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リクウェイ_総合\Excel_フィルタシミュレータ\改訂版\改訂版\Dist_Para__LPF\"/>
    </mc:Choice>
  </mc:AlternateContent>
  <xr:revisionPtr revIDLastSave="0" documentId="13_ncr:1_{960F3CDE-B2C8-4046-9FFD-FC6E4726EFC1}" xr6:coauthVersionLast="47" xr6:coauthVersionMax="47" xr10:uidLastSave="{00000000-0000-0000-0000-000000000000}"/>
  <bookViews>
    <workbookView xWindow="-110" yWindow="-110" windowWidth="19420" windowHeight="10300" xr2:uid="{513A6DA4-D062-4697-BBA0-FD01E693E1A0}"/>
  </bookViews>
  <sheets>
    <sheet name="設定部" sheetId="2" r:id="rId1"/>
    <sheet name="変換補助" sheetId="5" r:id="rId2"/>
    <sheet name="変換TBL" sheetId="4" r:id="rId3"/>
    <sheet name="演算処理部" sheetId="1" r:id="rId4"/>
    <sheet name="加工グラフ" sheetId="6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4" i="4" l="1"/>
  <c r="E44" i="4" s="1"/>
  <c r="C44" i="4"/>
  <c r="C43" i="4"/>
  <c r="D43" i="4" s="1"/>
  <c r="E43" i="4" s="1"/>
  <c r="D42" i="4"/>
  <c r="E42" i="4" s="1"/>
  <c r="C42" i="4"/>
  <c r="C41" i="4"/>
  <c r="D41" i="4" s="1"/>
  <c r="E41" i="4" s="1"/>
  <c r="C40" i="4"/>
  <c r="D40" i="4" s="1"/>
  <c r="E40" i="4" s="1"/>
  <c r="C39" i="4"/>
  <c r="D39" i="4" s="1"/>
  <c r="E39" i="4" s="1"/>
  <c r="C38" i="4"/>
  <c r="D38" i="4" s="1"/>
  <c r="E38" i="4" s="1"/>
  <c r="C37" i="4"/>
  <c r="D37" i="4" s="1"/>
  <c r="E37" i="4" s="1"/>
  <c r="C36" i="4"/>
  <c r="D36" i="4" s="1"/>
  <c r="E36" i="4" s="1"/>
  <c r="C35" i="4"/>
  <c r="D35" i="4" s="1"/>
  <c r="E35" i="4" s="1"/>
  <c r="D34" i="4"/>
  <c r="E34" i="4" s="1"/>
  <c r="C34" i="4"/>
  <c r="D33" i="4"/>
  <c r="E33" i="4" s="1"/>
  <c r="C33" i="4"/>
  <c r="D32" i="4"/>
  <c r="E32" i="4" s="1"/>
  <c r="C32" i="4"/>
  <c r="C31" i="4"/>
  <c r="D31" i="4" s="1"/>
  <c r="E31" i="4" s="1"/>
  <c r="D30" i="4"/>
  <c r="E30" i="4" s="1"/>
  <c r="C30" i="4"/>
  <c r="C29" i="4"/>
  <c r="D29" i="4" s="1"/>
  <c r="E29" i="4" s="1"/>
  <c r="C28" i="4"/>
  <c r="D28" i="4" s="1"/>
  <c r="E28" i="4" s="1"/>
  <c r="C27" i="4"/>
  <c r="D27" i="4" s="1"/>
  <c r="E27" i="4" s="1"/>
  <c r="C26" i="4"/>
  <c r="D26" i="4" s="1"/>
  <c r="E26" i="4" s="1"/>
  <c r="C25" i="4"/>
  <c r="D25" i="4" s="1"/>
  <c r="E25" i="4" s="1"/>
  <c r="C24" i="4"/>
  <c r="D24" i="4" s="1"/>
  <c r="E24" i="4" s="1"/>
  <c r="C23" i="4"/>
  <c r="D23" i="4" s="1"/>
  <c r="E23" i="4" s="1"/>
  <c r="D22" i="4"/>
  <c r="E22" i="4" s="1"/>
  <c r="C22" i="4"/>
  <c r="D21" i="4"/>
  <c r="E21" i="4" s="1"/>
  <c r="C21" i="4"/>
  <c r="D20" i="4"/>
  <c r="E20" i="4" s="1"/>
  <c r="C20" i="4"/>
  <c r="C19" i="4"/>
  <c r="D19" i="4" s="1"/>
  <c r="E19" i="4" s="1"/>
  <c r="D18" i="4"/>
  <c r="E18" i="4" s="1"/>
  <c r="C18" i="4"/>
  <c r="K5" i="2"/>
  <c r="J9" i="5"/>
  <c r="I9" i="5"/>
  <c r="H9" i="5"/>
  <c r="G9" i="5"/>
  <c r="F9" i="5"/>
  <c r="E9" i="5"/>
  <c r="D9" i="5"/>
  <c r="AE9" i="4"/>
  <c r="AH9" i="4"/>
  <c r="AG9" i="4"/>
  <c r="AF9" i="4"/>
  <c r="AD9" i="4"/>
  <c r="AC9" i="4"/>
  <c r="AB9" i="4"/>
  <c r="G26" i="4" l="1"/>
  <c r="F26" i="4"/>
  <c r="G27" i="4"/>
  <c r="F27" i="4"/>
  <c r="G19" i="4"/>
  <c r="F19" i="4"/>
  <c r="F37" i="4"/>
  <c r="G37" i="4"/>
  <c r="G40" i="4"/>
  <c r="F40" i="4"/>
  <c r="G41" i="4"/>
  <c r="F41" i="4"/>
  <c r="G34" i="4"/>
  <c r="F34" i="4"/>
  <c r="G18" i="4"/>
  <c r="F18" i="4"/>
  <c r="G35" i="4"/>
  <c r="F35" i="4"/>
  <c r="F28" i="4"/>
  <c r="G28" i="4"/>
  <c r="G36" i="4"/>
  <c r="F36" i="4"/>
  <c r="G38" i="4"/>
  <c r="F38" i="4"/>
  <c r="G30" i="4"/>
  <c r="F30" i="4"/>
  <c r="G31" i="4"/>
  <c r="F31" i="4"/>
  <c r="G22" i="4"/>
  <c r="F22" i="4"/>
  <c r="G32" i="4"/>
  <c r="F32" i="4"/>
  <c r="G44" i="4"/>
  <c r="F44" i="4"/>
  <c r="G29" i="4"/>
  <c r="F29" i="4"/>
  <c r="G20" i="4"/>
  <c r="F20" i="4"/>
  <c r="F39" i="4"/>
  <c r="G39" i="4"/>
  <c r="F21" i="4"/>
  <c r="G21" i="4"/>
  <c r="G23" i="4"/>
  <c r="F23" i="4"/>
  <c r="G42" i="4"/>
  <c r="F42" i="4"/>
  <c r="G24" i="4"/>
  <c r="F24" i="4"/>
  <c r="F33" i="4"/>
  <c r="G33" i="4"/>
  <c r="G43" i="4"/>
  <c r="F43" i="4"/>
  <c r="G25" i="4"/>
  <c r="F25" i="4"/>
  <c r="BL8" i="1"/>
  <c r="CE533" i="1" l="1"/>
  <c r="CD533" i="1"/>
  <c r="C17" i="4" l="1"/>
  <c r="D17" i="4" s="1"/>
  <c r="E17" i="4" s="1"/>
  <c r="J8" i="4"/>
  <c r="J9" i="4" s="1"/>
  <c r="I8" i="4"/>
  <c r="I9" i="4" s="1"/>
  <c r="H8" i="4"/>
  <c r="H9" i="4" s="1"/>
  <c r="G8" i="4"/>
  <c r="G9" i="4" s="1"/>
  <c r="F8" i="4"/>
  <c r="F9" i="4" s="1"/>
  <c r="E8" i="4"/>
  <c r="E9" i="4" s="1"/>
  <c r="D8" i="4"/>
  <c r="D9" i="4" s="1"/>
  <c r="F17" i="4" l="1"/>
  <c r="G17" i="4"/>
  <c r="BI8" i="1"/>
  <c r="BH8" i="1"/>
  <c r="AY8" i="1"/>
  <c r="AX8" i="1"/>
  <c r="AO8" i="1"/>
  <c r="AN8" i="1"/>
  <c r="AE8" i="1"/>
  <c r="AD8" i="1"/>
  <c r="U8" i="1"/>
  <c r="K8" i="1"/>
  <c r="F8" i="1"/>
  <c r="T8" i="1"/>
  <c r="D3503" i="1" l="1"/>
  <c r="D3482" i="1"/>
  <c r="F3422" i="1"/>
  <c r="D3391" i="1"/>
  <c r="F3387" i="1"/>
  <c r="D3349" i="1"/>
  <c r="F3324" i="1"/>
  <c r="F3296" i="1"/>
  <c r="F3268" i="1"/>
  <c r="F3527" i="1"/>
  <c r="F3457" i="1"/>
  <c r="F3436" i="1"/>
  <c r="F3429" i="1"/>
  <c r="D3531" i="1"/>
  <c r="F3506" i="1"/>
  <c r="D3461" i="1"/>
  <c r="D3440" i="1"/>
  <c r="D3363" i="1"/>
  <c r="D3356" i="1"/>
  <c r="F3352" i="1"/>
  <c r="D3328" i="1"/>
  <c r="D3300" i="1"/>
  <c r="D3272" i="1"/>
  <c r="D3251" i="1"/>
  <c r="F3247" i="1"/>
  <c r="F3219" i="1"/>
  <c r="F3485" i="1"/>
  <c r="F3394" i="1"/>
  <c r="D3307" i="1"/>
  <c r="F3303" i="1"/>
  <c r="F3275" i="1"/>
  <c r="D3223" i="1"/>
  <c r="D3510" i="1"/>
  <c r="D3489" i="1"/>
  <c r="F3464" i="1"/>
  <c r="D3398" i="1"/>
  <c r="F3359" i="1"/>
  <c r="F3534" i="1"/>
  <c r="D3468" i="1"/>
  <c r="F3443" i="1"/>
  <c r="D3370" i="1"/>
  <c r="F3366" i="1"/>
  <c r="F3331" i="1"/>
  <c r="D3279" i="1"/>
  <c r="F3254" i="1"/>
  <c r="F3513" i="1"/>
  <c r="D3447" i="1"/>
  <c r="F3408" i="1"/>
  <c r="F3401" i="1"/>
  <c r="D3314" i="1"/>
  <c r="F3310" i="1"/>
  <c r="F3282" i="1"/>
  <c r="D3258" i="1"/>
  <c r="D3230" i="1"/>
  <c r="F3226" i="1"/>
  <c r="F3492" i="1"/>
  <c r="F3471" i="1"/>
  <c r="D3377" i="1"/>
  <c r="D3335" i="1"/>
  <c r="D3286" i="1"/>
  <c r="D3517" i="1"/>
  <c r="D3475" i="1"/>
  <c r="D3412" i="1"/>
  <c r="D3405" i="1"/>
  <c r="F3373" i="1"/>
  <c r="D3237" i="1"/>
  <c r="F3233" i="1"/>
  <c r="F3205" i="1"/>
  <c r="D3202" i="1"/>
  <c r="D3496" i="1"/>
  <c r="F3450" i="1"/>
  <c r="F3415" i="1"/>
  <c r="D3384" i="1"/>
  <c r="F3380" i="1"/>
  <c r="F3338" i="1"/>
  <c r="F3317" i="1"/>
  <c r="F3261" i="1"/>
  <c r="F3478" i="1"/>
  <c r="D3454" i="1"/>
  <c r="D3265" i="1"/>
  <c r="D3216" i="1"/>
  <c r="D3195" i="1"/>
  <c r="D3174" i="1"/>
  <c r="F3093" i="1"/>
  <c r="D3041" i="1"/>
  <c r="F3037" i="1"/>
  <c r="D3013" i="1"/>
  <c r="F2967" i="1"/>
  <c r="F3499" i="1"/>
  <c r="D3426" i="1"/>
  <c r="D3524" i="1"/>
  <c r="F3212" i="1"/>
  <c r="F3170" i="1"/>
  <c r="D3132" i="1"/>
  <c r="F3128" i="1"/>
  <c r="D3097" i="1"/>
  <c r="D3076" i="1"/>
  <c r="F3072" i="1"/>
  <c r="F3520" i="1"/>
  <c r="D3209" i="1"/>
  <c r="D3181" i="1"/>
  <c r="F3177" i="1"/>
  <c r="F3100" i="1"/>
  <c r="D3055" i="1"/>
  <c r="F3051" i="1"/>
  <c r="D3020" i="1"/>
  <c r="F2974" i="1"/>
  <c r="D2929" i="1"/>
  <c r="F2925" i="1"/>
  <c r="F3135" i="1"/>
  <c r="F3079" i="1"/>
  <c r="D3419" i="1"/>
  <c r="F3184" i="1"/>
  <c r="D3139" i="1"/>
  <c r="D3104" i="1"/>
  <c r="D3083" i="1"/>
  <c r="D2992" i="1"/>
  <c r="D2985" i="1"/>
  <c r="F3345" i="1"/>
  <c r="D3321" i="1"/>
  <c r="D3188" i="1"/>
  <c r="D3153" i="1"/>
  <c r="F3107" i="1"/>
  <c r="D3062" i="1"/>
  <c r="F3058" i="1"/>
  <c r="D3027" i="1"/>
  <c r="D2999" i="1"/>
  <c r="F2981" i="1"/>
  <c r="D2957" i="1"/>
  <c r="F2932" i="1"/>
  <c r="F3149" i="1"/>
  <c r="F3142" i="1"/>
  <c r="D3111" i="1"/>
  <c r="F2988" i="1"/>
  <c r="F2960" i="1"/>
  <c r="D2936" i="1"/>
  <c r="F3156" i="1"/>
  <c r="D3118" i="1"/>
  <c r="F3114" i="1"/>
  <c r="F3086" i="1"/>
  <c r="F3030" i="1"/>
  <c r="F2995" i="1"/>
  <c r="D3006" i="1"/>
  <c r="F2953" i="1"/>
  <c r="F2869" i="1"/>
  <c r="D2838" i="1"/>
  <c r="D3069" i="1"/>
  <c r="D3125" i="1"/>
  <c r="D3433" i="1"/>
  <c r="D3293" i="1"/>
  <c r="F3191" i="1"/>
  <c r="D3146" i="1"/>
  <c r="F3044" i="1"/>
  <c r="F3289" i="1"/>
  <c r="D3167" i="1"/>
  <c r="F3121" i="1"/>
  <c r="F2883" i="1"/>
  <c r="D2768" i="1"/>
  <c r="F2764" i="1"/>
  <c r="D2733" i="1"/>
  <c r="F3163" i="1"/>
  <c r="F3065" i="1"/>
  <c r="D3034" i="1"/>
  <c r="F3002" i="1"/>
  <c r="D2964" i="1"/>
  <c r="D2950" i="1"/>
  <c r="D2943" i="1"/>
  <c r="D2915" i="1"/>
  <c r="D2887" i="1"/>
  <c r="D2796" i="1"/>
  <c r="F2771" i="1"/>
  <c r="D2740" i="1"/>
  <c r="F2736" i="1"/>
  <c r="D2712" i="1"/>
  <c r="F2708" i="1"/>
  <c r="D3244" i="1"/>
  <c r="D3160" i="1"/>
  <c r="D2852" i="1"/>
  <c r="D2831" i="1"/>
  <c r="F3240" i="1"/>
  <c r="D3090" i="1"/>
  <c r="F3009" i="1"/>
  <c r="F2918" i="1"/>
  <c r="F2855" i="1"/>
  <c r="D2803" i="1"/>
  <c r="D2747" i="1"/>
  <c r="D3342" i="1"/>
  <c r="F3198" i="1"/>
  <c r="F3023" i="1"/>
  <c r="D2978" i="1"/>
  <c r="D2873" i="1"/>
  <c r="D2754" i="1"/>
  <c r="F2946" i="1"/>
  <c r="D2922" i="1"/>
  <c r="F2897" i="1"/>
  <c r="D2817" i="1"/>
  <c r="D2789" i="1"/>
  <c r="D2782" i="1"/>
  <c r="D2670" i="1"/>
  <c r="D2635" i="1"/>
  <c r="D2600" i="1"/>
  <c r="F2596" i="1"/>
  <c r="D2565" i="1"/>
  <c r="F2533" i="1"/>
  <c r="F3016" i="1"/>
  <c r="D2880" i="1"/>
  <c r="F2799" i="1"/>
  <c r="D2775" i="1"/>
  <c r="D2698" i="1"/>
  <c r="F2568" i="1"/>
  <c r="F2904" i="1"/>
  <c r="F2841" i="1"/>
  <c r="D2824" i="1"/>
  <c r="F2757" i="1"/>
  <c r="F2715" i="1"/>
  <c r="F2673" i="1"/>
  <c r="D2642" i="1"/>
  <c r="F2638" i="1"/>
  <c r="D2607" i="1"/>
  <c r="D2544" i="1"/>
  <c r="F2540" i="1"/>
  <c r="F2512" i="1"/>
  <c r="F2484" i="1"/>
  <c r="D2460" i="1"/>
  <c r="D2432" i="1"/>
  <c r="F2428" i="1"/>
  <c r="F2911" i="1"/>
  <c r="F2848" i="1"/>
  <c r="D2810" i="1"/>
  <c r="F2750" i="1"/>
  <c r="D2614" i="1"/>
  <c r="F2603" i="1"/>
  <c r="D2572" i="1"/>
  <c r="D2971" i="1"/>
  <c r="F2792" i="1"/>
  <c r="D2726" i="1"/>
  <c r="D2677" i="1"/>
  <c r="D2516" i="1"/>
  <c r="F2463" i="1"/>
  <c r="D3048" i="1"/>
  <c r="D2894" i="1"/>
  <c r="F2862" i="1"/>
  <c r="D2761" i="1"/>
  <c r="F2743" i="1"/>
  <c r="D2649" i="1"/>
  <c r="F2645" i="1"/>
  <c r="F2617" i="1"/>
  <c r="F2610" i="1"/>
  <c r="F2575" i="1"/>
  <c r="D2551" i="1"/>
  <c r="F2547" i="1"/>
  <c r="F2407" i="1"/>
  <c r="F2939" i="1"/>
  <c r="F2701" i="1"/>
  <c r="D2684" i="1"/>
  <c r="F2680" i="1"/>
  <c r="F2876" i="1"/>
  <c r="F2785" i="1"/>
  <c r="F2778" i="1"/>
  <c r="D2719" i="1"/>
  <c r="F2687" i="1"/>
  <c r="D2656" i="1"/>
  <c r="D2621" i="1"/>
  <c r="D2579" i="1"/>
  <c r="D2411" i="1"/>
  <c r="D2908" i="1"/>
  <c r="D2901" i="1"/>
  <c r="F2820" i="1"/>
  <c r="D2691" i="1"/>
  <c r="D2663" i="1"/>
  <c r="F2652" i="1"/>
  <c r="F2582" i="1"/>
  <c r="D2558" i="1"/>
  <c r="F2554" i="1"/>
  <c r="D2523" i="1"/>
  <c r="D2474" i="1"/>
  <c r="F2470" i="1"/>
  <c r="D2845" i="1"/>
  <c r="F2827" i="1"/>
  <c r="F2813" i="1"/>
  <c r="F2624" i="1"/>
  <c r="D2586" i="1"/>
  <c r="F2526" i="1"/>
  <c r="D2502" i="1"/>
  <c r="F2498" i="1"/>
  <c r="F2449" i="1"/>
  <c r="F2414" i="1"/>
  <c r="F2491" i="1"/>
  <c r="D2467" i="1"/>
  <c r="F2442" i="1"/>
  <c r="F2379" i="1"/>
  <c r="D2327" i="1"/>
  <c r="F2302" i="1"/>
  <c r="F2274" i="1"/>
  <c r="F2239" i="1"/>
  <c r="F2162" i="1"/>
  <c r="D2117" i="1"/>
  <c r="F2092" i="1"/>
  <c r="D1998" i="1"/>
  <c r="D1942" i="1"/>
  <c r="F1875" i="1"/>
  <c r="F1847" i="1"/>
  <c r="F2659" i="1"/>
  <c r="F2589" i="1"/>
  <c r="D2866" i="1"/>
  <c r="F2505" i="1"/>
  <c r="D2481" i="1"/>
  <c r="D2418" i="1"/>
  <c r="D2306" i="1"/>
  <c r="D2243" i="1"/>
  <c r="D2194" i="1"/>
  <c r="F2169" i="1"/>
  <c r="D2859" i="1"/>
  <c r="F2561" i="1"/>
  <c r="F2456" i="1"/>
  <c r="D2425" i="1"/>
  <c r="D2355" i="1"/>
  <c r="D2334" i="1"/>
  <c r="F2330" i="1"/>
  <c r="F2246" i="1"/>
  <c r="D2201" i="1"/>
  <c r="F2197" i="1"/>
  <c r="D2145" i="1"/>
  <c r="F2120" i="1"/>
  <c r="D2061" i="1"/>
  <c r="D2705" i="1"/>
  <c r="F2631" i="1"/>
  <c r="D2390" i="1"/>
  <c r="F2386" i="1"/>
  <c r="F2309" i="1"/>
  <c r="F2281" i="1"/>
  <c r="D2257" i="1"/>
  <c r="D2250" i="1"/>
  <c r="F2225" i="1"/>
  <c r="F2176" i="1"/>
  <c r="D2124" i="1"/>
  <c r="D2082" i="1"/>
  <c r="D2033" i="1"/>
  <c r="F2008" i="1"/>
  <c r="D1970" i="1"/>
  <c r="F1924" i="1"/>
  <c r="D1900" i="1"/>
  <c r="F1854" i="1"/>
  <c r="F2806" i="1"/>
  <c r="D2530" i="1"/>
  <c r="D2488" i="1"/>
  <c r="D2439" i="1"/>
  <c r="D2362" i="1"/>
  <c r="F2358" i="1"/>
  <c r="D2313" i="1"/>
  <c r="F2288" i="1"/>
  <c r="D2103" i="1"/>
  <c r="F2099" i="1"/>
  <c r="F2064" i="1"/>
  <c r="F1973" i="1"/>
  <c r="D2628" i="1"/>
  <c r="F2519" i="1"/>
  <c r="D2495" i="1"/>
  <c r="D2446" i="1"/>
  <c r="F2337" i="1"/>
  <c r="D2285" i="1"/>
  <c r="D2264" i="1"/>
  <c r="F2253" i="1"/>
  <c r="D2229" i="1"/>
  <c r="D2208" i="1"/>
  <c r="F2204" i="1"/>
  <c r="D2180" i="1"/>
  <c r="F2148" i="1"/>
  <c r="F2036" i="1"/>
  <c r="D2012" i="1"/>
  <c r="F1952" i="1"/>
  <c r="F1903" i="1"/>
  <c r="D1886" i="1"/>
  <c r="D1865" i="1"/>
  <c r="F1861" i="1"/>
  <c r="F2890" i="1"/>
  <c r="F2729" i="1"/>
  <c r="F2694" i="1"/>
  <c r="D2453" i="1"/>
  <c r="D2397" i="1"/>
  <c r="F2393" i="1"/>
  <c r="F2365" i="1"/>
  <c r="D2292" i="1"/>
  <c r="F2260" i="1"/>
  <c r="F2127" i="1"/>
  <c r="F2106" i="1"/>
  <c r="F2085" i="1"/>
  <c r="D2068" i="1"/>
  <c r="D1984" i="1"/>
  <c r="D1977" i="1"/>
  <c r="F1931" i="1"/>
  <c r="F2477" i="1"/>
  <c r="D2369" i="1"/>
  <c r="D2341" i="1"/>
  <c r="F2316" i="1"/>
  <c r="F2267" i="1"/>
  <c r="F2232" i="1"/>
  <c r="F2155" i="1"/>
  <c r="D2152" i="1"/>
  <c r="D2131" i="1"/>
  <c r="D2110" i="1"/>
  <c r="D2040" i="1"/>
  <c r="D2019" i="1"/>
  <c r="F2015" i="1"/>
  <c r="F1980" i="1"/>
  <c r="D1956" i="1"/>
  <c r="D1935" i="1"/>
  <c r="D1907" i="1"/>
  <c r="F2666" i="1"/>
  <c r="F2400" i="1"/>
  <c r="F2372" i="1"/>
  <c r="F2344" i="1"/>
  <c r="D2320" i="1"/>
  <c r="F2295" i="1"/>
  <c r="D2271" i="1"/>
  <c r="F2211" i="1"/>
  <c r="F2183" i="1"/>
  <c r="F2134" i="1"/>
  <c r="D2089" i="1"/>
  <c r="F2071" i="1"/>
  <c r="D2593" i="1"/>
  <c r="F2435" i="1"/>
  <c r="D2404" i="1"/>
  <c r="D2348" i="1"/>
  <c r="F2323" i="1"/>
  <c r="D2299" i="1"/>
  <c r="D2187" i="1"/>
  <c r="D2166" i="1"/>
  <c r="D2138" i="1"/>
  <c r="F2113" i="1"/>
  <c r="D2075" i="1"/>
  <c r="D2054" i="1"/>
  <c r="F2022" i="1"/>
  <c r="F1994" i="1"/>
  <c r="F1959" i="1"/>
  <c r="F1938" i="1"/>
  <c r="D1914" i="1"/>
  <c r="D1893" i="1"/>
  <c r="D2509" i="1"/>
  <c r="F1868" i="1"/>
  <c r="D1844" i="1"/>
  <c r="D1781" i="1"/>
  <c r="F1756" i="1"/>
  <c r="F1686" i="1"/>
  <c r="D1606" i="1"/>
  <c r="D1585" i="1"/>
  <c r="D1536" i="1"/>
  <c r="D1494" i="1"/>
  <c r="D1340" i="1"/>
  <c r="F2722" i="1"/>
  <c r="D2376" i="1"/>
  <c r="D2159" i="1"/>
  <c r="D2047" i="1"/>
  <c r="F1987" i="1"/>
  <c r="F1910" i="1"/>
  <c r="D1837" i="1"/>
  <c r="F1819" i="1"/>
  <c r="D1802" i="1"/>
  <c r="F1735" i="1"/>
  <c r="F1665" i="1"/>
  <c r="D1648" i="1"/>
  <c r="F1644" i="1"/>
  <c r="F1623" i="1"/>
  <c r="D1515" i="1"/>
  <c r="F1476" i="1"/>
  <c r="F1455" i="1"/>
  <c r="D1431" i="1"/>
  <c r="F1427" i="1"/>
  <c r="D1410" i="1"/>
  <c r="F1392" i="1"/>
  <c r="D1361" i="1"/>
  <c r="F2351" i="1"/>
  <c r="D2278" i="1"/>
  <c r="D2005" i="1"/>
  <c r="F1917" i="1"/>
  <c r="D1851" i="1"/>
  <c r="F1784" i="1"/>
  <c r="D1760" i="1"/>
  <c r="D1739" i="1"/>
  <c r="F1714" i="1"/>
  <c r="F1693" i="1"/>
  <c r="D1669" i="1"/>
  <c r="D1627" i="1"/>
  <c r="F1567" i="1"/>
  <c r="D1459" i="1"/>
  <c r="D1438" i="1"/>
  <c r="F1343" i="1"/>
  <c r="F1315" i="1"/>
  <c r="D2096" i="1"/>
  <c r="F2078" i="1"/>
  <c r="F2029" i="1"/>
  <c r="D1823" i="1"/>
  <c r="D1788" i="1"/>
  <c r="D1697" i="1"/>
  <c r="F1609" i="1"/>
  <c r="F1588" i="1"/>
  <c r="D1571" i="1"/>
  <c r="D1543" i="1"/>
  <c r="F1539" i="1"/>
  <c r="F1497" i="1"/>
  <c r="D1480" i="1"/>
  <c r="D1396" i="1"/>
  <c r="F1364" i="1"/>
  <c r="D1347" i="1"/>
  <c r="D1319" i="1"/>
  <c r="F2043" i="1"/>
  <c r="F1966" i="1"/>
  <c r="D1949" i="1"/>
  <c r="D1858" i="1"/>
  <c r="F1805" i="1"/>
  <c r="F1763" i="1"/>
  <c r="D1718" i="1"/>
  <c r="F1651" i="1"/>
  <c r="D1592" i="1"/>
  <c r="F1518" i="1"/>
  <c r="D1501" i="1"/>
  <c r="F1441" i="1"/>
  <c r="F1434" i="1"/>
  <c r="F1413" i="1"/>
  <c r="D1368" i="1"/>
  <c r="D2026" i="1"/>
  <c r="F1882" i="1"/>
  <c r="D1809" i="1"/>
  <c r="F1742" i="1"/>
  <c r="D2222" i="1"/>
  <c r="D2173" i="1"/>
  <c r="F2057" i="1"/>
  <c r="F2001" i="1"/>
  <c r="F1889" i="1"/>
  <c r="D1872" i="1"/>
  <c r="F1840" i="1"/>
  <c r="F1826" i="1"/>
  <c r="F1791" i="1"/>
  <c r="D1767" i="1"/>
  <c r="D1746" i="1"/>
  <c r="F1721" i="1"/>
  <c r="F1700" i="1"/>
  <c r="D1634" i="1"/>
  <c r="F1595" i="1"/>
  <c r="F1574" i="1"/>
  <c r="D1550" i="1"/>
  <c r="F1546" i="1"/>
  <c r="D1522" i="1"/>
  <c r="F1483" i="1"/>
  <c r="D1466" i="1"/>
  <c r="D1417" i="1"/>
  <c r="F1399" i="1"/>
  <c r="D1382" i="1"/>
  <c r="F1350" i="1"/>
  <c r="D1326" i="1"/>
  <c r="F1322" i="1"/>
  <c r="F1770" i="1"/>
  <c r="D1676" i="1"/>
  <c r="D1578" i="1"/>
  <c r="F1504" i="1"/>
  <c r="D1487" i="1"/>
  <c r="F1371" i="1"/>
  <c r="F1301" i="1"/>
  <c r="F2218" i="1"/>
  <c r="D1991" i="1"/>
  <c r="D1963" i="1"/>
  <c r="D1921" i="1"/>
  <c r="D1830" i="1"/>
  <c r="F1812" i="1"/>
  <c r="D1795" i="1"/>
  <c r="D1774" i="1"/>
  <c r="F1749" i="1"/>
  <c r="D1725" i="1"/>
  <c r="D1704" i="1"/>
  <c r="F1658" i="1"/>
  <c r="D2537" i="1"/>
  <c r="D2215" i="1"/>
  <c r="F1896" i="1"/>
  <c r="D1879" i="1"/>
  <c r="F1728" i="1"/>
  <c r="D1683" i="1"/>
  <c r="F1679" i="1"/>
  <c r="F1637" i="1"/>
  <c r="F1553" i="1"/>
  <c r="D1529" i="1"/>
  <c r="F1525" i="1"/>
  <c r="D1508" i="1"/>
  <c r="F2421" i="1"/>
  <c r="D2236" i="1"/>
  <c r="F2050" i="1"/>
  <c r="D1928" i="1"/>
  <c r="F1833" i="1"/>
  <c r="F1798" i="1"/>
  <c r="D1711" i="1"/>
  <c r="F1707" i="1"/>
  <c r="D1690" i="1"/>
  <c r="F1602" i="1"/>
  <c r="D1564" i="1"/>
  <c r="F1532" i="1"/>
  <c r="F1511" i="1"/>
  <c r="F1406" i="1"/>
  <c r="F1357" i="1"/>
  <c r="F1336" i="1"/>
  <c r="D1312" i="1"/>
  <c r="F1308" i="1"/>
  <c r="F1448" i="1"/>
  <c r="F1294" i="1"/>
  <c r="D1235" i="1"/>
  <c r="F1210" i="1"/>
  <c r="D1186" i="1"/>
  <c r="D1158" i="1"/>
  <c r="F1154" i="1"/>
  <c r="F1126" i="1"/>
  <c r="D1081" i="1"/>
  <c r="F1056" i="1"/>
  <c r="F1035" i="1"/>
  <c r="D927" i="1"/>
  <c r="F874" i="1"/>
  <c r="D829" i="1"/>
  <c r="D801" i="1"/>
  <c r="D1732" i="1"/>
  <c r="F1616" i="1"/>
  <c r="D1599" i="1"/>
  <c r="F1385" i="1"/>
  <c r="F1273" i="1"/>
  <c r="F1252" i="1"/>
  <c r="D1130" i="1"/>
  <c r="F1105" i="1"/>
  <c r="D1039" i="1"/>
  <c r="F1014" i="1"/>
  <c r="F993" i="1"/>
  <c r="F972" i="1"/>
  <c r="D948" i="1"/>
  <c r="D906" i="1"/>
  <c r="F902" i="1"/>
  <c r="D857" i="1"/>
  <c r="F804" i="1"/>
  <c r="F755" i="1"/>
  <c r="F1777" i="1"/>
  <c r="F1581" i="1"/>
  <c r="D1473" i="1"/>
  <c r="D1424" i="1"/>
  <c r="D1305" i="1"/>
  <c r="D1298" i="1"/>
  <c r="D1277" i="1"/>
  <c r="F1217" i="1"/>
  <c r="D1214" i="1"/>
  <c r="F1189" i="1"/>
  <c r="F1161" i="1"/>
  <c r="F1084" i="1"/>
  <c r="D1060" i="1"/>
  <c r="D1018" i="1"/>
  <c r="D976" i="1"/>
  <c r="D878" i="1"/>
  <c r="F832" i="1"/>
  <c r="F783" i="1"/>
  <c r="F1672" i="1"/>
  <c r="F1630" i="1"/>
  <c r="D1613" i="1"/>
  <c r="D1445" i="1"/>
  <c r="D1256" i="1"/>
  <c r="F1238" i="1"/>
  <c r="D1193" i="1"/>
  <c r="D1109" i="1"/>
  <c r="D1088" i="1"/>
  <c r="D997" i="1"/>
  <c r="F951" i="1"/>
  <c r="F930" i="1"/>
  <c r="F881" i="1"/>
  <c r="F860" i="1"/>
  <c r="D836" i="1"/>
  <c r="D808" i="1"/>
  <c r="D787" i="1"/>
  <c r="D759" i="1"/>
  <c r="D738" i="1"/>
  <c r="D1333" i="1"/>
  <c r="F1280" i="1"/>
  <c r="D1221" i="1"/>
  <c r="D1165" i="1"/>
  <c r="D1137" i="1"/>
  <c r="F1133" i="1"/>
  <c r="F1112" i="1"/>
  <c r="F1063" i="1"/>
  <c r="F1042" i="1"/>
  <c r="D955" i="1"/>
  <c r="F909" i="1"/>
  <c r="F762" i="1"/>
  <c r="D1816" i="1"/>
  <c r="F1560" i="1"/>
  <c r="F1469" i="1"/>
  <c r="F1420" i="1"/>
  <c r="D1284" i="1"/>
  <c r="F1259" i="1"/>
  <c r="D1242" i="1"/>
  <c r="F1196" i="1"/>
  <c r="F1168" i="1"/>
  <c r="D1067" i="1"/>
  <c r="D1025" i="1"/>
  <c r="F1021" i="1"/>
  <c r="F1000" i="1"/>
  <c r="F979" i="1"/>
  <c r="D934" i="1"/>
  <c r="D913" i="1"/>
  <c r="D885" i="1"/>
  <c r="D864" i="1"/>
  <c r="F811" i="1"/>
  <c r="D766" i="1"/>
  <c r="F741" i="1"/>
  <c r="F2190" i="1"/>
  <c r="F1224" i="1"/>
  <c r="D1200" i="1"/>
  <c r="D1144" i="1"/>
  <c r="F1140" i="1"/>
  <c r="D1116" i="1"/>
  <c r="D1095" i="1"/>
  <c r="F1091" i="1"/>
  <c r="D1046" i="1"/>
  <c r="D983" i="1"/>
  <c r="F958" i="1"/>
  <c r="F888" i="1"/>
  <c r="D843" i="1"/>
  <c r="F839" i="1"/>
  <c r="D815" i="1"/>
  <c r="F790" i="1"/>
  <c r="F2834" i="1"/>
  <c r="D1557" i="1"/>
  <c r="D1263" i="1"/>
  <c r="D1172" i="1"/>
  <c r="F1070" i="1"/>
  <c r="D1004" i="1"/>
  <c r="D962" i="1"/>
  <c r="F937" i="1"/>
  <c r="F916" i="1"/>
  <c r="D773" i="1"/>
  <c r="F769" i="1"/>
  <c r="D745" i="1"/>
  <c r="F2141" i="1"/>
  <c r="D1753" i="1"/>
  <c r="D1662" i="1"/>
  <c r="D1641" i="1"/>
  <c r="D1403" i="1"/>
  <c r="F1378" i="1"/>
  <c r="D1354" i="1"/>
  <c r="F1329" i="1"/>
  <c r="F1287" i="1"/>
  <c r="F1245" i="1"/>
  <c r="D1228" i="1"/>
  <c r="F1119" i="1"/>
  <c r="D1074" i="1"/>
  <c r="F1049" i="1"/>
  <c r="F1028" i="1"/>
  <c r="D920" i="1"/>
  <c r="D892" i="1"/>
  <c r="F867" i="1"/>
  <c r="F818" i="1"/>
  <c r="D794" i="1"/>
  <c r="D1291" i="1"/>
  <c r="D1452" i="1"/>
  <c r="D1207" i="1"/>
  <c r="F1175" i="1"/>
  <c r="F846" i="1"/>
  <c r="F748" i="1"/>
  <c r="F727" i="1"/>
  <c r="F706" i="1"/>
  <c r="D661" i="1"/>
  <c r="F587" i="1"/>
  <c r="D563" i="1"/>
  <c r="F559" i="1"/>
  <c r="F538" i="1"/>
  <c r="D437" i="1"/>
  <c r="F335" i="1"/>
  <c r="F307" i="1"/>
  <c r="F258" i="1"/>
  <c r="D1375" i="1"/>
  <c r="F895" i="1"/>
  <c r="F797" i="1"/>
  <c r="D731" i="1"/>
  <c r="D710" i="1"/>
  <c r="F685" i="1"/>
  <c r="D640" i="1"/>
  <c r="D619" i="1"/>
  <c r="F615" i="1"/>
  <c r="D542" i="1"/>
  <c r="F517" i="1"/>
  <c r="D486" i="1"/>
  <c r="D416" i="1"/>
  <c r="F384" i="1"/>
  <c r="F363" i="1"/>
  <c r="D339" i="1"/>
  <c r="F237" i="1"/>
  <c r="D213" i="1"/>
  <c r="F209" i="1"/>
  <c r="F1077" i="1"/>
  <c r="D1011" i="1"/>
  <c r="F944" i="1"/>
  <c r="D780" i="1"/>
  <c r="D591" i="1"/>
  <c r="D570" i="1"/>
  <c r="F489" i="1"/>
  <c r="D465" i="1"/>
  <c r="F461" i="1"/>
  <c r="F440" i="1"/>
  <c r="F412" i="1"/>
  <c r="D388" i="1"/>
  <c r="D311" i="1"/>
  <c r="F286" i="1"/>
  <c r="D262" i="1"/>
  <c r="D241" i="1"/>
  <c r="D1620" i="1"/>
  <c r="F1203" i="1"/>
  <c r="F1007" i="1"/>
  <c r="D941" i="1"/>
  <c r="D689" i="1"/>
  <c r="F664" i="1"/>
  <c r="F643" i="1"/>
  <c r="F566" i="1"/>
  <c r="D521" i="1"/>
  <c r="D493" i="1"/>
  <c r="D444" i="1"/>
  <c r="F419" i="1"/>
  <c r="D367" i="1"/>
  <c r="D346" i="1"/>
  <c r="F342" i="1"/>
  <c r="F314" i="1"/>
  <c r="D290" i="1"/>
  <c r="D220" i="1"/>
  <c r="F216" i="1"/>
  <c r="D1123" i="1"/>
  <c r="F776" i="1"/>
  <c r="F734" i="1"/>
  <c r="F713" i="1"/>
  <c r="D668" i="1"/>
  <c r="F622" i="1"/>
  <c r="F594" i="1"/>
  <c r="F573" i="1"/>
  <c r="F545" i="1"/>
  <c r="F265" i="1"/>
  <c r="D1270" i="1"/>
  <c r="D990" i="1"/>
  <c r="F923" i="1"/>
  <c r="F825" i="1"/>
  <c r="D717" i="1"/>
  <c r="F692" i="1"/>
  <c r="D647" i="1"/>
  <c r="D626" i="1"/>
  <c r="D598" i="1"/>
  <c r="D549" i="1"/>
  <c r="F524" i="1"/>
  <c r="D500" i="1"/>
  <c r="F496" i="1"/>
  <c r="F468" i="1"/>
  <c r="D423" i="1"/>
  <c r="D395" i="1"/>
  <c r="F391" i="1"/>
  <c r="F370" i="1"/>
  <c r="D318" i="1"/>
  <c r="D269" i="1"/>
  <c r="F244" i="1"/>
  <c r="F223" i="1"/>
  <c r="D2383" i="1"/>
  <c r="F1490" i="1"/>
  <c r="D1249" i="1"/>
  <c r="D1053" i="1"/>
  <c r="D696" i="1"/>
  <c r="F671" i="1"/>
  <c r="F650" i="1"/>
  <c r="F629" i="1"/>
  <c r="D605" i="1"/>
  <c r="F601" i="1"/>
  <c r="D528" i="1"/>
  <c r="D472" i="1"/>
  <c r="D451" i="1"/>
  <c r="D374" i="1"/>
  <c r="F321" i="1"/>
  <c r="D297" i="1"/>
  <c r="F272" i="1"/>
  <c r="F1231" i="1"/>
  <c r="F1182" i="1"/>
  <c r="D1102" i="1"/>
  <c r="D969" i="1"/>
  <c r="F853" i="1"/>
  <c r="F720" i="1"/>
  <c r="D654" i="1"/>
  <c r="F580" i="1"/>
  <c r="F552" i="1"/>
  <c r="D507" i="1"/>
  <c r="F503" i="1"/>
  <c r="D430" i="1"/>
  <c r="D402" i="1"/>
  <c r="F398" i="1"/>
  <c r="D325" i="1"/>
  <c r="D276" i="1"/>
  <c r="F251" i="1"/>
  <c r="D1655" i="1"/>
  <c r="D899" i="1"/>
  <c r="D752" i="1"/>
  <c r="D703" i="1"/>
  <c r="F482" i="1"/>
  <c r="D458" i="1"/>
  <c r="D409" i="1"/>
  <c r="D360" i="1"/>
  <c r="D185" i="1"/>
  <c r="F181" i="1"/>
  <c r="F153" i="1"/>
  <c r="F111" i="1"/>
  <c r="F90" i="1"/>
  <c r="F69" i="1"/>
  <c r="F48" i="1"/>
  <c r="F27" i="1"/>
  <c r="F195" i="1"/>
  <c r="D59" i="1"/>
  <c r="F657" i="1"/>
  <c r="D150" i="1"/>
  <c r="D66" i="1"/>
  <c r="F986" i="1"/>
  <c r="D675" i="1"/>
  <c r="D577" i="1"/>
  <c r="D248" i="1"/>
  <c r="D136" i="1"/>
  <c r="D115" i="1"/>
  <c r="D94" i="1"/>
  <c r="D73" i="1"/>
  <c r="D31" i="1"/>
  <c r="D192" i="1"/>
  <c r="F160" i="1"/>
  <c r="F97" i="1"/>
  <c r="F76" i="1"/>
  <c r="F34" i="1"/>
  <c r="F608" i="1"/>
  <c r="D584" i="1"/>
  <c r="D171" i="1"/>
  <c r="D1389" i="1"/>
  <c r="D682" i="1"/>
  <c r="F146" i="1"/>
  <c r="F1147" i="1"/>
  <c r="D1032" i="1"/>
  <c r="D724" i="1"/>
  <c r="F699" i="1"/>
  <c r="F356" i="1"/>
  <c r="D157" i="1"/>
  <c r="D52" i="1"/>
  <c r="D38" i="1"/>
  <c r="D304" i="1"/>
  <c r="D129" i="1"/>
  <c r="D1179" i="1"/>
  <c r="D612" i="1"/>
  <c r="D514" i="1"/>
  <c r="F454" i="1"/>
  <c r="D332" i="1"/>
  <c r="D234" i="1"/>
  <c r="F188" i="1"/>
  <c r="F118" i="1"/>
  <c r="D255" i="1"/>
  <c r="D556" i="1"/>
  <c r="F636" i="1"/>
  <c r="D479" i="1"/>
  <c r="F405" i="1"/>
  <c r="D381" i="1"/>
  <c r="D283" i="1"/>
  <c r="F139" i="1"/>
  <c r="D535" i="1"/>
  <c r="F279" i="1"/>
  <c r="D206" i="1"/>
  <c r="F167" i="1"/>
  <c r="F1098" i="1"/>
  <c r="F174" i="1"/>
  <c r="D87" i="1"/>
  <c r="D24" i="1"/>
  <c r="F1266" i="1"/>
  <c r="D871" i="1"/>
  <c r="D822" i="1"/>
  <c r="F426" i="1"/>
  <c r="D353" i="1"/>
  <c r="F293" i="1"/>
  <c r="D101" i="1"/>
  <c r="F55" i="1"/>
  <c r="F125" i="1"/>
  <c r="F1462" i="1"/>
  <c r="D633" i="1"/>
  <c r="F510" i="1"/>
  <c r="F475" i="1"/>
  <c r="F377" i="1"/>
  <c r="F328" i="1"/>
  <c r="F230" i="1"/>
  <c r="D164" i="1"/>
  <c r="D143" i="1"/>
  <c r="D122" i="1"/>
  <c r="D80" i="1"/>
  <c r="F965" i="1"/>
  <c r="F1945" i="1"/>
  <c r="D1151" i="1"/>
  <c r="F447" i="1"/>
  <c r="F349" i="1"/>
  <c r="D227" i="1"/>
  <c r="D199" i="1"/>
  <c r="D178" i="1"/>
  <c r="D108" i="1"/>
  <c r="F83" i="1"/>
  <c r="D45" i="1"/>
  <c r="F41" i="1"/>
  <c r="D850" i="1"/>
  <c r="F678" i="1"/>
  <c r="F531" i="1"/>
  <c r="F433" i="1"/>
  <c r="F300" i="1"/>
  <c r="F202" i="1"/>
  <c r="F132" i="1"/>
  <c r="F104" i="1"/>
  <c r="F62" i="1"/>
  <c r="S3531" i="1"/>
  <c r="U3464" i="1"/>
  <c r="S3440" i="1"/>
  <c r="U3366" i="1"/>
  <c r="S3363" i="1"/>
  <c r="S3328" i="1"/>
  <c r="U3275" i="1"/>
  <c r="S3251" i="1"/>
  <c r="U3534" i="1"/>
  <c r="S3510" i="1"/>
  <c r="U3443" i="1"/>
  <c r="S3398" i="1"/>
  <c r="U3310" i="1"/>
  <c r="S3307" i="1"/>
  <c r="S3279" i="1"/>
  <c r="U3254" i="1"/>
  <c r="U3226" i="1"/>
  <c r="S3223" i="1"/>
  <c r="S3489" i="1"/>
  <c r="S3468" i="1"/>
  <c r="S3405" i="1"/>
  <c r="U3373" i="1"/>
  <c r="U3331" i="1"/>
  <c r="U3282" i="1"/>
  <c r="U3513" i="1"/>
  <c r="U3471" i="1"/>
  <c r="U3408" i="1"/>
  <c r="U3401" i="1"/>
  <c r="S3370" i="1"/>
  <c r="U3233" i="1"/>
  <c r="S3230" i="1"/>
  <c r="S3202" i="1"/>
  <c r="U3198" i="1"/>
  <c r="U3492" i="1"/>
  <c r="S3447" i="1"/>
  <c r="S3412" i="1"/>
  <c r="U3380" i="1"/>
  <c r="S3377" i="1"/>
  <c r="S3335" i="1"/>
  <c r="S3314" i="1"/>
  <c r="S3258" i="1"/>
  <c r="S3517" i="1"/>
  <c r="S3496" i="1"/>
  <c r="S3342" i="1"/>
  <c r="U3317" i="1"/>
  <c r="S3286" i="1"/>
  <c r="S3237" i="1"/>
  <c r="U3205" i="1"/>
  <c r="U3520" i="1"/>
  <c r="S3475" i="1"/>
  <c r="U3450" i="1"/>
  <c r="U3429" i="1"/>
  <c r="U3422" i="1"/>
  <c r="U3415" i="1"/>
  <c r="U3338" i="1"/>
  <c r="U3289" i="1"/>
  <c r="U3261" i="1"/>
  <c r="U3240" i="1"/>
  <c r="U3212" i="1"/>
  <c r="S3209" i="1"/>
  <c r="U3499" i="1"/>
  <c r="U3478" i="1"/>
  <c r="S3419" i="1"/>
  <c r="U3387" i="1"/>
  <c r="S3384" i="1"/>
  <c r="U3345" i="1"/>
  <c r="S3321" i="1"/>
  <c r="S3293" i="1"/>
  <c r="S3265" i="1"/>
  <c r="S3524" i="1"/>
  <c r="S3454" i="1"/>
  <c r="S3433" i="1"/>
  <c r="S3426" i="1"/>
  <c r="U3527" i="1"/>
  <c r="S3503" i="1"/>
  <c r="U3457" i="1"/>
  <c r="U3436" i="1"/>
  <c r="U3359" i="1"/>
  <c r="U3352" i="1"/>
  <c r="S3349" i="1"/>
  <c r="U3324" i="1"/>
  <c r="U3296" i="1"/>
  <c r="U3268" i="1"/>
  <c r="U3247" i="1"/>
  <c r="S3244" i="1"/>
  <c r="S3216" i="1"/>
  <c r="S3132" i="1"/>
  <c r="S3076" i="1"/>
  <c r="S3020" i="1"/>
  <c r="U2974" i="1"/>
  <c r="S3181" i="1"/>
  <c r="U3135" i="1"/>
  <c r="U3100" i="1"/>
  <c r="S3356" i="1"/>
  <c r="U3184" i="1"/>
  <c r="U3149" i="1"/>
  <c r="S3104" i="1"/>
  <c r="U3303" i="1"/>
  <c r="S3139" i="1"/>
  <c r="U3107" i="1"/>
  <c r="S3153" i="1"/>
  <c r="S3146" i="1"/>
  <c r="U3114" i="1"/>
  <c r="S3111" i="1"/>
  <c r="S3083" i="1"/>
  <c r="S3027" i="1"/>
  <c r="S2992" i="1"/>
  <c r="S3300" i="1"/>
  <c r="S3188" i="1"/>
  <c r="U3156" i="1"/>
  <c r="U3142" i="1"/>
  <c r="U3394" i="1"/>
  <c r="S3195" i="1"/>
  <c r="U3163" i="1"/>
  <c r="S3160" i="1"/>
  <c r="U3121" i="1"/>
  <c r="S3118" i="1"/>
  <c r="U3086" i="1"/>
  <c r="U3065" i="1"/>
  <c r="S3391" i="1"/>
  <c r="S3272" i="1"/>
  <c r="U3191" i="1"/>
  <c r="S3090" i="1"/>
  <c r="U3037" i="1"/>
  <c r="S3034" i="1"/>
  <c r="U3009" i="1"/>
  <c r="S2964" i="1"/>
  <c r="U3485" i="1"/>
  <c r="S3461" i="1"/>
  <c r="U3170" i="1"/>
  <c r="S3006" i="1"/>
  <c r="S3482" i="1"/>
  <c r="U3219" i="1"/>
  <c r="S3167" i="1"/>
  <c r="U3128" i="1"/>
  <c r="S3125" i="1"/>
  <c r="U3093" i="1"/>
  <c r="U3072" i="1"/>
  <c r="S3069" i="1"/>
  <c r="U3044" i="1"/>
  <c r="S3041" i="1"/>
  <c r="S3013" i="1"/>
  <c r="U2967" i="1"/>
  <c r="S2943" i="1"/>
  <c r="U2918" i="1"/>
  <c r="U2939" i="1"/>
  <c r="S2908" i="1"/>
  <c r="S2845" i="1"/>
  <c r="U2841" i="1"/>
  <c r="S2824" i="1"/>
  <c r="U3079" i="1"/>
  <c r="U3051" i="1"/>
  <c r="U3058" i="1"/>
  <c r="S3097" i="1"/>
  <c r="S2957" i="1"/>
  <c r="S2950" i="1"/>
  <c r="S2887" i="1"/>
  <c r="U2855" i="1"/>
  <c r="S2803" i="1"/>
  <c r="S2712" i="1"/>
  <c r="U3002" i="1"/>
  <c r="U2869" i="1"/>
  <c r="U2750" i="1"/>
  <c r="S3048" i="1"/>
  <c r="U3016" i="1"/>
  <c r="S2971" i="1"/>
  <c r="S2936" i="1"/>
  <c r="S2866" i="1"/>
  <c r="U2834" i="1"/>
  <c r="S2894" i="1"/>
  <c r="S2810" i="1"/>
  <c r="U2757" i="1"/>
  <c r="S3174" i="1"/>
  <c r="S3062" i="1"/>
  <c r="U3030" i="1"/>
  <c r="S2999" i="1"/>
  <c r="U2960" i="1"/>
  <c r="S2880" i="1"/>
  <c r="U2764" i="1"/>
  <c r="S2761" i="1"/>
  <c r="U2729" i="1"/>
  <c r="U2911" i="1"/>
  <c r="S2775" i="1"/>
  <c r="U2715" i="1"/>
  <c r="U2645" i="1"/>
  <c r="S2642" i="1"/>
  <c r="S2614" i="1"/>
  <c r="S2607" i="1"/>
  <c r="S2572" i="1"/>
  <c r="U2547" i="1"/>
  <c r="S2544" i="1"/>
  <c r="U3177" i="1"/>
  <c r="U2988" i="1"/>
  <c r="U2932" i="1"/>
  <c r="U2848" i="1"/>
  <c r="U2792" i="1"/>
  <c r="S2768" i="1"/>
  <c r="S2733" i="1"/>
  <c r="U2708" i="1"/>
  <c r="U2680" i="1"/>
  <c r="S2677" i="1"/>
  <c r="S2726" i="1"/>
  <c r="S2684" i="1"/>
  <c r="U2652" i="1"/>
  <c r="U2617" i="1"/>
  <c r="U2575" i="1"/>
  <c r="U2407" i="1"/>
  <c r="S3055" i="1"/>
  <c r="U2862" i="1"/>
  <c r="S2831" i="1"/>
  <c r="U2743" i="1"/>
  <c r="U2701" i="1"/>
  <c r="U2687" i="1"/>
  <c r="U2659" i="1"/>
  <c r="S2649" i="1"/>
  <c r="S2579" i="1"/>
  <c r="U2554" i="1"/>
  <c r="S2551" i="1"/>
  <c r="U2953" i="1"/>
  <c r="S2929" i="1"/>
  <c r="U2876" i="1"/>
  <c r="U2785" i="1"/>
  <c r="S2719" i="1"/>
  <c r="S2621" i="1"/>
  <c r="U2582" i="1"/>
  <c r="S2523" i="1"/>
  <c r="U2498" i="1"/>
  <c r="S2495" i="1"/>
  <c r="S2446" i="1"/>
  <c r="S2411" i="1"/>
  <c r="S2985" i="1"/>
  <c r="S2901" i="1"/>
  <c r="S2838" i="1"/>
  <c r="U2820" i="1"/>
  <c r="U2813" i="1"/>
  <c r="U2778" i="1"/>
  <c r="U2736" i="1"/>
  <c r="S2691" i="1"/>
  <c r="S2663" i="1"/>
  <c r="S2656" i="1"/>
  <c r="U2589" i="1"/>
  <c r="S2586" i="1"/>
  <c r="S2558" i="1"/>
  <c r="U2526" i="1"/>
  <c r="U2449" i="1"/>
  <c r="U2883" i="1"/>
  <c r="S2796" i="1"/>
  <c r="U2771" i="1"/>
  <c r="S2754" i="1"/>
  <c r="S2628" i="1"/>
  <c r="U2624" i="1"/>
  <c r="U2533" i="1"/>
  <c r="U3506" i="1"/>
  <c r="U2981" i="1"/>
  <c r="U2925" i="1"/>
  <c r="U2827" i="1"/>
  <c r="U2694" i="1"/>
  <c r="U2666" i="1"/>
  <c r="U2631" i="1"/>
  <c r="U2596" i="1"/>
  <c r="S2593" i="1"/>
  <c r="U2561" i="1"/>
  <c r="S2530" i="1"/>
  <c r="S2453" i="1"/>
  <c r="U2421" i="1"/>
  <c r="S2915" i="1"/>
  <c r="S2852" i="1"/>
  <c r="U2806" i="1"/>
  <c r="S2789" i="1"/>
  <c r="S2747" i="1"/>
  <c r="S2565" i="1"/>
  <c r="U2505" i="1"/>
  <c r="S2418" i="1"/>
  <c r="U2995" i="1"/>
  <c r="U2890" i="1"/>
  <c r="S2859" i="1"/>
  <c r="U2722" i="1"/>
  <c r="S2705" i="1"/>
  <c r="S2670" i="1"/>
  <c r="U2638" i="1"/>
  <c r="S2635" i="1"/>
  <c r="U2603" i="1"/>
  <c r="U2540" i="1"/>
  <c r="S2537" i="1"/>
  <c r="S2509" i="1"/>
  <c r="S2481" i="1"/>
  <c r="U2456" i="1"/>
  <c r="U2428" i="1"/>
  <c r="S2425" i="1"/>
  <c r="U3023" i="1"/>
  <c r="S2922" i="1"/>
  <c r="S2474" i="1"/>
  <c r="U2358" i="1"/>
  <c r="S2355" i="1"/>
  <c r="U2309" i="1"/>
  <c r="S2285" i="1"/>
  <c r="U2099" i="1"/>
  <c r="S2096" i="1"/>
  <c r="S2061" i="1"/>
  <c r="S1970" i="1"/>
  <c r="U1924" i="1"/>
  <c r="S1879" i="1"/>
  <c r="U2610" i="1"/>
  <c r="S2432" i="1"/>
  <c r="S2817" i="1"/>
  <c r="S2782" i="1"/>
  <c r="U2512" i="1"/>
  <c r="U2393" i="1"/>
  <c r="S2390" i="1"/>
  <c r="S2362" i="1"/>
  <c r="U2288" i="1"/>
  <c r="S2257" i="1"/>
  <c r="S2124" i="1"/>
  <c r="S2978" i="1"/>
  <c r="S2740" i="1"/>
  <c r="U2365" i="1"/>
  <c r="U2337" i="1"/>
  <c r="S2313" i="1"/>
  <c r="S2264" i="1"/>
  <c r="S2229" i="1"/>
  <c r="S2152" i="1"/>
  <c r="U2148" i="1"/>
  <c r="U2127" i="1"/>
  <c r="U2106" i="1"/>
  <c r="U2036" i="1"/>
  <c r="U2015" i="1"/>
  <c r="S2012" i="1"/>
  <c r="U2904" i="1"/>
  <c r="S2488" i="1"/>
  <c r="U2463" i="1"/>
  <c r="S2439" i="1"/>
  <c r="S2397" i="1"/>
  <c r="S2369" i="1"/>
  <c r="S2341" i="1"/>
  <c r="U2316" i="1"/>
  <c r="S2292" i="1"/>
  <c r="U2267" i="1"/>
  <c r="S2208" i="1"/>
  <c r="S2180" i="1"/>
  <c r="S2131" i="1"/>
  <c r="U2085" i="1"/>
  <c r="S2068" i="1"/>
  <c r="S1886" i="1"/>
  <c r="U1868" i="1"/>
  <c r="S1865" i="1"/>
  <c r="U1840" i="1"/>
  <c r="S1837" i="1"/>
  <c r="U2519" i="1"/>
  <c r="U2470" i="1"/>
  <c r="U2372" i="1"/>
  <c r="U2232" i="1"/>
  <c r="U2211" i="1"/>
  <c r="U2155" i="1"/>
  <c r="U2043" i="1"/>
  <c r="S2040" i="1"/>
  <c r="U1987" i="1"/>
  <c r="S1984" i="1"/>
  <c r="U2897" i="1"/>
  <c r="S2698" i="1"/>
  <c r="U2673" i="1"/>
  <c r="S2502" i="1"/>
  <c r="U2477" i="1"/>
  <c r="U2414" i="1"/>
  <c r="U2400" i="1"/>
  <c r="U2344" i="1"/>
  <c r="S2320" i="1"/>
  <c r="U2295" i="1"/>
  <c r="U2183" i="1"/>
  <c r="U2162" i="1"/>
  <c r="U2134" i="1"/>
  <c r="S2110" i="1"/>
  <c r="U2071" i="1"/>
  <c r="U2050" i="1"/>
  <c r="S2019" i="1"/>
  <c r="S1991" i="1"/>
  <c r="S1956" i="1"/>
  <c r="S1935" i="1"/>
  <c r="U1910" i="1"/>
  <c r="U1889" i="1"/>
  <c r="U2946" i="1"/>
  <c r="S2600" i="1"/>
  <c r="U2484" i="1"/>
  <c r="U2435" i="1"/>
  <c r="S2376" i="1"/>
  <c r="U2323" i="1"/>
  <c r="S2299" i="1"/>
  <c r="S2271" i="1"/>
  <c r="S2236" i="1"/>
  <c r="S2159" i="1"/>
  <c r="U2113" i="1"/>
  <c r="S2089" i="1"/>
  <c r="U1994" i="1"/>
  <c r="U1938" i="1"/>
  <c r="S1872" i="1"/>
  <c r="S1844" i="1"/>
  <c r="U2799" i="1"/>
  <c r="S2460" i="1"/>
  <c r="U2379" i="1"/>
  <c r="S2348" i="1"/>
  <c r="U2274" i="1"/>
  <c r="U2218" i="1"/>
  <c r="S2215" i="1"/>
  <c r="S2187" i="1"/>
  <c r="U2169" i="1"/>
  <c r="S2138" i="1"/>
  <c r="S2047" i="1"/>
  <c r="U2022" i="1"/>
  <c r="S1998" i="1"/>
  <c r="U1959" i="1"/>
  <c r="U1917" i="1"/>
  <c r="S1914" i="1"/>
  <c r="U1847" i="1"/>
  <c r="S2404" i="1"/>
  <c r="U2302" i="1"/>
  <c r="U2239" i="1"/>
  <c r="U2190" i="1"/>
  <c r="S2166" i="1"/>
  <c r="U2092" i="1"/>
  <c r="S2075" i="1"/>
  <c r="S2054" i="1"/>
  <c r="S2026" i="1"/>
  <c r="S2873" i="1"/>
  <c r="U2568" i="1"/>
  <c r="S2467" i="1"/>
  <c r="U2386" i="1"/>
  <c r="S2383" i="1"/>
  <c r="S2306" i="1"/>
  <c r="S2278" i="1"/>
  <c r="U2253" i="1"/>
  <c r="U2246" i="1"/>
  <c r="S2222" i="1"/>
  <c r="S2173" i="1"/>
  <c r="U2120" i="1"/>
  <c r="U2078" i="1"/>
  <c r="U2029" i="1"/>
  <c r="S2005" i="1"/>
  <c r="U1966" i="1"/>
  <c r="S1921" i="1"/>
  <c r="U1896" i="1"/>
  <c r="S1851" i="1"/>
  <c r="U2281" i="1"/>
  <c r="S2082" i="1"/>
  <c r="U2064" i="1"/>
  <c r="S1893" i="1"/>
  <c r="U1875" i="1"/>
  <c r="U1805" i="1"/>
  <c r="S1739" i="1"/>
  <c r="S1669" i="1"/>
  <c r="U1651" i="1"/>
  <c r="S1627" i="1"/>
  <c r="U1609" i="1"/>
  <c r="S1459" i="1"/>
  <c r="U1441" i="1"/>
  <c r="U1371" i="1"/>
  <c r="U2351" i="1"/>
  <c r="S2327" i="1"/>
  <c r="S1942" i="1"/>
  <c r="S1823" i="1"/>
  <c r="S1788" i="1"/>
  <c r="U1763" i="1"/>
  <c r="U1742" i="1"/>
  <c r="S1718" i="1"/>
  <c r="S1697" i="1"/>
  <c r="U1630" i="1"/>
  <c r="S1592" i="1"/>
  <c r="S1571" i="1"/>
  <c r="U1546" i="1"/>
  <c r="S1543" i="1"/>
  <c r="U1518" i="1"/>
  <c r="S1480" i="1"/>
  <c r="U1462" i="1"/>
  <c r="U1413" i="1"/>
  <c r="S1396" i="1"/>
  <c r="U1378" i="1"/>
  <c r="S1347" i="1"/>
  <c r="U1322" i="1"/>
  <c r="S1319" i="1"/>
  <c r="U2491" i="1"/>
  <c r="U2204" i="1"/>
  <c r="S1977" i="1"/>
  <c r="S1949" i="1"/>
  <c r="S1900" i="1"/>
  <c r="U1882" i="1"/>
  <c r="S1858" i="1"/>
  <c r="S1767" i="1"/>
  <c r="U1672" i="1"/>
  <c r="U1574" i="1"/>
  <c r="S1501" i="1"/>
  <c r="U1483" i="1"/>
  <c r="S1368" i="1"/>
  <c r="U1826" i="1"/>
  <c r="S1809" i="1"/>
  <c r="U1791" i="1"/>
  <c r="U1770" i="1"/>
  <c r="S1746" i="1"/>
  <c r="U1721" i="1"/>
  <c r="U1700" i="1"/>
  <c r="S1655" i="1"/>
  <c r="S1613" i="1"/>
  <c r="U1595" i="1"/>
  <c r="U1553" i="1"/>
  <c r="S1445" i="1"/>
  <c r="U1399" i="1"/>
  <c r="S1375" i="1"/>
  <c r="U1350" i="1"/>
  <c r="U1329" i="1"/>
  <c r="S1326" i="1"/>
  <c r="U1301" i="1"/>
  <c r="S2250" i="1"/>
  <c r="U2225" i="1"/>
  <c r="S2201" i="1"/>
  <c r="U2176" i="1"/>
  <c r="U2057" i="1"/>
  <c r="U2001" i="1"/>
  <c r="U1931" i="1"/>
  <c r="S1725" i="1"/>
  <c r="U1679" i="1"/>
  <c r="S1676" i="1"/>
  <c r="S1634" i="1"/>
  <c r="S1550" i="1"/>
  <c r="U1525" i="1"/>
  <c r="S1522" i="1"/>
  <c r="U1504" i="1"/>
  <c r="S1466" i="1"/>
  <c r="S1417" i="1"/>
  <c r="S1382" i="1"/>
  <c r="U2197" i="1"/>
  <c r="S1907" i="1"/>
  <c r="U1812" i="1"/>
  <c r="S1774" i="1"/>
  <c r="U1749" i="1"/>
  <c r="U1728" i="1"/>
  <c r="U1973" i="1"/>
  <c r="S1963" i="1"/>
  <c r="S1830" i="1"/>
  <c r="S1795" i="1"/>
  <c r="U1707" i="1"/>
  <c r="S1704" i="1"/>
  <c r="U1686" i="1"/>
  <c r="S1599" i="1"/>
  <c r="U1560" i="1"/>
  <c r="S1529" i="1"/>
  <c r="S1508" i="1"/>
  <c r="S1403" i="1"/>
  <c r="S1354" i="1"/>
  <c r="S1333" i="1"/>
  <c r="U1308" i="1"/>
  <c r="S1305" i="1"/>
  <c r="S2243" i="1"/>
  <c r="S2194" i="1"/>
  <c r="U1945" i="1"/>
  <c r="U1854" i="1"/>
  <c r="U1777" i="1"/>
  <c r="S1753" i="1"/>
  <c r="S1683" i="1"/>
  <c r="U1602" i="1"/>
  <c r="U1581" i="1"/>
  <c r="U1532" i="1"/>
  <c r="U1490" i="1"/>
  <c r="U1336" i="1"/>
  <c r="U2442" i="1"/>
  <c r="S2145" i="1"/>
  <c r="U1980" i="1"/>
  <c r="U1861" i="1"/>
  <c r="U1833" i="1"/>
  <c r="S1816" i="1"/>
  <c r="U1798" i="1"/>
  <c r="S1732" i="1"/>
  <c r="S1662" i="1"/>
  <c r="U2141" i="1"/>
  <c r="S2103" i="1"/>
  <c r="U2008" i="1"/>
  <c r="S1928" i="1"/>
  <c r="S1781" i="1"/>
  <c r="U1756" i="1"/>
  <c r="U1735" i="1"/>
  <c r="S1711" i="1"/>
  <c r="S1690" i="1"/>
  <c r="U1665" i="1"/>
  <c r="U1623" i="1"/>
  <c r="S1564" i="1"/>
  <c r="S2516" i="1"/>
  <c r="U2330" i="1"/>
  <c r="S2033" i="1"/>
  <c r="S1802" i="1"/>
  <c r="S1760" i="1"/>
  <c r="U1714" i="1"/>
  <c r="S1648" i="1"/>
  <c r="U1588" i="1"/>
  <c r="S1515" i="1"/>
  <c r="U1497" i="1"/>
  <c r="S1438" i="1"/>
  <c r="S1431" i="1"/>
  <c r="S1410" i="1"/>
  <c r="U1364" i="1"/>
  <c r="S2334" i="1"/>
  <c r="U1784" i="1"/>
  <c r="U1616" i="1"/>
  <c r="S1473" i="1"/>
  <c r="S1424" i="1"/>
  <c r="S1298" i="1"/>
  <c r="U1280" i="1"/>
  <c r="S1256" i="1"/>
  <c r="U1238" i="1"/>
  <c r="S1193" i="1"/>
  <c r="S1165" i="1"/>
  <c r="U1063" i="1"/>
  <c r="U1021" i="1"/>
  <c r="S1018" i="1"/>
  <c r="S997" i="1"/>
  <c r="S976" i="1"/>
  <c r="U930" i="1"/>
  <c r="U909" i="1"/>
  <c r="U881" i="1"/>
  <c r="U860" i="1"/>
  <c r="S808" i="1"/>
  <c r="U762" i="1"/>
  <c r="S738" i="1"/>
  <c r="U1434" i="1"/>
  <c r="S1221" i="1"/>
  <c r="U1196" i="1"/>
  <c r="U1140" i="1"/>
  <c r="S1137" i="1"/>
  <c r="U1112" i="1"/>
  <c r="U1091" i="1"/>
  <c r="S1088" i="1"/>
  <c r="U1042" i="1"/>
  <c r="U979" i="1"/>
  <c r="S955" i="1"/>
  <c r="S885" i="1"/>
  <c r="U839" i="1"/>
  <c r="S836" i="1"/>
  <c r="U811" i="1"/>
  <c r="S787" i="1"/>
  <c r="S1361" i="1"/>
  <c r="U1259" i="1"/>
  <c r="U1168" i="1"/>
  <c r="S1067" i="1"/>
  <c r="U1000" i="1"/>
  <c r="U958" i="1"/>
  <c r="S934" i="1"/>
  <c r="S913" i="1"/>
  <c r="U769" i="1"/>
  <c r="S766" i="1"/>
  <c r="U741" i="1"/>
  <c r="U2260" i="1"/>
  <c r="S1578" i="1"/>
  <c r="U1469" i="1"/>
  <c r="U1420" i="1"/>
  <c r="S1312" i="1"/>
  <c r="S1284" i="1"/>
  <c r="S1242" i="1"/>
  <c r="U1224" i="1"/>
  <c r="S1116" i="1"/>
  <c r="U1070" i="1"/>
  <c r="S1046" i="1"/>
  <c r="S1025" i="1"/>
  <c r="U916" i="1"/>
  <c r="U888" i="1"/>
  <c r="S864" i="1"/>
  <c r="S815" i="1"/>
  <c r="U790" i="1"/>
  <c r="U1903" i="1"/>
  <c r="U1819" i="1"/>
  <c r="U1693" i="1"/>
  <c r="U1644" i="1"/>
  <c r="U1511" i="1"/>
  <c r="U1406" i="1"/>
  <c r="U1357" i="1"/>
  <c r="U1287" i="1"/>
  <c r="S1263" i="1"/>
  <c r="U1203" i="1"/>
  <c r="S1200" i="1"/>
  <c r="S1172" i="1"/>
  <c r="U1147" i="1"/>
  <c r="S1144" i="1"/>
  <c r="S1095" i="1"/>
  <c r="U1028" i="1"/>
  <c r="S1004" i="1"/>
  <c r="S983" i="1"/>
  <c r="U937" i="1"/>
  <c r="U867" i="1"/>
  <c r="U846" i="1"/>
  <c r="S843" i="1"/>
  <c r="U818" i="1"/>
  <c r="S745" i="1"/>
  <c r="U1455" i="1"/>
  <c r="U1245" i="1"/>
  <c r="U1175" i="1"/>
  <c r="U1119" i="1"/>
  <c r="U1049" i="1"/>
  <c r="S962" i="1"/>
  <c r="S892" i="1"/>
  <c r="S794" i="1"/>
  <c r="S773" i="1"/>
  <c r="S1557" i="1"/>
  <c r="S1494" i="1"/>
  <c r="U1392" i="1"/>
  <c r="U1343" i="1"/>
  <c r="U1266" i="1"/>
  <c r="S1228" i="1"/>
  <c r="S1179" i="1"/>
  <c r="U1098" i="1"/>
  <c r="S1074" i="1"/>
  <c r="U1007" i="1"/>
  <c r="U986" i="1"/>
  <c r="U965" i="1"/>
  <c r="S941" i="1"/>
  <c r="S920" i="1"/>
  <c r="U895" i="1"/>
  <c r="S850" i="1"/>
  <c r="S822" i="1"/>
  <c r="U776" i="1"/>
  <c r="U748" i="1"/>
  <c r="S1641" i="1"/>
  <c r="S1291" i="1"/>
  <c r="U1231" i="1"/>
  <c r="S1207" i="1"/>
  <c r="U1182" i="1"/>
  <c r="U1154" i="1"/>
  <c r="S1151" i="1"/>
  <c r="S1123" i="1"/>
  <c r="U1077" i="1"/>
  <c r="S1053" i="1"/>
  <c r="S1032" i="1"/>
  <c r="U923" i="1"/>
  <c r="S871" i="1"/>
  <c r="U825" i="1"/>
  <c r="U797" i="1"/>
  <c r="S1606" i="1"/>
  <c r="U1539" i="1"/>
  <c r="S1452" i="1"/>
  <c r="U1427" i="1"/>
  <c r="S1389" i="1"/>
  <c r="S1270" i="1"/>
  <c r="S1249" i="1"/>
  <c r="U1126" i="1"/>
  <c r="S1102" i="1"/>
  <c r="U1035" i="1"/>
  <c r="S1011" i="1"/>
  <c r="S990" i="1"/>
  <c r="S969" i="1"/>
  <c r="U944" i="1"/>
  <c r="U902" i="1"/>
  <c r="S899" i="1"/>
  <c r="U853" i="1"/>
  <c r="S801" i="1"/>
  <c r="S752" i="1"/>
  <c r="S2117" i="1"/>
  <c r="U1658" i="1"/>
  <c r="U1637" i="1"/>
  <c r="S1340" i="1"/>
  <c r="U1294" i="1"/>
  <c r="U1273" i="1"/>
  <c r="S1158" i="1"/>
  <c r="S829" i="1"/>
  <c r="S780" i="1"/>
  <c r="U713" i="1"/>
  <c r="S689" i="1"/>
  <c r="U643" i="1"/>
  <c r="U622" i="1"/>
  <c r="U594" i="1"/>
  <c r="U545" i="1"/>
  <c r="S521" i="1"/>
  <c r="U496" i="1"/>
  <c r="S493" i="1"/>
  <c r="S465" i="1"/>
  <c r="U419" i="1"/>
  <c r="U391" i="1"/>
  <c r="S388" i="1"/>
  <c r="S367" i="1"/>
  <c r="U314" i="1"/>
  <c r="U265" i="1"/>
  <c r="S241" i="1"/>
  <c r="S220" i="1"/>
  <c r="S1536" i="1"/>
  <c r="U1448" i="1"/>
  <c r="S1277" i="1"/>
  <c r="U1189" i="1"/>
  <c r="U993" i="1"/>
  <c r="S927" i="1"/>
  <c r="S878" i="1"/>
  <c r="U734" i="1"/>
  <c r="U671" i="1"/>
  <c r="U573" i="1"/>
  <c r="S444" i="1"/>
  <c r="S423" i="1"/>
  <c r="U349" i="1"/>
  <c r="S346" i="1"/>
  <c r="S290" i="1"/>
  <c r="U244" i="1"/>
  <c r="U223" i="1"/>
  <c r="S1620" i="1"/>
  <c r="S1109" i="1"/>
  <c r="S1060" i="1"/>
  <c r="U692" i="1"/>
  <c r="S668" i="1"/>
  <c r="S647" i="1"/>
  <c r="S626" i="1"/>
  <c r="U601" i="1"/>
  <c r="S598" i="1"/>
  <c r="U524" i="1"/>
  <c r="U468" i="1"/>
  <c r="U447" i="1"/>
  <c r="U370" i="1"/>
  <c r="S318" i="1"/>
  <c r="U293" i="1"/>
  <c r="S269" i="1"/>
  <c r="S1186" i="1"/>
  <c r="U1056" i="1"/>
  <c r="U972" i="1"/>
  <c r="U874" i="1"/>
  <c r="S717" i="1"/>
  <c r="U650" i="1"/>
  <c r="S577" i="1"/>
  <c r="S549" i="1"/>
  <c r="U503" i="1"/>
  <c r="S500" i="1"/>
  <c r="U426" i="1"/>
  <c r="U398" i="1"/>
  <c r="S395" i="1"/>
  <c r="U321" i="1"/>
  <c r="U272" i="1"/>
  <c r="S248" i="1"/>
  <c r="U1252" i="1"/>
  <c r="S1235" i="1"/>
  <c r="U1105" i="1"/>
  <c r="S857" i="1"/>
  <c r="U720" i="1"/>
  <c r="S696" i="1"/>
  <c r="S675" i="1"/>
  <c r="U629" i="1"/>
  <c r="U552" i="1"/>
  <c r="S528" i="1"/>
  <c r="S507" i="1"/>
  <c r="S472" i="1"/>
  <c r="S374" i="1"/>
  <c r="S353" i="1"/>
  <c r="S325" i="1"/>
  <c r="S227" i="1"/>
  <c r="U1217" i="1"/>
  <c r="S1039" i="1"/>
  <c r="S906" i="1"/>
  <c r="S759" i="1"/>
  <c r="U608" i="1"/>
  <c r="S605" i="1"/>
  <c r="U580" i="1"/>
  <c r="U531" i="1"/>
  <c r="U510" i="1"/>
  <c r="S451" i="1"/>
  <c r="S430" i="1"/>
  <c r="U328" i="1"/>
  <c r="U300" i="1"/>
  <c r="S297" i="1"/>
  <c r="S276" i="1"/>
  <c r="U251" i="1"/>
  <c r="U230" i="1"/>
  <c r="S1585" i="1"/>
  <c r="S1487" i="1"/>
  <c r="U1084" i="1"/>
  <c r="U804" i="1"/>
  <c r="U755" i="1"/>
  <c r="S724" i="1"/>
  <c r="S703" i="1"/>
  <c r="U657" i="1"/>
  <c r="S584" i="1"/>
  <c r="U559" i="1"/>
  <c r="S556" i="1"/>
  <c r="S535" i="1"/>
  <c r="U433" i="1"/>
  <c r="S332" i="1"/>
  <c r="S304" i="1"/>
  <c r="S255" i="1"/>
  <c r="U1476" i="1"/>
  <c r="U1133" i="1"/>
  <c r="U951" i="1"/>
  <c r="U727" i="1"/>
  <c r="U706" i="1"/>
  <c r="S682" i="1"/>
  <c r="U636" i="1"/>
  <c r="U615" i="1"/>
  <c r="S612" i="1"/>
  <c r="U538" i="1"/>
  <c r="S514" i="1"/>
  <c r="U482" i="1"/>
  <c r="U412" i="1"/>
  <c r="S381" i="1"/>
  <c r="S360" i="1"/>
  <c r="U335" i="1"/>
  <c r="S234" i="1"/>
  <c r="U209" i="1"/>
  <c r="S206" i="1"/>
  <c r="U1315" i="1"/>
  <c r="U664" i="1"/>
  <c r="S591" i="1"/>
  <c r="S542" i="1"/>
  <c r="S262" i="1"/>
  <c r="U97" i="1"/>
  <c r="S52" i="1"/>
  <c r="U363" i="1"/>
  <c r="U216" i="1"/>
  <c r="S45" i="1"/>
  <c r="S24" i="1"/>
  <c r="S409" i="1"/>
  <c r="U1567" i="1"/>
  <c r="U699" i="1"/>
  <c r="S479" i="1"/>
  <c r="U454" i="1"/>
  <c r="U405" i="1"/>
  <c r="U356" i="1"/>
  <c r="U160" i="1"/>
  <c r="U139" i="1"/>
  <c r="S122" i="1"/>
  <c r="U118" i="1"/>
  <c r="U76" i="1"/>
  <c r="U34" i="1"/>
  <c r="S731" i="1"/>
  <c r="U132" i="1"/>
  <c r="U111" i="1"/>
  <c r="U69" i="1"/>
  <c r="S1081" i="1"/>
  <c r="U587" i="1"/>
  <c r="U307" i="1"/>
  <c r="S283" i="1"/>
  <c r="U258" i="1"/>
  <c r="S192" i="1"/>
  <c r="U167" i="1"/>
  <c r="U55" i="1"/>
  <c r="U104" i="1"/>
  <c r="S38" i="1"/>
  <c r="U1952" i="1"/>
  <c r="S619" i="1"/>
  <c r="S570" i="1"/>
  <c r="U90" i="1"/>
  <c r="S458" i="1"/>
  <c r="U832" i="1"/>
  <c r="U783" i="1"/>
  <c r="U685" i="1"/>
  <c r="S661" i="1"/>
  <c r="S563" i="1"/>
  <c r="U489" i="1"/>
  <c r="U440" i="1"/>
  <c r="S416" i="1"/>
  <c r="U342" i="1"/>
  <c r="S164" i="1"/>
  <c r="S143" i="1"/>
  <c r="U125" i="1"/>
  <c r="S101" i="1"/>
  <c r="S59" i="1"/>
  <c r="U1161" i="1"/>
  <c r="U27" i="1"/>
  <c r="S185" i="1"/>
  <c r="S1130" i="1"/>
  <c r="S710" i="1"/>
  <c r="U195" i="1"/>
  <c r="U174" i="1"/>
  <c r="S80" i="1"/>
  <c r="U41" i="1"/>
  <c r="S339" i="1"/>
  <c r="S178" i="1"/>
  <c r="S87" i="1"/>
  <c r="S66" i="1"/>
  <c r="U237" i="1"/>
  <c r="S1214" i="1"/>
  <c r="S633" i="1"/>
  <c r="U475" i="1"/>
  <c r="S402" i="1"/>
  <c r="U377" i="1"/>
  <c r="U279" i="1"/>
  <c r="S171" i="1"/>
  <c r="U146" i="1"/>
  <c r="U83" i="1"/>
  <c r="U62" i="1"/>
  <c r="U1210" i="1"/>
  <c r="U1014" i="1"/>
  <c r="S486" i="1"/>
  <c r="U461" i="1"/>
  <c r="S437" i="1"/>
  <c r="S199" i="1"/>
  <c r="S129" i="1"/>
  <c r="U181" i="1"/>
  <c r="S150" i="1"/>
  <c r="S108" i="1"/>
  <c r="U1385" i="1"/>
  <c r="U678" i="1"/>
  <c r="S654" i="1"/>
  <c r="U202" i="1"/>
  <c r="U153" i="1"/>
  <c r="U48" i="1"/>
  <c r="U566" i="1"/>
  <c r="U384" i="1"/>
  <c r="S948" i="1"/>
  <c r="S640" i="1"/>
  <c r="U517" i="1"/>
  <c r="S311" i="1"/>
  <c r="U286" i="1"/>
  <c r="S213" i="1"/>
  <c r="U188" i="1"/>
  <c r="S157" i="1"/>
  <c r="S136" i="1"/>
  <c r="S115" i="1"/>
  <c r="S94" i="1"/>
  <c r="S73" i="1"/>
  <c r="S31" i="1"/>
  <c r="AD3534" i="1"/>
  <c r="AD3443" i="1"/>
  <c r="AD3310" i="1"/>
  <c r="AD3254" i="1"/>
  <c r="AD3226" i="1"/>
  <c r="AD3373" i="1"/>
  <c r="AD3331" i="1"/>
  <c r="AD3282" i="1"/>
  <c r="AD3513" i="1"/>
  <c r="AD3471" i="1"/>
  <c r="AD3408" i="1"/>
  <c r="AD3401" i="1"/>
  <c r="AD3233" i="1"/>
  <c r="AD3198" i="1"/>
  <c r="AD3492" i="1"/>
  <c r="AD3380" i="1"/>
  <c r="AD3422" i="1"/>
  <c r="AD3317" i="1"/>
  <c r="AD3205" i="1"/>
  <c r="AD3520" i="1"/>
  <c r="AD3450" i="1"/>
  <c r="AD3429" i="1"/>
  <c r="AD3415" i="1"/>
  <c r="AD3338" i="1"/>
  <c r="AD3289" i="1"/>
  <c r="AD3261" i="1"/>
  <c r="AD3240" i="1"/>
  <c r="AD3212" i="1"/>
  <c r="AD3499" i="1"/>
  <c r="AD3478" i="1"/>
  <c r="AD3387" i="1"/>
  <c r="AD3345" i="1"/>
  <c r="AD3527" i="1"/>
  <c r="AD3457" i="1"/>
  <c r="AD3436" i="1"/>
  <c r="AD3359" i="1"/>
  <c r="AD3352" i="1"/>
  <c r="AD3324" i="1"/>
  <c r="AD3296" i="1"/>
  <c r="AD3268" i="1"/>
  <c r="AD3247" i="1"/>
  <c r="AD3303" i="1"/>
  <c r="AD3219" i="1"/>
  <c r="AD3135" i="1"/>
  <c r="AD3100" i="1"/>
  <c r="AD3079" i="1"/>
  <c r="AD2988" i="1"/>
  <c r="AD2981" i="1"/>
  <c r="AD3184" i="1"/>
  <c r="AD3149" i="1"/>
  <c r="AD3107" i="1"/>
  <c r="AD3114" i="1"/>
  <c r="AD3156" i="1"/>
  <c r="AD3142" i="1"/>
  <c r="AD3030" i="1"/>
  <c r="AD3002" i="1"/>
  <c r="AD2960" i="1"/>
  <c r="AD3394" i="1"/>
  <c r="AD3163" i="1"/>
  <c r="AD3121" i="1"/>
  <c r="AD3086" i="1"/>
  <c r="AD3464" i="1"/>
  <c r="AD3275" i="1"/>
  <c r="AD3191" i="1"/>
  <c r="AD3170" i="1"/>
  <c r="AD3037" i="1"/>
  <c r="AD3009" i="1"/>
  <c r="AD3485" i="1"/>
  <c r="AD3366" i="1"/>
  <c r="AD3128" i="1"/>
  <c r="AD3093" i="1"/>
  <c r="AD3072" i="1"/>
  <c r="AD3044" i="1"/>
  <c r="AD2967" i="1"/>
  <c r="AD2918" i="1"/>
  <c r="AD3506" i="1"/>
  <c r="AD3177" i="1"/>
  <c r="AD2946" i="1"/>
  <c r="AD3051" i="1"/>
  <c r="AD2911" i="1"/>
  <c r="AD2883" i="1"/>
  <c r="AD3058" i="1"/>
  <c r="AD2890" i="1"/>
  <c r="AD2862" i="1"/>
  <c r="AD2806" i="1"/>
  <c r="AD2715" i="1"/>
  <c r="AD3065" i="1"/>
  <c r="AD3016" i="1"/>
  <c r="AD2834" i="1"/>
  <c r="AD2813" i="1"/>
  <c r="AD2778" i="1"/>
  <c r="AD2722" i="1"/>
  <c r="AD3023" i="1"/>
  <c r="AD2953" i="1"/>
  <c r="AD2876" i="1"/>
  <c r="AD2939" i="1"/>
  <c r="AD2841" i="1"/>
  <c r="AD2785" i="1"/>
  <c r="AD2974" i="1"/>
  <c r="AD2932" i="1"/>
  <c r="AD2848" i="1"/>
  <c r="AD2792" i="1"/>
  <c r="AD2750" i="1"/>
  <c r="AD2708" i="1"/>
  <c r="AD2680" i="1"/>
  <c r="AD2652" i="1"/>
  <c r="AD2617" i="1"/>
  <c r="AD2575" i="1"/>
  <c r="AD2855" i="1"/>
  <c r="AD2743" i="1"/>
  <c r="AD2701" i="1"/>
  <c r="AD2687" i="1"/>
  <c r="AD2659" i="1"/>
  <c r="AD2554" i="1"/>
  <c r="AD2519" i="1"/>
  <c r="AD2470" i="1"/>
  <c r="AD2869" i="1"/>
  <c r="AD2582" i="1"/>
  <c r="AD2820" i="1"/>
  <c r="AD2736" i="1"/>
  <c r="AD2589" i="1"/>
  <c r="AD2526" i="1"/>
  <c r="AD2449" i="1"/>
  <c r="AD2771" i="1"/>
  <c r="AD2624" i="1"/>
  <c r="AD2533" i="1"/>
  <c r="AD2477" i="1"/>
  <c r="AD2414" i="1"/>
  <c r="AD2925" i="1"/>
  <c r="AD2827" i="1"/>
  <c r="AD2694" i="1"/>
  <c r="AD2666" i="1"/>
  <c r="AD2631" i="1"/>
  <c r="AD2596" i="1"/>
  <c r="AD2561" i="1"/>
  <c r="AD2764" i="1"/>
  <c r="AD2729" i="1"/>
  <c r="AD2505" i="1"/>
  <c r="AD2995" i="1"/>
  <c r="AD2638" i="1"/>
  <c r="AD2603" i="1"/>
  <c r="AD2540" i="1"/>
  <c r="AD2456" i="1"/>
  <c r="AD2428" i="1"/>
  <c r="AD2757" i="1"/>
  <c r="AD2610" i="1"/>
  <c r="AD2568" i="1"/>
  <c r="AD2484" i="1"/>
  <c r="AD2435" i="1"/>
  <c r="AD2281" i="1"/>
  <c r="AD2260" i="1"/>
  <c r="AD2225" i="1"/>
  <c r="AD2204" i="1"/>
  <c r="AD2176" i="1"/>
  <c r="AD2008" i="1"/>
  <c r="AD1882" i="1"/>
  <c r="AD1861" i="1"/>
  <c r="AD2512" i="1"/>
  <c r="AD2365" i="1"/>
  <c r="AD2337" i="1"/>
  <c r="AD2148" i="1"/>
  <c r="AD2127" i="1"/>
  <c r="AD2904" i="1"/>
  <c r="AD2463" i="1"/>
  <c r="AD2316" i="1"/>
  <c r="AD2267" i="1"/>
  <c r="AD2085" i="1"/>
  <c r="AD2407" i="1"/>
  <c r="AD2372" i="1"/>
  <c r="AD2232" i="1"/>
  <c r="AD2211" i="1"/>
  <c r="AD2155" i="1"/>
  <c r="AD2043" i="1"/>
  <c r="AD1987" i="1"/>
  <c r="AD2897" i="1"/>
  <c r="AD2673" i="1"/>
  <c r="AD2400" i="1"/>
  <c r="AD2344" i="1"/>
  <c r="AD2295" i="1"/>
  <c r="AD2183" i="1"/>
  <c r="AD2162" i="1"/>
  <c r="AD2134" i="1"/>
  <c r="AD2071" i="1"/>
  <c r="AD2050" i="1"/>
  <c r="AD2421" i="1"/>
  <c r="AD2323" i="1"/>
  <c r="AD2113" i="1"/>
  <c r="AD1994" i="1"/>
  <c r="AD1938" i="1"/>
  <c r="AD2799" i="1"/>
  <c r="AD2379" i="1"/>
  <c r="AD2274" i="1"/>
  <c r="AD2218" i="1"/>
  <c r="AD2169" i="1"/>
  <c r="AD2022" i="1"/>
  <c r="AD1959" i="1"/>
  <c r="AD1917" i="1"/>
  <c r="AD1847" i="1"/>
  <c r="AD2645" i="1"/>
  <c r="AD2302" i="1"/>
  <c r="AD2239" i="1"/>
  <c r="AD2190" i="1"/>
  <c r="AD2092" i="1"/>
  <c r="AD2001" i="1"/>
  <c r="AD1875" i="1"/>
  <c r="AD2491" i="1"/>
  <c r="AD2442" i="1"/>
  <c r="AD2351" i="1"/>
  <c r="AD2330" i="1"/>
  <c r="AD2197" i="1"/>
  <c r="AD2141" i="1"/>
  <c r="AD2057" i="1"/>
  <c r="AD2498" i="1"/>
  <c r="AD2358" i="1"/>
  <c r="AD2309" i="1"/>
  <c r="AD2099" i="1"/>
  <c r="AD1924" i="1"/>
  <c r="AD1763" i="1"/>
  <c r="AD1742" i="1"/>
  <c r="AD1630" i="1"/>
  <c r="AD1546" i="1"/>
  <c r="AD1518" i="1"/>
  <c r="AD1462" i="1"/>
  <c r="AD1413" i="1"/>
  <c r="AD1378" i="1"/>
  <c r="AD1322" i="1"/>
  <c r="AD2253" i="1"/>
  <c r="AD2078" i="1"/>
  <c r="AD2029" i="1"/>
  <c r="AD1672" i="1"/>
  <c r="AD1574" i="1"/>
  <c r="AD1483" i="1"/>
  <c r="AD2015" i="1"/>
  <c r="AD1966" i="1"/>
  <c r="AD1826" i="1"/>
  <c r="AD1791" i="1"/>
  <c r="AD1770" i="1"/>
  <c r="AD1721" i="1"/>
  <c r="AD1700" i="1"/>
  <c r="AD1595" i="1"/>
  <c r="AD1553" i="1"/>
  <c r="AD1399" i="1"/>
  <c r="AD1350" i="1"/>
  <c r="AD1329" i="1"/>
  <c r="AD1301" i="1"/>
  <c r="AD1931" i="1"/>
  <c r="AD1679" i="1"/>
  <c r="AD1525" i="1"/>
  <c r="AD1504" i="1"/>
  <c r="AD2393" i="1"/>
  <c r="AD1840" i="1"/>
  <c r="AD1812" i="1"/>
  <c r="AD1749" i="1"/>
  <c r="AD1728" i="1"/>
  <c r="AD1658" i="1"/>
  <c r="AD1637" i="1"/>
  <c r="AD1616" i="1"/>
  <c r="AD1469" i="1"/>
  <c r="AD1448" i="1"/>
  <c r="AD1420" i="1"/>
  <c r="AD1385" i="1"/>
  <c r="AD2246" i="1"/>
  <c r="AD1973" i="1"/>
  <c r="AD1889" i="1"/>
  <c r="AD2106" i="1"/>
  <c r="AD1945" i="1"/>
  <c r="AD1854" i="1"/>
  <c r="AD1777" i="1"/>
  <c r="AD1602" i="1"/>
  <c r="AD1581" i="1"/>
  <c r="AD1532" i="1"/>
  <c r="AD1490" i="1"/>
  <c r="AD1336" i="1"/>
  <c r="AD2386" i="1"/>
  <c r="AD2120" i="1"/>
  <c r="AD1980" i="1"/>
  <c r="AD1896" i="1"/>
  <c r="AD1833" i="1"/>
  <c r="AD1798" i="1"/>
  <c r="AD1644" i="1"/>
  <c r="AD1511" i="1"/>
  <c r="AD1427" i="1"/>
  <c r="AD1406" i="1"/>
  <c r="AD1357" i="1"/>
  <c r="AD2547" i="1"/>
  <c r="AD2288" i="1"/>
  <c r="AD1756" i="1"/>
  <c r="AD1735" i="1"/>
  <c r="AD1665" i="1"/>
  <c r="AD2036" i="1"/>
  <c r="AD1952" i="1"/>
  <c r="AD1903" i="1"/>
  <c r="AD1819" i="1"/>
  <c r="AD1784" i="1"/>
  <c r="AD1693" i="1"/>
  <c r="AD1567" i="1"/>
  <c r="AD1539" i="1"/>
  <c r="AD2064" i="1"/>
  <c r="AD1910" i="1"/>
  <c r="AD1805" i="1"/>
  <c r="AD1651" i="1"/>
  <c r="AD1609" i="1"/>
  <c r="AD1441" i="1"/>
  <c r="AD1371" i="1"/>
  <c r="AD1434" i="1"/>
  <c r="AD1196" i="1"/>
  <c r="AD1140" i="1"/>
  <c r="AD1112" i="1"/>
  <c r="AD1091" i="1"/>
  <c r="AD1042" i="1"/>
  <c r="AD979" i="1"/>
  <c r="AD839" i="1"/>
  <c r="AD811" i="1"/>
  <c r="AD1259" i="1"/>
  <c r="AD1168" i="1"/>
  <c r="AD1000" i="1"/>
  <c r="AD958" i="1"/>
  <c r="AD769" i="1"/>
  <c r="AD741" i="1"/>
  <c r="AD1497" i="1"/>
  <c r="AD1224" i="1"/>
  <c r="AD1070" i="1"/>
  <c r="AD916" i="1"/>
  <c r="AD888" i="1"/>
  <c r="AD790" i="1"/>
  <c r="AD1560" i="1"/>
  <c r="AD1287" i="1"/>
  <c r="AD1203" i="1"/>
  <c r="AD1147" i="1"/>
  <c r="AD1028" i="1"/>
  <c r="AD937" i="1"/>
  <c r="AD867" i="1"/>
  <c r="AD846" i="1"/>
  <c r="AD818" i="1"/>
  <c r="AD1455" i="1"/>
  <c r="AD1245" i="1"/>
  <c r="AD1175" i="1"/>
  <c r="AD1119" i="1"/>
  <c r="AD1049" i="1"/>
  <c r="AD1392" i="1"/>
  <c r="AD1343" i="1"/>
  <c r="AD1266" i="1"/>
  <c r="AD1098" i="1"/>
  <c r="AD1007" i="1"/>
  <c r="AD986" i="1"/>
  <c r="AD965" i="1"/>
  <c r="AD895" i="1"/>
  <c r="AD776" i="1"/>
  <c r="AD748" i="1"/>
  <c r="AD1714" i="1"/>
  <c r="AD1231" i="1"/>
  <c r="AD1182" i="1"/>
  <c r="AD1154" i="1"/>
  <c r="AD1077" i="1"/>
  <c r="AD923" i="1"/>
  <c r="AD825" i="1"/>
  <c r="AD797" i="1"/>
  <c r="AD1686" i="1"/>
  <c r="AD1623" i="1"/>
  <c r="AD1308" i="1"/>
  <c r="AD1126" i="1"/>
  <c r="AD1035" i="1"/>
  <c r="AD944" i="1"/>
  <c r="AD902" i="1"/>
  <c r="AD853" i="1"/>
  <c r="AD1868" i="1"/>
  <c r="AD1588" i="1"/>
  <c r="AD1294" i="1"/>
  <c r="AD1273" i="1"/>
  <c r="AD1210" i="1"/>
  <c r="AD1056" i="1"/>
  <c r="AD1014" i="1"/>
  <c r="AD972" i="1"/>
  <c r="AD874" i="1"/>
  <c r="AD1707" i="1"/>
  <c r="AD1476" i="1"/>
  <c r="AD1189" i="1"/>
  <c r="AD993" i="1"/>
  <c r="AD734" i="1"/>
  <c r="AD671" i="1"/>
  <c r="AD573" i="1"/>
  <c r="AD349" i="1"/>
  <c r="AD244" i="1"/>
  <c r="AD223" i="1"/>
  <c r="AD692" i="1"/>
  <c r="AD601" i="1"/>
  <c r="AD524" i="1"/>
  <c r="AD468" i="1"/>
  <c r="AD447" i="1"/>
  <c r="AD370" i="1"/>
  <c r="AD293" i="1"/>
  <c r="AD1364" i="1"/>
  <c r="AD1238" i="1"/>
  <c r="AD909" i="1"/>
  <c r="AD860" i="1"/>
  <c r="AD762" i="1"/>
  <c r="AD650" i="1"/>
  <c r="AD503" i="1"/>
  <c r="AD426" i="1"/>
  <c r="AD398" i="1"/>
  <c r="AD321" i="1"/>
  <c r="AD272" i="1"/>
  <c r="AD1252" i="1"/>
  <c r="AD1105" i="1"/>
  <c r="AD720" i="1"/>
  <c r="AD629" i="1"/>
  <c r="AD552" i="1"/>
  <c r="AD1217" i="1"/>
  <c r="AD608" i="1"/>
  <c r="AD580" i="1"/>
  <c r="AD531" i="1"/>
  <c r="AD510" i="1"/>
  <c r="AD328" i="1"/>
  <c r="AD300" i="1"/>
  <c r="AD251" i="1"/>
  <c r="AD230" i="1"/>
  <c r="AD1021" i="1"/>
  <c r="AD699" i="1"/>
  <c r="AD678" i="1"/>
  <c r="AD475" i="1"/>
  <c r="AD454" i="1"/>
  <c r="AD405" i="1"/>
  <c r="AD377" i="1"/>
  <c r="AD356" i="1"/>
  <c r="AD279" i="1"/>
  <c r="AD202" i="1"/>
  <c r="AD1133" i="1"/>
  <c r="AD951" i="1"/>
  <c r="AD727" i="1"/>
  <c r="AD706" i="1"/>
  <c r="AD636" i="1"/>
  <c r="AD615" i="1"/>
  <c r="AD538" i="1"/>
  <c r="AD482" i="1"/>
  <c r="AD412" i="1"/>
  <c r="AD335" i="1"/>
  <c r="AD209" i="1"/>
  <c r="AD587" i="1"/>
  <c r="AD566" i="1"/>
  <c r="AD461" i="1"/>
  <c r="AD384" i="1"/>
  <c r="AD307" i="1"/>
  <c r="AD258" i="1"/>
  <c r="AD237" i="1"/>
  <c r="AD713" i="1"/>
  <c r="AD419" i="1"/>
  <c r="AD160" i="1"/>
  <c r="AD139" i="1"/>
  <c r="AD118" i="1"/>
  <c r="AD76" i="1"/>
  <c r="AD34" i="1"/>
  <c r="AD132" i="1"/>
  <c r="AD545" i="1"/>
  <c r="AD496" i="1"/>
  <c r="AD1084" i="1"/>
  <c r="AD167" i="1"/>
  <c r="AD55" i="1"/>
  <c r="AD146" i="1"/>
  <c r="AD1161" i="1"/>
  <c r="AD111" i="1"/>
  <c r="AD27" i="1"/>
  <c r="AD1063" i="1"/>
  <c r="AD643" i="1"/>
  <c r="AD594" i="1"/>
  <c r="AD314" i="1"/>
  <c r="AD832" i="1"/>
  <c r="AD783" i="1"/>
  <c r="AD685" i="1"/>
  <c r="AD489" i="1"/>
  <c r="AD440" i="1"/>
  <c r="AD342" i="1"/>
  <c r="AD125" i="1"/>
  <c r="AD83" i="1"/>
  <c r="AD62" i="1"/>
  <c r="AD90" i="1"/>
  <c r="AD195" i="1"/>
  <c r="AD174" i="1"/>
  <c r="AD104" i="1"/>
  <c r="AD41" i="1"/>
  <c r="AD69" i="1"/>
  <c r="AD1280" i="1"/>
  <c r="AD930" i="1"/>
  <c r="AD881" i="1"/>
  <c r="AD622" i="1"/>
  <c r="AD391" i="1"/>
  <c r="AD265" i="1"/>
  <c r="AD153" i="1"/>
  <c r="AD48" i="1"/>
  <c r="AD517" i="1"/>
  <c r="AD657" i="1"/>
  <c r="AD559" i="1"/>
  <c r="AD363" i="1"/>
  <c r="AD216" i="1"/>
  <c r="AD181" i="1"/>
  <c r="AD188" i="1"/>
  <c r="AD804" i="1"/>
  <c r="AD755" i="1"/>
  <c r="AD433" i="1"/>
  <c r="AD286" i="1"/>
  <c r="AD1315" i="1"/>
  <c r="AD664" i="1"/>
  <c r="AD97" i="1"/>
  <c r="BI3520" i="1"/>
  <c r="BI3450" i="1"/>
  <c r="BG3447" i="1"/>
  <c r="BI3429" i="1"/>
  <c r="BI3415" i="1"/>
  <c r="BG3412" i="1"/>
  <c r="BG3377" i="1"/>
  <c r="BI3338" i="1"/>
  <c r="BG3335" i="1"/>
  <c r="BG3314" i="1"/>
  <c r="BI3289" i="1"/>
  <c r="BI3261" i="1"/>
  <c r="BG3258" i="1"/>
  <c r="BI3240" i="1"/>
  <c r="BI3212" i="1"/>
  <c r="BG3517" i="1"/>
  <c r="BI3499" i="1"/>
  <c r="BG3496" i="1"/>
  <c r="BI3478" i="1"/>
  <c r="BI3387" i="1"/>
  <c r="BI3345" i="1"/>
  <c r="BG3342" i="1"/>
  <c r="BG3286" i="1"/>
  <c r="BG3237" i="1"/>
  <c r="BG3475" i="1"/>
  <c r="BG3209" i="1"/>
  <c r="BI3527" i="1"/>
  <c r="BI3457" i="1"/>
  <c r="BI3436" i="1"/>
  <c r="BG3419" i="1"/>
  <c r="BG3384" i="1"/>
  <c r="BI3359" i="1"/>
  <c r="BI3352" i="1"/>
  <c r="BI3324" i="1"/>
  <c r="BG3321" i="1"/>
  <c r="BI3296" i="1"/>
  <c r="BG3293" i="1"/>
  <c r="BI3268" i="1"/>
  <c r="BG3265" i="1"/>
  <c r="BI3247" i="1"/>
  <c r="BG3524" i="1"/>
  <c r="BG3454" i="1"/>
  <c r="BG3433" i="1"/>
  <c r="BG3426" i="1"/>
  <c r="BI3303" i="1"/>
  <c r="BI3219" i="1"/>
  <c r="BI3506" i="1"/>
  <c r="BG3503" i="1"/>
  <c r="BI3485" i="1"/>
  <c r="BI3394" i="1"/>
  <c r="BG3349" i="1"/>
  <c r="BG3244" i="1"/>
  <c r="BG3216" i="1"/>
  <c r="BG3482" i="1"/>
  <c r="BI3464" i="1"/>
  <c r="BG3391" i="1"/>
  <c r="BI3366" i="1"/>
  <c r="BG3300" i="1"/>
  <c r="BI3275" i="1"/>
  <c r="BG3272" i="1"/>
  <c r="BI3534" i="1"/>
  <c r="BG3461" i="1"/>
  <c r="BI3443" i="1"/>
  <c r="BG3356" i="1"/>
  <c r="BI3310" i="1"/>
  <c r="BI3254" i="1"/>
  <c r="BI3226" i="1"/>
  <c r="BG3531" i="1"/>
  <c r="BG3440" i="1"/>
  <c r="BI3373" i="1"/>
  <c r="BG3363" i="1"/>
  <c r="BI3331" i="1"/>
  <c r="BG3328" i="1"/>
  <c r="BI3282" i="1"/>
  <c r="BG3251" i="1"/>
  <c r="BI3513" i="1"/>
  <c r="BG3510" i="1"/>
  <c r="BI3471" i="1"/>
  <c r="BI3408" i="1"/>
  <c r="BG3405" i="1"/>
  <c r="BI3401" i="1"/>
  <c r="BG3398" i="1"/>
  <c r="BG3307" i="1"/>
  <c r="BG3279" i="1"/>
  <c r="BI3233" i="1"/>
  <c r="BG3223" i="1"/>
  <c r="BI3198" i="1"/>
  <c r="BI3163" i="1"/>
  <c r="BG3153" i="1"/>
  <c r="BI3121" i="1"/>
  <c r="BG3111" i="1"/>
  <c r="BI3086" i="1"/>
  <c r="BG3083" i="1"/>
  <c r="BI3065" i="1"/>
  <c r="BG3027" i="1"/>
  <c r="BG2992" i="1"/>
  <c r="BG3195" i="1"/>
  <c r="BI3191" i="1"/>
  <c r="BG3188" i="1"/>
  <c r="BI3170" i="1"/>
  <c r="BI3422" i="1"/>
  <c r="BG3160" i="1"/>
  <c r="BG3118" i="1"/>
  <c r="BI3492" i="1"/>
  <c r="BG3468" i="1"/>
  <c r="BI3128" i="1"/>
  <c r="BI3093" i="1"/>
  <c r="BG3090" i="1"/>
  <c r="BG3230" i="1"/>
  <c r="BI3205" i="1"/>
  <c r="BI3177" i="1"/>
  <c r="BG3006" i="1"/>
  <c r="BI2946" i="1"/>
  <c r="BG3489" i="1"/>
  <c r="BG3167" i="1"/>
  <c r="BG3125" i="1"/>
  <c r="BG3370" i="1"/>
  <c r="BG3202" i="1"/>
  <c r="BG3174" i="1"/>
  <c r="BI2974" i="1"/>
  <c r="BI3135" i="1"/>
  <c r="BI3100" i="1"/>
  <c r="BG3097" i="1"/>
  <c r="BI3079" i="1"/>
  <c r="BG3048" i="1"/>
  <c r="BI2988" i="1"/>
  <c r="BI2981" i="1"/>
  <c r="BG2971" i="1"/>
  <c r="BG2922" i="1"/>
  <c r="BI3317" i="1"/>
  <c r="BI3184" i="1"/>
  <c r="BI3149" i="1"/>
  <c r="BG3132" i="1"/>
  <c r="BG3076" i="1"/>
  <c r="BI3058" i="1"/>
  <c r="BI3023" i="1"/>
  <c r="BG3020" i="1"/>
  <c r="BI2995" i="1"/>
  <c r="BI2953" i="1"/>
  <c r="BG3181" i="1"/>
  <c r="BI3107" i="1"/>
  <c r="BG2950" i="1"/>
  <c r="BI2932" i="1"/>
  <c r="BG2887" i="1"/>
  <c r="BI2869" i="1"/>
  <c r="BI3002" i="1"/>
  <c r="BG3146" i="1"/>
  <c r="BI3009" i="1"/>
  <c r="BI3142" i="1"/>
  <c r="BG3034" i="1"/>
  <c r="BG2964" i="1"/>
  <c r="BG2936" i="1"/>
  <c r="BI2904" i="1"/>
  <c r="BI2897" i="1"/>
  <c r="BG2894" i="1"/>
  <c r="BI2820" i="1"/>
  <c r="BG2810" i="1"/>
  <c r="BI2701" i="1"/>
  <c r="BI3114" i="1"/>
  <c r="BG3041" i="1"/>
  <c r="BI3016" i="1"/>
  <c r="BG3139" i="1"/>
  <c r="BI3072" i="1"/>
  <c r="BG3055" i="1"/>
  <c r="BG2978" i="1"/>
  <c r="BG2901" i="1"/>
  <c r="BI2841" i="1"/>
  <c r="BG2838" i="1"/>
  <c r="BG2817" i="1"/>
  <c r="BI2785" i="1"/>
  <c r="BG2782" i="1"/>
  <c r="BI3030" i="1"/>
  <c r="BG2985" i="1"/>
  <c r="BI2960" i="1"/>
  <c r="BI2939" i="1"/>
  <c r="BI2911" i="1"/>
  <c r="BI2883" i="1"/>
  <c r="BG2880" i="1"/>
  <c r="BI3380" i="1"/>
  <c r="BI3156" i="1"/>
  <c r="BG3062" i="1"/>
  <c r="BI3037" i="1"/>
  <c r="BG2999" i="1"/>
  <c r="BG2908" i="1"/>
  <c r="BI2848" i="1"/>
  <c r="BG2845" i="1"/>
  <c r="BI2827" i="1"/>
  <c r="BG2824" i="1"/>
  <c r="BG2789" i="1"/>
  <c r="BI2771" i="1"/>
  <c r="BG3104" i="1"/>
  <c r="BG3069" i="1"/>
  <c r="BI3051" i="1"/>
  <c r="BG3013" i="1"/>
  <c r="BI2925" i="1"/>
  <c r="BG2915" i="1"/>
  <c r="BI2890" i="1"/>
  <c r="BI2862" i="1"/>
  <c r="BG2852" i="1"/>
  <c r="BI2806" i="1"/>
  <c r="BI2715" i="1"/>
  <c r="BG2957" i="1"/>
  <c r="BG2831" i="1"/>
  <c r="BG2803" i="1"/>
  <c r="BG2726" i="1"/>
  <c r="BI2624" i="1"/>
  <c r="BG2621" i="1"/>
  <c r="BI2533" i="1"/>
  <c r="BG2523" i="1"/>
  <c r="BI2918" i="1"/>
  <c r="BI2813" i="1"/>
  <c r="BI2778" i="1"/>
  <c r="BG2761" i="1"/>
  <c r="BI2736" i="1"/>
  <c r="BG2719" i="1"/>
  <c r="BG2691" i="1"/>
  <c r="BI2666" i="1"/>
  <c r="BG2663" i="1"/>
  <c r="BG2656" i="1"/>
  <c r="BI2631" i="1"/>
  <c r="BI2596" i="1"/>
  <c r="BG2586" i="1"/>
  <c r="BI2561" i="1"/>
  <c r="BG2558" i="1"/>
  <c r="BG2943" i="1"/>
  <c r="BI2876" i="1"/>
  <c r="BI2694" i="1"/>
  <c r="BG2628" i="1"/>
  <c r="BI2505" i="1"/>
  <c r="BG2502" i="1"/>
  <c r="BG2474" i="1"/>
  <c r="BG2929" i="1"/>
  <c r="BG2796" i="1"/>
  <c r="BI2638" i="1"/>
  <c r="BI2603" i="1"/>
  <c r="BG2593" i="1"/>
  <c r="BI2764" i="1"/>
  <c r="BG2754" i="1"/>
  <c r="BI2729" i="1"/>
  <c r="BG2712" i="1"/>
  <c r="BI2610" i="1"/>
  <c r="BI2568" i="1"/>
  <c r="BG2565" i="1"/>
  <c r="BI2484" i="1"/>
  <c r="BI2435" i="1"/>
  <c r="BG2418" i="1"/>
  <c r="BI2967" i="1"/>
  <c r="BG2747" i="1"/>
  <c r="BI2722" i="1"/>
  <c r="BI2673" i="1"/>
  <c r="BG2670" i="1"/>
  <c r="BG2635" i="1"/>
  <c r="BG2537" i="1"/>
  <c r="BI2512" i="1"/>
  <c r="BG2509" i="1"/>
  <c r="BG2481" i="1"/>
  <c r="BG2425" i="1"/>
  <c r="BI3044" i="1"/>
  <c r="BG2859" i="1"/>
  <c r="BI2834" i="1"/>
  <c r="BI2799" i="1"/>
  <c r="BI2757" i="1"/>
  <c r="BG2705" i="1"/>
  <c r="BI2645" i="1"/>
  <c r="BG2600" i="1"/>
  <c r="BI2547" i="1"/>
  <c r="BG2740" i="1"/>
  <c r="BI2680" i="1"/>
  <c r="BI2491" i="1"/>
  <c r="BI2463" i="1"/>
  <c r="BG2460" i="1"/>
  <c r="BI2442" i="1"/>
  <c r="BG2866" i="1"/>
  <c r="BI2750" i="1"/>
  <c r="BG2698" i="1"/>
  <c r="BI2652" i="1"/>
  <c r="BG2642" i="1"/>
  <c r="BI2617" i="1"/>
  <c r="BG2614" i="1"/>
  <c r="BG2607" i="1"/>
  <c r="BI2575" i="1"/>
  <c r="BG2572" i="1"/>
  <c r="BG2544" i="1"/>
  <c r="BI2407" i="1"/>
  <c r="BG2404" i="1"/>
  <c r="BG2873" i="1"/>
  <c r="BI2792" i="1"/>
  <c r="BG2775" i="1"/>
  <c r="BI2708" i="1"/>
  <c r="BI2687" i="1"/>
  <c r="BG2677" i="1"/>
  <c r="BI2659" i="1"/>
  <c r="BI2554" i="1"/>
  <c r="BI2519" i="1"/>
  <c r="BG2516" i="1"/>
  <c r="BG2488" i="1"/>
  <c r="BI2470" i="1"/>
  <c r="BG2439" i="1"/>
  <c r="BI2589" i="1"/>
  <c r="BG2432" i="1"/>
  <c r="BI2400" i="1"/>
  <c r="BG2397" i="1"/>
  <c r="BG2369" i="1"/>
  <c r="BI2344" i="1"/>
  <c r="BG2341" i="1"/>
  <c r="BI2295" i="1"/>
  <c r="BG2292" i="1"/>
  <c r="BG2208" i="1"/>
  <c r="BI2183" i="1"/>
  <c r="BG2180" i="1"/>
  <c r="BI2162" i="1"/>
  <c r="BI2134" i="1"/>
  <c r="BG2131" i="1"/>
  <c r="BI2071" i="1"/>
  <c r="BG2068" i="1"/>
  <c r="BI2050" i="1"/>
  <c r="BI1910" i="1"/>
  <c r="BI1889" i="1"/>
  <c r="BG1886" i="1"/>
  <c r="BG1865" i="1"/>
  <c r="BG1837" i="1"/>
  <c r="BI2743" i="1"/>
  <c r="BI2379" i="1"/>
  <c r="BG2320" i="1"/>
  <c r="BI2274" i="1"/>
  <c r="BI2218" i="1"/>
  <c r="BI2169" i="1"/>
  <c r="BI2582" i="1"/>
  <c r="BG2495" i="1"/>
  <c r="BI2477" i="1"/>
  <c r="BG2446" i="1"/>
  <c r="BI2414" i="1"/>
  <c r="BG2376" i="1"/>
  <c r="BI2302" i="1"/>
  <c r="BG2299" i="1"/>
  <c r="BG2271" i="1"/>
  <c r="BI2239" i="1"/>
  <c r="BG2236" i="1"/>
  <c r="BI2190" i="1"/>
  <c r="BG2159" i="1"/>
  <c r="BI2092" i="1"/>
  <c r="BG2089" i="1"/>
  <c r="BI2855" i="1"/>
  <c r="BI2540" i="1"/>
  <c r="BG2530" i="1"/>
  <c r="BI2421" i="1"/>
  <c r="BI2351" i="1"/>
  <c r="BG2348" i="1"/>
  <c r="BI2330" i="1"/>
  <c r="BG2215" i="1"/>
  <c r="BI2197" i="1"/>
  <c r="BG2187" i="1"/>
  <c r="BI2141" i="1"/>
  <c r="BG2138" i="1"/>
  <c r="BI2057" i="1"/>
  <c r="BG2047" i="1"/>
  <c r="BG1998" i="1"/>
  <c r="BI1945" i="1"/>
  <c r="BG1914" i="1"/>
  <c r="BI1854" i="1"/>
  <c r="BG2768" i="1"/>
  <c r="BG2733" i="1"/>
  <c r="BG2453" i="1"/>
  <c r="BI2428" i="1"/>
  <c r="BI2386" i="1"/>
  <c r="BI2253" i="1"/>
  <c r="BI2246" i="1"/>
  <c r="BG2166" i="1"/>
  <c r="BI2120" i="1"/>
  <c r="BI2078" i="1"/>
  <c r="BG2075" i="1"/>
  <c r="BG2054" i="1"/>
  <c r="BI2029" i="1"/>
  <c r="BG2026" i="1"/>
  <c r="BI1966" i="1"/>
  <c r="BG1963" i="1"/>
  <c r="BG2649" i="1"/>
  <c r="BG2579" i="1"/>
  <c r="BI2526" i="1"/>
  <c r="BI2358" i="1"/>
  <c r="BG2327" i="1"/>
  <c r="BI2309" i="1"/>
  <c r="BG2243" i="1"/>
  <c r="BG2194" i="1"/>
  <c r="BG2117" i="1"/>
  <c r="BI2099" i="1"/>
  <c r="BG1942" i="1"/>
  <c r="BI1924" i="1"/>
  <c r="BI2498" i="1"/>
  <c r="BG2383" i="1"/>
  <c r="BG2306" i="1"/>
  <c r="BI2281" i="1"/>
  <c r="BG2278" i="1"/>
  <c r="BI2260" i="1"/>
  <c r="BI2225" i="1"/>
  <c r="BG2222" i="1"/>
  <c r="BI2204" i="1"/>
  <c r="BI2176" i="1"/>
  <c r="BG2173" i="1"/>
  <c r="BI2008" i="1"/>
  <c r="BG2005" i="1"/>
  <c r="BG1921" i="1"/>
  <c r="BI1882" i="1"/>
  <c r="BI1861" i="1"/>
  <c r="BG1851" i="1"/>
  <c r="BG2551" i="1"/>
  <c r="BG2467" i="1"/>
  <c r="BI2449" i="1"/>
  <c r="BI2393" i="1"/>
  <c r="BG2355" i="1"/>
  <c r="BI2288" i="1"/>
  <c r="BG2285" i="1"/>
  <c r="BG2096" i="1"/>
  <c r="BI2064" i="1"/>
  <c r="BG2061" i="1"/>
  <c r="BI1980" i="1"/>
  <c r="BI1973" i="1"/>
  <c r="BG1970" i="1"/>
  <c r="BG1879" i="1"/>
  <c r="BG2411" i="1"/>
  <c r="BI2365" i="1"/>
  <c r="BI2337" i="1"/>
  <c r="BG2334" i="1"/>
  <c r="BG2250" i="1"/>
  <c r="BG2201" i="1"/>
  <c r="BI2148" i="1"/>
  <c r="BG2145" i="1"/>
  <c r="BI2127" i="1"/>
  <c r="BI2106" i="1"/>
  <c r="BI2036" i="1"/>
  <c r="BG2033" i="1"/>
  <c r="BG2684" i="1"/>
  <c r="BI2456" i="1"/>
  <c r="BI2372" i="1"/>
  <c r="BG2313" i="1"/>
  <c r="BG2264" i="1"/>
  <c r="BI2232" i="1"/>
  <c r="BG2229" i="1"/>
  <c r="BI2211" i="1"/>
  <c r="BI2155" i="1"/>
  <c r="BG2152" i="1"/>
  <c r="BI2043" i="1"/>
  <c r="BG2012" i="1"/>
  <c r="BI1987" i="1"/>
  <c r="BG1977" i="1"/>
  <c r="BG1949" i="1"/>
  <c r="BI1931" i="1"/>
  <c r="BG1900" i="1"/>
  <c r="BG1858" i="1"/>
  <c r="BG1725" i="1"/>
  <c r="BI1707" i="1"/>
  <c r="BI1686" i="1"/>
  <c r="BG1676" i="1"/>
  <c r="BG1634" i="1"/>
  <c r="BI1560" i="1"/>
  <c r="BG1550" i="1"/>
  <c r="BG1522" i="1"/>
  <c r="BG1466" i="1"/>
  <c r="BG1417" i="1"/>
  <c r="BG1382" i="1"/>
  <c r="BI1308" i="1"/>
  <c r="BI1840" i="1"/>
  <c r="BI1777" i="1"/>
  <c r="BG1774" i="1"/>
  <c r="BI1602" i="1"/>
  <c r="BI1581" i="1"/>
  <c r="BG1578" i="1"/>
  <c r="BG1557" i="1"/>
  <c r="BI1532" i="1"/>
  <c r="BI1490" i="1"/>
  <c r="BG1487" i="1"/>
  <c r="BI1336" i="1"/>
  <c r="BI2323" i="1"/>
  <c r="BG1984" i="1"/>
  <c r="BI1938" i="1"/>
  <c r="BG1907" i="1"/>
  <c r="BI1833" i="1"/>
  <c r="BG1830" i="1"/>
  <c r="BI1798" i="1"/>
  <c r="BG1795" i="1"/>
  <c r="BG1704" i="1"/>
  <c r="BI1644" i="1"/>
  <c r="BG1599" i="1"/>
  <c r="BG1529" i="1"/>
  <c r="BI1511" i="1"/>
  <c r="BG1508" i="1"/>
  <c r="BI1427" i="1"/>
  <c r="BI1406" i="1"/>
  <c r="BG1403" i="1"/>
  <c r="BI1357" i="1"/>
  <c r="BG1354" i="1"/>
  <c r="BG1333" i="1"/>
  <c r="BG1305" i="1"/>
  <c r="BG2110" i="1"/>
  <c r="BI2001" i="1"/>
  <c r="BG1956" i="1"/>
  <c r="BI1847" i="1"/>
  <c r="BI1756" i="1"/>
  <c r="BG1753" i="1"/>
  <c r="BI1735" i="1"/>
  <c r="BG1683" i="1"/>
  <c r="BI1665" i="1"/>
  <c r="BI1623" i="1"/>
  <c r="BI1455" i="1"/>
  <c r="BI1434" i="1"/>
  <c r="BG1872" i="1"/>
  <c r="BI1819" i="1"/>
  <c r="BG1816" i="1"/>
  <c r="BI1784" i="1"/>
  <c r="BG1732" i="1"/>
  <c r="BI1693" i="1"/>
  <c r="BG1662" i="1"/>
  <c r="BG1641" i="1"/>
  <c r="BG1620" i="1"/>
  <c r="BI1567" i="1"/>
  <c r="BI1539" i="1"/>
  <c r="BI1476" i="1"/>
  <c r="BG1473" i="1"/>
  <c r="BG1452" i="1"/>
  <c r="BG1424" i="1"/>
  <c r="BI1392" i="1"/>
  <c r="BG1389" i="1"/>
  <c r="BI1343" i="1"/>
  <c r="BG2390" i="1"/>
  <c r="BI2316" i="1"/>
  <c r="BI2267" i="1"/>
  <c r="BG2124" i="1"/>
  <c r="BG2040" i="1"/>
  <c r="BG1991" i="1"/>
  <c r="BI1896" i="1"/>
  <c r="BG1781" i="1"/>
  <c r="BI2022" i="1"/>
  <c r="BI1952" i="1"/>
  <c r="BI1903" i="1"/>
  <c r="BI1805" i="1"/>
  <c r="BI1651" i="1"/>
  <c r="BI1609" i="1"/>
  <c r="BG1606" i="1"/>
  <c r="BG1585" i="1"/>
  <c r="BG1536" i="1"/>
  <c r="BG1494" i="1"/>
  <c r="BI1441" i="1"/>
  <c r="BI1371" i="1"/>
  <c r="BG1361" i="1"/>
  <c r="BG2362" i="1"/>
  <c r="BG2103" i="1"/>
  <c r="BI2085" i="1"/>
  <c r="BG1928" i="1"/>
  <c r="BI1868" i="1"/>
  <c r="BG1802" i="1"/>
  <c r="BI1763" i="1"/>
  <c r="BG1760" i="1"/>
  <c r="BI1742" i="1"/>
  <c r="BG1648" i="1"/>
  <c r="BI1630" i="1"/>
  <c r="BI1546" i="1"/>
  <c r="BI1518" i="1"/>
  <c r="BG1515" i="1"/>
  <c r="BI1462" i="1"/>
  <c r="BG1438" i="1"/>
  <c r="BG1431" i="1"/>
  <c r="BI1413" i="1"/>
  <c r="BG1410" i="1"/>
  <c r="BI1378" i="1"/>
  <c r="BI1322" i="1"/>
  <c r="BG1739" i="1"/>
  <c r="BI1672" i="1"/>
  <c r="BG1669" i="1"/>
  <c r="BI1959" i="1"/>
  <c r="BG1935" i="1"/>
  <c r="BI1917" i="1"/>
  <c r="BI1826" i="1"/>
  <c r="BG1823" i="1"/>
  <c r="BI1791" i="1"/>
  <c r="BG1788" i="1"/>
  <c r="BI1770" i="1"/>
  <c r="BI1721" i="1"/>
  <c r="BG1718" i="1"/>
  <c r="BI1700" i="1"/>
  <c r="BG1697" i="1"/>
  <c r="BI1595" i="1"/>
  <c r="BG1592" i="1"/>
  <c r="BG1571" i="1"/>
  <c r="BI1553" i="1"/>
  <c r="BG1543" i="1"/>
  <c r="BG2257" i="1"/>
  <c r="BI2113" i="1"/>
  <c r="BI2015" i="1"/>
  <c r="BI1994" i="1"/>
  <c r="BG1893" i="1"/>
  <c r="BI1812" i="1"/>
  <c r="BG1809" i="1"/>
  <c r="BI1749" i="1"/>
  <c r="BG1746" i="1"/>
  <c r="BI1728" i="1"/>
  <c r="BI1658" i="1"/>
  <c r="BG1655" i="1"/>
  <c r="BI1637" i="1"/>
  <c r="BI1616" i="1"/>
  <c r="BG1613" i="1"/>
  <c r="BI1469" i="1"/>
  <c r="BI1448" i="1"/>
  <c r="BG1445" i="1"/>
  <c r="BI1420" i="1"/>
  <c r="BI1385" i="1"/>
  <c r="BG1375" i="1"/>
  <c r="BG1326" i="1"/>
  <c r="BG1564" i="1"/>
  <c r="BI1497" i="1"/>
  <c r="BI1483" i="1"/>
  <c r="BG1459" i="1"/>
  <c r="BI1266" i="1"/>
  <c r="BG1263" i="1"/>
  <c r="BG1200" i="1"/>
  <c r="BG1172" i="1"/>
  <c r="BG1144" i="1"/>
  <c r="BI1098" i="1"/>
  <c r="BG1095" i="1"/>
  <c r="BI1007" i="1"/>
  <c r="BG1004" i="1"/>
  <c r="BI986" i="1"/>
  <c r="BG983" i="1"/>
  <c r="BI965" i="1"/>
  <c r="BI895" i="1"/>
  <c r="BG843" i="1"/>
  <c r="BI776" i="1"/>
  <c r="BI748" i="1"/>
  <c r="BG745" i="1"/>
  <c r="BG1396" i="1"/>
  <c r="BG1347" i="1"/>
  <c r="BG1312" i="1"/>
  <c r="BI1231" i="1"/>
  <c r="BI1182" i="1"/>
  <c r="BI1154" i="1"/>
  <c r="BI1077" i="1"/>
  <c r="BG962" i="1"/>
  <c r="BI923" i="1"/>
  <c r="BG892" i="1"/>
  <c r="BI825" i="1"/>
  <c r="BI797" i="1"/>
  <c r="BG794" i="1"/>
  <c r="BG773" i="1"/>
  <c r="BG1228" i="1"/>
  <c r="BG1179" i="1"/>
  <c r="BI1126" i="1"/>
  <c r="BG1074" i="1"/>
  <c r="BI1035" i="1"/>
  <c r="BI944" i="1"/>
  <c r="BG941" i="1"/>
  <c r="BG920" i="1"/>
  <c r="BI902" i="1"/>
  <c r="BI853" i="1"/>
  <c r="BG850" i="1"/>
  <c r="BG822" i="1"/>
  <c r="BG2019" i="1"/>
  <c r="BI1301" i="1"/>
  <c r="BI1294" i="1"/>
  <c r="BG1291" i="1"/>
  <c r="BI1273" i="1"/>
  <c r="BI1210" i="1"/>
  <c r="BG1207" i="1"/>
  <c r="BG1151" i="1"/>
  <c r="BG1123" i="1"/>
  <c r="BI1056" i="1"/>
  <c r="BG1053" i="1"/>
  <c r="BG1032" i="1"/>
  <c r="BI1014" i="1"/>
  <c r="BI972" i="1"/>
  <c r="BI874" i="1"/>
  <c r="BG871" i="1"/>
  <c r="BG1767" i="1"/>
  <c r="BG1627" i="1"/>
  <c r="BI1574" i="1"/>
  <c r="BG1270" i="1"/>
  <c r="BI1252" i="1"/>
  <c r="BG1249" i="1"/>
  <c r="BI1189" i="1"/>
  <c r="BI1105" i="1"/>
  <c r="BG1102" i="1"/>
  <c r="BI1084" i="1"/>
  <c r="BG1011" i="1"/>
  <c r="BI993" i="1"/>
  <c r="BG990" i="1"/>
  <c r="BG969" i="1"/>
  <c r="BG899" i="1"/>
  <c r="BI832" i="1"/>
  <c r="BI804" i="1"/>
  <c r="BG801" i="1"/>
  <c r="BI783" i="1"/>
  <c r="BI755" i="1"/>
  <c r="BG752" i="1"/>
  <c r="BI734" i="1"/>
  <c r="BI1714" i="1"/>
  <c r="BG1690" i="1"/>
  <c r="BI1525" i="1"/>
  <c r="BG1480" i="1"/>
  <c r="BI1329" i="1"/>
  <c r="BG1319" i="1"/>
  <c r="BI1217" i="1"/>
  <c r="BG1214" i="1"/>
  <c r="BG1186" i="1"/>
  <c r="BI1161" i="1"/>
  <c r="BG1158" i="1"/>
  <c r="BI1133" i="1"/>
  <c r="BG1081" i="1"/>
  <c r="BI951" i="1"/>
  <c r="BG829" i="1"/>
  <c r="BG780" i="1"/>
  <c r="BI1588" i="1"/>
  <c r="BG1368" i="1"/>
  <c r="BI1280" i="1"/>
  <c r="BI1238" i="1"/>
  <c r="BG1235" i="1"/>
  <c r="BI1063" i="1"/>
  <c r="BI1021" i="1"/>
  <c r="BG948" i="1"/>
  <c r="BI930" i="1"/>
  <c r="BG927" i="1"/>
  <c r="BI909" i="1"/>
  <c r="BI881" i="1"/>
  <c r="BG878" i="1"/>
  <c r="BI860" i="1"/>
  <c r="BG857" i="1"/>
  <c r="BI762" i="1"/>
  <c r="BI1875" i="1"/>
  <c r="BG1711" i="1"/>
  <c r="BI1364" i="1"/>
  <c r="BG1340" i="1"/>
  <c r="BI1315" i="1"/>
  <c r="BG1277" i="1"/>
  <c r="BI1196" i="1"/>
  <c r="BI1140" i="1"/>
  <c r="BG1130" i="1"/>
  <c r="BI1112" i="1"/>
  <c r="BG1109" i="1"/>
  <c r="BI1091" i="1"/>
  <c r="BG1060" i="1"/>
  <c r="BI1042" i="1"/>
  <c r="BG1039" i="1"/>
  <c r="BI979" i="1"/>
  <c r="BG906" i="1"/>
  <c r="BI839" i="1"/>
  <c r="BI811" i="1"/>
  <c r="BG759" i="1"/>
  <c r="BI1504" i="1"/>
  <c r="BI1259" i="1"/>
  <c r="BG1256" i="1"/>
  <c r="BG1193" i="1"/>
  <c r="BI1168" i="1"/>
  <c r="BG1165" i="1"/>
  <c r="BG1018" i="1"/>
  <c r="BI1000" i="1"/>
  <c r="BG997" i="1"/>
  <c r="BG976" i="1"/>
  <c r="BI958" i="1"/>
  <c r="BG808" i="1"/>
  <c r="BI769" i="1"/>
  <c r="BI741" i="1"/>
  <c r="BG738" i="1"/>
  <c r="BI1399" i="1"/>
  <c r="BI1350" i="1"/>
  <c r="BG1221" i="1"/>
  <c r="BI699" i="1"/>
  <c r="BG696" i="1"/>
  <c r="BI678" i="1"/>
  <c r="BG675" i="1"/>
  <c r="BG528" i="1"/>
  <c r="BG507" i="1"/>
  <c r="BI475" i="1"/>
  <c r="BG472" i="1"/>
  <c r="BI454" i="1"/>
  <c r="BI405" i="1"/>
  <c r="BI377" i="1"/>
  <c r="BG374" i="1"/>
  <c r="BI356" i="1"/>
  <c r="BG353" i="1"/>
  <c r="BG325" i="1"/>
  <c r="BI279" i="1"/>
  <c r="BG227" i="1"/>
  <c r="BI202" i="1"/>
  <c r="BG1844" i="1"/>
  <c r="BI1203" i="1"/>
  <c r="BI657" i="1"/>
  <c r="BG605" i="1"/>
  <c r="BI559" i="1"/>
  <c r="BG451" i="1"/>
  <c r="BI433" i="1"/>
  <c r="BG430" i="1"/>
  <c r="BG297" i="1"/>
  <c r="BG276" i="1"/>
  <c r="BG1298" i="1"/>
  <c r="BG1025" i="1"/>
  <c r="BI727" i="1"/>
  <c r="BI706" i="1"/>
  <c r="BG654" i="1"/>
  <c r="BI636" i="1"/>
  <c r="BG633" i="1"/>
  <c r="BI615" i="1"/>
  <c r="BI538" i="1"/>
  <c r="BI482" i="1"/>
  <c r="BG479" i="1"/>
  <c r="BI412" i="1"/>
  <c r="BG402" i="1"/>
  <c r="BI335" i="1"/>
  <c r="BI209" i="1"/>
  <c r="BG1137" i="1"/>
  <c r="BG1088" i="1"/>
  <c r="BI1070" i="1"/>
  <c r="BG955" i="1"/>
  <c r="BI888" i="1"/>
  <c r="BI790" i="1"/>
  <c r="BG724" i="1"/>
  <c r="BG703" i="1"/>
  <c r="BI587" i="1"/>
  <c r="BG584" i="1"/>
  <c r="BI566" i="1"/>
  <c r="BG556" i="1"/>
  <c r="BG535" i="1"/>
  <c r="BI461" i="1"/>
  <c r="BI384" i="1"/>
  <c r="BG332" i="1"/>
  <c r="BI307" i="1"/>
  <c r="BG304" i="1"/>
  <c r="BI258" i="1"/>
  <c r="BG255" i="1"/>
  <c r="BI237" i="1"/>
  <c r="BI937" i="1"/>
  <c r="BI685" i="1"/>
  <c r="BG682" i="1"/>
  <c r="BG612" i="1"/>
  <c r="BI517" i="1"/>
  <c r="BG514" i="1"/>
  <c r="BI489" i="1"/>
  <c r="BI440" i="1"/>
  <c r="BG381" i="1"/>
  <c r="BI363" i="1"/>
  <c r="BG360" i="1"/>
  <c r="BI342" i="1"/>
  <c r="BI286" i="1"/>
  <c r="BG234" i="1"/>
  <c r="BI216" i="1"/>
  <c r="BG206" i="1"/>
  <c r="BG1501" i="1"/>
  <c r="BI1119" i="1"/>
  <c r="BI664" i="1"/>
  <c r="BG486" i="1"/>
  <c r="BG458" i="1"/>
  <c r="BG437" i="1"/>
  <c r="BG409" i="1"/>
  <c r="BG283" i="1"/>
  <c r="BI1147" i="1"/>
  <c r="BG1067" i="1"/>
  <c r="BG934" i="1"/>
  <c r="BI867" i="1"/>
  <c r="BI818" i="1"/>
  <c r="BG731" i="1"/>
  <c r="BG710" i="1"/>
  <c r="BI671" i="1"/>
  <c r="BG619" i="1"/>
  <c r="BG591" i="1"/>
  <c r="BI573" i="1"/>
  <c r="BG570" i="1"/>
  <c r="BG542" i="1"/>
  <c r="BI349" i="1"/>
  <c r="BG262" i="1"/>
  <c r="BI244" i="1"/>
  <c r="BI223" i="1"/>
  <c r="BI1679" i="1"/>
  <c r="BI1245" i="1"/>
  <c r="BG1116" i="1"/>
  <c r="BI1049" i="1"/>
  <c r="BI692" i="1"/>
  <c r="BG689" i="1"/>
  <c r="BI601" i="1"/>
  <c r="BI524" i="1"/>
  <c r="BG521" i="1"/>
  <c r="BG493" i="1"/>
  <c r="BI468" i="1"/>
  <c r="BG465" i="1"/>
  <c r="BI447" i="1"/>
  <c r="BG388" i="1"/>
  <c r="BI370" i="1"/>
  <c r="BG367" i="1"/>
  <c r="BI293" i="1"/>
  <c r="BG241" i="1"/>
  <c r="BG220" i="1"/>
  <c r="BG1242" i="1"/>
  <c r="BG1046" i="1"/>
  <c r="BG577" i="1"/>
  <c r="BG395" i="1"/>
  <c r="BG248" i="1"/>
  <c r="BG80" i="1"/>
  <c r="BG38" i="1"/>
  <c r="BG115" i="1"/>
  <c r="BI76" i="1"/>
  <c r="BG31" i="1"/>
  <c r="BG717" i="1"/>
  <c r="BG52" i="1"/>
  <c r="BI321" i="1"/>
  <c r="BI104" i="1"/>
  <c r="BI1287" i="1"/>
  <c r="BG885" i="1"/>
  <c r="BG836" i="1"/>
  <c r="BG787" i="1"/>
  <c r="BG661" i="1"/>
  <c r="BI622" i="1"/>
  <c r="BG563" i="1"/>
  <c r="BG416" i="1"/>
  <c r="BI391" i="1"/>
  <c r="BI181" i="1"/>
  <c r="BG171" i="1"/>
  <c r="BG766" i="1"/>
  <c r="BG73" i="1"/>
  <c r="BG864" i="1"/>
  <c r="BI531" i="1"/>
  <c r="BI55" i="1"/>
  <c r="BG1284" i="1"/>
  <c r="BI1224" i="1"/>
  <c r="BI426" i="1"/>
  <c r="BG199" i="1"/>
  <c r="BI132" i="1"/>
  <c r="BG129" i="1"/>
  <c r="BI111" i="1"/>
  <c r="BI90" i="1"/>
  <c r="BI69" i="1"/>
  <c r="BI27" i="1"/>
  <c r="BI328" i="1"/>
  <c r="BG136" i="1"/>
  <c r="BI34" i="1"/>
  <c r="BI1028" i="1"/>
  <c r="BI720" i="1"/>
  <c r="BG647" i="1"/>
  <c r="BG598" i="1"/>
  <c r="BG318" i="1"/>
  <c r="BG269" i="1"/>
  <c r="BG178" i="1"/>
  <c r="BI153" i="1"/>
  <c r="BG150" i="1"/>
  <c r="BG108" i="1"/>
  <c r="BG87" i="1"/>
  <c r="BG66" i="1"/>
  <c r="BI48" i="1"/>
  <c r="BG45" i="1"/>
  <c r="BG24" i="1"/>
  <c r="BI629" i="1"/>
  <c r="BI118" i="1"/>
  <c r="BI251" i="1"/>
  <c r="BI167" i="1"/>
  <c r="BG346" i="1"/>
  <c r="BI272" i="1"/>
  <c r="BI1175" i="1"/>
  <c r="BI608" i="1"/>
  <c r="BG549" i="1"/>
  <c r="BI510" i="1"/>
  <c r="BG500" i="1"/>
  <c r="BI230" i="1"/>
  <c r="BG2082" i="1"/>
  <c r="BG157" i="1"/>
  <c r="BI139" i="1"/>
  <c r="BG815" i="1"/>
  <c r="BI580" i="1"/>
  <c r="BG444" i="1"/>
  <c r="BG192" i="1"/>
  <c r="BI41" i="1"/>
  <c r="BI916" i="1"/>
  <c r="BI643" i="1"/>
  <c r="BI594" i="1"/>
  <c r="BI545" i="1"/>
  <c r="BI496" i="1"/>
  <c r="BG339" i="1"/>
  <c r="BI314" i="1"/>
  <c r="BI265" i="1"/>
  <c r="BI188" i="1"/>
  <c r="BG423" i="1"/>
  <c r="BI398" i="1"/>
  <c r="BG290" i="1"/>
  <c r="BG185" i="1"/>
  <c r="BI97" i="1"/>
  <c r="BG913" i="1"/>
  <c r="BG668" i="1"/>
  <c r="BI160" i="1"/>
  <c r="BG94" i="1"/>
  <c r="BI300" i="1"/>
  <c r="BI503" i="1"/>
  <c r="BI713" i="1"/>
  <c r="BG640" i="1"/>
  <c r="BI419" i="1"/>
  <c r="BG311" i="1"/>
  <c r="BG213" i="1"/>
  <c r="BI125" i="1"/>
  <c r="BG122" i="1"/>
  <c r="BI650" i="1"/>
  <c r="BI195" i="1"/>
  <c r="BI174" i="1"/>
  <c r="BI846" i="1"/>
  <c r="BG626" i="1"/>
  <c r="BI552" i="1"/>
  <c r="BG164" i="1"/>
  <c r="BI146" i="1"/>
  <c r="BG143" i="1"/>
  <c r="BG101" i="1"/>
  <c r="BI83" i="1"/>
  <c r="BI62" i="1"/>
  <c r="BG59" i="1"/>
  <c r="V3510" i="1"/>
  <c r="T3506" i="1"/>
  <c r="T3485" i="1"/>
  <c r="V3398" i="1"/>
  <c r="T3394" i="1"/>
  <c r="V3307" i="1"/>
  <c r="V3279" i="1"/>
  <c r="V3223" i="1"/>
  <c r="V3489" i="1"/>
  <c r="V3468" i="1"/>
  <c r="T3464" i="1"/>
  <c r="V3405" i="1"/>
  <c r="T3366" i="1"/>
  <c r="T3275" i="1"/>
  <c r="T3534" i="1"/>
  <c r="T3443" i="1"/>
  <c r="V3370" i="1"/>
  <c r="T3310" i="1"/>
  <c r="T3254" i="1"/>
  <c r="V3230" i="1"/>
  <c r="T3226" i="1"/>
  <c r="V3202" i="1"/>
  <c r="V3447" i="1"/>
  <c r="V3412" i="1"/>
  <c r="V3377" i="1"/>
  <c r="T3373" i="1"/>
  <c r="V3335" i="1"/>
  <c r="T3331" i="1"/>
  <c r="V3314" i="1"/>
  <c r="T3282" i="1"/>
  <c r="V3258" i="1"/>
  <c r="V3517" i="1"/>
  <c r="T3513" i="1"/>
  <c r="V3496" i="1"/>
  <c r="T3471" i="1"/>
  <c r="T3408" i="1"/>
  <c r="T3401" i="1"/>
  <c r="V3342" i="1"/>
  <c r="V3286" i="1"/>
  <c r="V3237" i="1"/>
  <c r="T3233" i="1"/>
  <c r="T3492" i="1"/>
  <c r="V3475" i="1"/>
  <c r="T3380" i="1"/>
  <c r="V3209" i="1"/>
  <c r="V3419" i="1"/>
  <c r="V3384" i="1"/>
  <c r="V3321" i="1"/>
  <c r="T3317" i="1"/>
  <c r="V3293" i="1"/>
  <c r="V3265" i="1"/>
  <c r="T3205" i="1"/>
  <c r="V3524" i="1"/>
  <c r="T3520" i="1"/>
  <c r="V3454" i="1"/>
  <c r="T3450" i="1"/>
  <c r="V3433" i="1"/>
  <c r="T3429" i="1"/>
  <c r="V3426" i="1"/>
  <c r="T3422" i="1"/>
  <c r="T3415" i="1"/>
  <c r="T3338" i="1"/>
  <c r="T3289" i="1"/>
  <c r="T3261" i="1"/>
  <c r="T3240" i="1"/>
  <c r="T3212" i="1"/>
  <c r="V3503" i="1"/>
  <c r="T3499" i="1"/>
  <c r="T3478" i="1"/>
  <c r="T3387" i="1"/>
  <c r="V3349" i="1"/>
  <c r="T3345" i="1"/>
  <c r="V3244" i="1"/>
  <c r="V3216" i="1"/>
  <c r="V3482" i="1"/>
  <c r="V3391" i="1"/>
  <c r="V3300" i="1"/>
  <c r="V3272" i="1"/>
  <c r="V3181" i="1"/>
  <c r="T3051" i="1"/>
  <c r="T3016" i="1"/>
  <c r="V3356" i="1"/>
  <c r="V3104" i="1"/>
  <c r="V3139" i="1"/>
  <c r="T3135" i="1"/>
  <c r="T3100" i="1"/>
  <c r="T3079" i="1"/>
  <c r="T3352" i="1"/>
  <c r="T3184" i="1"/>
  <c r="V3153" i="1"/>
  <c r="T3149" i="1"/>
  <c r="V3146" i="1"/>
  <c r="V3111" i="1"/>
  <c r="V3083" i="1"/>
  <c r="V3328" i="1"/>
  <c r="T3303" i="1"/>
  <c r="V3188" i="1"/>
  <c r="T3107" i="1"/>
  <c r="V3062" i="1"/>
  <c r="V2999" i="1"/>
  <c r="V2936" i="1"/>
  <c r="T2932" i="1"/>
  <c r="T3324" i="1"/>
  <c r="V3195" i="1"/>
  <c r="V3160" i="1"/>
  <c r="V3118" i="1"/>
  <c r="T3114" i="1"/>
  <c r="V3440" i="1"/>
  <c r="V3251" i="1"/>
  <c r="T3156" i="1"/>
  <c r="T3142" i="1"/>
  <c r="V3090" i="1"/>
  <c r="V3034" i="1"/>
  <c r="T3030" i="1"/>
  <c r="T3002" i="1"/>
  <c r="V2964" i="1"/>
  <c r="T2960" i="1"/>
  <c r="V3461" i="1"/>
  <c r="T3436" i="1"/>
  <c r="T3296" i="1"/>
  <c r="T3247" i="1"/>
  <c r="T3163" i="1"/>
  <c r="T3121" i="1"/>
  <c r="T3086" i="1"/>
  <c r="T3065" i="1"/>
  <c r="V3006" i="1"/>
  <c r="T2939" i="1"/>
  <c r="T3191" i="1"/>
  <c r="V3167" i="1"/>
  <c r="V3125" i="1"/>
  <c r="V3069" i="1"/>
  <c r="V3041" i="1"/>
  <c r="T3037" i="1"/>
  <c r="V3013" i="1"/>
  <c r="T3009" i="1"/>
  <c r="V2943" i="1"/>
  <c r="T3457" i="1"/>
  <c r="T3268" i="1"/>
  <c r="T3198" i="1"/>
  <c r="V3174" i="1"/>
  <c r="T3170" i="1"/>
  <c r="T3044" i="1"/>
  <c r="T2967" i="1"/>
  <c r="V3020" i="1"/>
  <c r="V3097" i="1"/>
  <c r="V3076" i="1"/>
  <c r="T3058" i="1"/>
  <c r="V3027" i="1"/>
  <c r="T2995" i="1"/>
  <c r="V2859" i="1"/>
  <c r="V2831" i="1"/>
  <c r="T2799" i="1"/>
  <c r="V2775" i="1"/>
  <c r="V2747" i="1"/>
  <c r="T2743" i="1"/>
  <c r="V2719" i="1"/>
  <c r="T3093" i="1"/>
  <c r="V3048" i="1"/>
  <c r="V2971" i="1"/>
  <c r="T2890" i="1"/>
  <c r="V2866" i="1"/>
  <c r="T2862" i="1"/>
  <c r="T2806" i="1"/>
  <c r="T2715" i="1"/>
  <c r="V3531" i="1"/>
  <c r="T3072" i="1"/>
  <c r="V2894" i="1"/>
  <c r="T2869" i="1"/>
  <c r="T3527" i="1"/>
  <c r="V3055" i="1"/>
  <c r="V2978" i="1"/>
  <c r="V2929" i="1"/>
  <c r="V2873" i="1"/>
  <c r="T2834" i="1"/>
  <c r="T2813" i="1"/>
  <c r="T2778" i="1"/>
  <c r="V2754" i="1"/>
  <c r="V2726" i="1"/>
  <c r="T2722" i="1"/>
  <c r="V2698" i="1"/>
  <c r="T2694" i="1"/>
  <c r="T3128" i="1"/>
  <c r="V2908" i="1"/>
  <c r="T2904" i="1"/>
  <c r="T2897" i="1"/>
  <c r="V2845" i="1"/>
  <c r="V2824" i="1"/>
  <c r="T2820" i="1"/>
  <c r="V2789" i="1"/>
  <c r="T2701" i="1"/>
  <c r="T3023" i="1"/>
  <c r="T2841" i="1"/>
  <c r="V2768" i="1"/>
  <c r="V2733" i="1"/>
  <c r="V2677" i="1"/>
  <c r="T2673" i="1"/>
  <c r="T2974" i="1"/>
  <c r="T2911" i="1"/>
  <c r="V2810" i="1"/>
  <c r="T2750" i="1"/>
  <c r="V2684" i="1"/>
  <c r="T2645" i="1"/>
  <c r="T3177" i="1"/>
  <c r="T2988" i="1"/>
  <c r="V2957" i="1"/>
  <c r="V2887" i="1"/>
  <c r="T2848" i="1"/>
  <c r="T2792" i="1"/>
  <c r="T2708" i="1"/>
  <c r="T2680" i="1"/>
  <c r="V2649" i="1"/>
  <c r="V2579" i="1"/>
  <c r="V2551" i="1"/>
  <c r="T2491" i="1"/>
  <c r="V2467" i="1"/>
  <c r="T2463" i="1"/>
  <c r="T2442" i="1"/>
  <c r="T2918" i="1"/>
  <c r="T2855" i="1"/>
  <c r="V2803" i="1"/>
  <c r="V2761" i="1"/>
  <c r="T2652" i="1"/>
  <c r="V2621" i="1"/>
  <c r="T2617" i="1"/>
  <c r="T2575" i="1"/>
  <c r="V2985" i="1"/>
  <c r="V2901" i="1"/>
  <c r="V2838" i="1"/>
  <c r="V2691" i="1"/>
  <c r="T2687" i="1"/>
  <c r="V2663" i="1"/>
  <c r="T2659" i="1"/>
  <c r="V2656" i="1"/>
  <c r="V2586" i="1"/>
  <c r="V2558" i="1"/>
  <c r="T2554" i="1"/>
  <c r="T2519" i="1"/>
  <c r="T2470" i="1"/>
  <c r="T2953" i="1"/>
  <c r="T2876" i="1"/>
  <c r="V2796" i="1"/>
  <c r="T2785" i="1"/>
  <c r="V2628" i="1"/>
  <c r="T2582" i="1"/>
  <c r="V2502" i="1"/>
  <c r="T2498" i="1"/>
  <c r="V2474" i="1"/>
  <c r="V3132" i="1"/>
  <c r="T2736" i="1"/>
  <c r="V2593" i="1"/>
  <c r="T2589" i="1"/>
  <c r="V2530" i="1"/>
  <c r="T2526" i="1"/>
  <c r="V2915" i="1"/>
  <c r="T2883" i="1"/>
  <c r="V2852" i="1"/>
  <c r="T2771" i="1"/>
  <c r="V2712" i="1"/>
  <c r="T2624" i="1"/>
  <c r="V2565" i="1"/>
  <c r="T2533" i="1"/>
  <c r="T2477" i="1"/>
  <c r="V2418" i="1"/>
  <c r="T2414" i="1"/>
  <c r="T2981" i="1"/>
  <c r="V2950" i="1"/>
  <c r="T2925" i="1"/>
  <c r="T2827" i="1"/>
  <c r="T2764" i="1"/>
  <c r="T2729" i="1"/>
  <c r="V2705" i="1"/>
  <c r="V2670" i="1"/>
  <c r="T2666" i="1"/>
  <c r="V2635" i="1"/>
  <c r="T2631" i="1"/>
  <c r="T2596" i="1"/>
  <c r="T2561" i="1"/>
  <c r="V2537" i="1"/>
  <c r="V2509" i="1"/>
  <c r="V2481" i="1"/>
  <c r="V2425" i="1"/>
  <c r="T2421" i="1"/>
  <c r="V3363" i="1"/>
  <c r="V2740" i="1"/>
  <c r="V2600" i="1"/>
  <c r="T2505" i="1"/>
  <c r="V2432" i="1"/>
  <c r="V2614" i="1"/>
  <c r="T2568" i="1"/>
  <c r="V2523" i="1"/>
  <c r="T2449" i="1"/>
  <c r="T2386" i="1"/>
  <c r="V2334" i="1"/>
  <c r="T2253" i="1"/>
  <c r="V2250" i="1"/>
  <c r="T2246" i="1"/>
  <c r="V2201" i="1"/>
  <c r="V2145" i="1"/>
  <c r="T2120" i="1"/>
  <c r="T2078" i="1"/>
  <c r="V2033" i="1"/>
  <c r="T2029" i="1"/>
  <c r="T1966" i="1"/>
  <c r="V1949" i="1"/>
  <c r="V1900" i="1"/>
  <c r="T1896" i="1"/>
  <c r="V1858" i="1"/>
  <c r="V2817" i="1"/>
  <c r="V2782" i="1"/>
  <c r="T2456" i="1"/>
  <c r="V2992" i="1"/>
  <c r="T2610" i="1"/>
  <c r="V2544" i="1"/>
  <c r="V2313" i="1"/>
  <c r="T2281" i="1"/>
  <c r="V2264" i="1"/>
  <c r="T2260" i="1"/>
  <c r="V2229" i="1"/>
  <c r="T2225" i="1"/>
  <c r="T2204" i="1"/>
  <c r="T2176" i="1"/>
  <c r="V2152" i="1"/>
  <c r="T2512" i="1"/>
  <c r="V2488" i="1"/>
  <c r="V2439" i="1"/>
  <c r="V2397" i="1"/>
  <c r="T2393" i="1"/>
  <c r="V2369" i="1"/>
  <c r="V2341" i="1"/>
  <c r="V2292" i="1"/>
  <c r="T2288" i="1"/>
  <c r="V2208" i="1"/>
  <c r="V2180" i="1"/>
  <c r="V2131" i="1"/>
  <c r="V2068" i="1"/>
  <c r="T2064" i="1"/>
  <c r="V2607" i="1"/>
  <c r="T2365" i="1"/>
  <c r="T2337" i="1"/>
  <c r="T2148" i="1"/>
  <c r="T2127" i="1"/>
  <c r="T2106" i="1"/>
  <c r="V2040" i="1"/>
  <c r="T2036" i="1"/>
  <c r="T2015" i="1"/>
  <c r="V1984" i="1"/>
  <c r="T1952" i="1"/>
  <c r="T1931" i="1"/>
  <c r="V1907" i="1"/>
  <c r="T1903" i="1"/>
  <c r="T2603" i="1"/>
  <c r="T2540" i="1"/>
  <c r="V2495" i="1"/>
  <c r="V2446" i="1"/>
  <c r="T2407" i="1"/>
  <c r="V2320" i="1"/>
  <c r="T2316" i="1"/>
  <c r="T2267" i="1"/>
  <c r="V2110" i="1"/>
  <c r="T2085" i="1"/>
  <c r="V2019" i="1"/>
  <c r="V1991" i="1"/>
  <c r="V2453" i="1"/>
  <c r="V2376" i="1"/>
  <c r="T2372" i="1"/>
  <c r="V2299" i="1"/>
  <c r="V2271" i="1"/>
  <c r="V2236" i="1"/>
  <c r="T2232" i="1"/>
  <c r="T2211" i="1"/>
  <c r="V2159" i="1"/>
  <c r="T2155" i="1"/>
  <c r="V2089" i="1"/>
  <c r="T2043" i="1"/>
  <c r="T1987" i="1"/>
  <c r="V1872" i="1"/>
  <c r="V1844" i="1"/>
  <c r="T3359" i="1"/>
  <c r="V2460" i="1"/>
  <c r="T2428" i="1"/>
  <c r="T2400" i="1"/>
  <c r="V2348" i="1"/>
  <c r="T2344" i="1"/>
  <c r="T2295" i="1"/>
  <c r="V2215" i="1"/>
  <c r="V2187" i="1"/>
  <c r="T2183" i="1"/>
  <c r="T2162" i="1"/>
  <c r="V2138" i="1"/>
  <c r="T2134" i="1"/>
  <c r="T2071" i="1"/>
  <c r="T2050" i="1"/>
  <c r="V2047" i="1"/>
  <c r="V1998" i="1"/>
  <c r="V1914" i="1"/>
  <c r="T1910" i="1"/>
  <c r="T1889" i="1"/>
  <c r="T3219" i="1"/>
  <c r="T2946" i="1"/>
  <c r="T2484" i="1"/>
  <c r="T2435" i="1"/>
  <c r="V2404" i="1"/>
  <c r="T2323" i="1"/>
  <c r="V2166" i="1"/>
  <c r="T2113" i="1"/>
  <c r="V2075" i="1"/>
  <c r="V2054" i="1"/>
  <c r="V2026" i="1"/>
  <c r="T1994" i="1"/>
  <c r="V1963" i="1"/>
  <c r="T1938" i="1"/>
  <c r="V1893" i="1"/>
  <c r="T2757" i="1"/>
  <c r="V2516" i="1"/>
  <c r="T2379" i="1"/>
  <c r="V2327" i="1"/>
  <c r="T2274" i="1"/>
  <c r="V2243" i="1"/>
  <c r="T2218" i="1"/>
  <c r="V2194" i="1"/>
  <c r="T2169" i="1"/>
  <c r="V2117" i="1"/>
  <c r="V2922" i="1"/>
  <c r="T2638" i="1"/>
  <c r="T2547" i="1"/>
  <c r="V2411" i="1"/>
  <c r="V2355" i="1"/>
  <c r="T2351" i="1"/>
  <c r="T2330" i="1"/>
  <c r="V2285" i="1"/>
  <c r="T2197" i="1"/>
  <c r="T2141" i="1"/>
  <c r="V2096" i="1"/>
  <c r="V2061" i="1"/>
  <c r="T2057" i="1"/>
  <c r="V1970" i="1"/>
  <c r="T1945" i="1"/>
  <c r="V1879" i="1"/>
  <c r="T1854" i="1"/>
  <c r="V2257" i="1"/>
  <c r="V2005" i="1"/>
  <c r="T1959" i="1"/>
  <c r="V1942" i="1"/>
  <c r="T1917" i="1"/>
  <c r="V1823" i="1"/>
  <c r="V1788" i="1"/>
  <c r="V1718" i="1"/>
  <c r="T1714" i="1"/>
  <c r="V1697" i="1"/>
  <c r="V1592" i="1"/>
  <c r="T1588" i="1"/>
  <c r="V1571" i="1"/>
  <c r="V1543" i="1"/>
  <c r="T1497" i="1"/>
  <c r="V1480" i="1"/>
  <c r="V1396" i="1"/>
  <c r="T1364" i="1"/>
  <c r="V1347" i="1"/>
  <c r="V1319" i="1"/>
  <c r="T2302" i="1"/>
  <c r="V2278" i="1"/>
  <c r="V1977" i="1"/>
  <c r="T1875" i="1"/>
  <c r="V1851" i="1"/>
  <c r="T1805" i="1"/>
  <c r="V1767" i="1"/>
  <c r="T1651" i="1"/>
  <c r="T1609" i="1"/>
  <c r="V1501" i="1"/>
  <c r="T1441" i="1"/>
  <c r="T1371" i="1"/>
  <c r="V1368" i="1"/>
  <c r="T1924" i="1"/>
  <c r="V1809" i="1"/>
  <c r="T1763" i="1"/>
  <c r="V1746" i="1"/>
  <c r="T1742" i="1"/>
  <c r="V1655" i="1"/>
  <c r="T1630" i="1"/>
  <c r="V1613" i="1"/>
  <c r="T1546" i="1"/>
  <c r="T1518" i="1"/>
  <c r="T1462" i="1"/>
  <c r="V1445" i="1"/>
  <c r="T1413" i="1"/>
  <c r="T1378" i="1"/>
  <c r="V1375" i="1"/>
  <c r="V1326" i="1"/>
  <c r="T1322" i="1"/>
  <c r="T1882" i="1"/>
  <c r="V1725" i="1"/>
  <c r="V1676" i="1"/>
  <c r="T1672" i="1"/>
  <c r="V1634" i="1"/>
  <c r="T1574" i="1"/>
  <c r="V1550" i="1"/>
  <c r="V1522" i="1"/>
  <c r="T1483" i="1"/>
  <c r="V1466" i="1"/>
  <c r="V1417" i="1"/>
  <c r="V1382" i="1"/>
  <c r="V2642" i="1"/>
  <c r="T2092" i="1"/>
  <c r="V1865" i="1"/>
  <c r="T1826" i="1"/>
  <c r="T1791" i="1"/>
  <c r="V1774" i="1"/>
  <c r="T1770" i="1"/>
  <c r="T1721" i="1"/>
  <c r="T1700" i="1"/>
  <c r="T1595" i="1"/>
  <c r="V1578" i="1"/>
  <c r="V1557" i="1"/>
  <c r="T1553" i="1"/>
  <c r="V1487" i="1"/>
  <c r="T1399" i="1"/>
  <c r="T1350" i="1"/>
  <c r="T1329" i="1"/>
  <c r="V2222" i="1"/>
  <c r="V2173" i="1"/>
  <c r="T2001" i="1"/>
  <c r="V1956" i="1"/>
  <c r="T1840" i="1"/>
  <c r="V1830" i="1"/>
  <c r="V1795" i="1"/>
  <c r="V2390" i="1"/>
  <c r="V2124" i="1"/>
  <c r="V2012" i="1"/>
  <c r="T1847" i="1"/>
  <c r="T1812" i="1"/>
  <c r="V1753" i="1"/>
  <c r="T1749" i="1"/>
  <c r="T1728" i="1"/>
  <c r="V1683" i="1"/>
  <c r="T1658" i="1"/>
  <c r="T1637" i="1"/>
  <c r="T1616" i="1"/>
  <c r="T1469" i="1"/>
  <c r="T1448" i="1"/>
  <c r="T1420" i="1"/>
  <c r="T1385" i="1"/>
  <c r="V2572" i="1"/>
  <c r="T2022" i="1"/>
  <c r="T1973" i="1"/>
  <c r="V1921" i="1"/>
  <c r="V1816" i="1"/>
  <c r="V1732" i="1"/>
  <c r="T1707" i="1"/>
  <c r="T1686" i="1"/>
  <c r="V1662" i="1"/>
  <c r="V1641" i="1"/>
  <c r="V1620" i="1"/>
  <c r="T1560" i="1"/>
  <c r="V1473" i="1"/>
  <c r="V1452" i="1"/>
  <c r="V1424" i="1"/>
  <c r="V1389" i="1"/>
  <c r="T1308" i="1"/>
  <c r="V2362" i="1"/>
  <c r="V2103" i="1"/>
  <c r="V1928" i="1"/>
  <c r="V1781" i="1"/>
  <c r="T1777" i="1"/>
  <c r="V1711" i="1"/>
  <c r="V1690" i="1"/>
  <c r="V2880" i="1"/>
  <c r="V2383" i="1"/>
  <c r="T2239" i="1"/>
  <c r="T2190" i="1"/>
  <c r="T1980" i="1"/>
  <c r="T1861" i="1"/>
  <c r="T1833" i="1"/>
  <c r="T1798" i="1"/>
  <c r="T1644" i="1"/>
  <c r="V1606" i="1"/>
  <c r="V1585" i="1"/>
  <c r="V1536" i="1"/>
  <c r="T1511" i="1"/>
  <c r="V2306" i="1"/>
  <c r="T2099" i="1"/>
  <c r="V2082" i="1"/>
  <c r="V1935" i="1"/>
  <c r="T1868" i="1"/>
  <c r="T1819" i="1"/>
  <c r="T1784" i="1"/>
  <c r="V1739" i="1"/>
  <c r="T1693" i="1"/>
  <c r="V1669" i="1"/>
  <c r="V1627" i="1"/>
  <c r="T1567" i="1"/>
  <c r="T1539" i="1"/>
  <c r="T1476" i="1"/>
  <c r="V1459" i="1"/>
  <c r="T1392" i="1"/>
  <c r="T1343" i="1"/>
  <c r="T1315" i="1"/>
  <c r="V1837" i="1"/>
  <c r="T1735" i="1"/>
  <c r="V1599" i="1"/>
  <c r="T1336" i="1"/>
  <c r="V1221" i="1"/>
  <c r="T1217" i="1"/>
  <c r="T1161" i="1"/>
  <c r="V1137" i="1"/>
  <c r="T1133" i="1"/>
  <c r="V1088" i="1"/>
  <c r="V955" i="1"/>
  <c r="T951" i="1"/>
  <c r="V885" i="1"/>
  <c r="V836" i="1"/>
  <c r="V787" i="1"/>
  <c r="T2309" i="1"/>
  <c r="T1581" i="1"/>
  <c r="V1564" i="1"/>
  <c r="T1532" i="1"/>
  <c r="V1361" i="1"/>
  <c r="V1305" i="1"/>
  <c r="T1280" i="1"/>
  <c r="T1238" i="1"/>
  <c r="V1067" i="1"/>
  <c r="T1063" i="1"/>
  <c r="T1021" i="1"/>
  <c r="V934" i="1"/>
  <c r="T930" i="1"/>
  <c r="V913" i="1"/>
  <c r="T909" i="1"/>
  <c r="T881" i="1"/>
  <c r="T860" i="1"/>
  <c r="V766" i="1"/>
  <c r="T762" i="1"/>
  <c r="V1648" i="1"/>
  <c r="V1515" i="1"/>
  <c r="T1434" i="1"/>
  <c r="V1410" i="1"/>
  <c r="V1312" i="1"/>
  <c r="V1284" i="1"/>
  <c r="V1242" i="1"/>
  <c r="T1196" i="1"/>
  <c r="T1140" i="1"/>
  <c r="V1116" i="1"/>
  <c r="T1112" i="1"/>
  <c r="T1091" i="1"/>
  <c r="V1046" i="1"/>
  <c r="T1042" i="1"/>
  <c r="V1025" i="1"/>
  <c r="T979" i="1"/>
  <c r="V864" i="1"/>
  <c r="T839" i="1"/>
  <c r="V815" i="1"/>
  <c r="T811" i="1"/>
  <c r="V1529" i="1"/>
  <c r="V1333" i="1"/>
  <c r="V1263" i="1"/>
  <c r="T1259" i="1"/>
  <c r="V1200" i="1"/>
  <c r="V1172" i="1"/>
  <c r="T1168" i="1"/>
  <c r="V1144" i="1"/>
  <c r="V1095" i="1"/>
  <c r="V1004" i="1"/>
  <c r="T1000" i="1"/>
  <c r="V983" i="1"/>
  <c r="T958" i="1"/>
  <c r="V843" i="1"/>
  <c r="T769" i="1"/>
  <c r="V745" i="1"/>
  <c r="T741" i="1"/>
  <c r="T2008" i="1"/>
  <c r="T1224" i="1"/>
  <c r="T1070" i="1"/>
  <c r="V962" i="1"/>
  <c r="T916" i="1"/>
  <c r="V892" i="1"/>
  <c r="T888" i="1"/>
  <c r="V794" i="1"/>
  <c r="T790" i="1"/>
  <c r="V773" i="1"/>
  <c r="V1494" i="1"/>
  <c r="T1406" i="1"/>
  <c r="T1357" i="1"/>
  <c r="T1287" i="1"/>
  <c r="V1228" i="1"/>
  <c r="T1203" i="1"/>
  <c r="V1179" i="1"/>
  <c r="T1147" i="1"/>
  <c r="V1074" i="1"/>
  <c r="T1028" i="1"/>
  <c r="V941" i="1"/>
  <c r="T937" i="1"/>
  <c r="V920" i="1"/>
  <c r="T867" i="1"/>
  <c r="V850" i="1"/>
  <c r="T846" i="1"/>
  <c r="V822" i="1"/>
  <c r="T818" i="1"/>
  <c r="V1886" i="1"/>
  <c r="V1760" i="1"/>
  <c r="T1665" i="1"/>
  <c r="T1525" i="1"/>
  <c r="V1508" i="1"/>
  <c r="T1455" i="1"/>
  <c r="V1431" i="1"/>
  <c r="T1301" i="1"/>
  <c r="V1291" i="1"/>
  <c r="T1245" i="1"/>
  <c r="V1207" i="1"/>
  <c r="T1175" i="1"/>
  <c r="V1151" i="1"/>
  <c r="V1123" i="1"/>
  <c r="T1119" i="1"/>
  <c r="V1053" i="1"/>
  <c r="T1049" i="1"/>
  <c r="V1032" i="1"/>
  <c r="V871" i="1"/>
  <c r="T1756" i="1"/>
  <c r="V1403" i="1"/>
  <c r="V1354" i="1"/>
  <c r="V1270" i="1"/>
  <c r="T1266" i="1"/>
  <c r="V1249" i="1"/>
  <c r="V1102" i="1"/>
  <c r="T1098" i="1"/>
  <c r="V1011" i="1"/>
  <c r="T1007" i="1"/>
  <c r="V990" i="1"/>
  <c r="T986" i="1"/>
  <c r="V969" i="1"/>
  <c r="T965" i="1"/>
  <c r="V899" i="1"/>
  <c r="T895" i="1"/>
  <c r="V801" i="1"/>
  <c r="T776" i="1"/>
  <c r="V752" i="1"/>
  <c r="T748" i="1"/>
  <c r="V1802" i="1"/>
  <c r="T1623" i="1"/>
  <c r="T1490" i="1"/>
  <c r="V1340" i="1"/>
  <c r="T1231" i="1"/>
  <c r="V1214" i="1"/>
  <c r="V1186" i="1"/>
  <c r="T1182" i="1"/>
  <c r="V1158" i="1"/>
  <c r="T1154" i="1"/>
  <c r="V1081" i="1"/>
  <c r="T1077" i="1"/>
  <c r="T923" i="1"/>
  <c r="V829" i="1"/>
  <c r="T825" i="1"/>
  <c r="T797" i="1"/>
  <c r="V780" i="1"/>
  <c r="T1504" i="1"/>
  <c r="T1427" i="1"/>
  <c r="V1277" i="1"/>
  <c r="T1126" i="1"/>
  <c r="T944" i="1"/>
  <c r="V927" i="1"/>
  <c r="V878" i="1"/>
  <c r="T664" i="1"/>
  <c r="V444" i="1"/>
  <c r="V423" i="1"/>
  <c r="V346" i="1"/>
  <c r="V290" i="1"/>
  <c r="V1109" i="1"/>
  <c r="V1060" i="1"/>
  <c r="T713" i="1"/>
  <c r="V668" i="1"/>
  <c r="V647" i="1"/>
  <c r="T643" i="1"/>
  <c r="V626" i="1"/>
  <c r="T622" i="1"/>
  <c r="V598" i="1"/>
  <c r="T594" i="1"/>
  <c r="T545" i="1"/>
  <c r="T496" i="1"/>
  <c r="T419" i="1"/>
  <c r="T391" i="1"/>
  <c r="V318" i="1"/>
  <c r="T314" i="1"/>
  <c r="V269" i="1"/>
  <c r="T265" i="1"/>
  <c r="V1438" i="1"/>
  <c r="T1273" i="1"/>
  <c r="V1256" i="1"/>
  <c r="T1189" i="1"/>
  <c r="T993" i="1"/>
  <c r="V976" i="1"/>
  <c r="T734" i="1"/>
  <c r="V717" i="1"/>
  <c r="T671" i="1"/>
  <c r="V577" i="1"/>
  <c r="T573" i="1"/>
  <c r="V549" i="1"/>
  <c r="V500" i="1"/>
  <c r="V395" i="1"/>
  <c r="T349" i="1"/>
  <c r="V248" i="1"/>
  <c r="T244" i="1"/>
  <c r="T223" i="1"/>
  <c r="V1298" i="1"/>
  <c r="V1235" i="1"/>
  <c r="V857" i="1"/>
  <c r="V696" i="1"/>
  <c r="T692" i="1"/>
  <c r="V675" i="1"/>
  <c r="T601" i="1"/>
  <c r="V528" i="1"/>
  <c r="T524" i="1"/>
  <c r="V507" i="1"/>
  <c r="V472" i="1"/>
  <c r="T468" i="1"/>
  <c r="T447" i="1"/>
  <c r="V374" i="1"/>
  <c r="T370" i="1"/>
  <c r="V353" i="1"/>
  <c r="V325" i="1"/>
  <c r="T293" i="1"/>
  <c r="V227" i="1"/>
  <c r="T1602" i="1"/>
  <c r="T1294" i="1"/>
  <c r="T1056" i="1"/>
  <c r="V1039" i="1"/>
  <c r="T972" i="1"/>
  <c r="V906" i="1"/>
  <c r="T874" i="1"/>
  <c r="V759" i="1"/>
  <c r="T650" i="1"/>
  <c r="V605" i="1"/>
  <c r="T503" i="1"/>
  <c r="V451" i="1"/>
  <c r="V430" i="1"/>
  <c r="T426" i="1"/>
  <c r="T398" i="1"/>
  <c r="T321" i="1"/>
  <c r="V297" i="1"/>
  <c r="V276" i="1"/>
  <c r="T272" i="1"/>
  <c r="T1252" i="1"/>
  <c r="T1105" i="1"/>
  <c r="V808" i="1"/>
  <c r="T720" i="1"/>
  <c r="V654" i="1"/>
  <c r="V633" i="1"/>
  <c r="T629" i="1"/>
  <c r="T552" i="1"/>
  <c r="V479" i="1"/>
  <c r="V402" i="1"/>
  <c r="T2358" i="1"/>
  <c r="V1704" i="1"/>
  <c r="T699" i="1"/>
  <c r="V682" i="1"/>
  <c r="T678" i="1"/>
  <c r="V612" i="1"/>
  <c r="V514" i="1"/>
  <c r="T475" i="1"/>
  <c r="T454" i="1"/>
  <c r="T405" i="1"/>
  <c r="V381" i="1"/>
  <c r="T377" i="1"/>
  <c r="V360" i="1"/>
  <c r="T356" i="1"/>
  <c r="T279" i="1"/>
  <c r="V234" i="1"/>
  <c r="V206" i="1"/>
  <c r="T202" i="1"/>
  <c r="V1165" i="1"/>
  <c r="T1084" i="1"/>
  <c r="V1018" i="1"/>
  <c r="T804" i="1"/>
  <c r="T755" i="1"/>
  <c r="V738" i="1"/>
  <c r="T657" i="1"/>
  <c r="T559" i="1"/>
  <c r="V486" i="1"/>
  <c r="V458" i="1"/>
  <c r="V437" i="1"/>
  <c r="T433" i="1"/>
  <c r="V409" i="1"/>
  <c r="V283" i="1"/>
  <c r="V1193" i="1"/>
  <c r="V997" i="1"/>
  <c r="V689" i="1"/>
  <c r="T517" i="1"/>
  <c r="V493" i="1"/>
  <c r="T286" i="1"/>
  <c r="T188" i="1"/>
  <c r="V122" i="1"/>
  <c r="T363" i="1"/>
  <c r="T216" i="1"/>
  <c r="T615" i="1"/>
  <c r="V94" i="1"/>
  <c r="T48" i="1"/>
  <c r="V31" i="1"/>
  <c r="T1035" i="1"/>
  <c r="V724" i="1"/>
  <c r="V332" i="1"/>
  <c r="V192" i="1"/>
  <c r="T97" i="1"/>
  <c r="V171" i="1"/>
  <c r="T125" i="1"/>
  <c r="V241" i="1"/>
  <c r="T181" i="1"/>
  <c r="V661" i="1"/>
  <c r="T636" i="1"/>
  <c r="V563" i="1"/>
  <c r="T538" i="1"/>
  <c r="V416" i="1"/>
  <c r="T209" i="1"/>
  <c r="V164" i="1"/>
  <c r="T160" i="1"/>
  <c r="V143" i="1"/>
  <c r="T139" i="1"/>
  <c r="T118" i="1"/>
  <c r="V101" i="1"/>
  <c r="T76" i="1"/>
  <c r="V59" i="1"/>
  <c r="T34" i="1"/>
  <c r="V73" i="1"/>
  <c r="V1130" i="1"/>
  <c r="V710" i="1"/>
  <c r="T587" i="1"/>
  <c r="T307" i="1"/>
  <c r="T258" i="1"/>
  <c r="T167" i="1"/>
  <c r="V80" i="1"/>
  <c r="T55" i="1"/>
  <c r="V38" i="1"/>
  <c r="T342" i="1"/>
  <c r="V24" i="1"/>
  <c r="V311" i="1"/>
  <c r="V213" i="1"/>
  <c r="T153" i="1"/>
  <c r="V136" i="1"/>
  <c r="T832" i="1"/>
  <c r="T783" i="1"/>
  <c r="T685" i="1"/>
  <c r="T489" i="1"/>
  <c r="V465" i="1"/>
  <c r="T440" i="1"/>
  <c r="V367" i="1"/>
  <c r="V220" i="1"/>
  <c r="T461" i="1"/>
  <c r="V521" i="1"/>
  <c r="V388" i="1"/>
  <c r="V157" i="1"/>
  <c r="V115" i="1"/>
  <c r="T608" i="1"/>
  <c r="V584" i="1"/>
  <c r="V535" i="1"/>
  <c r="T510" i="1"/>
  <c r="T328" i="1"/>
  <c r="V304" i="1"/>
  <c r="V255" i="1"/>
  <c r="T230" i="1"/>
  <c r="V199" i="1"/>
  <c r="T195" i="1"/>
  <c r="T174" i="1"/>
  <c r="V129" i="1"/>
  <c r="T104" i="1"/>
  <c r="T41" i="1"/>
  <c r="T83" i="1"/>
  <c r="T62" i="1"/>
  <c r="T1210" i="1"/>
  <c r="T706" i="1"/>
  <c r="T412" i="1"/>
  <c r="V339" i="1"/>
  <c r="V178" i="1"/>
  <c r="V150" i="1"/>
  <c r="T146" i="1"/>
  <c r="V108" i="1"/>
  <c r="V87" i="1"/>
  <c r="V66" i="1"/>
  <c r="V45" i="1"/>
  <c r="T1014" i="1"/>
  <c r="V731" i="1"/>
  <c r="V619" i="1"/>
  <c r="V570" i="1"/>
  <c r="V640" i="1"/>
  <c r="T902" i="1"/>
  <c r="T853" i="1"/>
  <c r="V703" i="1"/>
  <c r="T580" i="1"/>
  <c r="V556" i="1"/>
  <c r="T531" i="1"/>
  <c r="T300" i="1"/>
  <c r="T251" i="1"/>
  <c r="V185" i="1"/>
  <c r="T132" i="1"/>
  <c r="T111" i="1"/>
  <c r="T90" i="1"/>
  <c r="T69" i="1"/>
  <c r="T27" i="1"/>
  <c r="T1679" i="1"/>
  <c r="V948" i="1"/>
  <c r="T727" i="1"/>
  <c r="T482" i="1"/>
  <c r="T335" i="1"/>
  <c r="V591" i="1"/>
  <c r="T566" i="1"/>
  <c r="V542" i="1"/>
  <c r="T384" i="1"/>
  <c r="V262" i="1"/>
  <c r="T237" i="1"/>
  <c r="V52" i="1"/>
  <c r="AN3373" i="1"/>
  <c r="AP3370" i="1"/>
  <c r="AN3331" i="1"/>
  <c r="AN3282" i="1"/>
  <c r="AP3230" i="1"/>
  <c r="AP3202" i="1"/>
  <c r="AN3513" i="1"/>
  <c r="AN3471" i="1"/>
  <c r="AP3447" i="1"/>
  <c r="AP3412" i="1"/>
  <c r="AN3408" i="1"/>
  <c r="AN3401" i="1"/>
  <c r="AP3377" i="1"/>
  <c r="AP3335" i="1"/>
  <c r="AP3314" i="1"/>
  <c r="AP3258" i="1"/>
  <c r="AN3233" i="1"/>
  <c r="AN3198" i="1"/>
  <c r="AP3517" i="1"/>
  <c r="AP3496" i="1"/>
  <c r="AN3492" i="1"/>
  <c r="AN3380" i="1"/>
  <c r="AP3342" i="1"/>
  <c r="AP3286" i="1"/>
  <c r="AP3237" i="1"/>
  <c r="AP3475" i="1"/>
  <c r="AN3422" i="1"/>
  <c r="AN3317" i="1"/>
  <c r="AP3209" i="1"/>
  <c r="AN3205" i="1"/>
  <c r="AN3520" i="1"/>
  <c r="AN3450" i="1"/>
  <c r="AN3429" i="1"/>
  <c r="AP3419" i="1"/>
  <c r="AN3415" i="1"/>
  <c r="AP3384" i="1"/>
  <c r="AN3338" i="1"/>
  <c r="AP3321" i="1"/>
  <c r="AP3293" i="1"/>
  <c r="AN3289" i="1"/>
  <c r="AP3265" i="1"/>
  <c r="AN3261" i="1"/>
  <c r="AN3240" i="1"/>
  <c r="AN3212" i="1"/>
  <c r="AP3524" i="1"/>
  <c r="AN3499" i="1"/>
  <c r="AN3478" i="1"/>
  <c r="AP3454" i="1"/>
  <c r="AP3433" i="1"/>
  <c r="AP3426" i="1"/>
  <c r="AN3387" i="1"/>
  <c r="AN3345" i="1"/>
  <c r="AP3503" i="1"/>
  <c r="AP3349" i="1"/>
  <c r="AP3244" i="1"/>
  <c r="AP3216" i="1"/>
  <c r="AN3527" i="1"/>
  <c r="AP3482" i="1"/>
  <c r="AN3457" i="1"/>
  <c r="AN3436" i="1"/>
  <c r="AP3391" i="1"/>
  <c r="AN3359" i="1"/>
  <c r="AN3352" i="1"/>
  <c r="AN3324" i="1"/>
  <c r="AP3300" i="1"/>
  <c r="AN3296" i="1"/>
  <c r="AP3272" i="1"/>
  <c r="AN3268" i="1"/>
  <c r="AN3247" i="1"/>
  <c r="AP3461" i="1"/>
  <c r="AP3356" i="1"/>
  <c r="AN3303" i="1"/>
  <c r="AN3219" i="1"/>
  <c r="AP3531" i="1"/>
  <c r="AN3506" i="1"/>
  <c r="AN3485" i="1"/>
  <c r="AP3440" i="1"/>
  <c r="AN3394" i="1"/>
  <c r="AP3363" i="1"/>
  <c r="AP3328" i="1"/>
  <c r="AP3251" i="1"/>
  <c r="AN3310" i="1"/>
  <c r="AN3184" i="1"/>
  <c r="AN3149" i="1"/>
  <c r="AP3146" i="1"/>
  <c r="AP3139" i="1"/>
  <c r="AN3058" i="1"/>
  <c r="AN3023" i="1"/>
  <c r="AN2995" i="1"/>
  <c r="AP2985" i="1"/>
  <c r="AP2957" i="1"/>
  <c r="AN2953" i="1"/>
  <c r="AP3307" i="1"/>
  <c r="AP3153" i="1"/>
  <c r="AP3111" i="1"/>
  <c r="AN3107" i="1"/>
  <c r="AP3083" i="1"/>
  <c r="AP3195" i="1"/>
  <c r="AP3188" i="1"/>
  <c r="AN3114" i="1"/>
  <c r="AP3398" i="1"/>
  <c r="AP3279" i="1"/>
  <c r="AP3160" i="1"/>
  <c r="AN3156" i="1"/>
  <c r="AN3142" i="1"/>
  <c r="AP3118" i="1"/>
  <c r="AP3468" i="1"/>
  <c r="AN3443" i="1"/>
  <c r="AN3254" i="1"/>
  <c r="AN3163" i="1"/>
  <c r="AN3121" i="1"/>
  <c r="AP3090" i="1"/>
  <c r="AN3086" i="1"/>
  <c r="AN3065" i="1"/>
  <c r="AP3034" i="1"/>
  <c r="AP2964" i="1"/>
  <c r="AN2939" i="1"/>
  <c r="AN3464" i="1"/>
  <c r="AN3275" i="1"/>
  <c r="AN3191" i="1"/>
  <c r="AN3170" i="1"/>
  <c r="AP3489" i="1"/>
  <c r="AN3226" i="1"/>
  <c r="AP3167" i="1"/>
  <c r="AP3125" i="1"/>
  <c r="AP3069" i="1"/>
  <c r="AP3041" i="1"/>
  <c r="AP3013" i="1"/>
  <c r="AP3510" i="1"/>
  <c r="AN3366" i="1"/>
  <c r="AP3223" i="1"/>
  <c r="AP3174" i="1"/>
  <c r="AN3128" i="1"/>
  <c r="AN3093" i="1"/>
  <c r="AN3072" i="1"/>
  <c r="AN3044" i="1"/>
  <c r="AN2967" i="1"/>
  <c r="AN2918" i="1"/>
  <c r="AN3534" i="1"/>
  <c r="AN3177" i="1"/>
  <c r="AP3097" i="1"/>
  <c r="AP3048" i="1"/>
  <c r="AP2971" i="1"/>
  <c r="AN2946" i="1"/>
  <c r="AP2922" i="1"/>
  <c r="AP3132" i="1"/>
  <c r="AP3076" i="1"/>
  <c r="AN3051" i="1"/>
  <c r="AP3020" i="1"/>
  <c r="AN3016" i="1"/>
  <c r="AN2925" i="1"/>
  <c r="AP3104" i="1"/>
  <c r="AN3079" i="1"/>
  <c r="AN2974" i="1"/>
  <c r="AN2932" i="1"/>
  <c r="AP2915" i="1"/>
  <c r="AP2852" i="1"/>
  <c r="AN2848" i="1"/>
  <c r="AN2827" i="1"/>
  <c r="AN3100" i="1"/>
  <c r="AP3027" i="1"/>
  <c r="AN3002" i="1"/>
  <c r="AP2943" i="1"/>
  <c r="AN2869" i="1"/>
  <c r="AP2866" i="1"/>
  <c r="AN2750" i="1"/>
  <c r="AN3009" i="1"/>
  <c r="AP3405" i="1"/>
  <c r="AP2929" i="1"/>
  <c r="AP2873" i="1"/>
  <c r="AN2757" i="1"/>
  <c r="AP2754" i="1"/>
  <c r="AP2726" i="1"/>
  <c r="AP3181" i="1"/>
  <c r="AP3055" i="1"/>
  <c r="AP2978" i="1"/>
  <c r="AP2901" i="1"/>
  <c r="AN2876" i="1"/>
  <c r="AP2838" i="1"/>
  <c r="AP2817" i="1"/>
  <c r="AN3135" i="1"/>
  <c r="AP2992" i="1"/>
  <c r="AN2904" i="1"/>
  <c r="AN2897" i="1"/>
  <c r="AP2880" i="1"/>
  <c r="AN2820" i="1"/>
  <c r="AP2761" i="1"/>
  <c r="AN2701" i="1"/>
  <c r="AN3037" i="1"/>
  <c r="AP3006" i="1"/>
  <c r="AN2911" i="1"/>
  <c r="AN2883" i="1"/>
  <c r="AP2796" i="1"/>
  <c r="AN2792" i="1"/>
  <c r="AP2740" i="1"/>
  <c r="AN2736" i="1"/>
  <c r="AN2708" i="1"/>
  <c r="AN2988" i="1"/>
  <c r="AP2887" i="1"/>
  <c r="AP2810" i="1"/>
  <c r="AN2652" i="1"/>
  <c r="AP2649" i="1"/>
  <c r="AN2617" i="1"/>
  <c r="AP2579" i="1"/>
  <c r="AN2575" i="1"/>
  <c r="AP2551" i="1"/>
  <c r="AP3062" i="1"/>
  <c r="AN2855" i="1"/>
  <c r="AP2831" i="1"/>
  <c r="AP2803" i="1"/>
  <c r="AN2743" i="1"/>
  <c r="AN2687" i="1"/>
  <c r="AN2659" i="1"/>
  <c r="AP2621" i="1"/>
  <c r="AN2554" i="1"/>
  <c r="AN2862" i="1"/>
  <c r="AP2719" i="1"/>
  <c r="AP2691" i="1"/>
  <c r="AP2663" i="1"/>
  <c r="AP2656" i="1"/>
  <c r="AP2586" i="1"/>
  <c r="AN2582" i="1"/>
  <c r="AP2558" i="1"/>
  <c r="AN2498" i="1"/>
  <c r="AP2894" i="1"/>
  <c r="AN2785" i="1"/>
  <c r="AP2628" i="1"/>
  <c r="AN2589" i="1"/>
  <c r="AP2908" i="1"/>
  <c r="AP2845" i="1"/>
  <c r="AN2813" i="1"/>
  <c r="AN2778" i="1"/>
  <c r="AN2771" i="1"/>
  <c r="AN2624" i="1"/>
  <c r="AP2593" i="1"/>
  <c r="AN2533" i="1"/>
  <c r="AP2530" i="1"/>
  <c r="AN2477" i="1"/>
  <c r="AP2453" i="1"/>
  <c r="AN2414" i="1"/>
  <c r="AP2999" i="1"/>
  <c r="AP2712" i="1"/>
  <c r="AN2694" i="1"/>
  <c r="AN2666" i="1"/>
  <c r="AN2631" i="1"/>
  <c r="AN2596" i="1"/>
  <c r="AP2565" i="1"/>
  <c r="AN2561" i="1"/>
  <c r="AN2421" i="1"/>
  <c r="AP2418" i="1"/>
  <c r="AN2981" i="1"/>
  <c r="AP2950" i="1"/>
  <c r="AP2789" i="1"/>
  <c r="AN2764" i="1"/>
  <c r="AP2747" i="1"/>
  <c r="AN2729" i="1"/>
  <c r="AP2670" i="1"/>
  <c r="AP2635" i="1"/>
  <c r="AP2537" i="1"/>
  <c r="AP2859" i="1"/>
  <c r="AN2806" i="1"/>
  <c r="AP2705" i="1"/>
  <c r="AN2638" i="1"/>
  <c r="AN2603" i="1"/>
  <c r="AP2600" i="1"/>
  <c r="AN2540" i="1"/>
  <c r="AN2456" i="1"/>
  <c r="AP2432" i="1"/>
  <c r="AN2428" i="1"/>
  <c r="AN2890" i="1"/>
  <c r="AN2722" i="1"/>
  <c r="AN2610" i="1"/>
  <c r="AN2568" i="1"/>
  <c r="AN2484" i="1"/>
  <c r="AP2460" i="1"/>
  <c r="AN2435" i="1"/>
  <c r="AP2936" i="1"/>
  <c r="AN2834" i="1"/>
  <c r="AN2799" i="1"/>
  <c r="AP2782" i="1"/>
  <c r="AP2698" i="1"/>
  <c r="AN2673" i="1"/>
  <c r="AP2642" i="1"/>
  <c r="AP2614" i="1"/>
  <c r="AP2607" i="1"/>
  <c r="AP2572" i="1"/>
  <c r="AP2544" i="1"/>
  <c r="AN2512" i="1"/>
  <c r="AP2404" i="1"/>
  <c r="AN2715" i="1"/>
  <c r="AP2684" i="1"/>
  <c r="AN2505" i="1"/>
  <c r="AP2481" i="1"/>
  <c r="AP2425" i="1"/>
  <c r="AN2393" i="1"/>
  <c r="AP2313" i="1"/>
  <c r="AN2288" i="1"/>
  <c r="AP2264" i="1"/>
  <c r="AP2229" i="1"/>
  <c r="AP2152" i="1"/>
  <c r="AN2064" i="1"/>
  <c r="AP2012" i="1"/>
  <c r="AN1980" i="1"/>
  <c r="AP1977" i="1"/>
  <c r="AN1973" i="1"/>
  <c r="AP2488" i="1"/>
  <c r="AP2439" i="1"/>
  <c r="AP2397" i="1"/>
  <c r="AN2680" i="1"/>
  <c r="AN2463" i="1"/>
  <c r="AN2316" i="1"/>
  <c r="AN2267" i="1"/>
  <c r="AP2775" i="1"/>
  <c r="AP2677" i="1"/>
  <c r="AN2407" i="1"/>
  <c r="AN2372" i="1"/>
  <c r="AP2320" i="1"/>
  <c r="AN2232" i="1"/>
  <c r="AN2211" i="1"/>
  <c r="AN2155" i="1"/>
  <c r="AP2110" i="1"/>
  <c r="AN2043" i="1"/>
  <c r="AP2019" i="1"/>
  <c r="AN2519" i="1"/>
  <c r="AP2495" i="1"/>
  <c r="AN2470" i="1"/>
  <c r="AP2446" i="1"/>
  <c r="AN2400" i="1"/>
  <c r="AP2376" i="1"/>
  <c r="AN2344" i="1"/>
  <c r="AP2299" i="1"/>
  <c r="AN2295" i="1"/>
  <c r="AP2271" i="1"/>
  <c r="AP2236" i="1"/>
  <c r="AN2183" i="1"/>
  <c r="AN2162" i="1"/>
  <c r="AP2159" i="1"/>
  <c r="AN2134" i="1"/>
  <c r="AP2089" i="1"/>
  <c r="AN2071" i="1"/>
  <c r="AN2050" i="1"/>
  <c r="AN1910" i="1"/>
  <c r="AN1889" i="1"/>
  <c r="AP1872" i="1"/>
  <c r="AP1844" i="1"/>
  <c r="AP2502" i="1"/>
  <c r="AP2348" i="1"/>
  <c r="AN2323" i="1"/>
  <c r="AP2215" i="1"/>
  <c r="AP2187" i="1"/>
  <c r="AP2138" i="1"/>
  <c r="AN2113" i="1"/>
  <c r="AP2047" i="1"/>
  <c r="AP1998" i="1"/>
  <c r="AN1994" i="1"/>
  <c r="AN2960" i="1"/>
  <c r="AP2768" i="1"/>
  <c r="AP2733" i="1"/>
  <c r="AP2509" i="1"/>
  <c r="AN2379" i="1"/>
  <c r="AN2274" i="1"/>
  <c r="AN2218" i="1"/>
  <c r="AN2169" i="1"/>
  <c r="AP2166" i="1"/>
  <c r="AP2075" i="1"/>
  <c r="AP2054" i="1"/>
  <c r="AP2026" i="1"/>
  <c r="AN2022" i="1"/>
  <c r="AP1963" i="1"/>
  <c r="AN1959" i="1"/>
  <c r="AN1917" i="1"/>
  <c r="AP1893" i="1"/>
  <c r="AN1847" i="1"/>
  <c r="AN2645" i="1"/>
  <c r="AP2516" i="1"/>
  <c r="AP2327" i="1"/>
  <c r="AN2302" i="1"/>
  <c r="AP2243" i="1"/>
  <c r="AN2239" i="1"/>
  <c r="AP2194" i="1"/>
  <c r="AN2190" i="1"/>
  <c r="AP2117" i="1"/>
  <c r="AN2092" i="1"/>
  <c r="AN2001" i="1"/>
  <c r="AP1942" i="1"/>
  <c r="AN1875" i="1"/>
  <c r="AN2841" i="1"/>
  <c r="AN2526" i="1"/>
  <c r="AN2491" i="1"/>
  <c r="AN2442" i="1"/>
  <c r="AP2383" i="1"/>
  <c r="AN2351" i="1"/>
  <c r="AN2330" i="1"/>
  <c r="AP2306" i="1"/>
  <c r="AP2278" i="1"/>
  <c r="AP2222" i="1"/>
  <c r="AN2197" i="1"/>
  <c r="AP2173" i="1"/>
  <c r="AN2141" i="1"/>
  <c r="AN2057" i="1"/>
  <c r="AP2005" i="1"/>
  <c r="AN1945" i="1"/>
  <c r="AP1921" i="1"/>
  <c r="AN1854" i="1"/>
  <c r="AP1851" i="1"/>
  <c r="AN2547" i="1"/>
  <c r="AP2467" i="1"/>
  <c r="AN2386" i="1"/>
  <c r="AP2355" i="1"/>
  <c r="AP2285" i="1"/>
  <c r="AN2253" i="1"/>
  <c r="AN2246" i="1"/>
  <c r="AN2120" i="1"/>
  <c r="AP2096" i="1"/>
  <c r="AN2078" i="1"/>
  <c r="AP2061" i="1"/>
  <c r="AN2029" i="1"/>
  <c r="AN3030" i="1"/>
  <c r="AP2824" i="1"/>
  <c r="AP2523" i="1"/>
  <c r="AP2474" i="1"/>
  <c r="AN2449" i="1"/>
  <c r="AP2390" i="1"/>
  <c r="AP2362" i="1"/>
  <c r="AN2281" i="1"/>
  <c r="AN2260" i="1"/>
  <c r="AP2257" i="1"/>
  <c r="AN2225" i="1"/>
  <c r="AN2204" i="1"/>
  <c r="AN2176" i="1"/>
  <c r="AP2124" i="1"/>
  <c r="AP2103" i="1"/>
  <c r="AP2082" i="1"/>
  <c r="AN2008" i="1"/>
  <c r="AP1928" i="1"/>
  <c r="AN1882" i="1"/>
  <c r="AN1861" i="1"/>
  <c r="AP2411" i="1"/>
  <c r="AP2208" i="1"/>
  <c r="AP1809" i="1"/>
  <c r="AP1746" i="1"/>
  <c r="AN1672" i="1"/>
  <c r="AP1655" i="1"/>
  <c r="AP1613" i="1"/>
  <c r="AN1574" i="1"/>
  <c r="AN1483" i="1"/>
  <c r="AP1445" i="1"/>
  <c r="AP1375" i="1"/>
  <c r="AP1326" i="1"/>
  <c r="AN2015" i="1"/>
  <c r="AN1966" i="1"/>
  <c r="AP1949" i="1"/>
  <c r="AN1924" i="1"/>
  <c r="AP1900" i="1"/>
  <c r="AP1858" i="1"/>
  <c r="AN1826" i="1"/>
  <c r="AN1791" i="1"/>
  <c r="AN1770" i="1"/>
  <c r="AP1725" i="1"/>
  <c r="AN1721" i="1"/>
  <c r="AN1700" i="1"/>
  <c r="AP1676" i="1"/>
  <c r="AP1634" i="1"/>
  <c r="AN1595" i="1"/>
  <c r="AN1553" i="1"/>
  <c r="AP1550" i="1"/>
  <c r="AP1522" i="1"/>
  <c r="AP1466" i="1"/>
  <c r="AP1417" i="1"/>
  <c r="AN1399" i="1"/>
  <c r="AP1382" i="1"/>
  <c r="AN1350" i="1"/>
  <c r="AN1329" i="1"/>
  <c r="AP2180" i="1"/>
  <c r="AP2131" i="1"/>
  <c r="AN1931" i="1"/>
  <c r="AP1865" i="1"/>
  <c r="AP1774" i="1"/>
  <c r="AN1679" i="1"/>
  <c r="AP1578" i="1"/>
  <c r="AP1557" i="1"/>
  <c r="AN1525" i="1"/>
  <c r="AN1504" i="1"/>
  <c r="AP1487" i="1"/>
  <c r="AP2250" i="1"/>
  <c r="AP2201" i="1"/>
  <c r="AP1984" i="1"/>
  <c r="AP1907" i="1"/>
  <c r="AN1840" i="1"/>
  <c r="AP1830" i="1"/>
  <c r="AN1812" i="1"/>
  <c r="AP1795" i="1"/>
  <c r="AN1749" i="1"/>
  <c r="AN1728" i="1"/>
  <c r="AP1704" i="1"/>
  <c r="AN1658" i="1"/>
  <c r="AN1637" i="1"/>
  <c r="AN1616" i="1"/>
  <c r="AP1599" i="1"/>
  <c r="AP1529" i="1"/>
  <c r="AP1508" i="1"/>
  <c r="AN1469" i="1"/>
  <c r="AN1448" i="1"/>
  <c r="AN1420" i="1"/>
  <c r="AP1403" i="1"/>
  <c r="AN1385" i="1"/>
  <c r="AP1354" i="1"/>
  <c r="AP1333" i="1"/>
  <c r="AP1305" i="1"/>
  <c r="AP2369" i="1"/>
  <c r="AN2127" i="1"/>
  <c r="AP1956" i="1"/>
  <c r="AP1753" i="1"/>
  <c r="AN1707" i="1"/>
  <c r="AN1686" i="1"/>
  <c r="AP1683" i="1"/>
  <c r="AN1560" i="1"/>
  <c r="AN2106" i="1"/>
  <c r="AN1938" i="1"/>
  <c r="AP1914" i="1"/>
  <c r="AP1816" i="1"/>
  <c r="AN1777" i="1"/>
  <c r="AP1732" i="1"/>
  <c r="AN2365" i="1"/>
  <c r="AP2341" i="1"/>
  <c r="AP2292" i="1"/>
  <c r="AN2148" i="1"/>
  <c r="AP2040" i="1"/>
  <c r="AP1991" i="1"/>
  <c r="AN1896" i="1"/>
  <c r="AP1879" i="1"/>
  <c r="AN1833" i="1"/>
  <c r="AN1798" i="1"/>
  <c r="AP1781" i="1"/>
  <c r="AP1711" i="1"/>
  <c r="AP1690" i="1"/>
  <c r="AN1644" i="1"/>
  <c r="AP1564" i="1"/>
  <c r="AN1511" i="1"/>
  <c r="AN1427" i="1"/>
  <c r="AN1406" i="1"/>
  <c r="AN1357" i="1"/>
  <c r="AP1340" i="1"/>
  <c r="AP1312" i="1"/>
  <c r="AP2145" i="1"/>
  <c r="AN1756" i="1"/>
  <c r="AN1735" i="1"/>
  <c r="AN1665" i="1"/>
  <c r="AN1623" i="1"/>
  <c r="AP1606" i="1"/>
  <c r="AP1585" i="1"/>
  <c r="AP1536" i="1"/>
  <c r="AP1494" i="1"/>
  <c r="AN1455" i="1"/>
  <c r="AN1434" i="1"/>
  <c r="AP1361" i="1"/>
  <c r="AN2337" i="1"/>
  <c r="AP2068" i="1"/>
  <c r="AN2036" i="1"/>
  <c r="AP1970" i="1"/>
  <c r="AN1952" i="1"/>
  <c r="AN1903" i="1"/>
  <c r="AP1886" i="1"/>
  <c r="AP1837" i="1"/>
  <c r="AN1819" i="1"/>
  <c r="AP1802" i="1"/>
  <c r="AN1784" i="1"/>
  <c r="AP1760" i="1"/>
  <c r="AN1693" i="1"/>
  <c r="AP1648" i="1"/>
  <c r="AN2358" i="1"/>
  <c r="AP2334" i="1"/>
  <c r="AN2309" i="1"/>
  <c r="AN2085" i="1"/>
  <c r="AN1868" i="1"/>
  <c r="AP1739" i="1"/>
  <c r="AN1714" i="1"/>
  <c r="AP1669" i="1"/>
  <c r="AP1627" i="1"/>
  <c r="AN1588" i="1"/>
  <c r="AN1497" i="1"/>
  <c r="AN1987" i="1"/>
  <c r="AP1767" i="1"/>
  <c r="AN1763" i="1"/>
  <c r="AN1742" i="1"/>
  <c r="AN1630" i="1"/>
  <c r="AN1546" i="1"/>
  <c r="AN1518" i="1"/>
  <c r="AP1501" i="1"/>
  <c r="AN1462" i="1"/>
  <c r="AN1413" i="1"/>
  <c r="AN1378" i="1"/>
  <c r="AP1368" i="1"/>
  <c r="AN1322" i="1"/>
  <c r="AP1298" i="1"/>
  <c r="AP1935" i="1"/>
  <c r="AN1651" i="1"/>
  <c r="AN1581" i="1"/>
  <c r="AN1532" i="1"/>
  <c r="AP1410" i="1"/>
  <c r="AP1284" i="1"/>
  <c r="AN1259" i="1"/>
  <c r="AP1242" i="1"/>
  <c r="AN1168" i="1"/>
  <c r="AP1116" i="1"/>
  <c r="AP1046" i="1"/>
  <c r="AP1025" i="1"/>
  <c r="AN1000" i="1"/>
  <c r="AN958" i="1"/>
  <c r="AP864" i="1"/>
  <c r="AP815" i="1"/>
  <c r="AN769" i="1"/>
  <c r="AN741" i="1"/>
  <c r="AP1515" i="1"/>
  <c r="AP1459" i="1"/>
  <c r="AP1263" i="1"/>
  <c r="AN1224" i="1"/>
  <c r="AP1200" i="1"/>
  <c r="AP1172" i="1"/>
  <c r="AP1144" i="1"/>
  <c r="AP1095" i="1"/>
  <c r="AN1070" i="1"/>
  <c r="AP1004" i="1"/>
  <c r="AP983" i="1"/>
  <c r="AN916" i="1"/>
  <c r="AN888" i="1"/>
  <c r="AP843" i="1"/>
  <c r="AN790" i="1"/>
  <c r="AP745" i="1"/>
  <c r="AP2033" i="1"/>
  <c r="AP1697" i="1"/>
  <c r="AP1396" i="1"/>
  <c r="AN1371" i="1"/>
  <c r="AP1347" i="1"/>
  <c r="AN1287" i="1"/>
  <c r="AN1203" i="1"/>
  <c r="AN1147" i="1"/>
  <c r="AN1028" i="1"/>
  <c r="AP962" i="1"/>
  <c r="AN937" i="1"/>
  <c r="AP892" i="1"/>
  <c r="AN867" i="1"/>
  <c r="AN846" i="1"/>
  <c r="AN818" i="1"/>
  <c r="AP794" i="1"/>
  <c r="AP773" i="1"/>
  <c r="AP1823" i="1"/>
  <c r="AN1245" i="1"/>
  <c r="AP1228" i="1"/>
  <c r="AP1179" i="1"/>
  <c r="AN1175" i="1"/>
  <c r="AN1119" i="1"/>
  <c r="AP1074" i="1"/>
  <c r="AN1049" i="1"/>
  <c r="AP941" i="1"/>
  <c r="AP920" i="1"/>
  <c r="AP850" i="1"/>
  <c r="AP822" i="1"/>
  <c r="AP1718" i="1"/>
  <c r="AP1431" i="1"/>
  <c r="AN1392" i="1"/>
  <c r="AN1343" i="1"/>
  <c r="AP1291" i="1"/>
  <c r="AN1266" i="1"/>
  <c r="AP1207" i="1"/>
  <c r="AP1151" i="1"/>
  <c r="AP1123" i="1"/>
  <c r="AN1098" i="1"/>
  <c r="AP1053" i="1"/>
  <c r="AP1032" i="1"/>
  <c r="AN1007" i="1"/>
  <c r="AN986" i="1"/>
  <c r="AN965" i="1"/>
  <c r="AN895" i="1"/>
  <c r="AP871" i="1"/>
  <c r="AN776" i="1"/>
  <c r="AN748" i="1"/>
  <c r="AN1609" i="1"/>
  <c r="AP1592" i="1"/>
  <c r="AP1543" i="1"/>
  <c r="AN1301" i="1"/>
  <c r="AP1270" i="1"/>
  <c r="AP1249" i="1"/>
  <c r="AN1231" i="1"/>
  <c r="AN1182" i="1"/>
  <c r="AN1154" i="1"/>
  <c r="AP1102" i="1"/>
  <c r="AN1077" i="1"/>
  <c r="AP1011" i="1"/>
  <c r="AP990" i="1"/>
  <c r="AP969" i="1"/>
  <c r="AN923" i="1"/>
  <c r="AP899" i="1"/>
  <c r="AN825" i="1"/>
  <c r="AP801" i="1"/>
  <c r="AN797" i="1"/>
  <c r="AP752" i="1"/>
  <c r="AP1641" i="1"/>
  <c r="AP1480" i="1"/>
  <c r="AN1441" i="1"/>
  <c r="AP1319" i="1"/>
  <c r="AN1308" i="1"/>
  <c r="AP1214" i="1"/>
  <c r="AP1186" i="1"/>
  <c r="AP1158" i="1"/>
  <c r="AN1126" i="1"/>
  <c r="AP1081" i="1"/>
  <c r="AN1035" i="1"/>
  <c r="AN944" i="1"/>
  <c r="AN902" i="1"/>
  <c r="AN853" i="1"/>
  <c r="AP829" i="1"/>
  <c r="AP780" i="1"/>
  <c r="AN1805" i="1"/>
  <c r="AP1662" i="1"/>
  <c r="AN1539" i="1"/>
  <c r="AN1490" i="1"/>
  <c r="AP1452" i="1"/>
  <c r="AP1389" i="1"/>
  <c r="AN1294" i="1"/>
  <c r="AN1273" i="1"/>
  <c r="AP1235" i="1"/>
  <c r="AN1210" i="1"/>
  <c r="AN1056" i="1"/>
  <c r="AN1014" i="1"/>
  <c r="AN972" i="1"/>
  <c r="AP948" i="1"/>
  <c r="AP927" i="1"/>
  <c r="AP878" i="1"/>
  <c r="AN874" i="1"/>
  <c r="AP857" i="1"/>
  <c r="AP1571" i="1"/>
  <c r="AN1476" i="1"/>
  <c r="AP1438" i="1"/>
  <c r="AP1277" i="1"/>
  <c r="AN1252" i="1"/>
  <c r="AN1189" i="1"/>
  <c r="AP1130" i="1"/>
  <c r="AP1109" i="1"/>
  <c r="AN1105" i="1"/>
  <c r="AN1084" i="1"/>
  <c r="AP1060" i="1"/>
  <c r="AP1039" i="1"/>
  <c r="AN993" i="1"/>
  <c r="AP906" i="1"/>
  <c r="AN832" i="1"/>
  <c r="AN804" i="1"/>
  <c r="AN783" i="1"/>
  <c r="AP759" i="1"/>
  <c r="AN755" i="1"/>
  <c r="AN734" i="1"/>
  <c r="AP1620" i="1"/>
  <c r="AN1602" i="1"/>
  <c r="AN1364" i="1"/>
  <c r="AN1315" i="1"/>
  <c r="AP1256" i="1"/>
  <c r="AP976" i="1"/>
  <c r="AP717" i="1"/>
  <c r="AN692" i="1"/>
  <c r="AN601" i="1"/>
  <c r="AP577" i="1"/>
  <c r="AP549" i="1"/>
  <c r="AN524" i="1"/>
  <c r="AP500" i="1"/>
  <c r="AN468" i="1"/>
  <c r="AN447" i="1"/>
  <c r="AP395" i="1"/>
  <c r="AN370" i="1"/>
  <c r="AN293" i="1"/>
  <c r="AP248" i="1"/>
  <c r="AN1238" i="1"/>
  <c r="AP1221" i="1"/>
  <c r="AN909" i="1"/>
  <c r="AN860" i="1"/>
  <c r="AN762" i="1"/>
  <c r="AP696" i="1"/>
  <c r="AP675" i="1"/>
  <c r="AN650" i="1"/>
  <c r="AP528" i="1"/>
  <c r="AP507" i="1"/>
  <c r="AN503" i="1"/>
  <c r="AP472" i="1"/>
  <c r="AN426" i="1"/>
  <c r="AN398" i="1"/>
  <c r="AP374" i="1"/>
  <c r="AP353" i="1"/>
  <c r="AP325" i="1"/>
  <c r="AN321" i="1"/>
  <c r="AN272" i="1"/>
  <c r="AP227" i="1"/>
  <c r="AN1140" i="1"/>
  <c r="AN1091" i="1"/>
  <c r="AN1042" i="1"/>
  <c r="AN811" i="1"/>
  <c r="AN720" i="1"/>
  <c r="AN629" i="1"/>
  <c r="AP605" i="1"/>
  <c r="AN552" i="1"/>
  <c r="AP451" i="1"/>
  <c r="AP430" i="1"/>
  <c r="AP297" i="1"/>
  <c r="AP276" i="1"/>
  <c r="AP1788" i="1"/>
  <c r="AN1217" i="1"/>
  <c r="AP808" i="1"/>
  <c r="AP654" i="1"/>
  <c r="AP633" i="1"/>
  <c r="AN608" i="1"/>
  <c r="AN580" i="1"/>
  <c r="AN531" i="1"/>
  <c r="AN510" i="1"/>
  <c r="AP479" i="1"/>
  <c r="AP402" i="1"/>
  <c r="AN328" i="1"/>
  <c r="AN300" i="1"/>
  <c r="AN251" i="1"/>
  <c r="AN230" i="1"/>
  <c r="AP1137" i="1"/>
  <c r="AP1088" i="1"/>
  <c r="AN1021" i="1"/>
  <c r="AP955" i="1"/>
  <c r="AP724" i="1"/>
  <c r="AP703" i="1"/>
  <c r="AN699" i="1"/>
  <c r="AN678" i="1"/>
  <c r="AP584" i="1"/>
  <c r="AP556" i="1"/>
  <c r="AP535" i="1"/>
  <c r="AN475" i="1"/>
  <c r="AN454" i="1"/>
  <c r="AN405" i="1"/>
  <c r="AN377" i="1"/>
  <c r="AN356" i="1"/>
  <c r="AP332" i="1"/>
  <c r="AP304" i="1"/>
  <c r="AN279" i="1"/>
  <c r="AP255" i="1"/>
  <c r="AN202" i="1"/>
  <c r="AP1424" i="1"/>
  <c r="AN839" i="1"/>
  <c r="AP682" i="1"/>
  <c r="AN657" i="1"/>
  <c r="AP612" i="1"/>
  <c r="AN559" i="1"/>
  <c r="AP514" i="1"/>
  <c r="AN433" i="1"/>
  <c r="AP381" i="1"/>
  <c r="AP360" i="1"/>
  <c r="AP234" i="1"/>
  <c r="AP206" i="1"/>
  <c r="AN1336" i="1"/>
  <c r="AP885" i="1"/>
  <c r="AP836" i="1"/>
  <c r="AP787" i="1"/>
  <c r="AP661" i="1"/>
  <c r="AP640" i="1"/>
  <c r="AN587" i="1"/>
  <c r="AN566" i="1"/>
  <c r="AP563" i="1"/>
  <c r="AN461" i="1"/>
  <c r="AP416" i="1"/>
  <c r="AN384" i="1"/>
  <c r="AP339" i="1"/>
  <c r="AP311" i="1"/>
  <c r="AN307" i="1"/>
  <c r="AN258" i="1"/>
  <c r="AN237" i="1"/>
  <c r="AP213" i="1"/>
  <c r="AN2099" i="1"/>
  <c r="AN1567" i="1"/>
  <c r="AN1196" i="1"/>
  <c r="AP1067" i="1"/>
  <c r="AP934" i="1"/>
  <c r="AP731" i="1"/>
  <c r="AP710" i="1"/>
  <c r="AN685" i="1"/>
  <c r="AP619" i="1"/>
  <c r="AP591" i="1"/>
  <c r="AP570" i="1"/>
  <c r="AP542" i="1"/>
  <c r="AN517" i="1"/>
  <c r="AN489" i="1"/>
  <c r="AN440" i="1"/>
  <c r="AN363" i="1"/>
  <c r="AN342" i="1"/>
  <c r="AN286" i="1"/>
  <c r="AP262" i="1"/>
  <c r="AN216" i="1"/>
  <c r="AP626" i="1"/>
  <c r="AN223" i="1"/>
  <c r="AN167" i="1"/>
  <c r="AP164" i="1"/>
  <c r="AP143" i="1"/>
  <c r="AP101" i="1"/>
  <c r="AP59" i="1"/>
  <c r="AN55" i="1"/>
  <c r="AN1063" i="1"/>
  <c r="AN265" i="1"/>
  <c r="AP185" i="1"/>
  <c r="AN153" i="1"/>
  <c r="AP913" i="1"/>
  <c r="AN1133" i="1"/>
  <c r="AP738" i="1"/>
  <c r="AN636" i="1"/>
  <c r="AN538" i="1"/>
  <c r="AP283" i="1"/>
  <c r="AN209" i="1"/>
  <c r="AN125" i="1"/>
  <c r="AP80" i="1"/>
  <c r="AP38" i="1"/>
  <c r="AP87" i="1"/>
  <c r="AP66" i="1"/>
  <c r="AP45" i="1"/>
  <c r="AP24" i="1"/>
  <c r="AN314" i="1"/>
  <c r="AN48" i="1"/>
  <c r="AP465" i="1"/>
  <c r="AP367" i="1"/>
  <c r="AP220" i="1"/>
  <c r="AN195" i="1"/>
  <c r="AN174" i="1"/>
  <c r="AP171" i="1"/>
  <c r="AN104" i="1"/>
  <c r="AN41" i="1"/>
  <c r="AP150" i="1"/>
  <c r="AN27" i="1"/>
  <c r="AP766" i="1"/>
  <c r="AP668" i="1"/>
  <c r="AN349" i="1"/>
  <c r="AP157" i="1"/>
  <c r="AP31" i="1"/>
  <c r="AP1193" i="1"/>
  <c r="AN1280" i="1"/>
  <c r="AN930" i="1"/>
  <c r="AN881" i="1"/>
  <c r="AN622" i="1"/>
  <c r="AN391" i="1"/>
  <c r="AP199" i="1"/>
  <c r="AN146" i="1"/>
  <c r="AP129" i="1"/>
  <c r="AN83" i="1"/>
  <c r="AN62" i="1"/>
  <c r="AP178" i="1"/>
  <c r="AN545" i="1"/>
  <c r="AP94" i="1"/>
  <c r="AP997" i="1"/>
  <c r="AP493" i="1"/>
  <c r="AP1473" i="1"/>
  <c r="AN979" i="1"/>
  <c r="AN671" i="1"/>
  <c r="AP647" i="1"/>
  <c r="AP598" i="1"/>
  <c r="AN573" i="1"/>
  <c r="AP318" i="1"/>
  <c r="AP269" i="1"/>
  <c r="AN244" i="1"/>
  <c r="AP108" i="1"/>
  <c r="AP136" i="1"/>
  <c r="AP115" i="1"/>
  <c r="AN97" i="1"/>
  <c r="AP1165" i="1"/>
  <c r="AP1018" i="1"/>
  <c r="AN706" i="1"/>
  <c r="AP486" i="1"/>
  <c r="AP437" i="1"/>
  <c r="AN412" i="1"/>
  <c r="AN181" i="1"/>
  <c r="AN90" i="1"/>
  <c r="AN69" i="1"/>
  <c r="AN1161" i="1"/>
  <c r="AP521" i="1"/>
  <c r="AP388" i="1"/>
  <c r="AP241" i="1"/>
  <c r="AN132" i="1"/>
  <c r="AN111" i="1"/>
  <c r="AN643" i="1"/>
  <c r="AN594" i="1"/>
  <c r="AN496" i="1"/>
  <c r="AP423" i="1"/>
  <c r="AP290" i="1"/>
  <c r="AN1112" i="1"/>
  <c r="AP73" i="1"/>
  <c r="AP122" i="1"/>
  <c r="AN951" i="1"/>
  <c r="AN727" i="1"/>
  <c r="AN615" i="1"/>
  <c r="AN482" i="1"/>
  <c r="AP458" i="1"/>
  <c r="AP409" i="1"/>
  <c r="AN335" i="1"/>
  <c r="AN188" i="1"/>
  <c r="AP52" i="1"/>
  <c r="AP689" i="1"/>
  <c r="AN664" i="1"/>
  <c r="AN713" i="1"/>
  <c r="AP444" i="1"/>
  <c r="AN419" i="1"/>
  <c r="AP346" i="1"/>
  <c r="AP192" i="1"/>
  <c r="AN160" i="1"/>
  <c r="AN139" i="1"/>
  <c r="AN118" i="1"/>
  <c r="AN76" i="1"/>
  <c r="AN34" i="1"/>
  <c r="AO3513" i="1"/>
  <c r="AM3489" i="1"/>
  <c r="AO3471" i="1"/>
  <c r="AM3468" i="1"/>
  <c r="AO3408" i="1"/>
  <c r="AO3401" i="1"/>
  <c r="AO3233" i="1"/>
  <c r="AO3198" i="1"/>
  <c r="AO3492" i="1"/>
  <c r="AO3380" i="1"/>
  <c r="AM3370" i="1"/>
  <c r="AM3230" i="1"/>
  <c r="AM3202" i="1"/>
  <c r="AM3447" i="1"/>
  <c r="AO3422" i="1"/>
  <c r="AM3412" i="1"/>
  <c r="AM3377" i="1"/>
  <c r="AM3335" i="1"/>
  <c r="AO3317" i="1"/>
  <c r="AM3314" i="1"/>
  <c r="AM3258" i="1"/>
  <c r="AO3205" i="1"/>
  <c r="AO3520" i="1"/>
  <c r="AM3517" i="1"/>
  <c r="AM3496" i="1"/>
  <c r="AO3450" i="1"/>
  <c r="AO3429" i="1"/>
  <c r="AO3415" i="1"/>
  <c r="AM3342" i="1"/>
  <c r="AO3338" i="1"/>
  <c r="AO3289" i="1"/>
  <c r="AM3286" i="1"/>
  <c r="AO3261" i="1"/>
  <c r="AO3240" i="1"/>
  <c r="AM3237" i="1"/>
  <c r="AO3212" i="1"/>
  <c r="AO3499" i="1"/>
  <c r="AO3478" i="1"/>
  <c r="AM3475" i="1"/>
  <c r="AO3387" i="1"/>
  <c r="AO3345" i="1"/>
  <c r="AM3209" i="1"/>
  <c r="AM3419" i="1"/>
  <c r="AM3384" i="1"/>
  <c r="AM3321" i="1"/>
  <c r="AM3293" i="1"/>
  <c r="AM3265" i="1"/>
  <c r="AO3527" i="1"/>
  <c r="AM3524" i="1"/>
  <c r="AO3457" i="1"/>
  <c r="AM3454" i="1"/>
  <c r="AO3436" i="1"/>
  <c r="AM3433" i="1"/>
  <c r="AM3426" i="1"/>
  <c r="AO3359" i="1"/>
  <c r="AO3352" i="1"/>
  <c r="AO3324" i="1"/>
  <c r="AO3296" i="1"/>
  <c r="AO3268" i="1"/>
  <c r="AO3247" i="1"/>
  <c r="AM3503" i="1"/>
  <c r="AM3349" i="1"/>
  <c r="AO3303" i="1"/>
  <c r="AM3244" i="1"/>
  <c r="AO3219" i="1"/>
  <c r="AM3216" i="1"/>
  <c r="AO3506" i="1"/>
  <c r="AO3485" i="1"/>
  <c r="AM3482" i="1"/>
  <c r="AO3394" i="1"/>
  <c r="AM3391" i="1"/>
  <c r="AM3300" i="1"/>
  <c r="AM3272" i="1"/>
  <c r="AO3464" i="1"/>
  <c r="AM3461" i="1"/>
  <c r="AO3366" i="1"/>
  <c r="AM3356" i="1"/>
  <c r="AO3275" i="1"/>
  <c r="AM3405" i="1"/>
  <c r="AO3107" i="1"/>
  <c r="AM3104" i="1"/>
  <c r="AM3055" i="1"/>
  <c r="AM2978" i="1"/>
  <c r="AM3146" i="1"/>
  <c r="AM3139" i="1"/>
  <c r="AO3114" i="1"/>
  <c r="AO3331" i="1"/>
  <c r="AM3307" i="1"/>
  <c r="AO3282" i="1"/>
  <c r="AO3156" i="1"/>
  <c r="AM3153" i="1"/>
  <c r="AO3142" i="1"/>
  <c r="AM3111" i="1"/>
  <c r="AM3083" i="1"/>
  <c r="AO3443" i="1"/>
  <c r="AM3328" i="1"/>
  <c r="AO3254" i="1"/>
  <c r="AM3195" i="1"/>
  <c r="AM3188" i="1"/>
  <c r="AO3163" i="1"/>
  <c r="AO3121" i="1"/>
  <c r="AO3086" i="1"/>
  <c r="AM3398" i="1"/>
  <c r="AO3373" i="1"/>
  <c r="AM3279" i="1"/>
  <c r="AO3191" i="1"/>
  <c r="AO3170" i="1"/>
  <c r="AM3160" i="1"/>
  <c r="AM3118" i="1"/>
  <c r="AO3037" i="1"/>
  <c r="AO3009" i="1"/>
  <c r="AM3440" i="1"/>
  <c r="AM3251" i="1"/>
  <c r="AO3226" i="1"/>
  <c r="AM3090" i="1"/>
  <c r="AO3128" i="1"/>
  <c r="AO3093" i="1"/>
  <c r="AO3072" i="1"/>
  <c r="AO3044" i="1"/>
  <c r="AM3006" i="1"/>
  <c r="AO2967" i="1"/>
  <c r="AO3534" i="1"/>
  <c r="AO3177" i="1"/>
  <c r="AM3167" i="1"/>
  <c r="AM3125" i="1"/>
  <c r="AM3069" i="1"/>
  <c r="AM3041" i="1"/>
  <c r="AM3013" i="1"/>
  <c r="AO2946" i="1"/>
  <c r="AM2943" i="1"/>
  <c r="AM3510" i="1"/>
  <c r="AM3223" i="1"/>
  <c r="AM3174" i="1"/>
  <c r="AO3051" i="1"/>
  <c r="AO3016" i="1"/>
  <c r="AO2925" i="1"/>
  <c r="AM3531" i="1"/>
  <c r="AM3363" i="1"/>
  <c r="AM3097" i="1"/>
  <c r="AM3048" i="1"/>
  <c r="AO2974" i="1"/>
  <c r="AM2971" i="1"/>
  <c r="AM2922" i="1"/>
  <c r="AO3149" i="1"/>
  <c r="AM3020" i="1"/>
  <c r="AO2988" i="1"/>
  <c r="AO2981" i="1"/>
  <c r="AO3100" i="1"/>
  <c r="AO3058" i="1"/>
  <c r="AO3310" i="1"/>
  <c r="AM3076" i="1"/>
  <c r="AM3027" i="1"/>
  <c r="AO3002" i="1"/>
  <c r="AO3065" i="1"/>
  <c r="AO2918" i="1"/>
  <c r="AO2834" i="1"/>
  <c r="AO2813" i="1"/>
  <c r="AO2778" i="1"/>
  <c r="AO2722" i="1"/>
  <c r="AO2694" i="1"/>
  <c r="AM3034" i="1"/>
  <c r="AO3184" i="1"/>
  <c r="AM2936" i="1"/>
  <c r="AM2894" i="1"/>
  <c r="AO2876" i="1"/>
  <c r="AM2810" i="1"/>
  <c r="AO3135" i="1"/>
  <c r="AO3023" i="1"/>
  <c r="AO2953" i="1"/>
  <c r="AM2929" i="1"/>
  <c r="AO2904" i="1"/>
  <c r="AO2897" i="1"/>
  <c r="AM2873" i="1"/>
  <c r="AO2820" i="1"/>
  <c r="AM3181" i="1"/>
  <c r="AM2985" i="1"/>
  <c r="AM2901" i="1"/>
  <c r="AM2838" i="1"/>
  <c r="AM2817" i="1"/>
  <c r="AM2782" i="1"/>
  <c r="AO2764" i="1"/>
  <c r="AO2729" i="1"/>
  <c r="AO3079" i="1"/>
  <c r="AO2932" i="1"/>
  <c r="AO2848" i="1"/>
  <c r="AO2827" i="1"/>
  <c r="AO2771" i="1"/>
  <c r="AM2768" i="1"/>
  <c r="AM2733" i="1"/>
  <c r="AM2705" i="1"/>
  <c r="AO2855" i="1"/>
  <c r="AO2743" i="1"/>
  <c r="AO2687" i="1"/>
  <c r="AM2684" i="1"/>
  <c r="AO2659" i="1"/>
  <c r="AO2554" i="1"/>
  <c r="AO2519" i="1"/>
  <c r="AM2957" i="1"/>
  <c r="AM2887" i="1"/>
  <c r="AO2862" i="1"/>
  <c r="AM2726" i="1"/>
  <c r="AO2701" i="1"/>
  <c r="AM2649" i="1"/>
  <c r="AO2582" i="1"/>
  <c r="AM2579" i="1"/>
  <c r="AM2551" i="1"/>
  <c r="AM3062" i="1"/>
  <c r="AO2869" i="1"/>
  <c r="AM2831" i="1"/>
  <c r="AM2803" i="1"/>
  <c r="AO2785" i="1"/>
  <c r="AM2761" i="1"/>
  <c r="AM2621" i="1"/>
  <c r="AO2589" i="1"/>
  <c r="AO2526" i="1"/>
  <c r="AM2523" i="1"/>
  <c r="AM2495" i="1"/>
  <c r="AO2449" i="1"/>
  <c r="AM2446" i="1"/>
  <c r="AM2411" i="1"/>
  <c r="AO2736" i="1"/>
  <c r="AM2719" i="1"/>
  <c r="AM2691" i="1"/>
  <c r="AM2663" i="1"/>
  <c r="AM2656" i="1"/>
  <c r="AO2624" i="1"/>
  <c r="AM2586" i="1"/>
  <c r="AM2558" i="1"/>
  <c r="AM2796" i="1"/>
  <c r="AO2666" i="1"/>
  <c r="AO2631" i="1"/>
  <c r="AM2628" i="1"/>
  <c r="AO2596" i="1"/>
  <c r="AO2561" i="1"/>
  <c r="AM2502" i="1"/>
  <c r="AM2474" i="1"/>
  <c r="AO2421" i="1"/>
  <c r="AM3132" i="1"/>
  <c r="AO2939" i="1"/>
  <c r="AM2908" i="1"/>
  <c r="AO2883" i="1"/>
  <c r="AM2845" i="1"/>
  <c r="AM2754" i="1"/>
  <c r="AM2593" i="1"/>
  <c r="AM2530" i="1"/>
  <c r="AO2505" i="1"/>
  <c r="AM2453" i="1"/>
  <c r="AM2999" i="1"/>
  <c r="AM2915" i="1"/>
  <c r="AM2852" i="1"/>
  <c r="AO2806" i="1"/>
  <c r="AM2712" i="1"/>
  <c r="AO2638" i="1"/>
  <c r="AO2603" i="1"/>
  <c r="AM2565" i="1"/>
  <c r="AO2540" i="1"/>
  <c r="AO2995" i="1"/>
  <c r="AM2950" i="1"/>
  <c r="AO2890" i="1"/>
  <c r="AM2789" i="1"/>
  <c r="AM2747" i="1"/>
  <c r="AM2670" i="1"/>
  <c r="AM2635" i="1"/>
  <c r="AO2610" i="1"/>
  <c r="AO2568" i="1"/>
  <c r="AM2537" i="1"/>
  <c r="AM2509" i="1"/>
  <c r="AO2484" i="1"/>
  <c r="AM2481" i="1"/>
  <c r="AO2435" i="1"/>
  <c r="AM2425" i="1"/>
  <c r="AM2859" i="1"/>
  <c r="AO2799" i="1"/>
  <c r="AO2757" i="1"/>
  <c r="AM2740" i="1"/>
  <c r="AO2673" i="1"/>
  <c r="AM2600" i="1"/>
  <c r="AO2512" i="1"/>
  <c r="AM2432" i="1"/>
  <c r="AO3030" i="1"/>
  <c r="AM2964" i="1"/>
  <c r="AM2866" i="1"/>
  <c r="AO2645" i="1"/>
  <c r="AO2547" i="1"/>
  <c r="AM2460" i="1"/>
  <c r="AM2824" i="1"/>
  <c r="AO2750" i="1"/>
  <c r="AO2533" i="1"/>
  <c r="AO2456" i="1"/>
  <c r="AM2418" i="1"/>
  <c r="AM2390" i="1"/>
  <c r="AO2365" i="1"/>
  <c r="AM2362" i="1"/>
  <c r="AO2337" i="1"/>
  <c r="AM2257" i="1"/>
  <c r="AO2148" i="1"/>
  <c r="AO2127" i="1"/>
  <c r="AM2124" i="1"/>
  <c r="AO2106" i="1"/>
  <c r="AM2103" i="1"/>
  <c r="AM2082" i="1"/>
  <c r="AO2036" i="1"/>
  <c r="AO2015" i="1"/>
  <c r="AO1952" i="1"/>
  <c r="AO1931" i="1"/>
  <c r="AM1928" i="1"/>
  <c r="AO1903" i="1"/>
  <c r="AM2992" i="1"/>
  <c r="AO2680" i="1"/>
  <c r="AM2544" i="1"/>
  <c r="AO2463" i="1"/>
  <c r="AO2911" i="1"/>
  <c r="AO2708" i="1"/>
  <c r="AM2488" i="1"/>
  <c r="AM2439" i="1"/>
  <c r="AO2407" i="1"/>
  <c r="AM2397" i="1"/>
  <c r="AO2372" i="1"/>
  <c r="AM2369" i="1"/>
  <c r="AM2341" i="1"/>
  <c r="AM2292" i="1"/>
  <c r="AO2232" i="1"/>
  <c r="AO2211" i="1"/>
  <c r="AM2208" i="1"/>
  <c r="AM2180" i="1"/>
  <c r="AO2155" i="1"/>
  <c r="AM2131" i="1"/>
  <c r="AM2607" i="1"/>
  <c r="AO2470" i="1"/>
  <c r="AO2400" i="1"/>
  <c r="AO2344" i="1"/>
  <c r="AO2295" i="1"/>
  <c r="AO2183" i="1"/>
  <c r="AO2162" i="1"/>
  <c r="AO2134" i="1"/>
  <c r="AO2071" i="1"/>
  <c r="AO2050" i="1"/>
  <c r="AM2040" i="1"/>
  <c r="AM2775" i="1"/>
  <c r="AM2677" i="1"/>
  <c r="AO2652" i="1"/>
  <c r="AO2323" i="1"/>
  <c r="AM2320" i="1"/>
  <c r="AO2113" i="1"/>
  <c r="AM2110" i="1"/>
  <c r="AM2019" i="1"/>
  <c r="AO1994" i="1"/>
  <c r="AM1991" i="1"/>
  <c r="AM1956" i="1"/>
  <c r="AO1938" i="1"/>
  <c r="AM1935" i="1"/>
  <c r="AO2960" i="1"/>
  <c r="AM2698" i="1"/>
  <c r="AO2477" i="1"/>
  <c r="AO2414" i="1"/>
  <c r="AO2379" i="1"/>
  <c r="AM2376" i="1"/>
  <c r="AM2299" i="1"/>
  <c r="AO2274" i="1"/>
  <c r="AM2271" i="1"/>
  <c r="AM2236" i="1"/>
  <c r="AO2218" i="1"/>
  <c r="AO2169" i="1"/>
  <c r="AM2159" i="1"/>
  <c r="AM2089" i="1"/>
  <c r="AO2022" i="1"/>
  <c r="AO2428" i="1"/>
  <c r="AM2348" i="1"/>
  <c r="AO2302" i="1"/>
  <c r="AO2239" i="1"/>
  <c r="AM2215" i="1"/>
  <c r="AO2190" i="1"/>
  <c r="AM2187" i="1"/>
  <c r="AM2138" i="1"/>
  <c r="AO2092" i="1"/>
  <c r="AM2047" i="1"/>
  <c r="AO2001" i="1"/>
  <c r="AM1998" i="1"/>
  <c r="AM1914" i="1"/>
  <c r="AO1875" i="1"/>
  <c r="AO2841" i="1"/>
  <c r="AO2491" i="1"/>
  <c r="AO2442" i="1"/>
  <c r="AM2404" i="1"/>
  <c r="AO2351" i="1"/>
  <c r="AO2330" i="1"/>
  <c r="AO2197" i="1"/>
  <c r="AM2166" i="1"/>
  <c r="AO2141" i="1"/>
  <c r="AM2075" i="1"/>
  <c r="AO2057" i="1"/>
  <c r="AM2054" i="1"/>
  <c r="AM2026" i="1"/>
  <c r="AM1963" i="1"/>
  <c r="AO1945" i="1"/>
  <c r="AM1893" i="1"/>
  <c r="AO1854" i="1"/>
  <c r="AO2575" i="1"/>
  <c r="AM2516" i="1"/>
  <c r="AO2386" i="1"/>
  <c r="AM2327" i="1"/>
  <c r="AO2253" i="1"/>
  <c r="AO2246" i="1"/>
  <c r="AM2243" i="1"/>
  <c r="AM2194" i="1"/>
  <c r="AO2120" i="1"/>
  <c r="AM2117" i="1"/>
  <c r="AO2078" i="1"/>
  <c r="AO2029" i="1"/>
  <c r="AO1966" i="1"/>
  <c r="AM1942" i="1"/>
  <c r="AO1896" i="1"/>
  <c r="AM2880" i="1"/>
  <c r="AM2642" i="1"/>
  <c r="AM2572" i="1"/>
  <c r="AM2383" i="1"/>
  <c r="AO2358" i="1"/>
  <c r="AO2309" i="1"/>
  <c r="AM2306" i="1"/>
  <c r="AM2278" i="1"/>
  <c r="AM2222" i="1"/>
  <c r="AM2173" i="1"/>
  <c r="AO2099" i="1"/>
  <c r="AO2715" i="1"/>
  <c r="AM2614" i="1"/>
  <c r="AO2393" i="1"/>
  <c r="AM2334" i="1"/>
  <c r="AO2288" i="1"/>
  <c r="AM2250" i="1"/>
  <c r="AM2201" i="1"/>
  <c r="AM2145" i="1"/>
  <c r="AO2064" i="1"/>
  <c r="AM2033" i="1"/>
  <c r="AO1980" i="1"/>
  <c r="AO1973" i="1"/>
  <c r="AM1949" i="1"/>
  <c r="AM1900" i="1"/>
  <c r="AM1858" i="1"/>
  <c r="AM1977" i="1"/>
  <c r="AO1924" i="1"/>
  <c r="AM1851" i="1"/>
  <c r="AO1826" i="1"/>
  <c r="AO1791" i="1"/>
  <c r="AO1770" i="1"/>
  <c r="AM1767" i="1"/>
  <c r="AO1721" i="1"/>
  <c r="AO1700" i="1"/>
  <c r="AO1595" i="1"/>
  <c r="AO1553" i="1"/>
  <c r="AM1501" i="1"/>
  <c r="AO1399" i="1"/>
  <c r="AM1368" i="1"/>
  <c r="AO1350" i="1"/>
  <c r="AO1329" i="1"/>
  <c r="AO1301" i="1"/>
  <c r="AM1298" i="1"/>
  <c r="AO2498" i="1"/>
  <c r="AO2204" i="1"/>
  <c r="AM2096" i="1"/>
  <c r="AM2061" i="1"/>
  <c r="AO1882" i="1"/>
  <c r="AM1809" i="1"/>
  <c r="AM1746" i="1"/>
  <c r="AO1679" i="1"/>
  <c r="AM1655" i="1"/>
  <c r="AM1613" i="1"/>
  <c r="AO1525" i="1"/>
  <c r="AO1504" i="1"/>
  <c r="AM1445" i="1"/>
  <c r="AM1375" i="1"/>
  <c r="AM1326" i="1"/>
  <c r="AM2229" i="1"/>
  <c r="AO1840" i="1"/>
  <c r="AO1812" i="1"/>
  <c r="AO1749" i="1"/>
  <c r="AO1728" i="1"/>
  <c r="AM1725" i="1"/>
  <c r="AM1676" i="1"/>
  <c r="AO1658" i="1"/>
  <c r="AO1637" i="1"/>
  <c r="AM1634" i="1"/>
  <c r="AO1616" i="1"/>
  <c r="AM1550" i="1"/>
  <c r="AM1522" i="1"/>
  <c r="AO1469" i="1"/>
  <c r="AM1466" i="1"/>
  <c r="AO1448" i="1"/>
  <c r="AO1420" i="1"/>
  <c r="AM1417" i="1"/>
  <c r="AO1385" i="1"/>
  <c r="AM1382" i="1"/>
  <c r="AO2225" i="1"/>
  <c r="AO2176" i="1"/>
  <c r="AO2043" i="1"/>
  <c r="AM1865" i="1"/>
  <c r="AM1774" i="1"/>
  <c r="AO1707" i="1"/>
  <c r="AO1686" i="1"/>
  <c r="AM1578" i="1"/>
  <c r="AO1560" i="1"/>
  <c r="AM1557" i="1"/>
  <c r="AM1487" i="1"/>
  <c r="AO1308" i="1"/>
  <c r="AM2152" i="1"/>
  <c r="AM1984" i="1"/>
  <c r="AM1907" i="1"/>
  <c r="AO1889" i="1"/>
  <c r="AM1830" i="1"/>
  <c r="AM1795" i="1"/>
  <c r="AO1777" i="1"/>
  <c r="AM1704" i="1"/>
  <c r="AO1602" i="1"/>
  <c r="AM1599" i="1"/>
  <c r="AO1581" i="1"/>
  <c r="AO1532" i="1"/>
  <c r="AM1529" i="1"/>
  <c r="AM1508" i="1"/>
  <c r="AO1490" i="1"/>
  <c r="AM1403" i="1"/>
  <c r="AM1354" i="1"/>
  <c r="AO1336" i="1"/>
  <c r="AM1333" i="1"/>
  <c r="AO2617" i="1"/>
  <c r="AM2467" i="1"/>
  <c r="AM2012" i="1"/>
  <c r="AM1872" i="1"/>
  <c r="AO1847" i="1"/>
  <c r="AO1833" i="1"/>
  <c r="AO1798" i="1"/>
  <c r="AM1753" i="1"/>
  <c r="AO2316" i="1"/>
  <c r="AO2267" i="1"/>
  <c r="AM1921" i="1"/>
  <c r="AM1816" i="1"/>
  <c r="AO1756" i="1"/>
  <c r="AO1735" i="1"/>
  <c r="AM1732" i="1"/>
  <c r="AO1665" i="1"/>
  <c r="AM1662" i="1"/>
  <c r="AM1641" i="1"/>
  <c r="AO1623" i="1"/>
  <c r="AM1620" i="1"/>
  <c r="AM1473" i="1"/>
  <c r="AO1455" i="1"/>
  <c r="AM1452" i="1"/>
  <c r="AO1434" i="1"/>
  <c r="AM1424" i="1"/>
  <c r="AM1389" i="1"/>
  <c r="AM1879" i="1"/>
  <c r="AO1861" i="1"/>
  <c r="AO1819" i="1"/>
  <c r="AO1784" i="1"/>
  <c r="AM1781" i="1"/>
  <c r="AM1711" i="1"/>
  <c r="AO1693" i="1"/>
  <c r="AM1690" i="1"/>
  <c r="AO1567" i="1"/>
  <c r="AM1564" i="1"/>
  <c r="AO1539" i="1"/>
  <c r="AO1476" i="1"/>
  <c r="AO1392" i="1"/>
  <c r="AO1343" i="1"/>
  <c r="AM1340" i="1"/>
  <c r="AO1315" i="1"/>
  <c r="AM1312" i="1"/>
  <c r="AM2313" i="1"/>
  <c r="AM2264" i="1"/>
  <c r="AO2085" i="1"/>
  <c r="AO2008" i="1"/>
  <c r="AO1868" i="1"/>
  <c r="AO1714" i="1"/>
  <c r="AM2285" i="1"/>
  <c r="AO2260" i="1"/>
  <c r="AM2068" i="1"/>
  <c r="AM1970" i="1"/>
  <c r="AM1886" i="1"/>
  <c r="AM1837" i="1"/>
  <c r="AO1805" i="1"/>
  <c r="AM1802" i="1"/>
  <c r="AM1760" i="1"/>
  <c r="AO1651" i="1"/>
  <c r="AM1648" i="1"/>
  <c r="AO1609" i="1"/>
  <c r="AM1515" i="1"/>
  <c r="AO2792" i="1"/>
  <c r="AM2355" i="1"/>
  <c r="AO2281" i="1"/>
  <c r="AM2005" i="1"/>
  <c r="AO1959" i="1"/>
  <c r="AO1917" i="1"/>
  <c r="AM1844" i="1"/>
  <c r="AM1823" i="1"/>
  <c r="AM1788" i="1"/>
  <c r="AM1718" i="1"/>
  <c r="AM1697" i="1"/>
  <c r="AO1672" i="1"/>
  <c r="AM1592" i="1"/>
  <c r="AO1574" i="1"/>
  <c r="AM1571" i="1"/>
  <c r="AM1543" i="1"/>
  <c r="AO1483" i="1"/>
  <c r="AM1480" i="1"/>
  <c r="AM1396" i="1"/>
  <c r="AM1347" i="1"/>
  <c r="AM1319" i="1"/>
  <c r="AM1361" i="1"/>
  <c r="AM1305" i="1"/>
  <c r="AO1224" i="1"/>
  <c r="AO1070" i="1"/>
  <c r="AM1067" i="1"/>
  <c r="AM934" i="1"/>
  <c r="AO916" i="1"/>
  <c r="AM913" i="1"/>
  <c r="AO888" i="1"/>
  <c r="AO790" i="1"/>
  <c r="AM766" i="1"/>
  <c r="AO1497" i="1"/>
  <c r="AM1410" i="1"/>
  <c r="AO1371" i="1"/>
  <c r="AO1287" i="1"/>
  <c r="AM1284" i="1"/>
  <c r="AM1242" i="1"/>
  <c r="AO1203" i="1"/>
  <c r="AO1147" i="1"/>
  <c r="AM1116" i="1"/>
  <c r="AM1046" i="1"/>
  <c r="AO1028" i="1"/>
  <c r="AM1025" i="1"/>
  <c r="AO937" i="1"/>
  <c r="AO867" i="1"/>
  <c r="AM864" i="1"/>
  <c r="AO846" i="1"/>
  <c r="AO818" i="1"/>
  <c r="AM815" i="1"/>
  <c r="AO1630" i="1"/>
  <c r="AO1546" i="1"/>
  <c r="AM1459" i="1"/>
  <c r="AO1322" i="1"/>
  <c r="AM1263" i="1"/>
  <c r="AO1245" i="1"/>
  <c r="AM1200" i="1"/>
  <c r="AO1175" i="1"/>
  <c r="AM1172" i="1"/>
  <c r="AM1144" i="1"/>
  <c r="AO1119" i="1"/>
  <c r="AM1095" i="1"/>
  <c r="AO1049" i="1"/>
  <c r="AM1004" i="1"/>
  <c r="AM983" i="1"/>
  <c r="AM843" i="1"/>
  <c r="AM745" i="1"/>
  <c r="AO1910" i="1"/>
  <c r="AO1644" i="1"/>
  <c r="AO1511" i="1"/>
  <c r="AO1406" i="1"/>
  <c r="AO1357" i="1"/>
  <c r="AO1266" i="1"/>
  <c r="AO1098" i="1"/>
  <c r="AO1007" i="1"/>
  <c r="AO986" i="1"/>
  <c r="AO965" i="1"/>
  <c r="AM962" i="1"/>
  <c r="AO895" i="1"/>
  <c r="AM892" i="1"/>
  <c r="AM794" i="1"/>
  <c r="AO776" i="1"/>
  <c r="AM773" i="1"/>
  <c r="AO748" i="1"/>
  <c r="AM1669" i="1"/>
  <c r="AM1494" i="1"/>
  <c r="AO1231" i="1"/>
  <c r="AM1228" i="1"/>
  <c r="AO1182" i="1"/>
  <c r="AM1179" i="1"/>
  <c r="AO1154" i="1"/>
  <c r="AO1077" i="1"/>
  <c r="AM1074" i="1"/>
  <c r="AM941" i="1"/>
  <c r="AO923" i="1"/>
  <c r="AM920" i="1"/>
  <c r="AM850" i="1"/>
  <c r="AO825" i="1"/>
  <c r="AM822" i="1"/>
  <c r="AO797" i="1"/>
  <c r="AO1763" i="1"/>
  <c r="AM1627" i="1"/>
  <c r="AO1441" i="1"/>
  <c r="AM1431" i="1"/>
  <c r="AM1291" i="1"/>
  <c r="AM1207" i="1"/>
  <c r="AM1151" i="1"/>
  <c r="AO1126" i="1"/>
  <c r="AM1123" i="1"/>
  <c r="AM1053" i="1"/>
  <c r="AO1035" i="1"/>
  <c r="AM1032" i="1"/>
  <c r="AO944" i="1"/>
  <c r="AO902" i="1"/>
  <c r="AM871" i="1"/>
  <c r="AO853" i="1"/>
  <c r="AO1987" i="1"/>
  <c r="AO1378" i="1"/>
  <c r="AO1294" i="1"/>
  <c r="AO1273" i="1"/>
  <c r="AM1270" i="1"/>
  <c r="AM1249" i="1"/>
  <c r="AO1210" i="1"/>
  <c r="AM1102" i="1"/>
  <c r="AO1056" i="1"/>
  <c r="AO1014" i="1"/>
  <c r="AM1011" i="1"/>
  <c r="AM990" i="1"/>
  <c r="AO972" i="1"/>
  <c r="AM969" i="1"/>
  <c r="AM899" i="1"/>
  <c r="AO874" i="1"/>
  <c r="AM801" i="1"/>
  <c r="AM752" i="1"/>
  <c r="AM1606" i="1"/>
  <c r="AO1588" i="1"/>
  <c r="AO1427" i="1"/>
  <c r="AO1252" i="1"/>
  <c r="AM1214" i="1"/>
  <c r="AO1189" i="1"/>
  <c r="AM1186" i="1"/>
  <c r="AM1158" i="1"/>
  <c r="AO1105" i="1"/>
  <c r="AO1084" i="1"/>
  <c r="AM1081" i="1"/>
  <c r="AO993" i="1"/>
  <c r="AO832" i="1"/>
  <c r="AM829" i="1"/>
  <c r="AO804" i="1"/>
  <c r="AO783" i="1"/>
  <c r="AM780" i="1"/>
  <c r="AO755" i="1"/>
  <c r="AO734" i="1"/>
  <c r="AO1364" i="1"/>
  <c r="AM1235" i="1"/>
  <c r="AO1217" i="1"/>
  <c r="AO1161" i="1"/>
  <c r="AO1133" i="1"/>
  <c r="AO951" i="1"/>
  <c r="AM948" i="1"/>
  <c r="AM927" i="1"/>
  <c r="AM878" i="1"/>
  <c r="AM857" i="1"/>
  <c r="AM1683" i="1"/>
  <c r="AM1438" i="1"/>
  <c r="AO1280" i="1"/>
  <c r="AM1277" i="1"/>
  <c r="AM1536" i="1"/>
  <c r="AO1238" i="1"/>
  <c r="AM1109" i="1"/>
  <c r="AM1060" i="1"/>
  <c r="AO909" i="1"/>
  <c r="AO860" i="1"/>
  <c r="AO762" i="1"/>
  <c r="AM668" i="1"/>
  <c r="AO650" i="1"/>
  <c r="AM647" i="1"/>
  <c r="AM626" i="1"/>
  <c r="AM598" i="1"/>
  <c r="AO503" i="1"/>
  <c r="AO426" i="1"/>
  <c r="AO398" i="1"/>
  <c r="AO321" i="1"/>
  <c r="AM318" i="1"/>
  <c r="AO272" i="1"/>
  <c r="AM269" i="1"/>
  <c r="AM1256" i="1"/>
  <c r="AO1140" i="1"/>
  <c r="AO1091" i="1"/>
  <c r="AO1042" i="1"/>
  <c r="AM976" i="1"/>
  <c r="AO811" i="1"/>
  <c r="AO720" i="1"/>
  <c r="AM717" i="1"/>
  <c r="AO629" i="1"/>
  <c r="AM577" i="1"/>
  <c r="AO552" i="1"/>
  <c r="AM549" i="1"/>
  <c r="AM500" i="1"/>
  <c r="AM395" i="1"/>
  <c r="AM248" i="1"/>
  <c r="AM1221" i="1"/>
  <c r="AO958" i="1"/>
  <c r="AM696" i="1"/>
  <c r="AM675" i="1"/>
  <c r="AO608" i="1"/>
  <c r="AO580" i="1"/>
  <c r="AO531" i="1"/>
  <c r="AM528" i="1"/>
  <c r="AO510" i="1"/>
  <c r="AM507" i="1"/>
  <c r="AM472" i="1"/>
  <c r="AM374" i="1"/>
  <c r="AM353" i="1"/>
  <c r="AO328" i="1"/>
  <c r="AM325" i="1"/>
  <c r="AO300" i="1"/>
  <c r="AO251" i="1"/>
  <c r="AO230" i="1"/>
  <c r="AM227" i="1"/>
  <c r="AO1518" i="1"/>
  <c r="AM1039" i="1"/>
  <c r="AO1021" i="1"/>
  <c r="AM906" i="1"/>
  <c r="AM759" i="1"/>
  <c r="AO699" i="1"/>
  <c r="AO678" i="1"/>
  <c r="AM605" i="1"/>
  <c r="AO475" i="1"/>
  <c r="AO454" i="1"/>
  <c r="AM451" i="1"/>
  <c r="AM430" i="1"/>
  <c r="AO405" i="1"/>
  <c r="AO377" i="1"/>
  <c r="AO356" i="1"/>
  <c r="AM297" i="1"/>
  <c r="AO279" i="1"/>
  <c r="AM276" i="1"/>
  <c r="AO202" i="1"/>
  <c r="AO1742" i="1"/>
  <c r="AO839" i="1"/>
  <c r="AM808" i="1"/>
  <c r="AO657" i="1"/>
  <c r="AM654" i="1"/>
  <c r="AM633" i="1"/>
  <c r="AO559" i="1"/>
  <c r="AM479" i="1"/>
  <c r="AO433" i="1"/>
  <c r="AM402" i="1"/>
  <c r="AM1739" i="1"/>
  <c r="AO1168" i="1"/>
  <c r="AM1137" i="1"/>
  <c r="AM1088" i="1"/>
  <c r="AM955" i="1"/>
  <c r="AO741" i="1"/>
  <c r="AO727" i="1"/>
  <c r="AM724" i="1"/>
  <c r="AO706" i="1"/>
  <c r="AM703" i="1"/>
  <c r="AO636" i="1"/>
  <c r="AO615" i="1"/>
  <c r="AM584" i="1"/>
  <c r="AM556" i="1"/>
  <c r="AO538" i="1"/>
  <c r="AM535" i="1"/>
  <c r="AO482" i="1"/>
  <c r="AO412" i="1"/>
  <c r="AO335" i="1"/>
  <c r="AM332" i="1"/>
  <c r="AM304" i="1"/>
  <c r="AM255" i="1"/>
  <c r="AO209" i="1"/>
  <c r="AM1585" i="1"/>
  <c r="AO1413" i="1"/>
  <c r="AO1196" i="1"/>
  <c r="AM1165" i="1"/>
  <c r="AM1018" i="1"/>
  <c r="AM738" i="1"/>
  <c r="AO685" i="1"/>
  <c r="AO517" i="1"/>
  <c r="AO489" i="1"/>
  <c r="AM486" i="1"/>
  <c r="AM458" i="1"/>
  <c r="AO440" i="1"/>
  <c r="AM437" i="1"/>
  <c r="AM409" i="1"/>
  <c r="AO363" i="1"/>
  <c r="AO342" i="1"/>
  <c r="AO286" i="1"/>
  <c r="AM283" i="1"/>
  <c r="AO216" i="1"/>
  <c r="AO1000" i="1"/>
  <c r="AM885" i="1"/>
  <c r="AM836" i="1"/>
  <c r="AM787" i="1"/>
  <c r="AO769" i="1"/>
  <c r="AO664" i="1"/>
  <c r="AM661" i="1"/>
  <c r="AM640" i="1"/>
  <c r="AM563" i="1"/>
  <c r="AM416" i="1"/>
  <c r="AM339" i="1"/>
  <c r="AM311" i="1"/>
  <c r="AM213" i="1"/>
  <c r="AO601" i="1"/>
  <c r="AO468" i="1"/>
  <c r="AM444" i="1"/>
  <c r="AO370" i="1"/>
  <c r="AM346" i="1"/>
  <c r="AM192" i="1"/>
  <c r="AO125" i="1"/>
  <c r="AO447" i="1"/>
  <c r="AO188" i="1"/>
  <c r="AM542" i="1"/>
  <c r="AM262" i="1"/>
  <c r="AM612" i="1"/>
  <c r="AO587" i="1"/>
  <c r="AM514" i="1"/>
  <c r="AM381" i="1"/>
  <c r="AO307" i="1"/>
  <c r="AO258" i="1"/>
  <c r="AM234" i="1"/>
  <c r="AO195" i="1"/>
  <c r="AO174" i="1"/>
  <c r="AM164" i="1"/>
  <c r="AM143" i="1"/>
  <c r="AO104" i="1"/>
  <c r="AM101" i="1"/>
  <c r="AM59" i="1"/>
  <c r="AO41" i="1"/>
  <c r="AM521" i="1"/>
  <c r="AM423" i="1"/>
  <c r="AM1130" i="1"/>
  <c r="AO930" i="1"/>
  <c r="AO881" i="1"/>
  <c r="AM710" i="1"/>
  <c r="AO622" i="1"/>
  <c r="AO391" i="1"/>
  <c r="AO146" i="1"/>
  <c r="AO83" i="1"/>
  <c r="AM80" i="1"/>
  <c r="AO62" i="1"/>
  <c r="AM38" i="1"/>
  <c r="AM290" i="1"/>
  <c r="AO118" i="1"/>
  <c r="AO34" i="1"/>
  <c r="AO979" i="1"/>
  <c r="AO671" i="1"/>
  <c r="AO573" i="1"/>
  <c r="AM465" i="1"/>
  <c r="AM367" i="1"/>
  <c r="AO244" i="1"/>
  <c r="AM220" i="1"/>
  <c r="AM171" i="1"/>
  <c r="AM129" i="1"/>
  <c r="AM388" i="1"/>
  <c r="AO76" i="1"/>
  <c r="AM52" i="1"/>
  <c r="AO524" i="1"/>
  <c r="AO293" i="1"/>
  <c r="AM199" i="1"/>
  <c r="AO181" i="1"/>
  <c r="AO1259" i="1"/>
  <c r="AO692" i="1"/>
  <c r="AM185" i="1"/>
  <c r="AM591" i="1"/>
  <c r="AO139" i="1"/>
  <c r="AO1462" i="1"/>
  <c r="AM682" i="1"/>
  <c r="AO461" i="1"/>
  <c r="AM206" i="1"/>
  <c r="AM178" i="1"/>
  <c r="AM150" i="1"/>
  <c r="AO132" i="1"/>
  <c r="AO111" i="1"/>
  <c r="AM108" i="1"/>
  <c r="AO90" i="1"/>
  <c r="AM87" i="1"/>
  <c r="AO69" i="1"/>
  <c r="AM66" i="1"/>
  <c r="AM45" i="1"/>
  <c r="AO27" i="1"/>
  <c r="AM24" i="1"/>
  <c r="AO48" i="1"/>
  <c r="AO1063" i="1"/>
  <c r="AM731" i="1"/>
  <c r="AO643" i="1"/>
  <c r="AM619" i="1"/>
  <c r="AO594" i="1"/>
  <c r="AM570" i="1"/>
  <c r="AO545" i="1"/>
  <c r="AO496" i="1"/>
  <c r="AO314" i="1"/>
  <c r="AO265" i="1"/>
  <c r="AO153" i="1"/>
  <c r="AO1112" i="1"/>
  <c r="AO349" i="1"/>
  <c r="AM241" i="1"/>
  <c r="AO566" i="1"/>
  <c r="AO384" i="1"/>
  <c r="AM360" i="1"/>
  <c r="AO237" i="1"/>
  <c r="AM157" i="1"/>
  <c r="AM136" i="1"/>
  <c r="AM115" i="1"/>
  <c r="AO97" i="1"/>
  <c r="AM94" i="1"/>
  <c r="AM73" i="1"/>
  <c r="AM31" i="1"/>
  <c r="AO713" i="1"/>
  <c r="AO419" i="1"/>
  <c r="AO160" i="1"/>
  <c r="AM1193" i="1"/>
  <c r="AM997" i="1"/>
  <c r="AM689" i="1"/>
  <c r="AM493" i="1"/>
  <c r="AO223" i="1"/>
  <c r="AO167" i="1"/>
  <c r="AM122" i="1"/>
  <c r="AO55" i="1"/>
  <c r="AX3492" i="1"/>
  <c r="AX3380" i="1"/>
  <c r="AX3422" i="1"/>
  <c r="AX3317" i="1"/>
  <c r="AX3205" i="1"/>
  <c r="AX3520" i="1"/>
  <c r="AX3450" i="1"/>
  <c r="AX3429" i="1"/>
  <c r="AX3415" i="1"/>
  <c r="AX3338" i="1"/>
  <c r="AX3289" i="1"/>
  <c r="AX3261" i="1"/>
  <c r="AX3240" i="1"/>
  <c r="AX3212" i="1"/>
  <c r="AX3499" i="1"/>
  <c r="AX3478" i="1"/>
  <c r="AX3387" i="1"/>
  <c r="AX3345" i="1"/>
  <c r="AX3527" i="1"/>
  <c r="AX3457" i="1"/>
  <c r="AX3436" i="1"/>
  <c r="AX3359" i="1"/>
  <c r="AX3352" i="1"/>
  <c r="AX3324" i="1"/>
  <c r="AX3296" i="1"/>
  <c r="AX3268" i="1"/>
  <c r="AX3247" i="1"/>
  <c r="AX3303" i="1"/>
  <c r="AX3219" i="1"/>
  <c r="AX3506" i="1"/>
  <c r="AX3485" i="1"/>
  <c r="AX3394" i="1"/>
  <c r="AX3464" i="1"/>
  <c r="AX3366" i="1"/>
  <c r="AX3275" i="1"/>
  <c r="AX3534" i="1"/>
  <c r="AX3443" i="1"/>
  <c r="AX3310" i="1"/>
  <c r="AX3254" i="1"/>
  <c r="AX3226" i="1"/>
  <c r="AX3114" i="1"/>
  <c r="AX3331" i="1"/>
  <c r="AX3282" i="1"/>
  <c r="AX3156" i="1"/>
  <c r="AX3142" i="1"/>
  <c r="AX3471" i="1"/>
  <c r="AX3401" i="1"/>
  <c r="AX3233" i="1"/>
  <c r="AX3163" i="1"/>
  <c r="AX3121" i="1"/>
  <c r="AX3086" i="1"/>
  <c r="AX3373" i="1"/>
  <c r="AX3191" i="1"/>
  <c r="AX3170" i="1"/>
  <c r="AX3128" i="1"/>
  <c r="AX3093" i="1"/>
  <c r="AX3072" i="1"/>
  <c r="AX3513" i="1"/>
  <c r="AX3177" i="1"/>
  <c r="AX3051" i="1"/>
  <c r="AX3016" i="1"/>
  <c r="AX2925" i="1"/>
  <c r="AX3198" i="1"/>
  <c r="AX2974" i="1"/>
  <c r="AX3135" i="1"/>
  <c r="AX3100" i="1"/>
  <c r="AX3079" i="1"/>
  <c r="AX2988" i="1"/>
  <c r="AX2981" i="1"/>
  <c r="AX3058" i="1"/>
  <c r="AX2995" i="1"/>
  <c r="AX2855" i="1"/>
  <c r="AX3002" i="1"/>
  <c r="AX3065" i="1"/>
  <c r="AX3009" i="1"/>
  <c r="AX2757" i="1"/>
  <c r="AX3408" i="1"/>
  <c r="AX3184" i="1"/>
  <c r="AX3023" i="1"/>
  <c r="AX2953" i="1"/>
  <c r="AX2904" i="1"/>
  <c r="AX2897" i="1"/>
  <c r="AX2820" i="1"/>
  <c r="AX2701" i="1"/>
  <c r="AX3030" i="1"/>
  <c r="AX2960" i="1"/>
  <c r="AX2946" i="1"/>
  <c r="AX2841" i="1"/>
  <c r="AX2785" i="1"/>
  <c r="AX3149" i="1"/>
  <c r="AX3044" i="1"/>
  <c r="AX2967" i="1"/>
  <c r="AX2799" i="1"/>
  <c r="AX2743" i="1"/>
  <c r="AX2862" i="1"/>
  <c r="AX2582" i="1"/>
  <c r="AX2869" i="1"/>
  <c r="AX2589" i="1"/>
  <c r="AX2918" i="1"/>
  <c r="AX2736" i="1"/>
  <c r="AX2624" i="1"/>
  <c r="AX2533" i="1"/>
  <c r="AX2477" i="1"/>
  <c r="AX2414" i="1"/>
  <c r="AX2876" i="1"/>
  <c r="AX2813" i="1"/>
  <c r="AX2778" i="1"/>
  <c r="AX2771" i="1"/>
  <c r="AX2666" i="1"/>
  <c r="AX2631" i="1"/>
  <c r="AX2596" i="1"/>
  <c r="AX2561" i="1"/>
  <c r="AX2939" i="1"/>
  <c r="AX2883" i="1"/>
  <c r="AX2694" i="1"/>
  <c r="AX2505" i="1"/>
  <c r="AX2827" i="1"/>
  <c r="AX2806" i="1"/>
  <c r="AX2764" i="1"/>
  <c r="AX2729" i="1"/>
  <c r="AX2638" i="1"/>
  <c r="AX2603" i="1"/>
  <c r="AX2540" i="1"/>
  <c r="AX2456" i="1"/>
  <c r="AX2428" i="1"/>
  <c r="AX2890" i="1"/>
  <c r="AX2610" i="1"/>
  <c r="AX2568" i="1"/>
  <c r="AX2722" i="1"/>
  <c r="AX2673" i="1"/>
  <c r="AX2512" i="1"/>
  <c r="AX3107" i="1"/>
  <c r="AX3037" i="1"/>
  <c r="AX2834" i="1"/>
  <c r="AX2645" i="1"/>
  <c r="AX2547" i="1"/>
  <c r="AX2715" i="1"/>
  <c r="AX2680" i="1"/>
  <c r="AX2491" i="1"/>
  <c r="AX2463" i="1"/>
  <c r="AX2442" i="1"/>
  <c r="AX2659" i="1"/>
  <c r="AX2316" i="1"/>
  <c r="AX2267" i="1"/>
  <c r="AX2085" i="1"/>
  <c r="AX1868" i="1"/>
  <c r="AX1840" i="1"/>
  <c r="AX2911" i="1"/>
  <c r="AX2708" i="1"/>
  <c r="AX2407" i="1"/>
  <c r="AX2470" i="1"/>
  <c r="AX2400" i="1"/>
  <c r="AX2344" i="1"/>
  <c r="AX2295" i="1"/>
  <c r="AX2183" i="1"/>
  <c r="AX2162" i="1"/>
  <c r="AX2134" i="1"/>
  <c r="AX2652" i="1"/>
  <c r="AX2519" i="1"/>
  <c r="AX2323" i="1"/>
  <c r="AX2113" i="1"/>
  <c r="AX2379" i="1"/>
  <c r="AX2274" i="1"/>
  <c r="AX2218" i="1"/>
  <c r="AX2169" i="1"/>
  <c r="AX2022" i="1"/>
  <c r="AX1959" i="1"/>
  <c r="AX1917" i="1"/>
  <c r="AX1847" i="1"/>
  <c r="AX2421" i="1"/>
  <c r="AX2302" i="1"/>
  <c r="AX2239" i="1"/>
  <c r="AX2190" i="1"/>
  <c r="AX2092" i="1"/>
  <c r="AX2001" i="1"/>
  <c r="AX2848" i="1"/>
  <c r="AX2554" i="1"/>
  <c r="AX2484" i="1"/>
  <c r="AX2435" i="1"/>
  <c r="AX2351" i="1"/>
  <c r="AX2330" i="1"/>
  <c r="AX2197" i="1"/>
  <c r="AX2141" i="1"/>
  <c r="AX2057" i="1"/>
  <c r="AX1945" i="1"/>
  <c r="AX1854" i="1"/>
  <c r="AX2575" i="1"/>
  <c r="AX2526" i="1"/>
  <c r="AX2386" i="1"/>
  <c r="AX2253" i="1"/>
  <c r="AX2246" i="1"/>
  <c r="AX2120" i="1"/>
  <c r="AX2078" i="1"/>
  <c r="AX2029" i="1"/>
  <c r="AX1966" i="1"/>
  <c r="AX1896" i="1"/>
  <c r="AX2358" i="1"/>
  <c r="AX2309" i="1"/>
  <c r="AX2099" i="1"/>
  <c r="AX1924" i="1"/>
  <c r="AX2792" i="1"/>
  <c r="AX2617" i="1"/>
  <c r="AX2498" i="1"/>
  <c r="AX2281" i="1"/>
  <c r="AX2260" i="1"/>
  <c r="AX2225" i="1"/>
  <c r="AX2204" i="1"/>
  <c r="AX2176" i="1"/>
  <c r="AX2750" i="1"/>
  <c r="AX2365" i="1"/>
  <c r="AX2337" i="1"/>
  <c r="AX2148" i="1"/>
  <c r="AX2127" i="1"/>
  <c r="AX2106" i="1"/>
  <c r="AX2036" i="1"/>
  <c r="AX2015" i="1"/>
  <c r="AX1952" i="1"/>
  <c r="AX1931" i="1"/>
  <c r="AX1903" i="1"/>
  <c r="AX2232" i="1"/>
  <c r="AX1882" i="1"/>
  <c r="AX1679" i="1"/>
  <c r="AX1525" i="1"/>
  <c r="AX1504" i="1"/>
  <c r="AX1994" i="1"/>
  <c r="AX1812" i="1"/>
  <c r="AX1749" i="1"/>
  <c r="AX1728" i="1"/>
  <c r="AX1658" i="1"/>
  <c r="AX1637" i="1"/>
  <c r="AX1616" i="1"/>
  <c r="AX1469" i="1"/>
  <c r="AX1448" i="1"/>
  <c r="AX1420" i="1"/>
  <c r="AX1385" i="1"/>
  <c r="AX2687" i="1"/>
  <c r="AX2372" i="1"/>
  <c r="AX2155" i="1"/>
  <c r="AX2043" i="1"/>
  <c r="AX1707" i="1"/>
  <c r="AX1686" i="1"/>
  <c r="AX1560" i="1"/>
  <c r="AX1308" i="1"/>
  <c r="AX2393" i="1"/>
  <c r="AX1889" i="1"/>
  <c r="AX1777" i="1"/>
  <c r="AX1602" i="1"/>
  <c r="AX1581" i="1"/>
  <c r="AX1532" i="1"/>
  <c r="AX1490" i="1"/>
  <c r="AX1336" i="1"/>
  <c r="AX1973" i="1"/>
  <c r="AX1938" i="1"/>
  <c r="AX1833" i="1"/>
  <c r="AX1798" i="1"/>
  <c r="AX1644" i="1"/>
  <c r="AX1511" i="1"/>
  <c r="AX1427" i="1"/>
  <c r="AX1406" i="1"/>
  <c r="AX1357" i="1"/>
  <c r="AX1756" i="1"/>
  <c r="AX1735" i="1"/>
  <c r="AX2071" i="1"/>
  <c r="AX1980" i="1"/>
  <c r="AX1861" i="1"/>
  <c r="AX1819" i="1"/>
  <c r="AX1784" i="1"/>
  <c r="AX1693" i="1"/>
  <c r="AX1567" i="1"/>
  <c r="AX1539" i="1"/>
  <c r="AX1476" i="1"/>
  <c r="AX1392" i="1"/>
  <c r="AX1343" i="1"/>
  <c r="AX1315" i="1"/>
  <c r="AX2449" i="1"/>
  <c r="AX2288" i="1"/>
  <c r="AX2008" i="1"/>
  <c r="AX1714" i="1"/>
  <c r="AX1588" i="1"/>
  <c r="AX1497" i="1"/>
  <c r="AX1364" i="1"/>
  <c r="AX2932" i="1"/>
  <c r="AX1805" i="1"/>
  <c r="AX1651" i="1"/>
  <c r="AX2050" i="1"/>
  <c r="AX1987" i="1"/>
  <c r="AX1910" i="1"/>
  <c r="AX1763" i="1"/>
  <c r="AX1742" i="1"/>
  <c r="AX1630" i="1"/>
  <c r="AX1546" i="1"/>
  <c r="AX1518" i="1"/>
  <c r="AX1875" i="1"/>
  <c r="AX1826" i="1"/>
  <c r="AX1791" i="1"/>
  <c r="AX1770" i="1"/>
  <c r="AX1721" i="1"/>
  <c r="AX1700" i="1"/>
  <c r="AX1595" i="1"/>
  <c r="AX1553" i="1"/>
  <c r="AX1399" i="1"/>
  <c r="AX1350" i="1"/>
  <c r="AX1329" i="1"/>
  <c r="AX1301" i="1"/>
  <c r="AX2064" i="1"/>
  <c r="AX1371" i="1"/>
  <c r="AX1287" i="1"/>
  <c r="AX1203" i="1"/>
  <c r="AX1147" i="1"/>
  <c r="AX1028" i="1"/>
  <c r="AX937" i="1"/>
  <c r="AX867" i="1"/>
  <c r="AX846" i="1"/>
  <c r="AX818" i="1"/>
  <c r="AX1322" i="1"/>
  <c r="AX1245" i="1"/>
  <c r="AX1175" i="1"/>
  <c r="AX1119" i="1"/>
  <c r="AX1049" i="1"/>
  <c r="AX1672" i="1"/>
  <c r="AX1483" i="1"/>
  <c r="AX1266" i="1"/>
  <c r="AX1098" i="1"/>
  <c r="AX1007" i="1"/>
  <c r="AX986" i="1"/>
  <c r="AX965" i="1"/>
  <c r="AX895" i="1"/>
  <c r="AX776" i="1"/>
  <c r="AX748" i="1"/>
  <c r="AX1455" i="1"/>
  <c r="AX1231" i="1"/>
  <c r="AX1182" i="1"/>
  <c r="AX1154" i="1"/>
  <c r="AX1077" i="1"/>
  <c r="AX923" i="1"/>
  <c r="AX825" i="1"/>
  <c r="AX797" i="1"/>
  <c r="AX1609" i="1"/>
  <c r="AX1441" i="1"/>
  <c r="AX1126" i="1"/>
  <c r="AX1035" i="1"/>
  <c r="AX944" i="1"/>
  <c r="AX902" i="1"/>
  <c r="AX853" i="1"/>
  <c r="AX2211" i="1"/>
  <c r="AX1665" i="1"/>
  <c r="AX1574" i="1"/>
  <c r="AX1378" i="1"/>
  <c r="AX1294" i="1"/>
  <c r="AX1273" i="1"/>
  <c r="AX1210" i="1"/>
  <c r="AX1056" i="1"/>
  <c r="AX1014" i="1"/>
  <c r="AX972" i="1"/>
  <c r="AX874" i="1"/>
  <c r="AX1623" i="1"/>
  <c r="AX1252" i="1"/>
  <c r="AX1189" i="1"/>
  <c r="AX1105" i="1"/>
  <c r="AX1084" i="1"/>
  <c r="AX993" i="1"/>
  <c r="AX832" i="1"/>
  <c r="AX804" i="1"/>
  <c r="AX783" i="1"/>
  <c r="AX755" i="1"/>
  <c r="AX1217" i="1"/>
  <c r="AX1161" i="1"/>
  <c r="AX1133" i="1"/>
  <c r="AX951" i="1"/>
  <c r="AX1280" i="1"/>
  <c r="AX1238" i="1"/>
  <c r="AX1063" i="1"/>
  <c r="AX1021" i="1"/>
  <c r="AX930" i="1"/>
  <c r="AX909" i="1"/>
  <c r="AX881" i="1"/>
  <c r="AX860" i="1"/>
  <c r="AX762" i="1"/>
  <c r="AX1462" i="1"/>
  <c r="AX1413" i="1"/>
  <c r="AX1140" i="1"/>
  <c r="AX1091" i="1"/>
  <c r="AX1042" i="1"/>
  <c r="AX811" i="1"/>
  <c r="AX720" i="1"/>
  <c r="AX629" i="1"/>
  <c r="AX552" i="1"/>
  <c r="AX958" i="1"/>
  <c r="AX608" i="1"/>
  <c r="AX580" i="1"/>
  <c r="AX531" i="1"/>
  <c r="AX510" i="1"/>
  <c r="AX328" i="1"/>
  <c r="AX300" i="1"/>
  <c r="AX251" i="1"/>
  <c r="AX230" i="1"/>
  <c r="AX699" i="1"/>
  <c r="AX678" i="1"/>
  <c r="AX475" i="1"/>
  <c r="AX454" i="1"/>
  <c r="AX405" i="1"/>
  <c r="AX377" i="1"/>
  <c r="AX356" i="1"/>
  <c r="AX279" i="1"/>
  <c r="AX202" i="1"/>
  <c r="AX1434" i="1"/>
  <c r="AX839" i="1"/>
  <c r="AX657" i="1"/>
  <c r="AX559" i="1"/>
  <c r="AX433" i="1"/>
  <c r="AX1168" i="1"/>
  <c r="AX741" i="1"/>
  <c r="AX727" i="1"/>
  <c r="AX706" i="1"/>
  <c r="AX636" i="1"/>
  <c r="AX615" i="1"/>
  <c r="AX538" i="1"/>
  <c r="AX482" i="1"/>
  <c r="AX412" i="1"/>
  <c r="AX335" i="1"/>
  <c r="AX209" i="1"/>
  <c r="AX1070" i="1"/>
  <c r="AX888" i="1"/>
  <c r="AX790" i="1"/>
  <c r="AX587" i="1"/>
  <c r="AX566" i="1"/>
  <c r="AX461" i="1"/>
  <c r="AX384" i="1"/>
  <c r="AX307" i="1"/>
  <c r="AX258" i="1"/>
  <c r="AX237" i="1"/>
  <c r="AX1000" i="1"/>
  <c r="AX769" i="1"/>
  <c r="AX664" i="1"/>
  <c r="AX916" i="1"/>
  <c r="AX713" i="1"/>
  <c r="AX643" i="1"/>
  <c r="AX622" i="1"/>
  <c r="AX594" i="1"/>
  <c r="AX545" i="1"/>
  <c r="AX496" i="1"/>
  <c r="AX419" i="1"/>
  <c r="AX391" i="1"/>
  <c r="AX314" i="1"/>
  <c r="AX265" i="1"/>
  <c r="AX650" i="1"/>
  <c r="AX503" i="1"/>
  <c r="AX321" i="1"/>
  <c r="AX272" i="1"/>
  <c r="AX195" i="1"/>
  <c r="AX174" i="1"/>
  <c r="AX104" i="1"/>
  <c r="AX41" i="1"/>
  <c r="AX398" i="1"/>
  <c r="AX685" i="1"/>
  <c r="AX489" i="1"/>
  <c r="AX440" i="1"/>
  <c r="AX342" i="1"/>
  <c r="AX146" i="1"/>
  <c r="AX83" i="1"/>
  <c r="AX62" i="1"/>
  <c r="AX132" i="1"/>
  <c r="AX111" i="1"/>
  <c r="AX97" i="1"/>
  <c r="AX979" i="1"/>
  <c r="AX671" i="1"/>
  <c r="AX573" i="1"/>
  <c r="AX244" i="1"/>
  <c r="AX90" i="1"/>
  <c r="AX69" i="1"/>
  <c r="AX27" i="1"/>
  <c r="AX524" i="1"/>
  <c r="AX293" i="1"/>
  <c r="AX181" i="1"/>
  <c r="AX1259" i="1"/>
  <c r="AX167" i="1"/>
  <c r="AX1224" i="1"/>
  <c r="AX734" i="1"/>
  <c r="AX426" i="1"/>
  <c r="AX363" i="1"/>
  <c r="AX216" i="1"/>
  <c r="AX153" i="1"/>
  <c r="AX48" i="1"/>
  <c r="AX1112" i="1"/>
  <c r="AX349" i="1"/>
  <c r="AX692" i="1"/>
  <c r="AX447" i="1"/>
  <c r="AX188" i="1"/>
  <c r="AX55" i="1"/>
  <c r="AX1196" i="1"/>
  <c r="AX517" i="1"/>
  <c r="AX286" i="1"/>
  <c r="AX160" i="1"/>
  <c r="AX139" i="1"/>
  <c r="AX118" i="1"/>
  <c r="AX76" i="1"/>
  <c r="AX34" i="1"/>
  <c r="AX223" i="1"/>
  <c r="AX601" i="1"/>
  <c r="AX468" i="1"/>
  <c r="AX370" i="1"/>
  <c r="AX125" i="1"/>
  <c r="BJ3517" i="1"/>
  <c r="BJ3496" i="1"/>
  <c r="BH3422" i="1"/>
  <c r="BJ3342" i="1"/>
  <c r="BH3317" i="1"/>
  <c r="BJ3286" i="1"/>
  <c r="BJ3237" i="1"/>
  <c r="BH3205" i="1"/>
  <c r="BH3520" i="1"/>
  <c r="BJ3475" i="1"/>
  <c r="BH3450" i="1"/>
  <c r="BH3429" i="1"/>
  <c r="BH3415" i="1"/>
  <c r="BH3338" i="1"/>
  <c r="BH3289" i="1"/>
  <c r="BH3261" i="1"/>
  <c r="BH3240" i="1"/>
  <c r="BH3212" i="1"/>
  <c r="BJ3209" i="1"/>
  <c r="BH3499" i="1"/>
  <c r="BH3478" i="1"/>
  <c r="BJ3419" i="1"/>
  <c r="BH3387" i="1"/>
  <c r="BJ3384" i="1"/>
  <c r="BH3345" i="1"/>
  <c r="BJ3321" i="1"/>
  <c r="BJ3293" i="1"/>
  <c r="BJ3265" i="1"/>
  <c r="BJ3524" i="1"/>
  <c r="BJ3454" i="1"/>
  <c r="BJ3433" i="1"/>
  <c r="BJ3426" i="1"/>
  <c r="BH3527" i="1"/>
  <c r="BJ3503" i="1"/>
  <c r="BH3457" i="1"/>
  <c r="BH3436" i="1"/>
  <c r="BH3359" i="1"/>
  <c r="BH3352" i="1"/>
  <c r="BJ3349" i="1"/>
  <c r="BH3324" i="1"/>
  <c r="BH3296" i="1"/>
  <c r="BH3268" i="1"/>
  <c r="BH3247" i="1"/>
  <c r="BJ3244" i="1"/>
  <c r="BJ3216" i="1"/>
  <c r="BJ3482" i="1"/>
  <c r="BJ3391" i="1"/>
  <c r="BH3303" i="1"/>
  <c r="BJ3300" i="1"/>
  <c r="BJ3272" i="1"/>
  <c r="BH3219" i="1"/>
  <c r="BH3506" i="1"/>
  <c r="BH3485" i="1"/>
  <c r="BJ3461" i="1"/>
  <c r="BH3394" i="1"/>
  <c r="BJ3356" i="1"/>
  <c r="BJ3531" i="1"/>
  <c r="BH3464" i="1"/>
  <c r="BJ3440" i="1"/>
  <c r="BH3366" i="1"/>
  <c r="BJ3363" i="1"/>
  <c r="BJ3328" i="1"/>
  <c r="BH3275" i="1"/>
  <c r="BJ3251" i="1"/>
  <c r="BH3534" i="1"/>
  <c r="BJ3510" i="1"/>
  <c r="BH3443" i="1"/>
  <c r="BJ3405" i="1"/>
  <c r="BJ3398" i="1"/>
  <c r="BH3310" i="1"/>
  <c r="BJ3307" i="1"/>
  <c r="BJ3279" i="1"/>
  <c r="BH3254" i="1"/>
  <c r="BH3226" i="1"/>
  <c r="BJ3223" i="1"/>
  <c r="BJ3489" i="1"/>
  <c r="BJ3468" i="1"/>
  <c r="BH3373" i="1"/>
  <c r="BH3331" i="1"/>
  <c r="BH3282" i="1"/>
  <c r="BH3380" i="1"/>
  <c r="BJ3335" i="1"/>
  <c r="BJ3195" i="1"/>
  <c r="BJ3188" i="1"/>
  <c r="BH3156" i="1"/>
  <c r="BH3142" i="1"/>
  <c r="BJ3062" i="1"/>
  <c r="BH3030" i="1"/>
  <c r="BH3002" i="1"/>
  <c r="BJ2999" i="1"/>
  <c r="BH2960" i="1"/>
  <c r="BH3471" i="1"/>
  <c r="BH3401" i="1"/>
  <c r="BH3233" i="1"/>
  <c r="BH3163" i="1"/>
  <c r="BJ3160" i="1"/>
  <c r="BH3121" i="1"/>
  <c r="BJ3118" i="1"/>
  <c r="BH3086" i="1"/>
  <c r="BJ3447" i="1"/>
  <c r="BJ3377" i="1"/>
  <c r="BJ3258" i="1"/>
  <c r="BH3191" i="1"/>
  <c r="BH3170" i="1"/>
  <c r="BJ3090" i="1"/>
  <c r="BJ3230" i="1"/>
  <c r="BH3492" i="1"/>
  <c r="BJ3167" i="1"/>
  <c r="BH3128" i="1"/>
  <c r="BJ3125" i="1"/>
  <c r="BH3093" i="1"/>
  <c r="BH3072" i="1"/>
  <c r="BJ3069" i="1"/>
  <c r="BH3044" i="1"/>
  <c r="BJ3041" i="1"/>
  <c r="BJ3013" i="1"/>
  <c r="BH2967" i="1"/>
  <c r="BJ2943" i="1"/>
  <c r="BH2918" i="1"/>
  <c r="BH3513" i="1"/>
  <c r="BJ3370" i="1"/>
  <c r="BJ3202" i="1"/>
  <c r="BH3177" i="1"/>
  <c r="BJ3174" i="1"/>
  <c r="BJ3097" i="1"/>
  <c r="BH3051" i="1"/>
  <c r="BJ3048" i="1"/>
  <c r="BH3016" i="1"/>
  <c r="BJ2971" i="1"/>
  <c r="BH3198" i="1"/>
  <c r="BJ3132" i="1"/>
  <c r="BJ3076" i="1"/>
  <c r="BJ3020" i="1"/>
  <c r="BH2974" i="1"/>
  <c r="BJ3412" i="1"/>
  <c r="BJ3181" i="1"/>
  <c r="BH3135" i="1"/>
  <c r="BH3100" i="1"/>
  <c r="BH3079" i="1"/>
  <c r="BH2988" i="1"/>
  <c r="BH2981" i="1"/>
  <c r="BJ2950" i="1"/>
  <c r="BH3408" i="1"/>
  <c r="BH3184" i="1"/>
  <c r="BH3149" i="1"/>
  <c r="BJ3104" i="1"/>
  <c r="BH3058" i="1"/>
  <c r="BJ3055" i="1"/>
  <c r="BH3023" i="1"/>
  <c r="BH2995" i="1"/>
  <c r="BJ2978" i="1"/>
  <c r="BH2953" i="1"/>
  <c r="BJ2929" i="1"/>
  <c r="BJ2957" i="1"/>
  <c r="BH2925" i="1"/>
  <c r="BH2890" i="1"/>
  <c r="BH2862" i="1"/>
  <c r="BJ2859" i="1"/>
  <c r="BJ2831" i="1"/>
  <c r="BJ3314" i="1"/>
  <c r="BJ3146" i="1"/>
  <c r="BJ3027" i="1"/>
  <c r="BH3065" i="1"/>
  <c r="BJ3034" i="1"/>
  <c r="BH3009" i="1"/>
  <c r="BH2876" i="1"/>
  <c r="BJ2873" i="1"/>
  <c r="BJ2754" i="1"/>
  <c r="BJ2726" i="1"/>
  <c r="BJ2698" i="1"/>
  <c r="BJ3139" i="1"/>
  <c r="BH3114" i="1"/>
  <c r="BJ2985" i="1"/>
  <c r="BJ2880" i="1"/>
  <c r="BH2764" i="1"/>
  <c r="BJ2761" i="1"/>
  <c r="BH2729" i="1"/>
  <c r="BJ2992" i="1"/>
  <c r="BH2946" i="1"/>
  <c r="BJ2908" i="1"/>
  <c r="BJ2845" i="1"/>
  <c r="BH2841" i="1"/>
  <c r="BJ2824" i="1"/>
  <c r="BJ3111" i="1"/>
  <c r="BH2939" i="1"/>
  <c r="BJ2922" i="1"/>
  <c r="BH2911" i="1"/>
  <c r="BH2883" i="1"/>
  <c r="BH2792" i="1"/>
  <c r="BJ2768" i="1"/>
  <c r="BH2736" i="1"/>
  <c r="BJ2733" i="1"/>
  <c r="BH2708" i="1"/>
  <c r="BJ2705" i="1"/>
  <c r="BJ2887" i="1"/>
  <c r="BH2855" i="1"/>
  <c r="BJ2803" i="1"/>
  <c r="BJ2712" i="1"/>
  <c r="BH2869" i="1"/>
  <c r="BJ2719" i="1"/>
  <c r="BH2701" i="1"/>
  <c r="BJ2691" i="1"/>
  <c r="BJ2663" i="1"/>
  <c r="BJ2656" i="1"/>
  <c r="BH2589" i="1"/>
  <c r="BJ2586" i="1"/>
  <c r="BJ2558" i="1"/>
  <c r="BH2526" i="1"/>
  <c r="BH2785" i="1"/>
  <c r="BJ2628" i="1"/>
  <c r="BH2624" i="1"/>
  <c r="BJ2894" i="1"/>
  <c r="BH2813" i="1"/>
  <c r="BJ2796" i="1"/>
  <c r="BH2778" i="1"/>
  <c r="BH2771" i="1"/>
  <c r="BH2666" i="1"/>
  <c r="BH2631" i="1"/>
  <c r="BH2596" i="1"/>
  <c r="BJ2593" i="1"/>
  <c r="BH2561" i="1"/>
  <c r="BJ2530" i="1"/>
  <c r="BJ2453" i="1"/>
  <c r="BH2421" i="1"/>
  <c r="BJ2901" i="1"/>
  <c r="BJ2838" i="1"/>
  <c r="BH2820" i="1"/>
  <c r="BH2694" i="1"/>
  <c r="BJ2565" i="1"/>
  <c r="BJ3153" i="1"/>
  <c r="BJ3006" i="1"/>
  <c r="BH2827" i="1"/>
  <c r="BH2806" i="1"/>
  <c r="BJ2747" i="1"/>
  <c r="BJ2670" i="1"/>
  <c r="BH2638" i="1"/>
  <c r="BJ2635" i="1"/>
  <c r="BH2603" i="1"/>
  <c r="BH2540" i="1"/>
  <c r="BJ2537" i="1"/>
  <c r="BJ2509" i="1"/>
  <c r="BJ2481" i="1"/>
  <c r="BH2456" i="1"/>
  <c r="BH2428" i="1"/>
  <c r="BJ2425" i="1"/>
  <c r="BJ2915" i="1"/>
  <c r="BJ2852" i="1"/>
  <c r="BJ2789" i="1"/>
  <c r="BH2610" i="1"/>
  <c r="BJ2600" i="1"/>
  <c r="BH2568" i="1"/>
  <c r="BH2484" i="1"/>
  <c r="BH2435" i="1"/>
  <c r="BJ2432" i="1"/>
  <c r="BJ2740" i="1"/>
  <c r="BH2722" i="1"/>
  <c r="BH2673" i="1"/>
  <c r="BH3107" i="1"/>
  <c r="BH3037" i="1"/>
  <c r="BJ2866" i="1"/>
  <c r="BH2834" i="1"/>
  <c r="BH2799" i="1"/>
  <c r="BH2757" i="1"/>
  <c r="BH2645" i="1"/>
  <c r="BJ2642" i="1"/>
  <c r="BJ2614" i="1"/>
  <c r="BJ2607" i="1"/>
  <c r="BJ2572" i="1"/>
  <c r="BH2547" i="1"/>
  <c r="BJ2544" i="1"/>
  <c r="BJ2404" i="1"/>
  <c r="BJ2964" i="1"/>
  <c r="BJ2936" i="1"/>
  <c r="BJ2782" i="1"/>
  <c r="BJ2775" i="1"/>
  <c r="BH2715" i="1"/>
  <c r="BH2680" i="1"/>
  <c r="BJ2677" i="1"/>
  <c r="BJ2516" i="1"/>
  <c r="BH2491" i="1"/>
  <c r="BJ2488" i="1"/>
  <c r="BH2463" i="1"/>
  <c r="BH2442" i="1"/>
  <c r="BJ2439" i="1"/>
  <c r="BH2904" i="1"/>
  <c r="BH2897" i="1"/>
  <c r="BJ2817" i="1"/>
  <c r="BH2750" i="1"/>
  <c r="BJ2684" i="1"/>
  <c r="BH2652" i="1"/>
  <c r="BH2617" i="1"/>
  <c r="BH2575" i="1"/>
  <c r="BH2407" i="1"/>
  <c r="BH2512" i="1"/>
  <c r="BH2372" i="1"/>
  <c r="BH2232" i="1"/>
  <c r="BH2211" i="1"/>
  <c r="BH2155" i="1"/>
  <c r="BH2043" i="1"/>
  <c r="BJ2040" i="1"/>
  <c r="BH1987" i="1"/>
  <c r="BJ1984" i="1"/>
  <c r="BJ1907" i="1"/>
  <c r="BH2470" i="1"/>
  <c r="BH2400" i="1"/>
  <c r="BH2743" i="1"/>
  <c r="BH2519" i="1"/>
  <c r="BJ2495" i="1"/>
  <c r="BJ2446" i="1"/>
  <c r="BJ2376" i="1"/>
  <c r="BH2323" i="1"/>
  <c r="BJ2299" i="1"/>
  <c r="BJ2271" i="1"/>
  <c r="BJ2236" i="1"/>
  <c r="BJ2159" i="1"/>
  <c r="BH2379" i="1"/>
  <c r="BJ2348" i="1"/>
  <c r="BH2274" i="1"/>
  <c r="BH2218" i="1"/>
  <c r="BJ2215" i="1"/>
  <c r="BJ2187" i="1"/>
  <c r="BH2169" i="1"/>
  <c r="BJ2138" i="1"/>
  <c r="BJ2047" i="1"/>
  <c r="BH2022" i="1"/>
  <c r="BJ2810" i="1"/>
  <c r="BH2582" i="1"/>
  <c r="BJ2502" i="1"/>
  <c r="BH2477" i="1"/>
  <c r="BH2414" i="1"/>
  <c r="BH2302" i="1"/>
  <c r="BH2239" i="1"/>
  <c r="BH2190" i="1"/>
  <c r="BJ2166" i="1"/>
  <c r="BH2092" i="1"/>
  <c r="BJ2075" i="1"/>
  <c r="BJ2054" i="1"/>
  <c r="BJ2026" i="1"/>
  <c r="BH2001" i="1"/>
  <c r="BJ1963" i="1"/>
  <c r="BJ1893" i="1"/>
  <c r="BH1875" i="1"/>
  <c r="BH2848" i="1"/>
  <c r="BJ2649" i="1"/>
  <c r="BJ2579" i="1"/>
  <c r="BH2554" i="1"/>
  <c r="BH2351" i="1"/>
  <c r="BH2330" i="1"/>
  <c r="BJ2327" i="1"/>
  <c r="BJ2243" i="1"/>
  <c r="BH2197" i="1"/>
  <c r="BJ2194" i="1"/>
  <c r="BH2141" i="1"/>
  <c r="BJ2117" i="1"/>
  <c r="BH2057" i="1"/>
  <c r="BJ2460" i="1"/>
  <c r="BH2386" i="1"/>
  <c r="BJ2383" i="1"/>
  <c r="BJ2306" i="1"/>
  <c r="BJ2278" i="1"/>
  <c r="BH2253" i="1"/>
  <c r="BH2246" i="1"/>
  <c r="BJ2222" i="1"/>
  <c r="BJ2173" i="1"/>
  <c r="BH2120" i="1"/>
  <c r="BH2078" i="1"/>
  <c r="BH2029" i="1"/>
  <c r="BJ2005" i="1"/>
  <c r="BH1966" i="1"/>
  <c r="BJ1921" i="1"/>
  <c r="BH1896" i="1"/>
  <c r="BJ1851" i="1"/>
  <c r="BJ2551" i="1"/>
  <c r="BJ2467" i="1"/>
  <c r="BH2358" i="1"/>
  <c r="BJ2355" i="1"/>
  <c r="BH2309" i="1"/>
  <c r="BJ2285" i="1"/>
  <c r="BH2099" i="1"/>
  <c r="BJ2096" i="1"/>
  <c r="BJ2061" i="1"/>
  <c r="BJ1970" i="1"/>
  <c r="BH1924" i="1"/>
  <c r="BJ1879" i="1"/>
  <c r="BJ2621" i="1"/>
  <c r="BH2498" i="1"/>
  <c r="BJ2411" i="1"/>
  <c r="BJ2334" i="1"/>
  <c r="BH2281" i="1"/>
  <c r="BH2260" i="1"/>
  <c r="BJ2250" i="1"/>
  <c r="BH2225" i="1"/>
  <c r="BH2204" i="1"/>
  <c r="BJ2201" i="1"/>
  <c r="BH2176" i="1"/>
  <c r="BJ2145" i="1"/>
  <c r="BJ2033" i="1"/>
  <c r="BH2008" i="1"/>
  <c r="BJ1949" i="1"/>
  <c r="BJ1900" i="1"/>
  <c r="BH1882" i="1"/>
  <c r="BH1861" i="1"/>
  <c r="BJ1858" i="1"/>
  <c r="BJ3083" i="1"/>
  <c r="BH2932" i="1"/>
  <c r="BH2687" i="1"/>
  <c r="BH2449" i="1"/>
  <c r="BH2393" i="1"/>
  <c r="BJ2390" i="1"/>
  <c r="BJ2362" i="1"/>
  <c r="BH2288" i="1"/>
  <c r="BJ2257" i="1"/>
  <c r="BJ2124" i="1"/>
  <c r="BJ2103" i="1"/>
  <c r="BJ2082" i="1"/>
  <c r="BH2064" i="1"/>
  <c r="BH2659" i="1"/>
  <c r="BH2533" i="1"/>
  <c r="BH2505" i="1"/>
  <c r="BJ2418" i="1"/>
  <c r="BJ2397" i="1"/>
  <c r="BJ2369" i="1"/>
  <c r="BJ2341" i="1"/>
  <c r="BH2316" i="1"/>
  <c r="BJ2292" i="1"/>
  <c r="BH2267" i="1"/>
  <c r="BJ2208" i="1"/>
  <c r="BJ2180" i="1"/>
  <c r="BJ2131" i="1"/>
  <c r="BH2085" i="1"/>
  <c r="BJ2068" i="1"/>
  <c r="BJ1886" i="1"/>
  <c r="BH1868" i="1"/>
  <c r="BJ1865" i="1"/>
  <c r="BH1840" i="1"/>
  <c r="BJ1837" i="1"/>
  <c r="BH2183" i="1"/>
  <c r="BH2134" i="1"/>
  <c r="BH2113" i="1"/>
  <c r="BH2015" i="1"/>
  <c r="BH1994" i="1"/>
  <c r="BH1812" i="1"/>
  <c r="BJ1774" i="1"/>
  <c r="BH1749" i="1"/>
  <c r="BH1728" i="1"/>
  <c r="BH1658" i="1"/>
  <c r="BH1637" i="1"/>
  <c r="BH1616" i="1"/>
  <c r="BJ1578" i="1"/>
  <c r="BJ1557" i="1"/>
  <c r="BJ1487" i="1"/>
  <c r="BH1469" i="1"/>
  <c r="BH1448" i="1"/>
  <c r="BH1420" i="1"/>
  <c r="BH1385" i="1"/>
  <c r="BJ2229" i="1"/>
  <c r="BH1931" i="1"/>
  <c r="BJ1830" i="1"/>
  <c r="BJ1795" i="1"/>
  <c r="BH1707" i="1"/>
  <c r="BJ1704" i="1"/>
  <c r="BH1686" i="1"/>
  <c r="BJ1599" i="1"/>
  <c r="BH1560" i="1"/>
  <c r="BJ1529" i="1"/>
  <c r="BJ1508" i="1"/>
  <c r="BJ1403" i="1"/>
  <c r="BJ1354" i="1"/>
  <c r="BJ1333" i="1"/>
  <c r="BJ2110" i="1"/>
  <c r="BJ1956" i="1"/>
  <c r="BH1889" i="1"/>
  <c r="BH1777" i="1"/>
  <c r="BJ1753" i="1"/>
  <c r="BJ1683" i="1"/>
  <c r="BH1602" i="1"/>
  <c r="BH1581" i="1"/>
  <c r="BH1532" i="1"/>
  <c r="BH1490" i="1"/>
  <c r="BH1336" i="1"/>
  <c r="BJ2152" i="1"/>
  <c r="BH2127" i="1"/>
  <c r="BH1973" i="1"/>
  <c r="BH1938" i="1"/>
  <c r="BJ1872" i="1"/>
  <c r="BH1833" i="1"/>
  <c r="BJ1816" i="1"/>
  <c r="BH1798" i="1"/>
  <c r="BJ1732" i="1"/>
  <c r="BJ1662" i="1"/>
  <c r="BH1644" i="1"/>
  <c r="BJ1641" i="1"/>
  <c r="BJ1620" i="1"/>
  <c r="BH1511" i="1"/>
  <c r="BJ1473" i="1"/>
  <c r="BJ1452" i="1"/>
  <c r="BH1427" i="1"/>
  <c r="BJ1424" i="1"/>
  <c r="BH1406" i="1"/>
  <c r="BJ1389" i="1"/>
  <c r="BH1357" i="1"/>
  <c r="BJ2474" i="1"/>
  <c r="BH2344" i="1"/>
  <c r="BJ2320" i="1"/>
  <c r="BH2295" i="1"/>
  <c r="BH2106" i="1"/>
  <c r="BJ2012" i="1"/>
  <c r="BJ1991" i="1"/>
  <c r="BJ1914" i="1"/>
  <c r="BH1847" i="1"/>
  <c r="BJ1781" i="1"/>
  <c r="BH1756" i="1"/>
  <c r="BH1735" i="1"/>
  <c r="BJ1711" i="1"/>
  <c r="BJ1690" i="1"/>
  <c r="BH1665" i="1"/>
  <c r="BH1623" i="1"/>
  <c r="BJ1564" i="1"/>
  <c r="BH1455" i="1"/>
  <c r="BH1434" i="1"/>
  <c r="BJ1340" i="1"/>
  <c r="BH2365" i="1"/>
  <c r="BH2148" i="1"/>
  <c r="BH2071" i="1"/>
  <c r="BH1980" i="1"/>
  <c r="BH1945" i="1"/>
  <c r="BH1854" i="1"/>
  <c r="BH1819" i="1"/>
  <c r="BH1784" i="1"/>
  <c r="BJ2089" i="1"/>
  <c r="BJ1928" i="1"/>
  <c r="BJ1802" i="1"/>
  <c r="BJ1760" i="1"/>
  <c r="BH1714" i="1"/>
  <c r="BJ1648" i="1"/>
  <c r="BH1588" i="1"/>
  <c r="BJ1515" i="1"/>
  <c r="BH1497" i="1"/>
  <c r="BJ1438" i="1"/>
  <c r="BJ1431" i="1"/>
  <c r="BJ1410" i="1"/>
  <c r="BH1364" i="1"/>
  <c r="BH2337" i="1"/>
  <c r="BJ2313" i="1"/>
  <c r="BJ2264" i="1"/>
  <c r="BH2036" i="1"/>
  <c r="BH1952" i="1"/>
  <c r="BH1903" i="1"/>
  <c r="BH1805" i="1"/>
  <c r="BJ1739" i="1"/>
  <c r="BJ1669" i="1"/>
  <c r="BH1651" i="1"/>
  <c r="BJ1627" i="1"/>
  <c r="BH1609" i="1"/>
  <c r="BJ1459" i="1"/>
  <c r="BH1441" i="1"/>
  <c r="BH1371" i="1"/>
  <c r="BH2050" i="1"/>
  <c r="BJ1998" i="1"/>
  <c r="BJ1935" i="1"/>
  <c r="BH1910" i="1"/>
  <c r="BJ1823" i="1"/>
  <c r="BJ1788" i="1"/>
  <c r="BH1763" i="1"/>
  <c r="BH1742" i="1"/>
  <c r="BJ1718" i="1"/>
  <c r="BJ1697" i="1"/>
  <c r="BJ2019" i="1"/>
  <c r="BJ1844" i="1"/>
  <c r="BJ1767" i="1"/>
  <c r="BH1672" i="1"/>
  <c r="BH1574" i="1"/>
  <c r="BJ1501" i="1"/>
  <c r="BJ1977" i="1"/>
  <c r="BJ1942" i="1"/>
  <c r="BJ1725" i="1"/>
  <c r="BH1679" i="1"/>
  <c r="BJ1676" i="1"/>
  <c r="BJ1634" i="1"/>
  <c r="BJ1550" i="1"/>
  <c r="BH1525" i="1"/>
  <c r="BJ1522" i="1"/>
  <c r="BH1504" i="1"/>
  <c r="BJ1466" i="1"/>
  <c r="BJ1417" i="1"/>
  <c r="BJ1382" i="1"/>
  <c r="BH1700" i="1"/>
  <c r="BJ1396" i="1"/>
  <c r="BJ1347" i="1"/>
  <c r="BH1322" i="1"/>
  <c r="BJ1312" i="1"/>
  <c r="BH1245" i="1"/>
  <c r="BH1175" i="1"/>
  <c r="BH1119" i="1"/>
  <c r="BH1049" i="1"/>
  <c r="BJ962" i="1"/>
  <c r="BJ892" i="1"/>
  <c r="BJ794" i="1"/>
  <c r="BJ773" i="1"/>
  <c r="BH1630" i="1"/>
  <c r="BH1546" i="1"/>
  <c r="BH1483" i="1"/>
  <c r="BH1266" i="1"/>
  <c r="BJ1228" i="1"/>
  <c r="BJ1179" i="1"/>
  <c r="BH1098" i="1"/>
  <c r="BJ1074" i="1"/>
  <c r="BH1007" i="1"/>
  <c r="BH986" i="1"/>
  <c r="BH965" i="1"/>
  <c r="BJ941" i="1"/>
  <c r="BJ920" i="1"/>
  <c r="BH895" i="1"/>
  <c r="BJ850" i="1"/>
  <c r="BJ822" i="1"/>
  <c r="BH776" i="1"/>
  <c r="BH748" i="1"/>
  <c r="BH1917" i="1"/>
  <c r="BH1826" i="1"/>
  <c r="BJ1613" i="1"/>
  <c r="BH1595" i="1"/>
  <c r="BJ1445" i="1"/>
  <c r="BJ1291" i="1"/>
  <c r="BH1231" i="1"/>
  <c r="BJ1207" i="1"/>
  <c r="BH1182" i="1"/>
  <c r="BH1154" i="1"/>
  <c r="BJ1151" i="1"/>
  <c r="BJ1123" i="1"/>
  <c r="BH1077" i="1"/>
  <c r="BJ1053" i="1"/>
  <c r="BJ1032" i="1"/>
  <c r="BH923" i="1"/>
  <c r="BJ871" i="1"/>
  <c r="BH825" i="1"/>
  <c r="BH797" i="1"/>
  <c r="BH1770" i="1"/>
  <c r="BH1721" i="1"/>
  <c r="BH1693" i="1"/>
  <c r="BJ1494" i="1"/>
  <c r="BH1392" i="1"/>
  <c r="BH1343" i="1"/>
  <c r="BJ1270" i="1"/>
  <c r="BJ1249" i="1"/>
  <c r="BH1126" i="1"/>
  <c r="BJ1102" i="1"/>
  <c r="BH1035" i="1"/>
  <c r="BJ1011" i="1"/>
  <c r="BJ990" i="1"/>
  <c r="BJ969" i="1"/>
  <c r="BH944" i="1"/>
  <c r="BH902" i="1"/>
  <c r="BJ899" i="1"/>
  <c r="BH853" i="1"/>
  <c r="BJ801" i="1"/>
  <c r="BJ752" i="1"/>
  <c r="BJ1592" i="1"/>
  <c r="BJ1543" i="1"/>
  <c r="BJ1480" i="1"/>
  <c r="BH1378" i="1"/>
  <c r="BJ1319" i="1"/>
  <c r="BH1301" i="1"/>
  <c r="BH1294" i="1"/>
  <c r="BH1273" i="1"/>
  <c r="BJ1214" i="1"/>
  <c r="BH1210" i="1"/>
  <c r="BJ1186" i="1"/>
  <c r="BJ1158" i="1"/>
  <c r="BJ1081" i="1"/>
  <c r="BH1056" i="1"/>
  <c r="BH1014" i="1"/>
  <c r="BH972" i="1"/>
  <c r="BH874" i="1"/>
  <c r="BJ829" i="1"/>
  <c r="BJ780" i="1"/>
  <c r="BJ1368" i="1"/>
  <c r="BH1308" i="1"/>
  <c r="BH1252" i="1"/>
  <c r="BJ1235" i="1"/>
  <c r="BH1189" i="1"/>
  <c r="BH1105" i="1"/>
  <c r="BH1084" i="1"/>
  <c r="BH993" i="1"/>
  <c r="BJ948" i="1"/>
  <c r="BJ927" i="1"/>
  <c r="BJ878" i="1"/>
  <c r="BJ857" i="1"/>
  <c r="BH832" i="1"/>
  <c r="BH804" i="1"/>
  <c r="BH783" i="1"/>
  <c r="BH755" i="1"/>
  <c r="BJ1809" i="1"/>
  <c r="BJ1606" i="1"/>
  <c r="BH1539" i="1"/>
  <c r="BH1329" i="1"/>
  <c r="BJ1277" i="1"/>
  <c r="BH1217" i="1"/>
  <c r="BH1161" i="1"/>
  <c r="BH1133" i="1"/>
  <c r="BJ1130" i="1"/>
  <c r="BJ1109" i="1"/>
  <c r="BJ1060" i="1"/>
  <c r="BJ1039" i="1"/>
  <c r="BH951" i="1"/>
  <c r="BJ906" i="1"/>
  <c r="BJ759" i="1"/>
  <c r="BH2162" i="1"/>
  <c r="BJ1571" i="1"/>
  <c r="BH1476" i="1"/>
  <c r="BH1280" i="1"/>
  <c r="BJ1256" i="1"/>
  <c r="BH1238" i="1"/>
  <c r="BJ1193" i="1"/>
  <c r="BJ1165" i="1"/>
  <c r="BH1063" i="1"/>
  <c r="BH1021" i="1"/>
  <c r="BJ1018" i="1"/>
  <c r="BJ997" i="1"/>
  <c r="BJ976" i="1"/>
  <c r="BH930" i="1"/>
  <c r="BH909" i="1"/>
  <c r="BH881" i="1"/>
  <c r="BH860" i="1"/>
  <c r="BJ808" i="1"/>
  <c r="BH762" i="1"/>
  <c r="BJ738" i="1"/>
  <c r="BJ2523" i="1"/>
  <c r="BH1553" i="1"/>
  <c r="BH1462" i="1"/>
  <c r="BH1413" i="1"/>
  <c r="BH1315" i="1"/>
  <c r="BJ1221" i="1"/>
  <c r="BH1196" i="1"/>
  <c r="BH1140" i="1"/>
  <c r="BJ1137" i="1"/>
  <c r="BH1112" i="1"/>
  <c r="BH1091" i="1"/>
  <c r="BJ1088" i="1"/>
  <c r="BH1042" i="1"/>
  <c r="BH979" i="1"/>
  <c r="BJ955" i="1"/>
  <c r="BJ885" i="1"/>
  <c r="BH839" i="1"/>
  <c r="BJ836" i="1"/>
  <c r="BH811" i="1"/>
  <c r="BJ787" i="1"/>
  <c r="BH1959" i="1"/>
  <c r="BJ1746" i="1"/>
  <c r="BJ1585" i="1"/>
  <c r="BH1567" i="1"/>
  <c r="BJ1536" i="1"/>
  <c r="BJ1298" i="1"/>
  <c r="BJ1375" i="1"/>
  <c r="BH958" i="1"/>
  <c r="BH608" i="1"/>
  <c r="BJ605" i="1"/>
  <c r="BH580" i="1"/>
  <c r="BH531" i="1"/>
  <c r="BH510" i="1"/>
  <c r="BJ451" i="1"/>
  <c r="BJ430" i="1"/>
  <c r="BH328" i="1"/>
  <c r="BH300" i="1"/>
  <c r="BJ297" i="1"/>
  <c r="BJ276" i="1"/>
  <c r="BH251" i="1"/>
  <c r="BH230" i="1"/>
  <c r="BJ1305" i="1"/>
  <c r="BJ1025" i="1"/>
  <c r="BH699" i="1"/>
  <c r="BH678" i="1"/>
  <c r="BJ654" i="1"/>
  <c r="BJ633" i="1"/>
  <c r="BJ479" i="1"/>
  <c r="BH475" i="1"/>
  <c r="BH454" i="1"/>
  <c r="BH405" i="1"/>
  <c r="BJ402" i="1"/>
  <c r="BH377" i="1"/>
  <c r="BH356" i="1"/>
  <c r="BH279" i="1"/>
  <c r="BH202" i="1"/>
  <c r="BH1791" i="1"/>
  <c r="BH1518" i="1"/>
  <c r="BH1203" i="1"/>
  <c r="BJ1172" i="1"/>
  <c r="BJ843" i="1"/>
  <c r="BJ745" i="1"/>
  <c r="BJ724" i="1"/>
  <c r="BJ703" i="1"/>
  <c r="BH657" i="1"/>
  <c r="BJ584" i="1"/>
  <c r="BH559" i="1"/>
  <c r="BJ556" i="1"/>
  <c r="BJ535" i="1"/>
  <c r="BH433" i="1"/>
  <c r="BJ332" i="1"/>
  <c r="BJ304" i="1"/>
  <c r="BJ255" i="1"/>
  <c r="BJ1361" i="1"/>
  <c r="BH1168" i="1"/>
  <c r="BH741" i="1"/>
  <c r="BH727" i="1"/>
  <c r="BH706" i="1"/>
  <c r="BJ682" i="1"/>
  <c r="BH636" i="1"/>
  <c r="BH615" i="1"/>
  <c r="BJ612" i="1"/>
  <c r="BH538" i="1"/>
  <c r="BJ514" i="1"/>
  <c r="BH482" i="1"/>
  <c r="BH412" i="1"/>
  <c r="BJ381" i="1"/>
  <c r="BJ360" i="1"/>
  <c r="BH335" i="1"/>
  <c r="BJ234" i="1"/>
  <c r="BH209" i="1"/>
  <c r="BJ206" i="1"/>
  <c r="BH1350" i="1"/>
  <c r="BH1070" i="1"/>
  <c r="BH888" i="1"/>
  <c r="BH790" i="1"/>
  <c r="BH587" i="1"/>
  <c r="BH566" i="1"/>
  <c r="BJ486" i="1"/>
  <c r="BH461" i="1"/>
  <c r="BJ458" i="1"/>
  <c r="BJ437" i="1"/>
  <c r="BJ409" i="1"/>
  <c r="BH384" i="1"/>
  <c r="BH307" i="1"/>
  <c r="BJ283" i="1"/>
  <c r="BH258" i="1"/>
  <c r="BH237" i="1"/>
  <c r="BJ1200" i="1"/>
  <c r="BJ1004" i="1"/>
  <c r="BH937" i="1"/>
  <c r="BH685" i="1"/>
  <c r="BJ661" i="1"/>
  <c r="BJ640" i="1"/>
  <c r="BJ563" i="1"/>
  <c r="BH517" i="1"/>
  <c r="BH489" i="1"/>
  <c r="BH440" i="1"/>
  <c r="BJ416" i="1"/>
  <c r="BH363" i="1"/>
  <c r="BH342" i="1"/>
  <c r="BJ339" i="1"/>
  <c r="BJ311" i="1"/>
  <c r="BH286" i="1"/>
  <c r="BH216" i="1"/>
  <c r="BJ213" i="1"/>
  <c r="BH1287" i="1"/>
  <c r="BJ1116" i="1"/>
  <c r="BH916" i="1"/>
  <c r="BH713" i="1"/>
  <c r="BJ689" i="1"/>
  <c r="BH643" i="1"/>
  <c r="BH622" i="1"/>
  <c r="BH594" i="1"/>
  <c r="BH545" i="1"/>
  <c r="BJ521" i="1"/>
  <c r="BH496" i="1"/>
  <c r="BJ493" i="1"/>
  <c r="BJ465" i="1"/>
  <c r="BH419" i="1"/>
  <c r="BH391" i="1"/>
  <c r="BJ388" i="1"/>
  <c r="BJ367" i="1"/>
  <c r="BH314" i="1"/>
  <c r="BH265" i="1"/>
  <c r="BJ241" i="1"/>
  <c r="BJ220" i="1"/>
  <c r="BH1399" i="1"/>
  <c r="BJ1326" i="1"/>
  <c r="BJ1284" i="1"/>
  <c r="BJ1263" i="1"/>
  <c r="BH1147" i="1"/>
  <c r="BJ983" i="1"/>
  <c r="BH867" i="1"/>
  <c r="BH818" i="1"/>
  <c r="BH671" i="1"/>
  <c r="BH573" i="1"/>
  <c r="BJ444" i="1"/>
  <c r="BJ423" i="1"/>
  <c r="BH349" i="1"/>
  <c r="BJ346" i="1"/>
  <c r="BJ290" i="1"/>
  <c r="BH244" i="1"/>
  <c r="BH223" i="1"/>
  <c r="BJ1144" i="1"/>
  <c r="BJ1095" i="1"/>
  <c r="BH846" i="1"/>
  <c r="BJ675" i="1"/>
  <c r="BH552" i="1"/>
  <c r="BJ528" i="1"/>
  <c r="BJ171" i="1"/>
  <c r="BH146" i="1"/>
  <c r="BH83" i="1"/>
  <c r="BH62" i="1"/>
  <c r="BH97" i="1"/>
  <c r="BJ325" i="1"/>
  <c r="BH468" i="1"/>
  <c r="BJ934" i="1"/>
  <c r="BJ710" i="1"/>
  <c r="BJ199" i="1"/>
  <c r="BJ129" i="1"/>
  <c r="BH398" i="1"/>
  <c r="BJ374" i="1"/>
  <c r="BH160" i="1"/>
  <c r="BJ122" i="1"/>
  <c r="BJ647" i="1"/>
  <c r="BJ598" i="1"/>
  <c r="BH524" i="1"/>
  <c r="BJ318" i="1"/>
  <c r="BH293" i="1"/>
  <c r="BJ269" i="1"/>
  <c r="BH181" i="1"/>
  <c r="BJ178" i="1"/>
  <c r="BJ150" i="1"/>
  <c r="BJ108" i="1"/>
  <c r="BJ87" i="1"/>
  <c r="BJ66" i="1"/>
  <c r="BJ45" i="1"/>
  <c r="BJ24" i="1"/>
  <c r="BH48" i="1"/>
  <c r="BJ507" i="1"/>
  <c r="BJ227" i="1"/>
  <c r="BH139" i="1"/>
  <c r="BH118" i="1"/>
  <c r="BH76" i="1"/>
  <c r="BJ164" i="1"/>
  <c r="BH1224" i="1"/>
  <c r="BH734" i="1"/>
  <c r="BJ549" i="1"/>
  <c r="BJ500" i="1"/>
  <c r="BH426" i="1"/>
  <c r="BH132" i="1"/>
  <c r="BH111" i="1"/>
  <c r="BH90" i="1"/>
  <c r="BH69" i="1"/>
  <c r="BH27" i="1"/>
  <c r="BH153" i="1"/>
  <c r="BH601" i="1"/>
  <c r="BH1028" i="1"/>
  <c r="BH720" i="1"/>
  <c r="BJ696" i="1"/>
  <c r="BJ353" i="1"/>
  <c r="BJ52" i="1"/>
  <c r="BH629" i="1"/>
  <c r="BJ472" i="1"/>
  <c r="BH370" i="1"/>
  <c r="BJ1067" i="1"/>
  <c r="BH769" i="1"/>
  <c r="BJ731" i="1"/>
  <c r="BJ619" i="1"/>
  <c r="BJ570" i="1"/>
  <c r="BJ185" i="1"/>
  <c r="BJ73" i="1"/>
  <c r="BJ31" i="1"/>
  <c r="BH1259" i="1"/>
  <c r="BJ913" i="1"/>
  <c r="BJ766" i="1"/>
  <c r="BH692" i="1"/>
  <c r="BJ668" i="1"/>
  <c r="BH447" i="1"/>
  <c r="BH188" i="1"/>
  <c r="BJ157" i="1"/>
  <c r="BJ136" i="1"/>
  <c r="BJ115" i="1"/>
  <c r="BJ94" i="1"/>
  <c r="BJ864" i="1"/>
  <c r="BJ815" i="1"/>
  <c r="BJ717" i="1"/>
  <c r="BH1000" i="1"/>
  <c r="BH664" i="1"/>
  <c r="BJ591" i="1"/>
  <c r="BJ542" i="1"/>
  <c r="BJ262" i="1"/>
  <c r="BJ192" i="1"/>
  <c r="BH167" i="1"/>
  <c r="BH55" i="1"/>
  <c r="BJ626" i="1"/>
  <c r="BJ143" i="1"/>
  <c r="BH125" i="1"/>
  <c r="BJ101" i="1"/>
  <c r="BJ59" i="1"/>
  <c r="BJ1655" i="1"/>
  <c r="BJ1242" i="1"/>
  <c r="BJ1046" i="1"/>
  <c r="BH650" i="1"/>
  <c r="BJ577" i="1"/>
  <c r="BH503" i="1"/>
  <c r="BJ395" i="1"/>
  <c r="BH321" i="1"/>
  <c r="BH272" i="1"/>
  <c r="BJ248" i="1"/>
  <c r="BH195" i="1"/>
  <c r="BH174" i="1"/>
  <c r="BH104" i="1"/>
  <c r="BJ80" i="1"/>
  <c r="BH41" i="1"/>
  <c r="BJ38" i="1"/>
  <c r="BH34" i="1"/>
  <c r="BI20" i="1"/>
  <c r="BG17" i="1"/>
  <c r="BH20" i="1"/>
  <c r="AX20" i="1"/>
  <c r="BJ17" i="1"/>
  <c r="AD20" i="1"/>
  <c r="AP17" i="1" l="1"/>
  <c r="AN20" i="1"/>
  <c r="V17" i="1"/>
  <c r="T20" i="1"/>
  <c r="AO20" i="1"/>
  <c r="AM17" i="1"/>
  <c r="J8" i="1"/>
  <c r="E8" i="1"/>
  <c r="E3478" i="1" l="1"/>
  <c r="E3212" i="1"/>
  <c r="G3531" i="1"/>
  <c r="G3461" i="1"/>
  <c r="G3440" i="1"/>
  <c r="E3422" i="1"/>
  <c r="E3387" i="1"/>
  <c r="G3363" i="1"/>
  <c r="G3356" i="1"/>
  <c r="G3328" i="1"/>
  <c r="E3324" i="1"/>
  <c r="G3300" i="1"/>
  <c r="E3296" i="1"/>
  <c r="G3272" i="1"/>
  <c r="E3268" i="1"/>
  <c r="G3251" i="1"/>
  <c r="E3527" i="1"/>
  <c r="E3457" i="1"/>
  <c r="E3436" i="1"/>
  <c r="E3429" i="1"/>
  <c r="G3307" i="1"/>
  <c r="G3223" i="1"/>
  <c r="G3510" i="1"/>
  <c r="E3506" i="1"/>
  <c r="G3489" i="1"/>
  <c r="G3398" i="1"/>
  <c r="E3352" i="1"/>
  <c r="E3247" i="1"/>
  <c r="E3219" i="1"/>
  <c r="E3485" i="1"/>
  <c r="G3468" i="1"/>
  <c r="E3394" i="1"/>
  <c r="G3370" i="1"/>
  <c r="E3303" i="1"/>
  <c r="G3279" i="1"/>
  <c r="E3275" i="1"/>
  <c r="E3464" i="1"/>
  <c r="G3447" i="1"/>
  <c r="E3359" i="1"/>
  <c r="G3314" i="1"/>
  <c r="G3258" i="1"/>
  <c r="G3230" i="1"/>
  <c r="E3534" i="1"/>
  <c r="E3443" i="1"/>
  <c r="G3377" i="1"/>
  <c r="E3366" i="1"/>
  <c r="G3335" i="1"/>
  <c r="E3331" i="1"/>
  <c r="G3286" i="1"/>
  <c r="E3254" i="1"/>
  <c r="G3517" i="1"/>
  <c r="E3513" i="1"/>
  <c r="G3475" i="1"/>
  <c r="G3412" i="1"/>
  <c r="E3408" i="1"/>
  <c r="G3405" i="1"/>
  <c r="E3401" i="1"/>
  <c r="E3310" i="1"/>
  <c r="E3282" i="1"/>
  <c r="G3237" i="1"/>
  <c r="E3226" i="1"/>
  <c r="G3202" i="1"/>
  <c r="G3496" i="1"/>
  <c r="E3492" i="1"/>
  <c r="E3471" i="1"/>
  <c r="G3384" i="1"/>
  <c r="G3426" i="1"/>
  <c r="E3373" i="1"/>
  <c r="G3321" i="1"/>
  <c r="E3233" i="1"/>
  <c r="G3209" i="1"/>
  <c r="E3205" i="1"/>
  <c r="G3503" i="1"/>
  <c r="E3289" i="1"/>
  <c r="E3240" i="1"/>
  <c r="E3163" i="1"/>
  <c r="E3121" i="1"/>
  <c r="G3524" i="1"/>
  <c r="E3450" i="1"/>
  <c r="E3380" i="1"/>
  <c r="E3261" i="1"/>
  <c r="G3132" i="1"/>
  <c r="G3097" i="1"/>
  <c r="E3093" i="1"/>
  <c r="E3499" i="1"/>
  <c r="G3181" i="1"/>
  <c r="E3170" i="1"/>
  <c r="E3128" i="1"/>
  <c r="E3520" i="1"/>
  <c r="E3177" i="1"/>
  <c r="G2978" i="1"/>
  <c r="G3419" i="1"/>
  <c r="G3139" i="1"/>
  <c r="G3104" i="1"/>
  <c r="E3100" i="1"/>
  <c r="G3083" i="1"/>
  <c r="G3349" i="1"/>
  <c r="G3188" i="1"/>
  <c r="G3153" i="1"/>
  <c r="E3135" i="1"/>
  <c r="E3079" i="1"/>
  <c r="G3062" i="1"/>
  <c r="G3027" i="1"/>
  <c r="E3023" i="1"/>
  <c r="G2999" i="1"/>
  <c r="G2957" i="1"/>
  <c r="E3415" i="1"/>
  <c r="E3184" i="1"/>
  <c r="G3111" i="1"/>
  <c r="E2953" i="1"/>
  <c r="G2936" i="1"/>
  <c r="G3391" i="1"/>
  <c r="E3345" i="1"/>
  <c r="G3118" i="1"/>
  <c r="E3107" i="1"/>
  <c r="E3058" i="1"/>
  <c r="E2981" i="1"/>
  <c r="E2932" i="1"/>
  <c r="G3433" i="1"/>
  <c r="G3342" i="1"/>
  <c r="E3317" i="1"/>
  <c r="G3293" i="1"/>
  <c r="G3244" i="1"/>
  <c r="G3160" i="1"/>
  <c r="E3149" i="1"/>
  <c r="G3146" i="1"/>
  <c r="E3142" i="1"/>
  <c r="G3034" i="1"/>
  <c r="G3006" i="1"/>
  <c r="E2988" i="1"/>
  <c r="G2964" i="1"/>
  <c r="E2960" i="1"/>
  <c r="E3338" i="1"/>
  <c r="E3198" i="1"/>
  <c r="G3174" i="1"/>
  <c r="G3069" i="1"/>
  <c r="E3030" i="1"/>
  <c r="G2922" i="1"/>
  <c r="G3125" i="1"/>
  <c r="G3013" i="1"/>
  <c r="G3454" i="1"/>
  <c r="G3195" i="1"/>
  <c r="E3037" i="1"/>
  <c r="G3167" i="1"/>
  <c r="E3191" i="1"/>
  <c r="E3044" i="1"/>
  <c r="G3020" i="1"/>
  <c r="E2904" i="1"/>
  <c r="G2845" i="1"/>
  <c r="E2841" i="1"/>
  <c r="E2820" i="1"/>
  <c r="G2789" i="1"/>
  <c r="E2785" i="1"/>
  <c r="G3076" i="1"/>
  <c r="E3051" i="1"/>
  <c r="G3265" i="1"/>
  <c r="E2995" i="1"/>
  <c r="E2911" i="1"/>
  <c r="G2852" i="1"/>
  <c r="E2848" i="1"/>
  <c r="G2831" i="1"/>
  <c r="E2827" i="1"/>
  <c r="E2792" i="1"/>
  <c r="G2775" i="1"/>
  <c r="E3114" i="1"/>
  <c r="G3090" i="1"/>
  <c r="E3065" i="1"/>
  <c r="G3041" i="1"/>
  <c r="E3002" i="1"/>
  <c r="E2925" i="1"/>
  <c r="G3048" i="1"/>
  <c r="G2971" i="1"/>
  <c r="G2859" i="1"/>
  <c r="E2799" i="1"/>
  <c r="E2743" i="1"/>
  <c r="G3482" i="1"/>
  <c r="G2992" i="1"/>
  <c r="G2985" i="1"/>
  <c r="E2862" i="1"/>
  <c r="G2838" i="1"/>
  <c r="E2834" i="1"/>
  <c r="G2817" i="1"/>
  <c r="G2782" i="1"/>
  <c r="E2778" i="1"/>
  <c r="E2750" i="1"/>
  <c r="G2726" i="1"/>
  <c r="E2722" i="1"/>
  <c r="G2698" i="1"/>
  <c r="G3216" i="1"/>
  <c r="E3072" i="1"/>
  <c r="G2880" i="1"/>
  <c r="E2764" i="1"/>
  <c r="G2740" i="1"/>
  <c r="E2631" i="1"/>
  <c r="E2946" i="1"/>
  <c r="E2897" i="1"/>
  <c r="G2824" i="1"/>
  <c r="G2642" i="1"/>
  <c r="G2607" i="1"/>
  <c r="E2596" i="1"/>
  <c r="E3016" i="1"/>
  <c r="G2810" i="1"/>
  <c r="G2614" i="1"/>
  <c r="G2572" i="1"/>
  <c r="E2568" i="1"/>
  <c r="G2488" i="1"/>
  <c r="G2439" i="1"/>
  <c r="E2421" i="1"/>
  <c r="G2404" i="1"/>
  <c r="E3156" i="1"/>
  <c r="E3009" i="1"/>
  <c r="E2974" i="1"/>
  <c r="G2943" i="1"/>
  <c r="G2887" i="1"/>
  <c r="G2768" i="1"/>
  <c r="E2757" i="1"/>
  <c r="G2733" i="1"/>
  <c r="E2715" i="1"/>
  <c r="G2677" i="1"/>
  <c r="E2673" i="1"/>
  <c r="E2638" i="1"/>
  <c r="G3055" i="1"/>
  <c r="E2918" i="1"/>
  <c r="G2894" i="1"/>
  <c r="E2855" i="1"/>
  <c r="G2761" i="1"/>
  <c r="G2649" i="1"/>
  <c r="E2603" i="1"/>
  <c r="G2551" i="1"/>
  <c r="E2435" i="1"/>
  <c r="G2929" i="1"/>
  <c r="G2803" i="1"/>
  <c r="E2708" i="1"/>
  <c r="G2684" i="1"/>
  <c r="G2495" i="1"/>
  <c r="G2467" i="1"/>
  <c r="E2463" i="1"/>
  <c r="G2446" i="1"/>
  <c r="E2869" i="1"/>
  <c r="G2719" i="1"/>
  <c r="G2656" i="1"/>
  <c r="E2645" i="1"/>
  <c r="G2621" i="1"/>
  <c r="E2617" i="1"/>
  <c r="E2610" i="1"/>
  <c r="G2579" i="1"/>
  <c r="E2575" i="1"/>
  <c r="E2547" i="1"/>
  <c r="E2967" i="1"/>
  <c r="E2939" i="1"/>
  <c r="G2908" i="1"/>
  <c r="G2901" i="1"/>
  <c r="G2754" i="1"/>
  <c r="E2701" i="1"/>
  <c r="G2691" i="1"/>
  <c r="E2680" i="1"/>
  <c r="G2663" i="1"/>
  <c r="G2558" i="1"/>
  <c r="G2523" i="1"/>
  <c r="E2519" i="1"/>
  <c r="E2491" i="1"/>
  <c r="G2474" i="1"/>
  <c r="E2442" i="1"/>
  <c r="E2876" i="1"/>
  <c r="G2796" i="1"/>
  <c r="G2712" i="1"/>
  <c r="E2687" i="1"/>
  <c r="G2586" i="1"/>
  <c r="G2502" i="1"/>
  <c r="E3086" i="1"/>
  <c r="G2950" i="1"/>
  <c r="G2915" i="1"/>
  <c r="E2883" i="1"/>
  <c r="E2771" i="1"/>
  <c r="G2747" i="1"/>
  <c r="E2736" i="1"/>
  <c r="E2652" i="1"/>
  <c r="G2593" i="1"/>
  <c r="E2582" i="1"/>
  <c r="E2554" i="1"/>
  <c r="G2530" i="1"/>
  <c r="E2470" i="1"/>
  <c r="G2453" i="1"/>
  <c r="G2873" i="1"/>
  <c r="G2411" i="1"/>
  <c r="G2383" i="1"/>
  <c r="E2323" i="1"/>
  <c r="G2278" i="1"/>
  <c r="G2222" i="1"/>
  <c r="G2173" i="1"/>
  <c r="E2113" i="1"/>
  <c r="G2026" i="1"/>
  <c r="E2022" i="1"/>
  <c r="E1994" i="1"/>
  <c r="G1963" i="1"/>
  <c r="E1959" i="1"/>
  <c r="E1938" i="1"/>
  <c r="G1921" i="1"/>
  <c r="G1851" i="1"/>
  <c r="G2866" i="1"/>
  <c r="E2498" i="1"/>
  <c r="G2481" i="1"/>
  <c r="E2449" i="1"/>
  <c r="G2418" i="1"/>
  <c r="E2659" i="1"/>
  <c r="G2635" i="1"/>
  <c r="E2589" i="1"/>
  <c r="G2565" i="1"/>
  <c r="G2425" i="1"/>
  <c r="G2355" i="1"/>
  <c r="E2351" i="1"/>
  <c r="G2334" i="1"/>
  <c r="E2218" i="1"/>
  <c r="G2201" i="1"/>
  <c r="E2190" i="1"/>
  <c r="G2145" i="1"/>
  <c r="E2141" i="1"/>
  <c r="E2813" i="1"/>
  <c r="G2705" i="1"/>
  <c r="G2544" i="1"/>
  <c r="E2533" i="1"/>
  <c r="E2505" i="1"/>
  <c r="G2390" i="1"/>
  <c r="G2257" i="1"/>
  <c r="G2250" i="1"/>
  <c r="E2169" i="1"/>
  <c r="G2124" i="1"/>
  <c r="G2082" i="1"/>
  <c r="E2078" i="1"/>
  <c r="E2057" i="1"/>
  <c r="G2033" i="1"/>
  <c r="E2029" i="1"/>
  <c r="E2561" i="1"/>
  <c r="E2456" i="1"/>
  <c r="G2432" i="1"/>
  <c r="G2362" i="1"/>
  <c r="E2330" i="1"/>
  <c r="G2313" i="1"/>
  <c r="E2246" i="1"/>
  <c r="E2197" i="1"/>
  <c r="E2120" i="1"/>
  <c r="G2103" i="1"/>
  <c r="E1945" i="1"/>
  <c r="G1928" i="1"/>
  <c r="G2628" i="1"/>
  <c r="E2512" i="1"/>
  <c r="E2386" i="1"/>
  <c r="E2309" i="1"/>
  <c r="G2285" i="1"/>
  <c r="E2281" i="1"/>
  <c r="G2264" i="1"/>
  <c r="G2229" i="1"/>
  <c r="E2225" i="1"/>
  <c r="G2208" i="1"/>
  <c r="G2180" i="1"/>
  <c r="E2176" i="1"/>
  <c r="G2012" i="1"/>
  <c r="E2008" i="1"/>
  <c r="E2806" i="1"/>
  <c r="E2407" i="1"/>
  <c r="G2397" i="1"/>
  <c r="E2358" i="1"/>
  <c r="G2292" i="1"/>
  <c r="E2288" i="1"/>
  <c r="E2099" i="1"/>
  <c r="G2068" i="1"/>
  <c r="E2064" i="1"/>
  <c r="G1984" i="1"/>
  <c r="G1977" i="1"/>
  <c r="E1973" i="1"/>
  <c r="E1882" i="1"/>
  <c r="E2624" i="1"/>
  <c r="E2414" i="1"/>
  <c r="G2369" i="1"/>
  <c r="G2341" i="1"/>
  <c r="E2337" i="1"/>
  <c r="E2253" i="1"/>
  <c r="E2204" i="1"/>
  <c r="G2152" i="1"/>
  <c r="E2148" i="1"/>
  <c r="G2131" i="1"/>
  <c r="G2110" i="1"/>
  <c r="G2040" i="1"/>
  <c r="E2036" i="1"/>
  <c r="G2019" i="1"/>
  <c r="G1956" i="1"/>
  <c r="E1952" i="1"/>
  <c r="G1935" i="1"/>
  <c r="G1907" i="1"/>
  <c r="E1903" i="1"/>
  <c r="E1861" i="1"/>
  <c r="E2890" i="1"/>
  <c r="E2729" i="1"/>
  <c r="E2694" i="1"/>
  <c r="G2670" i="1"/>
  <c r="G2600" i="1"/>
  <c r="E2540" i="1"/>
  <c r="E2393" i="1"/>
  <c r="E2365" i="1"/>
  <c r="G2320" i="1"/>
  <c r="G2271" i="1"/>
  <c r="E2260" i="1"/>
  <c r="E2127" i="1"/>
  <c r="E2106" i="1"/>
  <c r="G2089" i="1"/>
  <c r="E2085" i="1"/>
  <c r="E1931" i="1"/>
  <c r="G1872" i="1"/>
  <c r="G1844" i="1"/>
  <c r="G2537" i="1"/>
  <c r="E2526" i="1"/>
  <c r="G2509" i="1"/>
  <c r="E2477" i="1"/>
  <c r="G2376" i="1"/>
  <c r="E2316" i="1"/>
  <c r="E2267" i="1"/>
  <c r="G2236" i="1"/>
  <c r="E2232" i="1"/>
  <c r="G2215" i="1"/>
  <c r="G2159" i="1"/>
  <c r="E2155" i="1"/>
  <c r="G2047" i="1"/>
  <c r="G2516" i="1"/>
  <c r="E2484" i="1"/>
  <c r="E2428" i="1"/>
  <c r="G2327" i="1"/>
  <c r="G2117" i="1"/>
  <c r="E2043" i="1"/>
  <c r="G1998" i="1"/>
  <c r="E1987" i="1"/>
  <c r="G1942" i="1"/>
  <c r="E1910" i="1"/>
  <c r="E2379" i="1"/>
  <c r="G2306" i="1"/>
  <c r="E2162" i="1"/>
  <c r="E2050" i="1"/>
  <c r="G1970" i="1"/>
  <c r="G1837" i="1"/>
  <c r="E1833" i="1"/>
  <c r="G1802" i="1"/>
  <c r="E1798" i="1"/>
  <c r="E1707" i="1"/>
  <c r="G1648" i="1"/>
  <c r="E1602" i="1"/>
  <c r="E1532" i="1"/>
  <c r="G1515" i="1"/>
  <c r="E1511" i="1"/>
  <c r="G1431" i="1"/>
  <c r="G1410" i="1"/>
  <c r="E1406" i="1"/>
  <c r="G1361" i="1"/>
  <c r="E1357" i="1"/>
  <c r="E1336" i="1"/>
  <c r="E1308" i="1"/>
  <c r="E2183" i="1"/>
  <c r="E2134" i="1"/>
  <c r="G2005" i="1"/>
  <c r="G1893" i="1"/>
  <c r="E1868" i="1"/>
  <c r="G1760" i="1"/>
  <c r="E1756" i="1"/>
  <c r="G1739" i="1"/>
  <c r="E1686" i="1"/>
  <c r="G1669" i="1"/>
  <c r="G1627" i="1"/>
  <c r="G1459" i="1"/>
  <c r="G1438" i="1"/>
  <c r="E2400" i="1"/>
  <c r="E2302" i="1"/>
  <c r="G2096" i="1"/>
  <c r="E1875" i="1"/>
  <c r="G1823" i="1"/>
  <c r="E1819" i="1"/>
  <c r="G1788" i="1"/>
  <c r="E1735" i="1"/>
  <c r="G1697" i="1"/>
  <c r="E1665" i="1"/>
  <c r="E1644" i="1"/>
  <c r="E1623" i="1"/>
  <c r="G1571" i="1"/>
  <c r="G1543" i="1"/>
  <c r="G1480" i="1"/>
  <c r="E1476" i="1"/>
  <c r="E1455" i="1"/>
  <c r="E1427" i="1"/>
  <c r="G1396" i="1"/>
  <c r="E1392" i="1"/>
  <c r="G1347" i="1"/>
  <c r="G1319" i="1"/>
  <c r="E2666" i="1"/>
  <c r="E2372" i="1"/>
  <c r="G2348" i="1"/>
  <c r="G2299" i="1"/>
  <c r="G2061" i="1"/>
  <c r="E2015" i="1"/>
  <c r="G1949" i="1"/>
  <c r="E1917" i="1"/>
  <c r="G1858" i="1"/>
  <c r="E1784" i="1"/>
  <c r="G1718" i="1"/>
  <c r="E1714" i="1"/>
  <c r="E1693" i="1"/>
  <c r="G1592" i="1"/>
  <c r="E1567" i="1"/>
  <c r="G1501" i="1"/>
  <c r="G1368" i="1"/>
  <c r="E1343" i="1"/>
  <c r="E1315" i="1"/>
  <c r="E2274" i="1"/>
  <c r="G2075" i="1"/>
  <c r="G1900" i="1"/>
  <c r="G1809" i="1"/>
  <c r="G1655" i="1"/>
  <c r="G1613" i="1"/>
  <c r="E1609" i="1"/>
  <c r="E1588" i="1"/>
  <c r="E1539" i="1"/>
  <c r="E1497" i="1"/>
  <c r="G1445" i="1"/>
  <c r="G1375" i="1"/>
  <c r="E1364" i="1"/>
  <c r="E2344" i="1"/>
  <c r="E2295" i="1"/>
  <c r="E2092" i="1"/>
  <c r="E1966" i="1"/>
  <c r="E1924" i="1"/>
  <c r="G1865" i="1"/>
  <c r="E1805" i="1"/>
  <c r="G1767" i="1"/>
  <c r="E1763" i="1"/>
  <c r="G1746" i="1"/>
  <c r="G2460" i="1"/>
  <c r="E1742" i="1"/>
  <c r="G1676" i="1"/>
  <c r="E1672" i="1"/>
  <c r="E1630" i="1"/>
  <c r="G1578" i="1"/>
  <c r="G1487" i="1"/>
  <c r="E1462" i="1"/>
  <c r="E2071" i="1"/>
  <c r="G2054" i="1"/>
  <c r="E2001" i="1"/>
  <c r="G1991" i="1"/>
  <c r="G1914" i="1"/>
  <c r="E1889" i="1"/>
  <c r="E1840" i="1"/>
  <c r="G1830" i="1"/>
  <c r="E1826" i="1"/>
  <c r="G1795" i="1"/>
  <c r="E1791" i="1"/>
  <c r="G1774" i="1"/>
  <c r="G1725" i="1"/>
  <c r="E1721" i="1"/>
  <c r="G1704" i="1"/>
  <c r="E1700" i="1"/>
  <c r="G1599" i="1"/>
  <c r="E1595" i="1"/>
  <c r="E1574" i="1"/>
  <c r="G1557" i="1"/>
  <c r="E1546" i="1"/>
  <c r="E1483" i="1"/>
  <c r="G1403" i="1"/>
  <c r="E1399" i="1"/>
  <c r="G1354" i="1"/>
  <c r="E1350" i="1"/>
  <c r="G1333" i="1"/>
  <c r="E1322" i="1"/>
  <c r="G1305" i="1"/>
  <c r="G2243" i="1"/>
  <c r="G2194" i="1"/>
  <c r="G1879" i="1"/>
  <c r="E1847" i="1"/>
  <c r="E1770" i="1"/>
  <c r="G1683" i="1"/>
  <c r="G2166" i="1"/>
  <c r="G1816" i="1"/>
  <c r="E1812" i="1"/>
  <c r="G1753" i="1"/>
  <c r="E1749" i="1"/>
  <c r="G1732" i="1"/>
  <c r="G1662" i="1"/>
  <c r="E1658" i="1"/>
  <c r="G1641" i="1"/>
  <c r="G1620" i="1"/>
  <c r="E1616" i="1"/>
  <c r="E2211" i="1"/>
  <c r="G2187" i="1"/>
  <c r="G2138" i="1"/>
  <c r="G1886" i="1"/>
  <c r="E1854" i="1"/>
  <c r="G1781" i="1"/>
  <c r="E1777" i="1"/>
  <c r="G1606" i="1"/>
  <c r="G1585" i="1"/>
  <c r="E1581" i="1"/>
  <c r="E1560" i="1"/>
  <c r="G1536" i="1"/>
  <c r="G1494" i="1"/>
  <c r="E1490" i="1"/>
  <c r="G1340" i="1"/>
  <c r="E1679" i="1"/>
  <c r="G1634" i="1"/>
  <c r="G1550" i="1"/>
  <c r="E1518" i="1"/>
  <c r="E1231" i="1"/>
  <c r="E1182" i="1"/>
  <c r="G1130" i="1"/>
  <c r="E1077" i="1"/>
  <c r="G1039" i="1"/>
  <c r="G948" i="1"/>
  <c r="E944" i="1"/>
  <c r="E923" i="1"/>
  <c r="G906" i="1"/>
  <c r="G857" i="1"/>
  <c r="E853" i="1"/>
  <c r="E825" i="1"/>
  <c r="E1651" i="1"/>
  <c r="G1473" i="1"/>
  <c r="E1448" i="1"/>
  <c r="G1424" i="1"/>
  <c r="G1298" i="1"/>
  <c r="E1294" i="1"/>
  <c r="G1277" i="1"/>
  <c r="G1214" i="1"/>
  <c r="E1210" i="1"/>
  <c r="E1154" i="1"/>
  <c r="E1126" i="1"/>
  <c r="G1060" i="1"/>
  <c r="E1056" i="1"/>
  <c r="E1035" i="1"/>
  <c r="G1018" i="1"/>
  <c r="G976" i="1"/>
  <c r="G878" i="1"/>
  <c r="E874" i="1"/>
  <c r="E1728" i="1"/>
  <c r="G1564" i="1"/>
  <c r="E1385" i="1"/>
  <c r="E1273" i="1"/>
  <c r="G1256" i="1"/>
  <c r="E1252" i="1"/>
  <c r="G1193" i="1"/>
  <c r="G1109" i="1"/>
  <c r="E1105" i="1"/>
  <c r="G1088" i="1"/>
  <c r="E1014" i="1"/>
  <c r="G997" i="1"/>
  <c r="E993" i="1"/>
  <c r="E972" i="1"/>
  <c r="E902" i="1"/>
  <c r="G836" i="1"/>
  <c r="G808" i="1"/>
  <c r="E804" i="1"/>
  <c r="G787" i="1"/>
  <c r="G759" i="1"/>
  <c r="E755" i="1"/>
  <c r="G738" i="1"/>
  <c r="E1434" i="1"/>
  <c r="G1382" i="1"/>
  <c r="G1221" i="1"/>
  <c r="E1217" i="1"/>
  <c r="E1189" i="1"/>
  <c r="G1165" i="1"/>
  <c r="E1161" i="1"/>
  <c r="G1137" i="1"/>
  <c r="E1084" i="1"/>
  <c r="G955" i="1"/>
  <c r="E832" i="1"/>
  <c r="E783" i="1"/>
  <c r="E2239" i="1"/>
  <c r="G1529" i="1"/>
  <c r="E1371" i="1"/>
  <c r="G1312" i="1"/>
  <c r="G1284" i="1"/>
  <c r="G1242" i="1"/>
  <c r="E1238" i="1"/>
  <c r="G1067" i="1"/>
  <c r="G1025" i="1"/>
  <c r="E951" i="1"/>
  <c r="G934" i="1"/>
  <c r="E930" i="1"/>
  <c r="G913" i="1"/>
  <c r="G885" i="1"/>
  <c r="E881" i="1"/>
  <c r="G864" i="1"/>
  <c r="E860" i="1"/>
  <c r="G766" i="1"/>
  <c r="E1896" i="1"/>
  <c r="E1280" i="1"/>
  <c r="G1200" i="1"/>
  <c r="G1144" i="1"/>
  <c r="E1133" i="1"/>
  <c r="G1116" i="1"/>
  <c r="E1112" i="1"/>
  <c r="G1095" i="1"/>
  <c r="E1063" i="1"/>
  <c r="G1046" i="1"/>
  <c r="E1042" i="1"/>
  <c r="G983" i="1"/>
  <c r="E909" i="1"/>
  <c r="G843" i="1"/>
  <c r="G815" i="1"/>
  <c r="E762" i="1"/>
  <c r="G1690" i="1"/>
  <c r="E1469" i="1"/>
  <c r="E1420" i="1"/>
  <c r="G1263" i="1"/>
  <c r="E1259" i="1"/>
  <c r="E1196" i="1"/>
  <c r="G1172" i="1"/>
  <c r="E1168" i="1"/>
  <c r="E1021" i="1"/>
  <c r="G1004" i="1"/>
  <c r="E1000" i="1"/>
  <c r="E979" i="1"/>
  <c r="G962" i="1"/>
  <c r="E811" i="1"/>
  <c r="G773" i="1"/>
  <c r="G745" i="1"/>
  <c r="E741" i="1"/>
  <c r="E1980" i="1"/>
  <c r="G1508" i="1"/>
  <c r="G1466" i="1"/>
  <c r="E1441" i="1"/>
  <c r="G1417" i="1"/>
  <c r="G1228" i="1"/>
  <c r="E1224" i="1"/>
  <c r="E1140" i="1"/>
  <c r="E1091" i="1"/>
  <c r="G1074" i="1"/>
  <c r="E958" i="1"/>
  <c r="G920" i="1"/>
  <c r="G892" i="1"/>
  <c r="E888" i="1"/>
  <c r="E839" i="1"/>
  <c r="G794" i="1"/>
  <c r="E790" i="1"/>
  <c r="G1711" i="1"/>
  <c r="E1525" i="1"/>
  <c r="E1301" i="1"/>
  <c r="G1291" i="1"/>
  <c r="G1207" i="1"/>
  <c r="G1151" i="1"/>
  <c r="E1070" i="1"/>
  <c r="G1032" i="1"/>
  <c r="G941" i="1"/>
  <c r="E937" i="1"/>
  <c r="E916" i="1"/>
  <c r="G871" i="1"/>
  <c r="G850" i="1"/>
  <c r="G822" i="1"/>
  <c r="E769" i="1"/>
  <c r="G1522" i="1"/>
  <c r="G1452" i="1"/>
  <c r="G1389" i="1"/>
  <c r="E1378" i="1"/>
  <c r="E1329" i="1"/>
  <c r="E1287" i="1"/>
  <c r="E1028" i="1"/>
  <c r="G731" i="1"/>
  <c r="G710" i="1"/>
  <c r="E657" i="1"/>
  <c r="G640" i="1"/>
  <c r="E636" i="1"/>
  <c r="G619" i="1"/>
  <c r="G542" i="1"/>
  <c r="G486" i="1"/>
  <c r="E482" i="1"/>
  <c r="G416" i="1"/>
  <c r="E405" i="1"/>
  <c r="G339" i="1"/>
  <c r="G213" i="1"/>
  <c r="E1637" i="1"/>
  <c r="E1175" i="1"/>
  <c r="G1011" i="1"/>
  <c r="E846" i="1"/>
  <c r="G780" i="1"/>
  <c r="E748" i="1"/>
  <c r="E727" i="1"/>
  <c r="E706" i="1"/>
  <c r="G591" i="1"/>
  <c r="E587" i="1"/>
  <c r="G570" i="1"/>
  <c r="E559" i="1"/>
  <c r="E538" i="1"/>
  <c r="G465" i="1"/>
  <c r="G388" i="1"/>
  <c r="E335" i="1"/>
  <c r="G311" i="1"/>
  <c r="E307" i="1"/>
  <c r="G262" i="1"/>
  <c r="E258" i="1"/>
  <c r="G241" i="1"/>
  <c r="G1158" i="1"/>
  <c r="G927" i="1"/>
  <c r="E895" i="1"/>
  <c r="G829" i="1"/>
  <c r="E797" i="1"/>
  <c r="G689" i="1"/>
  <c r="E685" i="1"/>
  <c r="E615" i="1"/>
  <c r="G521" i="1"/>
  <c r="E517" i="1"/>
  <c r="G493" i="1"/>
  <c r="G444" i="1"/>
  <c r="E384" i="1"/>
  <c r="G367" i="1"/>
  <c r="E363" i="1"/>
  <c r="G346" i="1"/>
  <c r="G290" i="1"/>
  <c r="E237" i="1"/>
  <c r="G220" i="1"/>
  <c r="E209" i="1"/>
  <c r="G1123" i="1"/>
  <c r="G668" i="1"/>
  <c r="E489" i="1"/>
  <c r="E461" i="1"/>
  <c r="E440" i="1"/>
  <c r="E412" i="1"/>
  <c r="E286" i="1"/>
  <c r="E1504" i="1"/>
  <c r="G1270" i="1"/>
  <c r="E1203" i="1"/>
  <c r="E1007" i="1"/>
  <c r="G990" i="1"/>
  <c r="G717" i="1"/>
  <c r="E664" i="1"/>
  <c r="G647" i="1"/>
  <c r="E643" i="1"/>
  <c r="G626" i="1"/>
  <c r="G598" i="1"/>
  <c r="E566" i="1"/>
  <c r="G549" i="1"/>
  <c r="G500" i="1"/>
  <c r="G423" i="1"/>
  <c r="E419" i="1"/>
  <c r="G395" i="1"/>
  <c r="E342" i="1"/>
  <c r="G318" i="1"/>
  <c r="E314" i="1"/>
  <c r="G269" i="1"/>
  <c r="E216" i="1"/>
  <c r="G1235" i="1"/>
  <c r="G1186" i="1"/>
  <c r="E776" i="1"/>
  <c r="E734" i="1"/>
  <c r="E713" i="1"/>
  <c r="G675" i="1"/>
  <c r="E622" i="1"/>
  <c r="E594" i="1"/>
  <c r="G577" i="1"/>
  <c r="E573" i="1"/>
  <c r="E545" i="1"/>
  <c r="G353" i="1"/>
  <c r="E265" i="1"/>
  <c r="G248" i="1"/>
  <c r="G227" i="1"/>
  <c r="E1413" i="1"/>
  <c r="E1266" i="1"/>
  <c r="G1102" i="1"/>
  <c r="E986" i="1"/>
  <c r="G969" i="1"/>
  <c r="G654" i="1"/>
  <c r="G507" i="1"/>
  <c r="E447" i="1"/>
  <c r="G430" i="1"/>
  <c r="E426" i="1"/>
  <c r="G402" i="1"/>
  <c r="E349" i="1"/>
  <c r="G325" i="1"/>
  <c r="E293" i="1"/>
  <c r="G276" i="1"/>
  <c r="G724" i="1"/>
  <c r="E671" i="1"/>
  <c r="E650" i="1"/>
  <c r="G633" i="1"/>
  <c r="E629" i="1"/>
  <c r="E601" i="1"/>
  <c r="G556" i="1"/>
  <c r="E321" i="1"/>
  <c r="E272" i="1"/>
  <c r="G801" i="1"/>
  <c r="E433" i="1"/>
  <c r="E300" i="1"/>
  <c r="E202" i="1"/>
  <c r="G136" i="1"/>
  <c r="E132" i="1"/>
  <c r="G115" i="1"/>
  <c r="G94" i="1"/>
  <c r="G73" i="1"/>
  <c r="G31" i="1"/>
  <c r="E328" i="1"/>
  <c r="E608" i="1"/>
  <c r="E279" i="1"/>
  <c r="E1049" i="1"/>
  <c r="E83" i="1"/>
  <c r="G528" i="1"/>
  <c r="E468" i="1"/>
  <c r="E370" i="1"/>
  <c r="G297" i="1"/>
  <c r="E223" i="1"/>
  <c r="E181" i="1"/>
  <c r="G157" i="1"/>
  <c r="E153" i="1"/>
  <c r="E111" i="1"/>
  <c r="E90" i="1"/>
  <c r="E69" i="1"/>
  <c r="G52" i="1"/>
  <c r="E48" i="1"/>
  <c r="E27" i="1"/>
  <c r="G101" i="1"/>
  <c r="G59" i="1"/>
  <c r="G682" i="1"/>
  <c r="E475" i="1"/>
  <c r="G206" i="1"/>
  <c r="E965" i="1"/>
  <c r="G199" i="1"/>
  <c r="G45" i="1"/>
  <c r="G1179" i="1"/>
  <c r="G612" i="1"/>
  <c r="E552" i="1"/>
  <c r="G514" i="1"/>
  <c r="E503" i="1"/>
  <c r="G332" i="1"/>
  <c r="G234" i="1"/>
  <c r="E188" i="1"/>
  <c r="E55" i="1"/>
  <c r="E195" i="1"/>
  <c r="G108" i="1"/>
  <c r="E251" i="1"/>
  <c r="E1553" i="1"/>
  <c r="E699" i="1"/>
  <c r="G479" i="1"/>
  <c r="G381" i="1"/>
  <c r="E356" i="1"/>
  <c r="G283" i="1"/>
  <c r="G192" i="1"/>
  <c r="E398" i="1"/>
  <c r="G1081" i="1"/>
  <c r="G661" i="1"/>
  <c r="G563" i="1"/>
  <c r="E454" i="1"/>
  <c r="E230" i="1"/>
  <c r="E125" i="1"/>
  <c r="G437" i="1"/>
  <c r="E1119" i="1"/>
  <c r="G696" i="1"/>
  <c r="E524" i="1"/>
  <c r="G451" i="1"/>
  <c r="E391" i="1"/>
  <c r="E244" i="1"/>
  <c r="G164" i="1"/>
  <c r="E160" i="1"/>
  <c r="G143" i="1"/>
  <c r="E139" i="1"/>
  <c r="G122" i="1"/>
  <c r="E118" i="1"/>
  <c r="E97" i="1"/>
  <c r="G80" i="1"/>
  <c r="E76" i="1"/>
  <c r="G38" i="1"/>
  <c r="E34" i="1"/>
  <c r="E867" i="1"/>
  <c r="E818" i="1"/>
  <c r="E720" i="1"/>
  <c r="G584" i="1"/>
  <c r="G535" i="1"/>
  <c r="G304" i="1"/>
  <c r="G255" i="1"/>
  <c r="G171" i="1"/>
  <c r="E510" i="1"/>
  <c r="E377" i="1"/>
  <c r="G129" i="1"/>
  <c r="G1326" i="1"/>
  <c r="G1249" i="1"/>
  <c r="G1053" i="1"/>
  <c r="E692" i="1"/>
  <c r="G605" i="1"/>
  <c r="E496" i="1"/>
  <c r="G472" i="1"/>
  <c r="G374" i="1"/>
  <c r="E167" i="1"/>
  <c r="G150" i="1"/>
  <c r="E146" i="1"/>
  <c r="E104" i="1"/>
  <c r="G87" i="1"/>
  <c r="G66" i="1"/>
  <c r="E62" i="1"/>
  <c r="G24" i="1"/>
  <c r="E580" i="1"/>
  <c r="E41" i="1"/>
  <c r="E1147" i="1"/>
  <c r="E1098" i="1"/>
  <c r="G899" i="1"/>
  <c r="G752" i="1"/>
  <c r="G703" i="1"/>
  <c r="E678" i="1"/>
  <c r="E531" i="1"/>
  <c r="G458" i="1"/>
  <c r="G409" i="1"/>
  <c r="G360" i="1"/>
  <c r="G185" i="1"/>
  <c r="E174" i="1"/>
  <c r="G178" i="1"/>
  <c r="E1245" i="1"/>
  <c r="J3247" i="1"/>
  <c r="J3254" i="1"/>
  <c r="J3205" i="1"/>
  <c r="J3009" i="1"/>
  <c r="J3107" i="1"/>
  <c r="J2995" i="1"/>
  <c r="J2974" i="1"/>
  <c r="J3387" i="1"/>
  <c r="J2757" i="1"/>
  <c r="J2547" i="1"/>
  <c r="J2820" i="1"/>
  <c r="J2449" i="1"/>
  <c r="J2050" i="1"/>
  <c r="J2281" i="1"/>
  <c r="J2337" i="1"/>
  <c r="J2540" i="1"/>
  <c r="J2295" i="1"/>
  <c r="J2379" i="1"/>
  <c r="J1665" i="1"/>
  <c r="J1567" i="1"/>
  <c r="J1994" i="1"/>
  <c r="J1630" i="1"/>
  <c r="J1938" i="1"/>
  <c r="J1679" i="1"/>
  <c r="J1273" i="1"/>
  <c r="J1189" i="1"/>
  <c r="J1595" i="1"/>
  <c r="O1592" i="1" s="1"/>
  <c r="J1420" i="1"/>
  <c r="J1091" i="1"/>
  <c r="J1525" i="1"/>
  <c r="J1098" i="1"/>
  <c r="J797" i="1"/>
  <c r="J440" i="1"/>
  <c r="J734" i="1"/>
  <c r="J468" i="1"/>
  <c r="J426" i="1"/>
  <c r="J251" i="1"/>
  <c r="J335" i="1"/>
  <c r="J83" i="1"/>
  <c r="J97" i="1"/>
  <c r="J125" i="1"/>
  <c r="J90" i="1"/>
  <c r="J3219" i="1"/>
  <c r="J3513" i="1"/>
  <c r="J3450" i="1"/>
  <c r="J3212" i="1"/>
  <c r="J3058" i="1"/>
  <c r="J3191" i="1"/>
  <c r="J2932" i="1"/>
  <c r="J2918" i="1"/>
  <c r="J2673" i="1"/>
  <c r="J2407" i="1"/>
  <c r="J2652" i="1"/>
  <c r="J2414" i="1"/>
  <c r="J2001" i="1"/>
  <c r="J2225" i="1"/>
  <c r="J2253" i="1"/>
  <c r="J2477" i="1"/>
  <c r="J2211" i="1"/>
  <c r="J2302" i="1"/>
  <c r="J1644" i="1"/>
  <c r="J1343" i="1"/>
  <c r="J1966" i="1"/>
  <c r="J1462" i="1"/>
  <c r="J1812" i="1"/>
  <c r="J2120" i="1"/>
  <c r="J1252" i="1"/>
  <c r="J1161" i="1"/>
  <c r="J1546" i="1"/>
  <c r="J1259" i="1"/>
  <c r="J958" i="1"/>
  <c r="J1287" i="1"/>
  <c r="J1007" i="1"/>
  <c r="J685" i="1"/>
  <c r="J412" i="1"/>
  <c r="J713" i="1"/>
  <c r="J391" i="1"/>
  <c r="J349" i="1"/>
  <c r="J1035" i="1"/>
  <c r="J1210" i="1"/>
  <c r="J1553" i="1"/>
  <c r="J76" i="1"/>
  <c r="J965" i="1"/>
  <c r="O962" i="1" s="1"/>
  <c r="J69" i="1"/>
  <c r="J3485" i="1"/>
  <c r="J3408" i="1"/>
  <c r="J3415" i="1"/>
  <c r="J3170" i="1"/>
  <c r="J2981" i="1"/>
  <c r="J3065" i="1"/>
  <c r="J2911" i="1"/>
  <c r="J2855" i="1"/>
  <c r="J2638" i="1"/>
  <c r="J2701" i="1"/>
  <c r="J2582" i="1"/>
  <c r="J2729" i="1"/>
  <c r="J1917" i="1"/>
  <c r="J2176" i="1"/>
  <c r="J2204" i="1"/>
  <c r="J2316" i="1"/>
  <c r="J2183" i="1"/>
  <c r="J2274" i="1"/>
  <c r="J1623" i="1"/>
  <c r="J1315" i="1"/>
  <c r="J1805" i="1"/>
  <c r="J2057" i="1"/>
  <c r="J1749" i="1"/>
  <c r="J1945" i="1"/>
  <c r="J1105" i="1"/>
  <c r="J1084" i="1"/>
  <c r="J1483" i="1"/>
  <c r="J1196" i="1"/>
  <c r="J888" i="1"/>
  <c r="J1245" i="1"/>
  <c r="O1242" i="1" s="1"/>
  <c r="J986" i="1"/>
  <c r="J615" i="1"/>
  <c r="J286" i="1"/>
  <c r="J622" i="1"/>
  <c r="J370" i="1"/>
  <c r="J293" i="1"/>
  <c r="J699" i="1"/>
  <c r="J202" i="1"/>
  <c r="J454" i="1"/>
  <c r="J34" i="1"/>
  <c r="J608" i="1"/>
  <c r="J48" i="1"/>
  <c r="J3394" i="1"/>
  <c r="O3391" i="1" s="1"/>
  <c r="J3401" i="1"/>
  <c r="J3380" i="1"/>
  <c r="J3128" i="1"/>
  <c r="J3149" i="1"/>
  <c r="J3002" i="1"/>
  <c r="J2848" i="1"/>
  <c r="J3016" i="1"/>
  <c r="J2750" i="1"/>
  <c r="O2747" i="1" s="1"/>
  <c r="J2680" i="1"/>
  <c r="J2554" i="1"/>
  <c r="O2551" i="1" s="1"/>
  <c r="J2694" i="1"/>
  <c r="J2505" i="1"/>
  <c r="J2008" i="1"/>
  <c r="J2148" i="1"/>
  <c r="J2267" i="1"/>
  <c r="J2134" i="1"/>
  <c r="J2239" i="1"/>
  <c r="J1476" i="1"/>
  <c r="J2078" i="1"/>
  <c r="J1763" i="1"/>
  <c r="J1826" i="1"/>
  <c r="J1658" i="1"/>
  <c r="J1777" i="1"/>
  <c r="J1014" i="1"/>
  <c r="J832" i="1"/>
  <c r="O829" i="1" s="1"/>
  <c r="J1322" i="1"/>
  <c r="J1168" i="1"/>
  <c r="J839" i="1"/>
  <c r="J1119" i="1"/>
  <c r="O1116" i="1" s="1"/>
  <c r="J846" i="1"/>
  <c r="J517" i="1"/>
  <c r="J1126" i="1"/>
  <c r="J594" i="1"/>
  <c r="O591" i="1" s="1"/>
  <c r="J244" i="1"/>
  <c r="J1707" i="1"/>
  <c r="J678" i="1"/>
  <c r="J132" i="1"/>
  <c r="J188" i="1"/>
  <c r="O185" i="1" s="1"/>
  <c r="J167" i="1"/>
  <c r="J279" i="1"/>
  <c r="O276" i="1" s="1"/>
  <c r="J27" i="1"/>
  <c r="J3303" i="1"/>
  <c r="J3310" i="1"/>
  <c r="J3338" i="1"/>
  <c r="J3177" i="1"/>
  <c r="J3142" i="1"/>
  <c r="J2939" i="1"/>
  <c r="J2827" i="1"/>
  <c r="J2890" i="1"/>
  <c r="J2603" i="1"/>
  <c r="J2519" i="1"/>
  <c r="J2470" i="1"/>
  <c r="J2666" i="1"/>
  <c r="J2533" i="1"/>
  <c r="J2512" i="1"/>
  <c r="J2036" i="1"/>
  <c r="J2232" i="1"/>
  <c r="J2071" i="1"/>
  <c r="J2162" i="1"/>
  <c r="J1455" i="1"/>
  <c r="J2029" i="1"/>
  <c r="O2026" i="1" s="1"/>
  <c r="J1651" i="1"/>
  <c r="J1791" i="1"/>
  <c r="O1788" i="1" s="1"/>
  <c r="J1616" i="1"/>
  <c r="J1581" i="1"/>
  <c r="J993" i="1"/>
  <c r="J783" i="1"/>
  <c r="J1280" i="1"/>
  <c r="O1277" i="1" s="1"/>
  <c r="J1021" i="1"/>
  <c r="J790" i="1"/>
  <c r="J1049" i="1"/>
  <c r="J748" i="1"/>
  <c r="J384" i="1"/>
  <c r="J664" i="1"/>
  <c r="J573" i="1"/>
  <c r="J223" i="1"/>
  <c r="O220" i="1" s="1"/>
  <c r="J1231" i="1"/>
  <c r="J531" i="1"/>
  <c r="J650" i="1"/>
  <c r="J1399" i="1"/>
  <c r="J559" i="1"/>
  <c r="J195" i="1"/>
  <c r="J3275" i="1"/>
  <c r="O3272" i="1" s="1"/>
  <c r="J3282" i="1"/>
  <c r="J3317" i="1"/>
  <c r="O3314" i="1" s="1"/>
  <c r="J3100" i="1"/>
  <c r="J2988" i="1"/>
  <c r="J3478" i="1"/>
  <c r="J2792" i="1"/>
  <c r="O2789" i="1" s="1"/>
  <c r="J2806" i="1"/>
  <c r="J2435" i="1"/>
  <c r="J2491" i="1"/>
  <c r="J2883" i="1"/>
  <c r="J2659" i="1"/>
  <c r="O2656" i="1" s="1"/>
  <c r="J2456" i="1"/>
  <c r="J2358" i="1"/>
  <c r="J2393" i="1"/>
  <c r="J2155" i="1"/>
  <c r="J1889" i="1"/>
  <c r="J2092" i="1"/>
  <c r="J1427" i="1"/>
  <c r="O1424" i="1" s="1"/>
  <c r="J1609" i="1"/>
  <c r="J1518" i="1"/>
  <c r="J1721" i="1"/>
  <c r="J1448" i="1"/>
  <c r="J1560" i="1"/>
  <c r="J972" i="1"/>
  <c r="J1532" i="1"/>
  <c r="J1133" i="1"/>
  <c r="J1000" i="1"/>
  <c r="J1574" i="1"/>
  <c r="J1028" i="1"/>
  <c r="J2428" i="1"/>
  <c r="J363" i="1"/>
  <c r="J643" i="1"/>
  <c r="J545" i="1"/>
  <c r="J1602" i="1"/>
  <c r="J1182" i="1"/>
  <c r="J510" i="1"/>
  <c r="J601" i="1"/>
  <c r="J62" i="1"/>
  <c r="J433" i="1"/>
  <c r="J41" i="1"/>
  <c r="J3527" i="1"/>
  <c r="O3524" i="1" s="1"/>
  <c r="J3464" i="1"/>
  <c r="O3461" i="1" s="1"/>
  <c r="J3226" i="1"/>
  <c r="J3261" i="1"/>
  <c r="O3258" i="1" s="1"/>
  <c r="J3422" i="1"/>
  <c r="J2960" i="1"/>
  <c r="J2946" i="1"/>
  <c r="J3268" i="1"/>
  <c r="J2715" i="1"/>
  <c r="J2862" i="1"/>
  <c r="J2442" i="1"/>
  <c r="J2813" i="1"/>
  <c r="J2589" i="1"/>
  <c r="J2330" i="1"/>
  <c r="J2288" i="1"/>
  <c r="J2365" i="1"/>
  <c r="J2015" i="1"/>
  <c r="J1868" i="1"/>
  <c r="J1875" i="1"/>
  <c r="J1392" i="1"/>
  <c r="J1588" i="1"/>
  <c r="J1441" i="1"/>
  <c r="J2596" i="1"/>
  <c r="J1378" i="1"/>
  <c r="J1952" i="1"/>
  <c r="J902" i="1"/>
  <c r="J1336" i="1"/>
  <c r="J1112" i="1"/>
  <c r="J979" i="1"/>
  <c r="J1406" i="1"/>
  <c r="J867" i="1"/>
  <c r="J1798" i="1"/>
  <c r="J237" i="1"/>
  <c r="J566" i="1"/>
  <c r="O563" i="1" s="1"/>
  <c r="J265" i="1"/>
  <c r="J1350" i="1"/>
  <c r="J853" i="1"/>
  <c r="J475" i="1"/>
  <c r="J321" i="1"/>
  <c r="J706" i="1"/>
  <c r="J587" i="1"/>
  <c r="J629" i="1"/>
  <c r="J3457" i="1"/>
  <c r="J3359" i="1"/>
  <c r="J3198" i="1"/>
  <c r="J3520" i="1"/>
  <c r="J3135" i="1"/>
  <c r="J3296" i="1"/>
  <c r="J2897" i="1"/>
  <c r="J3163" i="1"/>
  <c r="O3160" i="1" s="1"/>
  <c r="J2953" i="1"/>
  <c r="J2708" i="1"/>
  <c r="J2967" i="1"/>
  <c r="O2964" i="1" s="1"/>
  <c r="J2771" i="1"/>
  <c r="J2561" i="1"/>
  <c r="J2246" i="1"/>
  <c r="J2099" i="1"/>
  <c r="J2260" i="1"/>
  <c r="J1980" i="1"/>
  <c r="J1840" i="1"/>
  <c r="O1837" i="1" s="1"/>
  <c r="J1847" i="1"/>
  <c r="J2113" i="1"/>
  <c r="J1539" i="1"/>
  <c r="O1536" i="1" s="1"/>
  <c r="J1434" i="1"/>
  <c r="J1770" i="1"/>
  <c r="J1329" i="1"/>
  <c r="J1903" i="1"/>
  <c r="J804" i="1"/>
  <c r="J1238" i="1"/>
  <c r="J1063" i="1"/>
  <c r="O1060" i="1" s="1"/>
  <c r="J811" i="1"/>
  <c r="J1357" i="1"/>
  <c r="J818" i="1"/>
  <c r="J1490" i="1"/>
  <c r="J209" i="1"/>
  <c r="J419" i="1"/>
  <c r="J923" i="1"/>
  <c r="O920" i="1" s="1"/>
  <c r="J1294" i="1"/>
  <c r="J720" i="1"/>
  <c r="J377" i="1"/>
  <c r="J272" i="1"/>
  <c r="J636" i="1"/>
  <c r="J538" i="1"/>
  <c r="J174" i="1"/>
  <c r="J3436" i="1"/>
  <c r="J3534" i="1"/>
  <c r="J3492" i="1"/>
  <c r="J3499" i="1"/>
  <c r="J3079" i="1"/>
  <c r="O3076" i="1" s="1"/>
  <c r="J3156" i="1"/>
  <c r="J3037" i="1"/>
  <c r="J3093" i="1"/>
  <c r="J2869" i="1"/>
  <c r="J2645" i="1"/>
  <c r="O2642" i="1" s="1"/>
  <c r="J2876" i="1"/>
  <c r="J2736" i="1"/>
  <c r="J2351" i="1"/>
  <c r="J2197" i="1"/>
  <c r="J2064" i="1"/>
  <c r="J2127" i="1"/>
  <c r="J2764" i="1"/>
  <c r="O2761" i="1" s="1"/>
  <c r="J2834" i="1"/>
  <c r="J1987" i="1"/>
  <c r="J1959" i="1"/>
  <c r="O1956" i="1" s="1"/>
  <c r="J1497" i="1"/>
  <c r="J1413" i="1"/>
  <c r="J1504" i="1"/>
  <c r="J2169" i="1"/>
  <c r="J1861" i="1"/>
  <c r="J755" i="1"/>
  <c r="J951" i="1"/>
  <c r="J1042" i="1"/>
  <c r="J741" i="1"/>
  <c r="J1070" i="1"/>
  <c r="J1266" i="1"/>
  <c r="J1854" i="1"/>
  <c r="J1077" i="1"/>
  <c r="J342" i="1"/>
  <c r="J825" i="1"/>
  <c r="J1154" i="1"/>
  <c r="J580" i="1"/>
  <c r="J356" i="1"/>
  <c r="J307" i="1"/>
  <c r="J405" i="1"/>
  <c r="J258" i="1"/>
  <c r="J482" i="1"/>
  <c r="J3429" i="1"/>
  <c r="J3443" i="1"/>
  <c r="J3471" i="1"/>
  <c r="J3345" i="1"/>
  <c r="J3023" i="1"/>
  <c r="J3114" i="1"/>
  <c r="J3044" i="1"/>
  <c r="J2925" i="1"/>
  <c r="O2922" i="1" s="1"/>
  <c r="J2568" i="1"/>
  <c r="J2617" i="1"/>
  <c r="J2785" i="1"/>
  <c r="O2782" i="1" s="1"/>
  <c r="J2624" i="1"/>
  <c r="J2218" i="1"/>
  <c r="J2631" i="1"/>
  <c r="J1973" i="1"/>
  <c r="J2106" i="1"/>
  <c r="J2400" i="1"/>
  <c r="J2722" i="1"/>
  <c r="J1910" i="1"/>
  <c r="J1784" i="1"/>
  <c r="J1364" i="1"/>
  <c r="J1924" i="1"/>
  <c r="O1921" i="1" s="1"/>
  <c r="J1371" i="1"/>
  <c r="J2022" i="1"/>
  <c r="J1756" i="1"/>
  <c r="J1833" i="1"/>
  <c r="J930" i="1"/>
  <c r="J909" i="1"/>
  <c r="J1511" i="1"/>
  <c r="J937" i="1"/>
  <c r="J1203" i="1"/>
  <c r="J1637" i="1"/>
  <c r="J944" i="1"/>
  <c r="J314" i="1"/>
  <c r="J692" i="1"/>
  <c r="J1056" i="1"/>
  <c r="J552" i="1"/>
  <c r="J328" i="1"/>
  <c r="J55" i="1"/>
  <c r="J160" i="1"/>
  <c r="J104" i="1"/>
  <c r="J181" i="1"/>
  <c r="J3506" i="1"/>
  <c r="J3366" i="1"/>
  <c r="J3373" i="1"/>
  <c r="O3370" i="1" s="1"/>
  <c r="J3289" i="1"/>
  <c r="J3184" i="1"/>
  <c r="J3086" i="1"/>
  <c r="O3083" i="1" s="1"/>
  <c r="J3121" i="1"/>
  <c r="J2799" i="1"/>
  <c r="J2904" i="1"/>
  <c r="J2610" i="1"/>
  <c r="J2778" i="1"/>
  <c r="J2526" i="1"/>
  <c r="J2190" i="1"/>
  <c r="J2386" i="1"/>
  <c r="J1882" i="1"/>
  <c r="J2085" i="1"/>
  <c r="J2372" i="1"/>
  <c r="J2421" i="1"/>
  <c r="O2418" i="1" s="1"/>
  <c r="J1819" i="1"/>
  <c r="J1714" i="1"/>
  <c r="J2484" i="1"/>
  <c r="J1742" i="1"/>
  <c r="J1301" i="1"/>
  <c r="J1896" i="1"/>
  <c r="J1686" i="1"/>
  <c r="J1700" i="1"/>
  <c r="O1697" i="1" s="1"/>
  <c r="J881" i="1"/>
  <c r="O878" i="1" s="1"/>
  <c r="J762" i="1"/>
  <c r="J1224" i="1"/>
  <c r="O1221" i="1" s="1"/>
  <c r="J916" i="1"/>
  <c r="J1175" i="1"/>
  <c r="J1308" i="1"/>
  <c r="J489" i="1"/>
  <c r="J216" i="1"/>
  <c r="J524" i="1"/>
  <c r="J874" i="1"/>
  <c r="J503" i="1"/>
  <c r="J230" i="1"/>
  <c r="J657" i="1"/>
  <c r="J139" i="1"/>
  <c r="J300" i="1"/>
  <c r="O297" i="1" s="1"/>
  <c r="J153" i="1"/>
  <c r="J3352" i="1"/>
  <c r="J3331" i="1"/>
  <c r="J3233" i="1"/>
  <c r="J3240" i="1"/>
  <c r="J3324" i="1"/>
  <c r="J3030" i="1"/>
  <c r="J3051" i="1"/>
  <c r="J2743" i="1"/>
  <c r="J2841" i="1"/>
  <c r="J2575" i="1"/>
  <c r="J2687" i="1"/>
  <c r="J2498" i="1"/>
  <c r="O2495" i="1" s="1"/>
  <c r="J2141" i="1"/>
  <c r="J2309" i="1"/>
  <c r="J2463" i="1"/>
  <c r="J1931" i="1"/>
  <c r="J2344" i="1"/>
  <c r="J2043" i="1"/>
  <c r="J1735" i="1"/>
  <c r="J1693" i="1"/>
  <c r="J2323" i="1"/>
  <c r="J1672" i="1"/>
  <c r="J3072" i="1"/>
  <c r="O3069" i="1" s="1"/>
  <c r="J1728" i="1"/>
  <c r="O1725" i="1" s="1"/>
  <c r="J1385" i="1"/>
  <c r="J1217" i="1"/>
  <c r="J860" i="1"/>
  <c r="J1469" i="1"/>
  <c r="J1140" i="1"/>
  <c r="J769" i="1"/>
  <c r="J1147" i="1"/>
  <c r="J895" i="1"/>
  <c r="J461" i="1"/>
  <c r="J776" i="1"/>
  <c r="J496" i="1"/>
  <c r="O493" i="1" s="1"/>
  <c r="J447" i="1"/>
  <c r="J398" i="1"/>
  <c r="J727" i="1"/>
  <c r="J146" i="1"/>
  <c r="J118" i="1"/>
  <c r="J671" i="1"/>
  <c r="J111" i="1"/>
  <c r="J20" i="1"/>
  <c r="BU533" i="1"/>
  <c r="CC533" i="1" s="1"/>
  <c r="BU532" i="1"/>
  <c r="CC532" i="1" s="1"/>
  <c r="BU531" i="1"/>
  <c r="CC531" i="1" s="1"/>
  <c r="BU530" i="1"/>
  <c r="CC530" i="1" s="1"/>
  <c r="BU529" i="1"/>
  <c r="CC529" i="1" s="1"/>
  <c r="U20" i="1"/>
  <c r="S17" i="1"/>
  <c r="E20" i="1"/>
  <c r="G17" i="1"/>
  <c r="F20" i="1"/>
  <c r="D17" i="1"/>
  <c r="O1760" i="1" l="1"/>
  <c r="O3412" i="1"/>
  <c r="O2684" i="1"/>
  <c r="O3230" i="1"/>
  <c r="O3118" i="1"/>
  <c r="O1018" i="1"/>
  <c r="O3167" i="1"/>
  <c r="O2082" i="1"/>
  <c r="O2145" i="1"/>
  <c r="O1907" i="1"/>
  <c r="O3202" i="1"/>
  <c r="O3447" i="1"/>
  <c r="O3398" i="1"/>
  <c r="O2320" i="1"/>
  <c r="O2929" i="1"/>
  <c r="O3244" i="1"/>
  <c r="O2586" i="1"/>
  <c r="O3146" i="1"/>
  <c r="O2061" i="1"/>
  <c r="O1634" i="1"/>
  <c r="O3188" i="1"/>
  <c r="O871" i="1"/>
  <c r="O108" i="1"/>
  <c r="O1375" i="1"/>
  <c r="O1137" i="1"/>
  <c r="O2460" i="1"/>
  <c r="O1305" i="1"/>
  <c r="O1732" i="1"/>
  <c r="O2306" i="1"/>
  <c r="O2726" i="1"/>
  <c r="O3384" i="1"/>
  <c r="O227" i="1"/>
  <c r="O549" i="1"/>
  <c r="O458" i="1"/>
  <c r="O1333" i="1"/>
  <c r="O3181" i="1"/>
  <c r="O1473" i="1"/>
  <c r="O2327" i="1"/>
  <c r="O2194" i="1"/>
  <c r="O2635" i="1"/>
  <c r="O2103" i="1"/>
  <c r="O2558" i="1"/>
  <c r="O2068" i="1"/>
  <c r="O3286" i="1"/>
  <c r="O3489" i="1"/>
  <c r="O2285" i="1"/>
  <c r="O2740" i="1"/>
  <c r="O3503" i="1"/>
  <c r="O3111" i="1"/>
  <c r="O2733" i="1"/>
  <c r="O941" i="1"/>
  <c r="O2754" i="1"/>
  <c r="O2222" i="1"/>
  <c r="O2796" i="1"/>
  <c r="O1767" i="1"/>
  <c r="O353" i="1"/>
  <c r="O1284" i="1"/>
  <c r="O1641" i="1"/>
  <c r="O1879" i="1"/>
  <c r="O304" i="1"/>
  <c r="O2621" i="1"/>
  <c r="O3153" i="1"/>
  <c r="O3174" i="1"/>
  <c r="O2677" i="1"/>
  <c r="O2124" i="1"/>
  <c r="O3496" i="1"/>
  <c r="O1781" i="1"/>
  <c r="O3048" i="1"/>
  <c r="O3531" i="1"/>
  <c r="O2264" i="1"/>
  <c r="O2341" i="1"/>
  <c r="O3020" i="1"/>
  <c r="O2439" i="1"/>
  <c r="O3517" i="1"/>
  <c r="O2852" i="1"/>
  <c r="O2936" i="1"/>
  <c r="O2691" i="1"/>
  <c r="O2292" i="1"/>
  <c r="O584" i="1"/>
  <c r="O2488" i="1"/>
  <c r="O1480" i="1"/>
  <c r="O2201" i="1"/>
  <c r="O409" i="1"/>
  <c r="O2369" i="1"/>
  <c r="O1368" i="1"/>
  <c r="O1515" i="1"/>
  <c r="O2173" i="1"/>
  <c r="O2817" i="1"/>
  <c r="O2481" i="1"/>
  <c r="O2712" i="1"/>
  <c r="O1753" i="1"/>
  <c r="O2831" i="1"/>
  <c r="O1606" i="1"/>
  <c r="O2530" i="1"/>
  <c r="O2845" i="1"/>
  <c r="O3475" i="1"/>
  <c r="O2313" i="1"/>
  <c r="O766" i="1"/>
  <c r="O1893" i="1"/>
  <c r="O1466" i="1"/>
  <c r="O339" i="1"/>
  <c r="O857" i="1"/>
  <c r="O927" i="1"/>
  <c r="O1235" i="1"/>
  <c r="O2096" i="1"/>
  <c r="O598" i="1"/>
  <c r="O2516" i="1"/>
  <c r="O808" i="1"/>
  <c r="O213" i="1"/>
  <c r="O206" i="1"/>
  <c r="O843" i="1"/>
  <c r="O1102" i="1"/>
  <c r="O1914" i="1"/>
  <c r="O2047" i="1"/>
  <c r="O570" i="1"/>
  <c r="O164" i="1"/>
  <c r="O1165" i="1"/>
  <c r="O1256" i="1"/>
  <c r="O738" i="1"/>
  <c r="O976" i="1"/>
  <c r="O1718" i="1"/>
  <c r="O1396" i="1"/>
  <c r="O1963" i="1"/>
  <c r="O689" i="1"/>
  <c r="O255" i="1"/>
  <c r="O759" i="1"/>
  <c r="O2705" i="1"/>
  <c r="O1739" i="1"/>
  <c r="O2376" i="1"/>
  <c r="O3027" i="1"/>
  <c r="O94" i="1"/>
  <c r="O80" i="1"/>
  <c r="O1445" i="1"/>
  <c r="O2537" i="1"/>
  <c r="O248" i="1"/>
  <c r="O1676" i="1"/>
  <c r="O913" i="1"/>
  <c r="O2019" i="1"/>
  <c r="O479" i="1"/>
  <c r="O1291" i="1"/>
  <c r="O626" i="1"/>
  <c r="O3006" i="1"/>
  <c r="O1669" i="1"/>
  <c r="O311" i="1"/>
  <c r="O3013" i="1"/>
  <c r="O3405" i="1"/>
  <c r="O2915" i="1"/>
  <c r="O1186" i="1"/>
  <c r="O2054" i="1"/>
  <c r="O1886" i="1"/>
  <c r="O1508" i="1"/>
  <c r="O2397" i="1"/>
  <c r="O1501" i="1"/>
  <c r="O430" i="1"/>
  <c r="O2250" i="1"/>
  <c r="O906" i="1"/>
  <c r="O2005" i="1"/>
  <c r="O1690" i="1"/>
  <c r="O472" i="1"/>
  <c r="O1228" i="1"/>
  <c r="O2663" i="1"/>
  <c r="O2523" i="1"/>
  <c r="O2607" i="1"/>
  <c r="O1410" i="1"/>
  <c r="O2859" i="1"/>
  <c r="O1130" i="1"/>
  <c r="O612" i="1"/>
  <c r="O3125" i="1"/>
  <c r="O822" i="1"/>
  <c r="O52" i="1"/>
  <c r="O2824" i="1"/>
  <c r="O675" i="1"/>
  <c r="O2838" i="1"/>
  <c r="O178" i="1"/>
  <c r="O3468" i="1"/>
  <c r="O1711" i="1"/>
  <c r="O1830" i="1"/>
  <c r="O3440" i="1"/>
  <c r="O2453" i="1"/>
  <c r="O2271" i="1"/>
  <c r="O2117" i="1"/>
  <c r="O444" i="1"/>
  <c r="O934" i="1"/>
  <c r="O535" i="1"/>
  <c r="O1970" i="1"/>
  <c r="O3426" i="1"/>
  <c r="O1900" i="1"/>
  <c r="O1557" i="1"/>
  <c r="O2180" i="1"/>
  <c r="O122" i="1"/>
  <c r="O1053" i="1"/>
  <c r="O2670" i="1"/>
  <c r="O66" i="1"/>
  <c r="O2565" i="1"/>
  <c r="O528" i="1"/>
  <c r="O990" i="1"/>
  <c r="O3482" i="1"/>
  <c r="O2894" i="1"/>
  <c r="O2467" i="1"/>
  <c r="O1347" i="1"/>
  <c r="O619" i="1"/>
  <c r="O2698" i="1"/>
  <c r="O2544" i="1"/>
  <c r="O2873" i="1"/>
  <c r="O2775" i="1"/>
  <c r="O1802" i="1"/>
  <c r="O724" i="1"/>
  <c r="O325" i="1"/>
  <c r="O374" i="1"/>
  <c r="O801" i="1"/>
  <c r="O395" i="1"/>
  <c r="O3034" i="1"/>
  <c r="O787" i="1"/>
  <c r="O1809" i="1"/>
  <c r="O1088" i="1"/>
  <c r="O836" i="1"/>
  <c r="O1746" i="1"/>
  <c r="O73" i="1"/>
  <c r="O661" i="1"/>
  <c r="O1550" i="1"/>
  <c r="O1991" i="1"/>
  <c r="O1158" i="1"/>
  <c r="O794" i="1"/>
  <c r="O1382" i="1"/>
  <c r="O150" i="1"/>
  <c r="O1403" i="1"/>
  <c r="O2957" i="1"/>
  <c r="O1459" i="1"/>
  <c r="O654" i="1"/>
  <c r="O948" i="1"/>
  <c r="O318" i="1"/>
  <c r="O3223" i="1"/>
  <c r="O696" i="1"/>
  <c r="O752" i="1"/>
  <c r="O1487" i="1"/>
  <c r="O2110" i="1"/>
  <c r="O1683" i="1"/>
  <c r="O577" i="1"/>
  <c r="O1613" i="1"/>
  <c r="O2810" i="1"/>
  <c r="O2985" i="1"/>
  <c r="O2474" i="1"/>
  <c r="O3132" i="1"/>
  <c r="O262" i="1"/>
  <c r="O997" i="1"/>
  <c r="O668" i="1"/>
  <c r="O101" i="1"/>
  <c r="O2887" i="1"/>
  <c r="O1494" i="1"/>
  <c r="O3195" i="1"/>
  <c r="O1529" i="1"/>
  <c r="O2355" i="1"/>
  <c r="O745" i="1"/>
  <c r="O1095" i="1"/>
  <c r="O3090" i="1"/>
  <c r="O1389" i="1"/>
  <c r="O1263" i="1"/>
  <c r="O885" i="1"/>
  <c r="O3104" i="1"/>
  <c r="O1067" i="1"/>
  <c r="O1326" i="1"/>
  <c r="O1599" i="1"/>
  <c r="O556" i="1"/>
  <c r="O2229" i="1"/>
  <c r="O1823" i="1"/>
  <c r="O2404" i="1"/>
  <c r="O1431" i="1"/>
  <c r="O1109" i="1"/>
  <c r="O780" i="1"/>
  <c r="O2509" i="1"/>
  <c r="O2075" i="1"/>
  <c r="O199" i="1"/>
  <c r="O1081" i="1"/>
  <c r="O1004" i="1"/>
  <c r="O1270" i="1"/>
  <c r="O24" i="1"/>
  <c r="O290" i="1"/>
  <c r="O423" i="1"/>
  <c r="O1200" i="1"/>
  <c r="O815" i="1"/>
  <c r="O850" i="1"/>
  <c r="O1949" i="1"/>
  <c r="O1025" i="1"/>
  <c r="O955" i="1"/>
  <c r="O2208" i="1"/>
  <c r="O3055" i="1"/>
  <c r="O1935" i="1"/>
  <c r="O143" i="1"/>
  <c r="O1585" i="1"/>
  <c r="O1011" i="1"/>
  <c r="O2502" i="1"/>
  <c r="O983" i="1"/>
  <c r="O1620" i="1"/>
  <c r="O1249" i="1"/>
  <c r="O1662" i="1"/>
  <c r="O2971" i="1"/>
  <c r="O45" i="1"/>
  <c r="O346" i="1"/>
  <c r="O1179" i="1"/>
  <c r="O605" i="1"/>
  <c r="O388" i="1"/>
  <c r="O2012" i="1"/>
  <c r="O542" i="1"/>
  <c r="O1123" i="1"/>
  <c r="O451" i="1"/>
  <c r="O2334" i="1"/>
  <c r="O773" i="1"/>
  <c r="O2572" i="1"/>
  <c r="O136" i="1"/>
  <c r="O416" i="1"/>
  <c r="O2362" i="1"/>
  <c r="O3307" i="1"/>
  <c r="O514" i="1"/>
  <c r="O682" i="1"/>
  <c r="O1340" i="1"/>
  <c r="O2278" i="1"/>
  <c r="O892" i="1"/>
  <c r="O899" i="1"/>
  <c r="O2425" i="1"/>
  <c r="O1578" i="1"/>
  <c r="O2236" i="1"/>
  <c r="O2999" i="1"/>
  <c r="O3041" i="1"/>
  <c r="O2348" i="1"/>
  <c r="O2089" i="1"/>
  <c r="O2131" i="1"/>
  <c r="O3300" i="1"/>
  <c r="O2719" i="1"/>
  <c r="O171" i="1"/>
  <c r="O1354" i="1"/>
  <c r="O38" i="1"/>
  <c r="O1571" i="1"/>
  <c r="O1627" i="1"/>
  <c r="O3321" i="1"/>
  <c r="O521" i="1"/>
  <c r="O1298" i="1"/>
  <c r="O1977" i="1"/>
  <c r="O2600" i="1"/>
  <c r="O3377" i="1"/>
  <c r="O3342" i="1"/>
  <c r="O2257" i="1"/>
  <c r="O381" i="1"/>
  <c r="O129" i="1"/>
  <c r="O1312" i="1"/>
  <c r="O1207" i="1"/>
  <c r="O1564" i="1"/>
  <c r="O269" i="1"/>
  <c r="O234" i="1"/>
  <c r="O1452" i="1"/>
  <c r="O1032" i="1"/>
  <c r="O1998" i="1"/>
  <c r="O3216" i="1"/>
  <c r="O3237" i="1"/>
  <c r="O2901" i="1"/>
  <c r="O1074" i="1"/>
  <c r="O2866" i="1"/>
  <c r="O1214" i="1"/>
  <c r="O2628" i="1"/>
  <c r="O3356" i="1"/>
  <c r="O1795" i="1"/>
  <c r="O3265" i="1"/>
  <c r="O969" i="1"/>
  <c r="O1046" i="1"/>
  <c r="O2159" i="1"/>
  <c r="O87" i="1"/>
  <c r="O2992" i="1"/>
  <c r="O2138" i="1"/>
  <c r="O1816" i="1"/>
  <c r="O717" i="1"/>
  <c r="O3454" i="1"/>
  <c r="O864" i="1"/>
  <c r="O1872" i="1"/>
  <c r="O2943" i="1"/>
  <c r="O192" i="1"/>
  <c r="O3139" i="1"/>
  <c r="O241" i="1"/>
  <c r="O1655" i="1"/>
  <c r="O437" i="1"/>
  <c r="P76" i="1"/>
  <c r="O76" i="1"/>
  <c r="Q76" i="1"/>
  <c r="N76" i="1"/>
  <c r="Q507" i="1"/>
  <c r="P507" i="1"/>
  <c r="N507" i="1"/>
  <c r="Q482" i="1"/>
  <c r="O482" i="1"/>
  <c r="P482" i="1"/>
  <c r="N482" i="1"/>
  <c r="O993" i="1"/>
  <c r="Q993" i="1"/>
  <c r="N993" i="1"/>
  <c r="P993" i="1"/>
  <c r="O1462" i="1"/>
  <c r="Q1462" i="1"/>
  <c r="P1462" i="1"/>
  <c r="N1462" i="1"/>
  <c r="P1942" i="1"/>
  <c r="N1942" i="1"/>
  <c r="Q1942" i="1"/>
  <c r="P2432" i="1"/>
  <c r="Q2432" i="1"/>
  <c r="N2432" i="1"/>
  <c r="Q2908" i="1"/>
  <c r="N2908" i="1"/>
  <c r="P2908" i="1"/>
  <c r="Q3065" i="1"/>
  <c r="P3065" i="1"/>
  <c r="N3065" i="1"/>
  <c r="O3100" i="1"/>
  <c r="P3100" i="1"/>
  <c r="Q3100" i="1"/>
  <c r="N3100" i="1"/>
  <c r="O160" i="1"/>
  <c r="O157" i="1"/>
  <c r="N3352" i="1"/>
  <c r="O3349" i="1"/>
  <c r="O2215" i="1"/>
  <c r="O2768" i="1"/>
  <c r="O1865" i="1"/>
  <c r="O2880" i="1"/>
  <c r="O31" i="1"/>
  <c r="N1193" i="1"/>
  <c r="O1193" i="1"/>
  <c r="O710" i="1"/>
  <c r="N1420" i="1"/>
  <c r="O1417" i="1"/>
  <c r="Q678" i="1"/>
  <c r="O678" i="1"/>
  <c r="N678" i="1"/>
  <c r="P678" i="1"/>
  <c r="Q104" i="1"/>
  <c r="O104" i="1"/>
  <c r="N104" i="1"/>
  <c r="P104" i="1"/>
  <c r="P129" i="1"/>
  <c r="Q129" i="1"/>
  <c r="N129" i="1"/>
  <c r="N38" i="1"/>
  <c r="P38" i="1"/>
  <c r="Q38" i="1"/>
  <c r="Q451" i="1"/>
  <c r="N451" i="1"/>
  <c r="P451" i="1"/>
  <c r="Q192" i="1"/>
  <c r="P192" i="1"/>
  <c r="N192" i="1"/>
  <c r="N234" i="1"/>
  <c r="Q234" i="1"/>
  <c r="P234" i="1"/>
  <c r="Q682" i="1"/>
  <c r="N682" i="1"/>
  <c r="P682" i="1"/>
  <c r="Q223" i="1"/>
  <c r="O223" i="1"/>
  <c r="P223" i="1"/>
  <c r="N223" i="1"/>
  <c r="P94" i="1"/>
  <c r="Q94" i="1"/>
  <c r="N94" i="1"/>
  <c r="Q629" i="1"/>
  <c r="O629" i="1"/>
  <c r="P629" i="1"/>
  <c r="N629" i="1"/>
  <c r="Q447" i="1"/>
  <c r="O447" i="1"/>
  <c r="P447" i="1"/>
  <c r="N447" i="1"/>
  <c r="Q545" i="1"/>
  <c r="O545" i="1"/>
  <c r="P545" i="1"/>
  <c r="N545" i="1"/>
  <c r="Q269" i="1"/>
  <c r="P269" i="1"/>
  <c r="N269" i="1"/>
  <c r="Q643" i="1"/>
  <c r="O643" i="1"/>
  <c r="N643" i="1"/>
  <c r="P643" i="1"/>
  <c r="Q461" i="1"/>
  <c r="N461" i="1"/>
  <c r="O461" i="1"/>
  <c r="P461" i="1"/>
  <c r="N444" i="1"/>
  <c r="Q444" i="1"/>
  <c r="P444" i="1"/>
  <c r="P241" i="1"/>
  <c r="N241" i="1"/>
  <c r="Q241" i="1"/>
  <c r="Q591" i="1"/>
  <c r="N591" i="1"/>
  <c r="P591" i="1"/>
  <c r="P416" i="1"/>
  <c r="Q416" i="1"/>
  <c r="N416" i="1"/>
  <c r="P1329" i="1"/>
  <c r="Q1329" i="1"/>
  <c r="O1329" i="1"/>
  <c r="N1329" i="1"/>
  <c r="Q1032" i="1"/>
  <c r="P1032" i="1"/>
  <c r="N1032" i="1"/>
  <c r="P892" i="1"/>
  <c r="N892" i="1"/>
  <c r="Q892" i="1"/>
  <c r="O1980" i="1"/>
  <c r="Q1980" i="1"/>
  <c r="P1980" i="1"/>
  <c r="N1980" i="1"/>
  <c r="Q1196" i="1"/>
  <c r="O1196" i="1"/>
  <c r="N1196" i="1"/>
  <c r="P1196" i="1"/>
  <c r="P1046" i="1"/>
  <c r="Q1046" i="1"/>
  <c r="N1046" i="1"/>
  <c r="N864" i="1"/>
  <c r="P864" i="1"/>
  <c r="Q864" i="1"/>
  <c r="P1312" i="1"/>
  <c r="N1312" i="1"/>
  <c r="Q1312" i="1"/>
  <c r="Q1217" i="1"/>
  <c r="O1217" i="1"/>
  <c r="N1217" i="1"/>
  <c r="P1217" i="1"/>
  <c r="Q972" i="1"/>
  <c r="O972" i="1"/>
  <c r="P972" i="1"/>
  <c r="N972" i="1"/>
  <c r="P1564" i="1"/>
  <c r="N1564" i="1"/>
  <c r="Q1564" i="1"/>
  <c r="N1214" i="1"/>
  <c r="Q1214" i="1"/>
  <c r="P1214" i="1"/>
  <c r="O923" i="1"/>
  <c r="Q923" i="1"/>
  <c r="N923" i="1"/>
  <c r="P923" i="1"/>
  <c r="P1340" i="1"/>
  <c r="Q1340" i="1"/>
  <c r="N1340" i="1"/>
  <c r="N2138" i="1"/>
  <c r="Q2138" i="1"/>
  <c r="P2138" i="1"/>
  <c r="N1816" i="1"/>
  <c r="Q1816" i="1"/>
  <c r="P1816" i="1"/>
  <c r="P1354" i="1"/>
  <c r="N1354" i="1"/>
  <c r="Q1354" i="1"/>
  <c r="N1725" i="1"/>
  <c r="Q1725" i="1"/>
  <c r="P1725" i="1"/>
  <c r="Q2071" i="1"/>
  <c r="O2071" i="1"/>
  <c r="P2071" i="1"/>
  <c r="N2071" i="1"/>
  <c r="O1805" i="1"/>
  <c r="Q1805" i="1"/>
  <c r="N1805" i="1"/>
  <c r="P1805" i="1"/>
  <c r="Q1588" i="1"/>
  <c r="O1588" i="1"/>
  <c r="N1588" i="1"/>
  <c r="P1588" i="1"/>
  <c r="Q1567" i="1"/>
  <c r="O1567" i="1"/>
  <c r="P1567" i="1"/>
  <c r="N1567" i="1"/>
  <c r="N2348" i="1"/>
  <c r="Q2348" i="1"/>
  <c r="P2348" i="1"/>
  <c r="N1571" i="1"/>
  <c r="Q1571" i="1"/>
  <c r="P1571" i="1"/>
  <c r="O2400" i="1"/>
  <c r="Q2400" i="1"/>
  <c r="N2400" i="1"/>
  <c r="P2400" i="1"/>
  <c r="Q2134" i="1"/>
  <c r="O2134" i="1"/>
  <c r="N2134" i="1"/>
  <c r="P2134" i="1"/>
  <c r="Q1602" i="1"/>
  <c r="O1602" i="1"/>
  <c r="P1602" i="1"/>
  <c r="N1602" i="1"/>
  <c r="O1910" i="1"/>
  <c r="Q1910" i="1"/>
  <c r="N1910" i="1"/>
  <c r="P1910" i="1"/>
  <c r="P2159" i="1"/>
  <c r="Q2159" i="1"/>
  <c r="N2159" i="1"/>
  <c r="N1872" i="1"/>
  <c r="Q1872" i="1"/>
  <c r="P1872" i="1"/>
  <c r="Q2600" i="1"/>
  <c r="P2600" i="1"/>
  <c r="N2600" i="1"/>
  <c r="Q2036" i="1"/>
  <c r="O2036" i="1"/>
  <c r="P2036" i="1"/>
  <c r="Q2624" i="1"/>
  <c r="O2624" i="1"/>
  <c r="P2624" i="1"/>
  <c r="N2624" i="1"/>
  <c r="Q2407" i="1"/>
  <c r="O2407" i="1"/>
  <c r="P2407" i="1"/>
  <c r="N2407" i="1"/>
  <c r="Q2309" i="1"/>
  <c r="O2309" i="1"/>
  <c r="P2309" i="1"/>
  <c r="N2309" i="1"/>
  <c r="Q2362" i="1"/>
  <c r="N2362" i="1"/>
  <c r="P2362" i="1"/>
  <c r="P2257" i="1"/>
  <c r="Q2257" i="1"/>
  <c r="N2257" i="1"/>
  <c r="Q2334" i="1"/>
  <c r="P2334" i="1"/>
  <c r="N2334" i="1"/>
  <c r="N2866" i="1"/>
  <c r="P2866" i="1"/>
  <c r="Q2866" i="1"/>
  <c r="Q2278" i="1"/>
  <c r="P2278" i="1"/>
  <c r="N2278" i="1"/>
  <c r="Q2736" i="1"/>
  <c r="O2736" i="1"/>
  <c r="P2736" i="1"/>
  <c r="N2736" i="1"/>
  <c r="N2876" i="1"/>
  <c r="O2876" i="1"/>
  <c r="Q2876" i="1"/>
  <c r="P2876" i="1"/>
  <c r="N2901" i="1"/>
  <c r="P2901" i="1"/>
  <c r="Q2901" i="1"/>
  <c r="Q2719" i="1"/>
  <c r="N2719" i="1"/>
  <c r="P2719" i="1"/>
  <c r="O2603" i="1"/>
  <c r="Q2603" i="1"/>
  <c r="P2603" i="1"/>
  <c r="N2603" i="1"/>
  <c r="P2757" i="1"/>
  <c r="O2757" i="1"/>
  <c r="Q2757" i="1"/>
  <c r="N2757" i="1"/>
  <c r="P2572" i="1"/>
  <c r="N2572" i="1"/>
  <c r="Q2572" i="1"/>
  <c r="N2764" i="1"/>
  <c r="O2764" i="1"/>
  <c r="Q2764" i="1"/>
  <c r="P2764" i="1"/>
  <c r="Q2838" i="1"/>
  <c r="P2838" i="1"/>
  <c r="N2838" i="1"/>
  <c r="N3041" i="1"/>
  <c r="P3041" i="1"/>
  <c r="Q3041" i="1"/>
  <c r="Q3265" i="1"/>
  <c r="P3265" i="1"/>
  <c r="N3265" i="1"/>
  <c r="P3167" i="1"/>
  <c r="N3167" i="1"/>
  <c r="Q3167" i="1"/>
  <c r="O2960" i="1"/>
  <c r="Q2960" i="1"/>
  <c r="P2960" i="1"/>
  <c r="N2960" i="1"/>
  <c r="Q3342" i="1"/>
  <c r="P3342" i="1"/>
  <c r="N3342" i="1"/>
  <c r="O3184" i="1"/>
  <c r="Q3184" i="1"/>
  <c r="P3184" i="1"/>
  <c r="N3184" i="1"/>
  <c r="N3083" i="1"/>
  <c r="P3083" i="1"/>
  <c r="Q3083" i="1"/>
  <c r="O3093" i="1"/>
  <c r="Q3093" i="1"/>
  <c r="P3093" i="1"/>
  <c r="N3093" i="1"/>
  <c r="Q3205" i="1"/>
  <c r="O3205" i="1"/>
  <c r="N3205" i="1"/>
  <c r="P3205" i="1"/>
  <c r="Q3237" i="1"/>
  <c r="N3237" i="1"/>
  <c r="P3237" i="1"/>
  <c r="O3331" i="1"/>
  <c r="Q3331" i="1"/>
  <c r="N3331" i="1"/>
  <c r="P3331" i="1"/>
  <c r="O3275" i="1"/>
  <c r="Q3275" i="1"/>
  <c r="N3275" i="1"/>
  <c r="P3275" i="1"/>
  <c r="Q3506" i="1"/>
  <c r="O3506" i="1"/>
  <c r="P3506" i="1"/>
  <c r="N3506" i="1"/>
  <c r="P3300" i="1"/>
  <c r="N3300" i="1"/>
  <c r="Q3300" i="1"/>
  <c r="Q332" i="1"/>
  <c r="N332" i="1"/>
  <c r="P332" i="1"/>
  <c r="P647" i="1"/>
  <c r="Q647" i="1"/>
  <c r="N647" i="1"/>
  <c r="Q1070" i="1"/>
  <c r="O1070" i="1"/>
  <c r="N1070" i="1"/>
  <c r="P1070" i="1"/>
  <c r="Q1728" i="1"/>
  <c r="O1728" i="1"/>
  <c r="P1728" i="1"/>
  <c r="N1728" i="1"/>
  <c r="N1774" i="1"/>
  <c r="P1774" i="1"/>
  <c r="Q1774" i="1"/>
  <c r="Q2183" i="1"/>
  <c r="O2183" i="1"/>
  <c r="P2183" i="1"/>
  <c r="N2183" i="1"/>
  <c r="P2040" i="1"/>
  <c r="Q2040" i="1"/>
  <c r="N2040" i="1"/>
  <c r="Q2323" i="1"/>
  <c r="O2323" i="1"/>
  <c r="N2323" i="1"/>
  <c r="P2323" i="1"/>
  <c r="P2880" i="1"/>
  <c r="Q2880" i="1"/>
  <c r="N2880" i="1"/>
  <c r="Q3279" i="1"/>
  <c r="P3279" i="1"/>
  <c r="N3279" i="1"/>
  <c r="O2614" i="1"/>
  <c r="O405" i="1"/>
  <c r="O402" i="1"/>
  <c r="N1042" i="1"/>
  <c r="O1039" i="1"/>
  <c r="O703" i="1"/>
  <c r="N640" i="1"/>
  <c r="O640" i="1"/>
  <c r="O2432" i="1"/>
  <c r="O647" i="1"/>
  <c r="O332" i="1"/>
  <c r="N3254" i="1"/>
  <c r="O3251" i="1"/>
  <c r="P752" i="1"/>
  <c r="N752" i="1"/>
  <c r="Q752" i="1"/>
  <c r="P150" i="1"/>
  <c r="N150" i="1"/>
  <c r="Q150" i="1"/>
  <c r="Q510" i="1"/>
  <c r="N510" i="1"/>
  <c r="P510" i="1"/>
  <c r="N80" i="1"/>
  <c r="P80" i="1"/>
  <c r="Q80" i="1"/>
  <c r="Q696" i="1"/>
  <c r="N696" i="1"/>
  <c r="P696" i="1"/>
  <c r="O356" i="1"/>
  <c r="Q356" i="1"/>
  <c r="P356" i="1"/>
  <c r="N356" i="1"/>
  <c r="Q503" i="1"/>
  <c r="O503" i="1"/>
  <c r="P503" i="1"/>
  <c r="N503" i="1"/>
  <c r="Q101" i="1"/>
  <c r="N101" i="1"/>
  <c r="P101" i="1"/>
  <c r="Q370" i="1"/>
  <c r="O370" i="1"/>
  <c r="P370" i="1"/>
  <c r="N370" i="1"/>
  <c r="O132" i="1"/>
  <c r="Q132" i="1"/>
  <c r="P132" i="1"/>
  <c r="N132" i="1"/>
  <c r="Q650" i="1"/>
  <c r="O650" i="1"/>
  <c r="N650" i="1"/>
  <c r="P650" i="1"/>
  <c r="P654" i="1"/>
  <c r="Q654" i="1"/>
  <c r="N654" i="1"/>
  <c r="N577" i="1"/>
  <c r="Q577" i="1"/>
  <c r="P577" i="1"/>
  <c r="Q318" i="1"/>
  <c r="N318" i="1"/>
  <c r="P318" i="1"/>
  <c r="O664" i="1"/>
  <c r="Q664" i="1"/>
  <c r="P664" i="1"/>
  <c r="N664" i="1"/>
  <c r="P668" i="1"/>
  <c r="N668" i="1"/>
  <c r="Q668" i="1"/>
  <c r="Q517" i="1"/>
  <c r="O517" i="1"/>
  <c r="P517" i="1"/>
  <c r="N517" i="1"/>
  <c r="N262" i="1"/>
  <c r="P262" i="1"/>
  <c r="Q262" i="1"/>
  <c r="P727" i="1"/>
  <c r="Q727" i="1"/>
  <c r="O727" i="1"/>
  <c r="N727" i="1"/>
  <c r="N486" i="1"/>
  <c r="P486" i="1"/>
  <c r="Q486" i="1"/>
  <c r="Q1389" i="1"/>
  <c r="P1389" i="1"/>
  <c r="N1389" i="1"/>
  <c r="Q1151" i="1"/>
  <c r="N1151" i="1"/>
  <c r="P1151" i="1"/>
  <c r="Q958" i="1"/>
  <c r="O958" i="1"/>
  <c r="N958" i="1"/>
  <c r="P958" i="1"/>
  <c r="N745" i="1"/>
  <c r="Q745" i="1"/>
  <c r="P745" i="1"/>
  <c r="Q1263" i="1"/>
  <c r="P1263" i="1"/>
  <c r="N1263" i="1"/>
  <c r="N1095" i="1"/>
  <c r="Q1095" i="1"/>
  <c r="P1095" i="1"/>
  <c r="Q885" i="1"/>
  <c r="N885" i="1"/>
  <c r="P885" i="1"/>
  <c r="Q1529" i="1"/>
  <c r="N1529" i="1"/>
  <c r="P1529" i="1"/>
  <c r="Q1382" i="1"/>
  <c r="P1382" i="1"/>
  <c r="N1382" i="1"/>
  <c r="P997" i="1"/>
  <c r="Q997" i="1"/>
  <c r="N997" i="1"/>
  <c r="P874" i="1"/>
  <c r="Q874" i="1"/>
  <c r="O874" i="1"/>
  <c r="N874" i="1"/>
  <c r="Q1294" i="1"/>
  <c r="O1294" i="1"/>
  <c r="P1294" i="1"/>
  <c r="N1294" i="1"/>
  <c r="P948" i="1"/>
  <c r="Q948" i="1"/>
  <c r="N948" i="1"/>
  <c r="Q1494" i="1"/>
  <c r="N1494" i="1"/>
  <c r="P1494" i="1"/>
  <c r="N2211" i="1"/>
  <c r="O2211" i="1"/>
  <c r="Q2211" i="1"/>
  <c r="P2211" i="1"/>
  <c r="Q1683" i="1"/>
  <c r="N1683" i="1"/>
  <c r="P1683" i="1"/>
  <c r="Q1403" i="1"/>
  <c r="N1403" i="1"/>
  <c r="P1403" i="1"/>
  <c r="N1791" i="1"/>
  <c r="O1791" i="1"/>
  <c r="Q1791" i="1"/>
  <c r="P1791" i="1"/>
  <c r="Q1487" i="1"/>
  <c r="P1487" i="1"/>
  <c r="N1487" i="1"/>
  <c r="Q1924" i="1"/>
  <c r="O1924" i="1"/>
  <c r="N1924" i="1"/>
  <c r="P1924" i="1"/>
  <c r="P1613" i="1"/>
  <c r="Q1613" i="1"/>
  <c r="N1613" i="1"/>
  <c r="O1693" i="1"/>
  <c r="Q1693" i="1"/>
  <c r="N1693" i="1"/>
  <c r="P1693" i="1"/>
  <c r="Q2666" i="1"/>
  <c r="O2666" i="1"/>
  <c r="N2666" i="1"/>
  <c r="P2666" i="1"/>
  <c r="Q1644" i="1"/>
  <c r="O1644" i="1"/>
  <c r="N1644" i="1"/>
  <c r="P1644" i="1"/>
  <c r="N1459" i="1"/>
  <c r="P1459" i="1"/>
  <c r="Q1459" i="1"/>
  <c r="N1308" i="1"/>
  <c r="O1308" i="1"/>
  <c r="Q1308" i="1"/>
  <c r="P1308" i="1"/>
  <c r="Q1707" i="1"/>
  <c r="P1707" i="1"/>
  <c r="N1707" i="1"/>
  <c r="O1987" i="1"/>
  <c r="Q1987" i="1"/>
  <c r="P1987" i="1"/>
  <c r="Q2232" i="1"/>
  <c r="O2232" i="1"/>
  <c r="P2232" i="1"/>
  <c r="N2232" i="1"/>
  <c r="Q2085" i="1"/>
  <c r="O2085" i="1"/>
  <c r="P2085" i="1"/>
  <c r="N2085" i="1"/>
  <c r="O2694" i="1"/>
  <c r="Q2694" i="1"/>
  <c r="N2694" i="1"/>
  <c r="P2694" i="1"/>
  <c r="Q2110" i="1"/>
  <c r="N2110" i="1"/>
  <c r="P2110" i="1"/>
  <c r="Q1973" i="1"/>
  <c r="O1973" i="1"/>
  <c r="P1973" i="1"/>
  <c r="N1973" i="1"/>
  <c r="Q2008" i="1"/>
  <c r="O2008" i="1"/>
  <c r="P2008" i="1"/>
  <c r="N2008" i="1"/>
  <c r="Q2512" i="1"/>
  <c r="O2512" i="1"/>
  <c r="N2512" i="1"/>
  <c r="P2512" i="1"/>
  <c r="Q2456" i="1"/>
  <c r="O2456" i="1"/>
  <c r="N2456" i="1"/>
  <c r="P2456" i="1"/>
  <c r="Q2505" i="1"/>
  <c r="O2505" i="1"/>
  <c r="P2505" i="1"/>
  <c r="N2505" i="1"/>
  <c r="P2355" i="1"/>
  <c r="Q2355" i="1"/>
  <c r="N2355" i="1"/>
  <c r="Q1921" i="1"/>
  <c r="P1921" i="1"/>
  <c r="N1921" i="1"/>
  <c r="N2383" i="1"/>
  <c r="Q2383" i="1"/>
  <c r="P2383" i="1"/>
  <c r="O2771" i="1"/>
  <c r="Q2771" i="1"/>
  <c r="P2771" i="1"/>
  <c r="N2771" i="1"/>
  <c r="P2474" i="1"/>
  <c r="N2474" i="1"/>
  <c r="Q2474" i="1"/>
  <c r="O2939" i="1"/>
  <c r="Q2939" i="1"/>
  <c r="P2939" i="1"/>
  <c r="N2939" i="1"/>
  <c r="N2446" i="1"/>
  <c r="Q2446" i="1"/>
  <c r="P2446" i="1"/>
  <c r="N2761" i="1"/>
  <c r="P2761" i="1"/>
  <c r="Q2761" i="1"/>
  <c r="N2887" i="1"/>
  <c r="P2887" i="1"/>
  <c r="Q2887" i="1"/>
  <c r="Q2810" i="1"/>
  <c r="P2810" i="1"/>
  <c r="N2810" i="1"/>
  <c r="O3072" i="1"/>
  <c r="Q3072" i="1"/>
  <c r="P3072" i="1"/>
  <c r="N3072" i="1"/>
  <c r="Q2985" i="1"/>
  <c r="N2985" i="1"/>
  <c r="P2985" i="1"/>
  <c r="Q3090" i="1"/>
  <c r="N3090" i="1"/>
  <c r="P3090" i="1"/>
  <c r="Q3076" i="1"/>
  <c r="P3076" i="1"/>
  <c r="N3076" i="1"/>
  <c r="P3195" i="1"/>
  <c r="N3195" i="1"/>
  <c r="Q3195" i="1"/>
  <c r="Q2988" i="1"/>
  <c r="O2988" i="1"/>
  <c r="P2988" i="1"/>
  <c r="N2988" i="1"/>
  <c r="N2932" i="1"/>
  <c r="O2932" i="1"/>
  <c r="Q2932" i="1"/>
  <c r="P2932" i="1"/>
  <c r="Q2957" i="1"/>
  <c r="N2957" i="1"/>
  <c r="P2957" i="1"/>
  <c r="N3104" i="1"/>
  <c r="Q3104" i="1"/>
  <c r="P3104" i="1"/>
  <c r="Q3132" i="1"/>
  <c r="N3132" i="1"/>
  <c r="P3132" i="1"/>
  <c r="Q3233" i="1"/>
  <c r="O3233" i="1"/>
  <c r="N3233" i="1"/>
  <c r="P3233" i="1"/>
  <c r="N3310" i="1"/>
  <c r="Q3310" i="1"/>
  <c r="O3310" i="1"/>
  <c r="P3310" i="1"/>
  <c r="O3366" i="1"/>
  <c r="Q3366" i="1"/>
  <c r="P3366" i="1"/>
  <c r="Q3303" i="1"/>
  <c r="O3303" i="1"/>
  <c r="P3303" i="1"/>
  <c r="N3303" i="1"/>
  <c r="N3223" i="1"/>
  <c r="Q3223" i="1"/>
  <c r="P3223" i="1"/>
  <c r="O3328" i="1"/>
  <c r="P3328" i="1"/>
  <c r="Q3328" i="1"/>
  <c r="N3328" i="1"/>
  <c r="O3422" i="1"/>
  <c r="O3419" i="1"/>
  <c r="Q59" i="1"/>
  <c r="P59" i="1"/>
  <c r="N59" i="1"/>
  <c r="Q258" i="1"/>
  <c r="O258" i="1"/>
  <c r="P258" i="1"/>
  <c r="N258" i="1"/>
  <c r="Q1063" i="1"/>
  <c r="O1063" i="1"/>
  <c r="P1063" i="1"/>
  <c r="N1063" i="1"/>
  <c r="Q1399" i="1"/>
  <c r="O1399" i="1"/>
  <c r="N1399" i="1"/>
  <c r="P1399" i="1"/>
  <c r="Q1438" i="1"/>
  <c r="N1438" i="1"/>
  <c r="P1438" i="1"/>
  <c r="Q2806" i="1"/>
  <c r="O2806" i="1"/>
  <c r="P2806" i="1"/>
  <c r="P2649" i="1"/>
  <c r="N2649" i="1"/>
  <c r="Q2649" i="1"/>
  <c r="P3510" i="1"/>
  <c r="N3510" i="1"/>
  <c r="Q3510" i="1"/>
  <c r="N1364" i="1"/>
  <c r="O1361" i="1"/>
  <c r="N2953" i="1"/>
  <c r="O2950" i="1"/>
  <c r="N2806" i="1"/>
  <c r="O2803" i="1"/>
  <c r="Q899" i="1"/>
  <c r="N899" i="1"/>
  <c r="P899" i="1"/>
  <c r="Q167" i="1"/>
  <c r="O167" i="1"/>
  <c r="P167" i="1"/>
  <c r="N167" i="1"/>
  <c r="Q171" i="1"/>
  <c r="P171" i="1"/>
  <c r="N171" i="1"/>
  <c r="Q97" i="1"/>
  <c r="O97" i="1"/>
  <c r="N97" i="1"/>
  <c r="P97" i="1"/>
  <c r="Q1119" i="1"/>
  <c r="O1119" i="1"/>
  <c r="N1119" i="1"/>
  <c r="P1119" i="1"/>
  <c r="P381" i="1"/>
  <c r="N381" i="1"/>
  <c r="Q381" i="1"/>
  <c r="Q514" i="1"/>
  <c r="N514" i="1"/>
  <c r="P514" i="1"/>
  <c r="O27" i="1"/>
  <c r="Q27" i="1"/>
  <c r="P27" i="1"/>
  <c r="N27" i="1"/>
  <c r="P468" i="1"/>
  <c r="O468" i="1"/>
  <c r="Q468" i="1"/>
  <c r="N468" i="1"/>
  <c r="Q136" i="1"/>
  <c r="P136" i="1"/>
  <c r="N136" i="1"/>
  <c r="O671" i="1"/>
  <c r="Q671" i="1"/>
  <c r="P671" i="1"/>
  <c r="N671" i="1"/>
  <c r="Q969" i="1"/>
  <c r="N969" i="1"/>
  <c r="P969" i="1"/>
  <c r="Q594" i="1"/>
  <c r="O594" i="1"/>
  <c r="N594" i="1"/>
  <c r="P594" i="1"/>
  <c r="O342" i="1"/>
  <c r="Q342" i="1"/>
  <c r="N342" i="1"/>
  <c r="P342" i="1"/>
  <c r="Q717" i="1"/>
  <c r="P717" i="1"/>
  <c r="N717" i="1"/>
  <c r="Q1123" i="1"/>
  <c r="N1123" i="1"/>
  <c r="P1123" i="1"/>
  <c r="N521" i="1"/>
  <c r="P521" i="1"/>
  <c r="Q521" i="1"/>
  <c r="Q307" i="1"/>
  <c r="O307" i="1"/>
  <c r="P307" i="1"/>
  <c r="N307" i="1"/>
  <c r="O748" i="1"/>
  <c r="Q748" i="1"/>
  <c r="P748" i="1"/>
  <c r="N748" i="1"/>
  <c r="Q542" i="1"/>
  <c r="P542" i="1"/>
  <c r="N542" i="1"/>
  <c r="N1452" i="1"/>
  <c r="Q1452" i="1"/>
  <c r="P1452" i="1"/>
  <c r="P1207" i="1"/>
  <c r="Q1207" i="1"/>
  <c r="N1207" i="1"/>
  <c r="N1074" i="1"/>
  <c r="Q1074" i="1"/>
  <c r="P1074" i="1"/>
  <c r="Q773" i="1"/>
  <c r="P773" i="1"/>
  <c r="N773" i="1"/>
  <c r="Q1420" i="1"/>
  <c r="O1420" i="1"/>
  <c r="P1420" i="1"/>
  <c r="Q1112" i="1"/>
  <c r="O1112" i="1"/>
  <c r="P1112" i="1"/>
  <c r="N1112" i="1"/>
  <c r="Q913" i="1"/>
  <c r="N913" i="1"/>
  <c r="P913" i="1"/>
  <c r="Q2239" i="1"/>
  <c r="O2239" i="1"/>
  <c r="P2239" i="1"/>
  <c r="N2239" i="1"/>
  <c r="O1434" i="1"/>
  <c r="Q1434" i="1"/>
  <c r="N1434" i="1"/>
  <c r="P1434" i="1"/>
  <c r="Q1014" i="1"/>
  <c r="O1014" i="1"/>
  <c r="P1014" i="1"/>
  <c r="N1014" i="1"/>
  <c r="Q878" i="1"/>
  <c r="P878" i="1"/>
  <c r="N878" i="1"/>
  <c r="P1298" i="1"/>
  <c r="Q1298" i="1"/>
  <c r="N1298" i="1"/>
  <c r="Q1039" i="1"/>
  <c r="N1039" i="1"/>
  <c r="P1039" i="1"/>
  <c r="Q1536" i="1"/>
  <c r="P1536" i="1"/>
  <c r="N1536" i="1"/>
  <c r="Q1616" i="1"/>
  <c r="O1616" i="1"/>
  <c r="N1616" i="1"/>
  <c r="P1616" i="1"/>
  <c r="Q1770" i="1"/>
  <c r="O1770" i="1"/>
  <c r="N1770" i="1"/>
  <c r="P1770" i="1"/>
  <c r="O1483" i="1"/>
  <c r="Q1483" i="1"/>
  <c r="N1483" i="1"/>
  <c r="P1483" i="1"/>
  <c r="N1795" i="1"/>
  <c r="Q1795" i="1"/>
  <c r="P1795" i="1"/>
  <c r="P1578" i="1"/>
  <c r="Q1578" i="1"/>
  <c r="N1578" i="1"/>
  <c r="Q1966" i="1"/>
  <c r="O1966" i="1"/>
  <c r="P1966" i="1"/>
  <c r="N1966" i="1"/>
  <c r="Q1655" i="1"/>
  <c r="N1655" i="1"/>
  <c r="P1655" i="1"/>
  <c r="Q1714" i="1"/>
  <c r="O1714" i="1"/>
  <c r="P1714" i="1"/>
  <c r="N1714" i="1"/>
  <c r="Q1319" i="1"/>
  <c r="N1319" i="1"/>
  <c r="P1319" i="1"/>
  <c r="Q1665" i="1"/>
  <c r="O1665" i="1"/>
  <c r="N1665" i="1"/>
  <c r="P1665" i="1"/>
  <c r="Q1627" i="1"/>
  <c r="P1627" i="1"/>
  <c r="N1627" i="1"/>
  <c r="Q1336" i="1"/>
  <c r="O1336" i="1"/>
  <c r="P1336" i="1"/>
  <c r="N1336" i="1"/>
  <c r="O1798" i="1"/>
  <c r="Q1798" i="1"/>
  <c r="P1798" i="1"/>
  <c r="N1798" i="1"/>
  <c r="N1998" i="1"/>
  <c r="P1998" i="1"/>
  <c r="Q1998" i="1"/>
  <c r="Q2236" i="1"/>
  <c r="P2236" i="1"/>
  <c r="N2236" i="1"/>
  <c r="Q2089" i="1"/>
  <c r="P2089" i="1"/>
  <c r="N2089" i="1"/>
  <c r="O2729" i="1"/>
  <c r="Q2729" i="1"/>
  <c r="P2729" i="1"/>
  <c r="N2729" i="1"/>
  <c r="Q2131" i="1"/>
  <c r="P2131" i="1"/>
  <c r="N2131" i="1"/>
  <c r="P1977" i="1"/>
  <c r="N1977" i="1"/>
  <c r="Q1977" i="1"/>
  <c r="N2012" i="1"/>
  <c r="Q2012" i="1"/>
  <c r="P2012" i="1"/>
  <c r="Q2628" i="1"/>
  <c r="P2628" i="1"/>
  <c r="N2628" i="1"/>
  <c r="Q2561" i="1"/>
  <c r="O2561" i="1"/>
  <c r="P2561" i="1"/>
  <c r="N2561" i="1"/>
  <c r="Q2533" i="1"/>
  <c r="O2533" i="1"/>
  <c r="N2533" i="1"/>
  <c r="P2533" i="1"/>
  <c r="N2425" i="1"/>
  <c r="P2425" i="1"/>
  <c r="Q2425" i="1"/>
  <c r="O1938" i="1"/>
  <c r="Q1938" i="1"/>
  <c r="P1938" i="1"/>
  <c r="N1938" i="1"/>
  <c r="Q2411" i="1"/>
  <c r="P2411" i="1"/>
  <c r="O2883" i="1"/>
  <c r="Q2883" i="1"/>
  <c r="N2883" i="1"/>
  <c r="P2883" i="1"/>
  <c r="O2491" i="1"/>
  <c r="Q2491" i="1"/>
  <c r="N2491" i="1"/>
  <c r="P2491" i="1"/>
  <c r="O2967" i="1"/>
  <c r="Q2967" i="1"/>
  <c r="P2967" i="1"/>
  <c r="N2967" i="1"/>
  <c r="Q2463" i="1"/>
  <c r="O2463" i="1"/>
  <c r="N2463" i="1"/>
  <c r="P2463" i="1"/>
  <c r="Q2855" i="1"/>
  <c r="O2855" i="1"/>
  <c r="N2855" i="1"/>
  <c r="P2855" i="1"/>
  <c r="Q2943" i="1"/>
  <c r="P2943" i="1"/>
  <c r="N2943" i="1"/>
  <c r="Q3016" i="1"/>
  <c r="O3016" i="1"/>
  <c r="P3016" i="1"/>
  <c r="N3016" i="1"/>
  <c r="N3216" i="1"/>
  <c r="P3216" i="1"/>
  <c r="Q3216" i="1"/>
  <c r="Q2992" i="1"/>
  <c r="N2992" i="1"/>
  <c r="P2992" i="1"/>
  <c r="Q3114" i="1"/>
  <c r="O3114" i="1"/>
  <c r="N3114" i="1"/>
  <c r="P3114" i="1"/>
  <c r="Q2785" i="1"/>
  <c r="O2785" i="1"/>
  <c r="N2785" i="1"/>
  <c r="P2785" i="1"/>
  <c r="P3454" i="1"/>
  <c r="Q3454" i="1"/>
  <c r="N3454" i="1"/>
  <c r="N3006" i="1"/>
  <c r="P3006" i="1"/>
  <c r="Q3006" i="1"/>
  <c r="Q2981" i="1"/>
  <c r="P2981" i="1"/>
  <c r="N2981" i="1"/>
  <c r="Q2999" i="1"/>
  <c r="N2999" i="1"/>
  <c r="P2999" i="1"/>
  <c r="P3139" i="1"/>
  <c r="Q3139" i="1"/>
  <c r="N3139" i="1"/>
  <c r="Q3261" i="1"/>
  <c r="O3261" i="1"/>
  <c r="P3261" i="1"/>
  <c r="N3261" i="1"/>
  <c r="N3321" i="1"/>
  <c r="Q3321" i="1"/>
  <c r="P3321" i="1"/>
  <c r="Q3401" i="1"/>
  <c r="O3401" i="1"/>
  <c r="N3401" i="1"/>
  <c r="P3401" i="1"/>
  <c r="Q3377" i="1"/>
  <c r="N3377" i="1"/>
  <c r="P3377" i="1"/>
  <c r="Q3370" i="1"/>
  <c r="P3370" i="1"/>
  <c r="N3370" i="1"/>
  <c r="P3307" i="1"/>
  <c r="N3307" i="1"/>
  <c r="Q3307" i="1"/>
  <c r="P3356" i="1"/>
  <c r="Q3356" i="1"/>
  <c r="N3356" i="1"/>
  <c r="P283" i="1"/>
  <c r="N283" i="1"/>
  <c r="Q283" i="1"/>
  <c r="O489" i="1"/>
  <c r="P489" i="1"/>
  <c r="Q489" i="1"/>
  <c r="O1259" i="1"/>
  <c r="Q1259" i="1"/>
  <c r="N1259" i="1"/>
  <c r="P1259" i="1"/>
  <c r="Q2187" i="1"/>
  <c r="N2187" i="1"/>
  <c r="P2187" i="1"/>
  <c r="Q1592" i="1"/>
  <c r="N1592" i="1"/>
  <c r="P1592" i="1"/>
  <c r="Q2215" i="1"/>
  <c r="N2215" i="1"/>
  <c r="P2215" i="1"/>
  <c r="Q2390" i="1"/>
  <c r="P2390" i="1"/>
  <c r="N2390" i="1"/>
  <c r="Q2768" i="1"/>
  <c r="N2768" i="1"/>
  <c r="P2768" i="1"/>
  <c r="Q3335" i="1"/>
  <c r="P3335" i="1"/>
  <c r="N1945" i="1"/>
  <c r="O1942" i="1"/>
  <c r="N2302" i="1"/>
  <c r="O2299" i="1"/>
  <c r="N2449" i="1"/>
  <c r="O2446" i="1"/>
  <c r="Q1245" i="1"/>
  <c r="O1245" i="1"/>
  <c r="N1245" i="1"/>
  <c r="P1245" i="1"/>
  <c r="P1098" i="1"/>
  <c r="O1098" i="1"/>
  <c r="Q1098" i="1"/>
  <c r="N1098" i="1"/>
  <c r="P374" i="1"/>
  <c r="Q374" i="1"/>
  <c r="N374" i="1"/>
  <c r="P255" i="1"/>
  <c r="Q255" i="1"/>
  <c r="N255" i="1"/>
  <c r="Q118" i="1"/>
  <c r="O118" i="1"/>
  <c r="N118" i="1"/>
  <c r="P118" i="1"/>
  <c r="Q437" i="1"/>
  <c r="N437" i="1"/>
  <c r="P437" i="1"/>
  <c r="N479" i="1"/>
  <c r="Q479" i="1"/>
  <c r="P479" i="1"/>
  <c r="O552" i="1"/>
  <c r="Q552" i="1"/>
  <c r="N552" i="1"/>
  <c r="P552" i="1"/>
  <c r="Q48" i="1"/>
  <c r="O48" i="1"/>
  <c r="P48" i="1"/>
  <c r="N48" i="1"/>
  <c r="P528" i="1"/>
  <c r="Q528" i="1"/>
  <c r="N528" i="1"/>
  <c r="O202" i="1"/>
  <c r="Q202" i="1"/>
  <c r="N202" i="1"/>
  <c r="P202" i="1"/>
  <c r="Q724" i="1"/>
  <c r="P724" i="1"/>
  <c r="N724" i="1"/>
  <c r="O986" i="1"/>
  <c r="Q986" i="1"/>
  <c r="P986" i="1"/>
  <c r="N986" i="1"/>
  <c r="Q622" i="1"/>
  <c r="O622" i="1"/>
  <c r="N622" i="1"/>
  <c r="P622" i="1"/>
  <c r="Q395" i="1"/>
  <c r="N395" i="1"/>
  <c r="P395" i="1"/>
  <c r="Q990" i="1"/>
  <c r="N990" i="1"/>
  <c r="P990" i="1"/>
  <c r="Q209" i="1"/>
  <c r="O209" i="1"/>
  <c r="P209" i="1"/>
  <c r="N209" i="1"/>
  <c r="O615" i="1"/>
  <c r="Q615" i="1"/>
  <c r="N615" i="1"/>
  <c r="P615" i="1"/>
  <c r="Q311" i="1"/>
  <c r="N311" i="1"/>
  <c r="P311" i="1"/>
  <c r="Q780" i="1"/>
  <c r="P780" i="1"/>
  <c r="N780" i="1"/>
  <c r="Q619" i="1"/>
  <c r="N619" i="1"/>
  <c r="P619" i="1"/>
  <c r="Q1522" i="1"/>
  <c r="P1522" i="1"/>
  <c r="N1522" i="1"/>
  <c r="P1291" i="1"/>
  <c r="N1291" i="1"/>
  <c r="Q1291" i="1"/>
  <c r="O1091" i="1"/>
  <c r="Q1091" i="1"/>
  <c r="N1091" i="1"/>
  <c r="P1091" i="1"/>
  <c r="Q811" i="1"/>
  <c r="O811" i="1"/>
  <c r="P811" i="1"/>
  <c r="N811" i="1"/>
  <c r="Q1469" i="1"/>
  <c r="O1469" i="1"/>
  <c r="N1469" i="1"/>
  <c r="P1469" i="1"/>
  <c r="N1116" i="1"/>
  <c r="P1116" i="1"/>
  <c r="Q1116" i="1"/>
  <c r="P930" i="1"/>
  <c r="O930" i="1"/>
  <c r="Q930" i="1"/>
  <c r="N930" i="1"/>
  <c r="P783" i="1"/>
  <c r="Q783" i="1"/>
  <c r="O783" i="1"/>
  <c r="N783" i="1"/>
  <c r="P738" i="1"/>
  <c r="Q738" i="1"/>
  <c r="N738" i="1"/>
  <c r="Q1088" i="1"/>
  <c r="P1088" i="1"/>
  <c r="N1088" i="1"/>
  <c r="Q976" i="1"/>
  <c r="P976" i="1"/>
  <c r="N976" i="1"/>
  <c r="Q1424" i="1"/>
  <c r="P1424" i="1"/>
  <c r="N1424" i="1"/>
  <c r="Q1077" i="1"/>
  <c r="O1077" i="1"/>
  <c r="N1077" i="1"/>
  <c r="P1077" i="1"/>
  <c r="Q1560" i="1"/>
  <c r="O1560" i="1"/>
  <c r="N1560" i="1"/>
  <c r="P1560" i="1"/>
  <c r="Q1620" i="1"/>
  <c r="N1620" i="1"/>
  <c r="P1620" i="1"/>
  <c r="Q1847" i="1"/>
  <c r="O1847" i="1"/>
  <c r="P1847" i="1"/>
  <c r="O1546" i="1"/>
  <c r="Q1546" i="1"/>
  <c r="P1546" i="1"/>
  <c r="Q1826" i="1"/>
  <c r="O1826" i="1"/>
  <c r="N1826" i="1"/>
  <c r="P1826" i="1"/>
  <c r="O1630" i="1"/>
  <c r="Q1630" i="1"/>
  <c r="N1630" i="1"/>
  <c r="P1630" i="1"/>
  <c r="Q2092" i="1"/>
  <c r="O2092" i="1"/>
  <c r="P2092" i="1"/>
  <c r="N2092" i="1"/>
  <c r="Q1809" i="1"/>
  <c r="P1809" i="1"/>
  <c r="N1809" i="1"/>
  <c r="N1718" i="1"/>
  <c r="Q1718" i="1"/>
  <c r="P1718" i="1"/>
  <c r="P1347" i="1"/>
  <c r="Q1347" i="1"/>
  <c r="N1347" i="1"/>
  <c r="N1697" i="1"/>
  <c r="Q1697" i="1"/>
  <c r="P1697" i="1"/>
  <c r="N1669" i="1"/>
  <c r="Q1669" i="1"/>
  <c r="P1669" i="1"/>
  <c r="Q1357" i="1"/>
  <c r="O1357" i="1"/>
  <c r="P1357" i="1"/>
  <c r="N1357" i="1"/>
  <c r="N1802" i="1"/>
  <c r="P1802" i="1"/>
  <c r="Q1802" i="1"/>
  <c r="Q2043" i="1"/>
  <c r="P2043" i="1"/>
  <c r="N2043" i="1"/>
  <c r="N2267" i="1"/>
  <c r="Q2267" i="1"/>
  <c r="O2267" i="1"/>
  <c r="P2267" i="1"/>
  <c r="P2106" i="1"/>
  <c r="O2106" i="1"/>
  <c r="Q2106" i="1"/>
  <c r="N2106" i="1"/>
  <c r="Q2890" i="1"/>
  <c r="O2890" i="1"/>
  <c r="N2890" i="1"/>
  <c r="P2890" i="1"/>
  <c r="Q2148" i="1"/>
  <c r="O2148" i="1"/>
  <c r="N2148" i="1"/>
  <c r="P2148" i="1"/>
  <c r="P1984" i="1"/>
  <c r="Q1984" i="1"/>
  <c r="N1984" i="1"/>
  <c r="Q2176" i="1"/>
  <c r="O2176" i="1"/>
  <c r="P2176" i="1"/>
  <c r="N2176" i="1"/>
  <c r="O1928" i="1"/>
  <c r="Q1928" i="1"/>
  <c r="N1928" i="1"/>
  <c r="P1928" i="1"/>
  <c r="Q2029" i="1"/>
  <c r="O2029" i="1"/>
  <c r="P2029" i="1"/>
  <c r="N2029" i="1"/>
  <c r="Q2544" i="1"/>
  <c r="N2544" i="1"/>
  <c r="P2544" i="1"/>
  <c r="Q2565" i="1"/>
  <c r="N2565" i="1"/>
  <c r="P2565" i="1"/>
  <c r="Q1959" i="1"/>
  <c r="O1959" i="1"/>
  <c r="P1959" i="1"/>
  <c r="N1959" i="1"/>
  <c r="N2873" i="1"/>
  <c r="Q2873" i="1"/>
  <c r="P2873" i="1"/>
  <c r="P2915" i="1"/>
  <c r="Q2915" i="1"/>
  <c r="N2915" i="1"/>
  <c r="Q2519" i="1"/>
  <c r="O2519" i="1"/>
  <c r="P2519" i="1"/>
  <c r="N2519" i="1"/>
  <c r="O2547" i="1"/>
  <c r="Q2547" i="1"/>
  <c r="N2547" i="1"/>
  <c r="P2547" i="1"/>
  <c r="N2467" i="1"/>
  <c r="Q2467" i="1"/>
  <c r="P2467" i="1"/>
  <c r="Q2894" i="1"/>
  <c r="P2894" i="1"/>
  <c r="N2894" i="1"/>
  <c r="Q2974" i="1"/>
  <c r="O2974" i="1"/>
  <c r="N2974" i="1"/>
  <c r="P2974" i="1"/>
  <c r="Q2596" i="1"/>
  <c r="O2596" i="1"/>
  <c r="P2596" i="1"/>
  <c r="Q2698" i="1"/>
  <c r="P2698" i="1"/>
  <c r="N2698" i="1"/>
  <c r="Q3482" i="1"/>
  <c r="N3482" i="1"/>
  <c r="P3482" i="1"/>
  <c r="Q2775" i="1"/>
  <c r="P2775" i="1"/>
  <c r="N2775" i="1"/>
  <c r="Q2789" i="1"/>
  <c r="N2789" i="1"/>
  <c r="P2789" i="1"/>
  <c r="N3013" i="1"/>
  <c r="Q3013" i="1"/>
  <c r="P3013" i="1"/>
  <c r="P3034" i="1"/>
  <c r="Q3034" i="1"/>
  <c r="N3034" i="1"/>
  <c r="O3058" i="1"/>
  <c r="Q3058" i="1"/>
  <c r="P3058" i="1"/>
  <c r="N3058" i="1"/>
  <c r="O3023" i="1"/>
  <c r="Q3023" i="1"/>
  <c r="P3023" i="1"/>
  <c r="N3023" i="1"/>
  <c r="Q3419" i="1"/>
  <c r="P3419" i="1"/>
  <c r="N3419" i="1"/>
  <c r="N3380" i="1"/>
  <c r="O3380" i="1"/>
  <c r="Q3380" i="1"/>
  <c r="P3380" i="1"/>
  <c r="Q3373" i="1"/>
  <c r="O3373" i="1"/>
  <c r="N3373" i="1"/>
  <c r="P3373" i="1"/>
  <c r="P3405" i="1"/>
  <c r="Q3405" i="1"/>
  <c r="N3405" i="1"/>
  <c r="O3443" i="1"/>
  <c r="Q3443" i="1"/>
  <c r="P3443" i="1"/>
  <c r="N3443" i="1"/>
  <c r="O3394" i="1"/>
  <c r="Q3394" i="1"/>
  <c r="P3394" i="1"/>
  <c r="N3394" i="1"/>
  <c r="Q3429" i="1"/>
  <c r="O3429" i="1"/>
  <c r="P3429" i="1"/>
  <c r="N3429" i="1"/>
  <c r="Q3363" i="1"/>
  <c r="P3363" i="1"/>
  <c r="N3363" i="1"/>
  <c r="Q377" i="1"/>
  <c r="O377" i="1"/>
  <c r="P377" i="1"/>
  <c r="N377" i="1"/>
  <c r="Q573" i="1"/>
  <c r="O573" i="1"/>
  <c r="N573" i="1"/>
  <c r="P573" i="1"/>
  <c r="Q1378" i="1"/>
  <c r="O1378" i="1"/>
  <c r="P1378" i="1"/>
  <c r="N1378" i="1"/>
  <c r="P1277" i="1"/>
  <c r="Q1277" i="1"/>
  <c r="N1277" i="1"/>
  <c r="Q1609" i="1"/>
  <c r="O1609" i="1"/>
  <c r="N1609" i="1"/>
  <c r="P1609" i="1"/>
  <c r="Q1931" i="1"/>
  <c r="O1931" i="1"/>
  <c r="N1931" i="1"/>
  <c r="P1931" i="1"/>
  <c r="N2747" i="1"/>
  <c r="Q2747" i="1"/>
  <c r="P2747" i="1"/>
  <c r="O3324" i="1"/>
  <c r="Q3324" i="1"/>
  <c r="P3324" i="1"/>
  <c r="N3324" i="1"/>
  <c r="O2386" i="1"/>
  <c r="O2383" i="1"/>
  <c r="N3366" i="1"/>
  <c r="O3363" i="1"/>
  <c r="O1147" i="1"/>
  <c r="O1144" i="1"/>
  <c r="O2190" i="1"/>
  <c r="O2187" i="1"/>
  <c r="O1861" i="1"/>
  <c r="O1858" i="1"/>
  <c r="O3433" i="1"/>
  <c r="N1847" i="1"/>
  <c r="O1844" i="1"/>
  <c r="O367" i="1"/>
  <c r="N2579" i="1"/>
  <c r="O2579" i="1"/>
  <c r="O465" i="1"/>
  <c r="Q178" i="1"/>
  <c r="N178" i="1"/>
  <c r="P178" i="1"/>
  <c r="Q1147" i="1"/>
  <c r="N1147" i="1"/>
  <c r="P1147" i="1"/>
  <c r="Q472" i="1"/>
  <c r="P472" i="1"/>
  <c r="N472" i="1"/>
  <c r="Q304" i="1"/>
  <c r="N304" i="1"/>
  <c r="P304" i="1"/>
  <c r="Q122" i="1"/>
  <c r="N122" i="1"/>
  <c r="P122" i="1"/>
  <c r="O125" i="1"/>
  <c r="Q125" i="1"/>
  <c r="N125" i="1"/>
  <c r="P125" i="1"/>
  <c r="Q699" i="1"/>
  <c r="O699" i="1"/>
  <c r="N699" i="1"/>
  <c r="P699" i="1"/>
  <c r="Q612" i="1"/>
  <c r="P612" i="1"/>
  <c r="N612" i="1"/>
  <c r="P52" i="1"/>
  <c r="Q52" i="1"/>
  <c r="N52" i="1"/>
  <c r="Q83" i="1"/>
  <c r="O83" i="1"/>
  <c r="N83" i="1"/>
  <c r="P83" i="1"/>
  <c r="O300" i="1"/>
  <c r="Q300" i="1"/>
  <c r="N300" i="1"/>
  <c r="P300" i="1"/>
  <c r="Q276" i="1"/>
  <c r="P276" i="1"/>
  <c r="N276" i="1"/>
  <c r="N1102" i="1"/>
  <c r="P1102" i="1"/>
  <c r="Q1102" i="1"/>
  <c r="Q675" i="1"/>
  <c r="P675" i="1"/>
  <c r="N675" i="1"/>
  <c r="Q419" i="1"/>
  <c r="O419" i="1"/>
  <c r="N419" i="1"/>
  <c r="P419" i="1"/>
  <c r="Q1007" i="1"/>
  <c r="O1007" i="1"/>
  <c r="N1007" i="1"/>
  <c r="P1007" i="1"/>
  <c r="P220" i="1"/>
  <c r="N220" i="1"/>
  <c r="Q220" i="1"/>
  <c r="Q685" i="1"/>
  <c r="O685" i="1"/>
  <c r="N685" i="1"/>
  <c r="P685" i="1"/>
  <c r="Q335" i="1"/>
  <c r="O335" i="1"/>
  <c r="P335" i="1"/>
  <c r="N335" i="1"/>
  <c r="Q846" i="1"/>
  <c r="O846" i="1"/>
  <c r="N846" i="1"/>
  <c r="P846" i="1"/>
  <c r="Q636" i="1"/>
  <c r="O636" i="1"/>
  <c r="P636" i="1"/>
  <c r="N636" i="1"/>
  <c r="Q769" i="1"/>
  <c r="O769" i="1"/>
  <c r="N769" i="1"/>
  <c r="P769" i="1"/>
  <c r="Q1301" i="1"/>
  <c r="O1301" i="1"/>
  <c r="P1301" i="1"/>
  <c r="N1301" i="1"/>
  <c r="N1140" i="1"/>
  <c r="O1140" i="1"/>
  <c r="Q1140" i="1"/>
  <c r="P1140" i="1"/>
  <c r="P962" i="1"/>
  <c r="Q962" i="1"/>
  <c r="N962" i="1"/>
  <c r="Q1690" i="1"/>
  <c r="P1690" i="1"/>
  <c r="N1690" i="1"/>
  <c r="Q1133" i="1"/>
  <c r="O1133" i="1"/>
  <c r="N1133" i="1"/>
  <c r="P1133" i="1"/>
  <c r="Q934" i="1"/>
  <c r="N934" i="1"/>
  <c r="P934" i="1"/>
  <c r="O832" i="1"/>
  <c r="Q832" i="1"/>
  <c r="N832" i="1"/>
  <c r="P832" i="1"/>
  <c r="Q755" i="1"/>
  <c r="O755" i="1"/>
  <c r="P755" i="1"/>
  <c r="N755" i="1"/>
  <c r="Q1105" i="1"/>
  <c r="O1105" i="1"/>
  <c r="N1105" i="1"/>
  <c r="P1105" i="1"/>
  <c r="P1018" i="1"/>
  <c r="Q1018" i="1"/>
  <c r="N1018" i="1"/>
  <c r="Q1448" i="1"/>
  <c r="O1448" i="1"/>
  <c r="N1448" i="1"/>
  <c r="P1448" i="1"/>
  <c r="N1130" i="1"/>
  <c r="Q1130" i="1"/>
  <c r="P1130" i="1"/>
  <c r="Q1581" i="1"/>
  <c r="O1581" i="1"/>
  <c r="N1581" i="1"/>
  <c r="P1581" i="1"/>
  <c r="P1641" i="1"/>
  <c r="Q1641" i="1"/>
  <c r="N1641" i="1"/>
  <c r="P1879" i="1"/>
  <c r="Q1879" i="1"/>
  <c r="N1879" i="1"/>
  <c r="P1557" i="1"/>
  <c r="Q1557" i="1"/>
  <c r="N1557" i="1"/>
  <c r="N1830" i="1"/>
  <c r="Q1830" i="1"/>
  <c r="P1830" i="1"/>
  <c r="Q1672" i="1"/>
  <c r="O1672" i="1"/>
  <c r="N1672" i="1"/>
  <c r="P1672" i="1"/>
  <c r="Q2295" i="1"/>
  <c r="O2295" i="1"/>
  <c r="P2295" i="1"/>
  <c r="N2295" i="1"/>
  <c r="Q1900" i="1"/>
  <c r="N1900" i="1"/>
  <c r="P1900" i="1"/>
  <c r="Q1784" i="1"/>
  <c r="O1784" i="1"/>
  <c r="P1784" i="1"/>
  <c r="N1784" i="1"/>
  <c r="Q1392" i="1"/>
  <c r="O1392" i="1"/>
  <c r="N1392" i="1"/>
  <c r="P1392" i="1"/>
  <c r="N1735" i="1"/>
  <c r="Q1735" i="1"/>
  <c r="O1735" i="1"/>
  <c r="P1735" i="1"/>
  <c r="N1686" i="1"/>
  <c r="Q1686" i="1"/>
  <c r="O1686" i="1"/>
  <c r="P1686" i="1"/>
  <c r="Q1361" i="1"/>
  <c r="P1361" i="1"/>
  <c r="N1361" i="1"/>
  <c r="Q1833" i="1"/>
  <c r="O1833" i="1"/>
  <c r="N1833" i="1"/>
  <c r="P1833" i="1"/>
  <c r="Q2117" i="1"/>
  <c r="P2117" i="1"/>
  <c r="N2117" i="1"/>
  <c r="Q2316" i="1"/>
  <c r="O2316" i="1"/>
  <c r="N2316" i="1"/>
  <c r="P2316" i="1"/>
  <c r="Q2127" i="1"/>
  <c r="O2127" i="1"/>
  <c r="N2127" i="1"/>
  <c r="P2127" i="1"/>
  <c r="N1861" i="1"/>
  <c r="Q1861" i="1"/>
  <c r="P1861" i="1"/>
  <c r="N2152" i="1"/>
  <c r="Q2152" i="1"/>
  <c r="P2152" i="1"/>
  <c r="Q2064" i="1"/>
  <c r="O2064" i="1"/>
  <c r="N2064" i="1"/>
  <c r="P2064" i="1"/>
  <c r="Q2180" i="1"/>
  <c r="N2180" i="1"/>
  <c r="P2180" i="1"/>
  <c r="O1945" i="1"/>
  <c r="Q1945" i="1"/>
  <c r="P1945" i="1"/>
  <c r="Q2033" i="1"/>
  <c r="P2033" i="1"/>
  <c r="N2033" i="1"/>
  <c r="Q2705" i="1"/>
  <c r="N2705" i="1"/>
  <c r="P2705" i="1"/>
  <c r="Q2589" i="1"/>
  <c r="O2589" i="1"/>
  <c r="P2589" i="1"/>
  <c r="N2589" i="1"/>
  <c r="P1963" i="1"/>
  <c r="Q1963" i="1"/>
  <c r="N1963" i="1"/>
  <c r="Q2453" i="1"/>
  <c r="N2453" i="1"/>
  <c r="P2453" i="1"/>
  <c r="P2950" i="1"/>
  <c r="Q2950" i="1"/>
  <c r="N2950" i="1"/>
  <c r="Q2523" i="1"/>
  <c r="P2523" i="1"/>
  <c r="N2523" i="1"/>
  <c r="Q2575" i="1"/>
  <c r="O2575" i="1"/>
  <c r="P2575" i="1"/>
  <c r="N2575" i="1"/>
  <c r="Q2495" i="1"/>
  <c r="P2495" i="1"/>
  <c r="N2495" i="1"/>
  <c r="Q2918" i="1"/>
  <c r="O2918" i="1"/>
  <c r="P2918" i="1"/>
  <c r="N2918" i="1"/>
  <c r="O3009" i="1"/>
  <c r="Q3009" i="1"/>
  <c r="N3009" i="1"/>
  <c r="P3009" i="1"/>
  <c r="N2607" i="1"/>
  <c r="P2607" i="1"/>
  <c r="Q2607" i="1"/>
  <c r="O2722" i="1"/>
  <c r="Q2722" i="1"/>
  <c r="N2722" i="1"/>
  <c r="P2722" i="1"/>
  <c r="Q2743" i="1"/>
  <c r="O2743" i="1"/>
  <c r="P2743" i="1"/>
  <c r="N2743" i="1"/>
  <c r="Q2792" i="1"/>
  <c r="O2792" i="1"/>
  <c r="N2792" i="1"/>
  <c r="P2792" i="1"/>
  <c r="N2820" i="1"/>
  <c r="O2820" i="1"/>
  <c r="Q2820" i="1"/>
  <c r="P2820" i="1"/>
  <c r="N3125" i="1"/>
  <c r="P3125" i="1"/>
  <c r="Q3125" i="1"/>
  <c r="Q3142" i="1"/>
  <c r="O3142" i="1"/>
  <c r="P3142" i="1"/>
  <c r="N3142" i="1"/>
  <c r="Q3107" i="1"/>
  <c r="O3107" i="1"/>
  <c r="P3107" i="1"/>
  <c r="N3107" i="1"/>
  <c r="P3027" i="1"/>
  <c r="N3027" i="1"/>
  <c r="Q3027" i="1"/>
  <c r="P2978" i="1"/>
  <c r="Q2978" i="1"/>
  <c r="N2978" i="1"/>
  <c r="Q3450" i="1"/>
  <c r="O3450" i="1"/>
  <c r="N3450" i="1"/>
  <c r="P3450" i="1"/>
  <c r="N3426" i="1"/>
  <c r="Q3426" i="1"/>
  <c r="P3426" i="1"/>
  <c r="Q3408" i="1"/>
  <c r="O3408" i="1"/>
  <c r="N3408" i="1"/>
  <c r="P3408" i="1"/>
  <c r="O3534" i="1"/>
  <c r="Q3534" i="1"/>
  <c r="P3534" i="1"/>
  <c r="N3534" i="1"/>
  <c r="Q3468" i="1"/>
  <c r="N3468" i="1"/>
  <c r="P3468" i="1"/>
  <c r="Q3436" i="1"/>
  <c r="O3436" i="1"/>
  <c r="N3436" i="1"/>
  <c r="P3436" i="1"/>
  <c r="O3387" i="1"/>
  <c r="Q3387" i="1"/>
  <c r="N3387" i="1"/>
  <c r="P3387" i="1"/>
  <c r="N633" i="1"/>
  <c r="P633" i="1"/>
  <c r="Q633" i="1"/>
  <c r="N2964" i="1"/>
  <c r="P2964" i="1"/>
  <c r="Q2964" i="1"/>
  <c r="O1154" i="1"/>
  <c r="O1151" i="1"/>
  <c r="O2169" i="1"/>
  <c r="O2166" i="1"/>
  <c r="O3296" i="1"/>
  <c r="O3293" i="1"/>
  <c r="O3209" i="1"/>
  <c r="O174" i="1"/>
  <c r="Q174" i="1"/>
  <c r="N174" i="1"/>
  <c r="P174" i="1"/>
  <c r="Q41" i="1"/>
  <c r="O41" i="1"/>
  <c r="P41" i="1"/>
  <c r="N41" i="1"/>
  <c r="P496" i="1"/>
  <c r="Q496" i="1"/>
  <c r="O496" i="1"/>
  <c r="N496" i="1"/>
  <c r="P535" i="1"/>
  <c r="Q535" i="1"/>
  <c r="N535" i="1"/>
  <c r="Q139" i="1"/>
  <c r="O139" i="1"/>
  <c r="P139" i="1"/>
  <c r="N139" i="1"/>
  <c r="Q230" i="1"/>
  <c r="O230" i="1"/>
  <c r="N230" i="1"/>
  <c r="P230" i="1"/>
  <c r="O1553" i="1"/>
  <c r="Q1553" i="1"/>
  <c r="P1553" i="1"/>
  <c r="N1553" i="1"/>
  <c r="P1179" i="1"/>
  <c r="Q1179" i="1"/>
  <c r="N1179" i="1"/>
  <c r="O69" i="1"/>
  <c r="Q69" i="1"/>
  <c r="N69" i="1"/>
  <c r="P69" i="1"/>
  <c r="Q1049" i="1"/>
  <c r="O1049" i="1"/>
  <c r="N1049" i="1"/>
  <c r="P1049" i="1"/>
  <c r="Q433" i="1"/>
  <c r="O433" i="1"/>
  <c r="N433" i="1"/>
  <c r="P433" i="1"/>
  <c r="O293" i="1"/>
  <c r="Q293" i="1"/>
  <c r="N293" i="1"/>
  <c r="P293" i="1"/>
  <c r="O1266" i="1"/>
  <c r="Q1266" i="1"/>
  <c r="N1266" i="1"/>
  <c r="P1266" i="1"/>
  <c r="Q713" i="1"/>
  <c r="O713" i="1"/>
  <c r="N713" i="1"/>
  <c r="P713" i="1"/>
  <c r="Q423" i="1"/>
  <c r="N423" i="1"/>
  <c r="P423" i="1"/>
  <c r="O1203" i="1"/>
  <c r="Q1203" i="1"/>
  <c r="P1203" i="1"/>
  <c r="N1203" i="1"/>
  <c r="O237" i="1"/>
  <c r="Q237" i="1"/>
  <c r="P237" i="1"/>
  <c r="N237" i="1"/>
  <c r="N689" i="1"/>
  <c r="P689" i="1"/>
  <c r="Q689" i="1"/>
  <c r="P388" i="1"/>
  <c r="Q388" i="1"/>
  <c r="N388" i="1"/>
  <c r="Q1011" i="1"/>
  <c r="P1011" i="1"/>
  <c r="N1011" i="1"/>
  <c r="P640" i="1"/>
  <c r="Q640" i="1"/>
  <c r="Q822" i="1"/>
  <c r="P822" i="1"/>
  <c r="N822" i="1"/>
  <c r="Q1525" i="1"/>
  <c r="P1525" i="1"/>
  <c r="N1525" i="1"/>
  <c r="Q1224" i="1"/>
  <c r="O1224" i="1"/>
  <c r="N1224" i="1"/>
  <c r="P1224" i="1"/>
  <c r="O979" i="1"/>
  <c r="Q979" i="1"/>
  <c r="N979" i="1"/>
  <c r="P979" i="1"/>
  <c r="Q762" i="1"/>
  <c r="O762" i="1"/>
  <c r="P762" i="1"/>
  <c r="N762" i="1"/>
  <c r="N1144" i="1"/>
  <c r="Q1144" i="1"/>
  <c r="P1144" i="1"/>
  <c r="Q951" i="1"/>
  <c r="O951" i="1"/>
  <c r="P951" i="1"/>
  <c r="N951" i="1"/>
  <c r="Q955" i="1"/>
  <c r="P955" i="1"/>
  <c r="N955" i="1"/>
  <c r="N759" i="1"/>
  <c r="P759" i="1"/>
  <c r="Q759" i="1"/>
  <c r="P1109" i="1"/>
  <c r="Q1109" i="1"/>
  <c r="N1109" i="1"/>
  <c r="O1035" i="1"/>
  <c r="Q1035" i="1"/>
  <c r="N1035" i="1"/>
  <c r="P1035" i="1"/>
  <c r="P1473" i="1"/>
  <c r="Q1473" i="1"/>
  <c r="N1473" i="1"/>
  <c r="Q1182" i="1"/>
  <c r="O1182" i="1"/>
  <c r="N1182" i="1"/>
  <c r="P1182" i="1"/>
  <c r="Q1585" i="1"/>
  <c r="P1585" i="1"/>
  <c r="N1585" i="1"/>
  <c r="Q1658" i="1"/>
  <c r="O1658" i="1"/>
  <c r="N1658" i="1"/>
  <c r="P1658" i="1"/>
  <c r="N2194" i="1"/>
  <c r="Q2194" i="1"/>
  <c r="P2194" i="1"/>
  <c r="Q1574" i="1"/>
  <c r="O1574" i="1"/>
  <c r="P1574" i="1"/>
  <c r="N1574" i="1"/>
  <c r="Q1840" i="1"/>
  <c r="O1840" i="1"/>
  <c r="N1840" i="1"/>
  <c r="P1840" i="1"/>
  <c r="P1676" i="1"/>
  <c r="Q1676" i="1"/>
  <c r="N1676" i="1"/>
  <c r="Q2344" i="1"/>
  <c r="O2344" i="1"/>
  <c r="P2344" i="1"/>
  <c r="N2344" i="1"/>
  <c r="N2075" i="1"/>
  <c r="Q2075" i="1"/>
  <c r="P2075" i="1"/>
  <c r="Q1858" i="1"/>
  <c r="N1858" i="1"/>
  <c r="P1858" i="1"/>
  <c r="P1396" i="1"/>
  <c r="Q1396" i="1"/>
  <c r="N1396" i="1"/>
  <c r="Q1788" i="1"/>
  <c r="N1788" i="1"/>
  <c r="P1788" i="1"/>
  <c r="N1739" i="1"/>
  <c r="Q1739" i="1"/>
  <c r="P1739" i="1"/>
  <c r="Q1406" i="1"/>
  <c r="O1406" i="1"/>
  <c r="P1406" i="1"/>
  <c r="N1406" i="1"/>
  <c r="P1837" i="1"/>
  <c r="Q1837" i="1"/>
  <c r="N1837" i="1"/>
  <c r="N2327" i="1"/>
  <c r="Q2327" i="1"/>
  <c r="P2327" i="1"/>
  <c r="Q2376" i="1"/>
  <c r="N2376" i="1"/>
  <c r="P2376" i="1"/>
  <c r="Q2260" i="1"/>
  <c r="O2260" i="1"/>
  <c r="N2260" i="1"/>
  <c r="P2260" i="1"/>
  <c r="Q1903" i="1"/>
  <c r="O1903" i="1"/>
  <c r="N1903" i="1"/>
  <c r="P1903" i="1"/>
  <c r="Q2204" i="1"/>
  <c r="O2204" i="1"/>
  <c r="P2204" i="1"/>
  <c r="N2204" i="1"/>
  <c r="N2068" i="1"/>
  <c r="P2068" i="1"/>
  <c r="Q2068" i="1"/>
  <c r="P2208" i="1"/>
  <c r="Q2208" i="1"/>
  <c r="N2208" i="1"/>
  <c r="P2103" i="1"/>
  <c r="Q2103" i="1"/>
  <c r="N2103" i="1"/>
  <c r="Q2057" i="1"/>
  <c r="O2057" i="1"/>
  <c r="N2057" i="1"/>
  <c r="P2057" i="1"/>
  <c r="P2813" i="1"/>
  <c r="Q2813" i="1"/>
  <c r="O2813" i="1"/>
  <c r="N2813" i="1"/>
  <c r="P2635" i="1"/>
  <c r="Q2635" i="1"/>
  <c r="N2635" i="1"/>
  <c r="P1994" i="1"/>
  <c r="Q1994" i="1"/>
  <c r="O1994" i="1"/>
  <c r="N1994" i="1"/>
  <c r="Q2470" i="1"/>
  <c r="O2470" i="1"/>
  <c r="P2470" i="1"/>
  <c r="N2470" i="1"/>
  <c r="Q3086" i="1"/>
  <c r="O3086" i="1"/>
  <c r="N3086" i="1"/>
  <c r="P3086" i="1"/>
  <c r="P2558" i="1"/>
  <c r="Q2558" i="1"/>
  <c r="N2558" i="1"/>
  <c r="P2579" i="1"/>
  <c r="Q2579" i="1"/>
  <c r="P2684" i="1"/>
  <c r="Q2684" i="1"/>
  <c r="N2684" i="1"/>
  <c r="Q3055" i="1"/>
  <c r="P3055" i="1"/>
  <c r="N3055" i="1"/>
  <c r="Q3156" i="1"/>
  <c r="O3156" i="1"/>
  <c r="P3156" i="1"/>
  <c r="N3156" i="1"/>
  <c r="P2642" i="1"/>
  <c r="Q2642" i="1"/>
  <c r="N2642" i="1"/>
  <c r="N2726" i="1"/>
  <c r="Q2726" i="1"/>
  <c r="P2726" i="1"/>
  <c r="Q2799" i="1"/>
  <c r="O2799" i="1"/>
  <c r="P2799" i="1"/>
  <c r="N2799" i="1"/>
  <c r="O2827" i="1"/>
  <c r="Q2827" i="1"/>
  <c r="N2827" i="1"/>
  <c r="P2827" i="1"/>
  <c r="Q2841" i="1"/>
  <c r="O2841" i="1"/>
  <c r="N2841" i="1"/>
  <c r="P2841" i="1"/>
  <c r="P2922" i="1"/>
  <c r="Q2922" i="1"/>
  <c r="N2922" i="1"/>
  <c r="Q3146" i="1"/>
  <c r="P3146" i="1"/>
  <c r="N3146" i="1"/>
  <c r="N3118" i="1"/>
  <c r="P3118" i="1"/>
  <c r="Q3118" i="1"/>
  <c r="Q3062" i="1"/>
  <c r="P3062" i="1"/>
  <c r="N3062" i="1"/>
  <c r="O3177" i="1"/>
  <c r="Q3177" i="1"/>
  <c r="N3177" i="1"/>
  <c r="P3177" i="1"/>
  <c r="Q3524" i="1"/>
  <c r="N3524" i="1"/>
  <c r="P3524" i="1"/>
  <c r="P3384" i="1"/>
  <c r="N3384" i="1"/>
  <c r="Q3384" i="1"/>
  <c r="N3412" i="1"/>
  <c r="Q3412" i="1"/>
  <c r="P3412" i="1"/>
  <c r="N3230" i="1"/>
  <c r="P3230" i="1"/>
  <c r="Q3230" i="1"/>
  <c r="P3485" i="1"/>
  <c r="Q3485" i="1"/>
  <c r="O3485" i="1"/>
  <c r="N3485" i="1"/>
  <c r="P3457" i="1"/>
  <c r="Q3457" i="1"/>
  <c r="O3457" i="1"/>
  <c r="N3457" i="1"/>
  <c r="Q3422" i="1"/>
  <c r="P3422" i="1"/>
  <c r="N3422" i="1"/>
  <c r="Q1371" i="1"/>
  <c r="O1371" i="1"/>
  <c r="P1371" i="1"/>
  <c r="N1371" i="1"/>
  <c r="N3097" i="1"/>
  <c r="Q3097" i="1"/>
  <c r="P3097" i="1"/>
  <c r="N2596" i="1"/>
  <c r="O2593" i="1"/>
  <c r="N2155" i="1"/>
  <c r="O2152" i="1"/>
  <c r="O3097" i="1"/>
  <c r="O1648" i="1"/>
  <c r="N1322" i="1"/>
  <c r="O1319" i="1"/>
  <c r="O283" i="1"/>
  <c r="N1546" i="1"/>
  <c r="O1543" i="1"/>
  <c r="Q185" i="1"/>
  <c r="P185" i="1"/>
  <c r="N185" i="1"/>
  <c r="Q580" i="1"/>
  <c r="O580" i="1"/>
  <c r="N580" i="1"/>
  <c r="P580" i="1"/>
  <c r="Q605" i="1"/>
  <c r="P605" i="1"/>
  <c r="N605" i="1"/>
  <c r="P584" i="1"/>
  <c r="Q584" i="1"/>
  <c r="N584" i="1"/>
  <c r="Q143" i="1"/>
  <c r="N143" i="1"/>
  <c r="P143" i="1"/>
  <c r="Q454" i="1"/>
  <c r="O454" i="1"/>
  <c r="N454" i="1"/>
  <c r="P454" i="1"/>
  <c r="Q251" i="1"/>
  <c r="O251" i="1"/>
  <c r="P251" i="1"/>
  <c r="N251" i="1"/>
  <c r="N45" i="1"/>
  <c r="P45" i="1"/>
  <c r="Q45" i="1"/>
  <c r="Q90" i="1"/>
  <c r="O90" i="1"/>
  <c r="N90" i="1"/>
  <c r="P90" i="1"/>
  <c r="Q279" i="1"/>
  <c r="O279" i="1"/>
  <c r="P279" i="1"/>
  <c r="N279" i="1"/>
  <c r="N801" i="1"/>
  <c r="Q801" i="1"/>
  <c r="P801" i="1"/>
  <c r="Q325" i="1"/>
  <c r="N325" i="1"/>
  <c r="P325" i="1"/>
  <c r="Q1413" i="1"/>
  <c r="O1413" i="1"/>
  <c r="N1413" i="1"/>
  <c r="P1413" i="1"/>
  <c r="Q734" i="1"/>
  <c r="O734" i="1"/>
  <c r="N734" i="1"/>
  <c r="P734" i="1"/>
  <c r="O500" i="1"/>
  <c r="Q500" i="1"/>
  <c r="P500" i="1"/>
  <c r="N500" i="1"/>
  <c r="Q1270" i="1"/>
  <c r="P1270" i="1"/>
  <c r="N1270" i="1"/>
  <c r="Q290" i="1"/>
  <c r="N290" i="1"/>
  <c r="P290" i="1"/>
  <c r="O797" i="1"/>
  <c r="Q797" i="1"/>
  <c r="N797" i="1"/>
  <c r="P797" i="1"/>
  <c r="Q465" i="1"/>
  <c r="P465" i="1"/>
  <c r="N465" i="1"/>
  <c r="Q1175" i="1"/>
  <c r="P1175" i="1"/>
  <c r="N1175" i="1"/>
  <c r="Q657" i="1"/>
  <c r="O657" i="1"/>
  <c r="P657" i="1"/>
  <c r="N657" i="1"/>
  <c r="Q850" i="1"/>
  <c r="N850" i="1"/>
  <c r="P850" i="1"/>
  <c r="N1711" i="1"/>
  <c r="P1711" i="1"/>
  <c r="Q1711" i="1"/>
  <c r="N1228" i="1"/>
  <c r="Q1228" i="1"/>
  <c r="P1228" i="1"/>
  <c r="Q1000" i="1"/>
  <c r="O1000" i="1"/>
  <c r="N1000" i="1"/>
  <c r="P1000" i="1"/>
  <c r="N815" i="1"/>
  <c r="P815" i="1"/>
  <c r="Q815" i="1"/>
  <c r="Q1200" i="1"/>
  <c r="N1200" i="1"/>
  <c r="P1200" i="1"/>
  <c r="Q1025" i="1"/>
  <c r="N1025" i="1"/>
  <c r="P1025" i="1"/>
  <c r="Q1084" i="1"/>
  <c r="O1084" i="1"/>
  <c r="N1084" i="1"/>
  <c r="P1084" i="1"/>
  <c r="P787" i="1"/>
  <c r="Q787" i="1"/>
  <c r="N787" i="1"/>
  <c r="Q1193" i="1"/>
  <c r="P1193" i="1"/>
  <c r="Q1056" i="1"/>
  <c r="O1056" i="1"/>
  <c r="P1056" i="1"/>
  <c r="N1056" i="1"/>
  <c r="Q1651" i="1"/>
  <c r="O1651" i="1"/>
  <c r="P1651" i="1"/>
  <c r="N1651" i="1"/>
  <c r="Q1231" i="1"/>
  <c r="O1231" i="1"/>
  <c r="P1231" i="1"/>
  <c r="N1231" i="1"/>
  <c r="Q1606" i="1"/>
  <c r="P1606" i="1"/>
  <c r="N1606" i="1"/>
  <c r="N1662" i="1"/>
  <c r="Q1662" i="1"/>
  <c r="P1662" i="1"/>
  <c r="N2243" i="1"/>
  <c r="P2243" i="1"/>
  <c r="Q2243" i="1"/>
  <c r="Q1595" i="1"/>
  <c r="O1595" i="1"/>
  <c r="N1595" i="1"/>
  <c r="P1595" i="1"/>
  <c r="Q1889" i="1"/>
  <c r="O1889" i="1"/>
  <c r="N1889" i="1"/>
  <c r="P1889" i="1"/>
  <c r="O1742" i="1"/>
  <c r="Q1742" i="1"/>
  <c r="P1742" i="1"/>
  <c r="N1742" i="1"/>
  <c r="Q1364" i="1"/>
  <c r="O1364" i="1"/>
  <c r="P1364" i="1"/>
  <c r="O2274" i="1"/>
  <c r="Q2274" i="1"/>
  <c r="N2274" i="1"/>
  <c r="P2274" i="1"/>
  <c r="P1917" i="1"/>
  <c r="Q1917" i="1"/>
  <c r="O1917" i="1"/>
  <c r="N1917" i="1"/>
  <c r="O1427" i="1"/>
  <c r="Q1427" i="1"/>
  <c r="N1427" i="1"/>
  <c r="P1427" i="1"/>
  <c r="Q1819" i="1"/>
  <c r="O1819" i="1"/>
  <c r="N1819" i="1"/>
  <c r="P1819" i="1"/>
  <c r="O1756" i="1"/>
  <c r="Q1756" i="1"/>
  <c r="P1756" i="1"/>
  <c r="N1756" i="1"/>
  <c r="Q1410" i="1"/>
  <c r="P1410" i="1"/>
  <c r="N1410" i="1"/>
  <c r="N1970" i="1"/>
  <c r="P1970" i="1"/>
  <c r="Q1970" i="1"/>
  <c r="Q2428" i="1"/>
  <c r="O2428" i="1"/>
  <c r="N2428" i="1"/>
  <c r="P2428" i="1"/>
  <c r="Q2477" i="1"/>
  <c r="O2477" i="1"/>
  <c r="N2477" i="1"/>
  <c r="P2477" i="1"/>
  <c r="Q2271" i="1"/>
  <c r="P2271" i="1"/>
  <c r="N2271" i="1"/>
  <c r="Q1907" i="1"/>
  <c r="P1907" i="1"/>
  <c r="N1907" i="1"/>
  <c r="O2253" i="1"/>
  <c r="Q2253" i="1"/>
  <c r="N2253" i="1"/>
  <c r="P2253" i="1"/>
  <c r="O2099" i="1"/>
  <c r="Q2099" i="1"/>
  <c r="N2099" i="1"/>
  <c r="P2099" i="1"/>
  <c r="P2225" i="1"/>
  <c r="O2225" i="1"/>
  <c r="Q2225" i="1"/>
  <c r="N2225" i="1"/>
  <c r="O2120" i="1"/>
  <c r="Q2120" i="1"/>
  <c r="P2120" i="1"/>
  <c r="N2120" i="1"/>
  <c r="Q2078" i="1"/>
  <c r="O2078" i="1"/>
  <c r="N2078" i="1"/>
  <c r="P2078" i="1"/>
  <c r="Q2141" i="1"/>
  <c r="O2141" i="1"/>
  <c r="P2141" i="1"/>
  <c r="N2141" i="1"/>
  <c r="Q2659" i="1"/>
  <c r="O2659" i="1"/>
  <c r="P2659" i="1"/>
  <c r="N2659" i="1"/>
  <c r="Q2022" i="1"/>
  <c r="O2022" i="1"/>
  <c r="N2022" i="1"/>
  <c r="P2022" i="1"/>
  <c r="Q2530" i="1"/>
  <c r="N2530" i="1"/>
  <c r="P2530" i="1"/>
  <c r="Q2502" i="1"/>
  <c r="N2502" i="1"/>
  <c r="P2502" i="1"/>
  <c r="Q2663" i="1"/>
  <c r="N2663" i="1"/>
  <c r="P2663" i="1"/>
  <c r="Q2610" i="1"/>
  <c r="O2610" i="1"/>
  <c r="P2610" i="1"/>
  <c r="N2610" i="1"/>
  <c r="O2708" i="1"/>
  <c r="Q2708" i="1"/>
  <c r="P2708" i="1"/>
  <c r="N2708" i="1"/>
  <c r="Q2638" i="1"/>
  <c r="O2638" i="1"/>
  <c r="P2638" i="1"/>
  <c r="N2638" i="1"/>
  <c r="N2404" i="1"/>
  <c r="P2404" i="1"/>
  <c r="Q2404" i="1"/>
  <c r="Q2824" i="1"/>
  <c r="N2824" i="1"/>
  <c r="P2824" i="1"/>
  <c r="Q2750" i="1"/>
  <c r="O2750" i="1"/>
  <c r="P2750" i="1"/>
  <c r="N2750" i="1"/>
  <c r="Q2859" i="1"/>
  <c r="P2859" i="1"/>
  <c r="N2859" i="1"/>
  <c r="Q2831" i="1"/>
  <c r="P2831" i="1"/>
  <c r="N2831" i="1"/>
  <c r="Q2845" i="1"/>
  <c r="P2845" i="1"/>
  <c r="N2845" i="1"/>
  <c r="Q3030" i="1"/>
  <c r="O3030" i="1"/>
  <c r="N3030" i="1"/>
  <c r="P3030" i="1"/>
  <c r="Q3149" i="1"/>
  <c r="O3149" i="1"/>
  <c r="P3149" i="1"/>
  <c r="N3149" i="1"/>
  <c r="Q3345" i="1"/>
  <c r="O3345" i="1"/>
  <c r="N3345" i="1"/>
  <c r="P3345" i="1"/>
  <c r="P3079" i="1"/>
  <c r="Q3079" i="1"/>
  <c r="O3079" i="1"/>
  <c r="N3079" i="1"/>
  <c r="Q3520" i="1"/>
  <c r="O3520" i="1"/>
  <c r="N3520" i="1"/>
  <c r="P3520" i="1"/>
  <c r="O3121" i="1"/>
  <c r="Q3121" i="1"/>
  <c r="P3121" i="1"/>
  <c r="N3121" i="1"/>
  <c r="N3471" i="1"/>
  <c r="O3471" i="1"/>
  <c r="Q3471" i="1"/>
  <c r="P3471" i="1"/>
  <c r="Q3475" i="1"/>
  <c r="P3475" i="1"/>
  <c r="N3475" i="1"/>
  <c r="Q3258" i="1"/>
  <c r="P3258" i="1"/>
  <c r="N3258" i="1"/>
  <c r="Q3219" i="1"/>
  <c r="O3219" i="1"/>
  <c r="N3219" i="1"/>
  <c r="P3219" i="1"/>
  <c r="Q3527" i="1"/>
  <c r="O3527" i="1"/>
  <c r="N3527" i="1"/>
  <c r="P3527" i="1"/>
  <c r="N3440" i="1"/>
  <c r="P3440" i="1"/>
  <c r="Q3440" i="1"/>
  <c r="N2036" i="1"/>
  <c r="O2033" i="1"/>
  <c r="Q703" i="1"/>
  <c r="N703" i="1"/>
  <c r="P703" i="1"/>
  <c r="Q1221" i="1"/>
  <c r="P1221" i="1"/>
  <c r="N1221" i="1"/>
  <c r="O3415" i="1"/>
  <c r="Q3415" i="1"/>
  <c r="N3415" i="1"/>
  <c r="P3415" i="1"/>
  <c r="O2043" i="1"/>
  <c r="O2040" i="1"/>
  <c r="O633" i="1"/>
  <c r="O1438" i="1"/>
  <c r="O59" i="1"/>
  <c r="O2390" i="1"/>
  <c r="O3513" i="1"/>
  <c r="O3510" i="1"/>
  <c r="O360" i="1"/>
  <c r="Q360" i="1"/>
  <c r="N360" i="1"/>
  <c r="P360" i="1"/>
  <c r="P24" i="1"/>
  <c r="N24" i="1"/>
  <c r="Q24" i="1"/>
  <c r="Q692" i="1"/>
  <c r="O692" i="1"/>
  <c r="P692" i="1"/>
  <c r="N692" i="1"/>
  <c r="O720" i="1"/>
  <c r="Q720" i="1"/>
  <c r="P720" i="1"/>
  <c r="N720" i="1"/>
  <c r="Q160" i="1"/>
  <c r="N160" i="1"/>
  <c r="P160" i="1"/>
  <c r="N563" i="1"/>
  <c r="P563" i="1"/>
  <c r="Q563" i="1"/>
  <c r="P108" i="1"/>
  <c r="N108" i="1"/>
  <c r="Q108" i="1"/>
  <c r="Q199" i="1"/>
  <c r="N199" i="1"/>
  <c r="P199" i="1"/>
  <c r="P111" i="1"/>
  <c r="Q111" i="1"/>
  <c r="O111" i="1"/>
  <c r="N111" i="1"/>
  <c r="N608" i="1"/>
  <c r="O608" i="1"/>
  <c r="Q608" i="1"/>
  <c r="P608" i="1"/>
  <c r="Q272" i="1"/>
  <c r="O272" i="1"/>
  <c r="N272" i="1"/>
  <c r="P272" i="1"/>
  <c r="O349" i="1"/>
  <c r="Q349" i="1"/>
  <c r="N349" i="1"/>
  <c r="P349" i="1"/>
  <c r="Q227" i="1"/>
  <c r="N227" i="1"/>
  <c r="P227" i="1"/>
  <c r="O776" i="1"/>
  <c r="Q776" i="1"/>
  <c r="N776" i="1"/>
  <c r="P776" i="1"/>
  <c r="N549" i="1"/>
  <c r="P549" i="1"/>
  <c r="Q549" i="1"/>
  <c r="Q1504" i="1"/>
  <c r="O1504" i="1"/>
  <c r="N1504" i="1"/>
  <c r="P1504" i="1"/>
  <c r="N346" i="1"/>
  <c r="Q346" i="1"/>
  <c r="P346" i="1"/>
  <c r="Q829" i="1"/>
  <c r="P829" i="1"/>
  <c r="N829" i="1"/>
  <c r="Q538" i="1"/>
  <c r="O538" i="1"/>
  <c r="N538" i="1"/>
  <c r="P538" i="1"/>
  <c r="O1637" i="1"/>
  <c r="Q1637" i="1"/>
  <c r="N1637" i="1"/>
  <c r="P1637" i="1"/>
  <c r="Q710" i="1"/>
  <c r="P710" i="1"/>
  <c r="N710" i="1"/>
  <c r="P871" i="1"/>
  <c r="Q871" i="1"/>
  <c r="N871" i="1"/>
  <c r="Q790" i="1"/>
  <c r="O790" i="1"/>
  <c r="N790" i="1"/>
  <c r="P790" i="1"/>
  <c r="Q1417" i="1"/>
  <c r="P1417" i="1"/>
  <c r="N1417" i="1"/>
  <c r="N1004" i="1"/>
  <c r="P1004" i="1"/>
  <c r="Q1004" i="1"/>
  <c r="P843" i="1"/>
  <c r="N843" i="1"/>
  <c r="Q843" i="1"/>
  <c r="Q1280" i="1"/>
  <c r="O1280" i="1"/>
  <c r="P1280" i="1"/>
  <c r="N1280" i="1"/>
  <c r="Q1067" i="1"/>
  <c r="N1067" i="1"/>
  <c r="P1067" i="1"/>
  <c r="P1137" i="1"/>
  <c r="Q1137" i="1"/>
  <c r="N1137" i="1"/>
  <c r="O804" i="1"/>
  <c r="Q804" i="1"/>
  <c r="P804" i="1"/>
  <c r="N804" i="1"/>
  <c r="Q1252" i="1"/>
  <c r="O1252" i="1"/>
  <c r="P1252" i="1"/>
  <c r="N1252" i="1"/>
  <c r="N1060" i="1"/>
  <c r="P1060" i="1"/>
  <c r="Q1060" i="1"/>
  <c r="Q825" i="1"/>
  <c r="O825" i="1"/>
  <c r="N825" i="1"/>
  <c r="P825" i="1"/>
  <c r="Q1518" i="1"/>
  <c r="O1518" i="1"/>
  <c r="N1518" i="1"/>
  <c r="P1518" i="1"/>
  <c r="Q1777" i="1"/>
  <c r="O1777" i="1"/>
  <c r="P1777" i="1"/>
  <c r="N1777" i="1"/>
  <c r="P1732" i="1"/>
  <c r="Q1732" i="1"/>
  <c r="N1732" i="1"/>
  <c r="P1305" i="1"/>
  <c r="Q1305" i="1"/>
  <c r="N1305" i="1"/>
  <c r="P1599" i="1"/>
  <c r="Q1599" i="1"/>
  <c r="N1599" i="1"/>
  <c r="P1914" i="1"/>
  <c r="Q1914" i="1"/>
  <c r="N1914" i="1"/>
  <c r="P2460" i="1"/>
  <c r="Q2460" i="1"/>
  <c r="N2460" i="1"/>
  <c r="P1375" i="1"/>
  <c r="N1375" i="1"/>
  <c r="Q1375" i="1"/>
  <c r="O1315" i="1"/>
  <c r="Q1315" i="1"/>
  <c r="N1315" i="1"/>
  <c r="P1315" i="1"/>
  <c r="Q1949" i="1"/>
  <c r="P1949" i="1"/>
  <c r="N1949" i="1"/>
  <c r="Q1455" i="1"/>
  <c r="O1455" i="1"/>
  <c r="N1455" i="1"/>
  <c r="P1455" i="1"/>
  <c r="N1823" i="1"/>
  <c r="Q1823" i="1"/>
  <c r="P1823" i="1"/>
  <c r="Q1760" i="1"/>
  <c r="P1760" i="1"/>
  <c r="N1760" i="1"/>
  <c r="Q1431" i="1"/>
  <c r="P1431" i="1"/>
  <c r="N1431" i="1"/>
  <c r="Q2050" i="1"/>
  <c r="O2050" i="1"/>
  <c r="P2050" i="1"/>
  <c r="N2050" i="1"/>
  <c r="N2484" i="1"/>
  <c r="Q2484" i="1"/>
  <c r="O2484" i="1"/>
  <c r="P2484" i="1"/>
  <c r="Q2509" i="1"/>
  <c r="N2509" i="1"/>
  <c r="P2509" i="1"/>
  <c r="P2320" i="1"/>
  <c r="Q2320" i="1"/>
  <c r="N2320" i="1"/>
  <c r="N1935" i="1"/>
  <c r="P1935" i="1"/>
  <c r="Q1935" i="1"/>
  <c r="O2337" i="1"/>
  <c r="Q2337" i="1"/>
  <c r="P2337" i="1"/>
  <c r="N2337" i="1"/>
  <c r="Q2288" i="1"/>
  <c r="O2288" i="1"/>
  <c r="P2288" i="1"/>
  <c r="N2288" i="1"/>
  <c r="Q2229" i="1"/>
  <c r="P2229" i="1"/>
  <c r="N2229" i="1"/>
  <c r="Q2197" i="1"/>
  <c r="O2197" i="1"/>
  <c r="P2197" i="1"/>
  <c r="N2197" i="1"/>
  <c r="P2082" i="1"/>
  <c r="Q2082" i="1"/>
  <c r="N2082" i="1"/>
  <c r="N2145" i="1"/>
  <c r="P2145" i="1"/>
  <c r="Q2145" i="1"/>
  <c r="Q2418" i="1"/>
  <c r="N2418" i="1"/>
  <c r="P2418" i="1"/>
  <c r="P2026" i="1"/>
  <c r="N2026" i="1"/>
  <c r="Q2026" i="1"/>
  <c r="Q2554" i="1"/>
  <c r="O2554" i="1"/>
  <c r="P2554" i="1"/>
  <c r="N2554" i="1"/>
  <c r="N2586" i="1"/>
  <c r="P2586" i="1"/>
  <c r="Q2586" i="1"/>
  <c r="Q2680" i="1"/>
  <c r="O2680" i="1"/>
  <c r="P2680" i="1"/>
  <c r="N2680" i="1"/>
  <c r="O2617" i="1"/>
  <c r="Q2617" i="1"/>
  <c r="P2617" i="1"/>
  <c r="N2617" i="1"/>
  <c r="N2803" i="1"/>
  <c r="P2803" i="1"/>
  <c r="Q2803" i="1"/>
  <c r="O2673" i="1"/>
  <c r="Q2673" i="1"/>
  <c r="N2673" i="1"/>
  <c r="P2673" i="1"/>
  <c r="O2421" i="1"/>
  <c r="Q2421" i="1"/>
  <c r="P2421" i="1"/>
  <c r="N2421" i="1"/>
  <c r="Q2897" i="1"/>
  <c r="O2897" i="1"/>
  <c r="N2897" i="1"/>
  <c r="P2897" i="1"/>
  <c r="O2778" i="1"/>
  <c r="Q2778" i="1"/>
  <c r="P2778" i="1"/>
  <c r="N2778" i="1"/>
  <c r="Q2971" i="1"/>
  <c r="N2971" i="1"/>
  <c r="P2971" i="1"/>
  <c r="Q2848" i="1"/>
  <c r="O2848" i="1"/>
  <c r="P2848" i="1"/>
  <c r="N2848" i="1"/>
  <c r="Q2904" i="1"/>
  <c r="O2904" i="1"/>
  <c r="P2904" i="1"/>
  <c r="N2904" i="1"/>
  <c r="Q3069" i="1"/>
  <c r="P3069" i="1"/>
  <c r="N3069" i="1"/>
  <c r="Q3160" i="1"/>
  <c r="N3160" i="1"/>
  <c r="P3160" i="1"/>
  <c r="Q3391" i="1"/>
  <c r="N3391" i="1"/>
  <c r="P3391" i="1"/>
  <c r="O3135" i="1"/>
  <c r="Q3135" i="1"/>
  <c r="N3135" i="1"/>
  <c r="P3135" i="1"/>
  <c r="O3128" i="1"/>
  <c r="Q3128" i="1"/>
  <c r="N3128" i="1"/>
  <c r="P3128" i="1"/>
  <c r="Q3163" i="1"/>
  <c r="O3163" i="1"/>
  <c r="P3163" i="1"/>
  <c r="N3163" i="1"/>
  <c r="Q3492" i="1"/>
  <c r="O3492" i="1"/>
  <c r="N3492" i="1"/>
  <c r="P3492" i="1"/>
  <c r="Q3513" i="1"/>
  <c r="N3513" i="1"/>
  <c r="P3513" i="1"/>
  <c r="Q3314" i="1"/>
  <c r="N3314" i="1"/>
  <c r="P3314" i="1"/>
  <c r="O3247" i="1"/>
  <c r="Q3247" i="1"/>
  <c r="P3247" i="1"/>
  <c r="N3247" i="1"/>
  <c r="Q3251" i="1"/>
  <c r="N3251" i="1"/>
  <c r="P3251" i="1"/>
  <c r="Q3461" i="1"/>
  <c r="P3461" i="1"/>
  <c r="N3461" i="1"/>
  <c r="N3335" i="1"/>
  <c r="O3335" i="1"/>
  <c r="Q146" i="1"/>
  <c r="O146" i="1"/>
  <c r="N146" i="1"/>
  <c r="P146" i="1"/>
  <c r="N115" i="1"/>
  <c r="Q115" i="1"/>
  <c r="P115" i="1"/>
  <c r="Q493" i="1"/>
  <c r="P493" i="1"/>
  <c r="N493" i="1"/>
  <c r="Q741" i="1"/>
  <c r="O741" i="1"/>
  <c r="P741" i="1"/>
  <c r="N741" i="1"/>
  <c r="O944" i="1"/>
  <c r="Q944" i="1"/>
  <c r="P944" i="1"/>
  <c r="N944" i="1"/>
  <c r="N1865" i="1"/>
  <c r="P1865" i="1"/>
  <c r="Q1865" i="1"/>
  <c r="Q1648" i="1"/>
  <c r="P1648" i="1"/>
  <c r="N1648" i="1"/>
  <c r="Q2386" i="1"/>
  <c r="P2386" i="1"/>
  <c r="N2386" i="1"/>
  <c r="O2442" i="1"/>
  <c r="Q2442" i="1"/>
  <c r="N2442" i="1"/>
  <c r="P2442" i="1"/>
  <c r="Q3051" i="1"/>
  <c r="O3051" i="1"/>
  <c r="N3051" i="1"/>
  <c r="P3051" i="1"/>
  <c r="N3209" i="1"/>
  <c r="Q3209" i="1"/>
  <c r="P3209" i="1"/>
  <c r="N3282" i="1"/>
  <c r="O3279" i="1"/>
  <c r="O2908" i="1"/>
  <c r="Q409" i="1"/>
  <c r="N409" i="1"/>
  <c r="P409" i="1"/>
  <c r="Q62" i="1"/>
  <c r="O62" i="1"/>
  <c r="N62" i="1"/>
  <c r="P62" i="1"/>
  <c r="Q1053" i="1"/>
  <c r="N1053" i="1"/>
  <c r="P1053" i="1"/>
  <c r="Q818" i="1"/>
  <c r="O818" i="1"/>
  <c r="N818" i="1"/>
  <c r="P818" i="1"/>
  <c r="Q164" i="1"/>
  <c r="N164" i="1"/>
  <c r="P164" i="1"/>
  <c r="Q661" i="1"/>
  <c r="N661" i="1"/>
  <c r="P661" i="1"/>
  <c r="Q195" i="1"/>
  <c r="O195" i="1"/>
  <c r="P195" i="1"/>
  <c r="N195" i="1"/>
  <c r="Q965" i="1"/>
  <c r="O965" i="1"/>
  <c r="N965" i="1"/>
  <c r="P965" i="1"/>
  <c r="Q153" i="1"/>
  <c r="O153" i="1"/>
  <c r="P153" i="1"/>
  <c r="N153" i="1"/>
  <c r="Q328" i="1"/>
  <c r="O328" i="1"/>
  <c r="N328" i="1"/>
  <c r="P328" i="1"/>
  <c r="P321" i="1"/>
  <c r="Q321" i="1"/>
  <c r="O321" i="1"/>
  <c r="N321" i="1"/>
  <c r="Q402" i="1"/>
  <c r="N402" i="1"/>
  <c r="P402" i="1"/>
  <c r="N248" i="1"/>
  <c r="Q248" i="1"/>
  <c r="P248" i="1"/>
  <c r="P1186" i="1"/>
  <c r="Q1186" i="1"/>
  <c r="N1186" i="1"/>
  <c r="Q566" i="1"/>
  <c r="O566" i="1"/>
  <c r="N566" i="1"/>
  <c r="P566" i="1"/>
  <c r="Q286" i="1"/>
  <c r="O286" i="1"/>
  <c r="N286" i="1"/>
  <c r="P286" i="1"/>
  <c r="Q363" i="1"/>
  <c r="O363" i="1"/>
  <c r="P363" i="1"/>
  <c r="N363" i="1"/>
  <c r="Q895" i="1"/>
  <c r="O895" i="1"/>
  <c r="P895" i="1"/>
  <c r="N895" i="1"/>
  <c r="O559" i="1"/>
  <c r="Q559" i="1"/>
  <c r="N559" i="1"/>
  <c r="P559" i="1"/>
  <c r="Q213" i="1"/>
  <c r="P213" i="1"/>
  <c r="N213" i="1"/>
  <c r="O731" i="1"/>
  <c r="N731" i="1"/>
  <c r="P731" i="1"/>
  <c r="Q731" i="1"/>
  <c r="Q916" i="1"/>
  <c r="O916" i="1"/>
  <c r="N916" i="1"/>
  <c r="P916" i="1"/>
  <c r="Q794" i="1"/>
  <c r="N794" i="1"/>
  <c r="P794" i="1"/>
  <c r="Q1441" i="1"/>
  <c r="O1441" i="1"/>
  <c r="N1441" i="1"/>
  <c r="P1441" i="1"/>
  <c r="Q1021" i="1"/>
  <c r="O1021" i="1"/>
  <c r="P1021" i="1"/>
  <c r="N1021" i="1"/>
  <c r="Q909" i="1"/>
  <c r="O909" i="1"/>
  <c r="N909" i="1"/>
  <c r="P909" i="1"/>
  <c r="Q1896" i="1"/>
  <c r="O1896" i="1"/>
  <c r="N1896" i="1"/>
  <c r="P1896" i="1"/>
  <c r="Q1238" i="1"/>
  <c r="O1238" i="1"/>
  <c r="N1238" i="1"/>
  <c r="P1238" i="1"/>
  <c r="Q1161" i="1"/>
  <c r="O1161" i="1"/>
  <c r="P1161" i="1"/>
  <c r="N1161" i="1"/>
  <c r="P808" i="1"/>
  <c r="Q808" i="1"/>
  <c r="N808" i="1"/>
  <c r="Q1256" i="1"/>
  <c r="N1256" i="1"/>
  <c r="P1256" i="1"/>
  <c r="Q1126" i="1"/>
  <c r="O1126" i="1"/>
  <c r="N1126" i="1"/>
  <c r="P1126" i="1"/>
  <c r="Q853" i="1"/>
  <c r="O853" i="1"/>
  <c r="P853" i="1"/>
  <c r="N853" i="1"/>
  <c r="Q1550" i="1"/>
  <c r="N1550" i="1"/>
  <c r="P1550" i="1"/>
  <c r="P1781" i="1"/>
  <c r="Q1781" i="1"/>
  <c r="N1781" i="1"/>
  <c r="P1749" i="1"/>
  <c r="Q1749" i="1"/>
  <c r="O1749" i="1"/>
  <c r="N1749" i="1"/>
  <c r="O1322" i="1"/>
  <c r="Q1322" i="1"/>
  <c r="P1322" i="1"/>
  <c r="Q1700" i="1"/>
  <c r="O1700" i="1"/>
  <c r="N1700" i="1"/>
  <c r="P1700" i="1"/>
  <c r="P1991" i="1"/>
  <c r="Q1991" i="1"/>
  <c r="N1991" i="1"/>
  <c r="Q1746" i="1"/>
  <c r="N1746" i="1"/>
  <c r="P1746" i="1"/>
  <c r="Q1445" i="1"/>
  <c r="N1445" i="1"/>
  <c r="P1445" i="1"/>
  <c r="Q1343" i="1"/>
  <c r="O1343" i="1"/>
  <c r="N1343" i="1"/>
  <c r="P1343" i="1"/>
  <c r="Q2015" i="1"/>
  <c r="O2015" i="1"/>
  <c r="P2015" i="1"/>
  <c r="N2015" i="1"/>
  <c r="N1476" i="1"/>
  <c r="Q1476" i="1"/>
  <c r="O1476" i="1"/>
  <c r="P1476" i="1"/>
  <c r="Q1875" i="1"/>
  <c r="O1875" i="1"/>
  <c r="P1875" i="1"/>
  <c r="N1875" i="1"/>
  <c r="Q1868" i="1"/>
  <c r="O1868" i="1"/>
  <c r="P1868" i="1"/>
  <c r="N1868" i="1"/>
  <c r="Q1511" i="1"/>
  <c r="O1511" i="1"/>
  <c r="N1511" i="1"/>
  <c r="P1511" i="1"/>
  <c r="Q2162" i="1"/>
  <c r="O2162" i="1"/>
  <c r="P2162" i="1"/>
  <c r="N2162" i="1"/>
  <c r="P2516" i="1"/>
  <c r="N2516" i="1"/>
  <c r="Q2516" i="1"/>
  <c r="Q2526" i="1"/>
  <c r="O2526" i="1"/>
  <c r="N2526" i="1"/>
  <c r="P2526" i="1"/>
  <c r="Q2365" i="1"/>
  <c r="O2365" i="1"/>
  <c r="N2365" i="1"/>
  <c r="P2365" i="1"/>
  <c r="Q1952" i="1"/>
  <c r="O1952" i="1"/>
  <c r="P1952" i="1"/>
  <c r="N1952" i="1"/>
  <c r="Q2341" i="1"/>
  <c r="N2341" i="1"/>
  <c r="P2341" i="1"/>
  <c r="P2292" i="1"/>
  <c r="Q2292" i="1"/>
  <c r="N2292" i="1"/>
  <c r="Q2264" i="1"/>
  <c r="N2264" i="1"/>
  <c r="P2264" i="1"/>
  <c r="Q2246" i="1"/>
  <c r="P2246" i="1"/>
  <c r="N2246" i="1"/>
  <c r="N2124" i="1"/>
  <c r="Q2124" i="1"/>
  <c r="P2124" i="1"/>
  <c r="Q2190" i="1"/>
  <c r="N2190" i="1"/>
  <c r="P2190" i="1"/>
  <c r="Q2449" i="1"/>
  <c r="O2449" i="1"/>
  <c r="P2449" i="1"/>
  <c r="O2113" i="1"/>
  <c r="Q2113" i="1"/>
  <c r="P2113" i="1"/>
  <c r="N2113" i="1"/>
  <c r="Q2582" i="1"/>
  <c r="O2582" i="1"/>
  <c r="N2582" i="1"/>
  <c r="P2582" i="1"/>
  <c r="Q2687" i="1"/>
  <c r="O2687" i="1"/>
  <c r="N2687" i="1"/>
  <c r="P2687" i="1"/>
  <c r="Q2691" i="1"/>
  <c r="N2691" i="1"/>
  <c r="P2691" i="1"/>
  <c r="P2621" i="1"/>
  <c r="Q2621" i="1"/>
  <c r="N2621" i="1"/>
  <c r="Q2929" i="1"/>
  <c r="P2929" i="1"/>
  <c r="N2929" i="1"/>
  <c r="P2677" i="1"/>
  <c r="Q2677" i="1"/>
  <c r="N2677" i="1"/>
  <c r="Q2439" i="1"/>
  <c r="P2439" i="1"/>
  <c r="N2439" i="1"/>
  <c r="O2946" i="1"/>
  <c r="Q2946" i="1"/>
  <c r="P2946" i="1"/>
  <c r="N2946" i="1"/>
  <c r="N2782" i="1"/>
  <c r="Q2782" i="1"/>
  <c r="P2782" i="1"/>
  <c r="Q3048" i="1"/>
  <c r="N3048" i="1"/>
  <c r="P3048" i="1"/>
  <c r="P2852" i="1"/>
  <c r="Q2852" i="1"/>
  <c r="N2852" i="1"/>
  <c r="Q3020" i="1"/>
  <c r="N3020" i="1"/>
  <c r="P3020" i="1"/>
  <c r="Q3174" i="1"/>
  <c r="N3174" i="1"/>
  <c r="P3174" i="1"/>
  <c r="Q3244" i="1"/>
  <c r="P3244" i="1"/>
  <c r="N3244" i="1"/>
  <c r="P2936" i="1"/>
  <c r="Q2936" i="1"/>
  <c r="N2936" i="1"/>
  <c r="Q3153" i="1"/>
  <c r="N3153" i="1"/>
  <c r="P3153" i="1"/>
  <c r="O3170" i="1"/>
  <c r="Q3170" i="1"/>
  <c r="N3170" i="1"/>
  <c r="P3170" i="1"/>
  <c r="Q3240" i="1"/>
  <c r="O3240" i="1"/>
  <c r="P3240" i="1"/>
  <c r="N3240" i="1"/>
  <c r="Q3496" i="1"/>
  <c r="N3496" i="1"/>
  <c r="P3496" i="1"/>
  <c r="P3517" i="1"/>
  <c r="Q3517" i="1"/>
  <c r="N3517" i="1"/>
  <c r="O3359" i="1"/>
  <c r="Q3359" i="1"/>
  <c r="P3359" i="1"/>
  <c r="N3359" i="1"/>
  <c r="Q3352" i="1"/>
  <c r="O3352" i="1"/>
  <c r="P3352" i="1"/>
  <c r="O3268" i="1"/>
  <c r="Q3268" i="1"/>
  <c r="P3268" i="1"/>
  <c r="N3268" i="1"/>
  <c r="Q3531" i="1"/>
  <c r="N3531" i="1"/>
  <c r="P3531" i="1"/>
  <c r="Q297" i="1"/>
  <c r="N297" i="1"/>
  <c r="P297" i="1"/>
  <c r="Q706" i="1"/>
  <c r="O706" i="1"/>
  <c r="N706" i="1"/>
  <c r="P706" i="1"/>
  <c r="Q881" i="1"/>
  <c r="O881" i="1"/>
  <c r="P881" i="1"/>
  <c r="N881" i="1"/>
  <c r="N2166" i="1"/>
  <c r="P2166" i="1"/>
  <c r="Q2166" i="1"/>
  <c r="Q1623" i="1"/>
  <c r="O1623" i="1"/>
  <c r="P1623" i="1"/>
  <c r="N1623" i="1"/>
  <c r="Q1882" i="1"/>
  <c r="O1882" i="1"/>
  <c r="P1882" i="1"/>
  <c r="N1882" i="1"/>
  <c r="Q1851" i="1"/>
  <c r="P1851" i="1"/>
  <c r="N1851" i="1"/>
  <c r="P2869" i="1"/>
  <c r="Q2869" i="1"/>
  <c r="O2869" i="1"/>
  <c r="N2869" i="1"/>
  <c r="Q2862" i="1"/>
  <c r="O2862" i="1"/>
  <c r="P2862" i="1"/>
  <c r="N2862" i="1"/>
  <c r="O3037" i="1"/>
  <c r="Q3037" i="1"/>
  <c r="N3037" i="1"/>
  <c r="P3037" i="1"/>
  <c r="N3433" i="1"/>
  <c r="P3433" i="1"/>
  <c r="Q3433" i="1"/>
  <c r="O115" i="1"/>
  <c r="O1851" i="1"/>
  <c r="O2246" i="1"/>
  <c r="O2243" i="1"/>
  <c r="O510" i="1"/>
  <c r="O507" i="1"/>
  <c r="O1707" i="1"/>
  <c r="O1704" i="1"/>
  <c r="O1774" i="1"/>
  <c r="O3065" i="1"/>
  <c r="O3062" i="1"/>
  <c r="N2411" i="1"/>
  <c r="O2411" i="1"/>
  <c r="O1525" i="1"/>
  <c r="O1522" i="1"/>
  <c r="Q458" i="1"/>
  <c r="P458" i="1"/>
  <c r="N458" i="1"/>
  <c r="P66" i="1"/>
  <c r="Q66" i="1"/>
  <c r="N66" i="1"/>
  <c r="N1249" i="1"/>
  <c r="Q1249" i="1"/>
  <c r="P1249" i="1"/>
  <c r="O867" i="1"/>
  <c r="Q867" i="1"/>
  <c r="N867" i="1"/>
  <c r="P867" i="1"/>
  <c r="O244" i="1"/>
  <c r="Q244" i="1"/>
  <c r="P244" i="1"/>
  <c r="N244" i="1"/>
  <c r="P1081" i="1"/>
  <c r="Q1081" i="1"/>
  <c r="N1081" i="1"/>
  <c r="Q55" i="1"/>
  <c r="O55" i="1"/>
  <c r="P55" i="1"/>
  <c r="N55" i="1"/>
  <c r="N206" i="1"/>
  <c r="P206" i="1"/>
  <c r="Q206" i="1"/>
  <c r="N157" i="1"/>
  <c r="P157" i="1"/>
  <c r="Q157" i="1"/>
  <c r="Q31" i="1"/>
  <c r="P31" i="1"/>
  <c r="N31" i="1"/>
  <c r="P556" i="1"/>
  <c r="Q556" i="1"/>
  <c r="N556" i="1"/>
  <c r="Q426" i="1"/>
  <c r="O426" i="1"/>
  <c r="P426" i="1"/>
  <c r="N426" i="1"/>
  <c r="P265" i="1"/>
  <c r="Q265" i="1"/>
  <c r="O265" i="1"/>
  <c r="N265" i="1"/>
  <c r="Q1235" i="1"/>
  <c r="P1235" i="1"/>
  <c r="N1235" i="1"/>
  <c r="N598" i="1"/>
  <c r="P598" i="1"/>
  <c r="Q598" i="1"/>
  <c r="O412" i="1"/>
  <c r="Q412" i="1"/>
  <c r="N412" i="1"/>
  <c r="P412" i="1"/>
  <c r="Q367" i="1"/>
  <c r="N367" i="1"/>
  <c r="P367" i="1"/>
  <c r="N927" i="1"/>
  <c r="P927" i="1"/>
  <c r="Q927" i="1"/>
  <c r="P570" i="1"/>
  <c r="N570" i="1"/>
  <c r="Q570" i="1"/>
  <c r="Q339" i="1"/>
  <c r="P339" i="1"/>
  <c r="N339" i="1"/>
  <c r="Q1028" i="1"/>
  <c r="O1028" i="1"/>
  <c r="P1028" i="1"/>
  <c r="N1028" i="1"/>
  <c r="O937" i="1"/>
  <c r="Q937" i="1"/>
  <c r="N937" i="1"/>
  <c r="P937" i="1"/>
  <c r="O839" i="1"/>
  <c r="Q839" i="1"/>
  <c r="P839" i="1"/>
  <c r="N839" i="1"/>
  <c r="Q1466" i="1"/>
  <c r="N1466" i="1"/>
  <c r="P1466" i="1"/>
  <c r="Q1168" i="1"/>
  <c r="O1168" i="1"/>
  <c r="P1168" i="1"/>
  <c r="N1168" i="1"/>
  <c r="Q983" i="1"/>
  <c r="P983" i="1"/>
  <c r="N983" i="1"/>
  <c r="Q766" i="1"/>
  <c r="P766" i="1"/>
  <c r="N766" i="1"/>
  <c r="P1242" i="1"/>
  <c r="Q1242" i="1"/>
  <c r="N1242" i="1"/>
  <c r="N1165" i="1"/>
  <c r="P1165" i="1"/>
  <c r="Q1165" i="1"/>
  <c r="Q836" i="1"/>
  <c r="P836" i="1"/>
  <c r="N836" i="1"/>
  <c r="Q1273" i="1"/>
  <c r="O1273" i="1"/>
  <c r="P1273" i="1"/>
  <c r="N1273" i="1"/>
  <c r="N1154" i="1"/>
  <c r="Q1154" i="1"/>
  <c r="P1154" i="1"/>
  <c r="N857" i="1"/>
  <c r="P857" i="1"/>
  <c r="Q857" i="1"/>
  <c r="N1634" i="1"/>
  <c r="Q1634" i="1"/>
  <c r="P1634" i="1"/>
  <c r="Q1854" i="1"/>
  <c r="O1854" i="1"/>
  <c r="P1854" i="1"/>
  <c r="N1854" i="1"/>
  <c r="P1753" i="1"/>
  <c r="Q1753" i="1"/>
  <c r="N1753" i="1"/>
  <c r="N1333" i="1"/>
  <c r="Q1333" i="1"/>
  <c r="P1333" i="1"/>
  <c r="Q1704" i="1"/>
  <c r="N1704" i="1"/>
  <c r="P1704" i="1"/>
  <c r="Q2001" i="1"/>
  <c r="O2001" i="1"/>
  <c r="P2001" i="1"/>
  <c r="N2001" i="1"/>
  <c r="Q1763" i="1"/>
  <c r="O1763" i="1"/>
  <c r="N1763" i="1"/>
  <c r="P1763" i="1"/>
  <c r="Q1497" i="1"/>
  <c r="O1497" i="1"/>
  <c r="N1497" i="1"/>
  <c r="P1497" i="1"/>
  <c r="P1368" i="1"/>
  <c r="Q1368" i="1"/>
  <c r="N1368" i="1"/>
  <c r="N2061" i="1"/>
  <c r="Q2061" i="1"/>
  <c r="P2061" i="1"/>
  <c r="Q1480" i="1"/>
  <c r="N1480" i="1"/>
  <c r="P1480" i="1"/>
  <c r="Q2096" i="1"/>
  <c r="P2096" i="1"/>
  <c r="N2096" i="1"/>
  <c r="P1893" i="1"/>
  <c r="Q1893" i="1"/>
  <c r="N1893" i="1"/>
  <c r="P1515" i="1"/>
  <c r="N1515" i="1"/>
  <c r="Q1515" i="1"/>
  <c r="Q2306" i="1"/>
  <c r="P2306" i="1"/>
  <c r="N2306" i="1"/>
  <c r="P2047" i="1"/>
  <c r="N2047" i="1"/>
  <c r="Q2047" i="1"/>
  <c r="Q2537" i="1"/>
  <c r="N2537" i="1"/>
  <c r="P2537" i="1"/>
  <c r="O2393" i="1"/>
  <c r="Q2393" i="1"/>
  <c r="P2393" i="1"/>
  <c r="N2393" i="1"/>
  <c r="N1956" i="1"/>
  <c r="Q1956" i="1"/>
  <c r="P1956" i="1"/>
  <c r="P2369" i="1"/>
  <c r="N2369" i="1"/>
  <c r="Q2369" i="1"/>
  <c r="Q2358" i="1"/>
  <c r="O2358" i="1"/>
  <c r="P2358" i="1"/>
  <c r="N2358" i="1"/>
  <c r="O2281" i="1"/>
  <c r="Q2281" i="1"/>
  <c r="P2281" i="1"/>
  <c r="N2281" i="1"/>
  <c r="N2313" i="1"/>
  <c r="P2313" i="1"/>
  <c r="Q2313" i="1"/>
  <c r="Q2169" i="1"/>
  <c r="P2169" i="1"/>
  <c r="N2169" i="1"/>
  <c r="P2201" i="1"/>
  <c r="Q2201" i="1"/>
  <c r="N2201" i="1"/>
  <c r="Q2481" i="1"/>
  <c r="N2481" i="1"/>
  <c r="P2481" i="1"/>
  <c r="Q2173" i="1"/>
  <c r="P2173" i="1"/>
  <c r="N2173" i="1"/>
  <c r="P2593" i="1"/>
  <c r="N2593" i="1"/>
  <c r="Q2593" i="1"/>
  <c r="Q2712" i="1"/>
  <c r="P2712" i="1"/>
  <c r="N2712" i="1"/>
  <c r="O2701" i="1"/>
  <c r="Q2701" i="1"/>
  <c r="N2701" i="1"/>
  <c r="P2701" i="1"/>
  <c r="Q2645" i="1"/>
  <c r="O2645" i="1"/>
  <c r="N2645" i="1"/>
  <c r="P2645" i="1"/>
  <c r="Q2435" i="1"/>
  <c r="O2435" i="1"/>
  <c r="P2435" i="1"/>
  <c r="N2435" i="1"/>
  <c r="Q2715" i="1"/>
  <c r="O2715" i="1"/>
  <c r="P2715" i="1"/>
  <c r="N2715" i="1"/>
  <c r="Q2488" i="1"/>
  <c r="N2488" i="1"/>
  <c r="P2488" i="1"/>
  <c r="Q2631" i="1"/>
  <c r="O2631" i="1"/>
  <c r="P2631" i="1"/>
  <c r="N2631" i="1"/>
  <c r="N2817" i="1"/>
  <c r="P2817" i="1"/>
  <c r="Q2817" i="1"/>
  <c r="P2925" i="1"/>
  <c r="Q2925" i="1"/>
  <c r="O2925" i="1"/>
  <c r="N2925" i="1"/>
  <c r="O2911" i="1"/>
  <c r="Q2911" i="1"/>
  <c r="N2911" i="1"/>
  <c r="P2911" i="1"/>
  <c r="Q3044" i="1"/>
  <c r="O3044" i="1"/>
  <c r="N3044" i="1"/>
  <c r="P3044" i="1"/>
  <c r="Q3198" i="1"/>
  <c r="O3198" i="1"/>
  <c r="N3198" i="1"/>
  <c r="P3198" i="1"/>
  <c r="P3293" i="1"/>
  <c r="Q3293" i="1"/>
  <c r="N3293" i="1"/>
  <c r="Q2953" i="1"/>
  <c r="O2953" i="1"/>
  <c r="P2953" i="1"/>
  <c r="N3188" i="1"/>
  <c r="P3188" i="1"/>
  <c r="Q3188" i="1"/>
  <c r="Q3181" i="1"/>
  <c r="P3181" i="1"/>
  <c r="N3181" i="1"/>
  <c r="Q3289" i="1"/>
  <c r="O3289" i="1"/>
  <c r="P3289" i="1"/>
  <c r="N3289" i="1"/>
  <c r="N3202" i="1"/>
  <c r="Q3202" i="1"/>
  <c r="P3202" i="1"/>
  <c r="P3254" i="1"/>
  <c r="Q3254" i="1"/>
  <c r="O3254" i="1"/>
  <c r="P3447" i="1"/>
  <c r="Q3447" i="1"/>
  <c r="N3447" i="1"/>
  <c r="Q3398" i="1"/>
  <c r="N3398" i="1"/>
  <c r="P3398" i="1"/>
  <c r="N3272" i="1"/>
  <c r="P3272" i="1"/>
  <c r="Q3272" i="1"/>
  <c r="Q3212" i="1"/>
  <c r="O3212" i="1"/>
  <c r="P3212" i="1"/>
  <c r="N3212" i="1"/>
  <c r="Q524" i="1"/>
  <c r="O524" i="1"/>
  <c r="P524" i="1"/>
  <c r="N524" i="1"/>
  <c r="Q314" i="1"/>
  <c r="O314" i="1"/>
  <c r="P314" i="1"/>
  <c r="N314" i="1"/>
  <c r="Q920" i="1"/>
  <c r="P920" i="1"/>
  <c r="N920" i="1"/>
  <c r="P1490" i="1"/>
  <c r="Q1490" i="1"/>
  <c r="O1490" i="1"/>
  <c r="N1490" i="1"/>
  <c r="Q2372" i="1"/>
  <c r="O2372" i="1"/>
  <c r="P2372" i="1"/>
  <c r="N2372" i="1"/>
  <c r="P2670" i="1"/>
  <c r="N2670" i="1"/>
  <c r="Q2670" i="1"/>
  <c r="O2351" i="1"/>
  <c r="Q2351" i="1"/>
  <c r="P2351" i="1"/>
  <c r="N2351" i="1"/>
  <c r="P2614" i="1"/>
  <c r="Q2614" i="1"/>
  <c r="N2614" i="1"/>
  <c r="Q3282" i="1"/>
  <c r="O3282" i="1"/>
  <c r="P3282" i="1"/>
  <c r="N489" i="1"/>
  <c r="O486" i="1"/>
  <c r="O1175" i="1"/>
  <c r="O1172" i="1"/>
  <c r="N1987" i="1"/>
  <c r="O1984" i="1"/>
  <c r="O2981" i="1"/>
  <c r="O2978" i="1"/>
  <c r="O2649" i="1"/>
  <c r="Q531" i="1"/>
  <c r="O531" i="1"/>
  <c r="N531" i="1"/>
  <c r="P531" i="1"/>
  <c r="N87" i="1"/>
  <c r="P87" i="1"/>
  <c r="Q87" i="1"/>
  <c r="P1326" i="1"/>
  <c r="Q1326" i="1"/>
  <c r="N1326" i="1"/>
  <c r="Q34" i="1"/>
  <c r="O34" i="1"/>
  <c r="N34" i="1"/>
  <c r="P34" i="1"/>
  <c r="Q391" i="1"/>
  <c r="O391" i="1"/>
  <c r="P391" i="1"/>
  <c r="N391" i="1"/>
  <c r="N398" i="1"/>
  <c r="O398" i="1"/>
  <c r="Q398" i="1"/>
  <c r="P398" i="1"/>
  <c r="P188" i="1"/>
  <c r="Q188" i="1"/>
  <c r="O188" i="1"/>
  <c r="N188" i="1"/>
  <c r="Q475" i="1"/>
  <c r="O475" i="1"/>
  <c r="P475" i="1"/>
  <c r="N475" i="1"/>
  <c r="O181" i="1"/>
  <c r="Q181" i="1"/>
  <c r="N181" i="1"/>
  <c r="P181" i="1"/>
  <c r="Q73" i="1"/>
  <c r="P73" i="1"/>
  <c r="N73" i="1"/>
  <c r="Q601" i="1"/>
  <c r="O601" i="1"/>
  <c r="N601" i="1"/>
  <c r="P601" i="1"/>
  <c r="N430" i="1"/>
  <c r="P430" i="1"/>
  <c r="Q430" i="1"/>
  <c r="Q353" i="1"/>
  <c r="P353" i="1"/>
  <c r="N353" i="1"/>
  <c r="Q216" i="1"/>
  <c r="O216" i="1"/>
  <c r="P216" i="1"/>
  <c r="N216" i="1"/>
  <c r="P626" i="1"/>
  <c r="Q626" i="1"/>
  <c r="N626" i="1"/>
  <c r="Q440" i="1"/>
  <c r="O440" i="1"/>
  <c r="P440" i="1"/>
  <c r="N440" i="1"/>
  <c r="Q384" i="1"/>
  <c r="O384" i="1"/>
  <c r="N384" i="1"/>
  <c r="P384" i="1"/>
  <c r="Q1158" i="1"/>
  <c r="N1158" i="1"/>
  <c r="P1158" i="1"/>
  <c r="Q587" i="1"/>
  <c r="O587" i="1"/>
  <c r="P587" i="1"/>
  <c r="N587" i="1"/>
  <c r="Q405" i="1"/>
  <c r="P405" i="1"/>
  <c r="N405" i="1"/>
  <c r="Q1287" i="1"/>
  <c r="O1287" i="1"/>
  <c r="N1287" i="1"/>
  <c r="P1287" i="1"/>
  <c r="N941" i="1"/>
  <c r="Q941" i="1"/>
  <c r="P941" i="1"/>
  <c r="Q888" i="1"/>
  <c r="O888" i="1"/>
  <c r="N888" i="1"/>
  <c r="P888" i="1"/>
  <c r="Q1508" i="1"/>
  <c r="N1508" i="1"/>
  <c r="P1508" i="1"/>
  <c r="N1172" i="1"/>
  <c r="P1172" i="1"/>
  <c r="Q1172" i="1"/>
  <c r="P1042" i="1"/>
  <c r="Q1042" i="1"/>
  <c r="O1042" i="1"/>
  <c r="Q860" i="1"/>
  <c r="O860" i="1"/>
  <c r="P860" i="1"/>
  <c r="N860" i="1"/>
  <c r="Q1284" i="1"/>
  <c r="N1284" i="1"/>
  <c r="P1284" i="1"/>
  <c r="O1189" i="1"/>
  <c r="P1189" i="1"/>
  <c r="Q1189" i="1"/>
  <c r="N1189" i="1"/>
  <c r="P902" i="1"/>
  <c r="Q902" i="1"/>
  <c r="O902" i="1"/>
  <c r="N902" i="1"/>
  <c r="Q1385" i="1"/>
  <c r="O1385" i="1"/>
  <c r="P1385" i="1"/>
  <c r="N1385" i="1"/>
  <c r="O1210" i="1"/>
  <c r="Q1210" i="1"/>
  <c r="P1210" i="1"/>
  <c r="N1210" i="1"/>
  <c r="P906" i="1"/>
  <c r="N906" i="1"/>
  <c r="Q906" i="1"/>
  <c r="Q1679" i="1"/>
  <c r="O1679" i="1"/>
  <c r="P1679" i="1"/>
  <c r="N1679" i="1"/>
  <c r="N1886" i="1"/>
  <c r="Q1886" i="1"/>
  <c r="P1886" i="1"/>
  <c r="Q1812" i="1"/>
  <c r="O1812" i="1"/>
  <c r="P1812" i="1"/>
  <c r="N1812" i="1"/>
  <c r="Q1350" i="1"/>
  <c r="O1350" i="1"/>
  <c r="N1350" i="1"/>
  <c r="P1350" i="1"/>
  <c r="Q1721" i="1"/>
  <c r="O1721" i="1"/>
  <c r="P1721" i="1"/>
  <c r="N1721" i="1"/>
  <c r="Q2054" i="1"/>
  <c r="P2054" i="1"/>
  <c r="N2054" i="1"/>
  <c r="P1767" i="1"/>
  <c r="Q1767" i="1"/>
  <c r="N1767" i="1"/>
  <c r="O1539" i="1"/>
  <c r="Q1539" i="1"/>
  <c r="N1539" i="1"/>
  <c r="P1539" i="1"/>
  <c r="Q1501" i="1"/>
  <c r="P1501" i="1"/>
  <c r="N1501" i="1"/>
  <c r="Q2299" i="1"/>
  <c r="P2299" i="1"/>
  <c r="N2299" i="1"/>
  <c r="Q1543" i="1"/>
  <c r="N1543" i="1"/>
  <c r="P1543" i="1"/>
  <c r="Q2302" i="1"/>
  <c r="O2302" i="1"/>
  <c r="P2302" i="1"/>
  <c r="Q2005" i="1"/>
  <c r="P2005" i="1"/>
  <c r="N2005" i="1"/>
  <c r="N1532" i="1"/>
  <c r="O1532" i="1"/>
  <c r="Q1532" i="1"/>
  <c r="P1532" i="1"/>
  <c r="Q2379" i="1"/>
  <c r="O2379" i="1"/>
  <c r="N2379" i="1"/>
  <c r="P2379" i="1"/>
  <c r="Q2155" i="1"/>
  <c r="O2155" i="1"/>
  <c r="P2155" i="1"/>
  <c r="Q1844" i="1"/>
  <c r="P1844" i="1"/>
  <c r="N1844" i="1"/>
  <c r="N2540" i="1"/>
  <c r="O2540" i="1"/>
  <c r="Q2540" i="1"/>
  <c r="P2540" i="1"/>
  <c r="P2019" i="1"/>
  <c r="Q2019" i="1"/>
  <c r="N2019" i="1"/>
  <c r="Q2414" i="1"/>
  <c r="O2414" i="1"/>
  <c r="N2414" i="1"/>
  <c r="P2414" i="1"/>
  <c r="Q2397" i="1"/>
  <c r="N2397" i="1"/>
  <c r="P2397" i="1"/>
  <c r="N2285" i="1"/>
  <c r="P2285" i="1"/>
  <c r="Q2285" i="1"/>
  <c r="O2330" i="1"/>
  <c r="Q2330" i="1"/>
  <c r="N2330" i="1"/>
  <c r="P2330" i="1"/>
  <c r="Q2250" i="1"/>
  <c r="N2250" i="1"/>
  <c r="P2250" i="1"/>
  <c r="O2218" i="1"/>
  <c r="Q2218" i="1"/>
  <c r="N2218" i="1"/>
  <c r="P2218" i="1"/>
  <c r="O2498" i="1"/>
  <c r="Q2498" i="1"/>
  <c r="P2498" i="1"/>
  <c r="N2498" i="1"/>
  <c r="Q2222" i="1"/>
  <c r="N2222" i="1"/>
  <c r="P2222" i="1"/>
  <c r="O2652" i="1"/>
  <c r="Q2652" i="1"/>
  <c r="P2652" i="1"/>
  <c r="N2652" i="1"/>
  <c r="P2796" i="1"/>
  <c r="Q2796" i="1"/>
  <c r="N2796" i="1"/>
  <c r="P2754" i="1"/>
  <c r="N2754" i="1"/>
  <c r="Q2754" i="1"/>
  <c r="N2656" i="1"/>
  <c r="Q2656" i="1"/>
  <c r="P2656" i="1"/>
  <c r="Q2551" i="1"/>
  <c r="N2551" i="1"/>
  <c r="P2551" i="1"/>
  <c r="P2733" i="1"/>
  <c r="Q2733" i="1"/>
  <c r="N2733" i="1"/>
  <c r="Q2568" i="1"/>
  <c r="O2568" i="1"/>
  <c r="P2568" i="1"/>
  <c r="N2568" i="1"/>
  <c r="Q2740" i="1"/>
  <c r="P2740" i="1"/>
  <c r="N2740" i="1"/>
  <c r="O2834" i="1"/>
  <c r="Q2834" i="1"/>
  <c r="P2834" i="1"/>
  <c r="N2834" i="1"/>
  <c r="O3002" i="1"/>
  <c r="Q3002" i="1"/>
  <c r="N3002" i="1"/>
  <c r="P3002" i="1"/>
  <c r="Q2995" i="1"/>
  <c r="O2995" i="1"/>
  <c r="N2995" i="1"/>
  <c r="P2995" i="1"/>
  <c r="Q3191" i="1"/>
  <c r="O3191" i="1"/>
  <c r="N3191" i="1"/>
  <c r="P3191" i="1"/>
  <c r="Q3338" i="1"/>
  <c r="O3338" i="1"/>
  <c r="P3338" i="1"/>
  <c r="N3338" i="1"/>
  <c r="O3317" i="1"/>
  <c r="Q3317" i="1"/>
  <c r="N3317" i="1"/>
  <c r="P3317" i="1"/>
  <c r="Q3111" i="1"/>
  <c r="P3111" i="1"/>
  <c r="N3111" i="1"/>
  <c r="P3349" i="1"/>
  <c r="N3349" i="1"/>
  <c r="Q3349" i="1"/>
  <c r="Q3499" i="1"/>
  <c r="O3499" i="1"/>
  <c r="N3499" i="1"/>
  <c r="P3499" i="1"/>
  <c r="Q3503" i="1"/>
  <c r="P3503" i="1"/>
  <c r="N3503" i="1"/>
  <c r="P3226" i="1"/>
  <c r="Q3226" i="1"/>
  <c r="O3226" i="1"/>
  <c r="N3226" i="1"/>
  <c r="P3286" i="1"/>
  <c r="Q3286" i="1"/>
  <c r="N3286" i="1"/>
  <c r="Q3464" i="1"/>
  <c r="O3464" i="1"/>
  <c r="P3464" i="1"/>
  <c r="N3464" i="1"/>
  <c r="N3489" i="1"/>
  <c r="Q3489" i="1"/>
  <c r="P3489" i="1"/>
  <c r="Q3296" i="1"/>
  <c r="P3296" i="1"/>
  <c r="N3296" i="1"/>
  <c r="O3478" i="1"/>
  <c r="Q3478" i="1"/>
  <c r="N3478" i="1"/>
  <c r="P3478" i="1"/>
  <c r="Q20" i="1"/>
  <c r="Q17" i="1"/>
  <c r="P17" i="1"/>
  <c r="P20" i="1"/>
  <c r="O17" i="1"/>
  <c r="N17" i="1"/>
  <c r="O20" i="1"/>
  <c r="N20" i="1"/>
  <c r="BU528" i="1"/>
  <c r="CC528" i="1" s="1"/>
  <c r="BU527" i="1"/>
  <c r="CC527" i="1" s="1"/>
  <c r="BU526" i="1"/>
  <c r="CC526" i="1" s="1"/>
  <c r="BU525" i="1"/>
  <c r="CC525" i="1" s="1"/>
  <c r="BU524" i="1"/>
  <c r="CC524" i="1" s="1"/>
  <c r="BU523" i="1"/>
  <c r="CC523" i="1" s="1"/>
  <c r="BU522" i="1"/>
  <c r="CC522" i="1" s="1"/>
  <c r="BU521" i="1"/>
  <c r="CC521" i="1" s="1"/>
  <c r="BU520" i="1"/>
  <c r="CC520" i="1" s="1"/>
  <c r="BU519" i="1"/>
  <c r="CC519" i="1" s="1"/>
  <c r="BU518" i="1"/>
  <c r="CC518" i="1" s="1"/>
  <c r="BU517" i="1"/>
  <c r="CC517" i="1" s="1"/>
  <c r="BU516" i="1"/>
  <c r="CC516" i="1" s="1"/>
  <c r="BU515" i="1"/>
  <c r="CC515" i="1" s="1"/>
  <c r="BU514" i="1"/>
  <c r="CC514" i="1" s="1"/>
  <c r="BU513" i="1"/>
  <c r="CC513" i="1" s="1"/>
  <c r="BU512" i="1"/>
  <c r="CC512" i="1" s="1"/>
  <c r="BU511" i="1"/>
  <c r="CC511" i="1" s="1"/>
  <c r="BU510" i="1"/>
  <c r="CC510" i="1" s="1"/>
  <c r="BU509" i="1"/>
  <c r="CC509" i="1" s="1"/>
  <c r="BU508" i="1"/>
  <c r="CC508" i="1" s="1"/>
  <c r="BU507" i="1"/>
  <c r="CC507" i="1" s="1"/>
  <c r="BU506" i="1"/>
  <c r="CC506" i="1" s="1"/>
  <c r="BU505" i="1"/>
  <c r="CC505" i="1" s="1"/>
  <c r="BU504" i="1"/>
  <c r="CC504" i="1" s="1"/>
  <c r="BU503" i="1"/>
  <c r="CC503" i="1" s="1"/>
  <c r="BU502" i="1"/>
  <c r="CC502" i="1" s="1"/>
  <c r="BU501" i="1"/>
  <c r="CC501" i="1" s="1"/>
  <c r="BU500" i="1"/>
  <c r="CC500" i="1" s="1"/>
  <c r="BU499" i="1"/>
  <c r="CC499" i="1" s="1"/>
  <c r="BU498" i="1"/>
  <c r="CC498" i="1" s="1"/>
  <c r="BU497" i="1"/>
  <c r="CC497" i="1" s="1"/>
  <c r="BU496" i="1"/>
  <c r="CC496" i="1" s="1"/>
  <c r="BU495" i="1"/>
  <c r="CC495" i="1" s="1"/>
  <c r="BU494" i="1"/>
  <c r="CC494" i="1" s="1"/>
  <c r="BU493" i="1"/>
  <c r="CC493" i="1" s="1"/>
  <c r="BU492" i="1"/>
  <c r="CC492" i="1" s="1"/>
  <c r="BU491" i="1"/>
  <c r="CC491" i="1" s="1"/>
  <c r="BU490" i="1"/>
  <c r="CC490" i="1" s="1"/>
  <c r="BU489" i="1"/>
  <c r="CC489" i="1" s="1"/>
  <c r="BU488" i="1"/>
  <c r="CC488" i="1" s="1"/>
  <c r="BU487" i="1"/>
  <c r="CC487" i="1" s="1"/>
  <c r="BU486" i="1"/>
  <c r="CC486" i="1" s="1"/>
  <c r="BU485" i="1"/>
  <c r="CC485" i="1" s="1"/>
  <c r="BU484" i="1"/>
  <c r="CC484" i="1" s="1"/>
  <c r="BU483" i="1"/>
  <c r="CC483" i="1" s="1"/>
  <c r="BU482" i="1"/>
  <c r="CC482" i="1" s="1"/>
  <c r="BU481" i="1"/>
  <c r="CC481" i="1" s="1"/>
  <c r="BU480" i="1"/>
  <c r="CC480" i="1" s="1"/>
  <c r="BU479" i="1"/>
  <c r="CC479" i="1" s="1"/>
  <c r="BU478" i="1"/>
  <c r="CC478" i="1" s="1"/>
  <c r="BU477" i="1"/>
  <c r="CC477" i="1" s="1"/>
  <c r="BU476" i="1"/>
  <c r="CC476" i="1" s="1"/>
  <c r="BU475" i="1"/>
  <c r="CC475" i="1" s="1"/>
  <c r="BU474" i="1"/>
  <c r="CC474" i="1" s="1"/>
  <c r="BU473" i="1"/>
  <c r="CC473" i="1" s="1"/>
  <c r="BU472" i="1"/>
  <c r="CC472" i="1" s="1"/>
  <c r="BU471" i="1"/>
  <c r="CC471" i="1" s="1"/>
  <c r="BU470" i="1"/>
  <c r="CC470" i="1" s="1"/>
  <c r="BU469" i="1"/>
  <c r="CC469" i="1" s="1"/>
  <c r="BU468" i="1"/>
  <c r="CC468" i="1" s="1"/>
  <c r="BU467" i="1"/>
  <c r="CC467" i="1" s="1"/>
  <c r="BU466" i="1"/>
  <c r="CC466" i="1" s="1"/>
  <c r="BU465" i="1"/>
  <c r="CC465" i="1" s="1"/>
  <c r="BU464" i="1"/>
  <c r="CC464" i="1" s="1"/>
  <c r="BU463" i="1"/>
  <c r="CC463" i="1" s="1"/>
  <c r="BU462" i="1"/>
  <c r="CC462" i="1" s="1"/>
  <c r="BU461" i="1"/>
  <c r="CC461" i="1" s="1"/>
  <c r="BU460" i="1"/>
  <c r="CC460" i="1" s="1"/>
  <c r="BU459" i="1"/>
  <c r="CC459" i="1" s="1"/>
  <c r="BU458" i="1"/>
  <c r="CC458" i="1" s="1"/>
  <c r="BU457" i="1"/>
  <c r="CC457" i="1" s="1"/>
  <c r="BU456" i="1"/>
  <c r="CC456" i="1" s="1"/>
  <c r="BU455" i="1"/>
  <c r="CC455" i="1" s="1"/>
  <c r="BU454" i="1"/>
  <c r="CC454" i="1" s="1"/>
  <c r="BU453" i="1"/>
  <c r="CC453" i="1" s="1"/>
  <c r="BU452" i="1"/>
  <c r="CC452" i="1" s="1"/>
  <c r="BU451" i="1"/>
  <c r="CC451" i="1" s="1"/>
  <c r="BU450" i="1"/>
  <c r="CC450" i="1" s="1"/>
  <c r="BU449" i="1"/>
  <c r="CC449" i="1" s="1"/>
  <c r="BU448" i="1"/>
  <c r="CC448" i="1" s="1"/>
  <c r="BU447" i="1"/>
  <c r="CC447" i="1" s="1"/>
  <c r="BU446" i="1"/>
  <c r="CC446" i="1" s="1"/>
  <c r="BU445" i="1"/>
  <c r="CC445" i="1" s="1"/>
  <c r="BU444" i="1"/>
  <c r="CC444" i="1" s="1"/>
  <c r="BU443" i="1"/>
  <c r="CC443" i="1" s="1"/>
  <c r="BU442" i="1"/>
  <c r="CC442" i="1" s="1"/>
  <c r="BU441" i="1"/>
  <c r="CC441" i="1" s="1"/>
  <c r="BU440" i="1"/>
  <c r="CC440" i="1" s="1"/>
  <c r="BU439" i="1"/>
  <c r="CC439" i="1" s="1"/>
  <c r="BU438" i="1"/>
  <c r="CC438" i="1" s="1"/>
  <c r="BU437" i="1"/>
  <c r="CC437" i="1" s="1"/>
  <c r="BU436" i="1"/>
  <c r="CC436" i="1" s="1"/>
  <c r="BU435" i="1"/>
  <c r="CC435" i="1" s="1"/>
  <c r="BU434" i="1"/>
  <c r="CC434" i="1" s="1"/>
  <c r="BU433" i="1"/>
  <c r="CC433" i="1" s="1"/>
  <c r="BU432" i="1"/>
  <c r="CC432" i="1" s="1"/>
  <c r="BU431" i="1"/>
  <c r="CC431" i="1" s="1"/>
  <c r="BU430" i="1"/>
  <c r="CC430" i="1" s="1"/>
  <c r="BU429" i="1"/>
  <c r="CC429" i="1" s="1"/>
  <c r="BU428" i="1"/>
  <c r="CC428" i="1" s="1"/>
  <c r="BU427" i="1"/>
  <c r="CC427" i="1" s="1"/>
  <c r="BU426" i="1"/>
  <c r="CC426" i="1" s="1"/>
  <c r="BU425" i="1"/>
  <c r="CC425" i="1" s="1"/>
  <c r="BU424" i="1"/>
  <c r="CC424" i="1" s="1"/>
  <c r="BU423" i="1"/>
  <c r="CC423" i="1" s="1"/>
  <c r="BU422" i="1"/>
  <c r="CC422" i="1" s="1"/>
  <c r="BU421" i="1"/>
  <c r="CC421" i="1" s="1"/>
  <c r="BU420" i="1"/>
  <c r="CC420" i="1" s="1"/>
  <c r="BU419" i="1"/>
  <c r="CC419" i="1" s="1"/>
  <c r="BU418" i="1"/>
  <c r="CC418" i="1" s="1"/>
  <c r="BU417" i="1"/>
  <c r="CC417" i="1" s="1"/>
  <c r="BU416" i="1"/>
  <c r="CC416" i="1" s="1"/>
  <c r="BU415" i="1"/>
  <c r="CC415" i="1" s="1"/>
  <c r="BU414" i="1"/>
  <c r="CC414" i="1" s="1"/>
  <c r="BU413" i="1"/>
  <c r="CC413" i="1" s="1"/>
  <c r="BU412" i="1"/>
  <c r="CC412" i="1" s="1"/>
  <c r="BU411" i="1"/>
  <c r="CC411" i="1" s="1"/>
  <c r="BU410" i="1"/>
  <c r="CC410" i="1" s="1"/>
  <c r="BU409" i="1"/>
  <c r="CC409" i="1" s="1"/>
  <c r="BU408" i="1"/>
  <c r="CC408" i="1" s="1"/>
  <c r="BU407" i="1"/>
  <c r="CC407" i="1" s="1"/>
  <c r="BU406" i="1"/>
  <c r="CC406" i="1" s="1"/>
  <c r="BU405" i="1"/>
  <c r="CC405" i="1" s="1"/>
  <c r="BU404" i="1"/>
  <c r="CC404" i="1" s="1"/>
  <c r="BU403" i="1"/>
  <c r="CC403" i="1" s="1"/>
  <c r="BU402" i="1"/>
  <c r="CC402" i="1" s="1"/>
  <c r="BU401" i="1"/>
  <c r="CC401" i="1" s="1"/>
  <c r="BU400" i="1"/>
  <c r="CC400" i="1" s="1"/>
  <c r="BU399" i="1"/>
  <c r="CC399" i="1" s="1"/>
  <c r="BU398" i="1"/>
  <c r="CC398" i="1" s="1"/>
  <c r="BU397" i="1"/>
  <c r="CC397" i="1" s="1"/>
  <c r="BU396" i="1"/>
  <c r="CC396" i="1" s="1"/>
  <c r="BU395" i="1"/>
  <c r="CC395" i="1" s="1"/>
  <c r="BU394" i="1"/>
  <c r="CC394" i="1" s="1"/>
  <c r="BU393" i="1"/>
  <c r="CC393" i="1" s="1"/>
  <c r="BU392" i="1"/>
  <c r="CC392" i="1" s="1"/>
  <c r="BU391" i="1"/>
  <c r="CC391" i="1" s="1"/>
  <c r="BU390" i="1"/>
  <c r="CC390" i="1" s="1"/>
  <c r="BU389" i="1"/>
  <c r="CC389" i="1" s="1"/>
  <c r="BU388" i="1"/>
  <c r="CC388" i="1" s="1"/>
  <c r="BU387" i="1"/>
  <c r="CC387" i="1" s="1"/>
  <c r="BU386" i="1"/>
  <c r="CC386" i="1" s="1"/>
  <c r="BU385" i="1"/>
  <c r="CC385" i="1" s="1"/>
  <c r="BU384" i="1"/>
  <c r="CC384" i="1" s="1"/>
  <c r="BU383" i="1"/>
  <c r="CC383" i="1" s="1"/>
  <c r="BU382" i="1"/>
  <c r="CC382" i="1" s="1"/>
  <c r="BU381" i="1"/>
  <c r="CC381" i="1" s="1"/>
  <c r="BU380" i="1"/>
  <c r="CC380" i="1" s="1"/>
  <c r="BU379" i="1"/>
  <c r="CC379" i="1" s="1"/>
  <c r="BU378" i="1"/>
  <c r="CC378" i="1" s="1"/>
  <c r="BU377" i="1"/>
  <c r="CC377" i="1" s="1"/>
  <c r="BU376" i="1"/>
  <c r="CC376" i="1" s="1"/>
  <c r="BU375" i="1"/>
  <c r="CC375" i="1" s="1"/>
  <c r="BU374" i="1"/>
  <c r="CC374" i="1" s="1"/>
  <c r="BU373" i="1"/>
  <c r="CC373" i="1" s="1"/>
  <c r="BU372" i="1"/>
  <c r="CC372" i="1" s="1"/>
  <c r="BU371" i="1"/>
  <c r="CC371" i="1" s="1"/>
  <c r="BU370" i="1"/>
  <c r="CC370" i="1" s="1"/>
  <c r="BU369" i="1"/>
  <c r="CC369" i="1" s="1"/>
  <c r="BU368" i="1"/>
  <c r="CC368" i="1" s="1"/>
  <c r="BU367" i="1"/>
  <c r="CC367" i="1" s="1"/>
  <c r="BU366" i="1"/>
  <c r="CC366" i="1" s="1"/>
  <c r="BU365" i="1"/>
  <c r="CC365" i="1" s="1"/>
  <c r="BU364" i="1"/>
  <c r="CC364" i="1" s="1"/>
  <c r="BU363" i="1"/>
  <c r="CC363" i="1" s="1"/>
  <c r="BU362" i="1"/>
  <c r="CC362" i="1" s="1"/>
  <c r="BU361" i="1"/>
  <c r="CC361" i="1" s="1"/>
  <c r="BU360" i="1"/>
  <c r="CC360" i="1" s="1"/>
  <c r="BU359" i="1"/>
  <c r="CC359" i="1" s="1"/>
  <c r="BU358" i="1"/>
  <c r="CC358" i="1" s="1"/>
  <c r="BU357" i="1"/>
  <c r="CC357" i="1" s="1"/>
  <c r="BU356" i="1"/>
  <c r="CC356" i="1" s="1"/>
  <c r="BU355" i="1"/>
  <c r="CC355" i="1" s="1"/>
  <c r="BU354" i="1"/>
  <c r="CC354" i="1" s="1"/>
  <c r="BU353" i="1"/>
  <c r="CC353" i="1" s="1"/>
  <c r="BU352" i="1"/>
  <c r="CC352" i="1" s="1"/>
  <c r="BU351" i="1"/>
  <c r="CC351" i="1" s="1"/>
  <c r="BU350" i="1"/>
  <c r="CC350" i="1" s="1"/>
  <c r="BU349" i="1"/>
  <c r="CC349" i="1" s="1"/>
  <c r="BU348" i="1"/>
  <c r="CC348" i="1" s="1"/>
  <c r="BU347" i="1"/>
  <c r="CC347" i="1" s="1"/>
  <c r="BU346" i="1"/>
  <c r="CC346" i="1" s="1"/>
  <c r="BU345" i="1"/>
  <c r="CC345" i="1" s="1"/>
  <c r="BU344" i="1"/>
  <c r="CC344" i="1" s="1"/>
  <c r="BU343" i="1"/>
  <c r="CC343" i="1" s="1"/>
  <c r="BU342" i="1"/>
  <c r="CC342" i="1" s="1"/>
  <c r="BU341" i="1"/>
  <c r="CC341" i="1" s="1"/>
  <c r="BU340" i="1"/>
  <c r="CC340" i="1" s="1"/>
  <c r="BU339" i="1"/>
  <c r="CC339" i="1" s="1"/>
  <c r="BU338" i="1"/>
  <c r="CC338" i="1" s="1"/>
  <c r="BU337" i="1"/>
  <c r="CC337" i="1" s="1"/>
  <c r="BU336" i="1"/>
  <c r="CC336" i="1" s="1"/>
  <c r="BU335" i="1"/>
  <c r="CC335" i="1" s="1"/>
  <c r="BU334" i="1"/>
  <c r="CC334" i="1" s="1"/>
  <c r="BU333" i="1"/>
  <c r="CC333" i="1" s="1"/>
  <c r="BU332" i="1"/>
  <c r="CC332" i="1" s="1"/>
  <c r="BU331" i="1"/>
  <c r="CC331" i="1" s="1"/>
  <c r="BU330" i="1"/>
  <c r="CC330" i="1" s="1"/>
  <c r="BU329" i="1"/>
  <c r="CC329" i="1" s="1"/>
  <c r="BU328" i="1"/>
  <c r="CC328" i="1" s="1"/>
  <c r="BU327" i="1"/>
  <c r="CC327" i="1" s="1"/>
  <c r="BU326" i="1"/>
  <c r="CC326" i="1" s="1"/>
  <c r="BU325" i="1"/>
  <c r="CC325" i="1" s="1"/>
  <c r="BU324" i="1"/>
  <c r="CC324" i="1" s="1"/>
  <c r="BU323" i="1"/>
  <c r="CC323" i="1" s="1"/>
  <c r="BU322" i="1"/>
  <c r="CC322" i="1" s="1"/>
  <c r="BU321" i="1"/>
  <c r="CC321" i="1" s="1"/>
  <c r="BU320" i="1"/>
  <c r="CC320" i="1" s="1"/>
  <c r="BU319" i="1"/>
  <c r="CC319" i="1" s="1"/>
  <c r="BU318" i="1"/>
  <c r="CC318" i="1" s="1"/>
  <c r="BU317" i="1"/>
  <c r="CC317" i="1" s="1"/>
  <c r="BU316" i="1"/>
  <c r="CC316" i="1" s="1"/>
  <c r="BU315" i="1"/>
  <c r="CC315" i="1" s="1"/>
  <c r="BU314" i="1"/>
  <c r="CC314" i="1" s="1"/>
  <c r="BU313" i="1"/>
  <c r="CC313" i="1" s="1"/>
  <c r="BU312" i="1"/>
  <c r="CC312" i="1" s="1"/>
  <c r="BU311" i="1"/>
  <c r="CC311" i="1" s="1"/>
  <c r="BU310" i="1"/>
  <c r="CC310" i="1" s="1"/>
  <c r="BU309" i="1"/>
  <c r="CC309" i="1" s="1"/>
  <c r="BU308" i="1"/>
  <c r="CC308" i="1" s="1"/>
  <c r="BU307" i="1"/>
  <c r="CC307" i="1" s="1"/>
  <c r="BU306" i="1"/>
  <c r="CC306" i="1" s="1"/>
  <c r="BU305" i="1"/>
  <c r="CC305" i="1" s="1"/>
  <c r="BU304" i="1"/>
  <c r="CC304" i="1" s="1"/>
  <c r="BU303" i="1"/>
  <c r="CC303" i="1" s="1"/>
  <c r="BU302" i="1"/>
  <c r="CC302" i="1" s="1"/>
  <c r="BU301" i="1"/>
  <c r="CC301" i="1" s="1"/>
  <c r="BU300" i="1"/>
  <c r="CC300" i="1" s="1"/>
  <c r="BU299" i="1"/>
  <c r="CC299" i="1" s="1"/>
  <c r="BU298" i="1"/>
  <c r="CC298" i="1" s="1"/>
  <c r="BU297" i="1"/>
  <c r="CC297" i="1" s="1"/>
  <c r="BU296" i="1"/>
  <c r="CC296" i="1" s="1"/>
  <c r="BU295" i="1"/>
  <c r="CC295" i="1" s="1"/>
  <c r="BU294" i="1"/>
  <c r="CC294" i="1" s="1"/>
  <c r="BU293" i="1"/>
  <c r="CC293" i="1" s="1"/>
  <c r="BU292" i="1"/>
  <c r="CC292" i="1" s="1"/>
  <c r="BU291" i="1"/>
  <c r="CC291" i="1" s="1"/>
  <c r="BU290" i="1"/>
  <c r="CC290" i="1" s="1"/>
  <c r="BU289" i="1"/>
  <c r="CC289" i="1" s="1"/>
  <c r="BU288" i="1"/>
  <c r="CC288" i="1" s="1"/>
  <c r="BU287" i="1"/>
  <c r="CC287" i="1" s="1"/>
  <c r="BU286" i="1"/>
  <c r="CC286" i="1" s="1"/>
  <c r="BU285" i="1"/>
  <c r="CC285" i="1" s="1"/>
  <c r="BU284" i="1"/>
  <c r="CC284" i="1" s="1"/>
  <c r="BU283" i="1"/>
  <c r="CC283" i="1" s="1"/>
  <c r="BU282" i="1"/>
  <c r="CC282" i="1" s="1"/>
  <c r="BU281" i="1"/>
  <c r="CC281" i="1" s="1"/>
  <c r="BU280" i="1"/>
  <c r="CC280" i="1" s="1"/>
  <c r="BU279" i="1"/>
  <c r="CC279" i="1" s="1"/>
  <c r="BU278" i="1"/>
  <c r="CC278" i="1" s="1"/>
  <c r="BU277" i="1"/>
  <c r="CC277" i="1" s="1"/>
  <c r="BU276" i="1"/>
  <c r="CC276" i="1" s="1"/>
  <c r="BU275" i="1"/>
  <c r="CC275" i="1" s="1"/>
  <c r="BU274" i="1"/>
  <c r="CC274" i="1" s="1"/>
  <c r="BU273" i="1"/>
  <c r="CC273" i="1" s="1"/>
  <c r="BU272" i="1"/>
  <c r="CC272" i="1" s="1"/>
  <c r="BU271" i="1"/>
  <c r="CC271" i="1" s="1"/>
  <c r="BU270" i="1"/>
  <c r="CC270" i="1" s="1"/>
  <c r="BU269" i="1"/>
  <c r="CC269" i="1" s="1"/>
  <c r="BU268" i="1"/>
  <c r="CC268" i="1" s="1"/>
  <c r="BU267" i="1"/>
  <c r="CC267" i="1" s="1"/>
  <c r="BU266" i="1"/>
  <c r="CC266" i="1" s="1"/>
  <c r="BU265" i="1"/>
  <c r="CC265" i="1" s="1"/>
  <c r="BU264" i="1"/>
  <c r="CC264" i="1" s="1"/>
  <c r="BU263" i="1"/>
  <c r="CC263" i="1" s="1"/>
  <c r="BU262" i="1"/>
  <c r="CC262" i="1" s="1"/>
  <c r="BU261" i="1"/>
  <c r="CC261" i="1" s="1"/>
  <c r="BU260" i="1"/>
  <c r="CC260" i="1" s="1"/>
  <c r="BU259" i="1"/>
  <c r="CC259" i="1" s="1"/>
  <c r="BU258" i="1"/>
  <c r="CC258" i="1" s="1"/>
  <c r="BU257" i="1"/>
  <c r="CC257" i="1" s="1"/>
  <c r="BU256" i="1"/>
  <c r="CC256" i="1" s="1"/>
  <c r="BU255" i="1"/>
  <c r="CC255" i="1" s="1"/>
  <c r="BU254" i="1"/>
  <c r="CC254" i="1" s="1"/>
  <c r="BU253" i="1"/>
  <c r="CC253" i="1" s="1"/>
  <c r="BU252" i="1"/>
  <c r="CC252" i="1" s="1"/>
  <c r="BU251" i="1"/>
  <c r="CC251" i="1" s="1"/>
  <c r="BU250" i="1"/>
  <c r="CC250" i="1" s="1"/>
  <c r="BU249" i="1"/>
  <c r="CC249" i="1" s="1"/>
  <c r="BU248" i="1"/>
  <c r="CC248" i="1" s="1"/>
  <c r="BU247" i="1"/>
  <c r="CC247" i="1" s="1"/>
  <c r="BU246" i="1"/>
  <c r="CC246" i="1" s="1"/>
  <c r="BU245" i="1"/>
  <c r="CC245" i="1" s="1"/>
  <c r="BU244" i="1"/>
  <c r="CC244" i="1" s="1"/>
  <c r="BU243" i="1"/>
  <c r="CC243" i="1" s="1"/>
  <c r="BU242" i="1"/>
  <c r="CC242" i="1" s="1"/>
  <c r="BU241" i="1"/>
  <c r="CC241" i="1" s="1"/>
  <c r="BU240" i="1"/>
  <c r="CC240" i="1" s="1"/>
  <c r="BU239" i="1"/>
  <c r="CC239" i="1" s="1"/>
  <c r="BU238" i="1"/>
  <c r="CC238" i="1" s="1"/>
  <c r="BU237" i="1"/>
  <c r="CC237" i="1" s="1"/>
  <c r="BU236" i="1"/>
  <c r="CC236" i="1" s="1"/>
  <c r="BU235" i="1"/>
  <c r="CC235" i="1" s="1"/>
  <c r="BU234" i="1"/>
  <c r="CC234" i="1" s="1"/>
  <c r="BU233" i="1"/>
  <c r="CC233" i="1" s="1"/>
  <c r="BU232" i="1"/>
  <c r="CC232" i="1" s="1"/>
  <c r="BU231" i="1"/>
  <c r="CC231" i="1" s="1"/>
  <c r="BU230" i="1"/>
  <c r="CC230" i="1" s="1"/>
  <c r="BU229" i="1"/>
  <c r="CC229" i="1" s="1"/>
  <c r="BU228" i="1"/>
  <c r="CC228" i="1" s="1"/>
  <c r="BU227" i="1"/>
  <c r="CC227" i="1" s="1"/>
  <c r="BU226" i="1"/>
  <c r="CC226" i="1" s="1"/>
  <c r="BU225" i="1"/>
  <c r="CC225" i="1" s="1"/>
  <c r="BU224" i="1"/>
  <c r="CC224" i="1" s="1"/>
  <c r="BU223" i="1"/>
  <c r="CC223" i="1" s="1"/>
  <c r="BU222" i="1"/>
  <c r="CC222" i="1" s="1"/>
  <c r="BU221" i="1"/>
  <c r="CC221" i="1" s="1"/>
  <c r="BU220" i="1"/>
  <c r="CC220" i="1" s="1"/>
  <c r="BU219" i="1"/>
  <c r="CC219" i="1" s="1"/>
  <c r="BU218" i="1"/>
  <c r="CC218" i="1" s="1"/>
  <c r="BU217" i="1"/>
  <c r="CC217" i="1" s="1"/>
  <c r="BU216" i="1"/>
  <c r="CC216" i="1" s="1"/>
  <c r="BU215" i="1"/>
  <c r="CC215" i="1" s="1"/>
  <c r="BU214" i="1"/>
  <c r="CC214" i="1" s="1"/>
  <c r="BU213" i="1"/>
  <c r="CC213" i="1" s="1"/>
  <c r="BU212" i="1"/>
  <c r="CC212" i="1" s="1"/>
  <c r="BU211" i="1"/>
  <c r="CC211" i="1" s="1"/>
  <c r="BU210" i="1"/>
  <c r="CC210" i="1" s="1"/>
  <c r="BU209" i="1"/>
  <c r="CC209" i="1" s="1"/>
  <c r="BU208" i="1"/>
  <c r="CC208" i="1" s="1"/>
  <c r="BU207" i="1"/>
  <c r="CC207" i="1" s="1"/>
  <c r="BU206" i="1"/>
  <c r="CC206" i="1" s="1"/>
  <c r="BU205" i="1"/>
  <c r="CC205" i="1" s="1"/>
  <c r="BU204" i="1"/>
  <c r="CC204" i="1" s="1"/>
  <c r="BU203" i="1"/>
  <c r="CC203" i="1" s="1"/>
  <c r="BU202" i="1"/>
  <c r="CC202" i="1" s="1"/>
  <c r="BU201" i="1"/>
  <c r="CC201" i="1" s="1"/>
  <c r="BU200" i="1"/>
  <c r="CC200" i="1" s="1"/>
  <c r="BU199" i="1"/>
  <c r="CC199" i="1" s="1"/>
  <c r="BU198" i="1"/>
  <c r="CC198" i="1" s="1"/>
  <c r="BU197" i="1"/>
  <c r="CC197" i="1" s="1"/>
  <c r="BU196" i="1"/>
  <c r="CC196" i="1" s="1"/>
  <c r="BU195" i="1"/>
  <c r="CC195" i="1" s="1"/>
  <c r="BU194" i="1"/>
  <c r="CC194" i="1" s="1"/>
  <c r="BU193" i="1"/>
  <c r="CC193" i="1" s="1"/>
  <c r="BU192" i="1"/>
  <c r="CC192" i="1" s="1"/>
  <c r="BU191" i="1"/>
  <c r="CC191" i="1" s="1"/>
  <c r="BU190" i="1"/>
  <c r="CC190" i="1" s="1"/>
  <c r="BU189" i="1"/>
  <c r="CC189" i="1" s="1"/>
  <c r="BU188" i="1"/>
  <c r="CC188" i="1" s="1"/>
  <c r="BU187" i="1"/>
  <c r="CC187" i="1" s="1"/>
  <c r="BU186" i="1"/>
  <c r="CC186" i="1" s="1"/>
  <c r="BU185" i="1"/>
  <c r="CC185" i="1" s="1"/>
  <c r="BU184" i="1"/>
  <c r="CC184" i="1" s="1"/>
  <c r="BU183" i="1"/>
  <c r="CC183" i="1" s="1"/>
  <c r="BU182" i="1"/>
  <c r="CC182" i="1" s="1"/>
  <c r="BU181" i="1"/>
  <c r="CC181" i="1" s="1"/>
  <c r="BU180" i="1"/>
  <c r="CC180" i="1" s="1"/>
  <c r="BU179" i="1"/>
  <c r="CC179" i="1" s="1"/>
  <c r="BU178" i="1"/>
  <c r="CC178" i="1" s="1"/>
  <c r="BU177" i="1"/>
  <c r="CC177" i="1" s="1"/>
  <c r="BU176" i="1"/>
  <c r="CC176" i="1" s="1"/>
  <c r="BU175" i="1"/>
  <c r="CC175" i="1" s="1"/>
  <c r="BU174" i="1"/>
  <c r="CC174" i="1" s="1"/>
  <c r="BU173" i="1"/>
  <c r="CC173" i="1" s="1"/>
  <c r="BU172" i="1"/>
  <c r="CC172" i="1" s="1"/>
  <c r="BU171" i="1"/>
  <c r="CC171" i="1" s="1"/>
  <c r="BU170" i="1"/>
  <c r="CC170" i="1" s="1"/>
  <c r="BU169" i="1"/>
  <c r="CC169" i="1" s="1"/>
  <c r="BU168" i="1"/>
  <c r="CC168" i="1" s="1"/>
  <c r="BU167" i="1"/>
  <c r="CC167" i="1" s="1"/>
  <c r="BU166" i="1"/>
  <c r="CC166" i="1" s="1"/>
  <c r="BU165" i="1"/>
  <c r="CC165" i="1" s="1"/>
  <c r="BU164" i="1"/>
  <c r="CC164" i="1" s="1"/>
  <c r="BU163" i="1"/>
  <c r="CC163" i="1" s="1"/>
  <c r="BU162" i="1"/>
  <c r="CC162" i="1" s="1"/>
  <c r="BU161" i="1"/>
  <c r="CC161" i="1" s="1"/>
  <c r="BU160" i="1"/>
  <c r="CC160" i="1" s="1"/>
  <c r="BU159" i="1"/>
  <c r="CC159" i="1" s="1"/>
  <c r="BU158" i="1"/>
  <c r="CC158" i="1" s="1"/>
  <c r="BU157" i="1"/>
  <c r="CC157" i="1" s="1"/>
  <c r="BU156" i="1"/>
  <c r="CC156" i="1" s="1"/>
  <c r="BU155" i="1"/>
  <c r="CC155" i="1" s="1"/>
  <c r="BU154" i="1"/>
  <c r="CC154" i="1" s="1"/>
  <c r="BU153" i="1"/>
  <c r="CC153" i="1" s="1"/>
  <c r="BU152" i="1"/>
  <c r="CC152" i="1" s="1"/>
  <c r="BU151" i="1"/>
  <c r="CC151" i="1" s="1"/>
  <c r="BU150" i="1"/>
  <c r="CC150" i="1" s="1"/>
  <c r="BU149" i="1"/>
  <c r="CC149" i="1" s="1"/>
  <c r="BU148" i="1"/>
  <c r="CC148" i="1" s="1"/>
  <c r="BU147" i="1"/>
  <c r="CC147" i="1" s="1"/>
  <c r="BU146" i="1"/>
  <c r="CC146" i="1" s="1"/>
  <c r="BU145" i="1"/>
  <c r="CC145" i="1" s="1"/>
  <c r="BU144" i="1"/>
  <c r="CC144" i="1" s="1"/>
  <c r="BU143" i="1"/>
  <c r="CC143" i="1" s="1"/>
  <c r="BU142" i="1"/>
  <c r="CC142" i="1" s="1"/>
  <c r="BU141" i="1"/>
  <c r="CC141" i="1" s="1"/>
  <c r="BU140" i="1"/>
  <c r="CC140" i="1" s="1"/>
  <c r="BU139" i="1"/>
  <c r="CC139" i="1" s="1"/>
  <c r="BU138" i="1"/>
  <c r="CC138" i="1" s="1"/>
  <c r="BU137" i="1"/>
  <c r="CC137" i="1" s="1"/>
  <c r="BU136" i="1"/>
  <c r="CC136" i="1" s="1"/>
  <c r="BU135" i="1"/>
  <c r="CC135" i="1" s="1"/>
  <c r="BU134" i="1"/>
  <c r="CC134" i="1" s="1"/>
  <c r="BU133" i="1"/>
  <c r="CC133" i="1" s="1"/>
  <c r="BU132" i="1"/>
  <c r="CC132" i="1" s="1"/>
  <c r="BU131" i="1"/>
  <c r="CC131" i="1" s="1"/>
  <c r="BU130" i="1"/>
  <c r="CC130" i="1" s="1"/>
  <c r="BU129" i="1"/>
  <c r="CC129" i="1" s="1"/>
  <c r="BU128" i="1"/>
  <c r="CC128" i="1" s="1"/>
  <c r="BU127" i="1"/>
  <c r="CC127" i="1" s="1"/>
  <c r="BU126" i="1"/>
  <c r="CC126" i="1" s="1"/>
  <c r="BU125" i="1"/>
  <c r="CC125" i="1" s="1"/>
  <c r="BU124" i="1"/>
  <c r="CC124" i="1" s="1"/>
  <c r="BU123" i="1"/>
  <c r="CC123" i="1" s="1"/>
  <c r="BU122" i="1"/>
  <c r="CC122" i="1" s="1"/>
  <c r="BU121" i="1"/>
  <c r="CC121" i="1" s="1"/>
  <c r="BU120" i="1"/>
  <c r="CC120" i="1" s="1"/>
  <c r="BU119" i="1"/>
  <c r="CC119" i="1" s="1"/>
  <c r="BU118" i="1"/>
  <c r="CC118" i="1" s="1"/>
  <c r="BU117" i="1"/>
  <c r="CC117" i="1" s="1"/>
  <c r="BU116" i="1"/>
  <c r="CC116" i="1" s="1"/>
  <c r="BU115" i="1"/>
  <c r="CC115" i="1" s="1"/>
  <c r="BU114" i="1"/>
  <c r="CC114" i="1" s="1"/>
  <c r="BU113" i="1"/>
  <c r="CC113" i="1" s="1"/>
  <c r="BU112" i="1"/>
  <c r="CC112" i="1" s="1"/>
  <c r="BU111" i="1"/>
  <c r="CC111" i="1" s="1"/>
  <c r="BU110" i="1"/>
  <c r="CC110" i="1" s="1"/>
  <c r="BU109" i="1"/>
  <c r="CC109" i="1" s="1"/>
  <c r="BU108" i="1"/>
  <c r="CC108" i="1" s="1"/>
  <c r="BU107" i="1"/>
  <c r="CC107" i="1" s="1"/>
  <c r="BU106" i="1"/>
  <c r="CC106" i="1" s="1"/>
  <c r="BU105" i="1"/>
  <c r="CC105" i="1" s="1"/>
  <c r="BU104" i="1"/>
  <c r="CC104" i="1" s="1"/>
  <c r="BU103" i="1"/>
  <c r="CC103" i="1" s="1"/>
  <c r="BU102" i="1"/>
  <c r="CC102" i="1" s="1"/>
  <c r="BU101" i="1"/>
  <c r="CC101" i="1" s="1"/>
  <c r="BU100" i="1"/>
  <c r="CC100" i="1" s="1"/>
  <c r="BU99" i="1"/>
  <c r="CC99" i="1" s="1"/>
  <c r="BU98" i="1"/>
  <c r="CC98" i="1" s="1"/>
  <c r="BU97" i="1"/>
  <c r="CC97" i="1" s="1"/>
  <c r="BU96" i="1"/>
  <c r="CC96" i="1" s="1"/>
  <c r="BU95" i="1"/>
  <c r="CC95" i="1" s="1"/>
  <c r="BU93" i="1"/>
  <c r="CC93" i="1" s="1"/>
  <c r="BU92" i="1"/>
  <c r="CC92" i="1" s="1"/>
  <c r="BU91" i="1"/>
  <c r="CC91" i="1" s="1"/>
  <c r="BU90" i="1"/>
  <c r="CC90" i="1" s="1"/>
  <c r="BU89" i="1"/>
  <c r="CC89" i="1" s="1"/>
  <c r="BU88" i="1"/>
  <c r="CC88" i="1" s="1"/>
  <c r="BU87" i="1"/>
  <c r="CC87" i="1" s="1"/>
  <c r="BU86" i="1"/>
  <c r="CC86" i="1" s="1"/>
  <c r="BU85" i="1"/>
  <c r="CC85" i="1" s="1"/>
  <c r="BU84" i="1"/>
  <c r="CC84" i="1" s="1"/>
  <c r="BU83" i="1"/>
  <c r="CC83" i="1" s="1"/>
  <c r="BU82" i="1"/>
  <c r="CC82" i="1" s="1"/>
  <c r="BU81" i="1"/>
  <c r="CC81" i="1" s="1"/>
  <c r="BU80" i="1"/>
  <c r="CC80" i="1" s="1"/>
  <c r="BU79" i="1"/>
  <c r="CC79" i="1" s="1"/>
  <c r="BU78" i="1"/>
  <c r="CC78" i="1" s="1"/>
  <c r="BU77" i="1"/>
  <c r="CC77" i="1" s="1"/>
  <c r="BU76" i="1"/>
  <c r="CC76" i="1" s="1"/>
  <c r="BU75" i="1"/>
  <c r="CC75" i="1" s="1"/>
  <c r="BU74" i="1"/>
  <c r="CC74" i="1" s="1"/>
  <c r="BU73" i="1"/>
  <c r="CC73" i="1" s="1"/>
  <c r="BU72" i="1"/>
  <c r="CC72" i="1" s="1"/>
  <c r="BU71" i="1"/>
  <c r="CC71" i="1" s="1"/>
  <c r="BU70" i="1"/>
  <c r="CC70" i="1" s="1"/>
  <c r="BU69" i="1"/>
  <c r="CC69" i="1" s="1"/>
  <c r="BU68" i="1"/>
  <c r="CC68" i="1" s="1"/>
  <c r="BU67" i="1"/>
  <c r="CC67" i="1" s="1"/>
  <c r="BU66" i="1"/>
  <c r="CC66" i="1" s="1"/>
  <c r="BU65" i="1"/>
  <c r="CC65" i="1" s="1"/>
  <c r="BU64" i="1"/>
  <c r="CC64" i="1" s="1"/>
  <c r="BU63" i="1"/>
  <c r="CC63" i="1" s="1"/>
  <c r="BU62" i="1"/>
  <c r="CC62" i="1" s="1"/>
  <c r="BU61" i="1"/>
  <c r="CC61" i="1" s="1"/>
  <c r="BU60" i="1"/>
  <c r="CC60" i="1" s="1"/>
  <c r="BU59" i="1"/>
  <c r="CC59" i="1" s="1"/>
  <c r="BU58" i="1"/>
  <c r="CC58" i="1" s="1"/>
  <c r="BU57" i="1"/>
  <c r="CC57" i="1" s="1"/>
  <c r="BU56" i="1"/>
  <c r="CC56" i="1" s="1"/>
  <c r="BU55" i="1"/>
  <c r="CC55" i="1" s="1"/>
  <c r="BU54" i="1"/>
  <c r="CC54" i="1" s="1"/>
  <c r="BU53" i="1"/>
  <c r="CC53" i="1" s="1"/>
  <c r="BU52" i="1"/>
  <c r="CC52" i="1" s="1"/>
  <c r="BU51" i="1"/>
  <c r="CC51" i="1" s="1"/>
  <c r="BU50" i="1"/>
  <c r="CC50" i="1" s="1"/>
  <c r="BU49" i="1"/>
  <c r="CC49" i="1" s="1"/>
  <c r="BU48" i="1"/>
  <c r="CC48" i="1" s="1"/>
  <c r="BU47" i="1"/>
  <c r="CC47" i="1" s="1"/>
  <c r="BU46" i="1"/>
  <c r="CC46" i="1" s="1"/>
  <c r="BU45" i="1"/>
  <c r="CC45" i="1" s="1"/>
  <c r="BU44" i="1"/>
  <c r="CC44" i="1" s="1"/>
  <c r="BU43" i="1"/>
  <c r="CC43" i="1" s="1"/>
  <c r="BU42" i="1"/>
  <c r="CC42" i="1" s="1"/>
  <c r="BU41" i="1"/>
  <c r="CC41" i="1" s="1"/>
  <c r="BU40" i="1"/>
  <c r="CC40" i="1" s="1"/>
  <c r="BU39" i="1"/>
  <c r="CC39" i="1" s="1"/>
  <c r="BU38" i="1"/>
  <c r="CC38" i="1" s="1"/>
  <c r="BU37" i="1"/>
  <c r="CC37" i="1" s="1"/>
  <c r="BU36" i="1"/>
  <c r="CC36" i="1" s="1"/>
  <c r="BU35" i="1"/>
  <c r="CC35" i="1" s="1"/>
  <c r="BU34" i="1"/>
  <c r="CC34" i="1" s="1"/>
  <c r="BU33" i="1"/>
  <c r="CC33" i="1" s="1"/>
  <c r="BU32" i="1"/>
  <c r="CC32" i="1" s="1"/>
  <c r="AA969" i="1" l="1"/>
  <c r="AA1564" i="1"/>
  <c r="AA1592" i="1"/>
  <c r="AA1046" i="1"/>
  <c r="X486" i="1"/>
  <c r="AA2558" i="1"/>
  <c r="AA1074" i="1"/>
  <c r="Z2341" i="1"/>
  <c r="Z220" i="1"/>
  <c r="X1116" i="1"/>
  <c r="Z374" i="1"/>
  <c r="Z3114" i="1"/>
  <c r="AA97" i="1"/>
  <c r="Z1529" i="1"/>
  <c r="AA3237" i="1"/>
  <c r="Y3300" i="1"/>
  <c r="AA479" i="1"/>
  <c r="Y2012" i="1"/>
  <c r="Z3048" i="1"/>
  <c r="AA2873" i="1"/>
  <c r="AA3272" i="1"/>
  <c r="AA1557" i="1"/>
  <c r="AA934" i="1"/>
  <c r="Y3041" i="1"/>
  <c r="Z2397" i="1"/>
  <c r="X3230" i="1"/>
  <c r="Y850" i="1"/>
  <c r="Y1452" i="1"/>
  <c r="Y2502" i="1"/>
  <c r="Z2813" i="1"/>
  <c r="AA3377" i="1"/>
  <c r="Z3139" i="1"/>
  <c r="Y1655" i="1"/>
  <c r="Y38" i="1"/>
  <c r="Z689" i="1"/>
  <c r="Z1452" i="1"/>
  <c r="AA2824" i="1"/>
  <c r="X3524" i="1"/>
  <c r="AA1035" i="1"/>
  <c r="Y979" i="1"/>
  <c r="AA713" i="1"/>
  <c r="AA311" i="1"/>
  <c r="X1284" i="1"/>
  <c r="Y1284" i="1"/>
  <c r="Z2484" i="1"/>
  <c r="Y1599" i="1"/>
  <c r="AA2187" i="1"/>
  <c r="AA2103" i="1"/>
  <c r="Y1816" i="1"/>
  <c r="AA1767" i="1"/>
  <c r="AA3044" i="1"/>
  <c r="Z2264" i="1"/>
  <c r="Y1529" i="1"/>
  <c r="Z867" i="1"/>
  <c r="X507" i="1"/>
  <c r="AA3468" i="1"/>
  <c r="AA2425" i="1"/>
  <c r="Z1532" i="1"/>
  <c r="Y1438" i="1"/>
  <c r="Y262" i="1"/>
  <c r="AA1340" i="1"/>
  <c r="X2582" i="1"/>
  <c r="X1511" i="1"/>
  <c r="Z1476" i="1"/>
  <c r="Z3237" i="1"/>
  <c r="X3489" i="1"/>
  <c r="X3111" i="1"/>
  <c r="Z2379" i="1"/>
  <c r="Z1679" i="1"/>
  <c r="Y384" i="1"/>
  <c r="AA34" i="1"/>
  <c r="X1333" i="1"/>
  <c r="X1126" i="1"/>
  <c r="Z115" i="1"/>
  <c r="Z1595" i="1"/>
  <c r="Z2092" i="1"/>
  <c r="Y1333" i="1"/>
  <c r="Z318" i="1"/>
  <c r="AA2740" i="1"/>
  <c r="AA2397" i="1"/>
  <c r="Y2817" i="1"/>
  <c r="Z2061" i="1"/>
  <c r="Y2264" i="1"/>
  <c r="Y3524" i="1"/>
  <c r="Z2743" i="1"/>
  <c r="AA1963" i="1"/>
  <c r="AA832" i="1"/>
  <c r="Y276" i="1"/>
  <c r="AA3373" i="1"/>
  <c r="AA2106" i="1"/>
  <c r="Z738" i="1"/>
  <c r="Z1469" i="1"/>
  <c r="X745" i="1"/>
  <c r="X3083" i="1"/>
  <c r="AA1725" i="1"/>
  <c r="X94" i="1"/>
  <c r="AA1042" i="1"/>
  <c r="Y430" i="1"/>
  <c r="Z1935" i="1"/>
  <c r="Z1280" i="1"/>
  <c r="Z790" i="1"/>
  <c r="Z118" i="1"/>
  <c r="Z1592" i="1"/>
  <c r="Z577" i="1"/>
  <c r="AA3083" i="1"/>
  <c r="Y3048" i="1"/>
  <c r="Z2411" i="1"/>
  <c r="AA2365" i="1"/>
  <c r="X965" i="1"/>
  <c r="AA59" i="1"/>
  <c r="AA3471" i="1"/>
  <c r="AA2638" i="1"/>
  <c r="AA2663" i="1"/>
  <c r="X850" i="1"/>
  <c r="Z143" i="1"/>
  <c r="Y1735" i="1"/>
  <c r="Z934" i="1"/>
  <c r="AA2747" i="1"/>
  <c r="AA1718" i="1"/>
  <c r="AA783" i="1"/>
  <c r="Y3478" i="1"/>
  <c r="AA3499" i="1"/>
  <c r="AA2414" i="1"/>
  <c r="Z2155" i="1"/>
  <c r="AA1158" i="1"/>
  <c r="AA601" i="1"/>
  <c r="Z1028" i="1"/>
  <c r="AA3020" i="1"/>
  <c r="Z2103" i="1"/>
  <c r="Z1182" i="1"/>
  <c r="Z2768" i="1"/>
  <c r="Z1998" i="1"/>
  <c r="Z1655" i="1"/>
  <c r="Z878" i="1"/>
  <c r="AA1287" i="1"/>
  <c r="AA2369" i="1"/>
  <c r="Z2145" i="1"/>
  <c r="Z913" i="1"/>
  <c r="AA958" i="1"/>
  <c r="AA727" i="1"/>
  <c r="Y150" i="1"/>
  <c r="Z2302" i="1"/>
  <c r="Z2726" i="1"/>
  <c r="AA2194" i="1"/>
  <c r="X496" i="1"/>
  <c r="Y3107" i="1"/>
  <c r="AA2565" i="1"/>
  <c r="Y913" i="1"/>
  <c r="Z38" i="1"/>
  <c r="X1060" i="1"/>
  <c r="AA272" i="1"/>
  <c r="Z2792" i="1"/>
  <c r="Z2453" i="1"/>
  <c r="Z846" i="1"/>
  <c r="Y472" i="1"/>
  <c r="X3433" i="1"/>
  <c r="Y3352" i="1"/>
  <c r="Y2936" i="1"/>
  <c r="AA2852" i="1"/>
  <c r="X248" i="1"/>
  <c r="Y328" i="1"/>
  <c r="Z3121" i="1"/>
  <c r="AA1970" i="1"/>
  <c r="Z1228" i="1"/>
  <c r="AA251" i="1"/>
  <c r="AA2138" i="1"/>
  <c r="AA1329" i="1"/>
  <c r="AA444" i="1"/>
  <c r="AA2481" i="1"/>
  <c r="Z2481" i="1"/>
  <c r="Y2481" i="1"/>
  <c r="X2481" i="1"/>
  <c r="Z570" i="1"/>
  <c r="AA570" i="1"/>
  <c r="X3503" i="1"/>
  <c r="Y3503" i="1"/>
  <c r="Z3503" i="1"/>
  <c r="Y3464" i="1"/>
  <c r="Z3499" i="1"/>
  <c r="Z2414" i="1"/>
  <c r="AA1532" i="1"/>
  <c r="X1532" i="1"/>
  <c r="Y1532" i="1"/>
  <c r="AA1210" i="1"/>
  <c r="Z1210" i="1"/>
  <c r="Y1210" i="1"/>
  <c r="X1210" i="1"/>
  <c r="AA3478" i="1"/>
  <c r="Z3478" i="1"/>
  <c r="X3478" i="1"/>
  <c r="Y3499" i="1"/>
  <c r="X3499" i="1"/>
  <c r="AA2568" i="1"/>
  <c r="Z2568" i="1"/>
  <c r="Y2568" i="1"/>
  <c r="X2568" i="1"/>
  <c r="Z2656" i="1"/>
  <c r="Y2656" i="1"/>
  <c r="AA2656" i="1"/>
  <c r="X2656" i="1"/>
  <c r="AA2222" i="1"/>
  <c r="Z2222" i="1"/>
  <c r="Y2222" i="1"/>
  <c r="X2222" i="1"/>
  <c r="Y2414" i="1"/>
  <c r="X2414" i="1"/>
  <c r="Z2005" i="1"/>
  <c r="Y2005" i="1"/>
  <c r="AA2005" i="1"/>
  <c r="X2005" i="1"/>
  <c r="Y1501" i="1"/>
  <c r="X1501" i="1"/>
  <c r="AA1501" i="1"/>
  <c r="Z1501" i="1"/>
  <c r="AA626" i="1"/>
  <c r="X626" i="1"/>
  <c r="AA430" i="1"/>
  <c r="Z430" i="1"/>
  <c r="X430" i="1"/>
  <c r="AA475" i="1"/>
  <c r="Z475" i="1"/>
  <c r="Y475" i="1"/>
  <c r="X475" i="1"/>
  <c r="Y391" i="1"/>
  <c r="X391" i="1"/>
  <c r="Z391" i="1"/>
  <c r="AA391" i="1"/>
  <c r="AA524" i="1"/>
  <c r="Z524" i="1"/>
  <c r="Y524" i="1"/>
  <c r="X524" i="1"/>
  <c r="AA3398" i="1"/>
  <c r="X3398" i="1"/>
  <c r="Y3398" i="1"/>
  <c r="AA3293" i="1"/>
  <c r="Z3293" i="1"/>
  <c r="Y3293" i="1"/>
  <c r="X3293" i="1"/>
  <c r="Z2911" i="1"/>
  <c r="Y2911" i="1"/>
  <c r="AA2911" i="1"/>
  <c r="X2911" i="1"/>
  <c r="Y2631" i="1"/>
  <c r="X2169" i="1"/>
  <c r="Y2169" i="1"/>
  <c r="Z2169" i="1"/>
  <c r="AA2169" i="1"/>
  <c r="AA1893" i="1"/>
  <c r="Z1893" i="1"/>
  <c r="Y1893" i="1"/>
  <c r="X1893" i="1"/>
  <c r="X1368" i="1"/>
  <c r="AA1368" i="1"/>
  <c r="Z1368" i="1"/>
  <c r="Y1368" i="1"/>
  <c r="AA1854" i="1"/>
  <c r="Y1854" i="1"/>
  <c r="X1854" i="1"/>
  <c r="Z1854" i="1"/>
  <c r="AA1154" i="1"/>
  <c r="Z1154" i="1"/>
  <c r="Y1154" i="1"/>
  <c r="X1154" i="1"/>
  <c r="Y31" i="1"/>
  <c r="X31" i="1"/>
  <c r="AA31" i="1"/>
  <c r="Z31" i="1"/>
  <c r="X2411" i="1"/>
  <c r="AA2411" i="1"/>
  <c r="Y2411" i="1"/>
  <c r="AA1882" i="1"/>
  <c r="Z1882" i="1"/>
  <c r="Y1882" i="1"/>
  <c r="X1882" i="1"/>
  <c r="AA3531" i="1"/>
  <c r="Z3531" i="1"/>
  <c r="Y3531" i="1"/>
  <c r="X3531" i="1"/>
  <c r="AA3170" i="1"/>
  <c r="X3170" i="1"/>
  <c r="Y3170" i="1"/>
  <c r="Z3170" i="1"/>
  <c r="X2782" i="1"/>
  <c r="Y2687" i="1"/>
  <c r="Y2365" i="1"/>
  <c r="Z2365" i="1"/>
  <c r="AA1343" i="1"/>
  <c r="AA1700" i="1"/>
  <c r="Z1700" i="1"/>
  <c r="Y1700" i="1"/>
  <c r="X1700" i="1"/>
  <c r="X1256" i="1"/>
  <c r="AA1238" i="1"/>
  <c r="X895" i="1"/>
  <c r="Y895" i="1"/>
  <c r="Z895" i="1"/>
  <c r="AA62" i="1"/>
  <c r="Z146" i="1"/>
  <c r="AA3492" i="1"/>
  <c r="Z3492" i="1"/>
  <c r="Y3492" i="1"/>
  <c r="X3492" i="1"/>
  <c r="AA3135" i="1"/>
  <c r="Z3135" i="1"/>
  <c r="X3135" i="1"/>
  <c r="Y3135" i="1"/>
  <c r="Z2904" i="1"/>
  <c r="X2904" i="1"/>
  <c r="Y2904" i="1"/>
  <c r="Z2673" i="1"/>
  <c r="Y2673" i="1"/>
  <c r="X2673" i="1"/>
  <c r="AA2673" i="1"/>
  <c r="AA2484" i="1"/>
  <c r="Y2484" i="1"/>
  <c r="X2484" i="1"/>
  <c r="Z1599" i="1"/>
  <c r="X1518" i="1"/>
  <c r="AA1518" i="1"/>
  <c r="Z1518" i="1"/>
  <c r="Y1518" i="1"/>
  <c r="AA1252" i="1"/>
  <c r="Y1280" i="1"/>
  <c r="X1280" i="1"/>
  <c r="AA1637" i="1"/>
  <c r="Z1637" i="1"/>
  <c r="Y1637" i="1"/>
  <c r="X1637" i="1"/>
  <c r="Z346" i="1"/>
  <c r="Y346" i="1"/>
  <c r="X346" i="1"/>
  <c r="AA346" i="1"/>
  <c r="AA608" i="1"/>
  <c r="X2036" i="1"/>
  <c r="AA2036" i="1"/>
  <c r="AA3345" i="1"/>
  <c r="Z3345" i="1"/>
  <c r="Y3345" i="1"/>
  <c r="X3345" i="1"/>
  <c r="Z2845" i="1"/>
  <c r="Z2824" i="1"/>
  <c r="AA1819" i="1"/>
  <c r="Z1819" i="1"/>
  <c r="Y1819" i="1"/>
  <c r="X1819" i="1"/>
  <c r="X2274" i="1"/>
  <c r="Z2274" i="1"/>
  <c r="Y2274" i="1"/>
  <c r="X1606" i="1"/>
  <c r="AA1606" i="1"/>
  <c r="Z1606" i="1"/>
  <c r="Y1606" i="1"/>
  <c r="AA734" i="1"/>
  <c r="Y279" i="1"/>
  <c r="X279" i="1"/>
  <c r="AA279" i="1"/>
  <c r="Z279" i="1"/>
  <c r="X251" i="1"/>
  <c r="X2596" i="1"/>
  <c r="Y2596" i="1"/>
  <c r="AA2596" i="1"/>
  <c r="Z2596" i="1"/>
  <c r="Z3422" i="1"/>
  <c r="X3422" i="1"/>
  <c r="AA3422" i="1"/>
  <c r="Y3422" i="1"/>
  <c r="AA3177" i="1"/>
  <c r="Y3177" i="1"/>
  <c r="X3177" i="1"/>
  <c r="Z3177" i="1"/>
  <c r="Y2922" i="1"/>
  <c r="X2922" i="1"/>
  <c r="Z2922" i="1"/>
  <c r="AA2922" i="1"/>
  <c r="Z3086" i="1"/>
  <c r="AA2635" i="1"/>
  <c r="Z2635" i="1"/>
  <c r="Y2635" i="1"/>
  <c r="X2635" i="1"/>
  <c r="Z1903" i="1"/>
  <c r="Y2344" i="1"/>
  <c r="X2344" i="1"/>
  <c r="Z2344" i="1"/>
  <c r="AA2344" i="1"/>
  <c r="X1109" i="1"/>
  <c r="Z1109" i="1"/>
  <c r="Y1109" i="1"/>
  <c r="X1224" i="1"/>
  <c r="AA1011" i="1"/>
  <c r="Z1011" i="1"/>
  <c r="Y1011" i="1"/>
  <c r="X1011" i="1"/>
  <c r="X2743" i="1"/>
  <c r="AA2743" i="1"/>
  <c r="AA3009" i="1"/>
  <c r="Y3009" i="1"/>
  <c r="Z3009" i="1"/>
  <c r="X3009" i="1"/>
  <c r="AA2152" i="1"/>
  <c r="X2152" i="1"/>
  <c r="Y2152" i="1"/>
  <c r="Z2152" i="1"/>
  <c r="Y2117" i="1"/>
  <c r="X2117" i="1"/>
  <c r="AA2117" i="1"/>
  <c r="Z2117" i="1"/>
  <c r="AA1018" i="1"/>
  <c r="Z1018" i="1"/>
  <c r="X1018" i="1"/>
  <c r="Y1018" i="1"/>
  <c r="Y832" i="1"/>
  <c r="Z832" i="1"/>
  <c r="X832" i="1"/>
  <c r="Y335" i="1"/>
  <c r="X335" i="1"/>
  <c r="AA335" i="1"/>
  <c r="Z335" i="1"/>
  <c r="AA1007" i="1"/>
  <c r="Z1007" i="1"/>
  <c r="X1007" i="1"/>
  <c r="Y1007" i="1"/>
  <c r="AA1102" i="1"/>
  <c r="Z1102" i="1"/>
  <c r="Y52" i="1"/>
  <c r="X52" i="1"/>
  <c r="Z52" i="1"/>
  <c r="AA52" i="1"/>
  <c r="Y1147" i="1"/>
  <c r="X1147" i="1"/>
  <c r="AA1147" i="1"/>
  <c r="Z1147" i="1"/>
  <c r="Y1277" i="1"/>
  <c r="X1277" i="1"/>
  <c r="AA1277" i="1"/>
  <c r="Z1277" i="1"/>
  <c r="AA3394" i="1"/>
  <c r="Z3394" i="1"/>
  <c r="Y3394" i="1"/>
  <c r="X3394" i="1"/>
  <c r="Y3373" i="1"/>
  <c r="X3373" i="1"/>
  <c r="Z3373" i="1"/>
  <c r="Z2789" i="1"/>
  <c r="Z2467" i="1"/>
  <c r="Y2467" i="1"/>
  <c r="X2467" i="1"/>
  <c r="AA2467" i="1"/>
  <c r="Z2873" i="1"/>
  <c r="Y2106" i="1"/>
  <c r="Z2106" i="1"/>
  <c r="X2106" i="1"/>
  <c r="Y1347" i="1"/>
  <c r="X1347" i="1"/>
  <c r="Z1347" i="1"/>
  <c r="AA1347" i="1"/>
  <c r="Y1847" i="1"/>
  <c r="Z1116" i="1"/>
  <c r="AA1116" i="1"/>
  <c r="Y1116" i="1"/>
  <c r="X990" i="1"/>
  <c r="Y48" i="1"/>
  <c r="X48" i="1"/>
  <c r="Z48" i="1"/>
  <c r="AA48" i="1"/>
  <c r="Y437" i="1"/>
  <c r="X437" i="1"/>
  <c r="Z437" i="1"/>
  <c r="AA437" i="1"/>
  <c r="Y1098" i="1"/>
  <c r="X1098" i="1"/>
  <c r="Z1098" i="1"/>
  <c r="AA1098" i="1"/>
  <c r="AA283" i="1"/>
  <c r="Z283" i="1"/>
  <c r="X283" i="1"/>
  <c r="Y283" i="1"/>
  <c r="Z3377" i="1"/>
  <c r="Y3377" i="1"/>
  <c r="X3006" i="1"/>
  <c r="Y3006" i="1"/>
  <c r="Y2131" i="1"/>
  <c r="AA773" i="1"/>
  <c r="Z773" i="1"/>
  <c r="Y773" i="1"/>
  <c r="X773" i="1"/>
  <c r="Y542" i="1"/>
  <c r="X542" i="1"/>
  <c r="AA542" i="1"/>
  <c r="Z542" i="1"/>
  <c r="Z521" i="1"/>
  <c r="Z594" i="1"/>
  <c r="Z171" i="1"/>
  <c r="Y171" i="1"/>
  <c r="X171" i="1"/>
  <c r="AA171" i="1"/>
  <c r="Y1102" i="1"/>
  <c r="X258" i="1"/>
  <c r="AA258" i="1"/>
  <c r="Z258" i="1"/>
  <c r="Y258" i="1"/>
  <c r="AA3104" i="1"/>
  <c r="Z3104" i="1"/>
  <c r="X3104" i="1"/>
  <c r="Y3104" i="1"/>
  <c r="Y3072" i="1"/>
  <c r="X3072" i="1"/>
  <c r="Z3072" i="1"/>
  <c r="AA3072" i="1"/>
  <c r="X2761" i="1"/>
  <c r="Y2761" i="1"/>
  <c r="AA2761" i="1"/>
  <c r="Y2505" i="1"/>
  <c r="X2505" i="1"/>
  <c r="Z2505" i="1"/>
  <c r="AA2505" i="1"/>
  <c r="Z2008" i="1"/>
  <c r="Y2008" i="1"/>
  <c r="X2008" i="1"/>
  <c r="AA2008" i="1"/>
  <c r="Y2694" i="1"/>
  <c r="Z2694" i="1"/>
  <c r="X2694" i="1"/>
  <c r="AA2694" i="1"/>
  <c r="Y1613" i="1"/>
  <c r="X1613" i="1"/>
  <c r="AA1613" i="1"/>
  <c r="Z1613" i="1"/>
  <c r="Y1791" i="1"/>
  <c r="X885" i="1"/>
  <c r="Z885" i="1"/>
  <c r="Y885" i="1"/>
  <c r="Y958" i="1"/>
  <c r="Z958" i="1"/>
  <c r="Z727" i="1"/>
  <c r="X727" i="1"/>
  <c r="Y727" i="1"/>
  <c r="AA668" i="1"/>
  <c r="X668" i="1"/>
  <c r="Z668" i="1"/>
  <c r="Y668" i="1"/>
  <c r="Z654" i="1"/>
  <c r="Y654" i="1"/>
  <c r="X654" i="1"/>
  <c r="AA654" i="1"/>
  <c r="X150" i="1"/>
  <c r="Z150" i="1"/>
  <c r="AA150" i="1"/>
  <c r="Z3279" i="1"/>
  <c r="Y3279" i="1"/>
  <c r="X3279" i="1"/>
  <c r="AA3279" i="1"/>
  <c r="Z1070" i="1"/>
  <c r="Z2757" i="1"/>
  <c r="Z2876" i="1"/>
  <c r="AA2866" i="1"/>
  <c r="Z2866" i="1"/>
  <c r="Y2866" i="1"/>
  <c r="X2866" i="1"/>
  <c r="Z2309" i="1"/>
  <c r="X1910" i="1"/>
  <c r="X1588" i="1"/>
  <c r="Y1340" i="1"/>
  <c r="X1340" i="1"/>
  <c r="Z1340" i="1"/>
  <c r="Z1564" i="1"/>
  <c r="AA416" i="1"/>
  <c r="Z416" i="1"/>
  <c r="AA545" i="1"/>
  <c r="Y192" i="1"/>
  <c r="X192" i="1"/>
  <c r="AA192" i="1"/>
  <c r="Z192" i="1"/>
  <c r="AA3100" i="1"/>
  <c r="Z3100" i="1"/>
  <c r="X3100" i="1"/>
  <c r="Y3100" i="1"/>
  <c r="AA2432" i="1"/>
  <c r="AA482" i="1"/>
  <c r="Z482" i="1"/>
  <c r="Y482" i="1"/>
  <c r="X482" i="1"/>
  <c r="Z2540" i="1"/>
  <c r="AA1952" i="1"/>
  <c r="Z1952" i="1"/>
  <c r="Y1952" i="1"/>
  <c r="X1952" i="1"/>
  <c r="Z2421" i="1"/>
  <c r="X2421" i="1"/>
  <c r="AA2421" i="1"/>
  <c r="Y2421" i="1"/>
  <c r="X2120" i="1"/>
  <c r="AA2120" i="1"/>
  <c r="Z2120" i="1"/>
  <c r="Y2120" i="1"/>
  <c r="AA3338" i="1"/>
  <c r="Z3338" i="1"/>
  <c r="X3338" i="1"/>
  <c r="Y3338" i="1"/>
  <c r="X1721" i="1"/>
  <c r="AA1721" i="1"/>
  <c r="Y1721" i="1"/>
  <c r="Z1721" i="1"/>
  <c r="X941" i="1"/>
  <c r="AA941" i="1"/>
  <c r="Z941" i="1"/>
  <c r="Y941" i="1"/>
  <c r="AA87" i="1"/>
  <c r="Z87" i="1"/>
  <c r="Y87" i="1"/>
  <c r="X87" i="1"/>
  <c r="AA1490" i="1"/>
  <c r="Z1490" i="1"/>
  <c r="Y1490" i="1"/>
  <c r="X1490" i="1"/>
  <c r="Z2593" i="1"/>
  <c r="Y2593" i="1"/>
  <c r="X2593" i="1"/>
  <c r="AA2593" i="1"/>
  <c r="AA2537" i="1"/>
  <c r="Z2537" i="1"/>
  <c r="Y2537" i="1"/>
  <c r="X2537" i="1"/>
  <c r="AA1273" i="1"/>
  <c r="Z1273" i="1"/>
  <c r="Y1273" i="1"/>
  <c r="X1273" i="1"/>
  <c r="AA1466" i="1"/>
  <c r="Z1466" i="1"/>
  <c r="Y1466" i="1"/>
  <c r="X1466" i="1"/>
  <c r="Y367" i="1"/>
  <c r="X367" i="1"/>
  <c r="AA367" i="1"/>
  <c r="Z367" i="1"/>
  <c r="X265" i="1"/>
  <c r="Y265" i="1"/>
  <c r="Z265" i="1"/>
  <c r="AA1081" i="1"/>
  <c r="X1081" i="1"/>
  <c r="Z1081" i="1"/>
  <c r="X2862" i="1"/>
  <c r="AA2862" i="1"/>
  <c r="Z2862" i="1"/>
  <c r="Y2862" i="1"/>
  <c r="Z3517" i="1"/>
  <c r="Y3517" i="1"/>
  <c r="X3517" i="1"/>
  <c r="AA3517" i="1"/>
  <c r="AA3174" i="1"/>
  <c r="Z3174" i="1"/>
  <c r="Y3174" i="1"/>
  <c r="X3174" i="1"/>
  <c r="Y2929" i="1"/>
  <c r="X2929" i="1"/>
  <c r="Z2929" i="1"/>
  <c r="AA2929" i="1"/>
  <c r="Y2292" i="1"/>
  <c r="X2292" i="1"/>
  <c r="Z2292" i="1"/>
  <c r="AA2292" i="1"/>
  <c r="Z1256" i="1"/>
  <c r="AA1256" i="1"/>
  <c r="AA566" i="1"/>
  <c r="Y566" i="1"/>
  <c r="X566" i="1"/>
  <c r="Z566" i="1"/>
  <c r="AA321" i="1"/>
  <c r="Z321" i="1"/>
  <c r="Y321" i="1"/>
  <c r="X321" i="1"/>
  <c r="AA164" i="1"/>
  <c r="Z164" i="1"/>
  <c r="Y164" i="1"/>
  <c r="X164" i="1"/>
  <c r="AA2386" i="1"/>
  <c r="Z2386" i="1"/>
  <c r="Y2386" i="1"/>
  <c r="X2386" i="1"/>
  <c r="X146" i="1"/>
  <c r="Y146" i="1"/>
  <c r="AA3247" i="1"/>
  <c r="Z3247" i="1"/>
  <c r="Y3247" i="1"/>
  <c r="X3247" i="1"/>
  <c r="AA2418" i="1"/>
  <c r="Z2418" i="1"/>
  <c r="Y2418" i="1"/>
  <c r="X2418" i="1"/>
  <c r="X2229" i="1"/>
  <c r="AA2229" i="1"/>
  <c r="Z2229" i="1"/>
  <c r="AA2050" i="1"/>
  <c r="X2050" i="1"/>
  <c r="Y2050" i="1"/>
  <c r="Z2050" i="1"/>
  <c r="Y1823" i="1"/>
  <c r="X1823" i="1"/>
  <c r="Y1305" i="1"/>
  <c r="X1305" i="1"/>
  <c r="Z1305" i="1"/>
  <c r="AA1305" i="1"/>
  <c r="X227" i="1"/>
  <c r="AA227" i="1"/>
  <c r="Z227" i="1"/>
  <c r="Y227" i="1"/>
  <c r="X3258" i="1"/>
  <c r="AA3258" i="1"/>
  <c r="Z3258" i="1"/>
  <c r="Y3258" i="1"/>
  <c r="X2824" i="1"/>
  <c r="Y2824" i="1"/>
  <c r="Z2530" i="1"/>
  <c r="Y2530" i="1"/>
  <c r="X2530" i="1"/>
  <c r="AA2530" i="1"/>
  <c r="AA1025" i="1"/>
  <c r="Z1025" i="1"/>
  <c r="Y1025" i="1"/>
  <c r="X1025" i="1"/>
  <c r="AA290" i="1"/>
  <c r="Z290" i="1"/>
  <c r="Y290" i="1"/>
  <c r="X290" i="1"/>
  <c r="Y605" i="1"/>
  <c r="X605" i="1"/>
  <c r="AA605" i="1"/>
  <c r="Z605" i="1"/>
  <c r="AA1546" i="1"/>
  <c r="X1546" i="1"/>
  <c r="Z1546" i="1"/>
  <c r="Y1546" i="1"/>
  <c r="Y3230" i="1"/>
  <c r="Z3230" i="1"/>
  <c r="AA3230" i="1"/>
  <c r="AA3055" i="1"/>
  <c r="Z3055" i="1"/>
  <c r="X3055" i="1"/>
  <c r="Y3055" i="1"/>
  <c r="AA3086" i="1"/>
  <c r="X3086" i="1"/>
  <c r="Y3086" i="1"/>
  <c r="Y1903" i="1"/>
  <c r="X1903" i="1"/>
  <c r="AA2327" i="1"/>
  <c r="Z2327" i="1"/>
  <c r="X2327" i="1"/>
  <c r="Y2327" i="1"/>
  <c r="AA1788" i="1"/>
  <c r="Z1788" i="1"/>
  <c r="Y1788" i="1"/>
  <c r="X1788" i="1"/>
  <c r="Y1224" i="1"/>
  <c r="Z1224" i="1"/>
  <c r="AA1203" i="1"/>
  <c r="X1203" i="1"/>
  <c r="Z1203" i="1"/>
  <c r="Y1203" i="1"/>
  <c r="Y1266" i="1"/>
  <c r="X1266" i="1"/>
  <c r="AA1266" i="1"/>
  <c r="Z1266" i="1"/>
  <c r="AA1049" i="1"/>
  <c r="Z1049" i="1"/>
  <c r="X1049" i="1"/>
  <c r="Y1049" i="1"/>
  <c r="AA3408" i="1"/>
  <c r="Z3408" i="1"/>
  <c r="Y3408" i="1"/>
  <c r="X3408" i="1"/>
  <c r="AA1686" i="1"/>
  <c r="X1686" i="1"/>
  <c r="Z1686" i="1"/>
  <c r="Y1686" i="1"/>
  <c r="AA962" i="1"/>
  <c r="Z962" i="1"/>
  <c r="Y962" i="1"/>
  <c r="X962" i="1"/>
  <c r="Z769" i="1"/>
  <c r="Y769" i="1"/>
  <c r="X769" i="1"/>
  <c r="AA769" i="1"/>
  <c r="Z276" i="1"/>
  <c r="AA276" i="1"/>
  <c r="X276" i="1"/>
  <c r="Y2789" i="1"/>
  <c r="X2789" i="1"/>
  <c r="AA2789" i="1"/>
  <c r="Y2029" i="1"/>
  <c r="X2029" i="1"/>
  <c r="AA2029" i="1"/>
  <c r="Z2029" i="1"/>
  <c r="AA1984" i="1"/>
  <c r="Z1984" i="1"/>
  <c r="Y1984" i="1"/>
  <c r="X1984" i="1"/>
  <c r="AA1802" i="1"/>
  <c r="Z1802" i="1"/>
  <c r="Y1802" i="1"/>
  <c r="X1802" i="1"/>
  <c r="Y990" i="1"/>
  <c r="Z990" i="1"/>
  <c r="X3139" i="1"/>
  <c r="AA3139" i="1"/>
  <c r="Y3139" i="1"/>
  <c r="X3454" i="1"/>
  <c r="AA3454" i="1"/>
  <c r="Z3454" i="1"/>
  <c r="Y3454" i="1"/>
  <c r="AA2992" i="1"/>
  <c r="Z2992" i="1"/>
  <c r="Y2992" i="1"/>
  <c r="X2992" i="1"/>
  <c r="Y1795" i="1"/>
  <c r="X1795" i="1"/>
  <c r="Z1795" i="1"/>
  <c r="AA1795" i="1"/>
  <c r="Y521" i="1"/>
  <c r="AA521" i="1"/>
  <c r="X521" i="1"/>
  <c r="AA594" i="1"/>
  <c r="X594" i="1"/>
  <c r="X1364" i="1"/>
  <c r="AA1364" i="1"/>
  <c r="Y1364" i="1"/>
  <c r="X1438" i="1"/>
  <c r="Z3195" i="1"/>
  <c r="AA3195" i="1"/>
  <c r="Y3195" i="1"/>
  <c r="X3195" i="1"/>
  <c r="Z1644" i="1"/>
  <c r="X1644" i="1"/>
  <c r="AA1644" i="1"/>
  <c r="Y1644" i="1"/>
  <c r="AA1791" i="1"/>
  <c r="X1791" i="1"/>
  <c r="Z1494" i="1"/>
  <c r="Y1494" i="1"/>
  <c r="AA1494" i="1"/>
  <c r="X1494" i="1"/>
  <c r="AA2183" i="1"/>
  <c r="Z2183" i="1"/>
  <c r="Y2183" i="1"/>
  <c r="X2183" i="1"/>
  <c r="X1070" i="1"/>
  <c r="Y1070" i="1"/>
  <c r="AA3506" i="1"/>
  <c r="Z3506" i="1"/>
  <c r="Y3506" i="1"/>
  <c r="X3506" i="1"/>
  <c r="X2603" i="1"/>
  <c r="Z2603" i="1"/>
  <c r="AA2603" i="1"/>
  <c r="Y2603" i="1"/>
  <c r="Z2334" i="1"/>
  <c r="X2334" i="1"/>
  <c r="Y2334" i="1"/>
  <c r="AA2334" i="1"/>
  <c r="AA2600" i="1"/>
  <c r="Z2600" i="1"/>
  <c r="Y2600" i="1"/>
  <c r="X2600" i="1"/>
  <c r="AA1588" i="1"/>
  <c r="Z1588" i="1"/>
  <c r="Z972" i="1"/>
  <c r="Y972" i="1"/>
  <c r="AA972" i="1"/>
  <c r="X104" i="1"/>
  <c r="AA104" i="1"/>
  <c r="Z104" i="1"/>
  <c r="AA1193" i="1"/>
  <c r="Z1956" i="1"/>
  <c r="AA1956" i="1"/>
  <c r="AA549" i="1"/>
  <c r="Z549" i="1"/>
  <c r="Y549" i="1"/>
  <c r="X549" i="1"/>
  <c r="AA1756" i="1"/>
  <c r="Z1756" i="1"/>
  <c r="Y1756" i="1"/>
  <c r="X1756" i="1"/>
  <c r="Z3002" i="1"/>
  <c r="AA3002" i="1"/>
  <c r="Y3002" i="1"/>
  <c r="X3002" i="1"/>
  <c r="AA2754" i="1"/>
  <c r="Z2754" i="1"/>
  <c r="Y2754" i="1"/>
  <c r="X2754" i="1"/>
  <c r="AA2498" i="1"/>
  <c r="Z2498" i="1"/>
  <c r="X2498" i="1"/>
  <c r="Y2498" i="1"/>
  <c r="AA2330" i="1"/>
  <c r="Z2330" i="1"/>
  <c r="Y2330" i="1"/>
  <c r="X2330" i="1"/>
  <c r="Y2155" i="1"/>
  <c r="X1158" i="1"/>
  <c r="Z1158" i="1"/>
  <c r="Z626" i="1"/>
  <c r="X601" i="1"/>
  <c r="Y601" i="1"/>
  <c r="Z601" i="1"/>
  <c r="AA1987" i="1"/>
  <c r="X1987" i="1"/>
  <c r="Z1987" i="1"/>
  <c r="Y1987" i="1"/>
  <c r="AA2351" i="1"/>
  <c r="Z2351" i="1"/>
  <c r="Y2351" i="1"/>
  <c r="X2351" i="1"/>
  <c r="Y3447" i="1"/>
  <c r="AA3447" i="1"/>
  <c r="X3447" i="1"/>
  <c r="Z3447" i="1"/>
  <c r="AA2645" i="1"/>
  <c r="Z2645" i="1"/>
  <c r="Y2645" i="1"/>
  <c r="X2645" i="1"/>
  <c r="AA766" i="1"/>
  <c r="Z766" i="1"/>
  <c r="Y766" i="1"/>
  <c r="X766" i="1"/>
  <c r="AA265" i="1"/>
  <c r="AA1249" i="1"/>
  <c r="Z1249" i="1"/>
  <c r="Y1249" i="1"/>
  <c r="X1249" i="1"/>
  <c r="Y1956" i="1"/>
  <c r="AA3268" i="1"/>
  <c r="Z3268" i="1"/>
  <c r="Y3268" i="1"/>
  <c r="X3268" i="1"/>
  <c r="AA2782" i="1"/>
  <c r="Z2782" i="1"/>
  <c r="Z2190" i="1"/>
  <c r="Y2190" i="1"/>
  <c r="X2190" i="1"/>
  <c r="AA2190" i="1"/>
  <c r="X1550" i="1"/>
  <c r="AA1550" i="1"/>
  <c r="Z1550" i="1"/>
  <c r="Y1550" i="1"/>
  <c r="AA895" i="1"/>
  <c r="Z965" i="1"/>
  <c r="AA965" i="1"/>
  <c r="Y965" i="1"/>
  <c r="X741" i="1"/>
  <c r="AA741" i="1"/>
  <c r="Y741" i="1"/>
  <c r="Z741" i="1"/>
  <c r="AA146" i="1"/>
  <c r="AA2904" i="1"/>
  <c r="AA1935" i="1"/>
  <c r="X1935" i="1"/>
  <c r="AA1375" i="1"/>
  <c r="Z1375" i="1"/>
  <c r="Y1375" i="1"/>
  <c r="X1375" i="1"/>
  <c r="Y804" i="1"/>
  <c r="X804" i="1"/>
  <c r="AA804" i="1"/>
  <c r="Z804" i="1"/>
  <c r="AA1280" i="1"/>
  <c r="X790" i="1"/>
  <c r="Y790" i="1"/>
  <c r="AA1504" i="1"/>
  <c r="Z1504" i="1"/>
  <c r="Y1504" i="1"/>
  <c r="X1504" i="1"/>
  <c r="Y608" i="1"/>
  <c r="Z608" i="1"/>
  <c r="X608" i="1"/>
  <c r="Y1158" i="1"/>
  <c r="X3415" i="1"/>
  <c r="Y3415" i="1"/>
  <c r="AA3415" i="1"/>
  <c r="Z3415" i="1"/>
  <c r="AA2831" i="1"/>
  <c r="Z2831" i="1"/>
  <c r="Y2831" i="1"/>
  <c r="X2831" i="1"/>
  <c r="AA2610" i="1"/>
  <c r="Z2610" i="1"/>
  <c r="Y2610" i="1"/>
  <c r="X2610" i="1"/>
  <c r="AA2271" i="1"/>
  <c r="Z2271" i="1"/>
  <c r="Y2271" i="1"/>
  <c r="X2271" i="1"/>
  <c r="AA1175" i="1"/>
  <c r="Z1175" i="1"/>
  <c r="Y1175" i="1"/>
  <c r="X1175" i="1"/>
  <c r="X2208" i="1"/>
  <c r="AA2208" i="1"/>
  <c r="Y2208" i="1"/>
  <c r="Z2208" i="1"/>
  <c r="AA1903" i="1"/>
  <c r="AA1837" i="1"/>
  <c r="Z1837" i="1"/>
  <c r="Y1837" i="1"/>
  <c r="X1837" i="1"/>
  <c r="X1182" i="1"/>
  <c r="AA1182" i="1"/>
  <c r="AA1109" i="1"/>
  <c r="AA1224" i="1"/>
  <c r="Z496" i="1"/>
  <c r="Y496" i="1"/>
  <c r="AA496" i="1"/>
  <c r="Y3436" i="1"/>
  <c r="X3436" i="1"/>
  <c r="Z3436" i="1"/>
  <c r="Y2743" i="1"/>
  <c r="Y2523" i="1"/>
  <c r="AA2523" i="1"/>
  <c r="Z2523" i="1"/>
  <c r="X2523" i="1"/>
  <c r="X2589" i="1"/>
  <c r="Y2589" i="1"/>
  <c r="Z2589" i="1"/>
  <c r="Z1735" i="1"/>
  <c r="Y1581" i="1"/>
  <c r="X1581" i="1"/>
  <c r="AA1581" i="1"/>
  <c r="Z1581" i="1"/>
  <c r="X3058" i="1"/>
  <c r="Y3058" i="1"/>
  <c r="AA3058" i="1"/>
  <c r="Z3058" i="1"/>
  <c r="AA2547" i="1"/>
  <c r="Z2547" i="1"/>
  <c r="Y2547" i="1"/>
  <c r="X2547" i="1"/>
  <c r="X2873" i="1"/>
  <c r="Y2873" i="1"/>
  <c r="X1357" i="1"/>
  <c r="AA1357" i="1"/>
  <c r="Z1357" i="1"/>
  <c r="Y1357" i="1"/>
  <c r="X1630" i="1"/>
  <c r="Z1630" i="1"/>
  <c r="Y1630" i="1"/>
  <c r="AA1424" i="1"/>
  <c r="Z1424" i="1"/>
  <c r="X1424" i="1"/>
  <c r="Y1424" i="1"/>
  <c r="Y783" i="1"/>
  <c r="Z783" i="1"/>
  <c r="X783" i="1"/>
  <c r="X1469" i="1"/>
  <c r="AA1469" i="1"/>
  <c r="AA1291" i="1"/>
  <c r="Z1291" i="1"/>
  <c r="Y1291" i="1"/>
  <c r="X1291" i="1"/>
  <c r="X311" i="1"/>
  <c r="Z311" i="1"/>
  <c r="Y311" i="1"/>
  <c r="AA724" i="1"/>
  <c r="Z724" i="1"/>
  <c r="Y724" i="1"/>
  <c r="X724" i="1"/>
  <c r="AA1945" i="1"/>
  <c r="Z1945" i="1"/>
  <c r="X1945" i="1"/>
  <c r="Y1945" i="1"/>
  <c r="Y2768" i="1"/>
  <c r="X2768" i="1"/>
  <c r="Y2187" i="1"/>
  <c r="X2187" i="1"/>
  <c r="Z2187" i="1"/>
  <c r="Z3356" i="1"/>
  <c r="Y3356" i="1"/>
  <c r="X3356" i="1"/>
  <c r="AA3356" i="1"/>
  <c r="Y2855" i="1"/>
  <c r="AA2855" i="1"/>
  <c r="X2855" i="1"/>
  <c r="Z2855" i="1"/>
  <c r="AA2491" i="1"/>
  <c r="Z2491" i="1"/>
  <c r="Y2491" i="1"/>
  <c r="X2491" i="1"/>
  <c r="Z2628" i="1"/>
  <c r="Y2628" i="1"/>
  <c r="X2628" i="1"/>
  <c r="AA2628" i="1"/>
  <c r="AA2729" i="1"/>
  <c r="Z2729" i="1"/>
  <c r="Y2729" i="1"/>
  <c r="X2729" i="1"/>
  <c r="AA1998" i="1"/>
  <c r="Y1998" i="1"/>
  <c r="X1998" i="1"/>
  <c r="AA1655" i="1"/>
  <c r="X1655" i="1"/>
  <c r="AA1536" i="1"/>
  <c r="Z1536" i="1"/>
  <c r="Y1536" i="1"/>
  <c r="X1536" i="1"/>
  <c r="Y1014" i="1"/>
  <c r="X1014" i="1"/>
  <c r="Y594" i="1"/>
  <c r="AA468" i="1"/>
  <c r="Z468" i="1"/>
  <c r="Y468" i="1"/>
  <c r="X468" i="1"/>
  <c r="AA381" i="1"/>
  <c r="Z381" i="1"/>
  <c r="Y381" i="1"/>
  <c r="X381" i="1"/>
  <c r="AA990" i="1"/>
  <c r="Z1438" i="1"/>
  <c r="AA1438" i="1"/>
  <c r="AA3310" i="1"/>
  <c r="X3310" i="1"/>
  <c r="Y3310" i="1"/>
  <c r="Z2957" i="1"/>
  <c r="AA2957" i="1"/>
  <c r="X2957" i="1"/>
  <c r="AA1707" i="1"/>
  <c r="Z1707" i="1"/>
  <c r="Y1707" i="1"/>
  <c r="X1707" i="1"/>
  <c r="Y997" i="1"/>
  <c r="X997" i="1"/>
  <c r="Z997" i="1"/>
  <c r="AA997" i="1"/>
  <c r="Z664" i="1"/>
  <c r="AA664" i="1"/>
  <c r="Y664" i="1"/>
  <c r="X664" i="1"/>
  <c r="Z640" i="1"/>
  <c r="AA1070" i="1"/>
  <c r="X3237" i="1"/>
  <c r="Y3237" i="1"/>
  <c r="Y3083" i="1"/>
  <c r="Z3083" i="1"/>
  <c r="AA2876" i="1"/>
  <c r="Y2876" i="1"/>
  <c r="X2876" i="1"/>
  <c r="AA2407" i="1"/>
  <c r="Z2407" i="1"/>
  <c r="Y2407" i="1"/>
  <c r="X2407" i="1"/>
  <c r="AA1602" i="1"/>
  <c r="Z1602" i="1"/>
  <c r="Y1602" i="1"/>
  <c r="X1602" i="1"/>
  <c r="Y1588" i="1"/>
  <c r="Z1725" i="1"/>
  <c r="Y1725" i="1"/>
  <c r="X1725" i="1"/>
  <c r="AA864" i="1"/>
  <c r="Z864" i="1"/>
  <c r="X864" i="1"/>
  <c r="Y864" i="1"/>
  <c r="X416" i="1"/>
  <c r="X461" i="1"/>
  <c r="AA461" i="1"/>
  <c r="Y461" i="1"/>
  <c r="Z461" i="1"/>
  <c r="Y223" i="1"/>
  <c r="X223" i="1"/>
  <c r="Z223" i="1"/>
  <c r="AA223" i="1"/>
  <c r="Y104" i="1"/>
  <c r="Y1193" i="1"/>
  <c r="Z1193" i="1"/>
  <c r="X1193" i="1"/>
  <c r="AA1942" i="1"/>
  <c r="Z1942" i="1"/>
  <c r="Y1942" i="1"/>
  <c r="X1942" i="1"/>
  <c r="AA405" i="1"/>
  <c r="Z405" i="1"/>
  <c r="Y405" i="1"/>
  <c r="X405" i="1"/>
  <c r="Y1767" i="1"/>
  <c r="X1767" i="1"/>
  <c r="Z1767" i="1"/>
  <c r="Z1914" i="1"/>
  <c r="Y1914" i="1"/>
  <c r="X1914" i="1"/>
  <c r="AA1914" i="1"/>
  <c r="AA2019" i="1"/>
  <c r="Z2019" i="1"/>
  <c r="Y2019" i="1"/>
  <c r="X2019" i="1"/>
  <c r="AA1886" i="1"/>
  <c r="Z1886" i="1"/>
  <c r="Y1886" i="1"/>
  <c r="X1886" i="1"/>
  <c r="AA1385" i="1"/>
  <c r="Z1385" i="1"/>
  <c r="Y1385" i="1"/>
  <c r="X1385" i="1"/>
  <c r="X1172" i="1"/>
  <c r="Y1172" i="1"/>
  <c r="AA1172" i="1"/>
  <c r="Y1287" i="1"/>
  <c r="X1287" i="1"/>
  <c r="Z1287" i="1"/>
  <c r="AA216" i="1"/>
  <c r="X216" i="1"/>
  <c r="Y216" i="1"/>
  <c r="X531" i="1"/>
  <c r="AA531" i="1"/>
  <c r="Z531" i="1"/>
  <c r="Y531" i="1"/>
  <c r="Z1172" i="1"/>
  <c r="Z3181" i="1"/>
  <c r="Y3181" i="1"/>
  <c r="X3181" i="1"/>
  <c r="AA3181" i="1"/>
  <c r="X2925" i="1"/>
  <c r="AA2925" i="1"/>
  <c r="Y2925" i="1"/>
  <c r="AA2488" i="1"/>
  <c r="Z2488" i="1"/>
  <c r="Y2488" i="1"/>
  <c r="X2488" i="1"/>
  <c r="Y2173" i="1"/>
  <c r="X2173" i="1"/>
  <c r="Z2173" i="1"/>
  <c r="AA2173" i="1"/>
  <c r="Y2369" i="1"/>
  <c r="X2369" i="1"/>
  <c r="Z2369" i="1"/>
  <c r="AA2096" i="1"/>
  <c r="Z2096" i="1"/>
  <c r="Y2096" i="1"/>
  <c r="X2096" i="1"/>
  <c r="X1497" i="1"/>
  <c r="AA839" i="1"/>
  <c r="Y839" i="1"/>
  <c r="X839" i="1"/>
  <c r="Z839" i="1"/>
  <c r="AA339" i="1"/>
  <c r="Z339" i="1"/>
  <c r="Y339" i="1"/>
  <c r="X339" i="1"/>
  <c r="X66" i="1"/>
  <c r="AA66" i="1"/>
  <c r="Z66" i="1"/>
  <c r="Y66" i="1"/>
  <c r="Z706" i="1"/>
  <c r="AA2946" i="1"/>
  <c r="Z2946" i="1"/>
  <c r="X2946" i="1"/>
  <c r="Y2946" i="1"/>
  <c r="Y2582" i="1"/>
  <c r="Z2582" i="1"/>
  <c r="Z2526" i="1"/>
  <c r="Y1511" i="1"/>
  <c r="Z1511" i="1"/>
  <c r="Y1476" i="1"/>
  <c r="Y1445" i="1"/>
  <c r="X1445" i="1"/>
  <c r="AA1445" i="1"/>
  <c r="Z1445" i="1"/>
  <c r="AA808" i="1"/>
  <c r="Z808" i="1"/>
  <c r="Y808" i="1"/>
  <c r="X808" i="1"/>
  <c r="Y1896" i="1"/>
  <c r="X1896" i="1"/>
  <c r="Z1896" i="1"/>
  <c r="AA1896" i="1"/>
  <c r="Z1441" i="1"/>
  <c r="Y1441" i="1"/>
  <c r="X1441" i="1"/>
  <c r="AA1441" i="1"/>
  <c r="X731" i="1"/>
  <c r="AA731" i="1"/>
  <c r="Z731" i="1"/>
  <c r="Y731" i="1"/>
  <c r="X818" i="1"/>
  <c r="Z409" i="1"/>
  <c r="Y409" i="1"/>
  <c r="X409" i="1"/>
  <c r="AA409" i="1"/>
  <c r="AA3163" i="1"/>
  <c r="Z3163" i="1"/>
  <c r="X3163" i="1"/>
  <c r="X2320" i="1"/>
  <c r="AA2320" i="1"/>
  <c r="X1455" i="1"/>
  <c r="Z1455" i="1"/>
  <c r="Y1455" i="1"/>
  <c r="Z825" i="1"/>
  <c r="AA790" i="1"/>
  <c r="Z538" i="1"/>
  <c r="AA349" i="1"/>
  <c r="Y111" i="1"/>
  <c r="X111" i="1"/>
  <c r="AA111" i="1"/>
  <c r="Z111" i="1"/>
  <c r="Z563" i="1"/>
  <c r="Y563" i="1"/>
  <c r="X563" i="1"/>
  <c r="AA563" i="1"/>
  <c r="X3520" i="1"/>
  <c r="X3149" i="1"/>
  <c r="Y3149" i="1"/>
  <c r="AA3149" i="1"/>
  <c r="Z3149" i="1"/>
  <c r="X2078" i="1"/>
  <c r="Z1970" i="1"/>
  <c r="X1970" i="1"/>
  <c r="Y1970" i="1"/>
  <c r="AA1595" i="1"/>
  <c r="X1595" i="1"/>
  <c r="AA1231" i="1"/>
  <c r="Z1231" i="1"/>
  <c r="Y1231" i="1"/>
  <c r="X1231" i="1"/>
  <c r="X1228" i="1"/>
  <c r="AA1228" i="1"/>
  <c r="X1270" i="1"/>
  <c r="AA1270" i="1"/>
  <c r="Z1270" i="1"/>
  <c r="Y1270" i="1"/>
  <c r="X1413" i="1"/>
  <c r="AA1413" i="1"/>
  <c r="Z1413" i="1"/>
  <c r="Y1413" i="1"/>
  <c r="X3457" i="1"/>
  <c r="AA3457" i="1"/>
  <c r="Z3457" i="1"/>
  <c r="Y3457" i="1"/>
  <c r="X3062" i="1"/>
  <c r="AA3062" i="1"/>
  <c r="Z3062" i="1"/>
  <c r="Y3062" i="1"/>
  <c r="Y2813" i="1"/>
  <c r="X2813" i="1"/>
  <c r="AA2813" i="1"/>
  <c r="Z1396" i="1"/>
  <c r="AA1396" i="1"/>
  <c r="Y1182" i="1"/>
  <c r="Y1144" i="1"/>
  <c r="X1144" i="1"/>
  <c r="AA1144" i="1"/>
  <c r="Z1144" i="1"/>
  <c r="AA388" i="1"/>
  <c r="Z388" i="1"/>
  <c r="X388" i="1"/>
  <c r="Y388" i="1"/>
  <c r="Y1256" i="1"/>
  <c r="AA3436" i="1"/>
  <c r="AA3027" i="1"/>
  <c r="Z3027" i="1"/>
  <c r="Y3027" i="1"/>
  <c r="X3027" i="1"/>
  <c r="AA3125" i="1"/>
  <c r="Z3125" i="1"/>
  <c r="Y3125" i="1"/>
  <c r="X3125" i="1"/>
  <c r="X2918" i="1"/>
  <c r="AA2918" i="1"/>
  <c r="Z2918" i="1"/>
  <c r="Y2918" i="1"/>
  <c r="Y1861" i="1"/>
  <c r="Z1861" i="1"/>
  <c r="X1861" i="1"/>
  <c r="AA1861" i="1"/>
  <c r="AA1900" i="1"/>
  <c r="Z1900" i="1"/>
  <c r="Y1900" i="1"/>
  <c r="X1900" i="1"/>
  <c r="AA1830" i="1"/>
  <c r="Z1830" i="1"/>
  <c r="Y1830" i="1"/>
  <c r="X1830" i="1"/>
  <c r="Z612" i="1"/>
  <c r="Y612" i="1"/>
  <c r="X612" i="1"/>
  <c r="AA612" i="1"/>
  <c r="Y122" i="1"/>
  <c r="X122" i="1"/>
  <c r="AA122" i="1"/>
  <c r="Z122" i="1"/>
  <c r="AA178" i="1"/>
  <c r="Z178" i="1"/>
  <c r="Y178" i="1"/>
  <c r="X178" i="1"/>
  <c r="X2747" i="1"/>
  <c r="Z2747" i="1"/>
  <c r="Y2747" i="1"/>
  <c r="AA1378" i="1"/>
  <c r="X1378" i="1"/>
  <c r="Y1378" i="1"/>
  <c r="Z1378" i="1"/>
  <c r="Y1396" i="1"/>
  <c r="Z2775" i="1"/>
  <c r="Y2775" i="1"/>
  <c r="AA2775" i="1"/>
  <c r="X2775" i="1"/>
  <c r="Y1959" i="1"/>
  <c r="X1959" i="1"/>
  <c r="AA1630" i="1"/>
  <c r="Y1469" i="1"/>
  <c r="Y118" i="1"/>
  <c r="X118" i="1"/>
  <c r="AA3401" i="1"/>
  <c r="Z3401" i="1"/>
  <c r="Y3401" i="1"/>
  <c r="X3401" i="1"/>
  <c r="AA1798" i="1"/>
  <c r="Z1798" i="1"/>
  <c r="Y1798" i="1"/>
  <c r="X1798" i="1"/>
  <c r="Y1665" i="1"/>
  <c r="AA1665" i="1"/>
  <c r="Z1665" i="1"/>
  <c r="Z1483" i="1"/>
  <c r="AA1483" i="1"/>
  <c r="X1483" i="1"/>
  <c r="Z1014" i="1"/>
  <c r="X913" i="1"/>
  <c r="AA913" i="1"/>
  <c r="AA748" i="1"/>
  <c r="Z748" i="1"/>
  <c r="Y748" i="1"/>
  <c r="X748" i="1"/>
  <c r="AA1123" i="1"/>
  <c r="Z1123" i="1"/>
  <c r="Y1123" i="1"/>
  <c r="X1123" i="1"/>
  <c r="Z167" i="1"/>
  <c r="AA167" i="1"/>
  <c r="Y167" i="1"/>
  <c r="X167" i="1"/>
  <c r="Y2320" i="1"/>
  <c r="AA3223" i="1"/>
  <c r="Z3223" i="1"/>
  <c r="Y3223" i="1"/>
  <c r="X3223" i="1"/>
  <c r="Z3233" i="1"/>
  <c r="AA3076" i="1"/>
  <c r="Z3076" i="1"/>
  <c r="Y3076" i="1"/>
  <c r="X3076" i="1"/>
  <c r="AA2446" i="1"/>
  <c r="Z2446" i="1"/>
  <c r="X2446" i="1"/>
  <c r="Y2446" i="1"/>
  <c r="Y2085" i="1"/>
  <c r="X2085" i="1"/>
  <c r="Z2085" i="1"/>
  <c r="AA2085" i="1"/>
  <c r="AA1403" i="1"/>
  <c r="Z1403" i="1"/>
  <c r="Y1403" i="1"/>
  <c r="X1403" i="1"/>
  <c r="Z948" i="1"/>
  <c r="Y948" i="1"/>
  <c r="X948" i="1"/>
  <c r="AA948" i="1"/>
  <c r="X650" i="1"/>
  <c r="AA696" i="1"/>
  <c r="Z696" i="1"/>
  <c r="Y696" i="1"/>
  <c r="X696" i="1"/>
  <c r="Z752" i="1"/>
  <c r="Y752" i="1"/>
  <c r="X752" i="1"/>
  <c r="AA752" i="1"/>
  <c r="Y640" i="1"/>
  <c r="AA640" i="1"/>
  <c r="X640" i="1"/>
  <c r="Y2880" i="1"/>
  <c r="X2880" i="1"/>
  <c r="X3184" i="1"/>
  <c r="AA3184" i="1"/>
  <c r="Z3184" i="1"/>
  <c r="Y3184" i="1"/>
  <c r="AA3167" i="1"/>
  <c r="Z3167" i="1"/>
  <c r="Y3167" i="1"/>
  <c r="X3167" i="1"/>
  <c r="AA2764" i="1"/>
  <c r="X2736" i="1"/>
  <c r="AA2736" i="1"/>
  <c r="Y2736" i="1"/>
  <c r="Z2736" i="1"/>
  <c r="Z923" i="1"/>
  <c r="X972" i="1"/>
  <c r="Y1046" i="1"/>
  <c r="X1046" i="1"/>
  <c r="Z892" i="1"/>
  <c r="Y892" i="1"/>
  <c r="X892" i="1"/>
  <c r="AA892" i="1"/>
  <c r="Y447" i="1"/>
  <c r="X447" i="1"/>
  <c r="AA447" i="1"/>
  <c r="Z447" i="1"/>
  <c r="Z3111" i="1"/>
  <c r="Y3111" i="1"/>
  <c r="AA3111" i="1"/>
  <c r="X1350" i="1"/>
  <c r="AA1350" i="1"/>
  <c r="Y1350" i="1"/>
  <c r="Z1350" i="1"/>
  <c r="Y902" i="1"/>
  <c r="AA902" i="1"/>
  <c r="X902" i="1"/>
  <c r="Z3240" i="1"/>
  <c r="Y3240" i="1"/>
  <c r="X3240" i="1"/>
  <c r="AA3240" i="1"/>
  <c r="AA3226" i="1"/>
  <c r="X3226" i="1"/>
  <c r="Y3226" i="1"/>
  <c r="AA2796" i="1"/>
  <c r="Z2796" i="1"/>
  <c r="X2796" i="1"/>
  <c r="X1539" i="1"/>
  <c r="Z1539" i="1"/>
  <c r="Y1539" i="1"/>
  <c r="X1679" i="1"/>
  <c r="Y1679" i="1"/>
  <c r="AA1679" i="1"/>
  <c r="Z1284" i="1"/>
  <c r="AA1284" i="1"/>
  <c r="Z1508" i="1"/>
  <c r="X384" i="1"/>
  <c r="AA188" i="1"/>
  <c r="Z188" i="1"/>
  <c r="Y188" i="1"/>
  <c r="X188" i="1"/>
  <c r="Z34" i="1"/>
  <c r="X3212" i="1"/>
  <c r="AA3212" i="1"/>
  <c r="Z3212" i="1"/>
  <c r="Y3212" i="1"/>
  <c r="Z3198" i="1"/>
  <c r="Y3198" i="1"/>
  <c r="X3198" i="1"/>
  <c r="AA3198" i="1"/>
  <c r="Z2925" i="1"/>
  <c r="AA2047" i="1"/>
  <c r="Z2047" i="1"/>
  <c r="Y2047" i="1"/>
  <c r="X2047" i="1"/>
  <c r="Z1497" i="1"/>
  <c r="AA1497" i="1"/>
  <c r="Y1704" i="1"/>
  <c r="X1704" i="1"/>
  <c r="AA1704" i="1"/>
  <c r="Z1704" i="1"/>
  <c r="AA412" i="1"/>
  <c r="Z412" i="1"/>
  <c r="X412" i="1"/>
  <c r="Y412" i="1"/>
  <c r="AA244" i="1"/>
  <c r="Z244" i="1"/>
  <c r="Y244" i="1"/>
  <c r="X244" i="1"/>
  <c r="Z1623" i="1"/>
  <c r="Y1623" i="1"/>
  <c r="AA1623" i="1"/>
  <c r="X706" i="1"/>
  <c r="AA706" i="1"/>
  <c r="Z3496" i="1"/>
  <c r="AA3153" i="1"/>
  <c r="Z3153" i="1"/>
  <c r="Y3153" i="1"/>
  <c r="X3153" i="1"/>
  <c r="Y3020" i="1"/>
  <c r="X3020" i="1"/>
  <c r="Z3020" i="1"/>
  <c r="AA2621" i="1"/>
  <c r="Z2621" i="1"/>
  <c r="Y2621" i="1"/>
  <c r="X2621" i="1"/>
  <c r="AA2582" i="1"/>
  <c r="Z2124" i="1"/>
  <c r="X2526" i="1"/>
  <c r="Y2526" i="1"/>
  <c r="AA1511" i="1"/>
  <c r="X853" i="1"/>
  <c r="AA853" i="1"/>
  <c r="Z853" i="1"/>
  <c r="Y853" i="1"/>
  <c r="Y363" i="1"/>
  <c r="X363" i="1"/>
  <c r="AA1186" i="1"/>
  <c r="Z1186" i="1"/>
  <c r="Y1186" i="1"/>
  <c r="X1186" i="1"/>
  <c r="AA818" i="1"/>
  <c r="Z818" i="1"/>
  <c r="AA3209" i="1"/>
  <c r="Z3209" i="1"/>
  <c r="Y3209" i="1"/>
  <c r="X3209" i="1"/>
  <c r="Y1648" i="1"/>
  <c r="X1648" i="1"/>
  <c r="AA1648" i="1"/>
  <c r="Z1648" i="1"/>
  <c r="Y3391" i="1"/>
  <c r="AA3391" i="1"/>
  <c r="Z3391" i="1"/>
  <c r="X3391" i="1"/>
  <c r="AA2848" i="1"/>
  <c r="Y2848" i="1"/>
  <c r="X2848" i="1"/>
  <c r="Z2848" i="1"/>
  <c r="AA2897" i="1"/>
  <c r="Z2897" i="1"/>
  <c r="X2897" i="1"/>
  <c r="Y2897" i="1"/>
  <c r="AA2586" i="1"/>
  <c r="Z2586" i="1"/>
  <c r="Y2586" i="1"/>
  <c r="X2586" i="1"/>
  <c r="AA2288" i="1"/>
  <c r="Z2288" i="1"/>
  <c r="Y2288" i="1"/>
  <c r="X2288" i="1"/>
  <c r="AA1455" i="1"/>
  <c r="Z2460" i="1"/>
  <c r="Y2460" i="1"/>
  <c r="AA2460" i="1"/>
  <c r="X2460" i="1"/>
  <c r="AA1732" i="1"/>
  <c r="Z1732" i="1"/>
  <c r="Y1732" i="1"/>
  <c r="X1732" i="1"/>
  <c r="X825" i="1"/>
  <c r="AA825" i="1"/>
  <c r="Y825" i="1"/>
  <c r="X538" i="1"/>
  <c r="AA538" i="1"/>
  <c r="X349" i="1"/>
  <c r="Z349" i="1"/>
  <c r="Y349" i="1"/>
  <c r="Z24" i="1"/>
  <c r="Y24" i="1"/>
  <c r="AA3440" i="1"/>
  <c r="X3440" i="1"/>
  <c r="Z3440" i="1"/>
  <c r="Y3440" i="1"/>
  <c r="AA3475" i="1"/>
  <c r="Z3475" i="1"/>
  <c r="Y3475" i="1"/>
  <c r="X3475" i="1"/>
  <c r="Z3520" i="1"/>
  <c r="AA3520" i="1"/>
  <c r="AA2404" i="1"/>
  <c r="AA2022" i="1"/>
  <c r="Z2022" i="1"/>
  <c r="Y2022" i="1"/>
  <c r="X2022" i="1"/>
  <c r="Y2078" i="1"/>
  <c r="Z2078" i="1"/>
  <c r="Y2099" i="1"/>
  <c r="Z2099" i="1"/>
  <c r="X2099" i="1"/>
  <c r="AA1410" i="1"/>
  <c r="Z1410" i="1"/>
  <c r="Y1410" i="1"/>
  <c r="X1410" i="1"/>
  <c r="X1427" i="1"/>
  <c r="Z1427" i="1"/>
  <c r="Y1427" i="1"/>
  <c r="Z1364" i="1"/>
  <c r="Y1595" i="1"/>
  <c r="AA1200" i="1"/>
  <c r="Z1200" i="1"/>
  <c r="X1200" i="1"/>
  <c r="Y1200" i="1"/>
  <c r="Z90" i="1"/>
  <c r="Y454" i="1"/>
  <c r="AA454" i="1"/>
  <c r="X454" i="1"/>
  <c r="X3412" i="1"/>
  <c r="AA3412" i="1"/>
  <c r="Y3412" i="1"/>
  <c r="Z3412" i="1"/>
  <c r="AA2841" i="1"/>
  <c r="Z2841" i="1"/>
  <c r="X2841" i="1"/>
  <c r="Y2841" i="1"/>
  <c r="AA2684" i="1"/>
  <c r="Y2684" i="1"/>
  <c r="Z2684" i="1"/>
  <c r="Y2470" i="1"/>
  <c r="AA2470" i="1"/>
  <c r="X2470" i="1"/>
  <c r="Z1676" i="1"/>
  <c r="Y1676" i="1"/>
  <c r="X1676" i="1"/>
  <c r="AA1676" i="1"/>
  <c r="Z762" i="1"/>
  <c r="X762" i="1"/>
  <c r="AA762" i="1"/>
  <c r="Y1525" i="1"/>
  <c r="AA1525" i="1"/>
  <c r="Z1525" i="1"/>
  <c r="X1525" i="1"/>
  <c r="Y293" i="1"/>
  <c r="AA230" i="1"/>
  <c r="Z230" i="1"/>
  <c r="X230" i="1"/>
  <c r="Z2964" i="1"/>
  <c r="AA2589" i="1"/>
  <c r="Y2180" i="1"/>
  <c r="X2180" i="1"/>
  <c r="AA2180" i="1"/>
  <c r="Z2180" i="1"/>
  <c r="Z2127" i="1"/>
  <c r="X1833" i="1"/>
  <c r="AA1833" i="1"/>
  <c r="Z1833" i="1"/>
  <c r="Y1833" i="1"/>
  <c r="X1557" i="1"/>
  <c r="Z1557" i="1"/>
  <c r="Y1557" i="1"/>
  <c r="AA1105" i="1"/>
  <c r="Z1105" i="1"/>
  <c r="Y1105" i="1"/>
  <c r="X1105" i="1"/>
  <c r="X934" i="1"/>
  <c r="Y934" i="1"/>
  <c r="AA636" i="1"/>
  <c r="Z636" i="1"/>
  <c r="Y636" i="1"/>
  <c r="X636" i="1"/>
  <c r="AA419" i="1"/>
  <c r="Z419" i="1"/>
  <c r="Y419" i="1"/>
  <c r="X419" i="1"/>
  <c r="AA738" i="1"/>
  <c r="X3443" i="1"/>
  <c r="Z3443" i="1"/>
  <c r="Y3443" i="1"/>
  <c r="AA3380" i="1"/>
  <c r="AA2974" i="1"/>
  <c r="Z2974" i="1"/>
  <c r="X2974" i="1"/>
  <c r="Z1959" i="1"/>
  <c r="X1620" i="1"/>
  <c r="AA1620" i="1"/>
  <c r="Z1620" i="1"/>
  <c r="Y1620" i="1"/>
  <c r="AA1522" i="1"/>
  <c r="Z1522" i="1"/>
  <c r="Y1522" i="1"/>
  <c r="X1522" i="1"/>
  <c r="X395" i="1"/>
  <c r="AA395" i="1"/>
  <c r="Z395" i="1"/>
  <c r="Y395" i="1"/>
  <c r="AA118" i="1"/>
  <c r="Z1245" i="1"/>
  <c r="AA24" i="1"/>
  <c r="AA2390" i="1"/>
  <c r="Z2390" i="1"/>
  <c r="X2390" i="1"/>
  <c r="Y2390" i="1"/>
  <c r="AA1259" i="1"/>
  <c r="X1665" i="1"/>
  <c r="X1966" i="1"/>
  <c r="AA1966" i="1"/>
  <c r="Z1966" i="1"/>
  <c r="Y1966" i="1"/>
  <c r="Y1483" i="1"/>
  <c r="AA1014" i="1"/>
  <c r="Z969" i="1"/>
  <c r="X1119" i="1"/>
  <c r="Z2806" i="1"/>
  <c r="AA2806" i="1"/>
  <c r="X2806" i="1"/>
  <c r="X1399" i="1"/>
  <c r="Z59" i="1"/>
  <c r="X59" i="1"/>
  <c r="Y59" i="1"/>
  <c r="Y3303" i="1"/>
  <c r="AA3303" i="1"/>
  <c r="X3303" i="1"/>
  <c r="Y3233" i="1"/>
  <c r="AA3233" i="1"/>
  <c r="X3233" i="1"/>
  <c r="Z2932" i="1"/>
  <c r="AA2810" i="1"/>
  <c r="Z2810" i="1"/>
  <c r="Y2810" i="1"/>
  <c r="X2810" i="1"/>
  <c r="Z2939" i="1"/>
  <c r="Y2939" i="1"/>
  <c r="X2939" i="1"/>
  <c r="X1973" i="1"/>
  <c r="AA1973" i="1"/>
  <c r="Z1973" i="1"/>
  <c r="Y1973" i="1"/>
  <c r="AA1924" i="1"/>
  <c r="Z1924" i="1"/>
  <c r="Y1924" i="1"/>
  <c r="X1924" i="1"/>
  <c r="AA1095" i="1"/>
  <c r="Z1095" i="1"/>
  <c r="X1095" i="1"/>
  <c r="Y1095" i="1"/>
  <c r="AA1151" i="1"/>
  <c r="Z1151" i="1"/>
  <c r="Y1151" i="1"/>
  <c r="X1151" i="1"/>
  <c r="AA650" i="1"/>
  <c r="Z650" i="1"/>
  <c r="AA101" i="1"/>
  <c r="Z101" i="1"/>
  <c r="Y101" i="1"/>
  <c r="X101" i="1"/>
  <c r="Y703" i="1"/>
  <c r="AA647" i="1"/>
  <c r="Z647" i="1"/>
  <c r="Y647" i="1"/>
  <c r="X647" i="1"/>
  <c r="AA2257" i="1"/>
  <c r="Z2257" i="1"/>
  <c r="Y2257" i="1"/>
  <c r="X2257" i="1"/>
  <c r="Z1571" i="1"/>
  <c r="Y1571" i="1"/>
  <c r="X1571" i="1"/>
  <c r="AA1571" i="1"/>
  <c r="AA1354" i="1"/>
  <c r="Z1354" i="1"/>
  <c r="Y1354" i="1"/>
  <c r="X1354" i="1"/>
  <c r="Y923" i="1"/>
  <c r="X923" i="1"/>
  <c r="AA923" i="1"/>
  <c r="AA591" i="1"/>
  <c r="Z591" i="1"/>
  <c r="Y591" i="1"/>
  <c r="X591" i="1"/>
  <c r="AA451" i="1"/>
  <c r="Z451" i="1"/>
  <c r="Y451" i="1"/>
  <c r="X451" i="1"/>
  <c r="AA1823" i="1"/>
  <c r="X3065" i="1"/>
  <c r="AA3065" i="1"/>
  <c r="Z3065" i="1"/>
  <c r="Y3065" i="1"/>
  <c r="X1462" i="1"/>
  <c r="AA1462" i="1"/>
  <c r="Z1462" i="1"/>
  <c r="Y1462" i="1"/>
  <c r="Z507" i="1"/>
  <c r="AA507" i="1"/>
  <c r="Y507" i="1"/>
  <c r="AA489" i="1"/>
  <c r="Z489" i="1"/>
  <c r="Y489" i="1"/>
  <c r="X489" i="1"/>
  <c r="AA2218" i="1"/>
  <c r="Z2218" i="1"/>
  <c r="Y2218" i="1"/>
  <c r="X2218" i="1"/>
  <c r="Z1480" i="1"/>
  <c r="Y1480" i="1"/>
  <c r="X1480" i="1"/>
  <c r="AA1480" i="1"/>
  <c r="Y3160" i="1"/>
  <c r="AA3160" i="1"/>
  <c r="Z3160" i="1"/>
  <c r="X1777" i="1"/>
  <c r="AA1777" i="1"/>
  <c r="Z1777" i="1"/>
  <c r="Y1777" i="1"/>
  <c r="Y1651" i="1"/>
  <c r="X1651" i="1"/>
  <c r="Z1651" i="1"/>
  <c r="AA1651" i="1"/>
  <c r="Y3286" i="1"/>
  <c r="X3286" i="1"/>
  <c r="Z3286" i="1"/>
  <c r="AA3286" i="1"/>
  <c r="X3296" i="1"/>
  <c r="Z3296" i="1"/>
  <c r="AA3296" i="1"/>
  <c r="Y3296" i="1"/>
  <c r="Y3349" i="1"/>
  <c r="X3349" i="1"/>
  <c r="Z3349" i="1"/>
  <c r="AA3349" i="1"/>
  <c r="Z2733" i="1"/>
  <c r="Y2733" i="1"/>
  <c r="X2733" i="1"/>
  <c r="AA2733" i="1"/>
  <c r="Y2302" i="1"/>
  <c r="Z3226" i="1"/>
  <c r="X2834" i="1"/>
  <c r="AA2834" i="1"/>
  <c r="Y2834" i="1"/>
  <c r="Z2834" i="1"/>
  <c r="Y2796" i="1"/>
  <c r="AA2379" i="1"/>
  <c r="Y2379" i="1"/>
  <c r="X2379" i="1"/>
  <c r="AA1539" i="1"/>
  <c r="Y1508" i="1"/>
  <c r="X1508" i="1"/>
  <c r="AA1508" i="1"/>
  <c r="Z384" i="1"/>
  <c r="AA384" i="1"/>
  <c r="Z216" i="1"/>
  <c r="Z73" i="1"/>
  <c r="Y73" i="1"/>
  <c r="X73" i="1"/>
  <c r="AA73" i="1"/>
  <c r="X34" i="1"/>
  <c r="Y34" i="1"/>
  <c r="AA920" i="1"/>
  <c r="Z920" i="1"/>
  <c r="Y920" i="1"/>
  <c r="X920" i="1"/>
  <c r="Z3254" i="1"/>
  <c r="AA2715" i="1"/>
  <c r="Z2715" i="1"/>
  <c r="Y2715" i="1"/>
  <c r="X2715" i="1"/>
  <c r="Z2313" i="1"/>
  <c r="Y2313" i="1"/>
  <c r="X2313" i="1"/>
  <c r="AA2313" i="1"/>
  <c r="X1956" i="1"/>
  <c r="Y1497" i="1"/>
  <c r="AA836" i="1"/>
  <c r="Z836" i="1"/>
  <c r="Y836" i="1"/>
  <c r="X836" i="1"/>
  <c r="AA983" i="1"/>
  <c r="Z983" i="1"/>
  <c r="X983" i="1"/>
  <c r="Y983" i="1"/>
  <c r="Y426" i="1"/>
  <c r="X426" i="1"/>
  <c r="Z426" i="1"/>
  <c r="AA426" i="1"/>
  <c r="Y157" i="1"/>
  <c r="X157" i="1"/>
  <c r="Z157" i="1"/>
  <c r="AA157" i="1"/>
  <c r="AA115" i="1"/>
  <c r="Y2869" i="1"/>
  <c r="X2869" i="1"/>
  <c r="AA2869" i="1"/>
  <c r="Z2869" i="1"/>
  <c r="X1623" i="1"/>
  <c r="Y706" i="1"/>
  <c r="AA3496" i="1"/>
  <c r="Y3496" i="1"/>
  <c r="X3496" i="1"/>
  <c r="AA2341" i="1"/>
  <c r="X2341" i="1"/>
  <c r="Y2341" i="1"/>
  <c r="AA2526" i="1"/>
  <c r="AA1476" i="1"/>
  <c r="X1476" i="1"/>
  <c r="Z1746" i="1"/>
  <c r="AA213" i="1"/>
  <c r="Z213" i="1"/>
  <c r="Y213" i="1"/>
  <c r="X213" i="1"/>
  <c r="Z363" i="1"/>
  <c r="Z328" i="1"/>
  <c r="AA195" i="1"/>
  <c r="Z195" i="1"/>
  <c r="X195" i="1"/>
  <c r="Y195" i="1"/>
  <c r="Y818" i="1"/>
  <c r="Z3335" i="1"/>
  <c r="Y3335" i="1"/>
  <c r="X3335" i="1"/>
  <c r="AA3335" i="1"/>
  <c r="Y3163" i="1"/>
  <c r="Z2803" i="1"/>
  <c r="Y2803" i="1"/>
  <c r="X2803" i="1"/>
  <c r="AA2803" i="1"/>
  <c r="Z2554" i="1"/>
  <c r="Y2554" i="1"/>
  <c r="X2554" i="1"/>
  <c r="AA2554" i="1"/>
  <c r="AA2145" i="1"/>
  <c r="X2145" i="1"/>
  <c r="Y2145" i="1"/>
  <c r="Z2320" i="1"/>
  <c r="Z1431" i="1"/>
  <c r="Y1431" i="1"/>
  <c r="X1431" i="1"/>
  <c r="AA1431" i="1"/>
  <c r="AA843" i="1"/>
  <c r="Z843" i="1"/>
  <c r="Y843" i="1"/>
  <c r="X843" i="1"/>
  <c r="AA871" i="1"/>
  <c r="Z871" i="1"/>
  <c r="X871" i="1"/>
  <c r="Y871" i="1"/>
  <c r="Y538" i="1"/>
  <c r="AA160" i="1"/>
  <c r="X160" i="1"/>
  <c r="Z160" i="1"/>
  <c r="Y160" i="1"/>
  <c r="X24" i="1"/>
  <c r="Z1221" i="1"/>
  <c r="Y1221" i="1"/>
  <c r="X1221" i="1"/>
  <c r="AA1221" i="1"/>
  <c r="AA3527" i="1"/>
  <c r="Y3520" i="1"/>
  <c r="AA2859" i="1"/>
  <c r="Z2859" i="1"/>
  <c r="Y2859" i="1"/>
  <c r="X2859" i="1"/>
  <c r="Z2404" i="1"/>
  <c r="X2404" i="1"/>
  <c r="Y2404" i="1"/>
  <c r="AA2078" i="1"/>
  <c r="AA2099" i="1"/>
  <c r="AA2477" i="1"/>
  <c r="AA1427" i="1"/>
  <c r="X787" i="1"/>
  <c r="AA787" i="1"/>
  <c r="Z787" i="1"/>
  <c r="Y787" i="1"/>
  <c r="X1711" i="1"/>
  <c r="AA465" i="1"/>
  <c r="Z465" i="1"/>
  <c r="Y465" i="1"/>
  <c r="X465" i="1"/>
  <c r="X90" i="1"/>
  <c r="Y90" i="1"/>
  <c r="Z454" i="1"/>
  <c r="AA580" i="1"/>
  <c r="Z580" i="1"/>
  <c r="X580" i="1"/>
  <c r="Y580" i="1"/>
  <c r="X2726" i="1"/>
  <c r="AA2726" i="1"/>
  <c r="Y2726" i="1"/>
  <c r="X2260" i="1"/>
  <c r="AA2260" i="1"/>
  <c r="Z2260" i="1"/>
  <c r="Y2260" i="1"/>
  <c r="X1406" i="1"/>
  <c r="AA1406" i="1"/>
  <c r="Z1406" i="1"/>
  <c r="Y1406" i="1"/>
  <c r="X1396" i="1"/>
  <c r="Z2194" i="1"/>
  <c r="Y2194" i="1"/>
  <c r="X2194" i="1"/>
  <c r="AA1473" i="1"/>
  <c r="Z1473" i="1"/>
  <c r="Y1473" i="1"/>
  <c r="X1473" i="1"/>
  <c r="Z759" i="1"/>
  <c r="Y759" i="1"/>
  <c r="X759" i="1"/>
  <c r="AA759" i="1"/>
  <c r="Z423" i="1"/>
  <c r="X293" i="1"/>
  <c r="Z293" i="1"/>
  <c r="AA293" i="1"/>
  <c r="Y69" i="1"/>
  <c r="X69" i="1"/>
  <c r="AA69" i="1"/>
  <c r="Z69" i="1"/>
  <c r="Y230" i="1"/>
  <c r="Y570" i="1"/>
  <c r="X2964" i="1"/>
  <c r="AA2964" i="1"/>
  <c r="Y2964" i="1"/>
  <c r="X3468" i="1"/>
  <c r="AA3107" i="1"/>
  <c r="X3107" i="1"/>
  <c r="AA2820" i="1"/>
  <c r="AA2722" i="1"/>
  <c r="Y2722" i="1"/>
  <c r="Z2722" i="1"/>
  <c r="X2722" i="1"/>
  <c r="Y2950" i="1"/>
  <c r="X2950" i="1"/>
  <c r="AA2950" i="1"/>
  <c r="Z2950" i="1"/>
  <c r="Y2127" i="1"/>
  <c r="X2127" i="1"/>
  <c r="X1735" i="1"/>
  <c r="AA1735" i="1"/>
  <c r="X2295" i="1"/>
  <c r="AA2295" i="1"/>
  <c r="Z2295" i="1"/>
  <c r="Y2295" i="1"/>
  <c r="AA1140" i="1"/>
  <c r="AA685" i="1"/>
  <c r="Z685" i="1"/>
  <c r="Y685" i="1"/>
  <c r="X685" i="1"/>
  <c r="AA300" i="1"/>
  <c r="X300" i="1"/>
  <c r="Z300" i="1"/>
  <c r="Y300" i="1"/>
  <c r="Z304" i="1"/>
  <c r="X1847" i="1"/>
  <c r="Z1847" i="1"/>
  <c r="AA1847" i="1"/>
  <c r="X3366" i="1"/>
  <c r="Y3366" i="1"/>
  <c r="AA3366" i="1"/>
  <c r="Z1931" i="1"/>
  <c r="Y1931" i="1"/>
  <c r="X1931" i="1"/>
  <c r="AA3363" i="1"/>
  <c r="Z3363" i="1"/>
  <c r="Y3363" i="1"/>
  <c r="X3363" i="1"/>
  <c r="AA3443" i="1"/>
  <c r="Y2974" i="1"/>
  <c r="AA2519" i="1"/>
  <c r="Z2519" i="1"/>
  <c r="X2519" i="1"/>
  <c r="Y2519" i="1"/>
  <c r="AA1959" i="1"/>
  <c r="Y1928" i="1"/>
  <c r="Y2148" i="1"/>
  <c r="X2148" i="1"/>
  <c r="AA2148" i="1"/>
  <c r="Z2148" i="1"/>
  <c r="Z2267" i="1"/>
  <c r="Y1718" i="1"/>
  <c r="Z1718" i="1"/>
  <c r="X1718" i="1"/>
  <c r="AA976" i="1"/>
  <c r="Z976" i="1"/>
  <c r="Y976" i="1"/>
  <c r="X976" i="1"/>
  <c r="X811" i="1"/>
  <c r="AA811" i="1"/>
  <c r="Z811" i="1"/>
  <c r="Y811" i="1"/>
  <c r="AA615" i="1"/>
  <c r="Y615" i="1"/>
  <c r="X615" i="1"/>
  <c r="Z615" i="1"/>
  <c r="Y552" i="1"/>
  <c r="X552" i="1"/>
  <c r="Z552" i="1"/>
  <c r="Y1245" i="1"/>
  <c r="X1245" i="1"/>
  <c r="Y1259" i="1"/>
  <c r="X1259" i="1"/>
  <c r="Z1259" i="1"/>
  <c r="AA2999" i="1"/>
  <c r="Z2999" i="1"/>
  <c r="Y2999" i="1"/>
  <c r="X2999" i="1"/>
  <c r="Z2785" i="1"/>
  <c r="X2785" i="1"/>
  <c r="Y2785" i="1"/>
  <c r="AA2785" i="1"/>
  <c r="AA3216" i="1"/>
  <c r="Z3216" i="1"/>
  <c r="X3216" i="1"/>
  <c r="Y3216" i="1"/>
  <c r="Y2425" i="1"/>
  <c r="X2425" i="1"/>
  <c r="Z2425" i="1"/>
  <c r="Z2012" i="1"/>
  <c r="AA1112" i="1"/>
  <c r="Z1112" i="1"/>
  <c r="Y1112" i="1"/>
  <c r="X1112" i="1"/>
  <c r="Y1074" i="1"/>
  <c r="Z1074" i="1"/>
  <c r="X1074" i="1"/>
  <c r="AA717" i="1"/>
  <c r="Z717" i="1"/>
  <c r="Y717" i="1"/>
  <c r="X717" i="1"/>
  <c r="Y969" i="1"/>
  <c r="X969" i="1"/>
  <c r="AA1119" i="1"/>
  <c r="Z1119" i="1"/>
  <c r="AA3510" i="1"/>
  <c r="Z3510" i="1"/>
  <c r="Y3510" i="1"/>
  <c r="X3510" i="1"/>
  <c r="Z1399" i="1"/>
  <c r="AA1399" i="1"/>
  <c r="AA2383" i="1"/>
  <c r="Z2383" i="1"/>
  <c r="Y2383" i="1"/>
  <c r="X2383" i="1"/>
  <c r="AA2456" i="1"/>
  <c r="Z2456" i="1"/>
  <c r="Y2456" i="1"/>
  <c r="X2456" i="1"/>
  <c r="AA2666" i="1"/>
  <c r="Z2666" i="1"/>
  <c r="Y2666" i="1"/>
  <c r="X2666" i="1"/>
  <c r="X1382" i="1"/>
  <c r="AA1382" i="1"/>
  <c r="Z1382" i="1"/>
  <c r="Y1382" i="1"/>
  <c r="AA1263" i="1"/>
  <c r="Z1263" i="1"/>
  <c r="X1263" i="1"/>
  <c r="Y1263" i="1"/>
  <c r="Y650" i="1"/>
  <c r="Y416" i="1"/>
  <c r="Z2880" i="1"/>
  <c r="Y3205" i="1"/>
  <c r="X3205" i="1"/>
  <c r="Z3205" i="1"/>
  <c r="AA3205" i="1"/>
  <c r="Y3265" i="1"/>
  <c r="X3265" i="1"/>
  <c r="AA3265" i="1"/>
  <c r="Z3265" i="1"/>
  <c r="Z2764" i="1"/>
  <c r="X2764" i="1"/>
  <c r="Y2764" i="1"/>
  <c r="X1805" i="1"/>
  <c r="Z1805" i="1"/>
  <c r="Y1805" i="1"/>
  <c r="Z1046" i="1"/>
  <c r="AA1032" i="1"/>
  <c r="Z1032" i="1"/>
  <c r="Y1032" i="1"/>
  <c r="X1032" i="1"/>
  <c r="X643" i="1"/>
  <c r="AA643" i="1"/>
  <c r="Z643" i="1"/>
  <c r="Y643" i="1"/>
  <c r="AA678" i="1"/>
  <c r="Z678" i="1"/>
  <c r="Y678" i="1"/>
  <c r="X678" i="1"/>
  <c r="Y2229" i="1"/>
  <c r="AA3191" i="1"/>
  <c r="Z3191" i="1"/>
  <c r="Y3191" i="1"/>
  <c r="X3191" i="1"/>
  <c r="Z860" i="1"/>
  <c r="Y860" i="1"/>
  <c r="X860" i="1"/>
  <c r="AA860" i="1"/>
  <c r="AA2701" i="1"/>
  <c r="X2701" i="1"/>
  <c r="Y2701" i="1"/>
  <c r="AA2281" i="1"/>
  <c r="Z2281" i="1"/>
  <c r="Y2281" i="1"/>
  <c r="X2281" i="1"/>
  <c r="AA2306" i="1"/>
  <c r="Z2306" i="1"/>
  <c r="Y2306" i="1"/>
  <c r="X2306" i="1"/>
  <c r="AA1634" i="1"/>
  <c r="Z1634" i="1"/>
  <c r="Y1634" i="1"/>
  <c r="X1634" i="1"/>
  <c r="AA458" i="1"/>
  <c r="Z458" i="1"/>
  <c r="Y458" i="1"/>
  <c r="X458" i="1"/>
  <c r="AA2936" i="1"/>
  <c r="X2936" i="1"/>
  <c r="Y2852" i="1"/>
  <c r="X2852" i="1"/>
  <c r="Z2852" i="1"/>
  <c r="AA2113" i="1"/>
  <c r="Z2113" i="1"/>
  <c r="Y2113" i="1"/>
  <c r="X2113" i="1"/>
  <c r="X2124" i="1"/>
  <c r="AA2124" i="1"/>
  <c r="AA1868" i="1"/>
  <c r="Y1868" i="1"/>
  <c r="X1868" i="1"/>
  <c r="X2015" i="1"/>
  <c r="Y2015" i="1"/>
  <c r="Z2015" i="1"/>
  <c r="Y1746" i="1"/>
  <c r="X1746" i="1"/>
  <c r="X1749" i="1"/>
  <c r="AA1749" i="1"/>
  <c r="Y1749" i="1"/>
  <c r="Z1749" i="1"/>
  <c r="Y1161" i="1"/>
  <c r="X1161" i="1"/>
  <c r="Z1161" i="1"/>
  <c r="AA1161" i="1"/>
  <c r="X909" i="1"/>
  <c r="Z794" i="1"/>
  <c r="AA363" i="1"/>
  <c r="AA328" i="1"/>
  <c r="X328" i="1"/>
  <c r="Y3051" i="1"/>
  <c r="X3051" i="1"/>
  <c r="Z3051" i="1"/>
  <c r="AA3051" i="1"/>
  <c r="AA493" i="1"/>
  <c r="Z493" i="1"/>
  <c r="Y493" i="1"/>
  <c r="X493" i="1"/>
  <c r="AA3314" i="1"/>
  <c r="Z3314" i="1"/>
  <c r="X3314" i="1"/>
  <c r="Y3314" i="1"/>
  <c r="AA2617" i="1"/>
  <c r="Z2617" i="1"/>
  <c r="Y2617" i="1"/>
  <c r="X2617" i="1"/>
  <c r="AA2082" i="1"/>
  <c r="Z2082" i="1"/>
  <c r="Y2082" i="1"/>
  <c r="X2082" i="1"/>
  <c r="AA2509" i="1"/>
  <c r="AA1949" i="1"/>
  <c r="Y1949" i="1"/>
  <c r="X1949" i="1"/>
  <c r="Z1949" i="1"/>
  <c r="X1137" i="1"/>
  <c r="Y1137" i="1"/>
  <c r="X360" i="1"/>
  <c r="X3527" i="1"/>
  <c r="Y3527" i="1"/>
  <c r="Z3527" i="1"/>
  <c r="X2638" i="1"/>
  <c r="Y2638" i="1"/>
  <c r="Z2638" i="1"/>
  <c r="Z2663" i="1"/>
  <c r="X2477" i="1"/>
  <c r="Z2477" i="1"/>
  <c r="Y2477" i="1"/>
  <c r="Y1742" i="1"/>
  <c r="X1742" i="1"/>
  <c r="AA1742" i="1"/>
  <c r="Z1742" i="1"/>
  <c r="Y1711" i="1"/>
  <c r="Z1711" i="1"/>
  <c r="AA500" i="1"/>
  <c r="Z500" i="1"/>
  <c r="Y500" i="1"/>
  <c r="X500" i="1"/>
  <c r="AA325" i="1"/>
  <c r="AA90" i="1"/>
  <c r="AA1322" i="1"/>
  <c r="Z1322" i="1"/>
  <c r="X1322" i="1"/>
  <c r="Y1322" i="1"/>
  <c r="Z3097" i="1"/>
  <c r="Y3097" i="1"/>
  <c r="X3097" i="1"/>
  <c r="AA3097" i="1"/>
  <c r="AA3384" i="1"/>
  <c r="Z3384" i="1"/>
  <c r="Y3384" i="1"/>
  <c r="X3384" i="1"/>
  <c r="Z2642" i="1"/>
  <c r="Y2642" i="1"/>
  <c r="X2642" i="1"/>
  <c r="AA2642" i="1"/>
  <c r="Z2470" i="1"/>
  <c r="Y2068" i="1"/>
  <c r="Z1658" i="1"/>
  <c r="AA955" i="1"/>
  <c r="Z955" i="1"/>
  <c r="Y955" i="1"/>
  <c r="X955" i="1"/>
  <c r="Y762" i="1"/>
  <c r="X423" i="1"/>
  <c r="AA423" i="1"/>
  <c r="Y423" i="1"/>
  <c r="Z41" i="1"/>
  <c r="Y41" i="1"/>
  <c r="X41" i="1"/>
  <c r="Z3468" i="1"/>
  <c r="Y3468" i="1"/>
  <c r="X3426" i="1"/>
  <c r="AA3426" i="1"/>
  <c r="Y3426" i="1"/>
  <c r="Z3426" i="1"/>
  <c r="Z3107" i="1"/>
  <c r="Z2064" i="1"/>
  <c r="AA2127" i="1"/>
  <c r="Z1392" i="1"/>
  <c r="AA1133" i="1"/>
  <c r="X699" i="1"/>
  <c r="AA304" i="1"/>
  <c r="X304" i="1"/>
  <c r="Y1935" i="1"/>
  <c r="AA3433" i="1"/>
  <c r="AA1931" i="1"/>
  <c r="Z3380" i="1"/>
  <c r="Y3380" i="1"/>
  <c r="X3380" i="1"/>
  <c r="AA3034" i="1"/>
  <c r="Z3034" i="1"/>
  <c r="Y3034" i="1"/>
  <c r="X3034" i="1"/>
  <c r="X1928" i="1"/>
  <c r="Z1928" i="1"/>
  <c r="AA1928" i="1"/>
  <c r="X1809" i="1"/>
  <c r="AA1809" i="1"/>
  <c r="Z1809" i="1"/>
  <c r="Y1809" i="1"/>
  <c r="AA1826" i="1"/>
  <c r="Z1826" i="1"/>
  <c r="Y1826" i="1"/>
  <c r="X1826" i="1"/>
  <c r="Y930" i="1"/>
  <c r="Z930" i="1"/>
  <c r="X930" i="1"/>
  <c r="AA202" i="1"/>
  <c r="Z202" i="1"/>
  <c r="Y202" i="1"/>
  <c r="X202" i="1"/>
  <c r="AA552" i="1"/>
  <c r="Y255" i="1"/>
  <c r="X255" i="1"/>
  <c r="AA255" i="1"/>
  <c r="Z255" i="1"/>
  <c r="AA1245" i="1"/>
  <c r="Y1228" i="1"/>
  <c r="Y3307" i="1"/>
  <c r="X3307" i="1"/>
  <c r="Z3307" i="1"/>
  <c r="AA3307" i="1"/>
  <c r="AA3016" i="1"/>
  <c r="Z3016" i="1"/>
  <c r="Y3016" i="1"/>
  <c r="X3016" i="1"/>
  <c r="AA2463" i="1"/>
  <c r="Z2463" i="1"/>
  <c r="X2463" i="1"/>
  <c r="Y2463" i="1"/>
  <c r="AA2883" i="1"/>
  <c r="Z2883" i="1"/>
  <c r="Y2883" i="1"/>
  <c r="X2883" i="1"/>
  <c r="AA2089" i="1"/>
  <c r="Z2089" i="1"/>
  <c r="Y2089" i="1"/>
  <c r="X2089" i="1"/>
  <c r="X1770" i="1"/>
  <c r="AA1039" i="1"/>
  <c r="Z1039" i="1"/>
  <c r="X1039" i="1"/>
  <c r="Y1039" i="1"/>
  <c r="Y1207" i="1"/>
  <c r="X1207" i="1"/>
  <c r="AA1207" i="1"/>
  <c r="Z1207" i="1"/>
  <c r="X27" i="1"/>
  <c r="AA27" i="1"/>
  <c r="Z27" i="1"/>
  <c r="Y27" i="1"/>
  <c r="Y1119" i="1"/>
  <c r="Y1399" i="1"/>
  <c r="Z3303" i="1"/>
  <c r="Z3090" i="1"/>
  <c r="AA2939" i="1"/>
  <c r="Z1921" i="1"/>
  <c r="Y1921" i="1"/>
  <c r="AA1921" i="1"/>
  <c r="X1921" i="1"/>
  <c r="Z1308" i="1"/>
  <c r="AA1683" i="1"/>
  <c r="Z1683" i="1"/>
  <c r="Y1683" i="1"/>
  <c r="X1683" i="1"/>
  <c r="X1294" i="1"/>
  <c r="AA1294" i="1"/>
  <c r="Z1294" i="1"/>
  <c r="Y1294" i="1"/>
  <c r="Y1389" i="1"/>
  <c r="X1389" i="1"/>
  <c r="AA1389" i="1"/>
  <c r="Z1389" i="1"/>
  <c r="Z262" i="1"/>
  <c r="X262" i="1"/>
  <c r="AA262" i="1"/>
  <c r="Y503" i="1"/>
  <c r="AA503" i="1"/>
  <c r="Z503" i="1"/>
  <c r="X503" i="1"/>
  <c r="AA3254" i="1"/>
  <c r="X3254" i="1"/>
  <c r="Y3254" i="1"/>
  <c r="Y2124" i="1"/>
  <c r="X1774" i="1"/>
  <c r="Z3275" i="1"/>
  <c r="Y3275" i="1"/>
  <c r="X3275" i="1"/>
  <c r="AA3275" i="1"/>
  <c r="Y2719" i="1"/>
  <c r="Z2719" i="1"/>
  <c r="X2719" i="1"/>
  <c r="AA2719" i="1"/>
  <c r="Z2624" i="1"/>
  <c r="Y2624" i="1"/>
  <c r="AA2624" i="1"/>
  <c r="X2624" i="1"/>
  <c r="X1872" i="1"/>
  <c r="AA1872" i="1"/>
  <c r="Z1872" i="1"/>
  <c r="Y1872" i="1"/>
  <c r="Z2134" i="1"/>
  <c r="AA1805" i="1"/>
  <c r="X1816" i="1"/>
  <c r="AA1217" i="1"/>
  <c r="Z1217" i="1"/>
  <c r="Y1217" i="1"/>
  <c r="X1217" i="1"/>
  <c r="X682" i="1"/>
  <c r="AA2880" i="1"/>
  <c r="AA1543" i="1"/>
  <c r="Z1543" i="1"/>
  <c r="Y1543" i="1"/>
  <c r="X1543" i="1"/>
  <c r="AA2439" i="1"/>
  <c r="Z2439" i="1"/>
  <c r="Y2439" i="1"/>
  <c r="X2439" i="1"/>
  <c r="X2509" i="1"/>
  <c r="Z2509" i="1"/>
  <c r="Y2509" i="1"/>
  <c r="AA720" i="1"/>
  <c r="Z720" i="1"/>
  <c r="X720" i="1"/>
  <c r="Y720" i="1"/>
  <c r="AA360" i="1"/>
  <c r="Y360" i="1"/>
  <c r="Z360" i="1"/>
  <c r="AA3079" i="1"/>
  <c r="Z3079" i="1"/>
  <c r="Y3079" i="1"/>
  <c r="X3079" i="1"/>
  <c r="X2663" i="1"/>
  <c r="Y2663" i="1"/>
  <c r="AA2659" i="1"/>
  <c r="Z2659" i="1"/>
  <c r="Y2659" i="1"/>
  <c r="X2659" i="1"/>
  <c r="X325" i="1"/>
  <c r="Z325" i="1"/>
  <c r="Y325" i="1"/>
  <c r="AA1371" i="1"/>
  <c r="X1371" i="1"/>
  <c r="Y1371" i="1"/>
  <c r="Z1371" i="1"/>
  <c r="AA3485" i="1"/>
  <c r="Z3485" i="1"/>
  <c r="Y3485" i="1"/>
  <c r="X3485" i="1"/>
  <c r="Z2068" i="1"/>
  <c r="X2068" i="1"/>
  <c r="AA2068" i="1"/>
  <c r="AA1858" i="1"/>
  <c r="Z1858" i="1"/>
  <c r="Y1858" i="1"/>
  <c r="X1858" i="1"/>
  <c r="Y1658" i="1"/>
  <c r="X1658" i="1"/>
  <c r="AA822" i="1"/>
  <c r="Z822" i="1"/>
  <c r="Y822" i="1"/>
  <c r="X822" i="1"/>
  <c r="Z139" i="1"/>
  <c r="Y139" i="1"/>
  <c r="X139" i="1"/>
  <c r="AA139" i="1"/>
  <c r="Z633" i="1"/>
  <c r="Z2820" i="1"/>
  <c r="Y2820" i="1"/>
  <c r="X2820" i="1"/>
  <c r="AA2495" i="1"/>
  <c r="Z2495" i="1"/>
  <c r="X2495" i="1"/>
  <c r="Y2495" i="1"/>
  <c r="Y2705" i="1"/>
  <c r="AA2705" i="1"/>
  <c r="Z2705" i="1"/>
  <c r="X2705" i="1"/>
  <c r="AA2064" i="1"/>
  <c r="X2064" i="1"/>
  <c r="AA1361" i="1"/>
  <c r="Z1361" i="1"/>
  <c r="Y1361" i="1"/>
  <c r="X1361" i="1"/>
  <c r="Y1392" i="1"/>
  <c r="X1392" i="1"/>
  <c r="AA1879" i="1"/>
  <c r="X1879" i="1"/>
  <c r="Y1130" i="1"/>
  <c r="X1130" i="1"/>
  <c r="Z1130" i="1"/>
  <c r="AA1130" i="1"/>
  <c r="X755" i="1"/>
  <c r="AA755" i="1"/>
  <c r="Z755" i="1"/>
  <c r="Y755" i="1"/>
  <c r="X1133" i="1"/>
  <c r="Z1133" i="1"/>
  <c r="Y1133" i="1"/>
  <c r="X1140" i="1"/>
  <c r="Y1140" i="1"/>
  <c r="Z1140" i="1"/>
  <c r="X675" i="1"/>
  <c r="AA675" i="1"/>
  <c r="Z675" i="1"/>
  <c r="Y675" i="1"/>
  <c r="Y699" i="1"/>
  <c r="Z699" i="1"/>
  <c r="AA3419" i="1"/>
  <c r="Z3419" i="1"/>
  <c r="Y3419" i="1"/>
  <c r="X3419" i="1"/>
  <c r="AA3482" i="1"/>
  <c r="Z3482" i="1"/>
  <c r="Y3482" i="1"/>
  <c r="X3482" i="1"/>
  <c r="X2894" i="1"/>
  <c r="AA2894" i="1"/>
  <c r="Z2894" i="1"/>
  <c r="Y2894" i="1"/>
  <c r="X2267" i="1"/>
  <c r="Y2267" i="1"/>
  <c r="AA2267" i="1"/>
  <c r="Z1560" i="1"/>
  <c r="Y1560" i="1"/>
  <c r="X1560" i="1"/>
  <c r="AA1560" i="1"/>
  <c r="Y622" i="1"/>
  <c r="Z622" i="1"/>
  <c r="AA622" i="1"/>
  <c r="Z2981" i="1"/>
  <c r="Y2981" i="1"/>
  <c r="X2981" i="1"/>
  <c r="AA2981" i="1"/>
  <c r="X2533" i="1"/>
  <c r="Y2533" i="1"/>
  <c r="Z2533" i="1"/>
  <c r="X2012" i="1"/>
  <c r="AA2012" i="1"/>
  <c r="AA1336" i="1"/>
  <c r="Z1336" i="1"/>
  <c r="Y1336" i="1"/>
  <c r="X1336" i="1"/>
  <c r="AA1319" i="1"/>
  <c r="Z1319" i="1"/>
  <c r="Y1319" i="1"/>
  <c r="X1319" i="1"/>
  <c r="Y1770" i="1"/>
  <c r="Z1770" i="1"/>
  <c r="AA1434" i="1"/>
  <c r="Y1434" i="1"/>
  <c r="Z1434" i="1"/>
  <c r="X1434" i="1"/>
  <c r="AA307" i="1"/>
  <c r="Z307" i="1"/>
  <c r="Y307" i="1"/>
  <c r="X307" i="1"/>
  <c r="AA671" i="1"/>
  <c r="X671" i="1"/>
  <c r="Y671" i="1"/>
  <c r="Z671" i="1"/>
  <c r="Y2932" i="1"/>
  <c r="X2932" i="1"/>
  <c r="AA2932" i="1"/>
  <c r="X3090" i="1"/>
  <c r="AA3090" i="1"/>
  <c r="Y3090" i="1"/>
  <c r="AA2232" i="1"/>
  <c r="Z2232" i="1"/>
  <c r="Y2232" i="1"/>
  <c r="X2232" i="1"/>
  <c r="AA1487" i="1"/>
  <c r="Z1487" i="1"/>
  <c r="Y1487" i="1"/>
  <c r="X1487" i="1"/>
  <c r="Z517" i="1"/>
  <c r="Y517" i="1"/>
  <c r="X517" i="1"/>
  <c r="AA517" i="1"/>
  <c r="X318" i="1"/>
  <c r="Y318" i="1"/>
  <c r="AA318" i="1"/>
  <c r="AA132" i="1"/>
  <c r="Y132" i="1"/>
  <c r="Z132" i="1"/>
  <c r="X132" i="1"/>
  <c r="X80" i="1"/>
  <c r="AA80" i="1"/>
  <c r="Z80" i="1"/>
  <c r="Y80" i="1"/>
  <c r="X2323" i="1"/>
  <c r="Y2323" i="1"/>
  <c r="AA2323" i="1"/>
  <c r="Z1774" i="1"/>
  <c r="AA1774" i="1"/>
  <c r="Y1774" i="1"/>
  <c r="Z3342" i="1"/>
  <c r="Y3342" i="1"/>
  <c r="X3342" i="1"/>
  <c r="Z2572" i="1"/>
  <c r="Y2572" i="1"/>
  <c r="AA2572" i="1"/>
  <c r="X2572" i="1"/>
  <c r="Y2278" i="1"/>
  <c r="X2278" i="1"/>
  <c r="Z2278" i="1"/>
  <c r="AA2278" i="1"/>
  <c r="Z2159" i="1"/>
  <c r="Y2159" i="1"/>
  <c r="X2159" i="1"/>
  <c r="AA2159" i="1"/>
  <c r="Y2134" i="1"/>
  <c r="X2134" i="1"/>
  <c r="Z2348" i="1"/>
  <c r="AA2348" i="1"/>
  <c r="X2348" i="1"/>
  <c r="Y2348" i="1"/>
  <c r="X1196" i="1"/>
  <c r="Y1196" i="1"/>
  <c r="AA1196" i="1"/>
  <c r="Z241" i="1"/>
  <c r="X241" i="1"/>
  <c r="Y241" i="1"/>
  <c r="AA241" i="1"/>
  <c r="AA629" i="1"/>
  <c r="Z629" i="1"/>
  <c r="Y629" i="1"/>
  <c r="X629" i="1"/>
  <c r="Z682" i="1"/>
  <c r="AA682" i="1"/>
  <c r="X3352" i="1"/>
  <c r="Z3352" i="1"/>
  <c r="AA3352" i="1"/>
  <c r="Z2908" i="1"/>
  <c r="X76" i="1"/>
  <c r="Z76" i="1"/>
  <c r="Y76" i="1"/>
  <c r="X2285" i="1"/>
  <c r="Y2285" i="1"/>
  <c r="AA2285" i="1"/>
  <c r="Z2285" i="1"/>
  <c r="Y794" i="1"/>
  <c r="X794" i="1"/>
  <c r="Z902" i="1"/>
  <c r="AA888" i="1"/>
  <c r="Z888" i="1"/>
  <c r="Y888" i="1"/>
  <c r="X888" i="1"/>
  <c r="Y440" i="1"/>
  <c r="Z440" i="1"/>
  <c r="AA440" i="1"/>
  <c r="AA1326" i="1"/>
  <c r="Z1326" i="1"/>
  <c r="Y1326" i="1"/>
  <c r="X1326" i="1"/>
  <c r="AA314" i="1"/>
  <c r="Z314" i="1"/>
  <c r="Y314" i="1"/>
  <c r="X314" i="1"/>
  <c r="AA3188" i="1"/>
  <c r="X3188" i="1"/>
  <c r="Z3188" i="1"/>
  <c r="Y3188" i="1"/>
  <c r="X3044" i="1"/>
  <c r="Y3044" i="1"/>
  <c r="Z3044" i="1"/>
  <c r="Z2817" i="1"/>
  <c r="Y2393" i="1"/>
  <c r="Z2393" i="1"/>
  <c r="X2393" i="1"/>
  <c r="AA1763" i="1"/>
  <c r="Z1763" i="1"/>
  <c r="Y1763" i="1"/>
  <c r="X1763" i="1"/>
  <c r="AA1333" i="1"/>
  <c r="Z1333" i="1"/>
  <c r="AA857" i="1"/>
  <c r="Y1168" i="1"/>
  <c r="X1168" i="1"/>
  <c r="Z1168" i="1"/>
  <c r="AA1168" i="1"/>
  <c r="AA937" i="1"/>
  <c r="Z937" i="1"/>
  <c r="Y937" i="1"/>
  <c r="X937" i="1"/>
  <c r="X570" i="1"/>
  <c r="AA206" i="1"/>
  <c r="X206" i="1"/>
  <c r="Y206" i="1"/>
  <c r="Z3433" i="1"/>
  <c r="Y3433" i="1"/>
  <c r="AA297" i="1"/>
  <c r="Z297" i="1"/>
  <c r="Y297" i="1"/>
  <c r="X297" i="1"/>
  <c r="Z2936" i="1"/>
  <c r="AA2691" i="1"/>
  <c r="Z2691" i="1"/>
  <c r="Y2691" i="1"/>
  <c r="X2691" i="1"/>
  <c r="Z2516" i="1"/>
  <c r="Y2516" i="1"/>
  <c r="AA2516" i="1"/>
  <c r="X2516" i="1"/>
  <c r="Z1868" i="1"/>
  <c r="AA2015" i="1"/>
  <c r="Z1991" i="1"/>
  <c r="AA1991" i="1"/>
  <c r="Y1991" i="1"/>
  <c r="Y1053" i="1"/>
  <c r="X1053" i="1"/>
  <c r="AA1053" i="1"/>
  <c r="Z1053" i="1"/>
  <c r="AA3128" i="1"/>
  <c r="Z3128" i="1"/>
  <c r="Y3128" i="1"/>
  <c r="X3128" i="1"/>
  <c r="AA2337" i="1"/>
  <c r="Z2337" i="1"/>
  <c r="Y2337" i="1"/>
  <c r="X2337" i="1"/>
  <c r="Y1760" i="1"/>
  <c r="X1760" i="1"/>
  <c r="AA1760" i="1"/>
  <c r="Z1760" i="1"/>
  <c r="Z1137" i="1"/>
  <c r="Y710" i="1"/>
  <c r="X710" i="1"/>
  <c r="Z710" i="1"/>
  <c r="AA710" i="1"/>
  <c r="X272" i="1"/>
  <c r="Z272" i="1"/>
  <c r="Z199" i="1"/>
  <c r="AA199" i="1"/>
  <c r="X199" i="1"/>
  <c r="Y199" i="1"/>
  <c r="AA3030" i="1"/>
  <c r="Y3030" i="1"/>
  <c r="Z3030" i="1"/>
  <c r="X2750" i="1"/>
  <c r="Y2750" i="1"/>
  <c r="AA2750" i="1"/>
  <c r="X2253" i="1"/>
  <c r="AA2253" i="1"/>
  <c r="Y2253" i="1"/>
  <c r="Z2253" i="1"/>
  <c r="X1917" i="1"/>
  <c r="X2243" i="1"/>
  <c r="AA2243" i="1"/>
  <c r="Y2243" i="1"/>
  <c r="AA815" i="1"/>
  <c r="Z815" i="1"/>
  <c r="Y815" i="1"/>
  <c r="X815" i="1"/>
  <c r="Z850" i="1"/>
  <c r="AA850" i="1"/>
  <c r="AA143" i="1"/>
  <c r="X143" i="1"/>
  <c r="AA185" i="1"/>
  <c r="Z185" i="1"/>
  <c r="Y185" i="1"/>
  <c r="X185" i="1"/>
  <c r="AA3118" i="1"/>
  <c r="Z3118" i="1"/>
  <c r="Y3118" i="1"/>
  <c r="X3118" i="1"/>
  <c r="Z2827" i="1"/>
  <c r="Y2827" i="1"/>
  <c r="X2827" i="1"/>
  <c r="AA2827" i="1"/>
  <c r="AA1994" i="1"/>
  <c r="Z1994" i="1"/>
  <c r="Y1994" i="1"/>
  <c r="Y2057" i="1"/>
  <c r="X2057" i="1"/>
  <c r="AA2057" i="1"/>
  <c r="Y2204" i="1"/>
  <c r="X2204" i="1"/>
  <c r="AA2204" i="1"/>
  <c r="Z2204" i="1"/>
  <c r="X1840" i="1"/>
  <c r="Y1840" i="1"/>
  <c r="AA1840" i="1"/>
  <c r="AA1658" i="1"/>
  <c r="X689" i="1"/>
  <c r="AA689" i="1"/>
  <c r="Y689" i="1"/>
  <c r="X1179" i="1"/>
  <c r="Z1179" i="1"/>
  <c r="Y1179" i="1"/>
  <c r="AA41" i="1"/>
  <c r="Y633" i="1"/>
  <c r="AA633" i="1"/>
  <c r="X633" i="1"/>
  <c r="AA3534" i="1"/>
  <c r="Z3534" i="1"/>
  <c r="Y3534" i="1"/>
  <c r="X3534" i="1"/>
  <c r="Z3450" i="1"/>
  <c r="Y3450" i="1"/>
  <c r="X3450" i="1"/>
  <c r="AA3450" i="1"/>
  <c r="Y2064" i="1"/>
  <c r="AA1392" i="1"/>
  <c r="AA1301" i="1"/>
  <c r="Z1301" i="1"/>
  <c r="X1301" i="1"/>
  <c r="Y1301" i="1"/>
  <c r="AA699" i="1"/>
  <c r="X472" i="1"/>
  <c r="AA472" i="1"/>
  <c r="Z472" i="1"/>
  <c r="Z573" i="1"/>
  <c r="Y573" i="1"/>
  <c r="X573" i="1"/>
  <c r="AA573" i="1"/>
  <c r="Y3429" i="1"/>
  <c r="X3429" i="1"/>
  <c r="Z3429" i="1"/>
  <c r="AA3405" i="1"/>
  <c r="Y3405" i="1"/>
  <c r="X3405" i="1"/>
  <c r="Z3405" i="1"/>
  <c r="X2565" i="1"/>
  <c r="Y2565" i="1"/>
  <c r="Z2565" i="1"/>
  <c r="AA2043" i="1"/>
  <c r="X2043" i="1"/>
  <c r="Y2043" i="1"/>
  <c r="Z2043" i="1"/>
  <c r="Y1669" i="1"/>
  <c r="X1669" i="1"/>
  <c r="Z1669" i="1"/>
  <c r="AA1669" i="1"/>
  <c r="AA1088" i="1"/>
  <c r="Z1088" i="1"/>
  <c r="Y1088" i="1"/>
  <c r="X1088" i="1"/>
  <c r="AA930" i="1"/>
  <c r="X619" i="1"/>
  <c r="AA619" i="1"/>
  <c r="Z619" i="1"/>
  <c r="Y619" i="1"/>
  <c r="AA209" i="1"/>
  <c r="Z209" i="1"/>
  <c r="X209" i="1"/>
  <c r="Y209" i="1"/>
  <c r="X622" i="1"/>
  <c r="X3160" i="1"/>
  <c r="Z2215" i="1"/>
  <c r="Y2215" i="1"/>
  <c r="X2215" i="1"/>
  <c r="AA2215" i="1"/>
  <c r="AA3370" i="1"/>
  <c r="Z3370" i="1"/>
  <c r="Y3370" i="1"/>
  <c r="X3370" i="1"/>
  <c r="Y3321" i="1"/>
  <c r="AA3321" i="1"/>
  <c r="X3321" i="1"/>
  <c r="Z3321" i="1"/>
  <c r="AA2533" i="1"/>
  <c r="AA1578" i="1"/>
  <c r="Z1578" i="1"/>
  <c r="X1578" i="1"/>
  <c r="Y1578" i="1"/>
  <c r="AA1770" i="1"/>
  <c r="AA1298" i="1"/>
  <c r="Z1298" i="1"/>
  <c r="X1298" i="1"/>
  <c r="Y1298" i="1"/>
  <c r="AA899" i="1"/>
  <c r="Z899" i="1"/>
  <c r="Y899" i="1"/>
  <c r="X899" i="1"/>
  <c r="Z2953" i="1"/>
  <c r="AA2953" i="1"/>
  <c r="Y2953" i="1"/>
  <c r="Y2649" i="1"/>
  <c r="X2649" i="1"/>
  <c r="Z2649" i="1"/>
  <c r="AA2649" i="1"/>
  <c r="AA1063" i="1"/>
  <c r="X1063" i="1"/>
  <c r="Z1063" i="1"/>
  <c r="Y1063" i="1"/>
  <c r="AA3132" i="1"/>
  <c r="Z3132" i="1"/>
  <c r="X3132" i="1"/>
  <c r="Y3132" i="1"/>
  <c r="Z2988" i="1"/>
  <c r="X2988" i="1"/>
  <c r="Y2988" i="1"/>
  <c r="Y1308" i="1"/>
  <c r="AA1308" i="1"/>
  <c r="X1308" i="1"/>
  <c r="Z1042" i="1"/>
  <c r="X1042" i="1"/>
  <c r="Y1042" i="1"/>
  <c r="Z2323" i="1"/>
  <c r="Y1728" i="1"/>
  <c r="X1728" i="1"/>
  <c r="AA1728" i="1"/>
  <c r="Z1728" i="1"/>
  <c r="AA332" i="1"/>
  <c r="Z332" i="1"/>
  <c r="Y332" i="1"/>
  <c r="X332" i="1"/>
  <c r="Y3093" i="1"/>
  <c r="X3093" i="1"/>
  <c r="Z3093" i="1"/>
  <c r="AA3093" i="1"/>
  <c r="X2362" i="1"/>
  <c r="AA2362" i="1"/>
  <c r="Y2362" i="1"/>
  <c r="Z2362" i="1"/>
  <c r="AA2134" i="1"/>
  <c r="X1567" i="1"/>
  <c r="Y1567" i="1"/>
  <c r="Z1567" i="1"/>
  <c r="X2071" i="1"/>
  <c r="AA2071" i="1"/>
  <c r="Y2071" i="1"/>
  <c r="Z2071" i="1"/>
  <c r="Z1816" i="1"/>
  <c r="AA1816" i="1"/>
  <c r="Z1196" i="1"/>
  <c r="Y1329" i="1"/>
  <c r="Z1329" i="1"/>
  <c r="X1329" i="1"/>
  <c r="X269" i="1"/>
  <c r="AA269" i="1"/>
  <c r="Y269" i="1"/>
  <c r="Z269" i="1"/>
  <c r="AA38" i="1"/>
  <c r="X38" i="1"/>
  <c r="AA3006" i="1"/>
  <c r="Y2957" i="1"/>
  <c r="AA1711" i="1"/>
  <c r="Y2908" i="1"/>
  <c r="AA2908" i="1"/>
  <c r="X2908" i="1"/>
  <c r="X2670" i="1"/>
  <c r="AA2670" i="1"/>
  <c r="Y2670" i="1"/>
  <c r="Z2670" i="1"/>
  <c r="AA829" i="1"/>
  <c r="Z829" i="1"/>
  <c r="Y829" i="1"/>
  <c r="X829" i="1"/>
  <c r="Y1917" i="1"/>
  <c r="AA1917" i="1"/>
  <c r="Z1917" i="1"/>
  <c r="Y3489" i="1"/>
  <c r="Z3489" i="1"/>
  <c r="X3464" i="1"/>
  <c r="AA3464" i="1"/>
  <c r="Z3464" i="1"/>
  <c r="AA3503" i="1"/>
  <c r="Z2740" i="1"/>
  <c r="X2740" i="1"/>
  <c r="Y2740" i="1"/>
  <c r="Y2397" i="1"/>
  <c r="X2397" i="1"/>
  <c r="X2540" i="1"/>
  <c r="Y2540" i="1"/>
  <c r="AA2540" i="1"/>
  <c r="Z2299" i="1"/>
  <c r="Y2299" i="1"/>
  <c r="X2299" i="1"/>
  <c r="AA2299" i="1"/>
  <c r="AA1812" i="1"/>
  <c r="Z1812" i="1"/>
  <c r="Y1812" i="1"/>
  <c r="X1812" i="1"/>
  <c r="AA906" i="1"/>
  <c r="Z906" i="1"/>
  <c r="Y906" i="1"/>
  <c r="X906" i="1"/>
  <c r="X587" i="1"/>
  <c r="AA587" i="1"/>
  <c r="Z587" i="1"/>
  <c r="Y587" i="1"/>
  <c r="AA181" i="1"/>
  <c r="Z181" i="1"/>
  <c r="Y181" i="1"/>
  <c r="X181" i="1"/>
  <c r="X398" i="1"/>
  <c r="Z3282" i="1"/>
  <c r="Y2372" i="1"/>
  <c r="X2372" i="1"/>
  <c r="Z2372" i="1"/>
  <c r="AA2372" i="1"/>
  <c r="AA2817" i="1"/>
  <c r="X2817" i="1"/>
  <c r="Z2435" i="1"/>
  <c r="AA2435" i="1"/>
  <c r="Y2435" i="1"/>
  <c r="X2435" i="1"/>
  <c r="X2712" i="1"/>
  <c r="AA2712" i="1"/>
  <c r="Z2712" i="1"/>
  <c r="Y2712" i="1"/>
  <c r="AA2201" i="1"/>
  <c r="Z2201" i="1"/>
  <c r="Y2201" i="1"/>
  <c r="X2201" i="1"/>
  <c r="Z1753" i="1"/>
  <c r="Y1753" i="1"/>
  <c r="X1753" i="1"/>
  <c r="AA1753" i="1"/>
  <c r="Y857" i="1"/>
  <c r="Z857" i="1"/>
  <c r="X857" i="1"/>
  <c r="Y1165" i="1"/>
  <c r="AA598" i="1"/>
  <c r="Z598" i="1"/>
  <c r="Y598" i="1"/>
  <c r="X598" i="1"/>
  <c r="Y556" i="1"/>
  <c r="X556" i="1"/>
  <c r="AA556" i="1"/>
  <c r="Z556" i="1"/>
  <c r="Y55" i="1"/>
  <c r="X55" i="1"/>
  <c r="AA55" i="1"/>
  <c r="Z55" i="1"/>
  <c r="Y867" i="1"/>
  <c r="AA867" i="1"/>
  <c r="X867" i="1"/>
  <c r="AA1851" i="1"/>
  <c r="Z1851" i="1"/>
  <c r="Y1851" i="1"/>
  <c r="X1851" i="1"/>
  <c r="Y3359" i="1"/>
  <c r="Z3359" i="1"/>
  <c r="X3359" i="1"/>
  <c r="AA3359" i="1"/>
  <c r="Z3244" i="1"/>
  <c r="Y3244" i="1"/>
  <c r="AA3244" i="1"/>
  <c r="X3244" i="1"/>
  <c r="AA1126" i="1"/>
  <c r="Z1126" i="1"/>
  <c r="AA559" i="1"/>
  <c r="Y559" i="1"/>
  <c r="Z559" i="1"/>
  <c r="X559" i="1"/>
  <c r="AA286" i="1"/>
  <c r="X286" i="1"/>
  <c r="Y286" i="1"/>
  <c r="Z248" i="1"/>
  <c r="AA248" i="1"/>
  <c r="AA153" i="1"/>
  <c r="Z153" i="1"/>
  <c r="Y153" i="1"/>
  <c r="X153" i="1"/>
  <c r="X1865" i="1"/>
  <c r="Y1865" i="1"/>
  <c r="AA1865" i="1"/>
  <c r="Z1865" i="1"/>
  <c r="X3513" i="1"/>
  <c r="AA3513" i="1"/>
  <c r="Z3513" i="1"/>
  <c r="Y3513" i="1"/>
  <c r="AA3069" i="1"/>
  <c r="Z3069" i="1"/>
  <c r="X3069" i="1"/>
  <c r="Y3069" i="1"/>
  <c r="X2971" i="1"/>
  <c r="AA2971" i="1"/>
  <c r="Y2971" i="1"/>
  <c r="Z2971" i="1"/>
  <c r="AA2026" i="1"/>
  <c r="X2197" i="1"/>
  <c r="Y2197" i="1"/>
  <c r="Z2197" i="1"/>
  <c r="AA1060" i="1"/>
  <c r="Z1060" i="1"/>
  <c r="Y1060" i="1"/>
  <c r="AA1004" i="1"/>
  <c r="Y1004" i="1"/>
  <c r="X1004" i="1"/>
  <c r="AA776" i="1"/>
  <c r="Y776" i="1"/>
  <c r="X776" i="1"/>
  <c r="Y272" i="1"/>
  <c r="X703" i="1"/>
  <c r="Z703" i="1"/>
  <c r="AA703" i="1"/>
  <c r="X3030" i="1"/>
  <c r="Z2750" i="1"/>
  <c r="X2502" i="1"/>
  <c r="AA2428" i="1"/>
  <c r="X1084" i="1"/>
  <c r="Y1084" i="1"/>
  <c r="AA1084" i="1"/>
  <c r="AA797" i="1"/>
  <c r="Z797" i="1"/>
  <c r="Y797" i="1"/>
  <c r="X797" i="1"/>
  <c r="AA801" i="1"/>
  <c r="Z3524" i="1"/>
  <c r="AA3524" i="1"/>
  <c r="AA3146" i="1"/>
  <c r="Y3146" i="1"/>
  <c r="Z3146" i="1"/>
  <c r="X3146" i="1"/>
  <c r="X3156" i="1"/>
  <c r="AA3156" i="1"/>
  <c r="Z3156" i="1"/>
  <c r="Y3156" i="1"/>
  <c r="Z2558" i="1"/>
  <c r="Y2558" i="1"/>
  <c r="X1994" i="1"/>
  <c r="Z2057" i="1"/>
  <c r="AA2376" i="1"/>
  <c r="Z2376" i="1"/>
  <c r="Y2376" i="1"/>
  <c r="X2376" i="1"/>
  <c r="Z1840" i="1"/>
  <c r="X1035" i="1"/>
  <c r="Y1035" i="1"/>
  <c r="Z1035" i="1"/>
  <c r="Z951" i="1"/>
  <c r="X951" i="1"/>
  <c r="Y951" i="1"/>
  <c r="AA951" i="1"/>
  <c r="X979" i="1"/>
  <c r="AA979" i="1"/>
  <c r="Z979" i="1"/>
  <c r="AA237" i="1"/>
  <c r="Z237" i="1"/>
  <c r="Y237" i="1"/>
  <c r="X237" i="1"/>
  <c r="X713" i="1"/>
  <c r="Y713" i="1"/>
  <c r="Z713" i="1"/>
  <c r="AA433" i="1"/>
  <c r="Z433" i="1"/>
  <c r="X433" i="1"/>
  <c r="Y433" i="1"/>
  <c r="X3142" i="1"/>
  <c r="AA3142" i="1"/>
  <c r="Y3142" i="1"/>
  <c r="Z3142" i="1"/>
  <c r="X2792" i="1"/>
  <c r="Y2792" i="1"/>
  <c r="Y2453" i="1"/>
  <c r="AA2453" i="1"/>
  <c r="X2453" i="1"/>
  <c r="Y2033" i="1"/>
  <c r="X2033" i="1"/>
  <c r="Z2033" i="1"/>
  <c r="AA2033" i="1"/>
  <c r="Y2316" i="1"/>
  <c r="X2316" i="1"/>
  <c r="Z2316" i="1"/>
  <c r="AA2316" i="1"/>
  <c r="Z1879" i="1"/>
  <c r="AA1448" i="1"/>
  <c r="X1448" i="1"/>
  <c r="Z1448" i="1"/>
  <c r="Y1448" i="1"/>
  <c r="X846" i="1"/>
  <c r="AA846" i="1"/>
  <c r="Y846" i="1"/>
  <c r="X220" i="1"/>
  <c r="Y220" i="1"/>
  <c r="AA220" i="1"/>
  <c r="AA83" i="1"/>
  <c r="Z83" i="1"/>
  <c r="Y83" i="1"/>
  <c r="X83" i="1"/>
  <c r="AA2579" i="1"/>
  <c r="Z2579" i="1"/>
  <c r="Y2579" i="1"/>
  <c r="X2579" i="1"/>
  <c r="AA3324" i="1"/>
  <c r="Z3324" i="1"/>
  <c r="Y3324" i="1"/>
  <c r="X3324" i="1"/>
  <c r="X1609" i="1"/>
  <c r="AA1609" i="1"/>
  <c r="Z1609" i="1"/>
  <c r="Y1609" i="1"/>
  <c r="X3013" i="1"/>
  <c r="AA2698" i="1"/>
  <c r="Z2698" i="1"/>
  <c r="Y2698" i="1"/>
  <c r="X2698" i="1"/>
  <c r="AA2915" i="1"/>
  <c r="Z2915" i="1"/>
  <c r="Y2915" i="1"/>
  <c r="X2915" i="1"/>
  <c r="AA2176" i="1"/>
  <c r="Z2176" i="1"/>
  <c r="Y2176" i="1"/>
  <c r="X2176" i="1"/>
  <c r="AA2890" i="1"/>
  <c r="Z2890" i="1"/>
  <c r="Y2890" i="1"/>
  <c r="X2890" i="1"/>
  <c r="X2092" i="1"/>
  <c r="AA2092" i="1"/>
  <c r="AA528" i="1"/>
  <c r="Z528" i="1"/>
  <c r="Y528" i="1"/>
  <c r="X528" i="1"/>
  <c r="X374" i="1"/>
  <c r="Y374" i="1"/>
  <c r="AA374" i="1"/>
  <c r="Y2449" i="1"/>
  <c r="Z2449" i="1"/>
  <c r="X2449" i="1"/>
  <c r="Y304" i="1"/>
  <c r="Z3261" i="1"/>
  <c r="Y3261" i="1"/>
  <c r="X3261" i="1"/>
  <c r="AA3261" i="1"/>
  <c r="X3114" i="1"/>
  <c r="Y3114" i="1"/>
  <c r="AA3114" i="1"/>
  <c r="AA2967" i="1"/>
  <c r="Z2967" i="1"/>
  <c r="Y2967" i="1"/>
  <c r="X2967" i="1"/>
  <c r="X1977" i="1"/>
  <c r="AA1977" i="1"/>
  <c r="Z1977" i="1"/>
  <c r="Y1977" i="1"/>
  <c r="Y2236" i="1"/>
  <c r="X2236" i="1"/>
  <c r="AA2236" i="1"/>
  <c r="Z2236" i="1"/>
  <c r="AA1714" i="1"/>
  <c r="Z1714" i="1"/>
  <c r="Y1714" i="1"/>
  <c r="X1714" i="1"/>
  <c r="Z342" i="1"/>
  <c r="Y342" i="1"/>
  <c r="AA342" i="1"/>
  <c r="X342" i="1"/>
  <c r="Z97" i="1"/>
  <c r="X97" i="1"/>
  <c r="Y97" i="1"/>
  <c r="Z206" i="1"/>
  <c r="X3328" i="1"/>
  <c r="Z3328" i="1"/>
  <c r="AA3328" i="1"/>
  <c r="Y3328" i="1"/>
  <c r="Z2887" i="1"/>
  <c r="Y2887" i="1"/>
  <c r="AA2887" i="1"/>
  <c r="X2887" i="1"/>
  <c r="AA2474" i="1"/>
  <c r="Z2474" i="1"/>
  <c r="Y2474" i="1"/>
  <c r="X2474" i="1"/>
  <c r="Z2355" i="1"/>
  <c r="Y2355" i="1"/>
  <c r="X2355" i="1"/>
  <c r="AA2355" i="1"/>
  <c r="AA2512" i="1"/>
  <c r="Z2512" i="1"/>
  <c r="Y2512" i="1"/>
  <c r="X2512" i="1"/>
  <c r="X2110" i="1"/>
  <c r="AA2110" i="1"/>
  <c r="Z2110" i="1"/>
  <c r="Y2110" i="1"/>
  <c r="AA1693" i="1"/>
  <c r="Z1693" i="1"/>
  <c r="Y1693" i="1"/>
  <c r="X1693" i="1"/>
  <c r="X1529" i="1"/>
  <c r="AA1529" i="1"/>
  <c r="Y510" i="1"/>
  <c r="X510" i="1"/>
  <c r="AA510" i="1"/>
  <c r="Z510" i="1"/>
  <c r="Y682" i="1"/>
  <c r="AA3342" i="1"/>
  <c r="Y2757" i="1"/>
  <c r="AA2757" i="1"/>
  <c r="X2757" i="1"/>
  <c r="X1214" i="1"/>
  <c r="Y1214" i="1"/>
  <c r="AA1214" i="1"/>
  <c r="Z1214" i="1"/>
  <c r="AA129" i="1"/>
  <c r="Z129" i="1"/>
  <c r="X129" i="1"/>
  <c r="Y129" i="1"/>
  <c r="Y143" i="1"/>
  <c r="AA993" i="1"/>
  <c r="Z993" i="1"/>
  <c r="Y993" i="1"/>
  <c r="X993" i="1"/>
  <c r="AA76" i="1"/>
  <c r="Z2701" i="1"/>
  <c r="AA2246" i="1"/>
  <c r="Z2246" i="1"/>
  <c r="Y2246" i="1"/>
  <c r="X2246" i="1"/>
  <c r="Y2551" i="1"/>
  <c r="AA2551" i="1"/>
  <c r="X2551" i="1"/>
  <c r="Z2551" i="1"/>
  <c r="Z3317" i="1"/>
  <c r="Y3317" i="1"/>
  <c r="X3317" i="1"/>
  <c r="Z2995" i="1"/>
  <c r="X2995" i="1"/>
  <c r="Y2995" i="1"/>
  <c r="AA2995" i="1"/>
  <c r="AA1844" i="1"/>
  <c r="Z1844" i="1"/>
  <c r="Y1844" i="1"/>
  <c r="X1844" i="1"/>
  <c r="Y2054" i="1"/>
  <c r="X2054" i="1"/>
  <c r="AA2054" i="1"/>
  <c r="Z2054" i="1"/>
  <c r="X440" i="1"/>
  <c r="Y3272" i="1"/>
  <c r="Z3272" i="1"/>
  <c r="X3272" i="1"/>
  <c r="AA3202" i="1"/>
  <c r="Z3202" i="1"/>
  <c r="Y3202" i="1"/>
  <c r="X3202" i="1"/>
  <c r="X2953" i="1"/>
  <c r="AA2631" i="1"/>
  <c r="X2631" i="1"/>
  <c r="AA2358" i="1"/>
  <c r="Z2358" i="1"/>
  <c r="X2358" i="1"/>
  <c r="Y2358" i="1"/>
  <c r="AA2393" i="1"/>
  <c r="AA1515" i="1"/>
  <c r="Z1515" i="1"/>
  <c r="Y1515" i="1"/>
  <c r="X1515" i="1"/>
  <c r="X1165" i="1"/>
  <c r="AA1165" i="1"/>
  <c r="Z1165" i="1"/>
  <c r="AA1235" i="1"/>
  <c r="Z1235" i="1"/>
  <c r="Y1235" i="1"/>
  <c r="X1235" i="1"/>
  <c r="Z3037" i="1"/>
  <c r="Y3037" i="1"/>
  <c r="X3037" i="1"/>
  <c r="AA3037" i="1"/>
  <c r="AA2166" i="1"/>
  <c r="Z2166" i="1"/>
  <c r="Y2166" i="1"/>
  <c r="X2166" i="1"/>
  <c r="X3048" i="1"/>
  <c r="AA3048" i="1"/>
  <c r="AA2677" i="1"/>
  <c r="Z2677" i="1"/>
  <c r="Y2677" i="1"/>
  <c r="X2677" i="1"/>
  <c r="Z2687" i="1"/>
  <c r="AA2162" i="1"/>
  <c r="X2162" i="1"/>
  <c r="Y2162" i="1"/>
  <c r="Z2162" i="1"/>
  <c r="AA1875" i="1"/>
  <c r="Z1875" i="1"/>
  <c r="Y1875" i="1"/>
  <c r="X1875" i="1"/>
  <c r="AA1781" i="1"/>
  <c r="Z1781" i="1"/>
  <c r="Y1781" i="1"/>
  <c r="X1781" i="1"/>
  <c r="Y1126" i="1"/>
  <c r="X1238" i="1"/>
  <c r="Y1021" i="1"/>
  <c r="X1021" i="1"/>
  <c r="Z1021" i="1"/>
  <c r="AA1021" i="1"/>
  <c r="AA916" i="1"/>
  <c r="Y916" i="1"/>
  <c r="X916" i="1"/>
  <c r="Z286" i="1"/>
  <c r="AA661" i="1"/>
  <c r="Z661" i="1"/>
  <c r="X661" i="1"/>
  <c r="Y661" i="1"/>
  <c r="Z62" i="1"/>
  <c r="AA3282" i="1"/>
  <c r="Y3282" i="1"/>
  <c r="X3282" i="1"/>
  <c r="AA2442" i="1"/>
  <c r="Z2442" i="1"/>
  <c r="Y2442" i="1"/>
  <c r="X2442" i="1"/>
  <c r="AA944" i="1"/>
  <c r="Z944" i="1"/>
  <c r="Y944" i="1"/>
  <c r="X944" i="1"/>
  <c r="X2680" i="1"/>
  <c r="AA2680" i="1"/>
  <c r="Z2680" i="1"/>
  <c r="Y2680" i="1"/>
  <c r="Z2026" i="1"/>
  <c r="X2026" i="1"/>
  <c r="Y2026" i="1"/>
  <c r="Z1315" i="1"/>
  <c r="AA1315" i="1"/>
  <c r="X1315" i="1"/>
  <c r="X1599" i="1"/>
  <c r="AA1599" i="1"/>
  <c r="Y1252" i="1"/>
  <c r="Z1252" i="1"/>
  <c r="AA1067" i="1"/>
  <c r="Z1067" i="1"/>
  <c r="X1067" i="1"/>
  <c r="Y1067" i="1"/>
  <c r="AA1417" i="1"/>
  <c r="Z1417" i="1"/>
  <c r="Y1417" i="1"/>
  <c r="X1417" i="1"/>
  <c r="Z776" i="1"/>
  <c r="AA1137" i="1"/>
  <c r="AA3219" i="1"/>
  <c r="Z3219" i="1"/>
  <c r="Y3219" i="1"/>
  <c r="X3219" i="1"/>
  <c r="X3471" i="1"/>
  <c r="Z3471" i="1"/>
  <c r="Y3471" i="1"/>
  <c r="AA2708" i="1"/>
  <c r="Z2708" i="1"/>
  <c r="X2708" i="1"/>
  <c r="Y2708" i="1"/>
  <c r="AA2502" i="1"/>
  <c r="Z2502" i="1"/>
  <c r="X2428" i="1"/>
  <c r="Z2428" i="1"/>
  <c r="Y2428" i="1"/>
  <c r="Z1084" i="1"/>
  <c r="X1000" i="1"/>
  <c r="AA1000" i="1"/>
  <c r="Z1000" i="1"/>
  <c r="Y1000" i="1"/>
  <c r="Y657" i="1"/>
  <c r="Z657" i="1"/>
  <c r="X657" i="1"/>
  <c r="X734" i="1"/>
  <c r="Y45" i="1"/>
  <c r="X45" i="1"/>
  <c r="Z45" i="1"/>
  <c r="AA45" i="1"/>
  <c r="X584" i="1"/>
  <c r="AA584" i="1"/>
  <c r="Y584" i="1"/>
  <c r="Z584" i="1"/>
  <c r="AA2155" i="1"/>
  <c r="X2155" i="1"/>
  <c r="Y1585" i="1"/>
  <c r="X1585" i="1"/>
  <c r="Z1585" i="1"/>
  <c r="AA1585" i="1"/>
  <c r="AA1179" i="1"/>
  <c r="Z3387" i="1"/>
  <c r="X3387" i="1"/>
  <c r="AA3387" i="1"/>
  <c r="Y3387" i="1"/>
  <c r="AA2792" i="1"/>
  <c r="AA2607" i="1"/>
  <c r="Z2607" i="1"/>
  <c r="X2607" i="1"/>
  <c r="Y2607" i="1"/>
  <c r="AA2575" i="1"/>
  <c r="Z2575" i="1"/>
  <c r="X2575" i="1"/>
  <c r="Y2575" i="1"/>
  <c r="Y1784" i="1"/>
  <c r="X1784" i="1"/>
  <c r="AA1784" i="1"/>
  <c r="Z1784" i="1"/>
  <c r="Y1672" i="1"/>
  <c r="X1672" i="1"/>
  <c r="AA1672" i="1"/>
  <c r="Z1672" i="1"/>
  <c r="X1641" i="1"/>
  <c r="AA1641" i="1"/>
  <c r="Z1641" i="1"/>
  <c r="Y1641" i="1"/>
  <c r="Y1690" i="1"/>
  <c r="X1690" i="1"/>
  <c r="Z1690" i="1"/>
  <c r="AA1690" i="1"/>
  <c r="AA125" i="1"/>
  <c r="AA1746" i="1"/>
  <c r="AA3429" i="1"/>
  <c r="AA3023" i="1"/>
  <c r="Z3023" i="1"/>
  <c r="Y3023" i="1"/>
  <c r="X3023" i="1"/>
  <c r="AA1091" i="1"/>
  <c r="Z1091" i="1"/>
  <c r="Y1091" i="1"/>
  <c r="X1091" i="1"/>
  <c r="Y780" i="1"/>
  <c r="AA780" i="1"/>
  <c r="Z780" i="1"/>
  <c r="X780" i="1"/>
  <c r="AA986" i="1"/>
  <c r="Z986" i="1"/>
  <c r="Y986" i="1"/>
  <c r="X986" i="1"/>
  <c r="Y479" i="1"/>
  <c r="X479" i="1"/>
  <c r="Z479" i="1"/>
  <c r="Y1879" i="1"/>
  <c r="AA2943" i="1"/>
  <c r="Z2943" i="1"/>
  <c r="Y2943" i="1"/>
  <c r="X2943" i="1"/>
  <c r="AA2561" i="1"/>
  <c r="Z2561" i="1"/>
  <c r="Y2561" i="1"/>
  <c r="X2561" i="1"/>
  <c r="AA2239" i="1"/>
  <c r="Z2239" i="1"/>
  <c r="Y2239" i="1"/>
  <c r="X2239" i="1"/>
  <c r="X1420" i="1"/>
  <c r="Y248" i="1"/>
  <c r="AA3489" i="1"/>
  <c r="Z3366" i="1"/>
  <c r="AA2988" i="1"/>
  <c r="AA2985" i="1"/>
  <c r="Z2985" i="1"/>
  <c r="Y2985" i="1"/>
  <c r="X2985" i="1"/>
  <c r="Z1791" i="1"/>
  <c r="Z2211" i="1"/>
  <c r="AA874" i="1"/>
  <c r="Z874" i="1"/>
  <c r="Y874" i="1"/>
  <c r="X874" i="1"/>
  <c r="Y745" i="1"/>
  <c r="Z745" i="1"/>
  <c r="AA745" i="1"/>
  <c r="AA356" i="1"/>
  <c r="Y356" i="1"/>
  <c r="Z356" i="1"/>
  <c r="X356" i="1"/>
  <c r="Y1081" i="1"/>
  <c r="AA2040" i="1"/>
  <c r="Z2040" i="1"/>
  <c r="Y2040" i="1"/>
  <c r="X2040" i="1"/>
  <c r="Z3331" i="1"/>
  <c r="Y3331" i="1"/>
  <c r="X3331" i="1"/>
  <c r="AA3331" i="1"/>
  <c r="AA2960" i="1"/>
  <c r="Z2960" i="1"/>
  <c r="Y2960" i="1"/>
  <c r="X2960" i="1"/>
  <c r="X3041" i="1"/>
  <c r="AA3041" i="1"/>
  <c r="Z3041" i="1"/>
  <c r="Y2901" i="1"/>
  <c r="AA2901" i="1"/>
  <c r="Z2901" i="1"/>
  <c r="X2901" i="1"/>
  <c r="AA2309" i="1"/>
  <c r="Y2309" i="1"/>
  <c r="X2309" i="1"/>
  <c r="Z2036" i="1"/>
  <c r="AA1567" i="1"/>
  <c r="AA1312" i="1"/>
  <c r="Z1312" i="1"/>
  <c r="Y1312" i="1"/>
  <c r="X1312" i="1"/>
  <c r="Z1980" i="1"/>
  <c r="X1980" i="1"/>
  <c r="Y1980" i="1"/>
  <c r="AA1980" i="1"/>
  <c r="Z1420" i="1"/>
  <c r="AA1420" i="1"/>
  <c r="Y1420" i="1"/>
  <c r="Y626" i="1"/>
  <c r="Z2432" i="1"/>
  <c r="Y2432" i="1"/>
  <c r="X2432" i="1"/>
  <c r="Z2652" i="1"/>
  <c r="Y2652" i="1"/>
  <c r="AA2652" i="1"/>
  <c r="X2652" i="1"/>
  <c r="AA353" i="1"/>
  <c r="Z353" i="1"/>
  <c r="Y353" i="1"/>
  <c r="X353" i="1"/>
  <c r="Y909" i="1"/>
  <c r="Z909" i="1"/>
  <c r="AA909" i="1"/>
  <c r="AA3461" i="1"/>
  <c r="Z3461" i="1"/>
  <c r="Y3461" i="1"/>
  <c r="X3461" i="1"/>
  <c r="AA3317" i="1"/>
  <c r="AA2250" i="1"/>
  <c r="Z2250" i="1"/>
  <c r="Y2250" i="1"/>
  <c r="X2250" i="1"/>
  <c r="X1189" i="1"/>
  <c r="AA1189" i="1"/>
  <c r="Z1189" i="1"/>
  <c r="Y1189" i="1"/>
  <c r="AA398" i="1"/>
  <c r="Y398" i="1"/>
  <c r="Z398" i="1"/>
  <c r="Y2614" i="1"/>
  <c r="X2614" i="1"/>
  <c r="AA2614" i="1"/>
  <c r="Z3398" i="1"/>
  <c r="AA3289" i="1"/>
  <c r="Y3289" i="1"/>
  <c r="Z3289" i="1"/>
  <c r="X3289" i="1"/>
  <c r="Z2631" i="1"/>
  <c r="X2061" i="1"/>
  <c r="Y2061" i="1"/>
  <c r="AA2001" i="1"/>
  <c r="Z2001" i="1"/>
  <c r="Y2001" i="1"/>
  <c r="X2001" i="1"/>
  <c r="Y1242" i="1"/>
  <c r="X1242" i="1"/>
  <c r="Z1242" i="1"/>
  <c r="AA1242" i="1"/>
  <c r="Y1028" i="1"/>
  <c r="AA1028" i="1"/>
  <c r="X1028" i="1"/>
  <c r="AA927" i="1"/>
  <c r="Z927" i="1"/>
  <c r="X927" i="1"/>
  <c r="Y927" i="1"/>
  <c r="Z2243" i="1"/>
  <c r="AA881" i="1"/>
  <c r="Z881" i="1"/>
  <c r="X881" i="1"/>
  <c r="Y881" i="1"/>
  <c r="AA2687" i="1"/>
  <c r="X2687" i="1"/>
  <c r="AA2449" i="1"/>
  <c r="AA2264" i="1"/>
  <c r="X2264" i="1"/>
  <c r="X2365" i="1"/>
  <c r="X1343" i="1"/>
  <c r="Y1343" i="1"/>
  <c r="Z1343" i="1"/>
  <c r="Z1238" i="1"/>
  <c r="Y1238" i="1"/>
  <c r="Z916" i="1"/>
  <c r="AA402" i="1"/>
  <c r="Z402" i="1"/>
  <c r="Y402" i="1"/>
  <c r="X402" i="1"/>
  <c r="Y62" i="1"/>
  <c r="X62" i="1"/>
  <c r="X115" i="1"/>
  <c r="Y115" i="1"/>
  <c r="AA3251" i="1"/>
  <c r="Z3251" i="1"/>
  <c r="Y3251" i="1"/>
  <c r="X3251" i="1"/>
  <c r="AA2778" i="1"/>
  <c r="Z2778" i="1"/>
  <c r="Y2778" i="1"/>
  <c r="X2778" i="1"/>
  <c r="AA2197" i="1"/>
  <c r="Z1823" i="1"/>
  <c r="Y1315" i="1"/>
  <c r="X1252" i="1"/>
  <c r="AA108" i="1"/>
  <c r="Z108" i="1"/>
  <c r="Y108" i="1"/>
  <c r="X108" i="1"/>
  <c r="AA692" i="1"/>
  <c r="Z692" i="1"/>
  <c r="Y692" i="1"/>
  <c r="X692" i="1"/>
  <c r="AA794" i="1"/>
  <c r="AA3121" i="1"/>
  <c r="Y3121" i="1"/>
  <c r="X3121" i="1"/>
  <c r="Y2845" i="1"/>
  <c r="X2845" i="1"/>
  <c r="AA2845" i="1"/>
  <c r="X2141" i="1"/>
  <c r="AA2141" i="1"/>
  <c r="Z2141" i="1"/>
  <c r="Y2141" i="1"/>
  <c r="X2225" i="1"/>
  <c r="AA2225" i="1"/>
  <c r="Y2225" i="1"/>
  <c r="Z2225" i="1"/>
  <c r="Z1907" i="1"/>
  <c r="Y1907" i="1"/>
  <c r="X1907" i="1"/>
  <c r="AA1907" i="1"/>
  <c r="AA2274" i="1"/>
  <c r="AA1889" i="1"/>
  <c r="Z1889" i="1"/>
  <c r="Y1889" i="1"/>
  <c r="X1889" i="1"/>
  <c r="Y1662" i="1"/>
  <c r="X1662" i="1"/>
  <c r="Z1662" i="1"/>
  <c r="AA1662" i="1"/>
  <c r="AA1056" i="1"/>
  <c r="Z1056" i="1"/>
  <c r="Y1056" i="1"/>
  <c r="X1056" i="1"/>
  <c r="AA657" i="1"/>
  <c r="Z734" i="1"/>
  <c r="Y734" i="1"/>
  <c r="Y801" i="1"/>
  <c r="X801" i="1"/>
  <c r="Z801" i="1"/>
  <c r="Y251" i="1"/>
  <c r="Z251" i="1"/>
  <c r="X1991" i="1"/>
  <c r="Y2782" i="1"/>
  <c r="Z2799" i="1"/>
  <c r="Y2799" i="1"/>
  <c r="AA2799" i="1"/>
  <c r="X2799" i="1"/>
  <c r="X2558" i="1"/>
  <c r="Y2103" i="1"/>
  <c r="X2103" i="1"/>
  <c r="AA1739" i="1"/>
  <c r="Z1739" i="1"/>
  <c r="Y1739" i="1"/>
  <c r="X1739" i="1"/>
  <c r="Z2075" i="1"/>
  <c r="Y2075" i="1"/>
  <c r="X2075" i="1"/>
  <c r="AA2075" i="1"/>
  <c r="X1574" i="1"/>
  <c r="AA1574" i="1"/>
  <c r="Z1574" i="1"/>
  <c r="Y1574" i="1"/>
  <c r="AA1553" i="1"/>
  <c r="Z1553" i="1"/>
  <c r="X1553" i="1"/>
  <c r="Y1553" i="1"/>
  <c r="X535" i="1"/>
  <c r="AA535" i="1"/>
  <c r="Y535" i="1"/>
  <c r="Z535" i="1"/>
  <c r="Z174" i="1"/>
  <c r="Y174" i="1"/>
  <c r="X174" i="1"/>
  <c r="AA174" i="1"/>
  <c r="Z2978" i="1"/>
  <c r="Y2978" i="1"/>
  <c r="X2978" i="1"/>
  <c r="AA2978" i="1"/>
  <c r="X1963" i="1"/>
  <c r="Z1963" i="1"/>
  <c r="Y1963" i="1"/>
  <c r="X1102" i="1"/>
  <c r="X125" i="1"/>
  <c r="Z125" i="1"/>
  <c r="Y125" i="1"/>
  <c r="Z377" i="1"/>
  <c r="X377" i="1"/>
  <c r="Y377" i="1"/>
  <c r="AA377" i="1"/>
  <c r="AA3013" i="1"/>
  <c r="Z3013" i="1"/>
  <c r="AA2544" i="1"/>
  <c r="Z2544" i="1"/>
  <c r="Y2544" i="1"/>
  <c r="X2544" i="1"/>
  <c r="X1697" i="1"/>
  <c r="AA1697" i="1"/>
  <c r="Z1697" i="1"/>
  <c r="Y1697" i="1"/>
  <c r="Y2092" i="1"/>
  <c r="Y1077" i="1"/>
  <c r="X1077" i="1"/>
  <c r="AA1077" i="1"/>
  <c r="Z1077" i="1"/>
  <c r="X738" i="1"/>
  <c r="Y738" i="1"/>
  <c r="AA2302" i="1"/>
  <c r="X2302" i="1"/>
  <c r="X1592" i="1"/>
  <c r="Y1592" i="1"/>
  <c r="X3377" i="1"/>
  <c r="Z3006" i="1"/>
  <c r="AA1938" i="1"/>
  <c r="Z1938" i="1"/>
  <c r="Y1938" i="1"/>
  <c r="X1938" i="1"/>
  <c r="AA2131" i="1"/>
  <c r="Z2131" i="1"/>
  <c r="X2131" i="1"/>
  <c r="AA1627" i="1"/>
  <c r="Z1627" i="1"/>
  <c r="Y1627" i="1"/>
  <c r="X1627" i="1"/>
  <c r="AA1616" i="1"/>
  <c r="Z1616" i="1"/>
  <c r="X1616" i="1"/>
  <c r="Y1616" i="1"/>
  <c r="AA878" i="1"/>
  <c r="X878" i="1"/>
  <c r="Y878" i="1"/>
  <c r="AA1452" i="1"/>
  <c r="X1452" i="1"/>
  <c r="X136" i="1"/>
  <c r="AA136" i="1"/>
  <c r="Z136" i="1"/>
  <c r="Y136" i="1"/>
  <c r="AA514" i="1"/>
  <c r="Z514" i="1"/>
  <c r="Y514" i="1"/>
  <c r="X514" i="1"/>
  <c r="Z1004" i="1"/>
  <c r="AA2061" i="1"/>
  <c r="Y2806" i="1"/>
  <c r="Z3310" i="1"/>
  <c r="Z2761" i="1"/>
  <c r="X2771" i="1"/>
  <c r="AA2771" i="1"/>
  <c r="Y2771" i="1"/>
  <c r="Z2771" i="1"/>
  <c r="AA1459" i="1"/>
  <c r="Z1459" i="1"/>
  <c r="Y1459" i="1"/>
  <c r="X1459" i="1"/>
  <c r="X2211" i="1"/>
  <c r="AA2211" i="1"/>
  <c r="Y2211" i="1"/>
  <c r="AA885" i="1"/>
  <c r="X958" i="1"/>
  <c r="Z486" i="1"/>
  <c r="Y486" i="1"/>
  <c r="AA486" i="1"/>
  <c r="AA577" i="1"/>
  <c r="X577" i="1"/>
  <c r="Y577" i="1"/>
  <c r="AA370" i="1"/>
  <c r="Z370" i="1"/>
  <c r="Y370" i="1"/>
  <c r="X370" i="1"/>
  <c r="Y3013" i="1"/>
  <c r="Z2614" i="1"/>
  <c r="AA3300" i="1"/>
  <c r="X3300" i="1"/>
  <c r="Z3300" i="1"/>
  <c r="Y2838" i="1"/>
  <c r="X2838" i="1"/>
  <c r="Z2838" i="1"/>
  <c r="AA2838" i="1"/>
  <c r="Y2036" i="1"/>
  <c r="Y1910" i="1"/>
  <c r="Z1910" i="1"/>
  <c r="AA1910" i="1"/>
  <c r="AA2400" i="1"/>
  <c r="Z2400" i="1"/>
  <c r="Y2400" i="1"/>
  <c r="X2400" i="1"/>
  <c r="Y2138" i="1"/>
  <c r="Z2138" i="1"/>
  <c r="X2138" i="1"/>
  <c r="X1564" i="1"/>
  <c r="Y1564" i="1"/>
  <c r="Y444" i="1"/>
  <c r="Z444" i="1"/>
  <c r="X444" i="1"/>
  <c r="X545" i="1"/>
  <c r="Y545" i="1"/>
  <c r="Z545" i="1"/>
  <c r="Z94" i="1"/>
  <c r="AA94" i="1"/>
  <c r="AA234" i="1"/>
  <c r="Z234" i="1"/>
  <c r="Y234" i="1"/>
  <c r="X234" i="1"/>
  <c r="Y94" i="1"/>
  <c r="AA2768" i="1"/>
  <c r="X2684" i="1"/>
  <c r="AA20" i="1"/>
  <c r="X20" i="1"/>
  <c r="Y20" i="1"/>
  <c r="Z20" i="1"/>
  <c r="Y17" i="1"/>
  <c r="Z17" i="1"/>
  <c r="AA17" i="1"/>
  <c r="X17" i="1"/>
  <c r="AK3433" i="1" l="1"/>
  <c r="AK1284" i="1"/>
  <c r="AI850" i="1"/>
  <c r="AH496" i="1"/>
  <c r="AI3230" i="1"/>
  <c r="AJ507" i="1"/>
  <c r="AH850" i="1"/>
  <c r="AK507" i="1"/>
  <c r="AI496" i="1"/>
  <c r="AJ3230" i="1"/>
  <c r="AJ3433" i="1"/>
  <c r="AI965" i="1"/>
  <c r="AI1126" i="1"/>
  <c r="AK3524" i="1"/>
  <c r="AK850" i="1"/>
  <c r="AH3433" i="1"/>
  <c r="AI94" i="1"/>
  <c r="AK1333" i="1"/>
  <c r="AK3111" i="1"/>
  <c r="AI1340" i="1"/>
  <c r="AI248" i="1"/>
  <c r="AJ2285" i="1"/>
  <c r="AK2582" i="1"/>
  <c r="AJ909" i="1"/>
  <c r="AJ850" i="1"/>
  <c r="AK1917" i="1"/>
  <c r="AH3111" i="1"/>
  <c r="AK1116" i="1"/>
  <c r="AK1238" i="1"/>
  <c r="AK1060" i="1"/>
  <c r="AH1126" i="1"/>
  <c r="AJ2253" i="1"/>
  <c r="AI507" i="1"/>
  <c r="AH1060" i="1"/>
  <c r="AK622" i="1"/>
  <c r="AJ2509" i="1"/>
  <c r="AK94" i="1"/>
  <c r="AH1588" i="1"/>
  <c r="AK486" i="1"/>
  <c r="AK251" i="1"/>
  <c r="AK2428" i="1"/>
  <c r="AK1165" i="1"/>
  <c r="AJ1557" i="1"/>
  <c r="AK3083" i="1"/>
  <c r="AK1438" i="1"/>
  <c r="AH1224" i="1"/>
  <c r="AK1511" i="1"/>
  <c r="AK398" i="1"/>
  <c r="AK745" i="1"/>
  <c r="AK360" i="1"/>
  <c r="AK734" i="1"/>
  <c r="AJ1343" i="1"/>
  <c r="AI1343" i="1"/>
  <c r="AH1343" i="1"/>
  <c r="AK1343" i="1"/>
  <c r="AK2166" i="1"/>
  <c r="AJ2166" i="1"/>
  <c r="AI2166" i="1"/>
  <c r="AH2166" i="1"/>
  <c r="AK2631" i="1"/>
  <c r="AJ2631" i="1"/>
  <c r="AI2631" i="1"/>
  <c r="AH2631" i="1"/>
  <c r="AK2110" i="1"/>
  <c r="AJ2110" i="1"/>
  <c r="AH2110" i="1"/>
  <c r="AI2110" i="1"/>
  <c r="AK713" i="1"/>
  <c r="AJ713" i="1"/>
  <c r="AI713" i="1"/>
  <c r="AH713" i="1"/>
  <c r="AH703" i="1"/>
  <c r="AK703" i="1"/>
  <c r="AJ703" i="1"/>
  <c r="AI703" i="1"/>
  <c r="AK248" i="1"/>
  <c r="AK867" i="1"/>
  <c r="AJ867" i="1"/>
  <c r="AI867" i="1"/>
  <c r="AH867" i="1"/>
  <c r="AK2299" i="1"/>
  <c r="AH2299" i="1"/>
  <c r="AJ2299" i="1"/>
  <c r="AI2299" i="1"/>
  <c r="AI3093" i="1"/>
  <c r="AH3093" i="1"/>
  <c r="AJ3093" i="1"/>
  <c r="AK3093" i="1"/>
  <c r="AK1042" i="1"/>
  <c r="AJ1042" i="1"/>
  <c r="AI1042" i="1"/>
  <c r="AH1042" i="1"/>
  <c r="AH2953" i="1"/>
  <c r="AJ2215" i="1"/>
  <c r="AI2215" i="1"/>
  <c r="AH2215" i="1"/>
  <c r="AK2215" i="1"/>
  <c r="AK619" i="1"/>
  <c r="AJ619" i="1"/>
  <c r="AI619" i="1"/>
  <c r="AH619" i="1"/>
  <c r="AK2043" i="1"/>
  <c r="AJ2043" i="1"/>
  <c r="AI2043" i="1"/>
  <c r="AH2043" i="1"/>
  <c r="AH1917" i="1"/>
  <c r="AI1917" i="1"/>
  <c r="AH199" i="1"/>
  <c r="AI199" i="1"/>
  <c r="AK199" i="1"/>
  <c r="AJ199" i="1"/>
  <c r="AK1760" i="1"/>
  <c r="AJ1760" i="1"/>
  <c r="AI1760" i="1"/>
  <c r="AH1760" i="1"/>
  <c r="AK1053" i="1"/>
  <c r="AJ1053" i="1"/>
  <c r="AI1053" i="1"/>
  <c r="AH1053" i="1"/>
  <c r="AK1196" i="1"/>
  <c r="AJ1196" i="1"/>
  <c r="AI1196" i="1"/>
  <c r="AH1196" i="1"/>
  <c r="AJ1774" i="1"/>
  <c r="AI1392" i="1"/>
  <c r="AJ1392" i="1"/>
  <c r="AH1392" i="1"/>
  <c r="AK1392" i="1"/>
  <c r="AH822" i="1"/>
  <c r="AK822" i="1"/>
  <c r="AJ822" i="1"/>
  <c r="AI822" i="1"/>
  <c r="AH2659" i="1"/>
  <c r="AK2659" i="1"/>
  <c r="AJ2659" i="1"/>
  <c r="AI2659" i="1"/>
  <c r="AK1543" i="1"/>
  <c r="AJ1543" i="1"/>
  <c r="AI1543" i="1"/>
  <c r="AH1543" i="1"/>
  <c r="AI1294" i="1"/>
  <c r="AK1294" i="1"/>
  <c r="AJ1294" i="1"/>
  <c r="AH1294" i="1"/>
  <c r="AJ1039" i="1"/>
  <c r="AI1039" i="1"/>
  <c r="AH1039" i="1"/>
  <c r="AK1039" i="1"/>
  <c r="AJ1928" i="1"/>
  <c r="AH1928" i="1"/>
  <c r="AI1928" i="1"/>
  <c r="AK3097" i="1"/>
  <c r="AJ3097" i="1"/>
  <c r="AI3097" i="1"/>
  <c r="AH3097" i="1"/>
  <c r="AH678" i="1"/>
  <c r="AK678" i="1"/>
  <c r="AJ678" i="1"/>
  <c r="AI678" i="1"/>
  <c r="AK717" i="1"/>
  <c r="AH717" i="1"/>
  <c r="AJ717" i="1"/>
  <c r="AI717" i="1"/>
  <c r="AK615" i="1"/>
  <c r="AJ615" i="1"/>
  <c r="AI615" i="1"/>
  <c r="AH615" i="1"/>
  <c r="AK3366" i="1"/>
  <c r="AJ3366" i="1"/>
  <c r="AI3366" i="1"/>
  <c r="AH3366" i="1"/>
  <c r="AK2950" i="1"/>
  <c r="AJ2950" i="1"/>
  <c r="AI2950" i="1"/>
  <c r="AH2950" i="1"/>
  <c r="AK2964" i="1"/>
  <c r="AJ2964" i="1"/>
  <c r="AI2964" i="1"/>
  <c r="AH2964" i="1"/>
  <c r="AJ759" i="1"/>
  <c r="AI759" i="1"/>
  <c r="AH759" i="1"/>
  <c r="AK759" i="1"/>
  <c r="AK3496" i="1"/>
  <c r="AH3496" i="1"/>
  <c r="AJ3496" i="1"/>
  <c r="AI3496" i="1"/>
  <c r="AK157" i="1"/>
  <c r="AJ157" i="1"/>
  <c r="AI157" i="1"/>
  <c r="AH157" i="1"/>
  <c r="AH3349" i="1"/>
  <c r="AJ3349" i="1"/>
  <c r="AK3349" i="1"/>
  <c r="AI3349" i="1"/>
  <c r="AJ1651" i="1"/>
  <c r="AI1651" i="1"/>
  <c r="AH1651" i="1"/>
  <c r="AK1651" i="1"/>
  <c r="AK1095" i="1"/>
  <c r="AJ1095" i="1"/>
  <c r="AI1095" i="1"/>
  <c r="AH1095" i="1"/>
  <c r="AI1620" i="1"/>
  <c r="AJ1620" i="1"/>
  <c r="AH1620" i="1"/>
  <c r="AK1620" i="1"/>
  <c r="AK1557" i="1"/>
  <c r="AJ2841" i="1"/>
  <c r="AI2841" i="1"/>
  <c r="AK2841" i="1"/>
  <c r="AH2841" i="1"/>
  <c r="AH1200" i="1"/>
  <c r="AK1200" i="1"/>
  <c r="AI1200" i="1"/>
  <c r="AJ1200" i="1"/>
  <c r="AK2099" i="1"/>
  <c r="AJ2099" i="1"/>
  <c r="AI2099" i="1"/>
  <c r="AH2099" i="1"/>
  <c r="AJ3475" i="1"/>
  <c r="AI3475" i="1"/>
  <c r="AH3475" i="1"/>
  <c r="AK3475" i="1"/>
  <c r="AK349" i="1"/>
  <c r="AJ349" i="1"/>
  <c r="AI349" i="1"/>
  <c r="AH349" i="1"/>
  <c r="AH2897" i="1"/>
  <c r="AK2897" i="1"/>
  <c r="AJ2897" i="1"/>
  <c r="AI2897" i="1"/>
  <c r="AK2621" i="1"/>
  <c r="AJ2621" i="1"/>
  <c r="AH2621" i="1"/>
  <c r="AI2621" i="1"/>
  <c r="AK412" i="1"/>
  <c r="AJ412" i="1"/>
  <c r="AI412" i="1"/>
  <c r="AH412" i="1"/>
  <c r="AK1539" i="1"/>
  <c r="AJ1539" i="1"/>
  <c r="AI1539" i="1"/>
  <c r="AH1539" i="1"/>
  <c r="AK2736" i="1"/>
  <c r="AH2736" i="1"/>
  <c r="AJ2736" i="1"/>
  <c r="AI2736" i="1"/>
  <c r="AK640" i="1"/>
  <c r="AJ640" i="1"/>
  <c r="AI640" i="1"/>
  <c r="AH640" i="1"/>
  <c r="AK2747" i="1"/>
  <c r="AJ2747" i="1"/>
  <c r="AH2747" i="1"/>
  <c r="AI2747" i="1"/>
  <c r="AK1228" i="1"/>
  <c r="AJ1228" i="1"/>
  <c r="AI1228" i="1"/>
  <c r="AH1228" i="1"/>
  <c r="AK1497" i="1"/>
  <c r="AI1497" i="1"/>
  <c r="AJ1497" i="1"/>
  <c r="AJ2488" i="1"/>
  <c r="AI2488" i="1"/>
  <c r="AH2488" i="1"/>
  <c r="AK2488" i="1"/>
  <c r="AI1172" i="1"/>
  <c r="AH1172" i="1"/>
  <c r="AJ1172" i="1"/>
  <c r="AK1172" i="1"/>
  <c r="AK2019" i="1"/>
  <c r="AJ2019" i="1"/>
  <c r="AI2019" i="1"/>
  <c r="AH2019" i="1"/>
  <c r="AJ468" i="1"/>
  <c r="AK468" i="1"/>
  <c r="AI468" i="1"/>
  <c r="AH468" i="1"/>
  <c r="AK2491" i="1"/>
  <c r="AJ2491" i="1"/>
  <c r="AI2491" i="1"/>
  <c r="AH2491" i="1"/>
  <c r="AK1581" i="1"/>
  <c r="AH1581" i="1"/>
  <c r="AI1581" i="1"/>
  <c r="AJ1581" i="1"/>
  <c r="AH3436" i="1"/>
  <c r="AI3436" i="1"/>
  <c r="AK3436" i="1"/>
  <c r="AJ3436" i="1"/>
  <c r="AK1550" i="1"/>
  <c r="AJ1550" i="1"/>
  <c r="AI1550" i="1"/>
  <c r="AH1550" i="1"/>
  <c r="AK2330" i="1"/>
  <c r="AJ2330" i="1"/>
  <c r="AI2330" i="1"/>
  <c r="AH2330" i="1"/>
  <c r="AK3002" i="1"/>
  <c r="AJ3002" i="1"/>
  <c r="AI3002" i="1"/>
  <c r="AH3002" i="1"/>
  <c r="AH248" i="1"/>
  <c r="AK1070" i="1"/>
  <c r="AJ1070" i="1"/>
  <c r="AI1070" i="1"/>
  <c r="AH1070" i="1"/>
  <c r="AH276" i="1"/>
  <c r="AK276" i="1"/>
  <c r="AJ276" i="1"/>
  <c r="AI276" i="1"/>
  <c r="AK2418" i="1"/>
  <c r="AJ2418" i="1"/>
  <c r="AH2418" i="1"/>
  <c r="AI2418" i="1"/>
  <c r="AI2929" i="1"/>
  <c r="AH2929" i="1"/>
  <c r="AK2929" i="1"/>
  <c r="AJ2929" i="1"/>
  <c r="AH1466" i="1"/>
  <c r="AI1466" i="1"/>
  <c r="AK1466" i="1"/>
  <c r="AJ1466" i="1"/>
  <c r="AK192" i="1"/>
  <c r="AJ192" i="1"/>
  <c r="AH192" i="1"/>
  <c r="AI192" i="1"/>
  <c r="AH2866" i="1"/>
  <c r="AJ2866" i="1"/>
  <c r="AI2866" i="1"/>
  <c r="AK2866" i="1"/>
  <c r="AK2694" i="1"/>
  <c r="AJ2694" i="1"/>
  <c r="AI2694" i="1"/>
  <c r="AH2694" i="1"/>
  <c r="AK48" i="1"/>
  <c r="AJ48" i="1"/>
  <c r="AI48" i="1"/>
  <c r="AH48" i="1"/>
  <c r="AH1518" i="1"/>
  <c r="AK1518" i="1"/>
  <c r="AJ1518" i="1"/>
  <c r="AI1518" i="1"/>
  <c r="AJ895" i="1"/>
  <c r="AI895" i="1"/>
  <c r="AH895" i="1"/>
  <c r="AK895" i="1"/>
  <c r="AK1854" i="1"/>
  <c r="AJ1854" i="1"/>
  <c r="AI1854" i="1"/>
  <c r="AH1854" i="1"/>
  <c r="AJ2005" i="1"/>
  <c r="AI2005" i="1"/>
  <c r="AH2005" i="1"/>
  <c r="AK2005" i="1"/>
  <c r="AI2614" i="1"/>
  <c r="AH2614" i="1"/>
  <c r="AK2614" i="1"/>
  <c r="AJ2614" i="1"/>
  <c r="AK45" i="1"/>
  <c r="AH45" i="1"/>
  <c r="AJ45" i="1"/>
  <c r="AI45" i="1"/>
  <c r="AJ486" i="1"/>
  <c r="AK1627" i="1"/>
  <c r="AH1627" i="1"/>
  <c r="AJ1627" i="1"/>
  <c r="AI1627" i="1"/>
  <c r="AK3377" i="1"/>
  <c r="AJ3377" i="1"/>
  <c r="AJ377" i="1"/>
  <c r="AI377" i="1"/>
  <c r="AH377" i="1"/>
  <c r="AK377" i="1"/>
  <c r="AI801" i="1"/>
  <c r="AK1662" i="1"/>
  <c r="AJ1662" i="1"/>
  <c r="AI1662" i="1"/>
  <c r="AH1662" i="1"/>
  <c r="AK62" i="1"/>
  <c r="AJ62" i="1"/>
  <c r="AI62" i="1"/>
  <c r="AH62" i="1"/>
  <c r="AI2365" i="1"/>
  <c r="AH2365" i="1"/>
  <c r="AK927" i="1"/>
  <c r="AJ927" i="1"/>
  <c r="AI927" i="1"/>
  <c r="AH927" i="1"/>
  <c r="AH2652" i="1"/>
  <c r="AK2652" i="1"/>
  <c r="AJ2652" i="1"/>
  <c r="AI2652" i="1"/>
  <c r="AJ2901" i="1"/>
  <c r="AH2901" i="1"/>
  <c r="AI2901" i="1"/>
  <c r="AK2901" i="1"/>
  <c r="AH3331" i="1"/>
  <c r="AI3331" i="1"/>
  <c r="AJ3331" i="1"/>
  <c r="AK3331" i="1"/>
  <c r="AK1641" i="1"/>
  <c r="AJ1641" i="1"/>
  <c r="AI1641" i="1"/>
  <c r="AH1641" i="1"/>
  <c r="AI2428" i="1"/>
  <c r="AJ2428" i="1"/>
  <c r="AH2428" i="1"/>
  <c r="AJ1252" i="1"/>
  <c r="AK1021" i="1"/>
  <c r="AJ1021" i="1"/>
  <c r="AH1021" i="1"/>
  <c r="AI1021" i="1"/>
  <c r="AK2054" i="1"/>
  <c r="AJ2054" i="1"/>
  <c r="AI2054" i="1"/>
  <c r="AH2054" i="1"/>
  <c r="AK510" i="1"/>
  <c r="AJ510" i="1"/>
  <c r="AI510" i="1"/>
  <c r="AH510" i="1"/>
  <c r="AI2512" i="1"/>
  <c r="AH2512" i="1"/>
  <c r="AK2512" i="1"/>
  <c r="AJ2512" i="1"/>
  <c r="AK2887" i="1"/>
  <c r="AJ2887" i="1"/>
  <c r="AI2887" i="1"/>
  <c r="AH2887" i="1"/>
  <c r="AK342" i="1"/>
  <c r="AJ342" i="1"/>
  <c r="AI342" i="1"/>
  <c r="AH342" i="1"/>
  <c r="AJ3261" i="1"/>
  <c r="AI3261" i="1"/>
  <c r="AK3261" i="1"/>
  <c r="AH3261" i="1"/>
  <c r="AI2915" i="1"/>
  <c r="AH2915" i="1"/>
  <c r="AJ2915" i="1"/>
  <c r="AK2915" i="1"/>
  <c r="AI1609" i="1"/>
  <c r="AH1609" i="1"/>
  <c r="AJ1609" i="1"/>
  <c r="AK1609" i="1"/>
  <c r="AH2792" i="1"/>
  <c r="AK2792" i="1"/>
  <c r="AJ2792" i="1"/>
  <c r="AI2792" i="1"/>
  <c r="AK237" i="1"/>
  <c r="AJ237" i="1"/>
  <c r="AI237" i="1"/>
  <c r="AH237" i="1"/>
  <c r="AI2197" i="1"/>
  <c r="AH2197" i="1"/>
  <c r="AJ2197" i="1"/>
  <c r="AK2197" i="1"/>
  <c r="AJ2071" i="1"/>
  <c r="AI2071" i="1"/>
  <c r="AH2071" i="1"/>
  <c r="AK2071" i="1"/>
  <c r="AK899" i="1"/>
  <c r="AJ899" i="1"/>
  <c r="AH899" i="1"/>
  <c r="AI899" i="1"/>
  <c r="AI573" i="1"/>
  <c r="AH573" i="1"/>
  <c r="AK573" i="1"/>
  <c r="AJ573" i="1"/>
  <c r="AK143" i="1"/>
  <c r="AJ143" i="1"/>
  <c r="AI143" i="1"/>
  <c r="AH143" i="1"/>
  <c r="AK682" i="1"/>
  <c r="AJ2278" i="1"/>
  <c r="AI2278" i="1"/>
  <c r="AH2278" i="1"/>
  <c r="AK2278" i="1"/>
  <c r="AH307" i="1"/>
  <c r="AK307" i="1"/>
  <c r="AJ307" i="1"/>
  <c r="AI307" i="1"/>
  <c r="AK2981" i="1"/>
  <c r="AJ2981" i="1"/>
  <c r="AI2981" i="1"/>
  <c r="AH2981" i="1"/>
  <c r="AK2267" i="1"/>
  <c r="AJ2267" i="1"/>
  <c r="AI2267" i="1"/>
  <c r="AH2267" i="1"/>
  <c r="AK1133" i="1"/>
  <c r="AJ1133" i="1"/>
  <c r="AI1133" i="1"/>
  <c r="AH1133" i="1"/>
  <c r="AJ2495" i="1"/>
  <c r="AI2495" i="1"/>
  <c r="AH2495" i="1"/>
  <c r="AK2495" i="1"/>
  <c r="AK3485" i="1"/>
  <c r="AJ3485" i="1"/>
  <c r="AI3485" i="1"/>
  <c r="AH3485" i="1"/>
  <c r="AJ1683" i="1"/>
  <c r="AI1683" i="1"/>
  <c r="AH1683" i="1"/>
  <c r="AK1683" i="1"/>
  <c r="AJ2463" i="1"/>
  <c r="AI2463" i="1"/>
  <c r="AH2463" i="1"/>
  <c r="AK2463" i="1"/>
  <c r="AH3034" i="1"/>
  <c r="AK3034" i="1"/>
  <c r="AJ3034" i="1"/>
  <c r="AI3034" i="1"/>
  <c r="AH699" i="1"/>
  <c r="AI699" i="1"/>
  <c r="AJ41" i="1"/>
  <c r="AI41" i="1"/>
  <c r="AH41" i="1"/>
  <c r="AK41" i="1"/>
  <c r="AJ1711" i="1"/>
  <c r="AH2638" i="1"/>
  <c r="AJ2638" i="1"/>
  <c r="AK2638" i="1"/>
  <c r="AK2082" i="1"/>
  <c r="AJ2082" i="1"/>
  <c r="AI2082" i="1"/>
  <c r="AH2082" i="1"/>
  <c r="AK493" i="1"/>
  <c r="AJ493" i="1"/>
  <c r="AI493" i="1"/>
  <c r="AH493" i="1"/>
  <c r="AH909" i="1"/>
  <c r="AI909" i="1"/>
  <c r="AJ2852" i="1"/>
  <c r="AH2852" i="1"/>
  <c r="AK2852" i="1"/>
  <c r="AI2852" i="1"/>
  <c r="AH1333" i="1"/>
  <c r="AK2701" i="1"/>
  <c r="AJ2701" i="1"/>
  <c r="AI2701" i="1"/>
  <c r="AH2701" i="1"/>
  <c r="AK3205" i="1"/>
  <c r="AJ3205" i="1"/>
  <c r="AI3205" i="1"/>
  <c r="AH3205" i="1"/>
  <c r="AK1382" i="1"/>
  <c r="AJ1382" i="1"/>
  <c r="AI1382" i="1"/>
  <c r="AH1382" i="1"/>
  <c r="AH2425" i="1"/>
  <c r="AK2425" i="1"/>
  <c r="AI2425" i="1"/>
  <c r="AJ2425" i="1"/>
  <c r="AK787" i="1"/>
  <c r="AH787" i="1"/>
  <c r="AI787" i="1"/>
  <c r="AJ787" i="1"/>
  <c r="AK213" i="1"/>
  <c r="AH213" i="1"/>
  <c r="AJ213" i="1"/>
  <c r="AI213" i="1"/>
  <c r="AJ920" i="1"/>
  <c r="AI920" i="1"/>
  <c r="AH920" i="1"/>
  <c r="AK920" i="1"/>
  <c r="AH2218" i="1"/>
  <c r="AK2218" i="1"/>
  <c r="AI2218" i="1"/>
  <c r="AJ2218" i="1"/>
  <c r="AK591" i="1"/>
  <c r="AJ591" i="1"/>
  <c r="AI591" i="1"/>
  <c r="AH591" i="1"/>
  <c r="AK1571" i="1"/>
  <c r="AJ1571" i="1"/>
  <c r="AI1571" i="1"/>
  <c r="AH1571" i="1"/>
  <c r="AK101" i="1"/>
  <c r="AJ101" i="1"/>
  <c r="AI101" i="1"/>
  <c r="AH101" i="1"/>
  <c r="AI1648" i="1"/>
  <c r="AH1648" i="1"/>
  <c r="AJ1648" i="1"/>
  <c r="AK1648" i="1"/>
  <c r="AH363" i="1"/>
  <c r="AK363" i="1"/>
  <c r="AJ363" i="1"/>
  <c r="AI363" i="1"/>
  <c r="AK706" i="1"/>
  <c r="AH706" i="1"/>
  <c r="AJ706" i="1"/>
  <c r="AI706" i="1"/>
  <c r="AH2796" i="1"/>
  <c r="AJ2796" i="1"/>
  <c r="AI2796" i="1"/>
  <c r="AK2796" i="1"/>
  <c r="AK948" i="1"/>
  <c r="AJ948" i="1"/>
  <c r="AI948" i="1"/>
  <c r="AH948" i="1"/>
  <c r="AK2446" i="1"/>
  <c r="AJ2446" i="1"/>
  <c r="AI2446" i="1"/>
  <c r="AH2446" i="1"/>
  <c r="AK2775" i="1"/>
  <c r="AJ2775" i="1"/>
  <c r="AI2775" i="1"/>
  <c r="AH2775" i="1"/>
  <c r="AJ178" i="1"/>
  <c r="AI178" i="1"/>
  <c r="AH178" i="1"/>
  <c r="AK178" i="1"/>
  <c r="AK1830" i="1"/>
  <c r="AI1830" i="1"/>
  <c r="AH1830" i="1"/>
  <c r="AJ1830" i="1"/>
  <c r="AH1231" i="1"/>
  <c r="AK1231" i="1"/>
  <c r="AI1231" i="1"/>
  <c r="AJ1231" i="1"/>
  <c r="AK409" i="1"/>
  <c r="AJ409" i="1"/>
  <c r="AI409" i="1"/>
  <c r="AH409" i="1"/>
  <c r="AJ2096" i="1"/>
  <c r="AK2096" i="1"/>
  <c r="AH2096" i="1"/>
  <c r="AI2096" i="1"/>
  <c r="AI1284" i="1"/>
  <c r="AI1998" i="1"/>
  <c r="AH1998" i="1"/>
  <c r="AJ1998" i="1"/>
  <c r="AK1998" i="1"/>
  <c r="AK2187" i="1"/>
  <c r="AJ2187" i="1"/>
  <c r="AI2187" i="1"/>
  <c r="AH2187" i="1"/>
  <c r="AI2873" i="1"/>
  <c r="AH2873" i="1"/>
  <c r="AK2873" i="1"/>
  <c r="AJ2873" i="1"/>
  <c r="AI3415" i="1"/>
  <c r="AH3415" i="1"/>
  <c r="AK3415" i="1"/>
  <c r="AJ3415" i="1"/>
  <c r="AK2645" i="1"/>
  <c r="AJ2645" i="1"/>
  <c r="AI2645" i="1"/>
  <c r="AH2645" i="1"/>
  <c r="AK972" i="1"/>
  <c r="AI2183" i="1"/>
  <c r="AH2183" i="1"/>
  <c r="AK2183" i="1"/>
  <c r="AJ2183" i="1"/>
  <c r="AJ1644" i="1"/>
  <c r="AI1644" i="1"/>
  <c r="AK1644" i="1"/>
  <c r="AH1644" i="1"/>
  <c r="AK521" i="1"/>
  <c r="AJ521" i="1"/>
  <c r="AI521" i="1"/>
  <c r="AH521" i="1"/>
  <c r="AJ1984" i="1"/>
  <c r="AI1984" i="1"/>
  <c r="AH1984" i="1"/>
  <c r="AK1984" i="1"/>
  <c r="AK1686" i="1"/>
  <c r="AJ1686" i="1"/>
  <c r="AI1686" i="1"/>
  <c r="AH1686" i="1"/>
  <c r="AJ1266" i="1"/>
  <c r="AI1266" i="1"/>
  <c r="AH1266" i="1"/>
  <c r="AK1266" i="1"/>
  <c r="AJ290" i="1"/>
  <c r="AI290" i="1"/>
  <c r="AH290" i="1"/>
  <c r="AK290" i="1"/>
  <c r="AI1305" i="1"/>
  <c r="AH1305" i="1"/>
  <c r="AK1305" i="1"/>
  <c r="AJ1305" i="1"/>
  <c r="AH566" i="1"/>
  <c r="AK566" i="1"/>
  <c r="AJ566" i="1"/>
  <c r="AI566" i="1"/>
  <c r="AK2862" i="1"/>
  <c r="AH2862" i="1"/>
  <c r="AJ2862" i="1"/>
  <c r="AI2862" i="1"/>
  <c r="AI2593" i="1"/>
  <c r="AH2593" i="1"/>
  <c r="AJ2593" i="1"/>
  <c r="AK2593" i="1"/>
  <c r="AI482" i="1"/>
  <c r="AH482" i="1"/>
  <c r="AK482" i="1"/>
  <c r="AJ482" i="1"/>
  <c r="AK150" i="1"/>
  <c r="AH150" i="1"/>
  <c r="AJ150" i="1"/>
  <c r="AI150" i="1"/>
  <c r="AJ958" i="1"/>
  <c r="AI2761" i="1"/>
  <c r="AJ2761" i="1"/>
  <c r="AH2761" i="1"/>
  <c r="AK2761" i="1"/>
  <c r="AI258" i="1"/>
  <c r="AH258" i="1"/>
  <c r="AK258" i="1"/>
  <c r="AJ258" i="1"/>
  <c r="AH773" i="1"/>
  <c r="AK773" i="1"/>
  <c r="AI773" i="1"/>
  <c r="AJ773" i="1"/>
  <c r="AJ52" i="1"/>
  <c r="AI52" i="1"/>
  <c r="AK52" i="1"/>
  <c r="AH52" i="1"/>
  <c r="AK832" i="1"/>
  <c r="AJ832" i="1"/>
  <c r="AI832" i="1"/>
  <c r="AH832" i="1"/>
  <c r="AI3135" i="1"/>
  <c r="AH3135" i="1"/>
  <c r="AK3135" i="1"/>
  <c r="AJ3135" i="1"/>
  <c r="AH3398" i="1"/>
  <c r="AI3398" i="1"/>
  <c r="AK3398" i="1"/>
  <c r="AJ3398" i="1"/>
  <c r="AK570" i="1"/>
  <c r="AK545" i="1"/>
  <c r="AJ545" i="1"/>
  <c r="AI545" i="1"/>
  <c r="AH545" i="1"/>
  <c r="AI958" i="1"/>
  <c r="AH958" i="1"/>
  <c r="AK2771" i="1"/>
  <c r="AI2771" i="1"/>
  <c r="AH2771" i="1"/>
  <c r="AJ2771" i="1"/>
  <c r="AK1592" i="1"/>
  <c r="AK2103" i="1"/>
  <c r="AJ2103" i="1"/>
  <c r="AI2103" i="1"/>
  <c r="AH2103" i="1"/>
  <c r="AJ801" i="1"/>
  <c r="AH801" i="1"/>
  <c r="AK801" i="1"/>
  <c r="AI2264" i="1"/>
  <c r="AH2264" i="1"/>
  <c r="AK2264" i="1"/>
  <c r="AJ2264" i="1"/>
  <c r="AJ398" i="1"/>
  <c r="AH3461" i="1"/>
  <c r="AK3461" i="1"/>
  <c r="AJ3461" i="1"/>
  <c r="AI3461" i="1"/>
  <c r="AK1980" i="1"/>
  <c r="AJ1980" i="1"/>
  <c r="AI1980" i="1"/>
  <c r="AH1980" i="1"/>
  <c r="AJ745" i="1"/>
  <c r="AI1585" i="1"/>
  <c r="AH1585" i="1"/>
  <c r="AJ1585" i="1"/>
  <c r="AK1585" i="1"/>
  <c r="AI734" i="1"/>
  <c r="AJ734" i="1"/>
  <c r="AK2502" i="1"/>
  <c r="AK1252" i="1"/>
  <c r="AK2680" i="1"/>
  <c r="AJ2680" i="1"/>
  <c r="AI2680" i="1"/>
  <c r="AH2680" i="1"/>
  <c r="AH1165" i="1"/>
  <c r="AI1165" i="1"/>
  <c r="AJ1165" i="1"/>
  <c r="AI2953" i="1"/>
  <c r="AJ2953" i="1"/>
  <c r="AJ1214" i="1"/>
  <c r="AK3324" i="1"/>
  <c r="AI3324" i="1"/>
  <c r="AH3324" i="1"/>
  <c r="AJ3324" i="1"/>
  <c r="AK1035" i="1"/>
  <c r="AJ1035" i="1"/>
  <c r="AH1035" i="1"/>
  <c r="AI1035" i="1"/>
  <c r="AK776" i="1"/>
  <c r="AJ776" i="1"/>
  <c r="AI776" i="1"/>
  <c r="AH776" i="1"/>
  <c r="AK3513" i="1"/>
  <c r="AJ3513" i="1"/>
  <c r="AI3513" i="1"/>
  <c r="AH3513" i="1"/>
  <c r="AK286" i="1"/>
  <c r="AJ286" i="1"/>
  <c r="AI286" i="1"/>
  <c r="AH286" i="1"/>
  <c r="AK587" i="1"/>
  <c r="AJ587" i="1"/>
  <c r="AI587" i="1"/>
  <c r="AH587" i="1"/>
  <c r="AK3464" i="1"/>
  <c r="AJ3464" i="1"/>
  <c r="AI3464" i="1"/>
  <c r="AH3464" i="1"/>
  <c r="AH332" i="1"/>
  <c r="AI332" i="1"/>
  <c r="AK332" i="1"/>
  <c r="AJ332" i="1"/>
  <c r="AI745" i="1"/>
  <c r="AJ1088" i="1"/>
  <c r="AI1088" i="1"/>
  <c r="AH1088" i="1"/>
  <c r="AK1088" i="1"/>
  <c r="AI2204" i="1"/>
  <c r="AH2204" i="1"/>
  <c r="AJ2204" i="1"/>
  <c r="AK2204" i="1"/>
  <c r="AI3118" i="1"/>
  <c r="AH3118" i="1"/>
  <c r="AJ3118" i="1"/>
  <c r="AK3118" i="1"/>
  <c r="AK2253" i="1"/>
  <c r="AH2337" i="1"/>
  <c r="AK2337" i="1"/>
  <c r="AJ2337" i="1"/>
  <c r="AI2337" i="1"/>
  <c r="AJ1126" i="1"/>
  <c r="AJ2691" i="1"/>
  <c r="AK2691" i="1"/>
  <c r="AI2691" i="1"/>
  <c r="AH2691" i="1"/>
  <c r="AK206" i="1"/>
  <c r="AJ206" i="1"/>
  <c r="AI206" i="1"/>
  <c r="AH206" i="1"/>
  <c r="AK3044" i="1"/>
  <c r="AJ3044" i="1"/>
  <c r="AI3044" i="1"/>
  <c r="AH3044" i="1"/>
  <c r="AI629" i="1"/>
  <c r="AH629" i="1"/>
  <c r="AK629" i="1"/>
  <c r="AJ629" i="1"/>
  <c r="AK2348" i="1"/>
  <c r="AH2348" i="1"/>
  <c r="AJ2348" i="1"/>
  <c r="AI2348" i="1"/>
  <c r="AK318" i="1"/>
  <c r="AJ318" i="1"/>
  <c r="AI318" i="1"/>
  <c r="AH318" i="1"/>
  <c r="AJ699" i="1"/>
  <c r="AI1361" i="1"/>
  <c r="AJ1361" i="1"/>
  <c r="AH1361" i="1"/>
  <c r="AK1361" i="1"/>
  <c r="AI720" i="1"/>
  <c r="AH720" i="1"/>
  <c r="AJ720" i="1"/>
  <c r="AK720" i="1"/>
  <c r="AJ3275" i="1"/>
  <c r="AK3275" i="1"/>
  <c r="AH3275" i="1"/>
  <c r="AI3275" i="1"/>
  <c r="AI1826" i="1"/>
  <c r="AH1826" i="1"/>
  <c r="AK1826" i="1"/>
  <c r="AJ1826" i="1"/>
  <c r="AK1711" i="1"/>
  <c r="AJ2015" i="1"/>
  <c r="AI2015" i="1"/>
  <c r="AH2015" i="1"/>
  <c r="AK2015" i="1"/>
  <c r="AJ1333" i="1"/>
  <c r="AK2666" i="1"/>
  <c r="AJ2666" i="1"/>
  <c r="AH2666" i="1"/>
  <c r="AI2666" i="1"/>
  <c r="AK2722" i="1"/>
  <c r="AJ2722" i="1"/>
  <c r="AH2722" i="1"/>
  <c r="AI2722" i="1"/>
  <c r="AK1406" i="1"/>
  <c r="AJ1406" i="1"/>
  <c r="AI1406" i="1"/>
  <c r="AH1406" i="1"/>
  <c r="AK871" i="1"/>
  <c r="AJ871" i="1"/>
  <c r="AI871" i="1"/>
  <c r="AH871" i="1"/>
  <c r="AH2810" i="1"/>
  <c r="AK2810" i="1"/>
  <c r="AJ2810" i="1"/>
  <c r="AI2810" i="1"/>
  <c r="AI59" i="1"/>
  <c r="AH59" i="1"/>
  <c r="AK59" i="1"/>
  <c r="AJ59" i="1"/>
  <c r="AK2974" i="1"/>
  <c r="AJ2974" i="1"/>
  <c r="AI2974" i="1"/>
  <c r="AH2974" i="1"/>
  <c r="AJ636" i="1"/>
  <c r="AI636" i="1"/>
  <c r="AH636" i="1"/>
  <c r="AK636" i="1"/>
  <c r="AH1557" i="1"/>
  <c r="AI1557" i="1"/>
  <c r="AI230" i="1"/>
  <c r="AH230" i="1"/>
  <c r="AJ230" i="1"/>
  <c r="AK230" i="1"/>
  <c r="AI1676" i="1"/>
  <c r="AH1676" i="1"/>
  <c r="AK1676" i="1"/>
  <c r="AJ1676" i="1"/>
  <c r="AK538" i="1"/>
  <c r="AJ538" i="1"/>
  <c r="AI538" i="1"/>
  <c r="AH538" i="1"/>
  <c r="AK892" i="1"/>
  <c r="AJ892" i="1"/>
  <c r="AI892" i="1"/>
  <c r="AH892" i="1"/>
  <c r="AH3167" i="1"/>
  <c r="AI3167" i="1"/>
  <c r="AK3167" i="1"/>
  <c r="AJ3167" i="1"/>
  <c r="AK167" i="1"/>
  <c r="AJ167" i="1"/>
  <c r="AI167" i="1"/>
  <c r="AH167" i="1"/>
  <c r="AK3457" i="1"/>
  <c r="AI3457" i="1"/>
  <c r="AH3457" i="1"/>
  <c r="AJ3457" i="1"/>
  <c r="AJ3149" i="1"/>
  <c r="AI3149" i="1"/>
  <c r="AH3149" i="1"/>
  <c r="AK3149" i="1"/>
  <c r="AJ1511" i="1"/>
  <c r="AH1284" i="1"/>
  <c r="AJ1725" i="1"/>
  <c r="AI1725" i="1"/>
  <c r="AH1725" i="1"/>
  <c r="AK1725" i="1"/>
  <c r="AK2876" i="1"/>
  <c r="AI2876" i="1"/>
  <c r="AJ2876" i="1"/>
  <c r="AH2876" i="1"/>
  <c r="AJ1424" i="1"/>
  <c r="AI1424" i="1"/>
  <c r="AH1424" i="1"/>
  <c r="AK1424" i="1"/>
  <c r="AK2547" i="1"/>
  <c r="AJ2547" i="1"/>
  <c r="AI2547" i="1"/>
  <c r="AH2547" i="1"/>
  <c r="AK2610" i="1"/>
  <c r="AJ2610" i="1"/>
  <c r="AH2610" i="1"/>
  <c r="AI2610" i="1"/>
  <c r="AH1511" i="1"/>
  <c r="AJ248" i="1"/>
  <c r="AJ972" i="1"/>
  <c r="AH2327" i="1"/>
  <c r="AK2327" i="1"/>
  <c r="AI2327" i="1"/>
  <c r="AJ2327" i="1"/>
  <c r="AH2824" i="1"/>
  <c r="AK2824" i="1"/>
  <c r="AI2824" i="1"/>
  <c r="AJ2824" i="1"/>
  <c r="AH164" i="1"/>
  <c r="AK164" i="1"/>
  <c r="AJ164" i="1"/>
  <c r="AI164" i="1"/>
  <c r="AJ3174" i="1"/>
  <c r="AI3174" i="1"/>
  <c r="AH3174" i="1"/>
  <c r="AK3174" i="1"/>
  <c r="AK958" i="1"/>
  <c r="AI990" i="1"/>
  <c r="AH990" i="1"/>
  <c r="AI2152" i="1"/>
  <c r="AH2152" i="1"/>
  <c r="AK2152" i="1"/>
  <c r="AJ2152" i="1"/>
  <c r="AJ1224" i="1"/>
  <c r="AK1224" i="1"/>
  <c r="AK3422" i="1"/>
  <c r="AJ3422" i="1"/>
  <c r="AI3422" i="1"/>
  <c r="AH3422" i="1"/>
  <c r="AK1637" i="1"/>
  <c r="AJ1637" i="1"/>
  <c r="AH1637" i="1"/>
  <c r="AI1637" i="1"/>
  <c r="AK2484" i="1"/>
  <c r="AJ2484" i="1"/>
  <c r="AI2484" i="1"/>
  <c r="AH2484" i="1"/>
  <c r="AI1256" i="1"/>
  <c r="AK1256" i="1"/>
  <c r="AH1256" i="1"/>
  <c r="AK3170" i="1"/>
  <c r="AJ3170" i="1"/>
  <c r="AI3170" i="1"/>
  <c r="AH3170" i="1"/>
  <c r="AK2411" i="1"/>
  <c r="AJ2411" i="1"/>
  <c r="AI2411" i="1"/>
  <c r="AH2411" i="1"/>
  <c r="AK2169" i="1"/>
  <c r="AJ2169" i="1"/>
  <c r="AI2169" i="1"/>
  <c r="AH2169" i="1"/>
  <c r="AI2568" i="1"/>
  <c r="AH2568" i="1"/>
  <c r="AJ2568" i="1"/>
  <c r="AK2568" i="1"/>
  <c r="AI2481" i="1"/>
  <c r="AH2481" i="1"/>
  <c r="AJ2481" i="1"/>
  <c r="AK2481" i="1"/>
  <c r="AJ2684" i="1"/>
  <c r="AI2684" i="1"/>
  <c r="AK136" i="1"/>
  <c r="AJ136" i="1"/>
  <c r="AI136" i="1"/>
  <c r="AH136" i="1"/>
  <c r="AK1889" i="1"/>
  <c r="AJ1889" i="1"/>
  <c r="AI1889" i="1"/>
  <c r="AH1889" i="1"/>
  <c r="AK2225" i="1"/>
  <c r="AJ2225" i="1"/>
  <c r="AI2225" i="1"/>
  <c r="AH2225" i="1"/>
  <c r="AI692" i="1"/>
  <c r="AH692" i="1"/>
  <c r="AK692" i="1"/>
  <c r="AJ692" i="1"/>
  <c r="AJ2778" i="1"/>
  <c r="AH2778" i="1"/>
  <c r="AI2778" i="1"/>
  <c r="AK2778" i="1"/>
  <c r="AJ402" i="1"/>
  <c r="AI402" i="1"/>
  <c r="AH402" i="1"/>
  <c r="AK402" i="1"/>
  <c r="AK2943" i="1"/>
  <c r="AH2943" i="1"/>
  <c r="AJ2943" i="1"/>
  <c r="AI2943" i="1"/>
  <c r="AK780" i="1"/>
  <c r="AH780" i="1"/>
  <c r="AJ780" i="1"/>
  <c r="AI780" i="1"/>
  <c r="AH2607" i="1"/>
  <c r="AI2607" i="1"/>
  <c r="AK2607" i="1"/>
  <c r="AJ2607" i="1"/>
  <c r="AK657" i="1"/>
  <c r="AH657" i="1"/>
  <c r="AJ657" i="1"/>
  <c r="AI657" i="1"/>
  <c r="AH944" i="1"/>
  <c r="AJ944" i="1"/>
  <c r="AK944" i="1"/>
  <c r="AI944" i="1"/>
  <c r="AI1238" i="1"/>
  <c r="AH1238" i="1"/>
  <c r="AK2162" i="1"/>
  <c r="AJ2162" i="1"/>
  <c r="AH2162" i="1"/>
  <c r="AI2162" i="1"/>
  <c r="AH1515" i="1"/>
  <c r="AK1515" i="1"/>
  <c r="AJ1515" i="1"/>
  <c r="AI1515" i="1"/>
  <c r="AK3202" i="1"/>
  <c r="AJ3202" i="1"/>
  <c r="AI3202" i="1"/>
  <c r="AH3202" i="1"/>
  <c r="AI1844" i="1"/>
  <c r="AH1844" i="1"/>
  <c r="AK1844" i="1"/>
  <c r="AJ1844" i="1"/>
  <c r="AK2551" i="1"/>
  <c r="AJ2551" i="1"/>
  <c r="AI2551" i="1"/>
  <c r="AH2551" i="1"/>
  <c r="AK2316" i="1"/>
  <c r="AJ2316" i="1"/>
  <c r="AH2316" i="1"/>
  <c r="AI2316" i="1"/>
  <c r="AK3156" i="1"/>
  <c r="AJ3156" i="1"/>
  <c r="AI3156" i="1"/>
  <c r="AH3156" i="1"/>
  <c r="AK3359" i="1"/>
  <c r="AJ3359" i="1"/>
  <c r="AI3359" i="1"/>
  <c r="AH3359" i="1"/>
  <c r="AK2372" i="1"/>
  <c r="AH2372" i="1"/>
  <c r="AJ2372" i="1"/>
  <c r="AI2372" i="1"/>
  <c r="AH906" i="1"/>
  <c r="AJ906" i="1"/>
  <c r="AK906" i="1"/>
  <c r="AI906" i="1"/>
  <c r="AJ3489" i="1"/>
  <c r="AK2670" i="1"/>
  <c r="AH2670" i="1"/>
  <c r="AI2670" i="1"/>
  <c r="AJ2670" i="1"/>
  <c r="AK269" i="1"/>
  <c r="AJ269" i="1"/>
  <c r="AI269" i="1"/>
  <c r="AH269" i="1"/>
  <c r="AH745" i="1"/>
  <c r="AJ3321" i="1"/>
  <c r="AI3160" i="1"/>
  <c r="AJ3160" i="1"/>
  <c r="AJ3450" i="1"/>
  <c r="AK3450" i="1"/>
  <c r="AI3450" i="1"/>
  <c r="AH3450" i="1"/>
  <c r="AK2285" i="1"/>
  <c r="AK2572" i="1"/>
  <c r="AJ2572" i="1"/>
  <c r="AI2572" i="1"/>
  <c r="AH2572" i="1"/>
  <c r="AJ2323" i="1"/>
  <c r="AI2323" i="1"/>
  <c r="AH2323" i="1"/>
  <c r="AK2323" i="1"/>
  <c r="AI1336" i="1"/>
  <c r="AH1336" i="1"/>
  <c r="AK1336" i="1"/>
  <c r="AJ1336" i="1"/>
  <c r="AK699" i="1"/>
  <c r="AK262" i="1"/>
  <c r="AJ262" i="1"/>
  <c r="AI262" i="1"/>
  <c r="AH262" i="1"/>
  <c r="AK1770" i="1"/>
  <c r="AH1770" i="1"/>
  <c r="AH1868" i="1"/>
  <c r="AK1868" i="1"/>
  <c r="AJ1868" i="1"/>
  <c r="AI1868" i="1"/>
  <c r="AI2936" i="1"/>
  <c r="AH2936" i="1"/>
  <c r="AK2936" i="1"/>
  <c r="AJ2936" i="1"/>
  <c r="AI1333" i="1"/>
  <c r="AK1805" i="1"/>
  <c r="AH1805" i="1"/>
  <c r="AJ1805" i="1"/>
  <c r="AI1805" i="1"/>
  <c r="AJ1399" i="1"/>
  <c r="AI3363" i="1"/>
  <c r="AK3363" i="1"/>
  <c r="AJ3363" i="1"/>
  <c r="AH3363" i="1"/>
  <c r="AK1847" i="1"/>
  <c r="AJ1847" i="1"/>
  <c r="AI1847" i="1"/>
  <c r="AH1847" i="1"/>
  <c r="AI1473" i="1"/>
  <c r="AH1473" i="1"/>
  <c r="AK1473" i="1"/>
  <c r="AJ1473" i="1"/>
  <c r="AK2145" i="1"/>
  <c r="AJ2145" i="1"/>
  <c r="AI2145" i="1"/>
  <c r="AH2145" i="1"/>
  <c r="AK3335" i="1"/>
  <c r="AJ3335" i="1"/>
  <c r="AI3335" i="1"/>
  <c r="AH3335" i="1"/>
  <c r="AJ1956" i="1"/>
  <c r="AH1956" i="1"/>
  <c r="AI1956" i="1"/>
  <c r="AK384" i="1"/>
  <c r="AJ2834" i="1"/>
  <c r="AI2834" i="1"/>
  <c r="AK2834" i="1"/>
  <c r="AH2834" i="1"/>
  <c r="AK1462" i="1"/>
  <c r="AH1462" i="1"/>
  <c r="AJ1462" i="1"/>
  <c r="AI1462" i="1"/>
  <c r="AH1924" i="1"/>
  <c r="AK1924" i="1"/>
  <c r="AJ1924" i="1"/>
  <c r="AI1924" i="1"/>
  <c r="AI1966" i="1"/>
  <c r="AH1966" i="1"/>
  <c r="AJ1966" i="1"/>
  <c r="AK1966" i="1"/>
  <c r="AJ2078" i="1"/>
  <c r="AH2288" i="1"/>
  <c r="AI2288" i="1"/>
  <c r="AK2288" i="1"/>
  <c r="AJ2288" i="1"/>
  <c r="AK3209" i="1"/>
  <c r="AJ3209" i="1"/>
  <c r="AI3209" i="1"/>
  <c r="AH3209" i="1"/>
  <c r="AK1623" i="1"/>
  <c r="AI3198" i="1"/>
  <c r="AH3198" i="1"/>
  <c r="AK3198" i="1"/>
  <c r="AJ3198" i="1"/>
  <c r="AI384" i="1"/>
  <c r="AJ384" i="1"/>
  <c r="AH384" i="1"/>
  <c r="AI913" i="1"/>
  <c r="AK913" i="1"/>
  <c r="AH913" i="1"/>
  <c r="AJ913" i="1"/>
  <c r="AK3401" i="1"/>
  <c r="AI3401" i="1"/>
  <c r="AJ3401" i="1"/>
  <c r="AH3401" i="1"/>
  <c r="AK1396" i="1"/>
  <c r="AH3520" i="1"/>
  <c r="AI3520" i="1"/>
  <c r="AJ3520" i="1"/>
  <c r="AK1896" i="1"/>
  <c r="AH1896" i="1"/>
  <c r="AJ1896" i="1"/>
  <c r="AI1896" i="1"/>
  <c r="AI1511" i="1"/>
  <c r="AK66" i="1"/>
  <c r="AH66" i="1"/>
  <c r="AJ66" i="1"/>
  <c r="AI66" i="1"/>
  <c r="AK531" i="1"/>
  <c r="AI531" i="1"/>
  <c r="AH531" i="1"/>
  <c r="AJ531" i="1"/>
  <c r="AJ1284" i="1"/>
  <c r="AH3489" i="1"/>
  <c r="AK223" i="1"/>
  <c r="AJ223" i="1"/>
  <c r="AI223" i="1"/>
  <c r="AH223" i="1"/>
  <c r="AK3310" i="1"/>
  <c r="AJ3310" i="1"/>
  <c r="AI3310" i="1"/>
  <c r="AH3310" i="1"/>
  <c r="AJ2768" i="1"/>
  <c r="AI2768" i="1"/>
  <c r="AH2768" i="1"/>
  <c r="AK2768" i="1"/>
  <c r="AK311" i="1"/>
  <c r="AJ311" i="1"/>
  <c r="AI311" i="1"/>
  <c r="AH311" i="1"/>
  <c r="AK496" i="1"/>
  <c r="AH608" i="1"/>
  <c r="AI608" i="1"/>
  <c r="AJ608" i="1"/>
  <c r="AK608" i="1"/>
  <c r="AJ804" i="1"/>
  <c r="AI804" i="1"/>
  <c r="AH804" i="1"/>
  <c r="AK804" i="1"/>
  <c r="AH1987" i="1"/>
  <c r="AK1987" i="1"/>
  <c r="AI1987" i="1"/>
  <c r="AJ1987" i="1"/>
  <c r="AK3195" i="1"/>
  <c r="AJ3195" i="1"/>
  <c r="AI3195" i="1"/>
  <c r="AH3195" i="1"/>
  <c r="AK3454" i="1"/>
  <c r="AJ3454" i="1"/>
  <c r="AI3454" i="1"/>
  <c r="AH3454" i="1"/>
  <c r="AI3408" i="1"/>
  <c r="AH3408" i="1"/>
  <c r="AJ3408" i="1"/>
  <c r="AK3408" i="1"/>
  <c r="AH3230" i="1"/>
  <c r="AK1823" i="1"/>
  <c r="AI1823" i="1"/>
  <c r="AH1823" i="1"/>
  <c r="AJ1823" i="1"/>
  <c r="AI1081" i="1"/>
  <c r="AJ1081" i="1"/>
  <c r="AH1081" i="1"/>
  <c r="AK1081" i="1"/>
  <c r="AK941" i="1"/>
  <c r="AJ941" i="1"/>
  <c r="AI941" i="1"/>
  <c r="AH941" i="1"/>
  <c r="AI2120" i="1"/>
  <c r="AK2120" i="1"/>
  <c r="AJ2120" i="1"/>
  <c r="AH2120" i="1"/>
  <c r="AK416" i="1"/>
  <c r="AH654" i="1"/>
  <c r="AK654" i="1"/>
  <c r="AJ654" i="1"/>
  <c r="AI654" i="1"/>
  <c r="AK1102" i="1"/>
  <c r="AK1109" i="1"/>
  <c r="AJ3345" i="1"/>
  <c r="AH3345" i="1"/>
  <c r="AI3345" i="1"/>
  <c r="AK3345" i="1"/>
  <c r="AH1700" i="1"/>
  <c r="AK1700" i="1"/>
  <c r="AJ1700" i="1"/>
  <c r="AI1700" i="1"/>
  <c r="AI524" i="1"/>
  <c r="AH524" i="1"/>
  <c r="AK524" i="1"/>
  <c r="AJ524" i="1"/>
  <c r="AK430" i="1"/>
  <c r="AH430" i="1"/>
  <c r="AJ430" i="1"/>
  <c r="AI430" i="1"/>
  <c r="AJ1592" i="1"/>
  <c r="AH1592" i="1"/>
  <c r="AI1592" i="1"/>
  <c r="AJ1910" i="1"/>
  <c r="AI370" i="1"/>
  <c r="AH370" i="1"/>
  <c r="AK370" i="1"/>
  <c r="AJ370" i="1"/>
  <c r="AK1452" i="1"/>
  <c r="AJ1452" i="1"/>
  <c r="AI1452" i="1"/>
  <c r="AH1452" i="1"/>
  <c r="AJ2302" i="1"/>
  <c r="AI2302" i="1"/>
  <c r="AH2302" i="1"/>
  <c r="AK2302" i="1"/>
  <c r="AK1697" i="1"/>
  <c r="AJ1697" i="1"/>
  <c r="AI1697" i="1"/>
  <c r="AH1697" i="1"/>
  <c r="AI2558" i="1"/>
  <c r="AH2558" i="1"/>
  <c r="AK1028" i="1"/>
  <c r="AJ1028" i="1"/>
  <c r="AI1028" i="1"/>
  <c r="AH1028" i="1"/>
  <c r="AK2061" i="1"/>
  <c r="AJ2061" i="1"/>
  <c r="AI2061" i="1"/>
  <c r="AH2061" i="1"/>
  <c r="AI1312" i="1"/>
  <c r="AH1312" i="1"/>
  <c r="AK1312" i="1"/>
  <c r="AJ1312" i="1"/>
  <c r="AI2040" i="1"/>
  <c r="AH2040" i="1"/>
  <c r="AK2040" i="1"/>
  <c r="AJ2040" i="1"/>
  <c r="AI874" i="1"/>
  <c r="AH874" i="1"/>
  <c r="AK874" i="1"/>
  <c r="AJ874" i="1"/>
  <c r="AJ1672" i="1"/>
  <c r="AI1672" i="1"/>
  <c r="AH1672" i="1"/>
  <c r="AK1672" i="1"/>
  <c r="AK2155" i="1"/>
  <c r="AJ2155" i="1"/>
  <c r="AI2155" i="1"/>
  <c r="AH2155" i="1"/>
  <c r="AK1599" i="1"/>
  <c r="AJ1599" i="1"/>
  <c r="AI1599" i="1"/>
  <c r="AH1599" i="1"/>
  <c r="AJ661" i="1"/>
  <c r="AK661" i="1"/>
  <c r="AI661" i="1"/>
  <c r="AH661" i="1"/>
  <c r="AK1214" i="1"/>
  <c r="AI1529" i="1"/>
  <c r="AH1529" i="1"/>
  <c r="AK1529" i="1"/>
  <c r="AJ1529" i="1"/>
  <c r="AJ1977" i="1"/>
  <c r="AK1977" i="1"/>
  <c r="AI1977" i="1"/>
  <c r="AH1977" i="1"/>
  <c r="AK2092" i="1"/>
  <c r="AJ2092" i="1"/>
  <c r="AI2092" i="1"/>
  <c r="AH2092" i="1"/>
  <c r="AK220" i="1"/>
  <c r="AI220" i="1"/>
  <c r="AJ220" i="1"/>
  <c r="AH220" i="1"/>
  <c r="AI2376" i="1"/>
  <c r="AH2376" i="1"/>
  <c r="AJ2376" i="1"/>
  <c r="AK2376" i="1"/>
  <c r="AH3146" i="1"/>
  <c r="AK3146" i="1"/>
  <c r="AI3146" i="1"/>
  <c r="AJ3146" i="1"/>
  <c r="AK559" i="1"/>
  <c r="AJ559" i="1"/>
  <c r="AH559" i="1"/>
  <c r="AI559" i="1"/>
  <c r="AK857" i="1"/>
  <c r="AJ857" i="1"/>
  <c r="AI857" i="1"/>
  <c r="AH857" i="1"/>
  <c r="AK3489" i="1"/>
  <c r="AK2908" i="1"/>
  <c r="AI2908" i="1"/>
  <c r="AH2908" i="1"/>
  <c r="AJ2908" i="1"/>
  <c r="AH1329" i="1"/>
  <c r="AI1329" i="1"/>
  <c r="AK1329" i="1"/>
  <c r="AJ1329" i="1"/>
  <c r="AJ1567" i="1"/>
  <c r="AH1567" i="1"/>
  <c r="AK1567" i="1"/>
  <c r="AI1567" i="1"/>
  <c r="AK1308" i="1"/>
  <c r="AJ1308" i="1"/>
  <c r="AI1308" i="1"/>
  <c r="AH1308" i="1"/>
  <c r="AH1063" i="1"/>
  <c r="AK1063" i="1"/>
  <c r="AI1063" i="1"/>
  <c r="AJ1063" i="1"/>
  <c r="AK3321" i="1"/>
  <c r="AH3321" i="1"/>
  <c r="AI3321" i="1"/>
  <c r="AI622" i="1"/>
  <c r="AJ622" i="1"/>
  <c r="AK2565" i="1"/>
  <c r="AJ2565" i="1"/>
  <c r="AI2565" i="1"/>
  <c r="AH2565" i="1"/>
  <c r="AK1179" i="1"/>
  <c r="AJ1179" i="1"/>
  <c r="AI1179" i="1"/>
  <c r="AH1179" i="1"/>
  <c r="AI2253" i="1"/>
  <c r="AH2253" i="1"/>
  <c r="AK272" i="1"/>
  <c r="AJ272" i="1"/>
  <c r="AI272" i="1"/>
  <c r="AH272" i="1"/>
  <c r="AJ570" i="1"/>
  <c r="AI570" i="1"/>
  <c r="AH570" i="1"/>
  <c r="AI1763" i="1"/>
  <c r="AJ1763" i="1"/>
  <c r="AH1763" i="1"/>
  <c r="AK1763" i="1"/>
  <c r="AJ440" i="1"/>
  <c r="AI2285" i="1"/>
  <c r="AH2285" i="1"/>
  <c r="AI517" i="1"/>
  <c r="AH517" i="1"/>
  <c r="AK517" i="1"/>
  <c r="AJ517" i="1"/>
  <c r="AH2820" i="1"/>
  <c r="AI2820" i="1"/>
  <c r="AJ2820" i="1"/>
  <c r="AK2820" i="1"/>
  <c r="AJ1658" i="1"/>
  <c r="AK1658" i="1"/>
  <c r="AI1658" i="1"/>
  <c r="AH1658" i="1"/>
  <c r="AK1872" i="1"/>
  <c r="AH1872" i="1"/>
  <c r="AI1872" i="1"/>
  <c r="AJ1872" i="1"/>
  <c r="AI2089" i="1"/>
  <c r="AH2089" i="1"/>
  <c r="AK2089" i="1"/>
  <c r="AJ2089" i="1"/>
  <c r="AI3016" i="1"/>
  <c r="AH3016" i="1"/>
  <c r="AK3016" i="1"/>
  <c r="AJ3016" i="1"/>
  <c r="AK255" i="1"/>
  <c r="AJ255" i="1"/>
  <c r="AI255" i="1"/>
  <c r="AH255" i="1"/>
  <c r="AI2642" i="1"/>
  <c r="AH2642" i="1"/>
  <c r="AK2642" i="1"/>
  <c r="AJ2642" i="1"/>
  <c r="AK1322" i="1"/>
  <c r="AJ1322" i="1"/>
  <c r="AI1322" i="1"/>
  <c r="AH1322" i="1"/>
  <c r="AK3527" i="1"/>
  <c r="AJ3527" i="1"/>
  <c r="AI3527" i="1"/>
  <c r="AH3527" i="1"/>
  <c r="AH1161" i="1"/>
  <c r="AK1161" i="1"/>
  <c r="AJ1161" i="1"/>
  <c r="AI1161" i="1"/>
  <c r="AK2306" i="1"/>
  <c r="AJ2306" i="1"/>
  <c r="AH2306" i="1"/>
  <c r="AI2306" i="1"/>
  <c r="AK860" i="1"/>
  <c r="AJ860" i="1"/>
  <c r="AI860" i="1"/>
  <c r="AH860" i="1"/>
  <c r="AJ3510" i="1"/>
  <c r="AI3510" i="1"/>
  <c r="AH3510" i="1"/>
  <c r="AK3510" i="1"/>
  <c r="AH1074" i="1"/>
  <c r="AK1074" i="1"/>
  <c r="AJ1074" i="1"/>
  <c r="AI1074" i="1"/>
  <c r="AJ3216" i="1"/>
  <c r="AI3216" i="1"/>
  <c r="AK3216" i="1"/>
  <c r="AH3216" i="1"/>
  <c r="AI1259" i="1"/>
  <c r="AH1259" i="1"/>
  <c r="AJ1259" i="1"/>
  <c r="AK1259" i="1"/>
  <c r="AI90" i="1"/>
  <c r="AH90" i="1"/>
  <c r="AK90" i="1"/>
  <c r="AJ90" i="1"/>
  <c r="AI1221" i="1"/>
  <c r="AH1221" i="1"/>
  <c r="AJ1221" i="1"/>
  <c r="AK1221" i="1"/>
  <c r="AH1623" i="1"/>
  <c r="AI1623" i="1"/>
  <c r="AK426" i="1"/>
  <c r="AJ426" i="1"/>
  <c r="AH426" i="1"/>
  <c r="AI426" i="1"/>
  <c r="AK2257" i="1"/>
  <c r="AJ2257" i="1"/>
  <c r="AI2257" i="1"/>
  <c r="AH2257" i="1"/>
  <c r="AH1399" i="1"/>
  <c r="AK1399" i="1"/>
  <c r="AI1399" i="1"/>
  <c r="AI1665" i="1"/>
  <c r="AH1665" i="1"/>
  <c r="AI395" i="1"/>
  <c r="AJ395" i="1"/>
  <c r="AK395" i="1"/>
  <c r="AH395" i="1"/>
  <c r="AK2078" i="1"/>
  <c r="AI2848" i="1"/>
  <c r="AH2848" i="1"/>
  <c r="AK2848" i="1"/>
  <c r="AJ2848" i="1"/>
  <c r="AJ1623" i="1"/>
  <c r="AK752" i="1"/>
  <c r="AJ752" i="1"/>
  <c r="AI752" i="1"/>
  <c r="AH752" i="1"/>
  <c r="AK1403" i="1"/>
  <c r="AJ1403" i="1"/>
  <c r="AI1403" i="1"/>
  <c r="AH1403" i="1"/>
  <c r="AK3076" i="1"/>
  <c r="AH3076" i="1"/>
  <c r="AJ3076" i="1"/>
  <c r="AI3076" i="1"/>
  <c r="AK2918" i="1"/>
  <c r="AJ2918" i="1"/>
  <c r="AI2918" i="1"/>
  <c r="AH2918" i="1"/>
  <c r="AI818" i="1"/>
  <c r="AH818" i="1"/>
  <c r="AJ818" i="1"/>
  <c r="AI339" i="1"/>
  <c r="AH339" i="1"/>
  <c r="AK339" i="1"/>
  <c r="AJ339" i="1"/>
  <c r="AH1385" i="1"/>
  <c r="AK1385" i="1"/>
  <c r="AJ1385" i="1"/>
  <c r="AI1385" i="1"/>
  <c r="AI3489" i="1"/>
  <c r="AJ2729" i="1"/>
  <c r="AI2729" i="1"/>
  <c r="AH2729" i="1"/>
  <c r="AK2729" i="1"/>
  <c r="AK1291" i="1"/>
  <c r="AI1291" i="1"/>
  <c r="AH1291" i="1"/>
  <c r="AJ1291" i="1"/>
  <c r="AJ496" i="1"/>
  <c r="AI741" i="1"/>
  <c r="AH741" i="1"/>
  <c r="AK741" i="1"/>
  <c r="AJ741" i="1"/>
  <c r="AK2190" i="1"/>
  <c r="AJ2190" i="1"/>
  <c r="AH2190" i="1"/>
  <c r="AI2190" i="1"/>
  <c r="AI1249" i="1"/>
  <c r="AJ1249" i="1"/>
  <c r="AH1249" i="1"/>
  <c r="AK1249" i="1"/>
  <c r="AJ1756" i="1"/>
  <c r="AI1756" i="1"/>
  <c r="AK1756" i="1"/>
  <c r="AH1756" i="1"/>
  <c r="AK1956" i="1"/>
  <c r="AK2603" i="1"/>
  <c r="AJ2603" i="1"/>
  <c r="AH2603" i="1"/>
  <c r="AI2603" i="1"/>
  <c r="AK769" i="1"/>
  <c r="AJ769" i="1"/>
  <c r="AI769" i="1"/>
  <c r="AH769" i="1"/>
  <c r="AK3230" i="1"/>
  <c r="AK3247" i="1"/>
  <c r="AJ3247" i="1"/>
  <c r="AI3247" i="1"/>
  <c r="AH3247" i="1"/>
  <c r="AH1273" i="1"/>
  <c r="AJ1273" i="1"/>
  <c r="AK1273" i="1"/>
  <c r="AI1273" i="1"/>
  <c r="AK1490" i="1"/>
  <c r="AH1490" i="1"/>
  <c r="AJ1490" i="1"/>
  <c r="AI1490" i="1"/>
  <c r="AK885" i="1"/>
  <c r="AI2008" i="1"/>
  <c r="AH2008" i="1"/>
  <c r="AK2008" i="1"/>
  <c r="AJ2008" i="1"/>
  <c r="AK3072" i="1"/>
  <c r="AJ3072" i="1"/>
  <c r="AI3072" i="1"/>
  <c r="AH3072" i="1"/>
  <c r="AH171" i="1"/>
  <c r="AK171" i="1"/>
  <c r="AJ171" i="1"/>
  <c r="AI171" i="1"/>
  <c r="AK1098" i="1"/>
  <c r="AJ1098" i="1"/>
  <c r="AI1098" i="1"/>
  <c r="AH1098" i="1"/>
  <c r="AK2467" i="1"/>
  <c r="AJ2467" i="1"/>
  <c r="AH2467" i="1"/>
  <c r="AI2467" i="1"/>
  <c r="AH3009" i="1"/>
  <c r="AK3009" i="1"/>
  <c r="AJ3009" i="1"/>
  <c r="AI3009" i="1"/>
  <c r="AJ1109" i="1"/>
  <c r="AH3492" i="1"/>
  <c r="AK3492" i="1"/>
  <c r="AJ3492" i="1"/>
  <c r="AI3492" i="1"/>
  <c r="AJ3531" i="1"/>
  <c r="AI3531" i="1"/>
  <c r="AH3531" i="1"/>
  <c r="AK3531" i="1"/>
  <c r="AJ2911" i="1"/>
  <c r="AI2911" i="1"/>
  <c r="AH2911" i="1"/>
  <c r="AK2911" i="1"/>
  <c r="AJ2414" i="1"/>
  <c r="AI2414" i="1"/>
  <c r="AH2414" i="1"/>
  <c r="AK2414" i="1"/>
  <c r="AK1532" i="1"/>
  <c r="AI1532" i="1"/>
  <c r="AH1532" i="1"/>
  <c r="AJ1532" i="1"/>
  <c r="AK174" i="1"/>
  <c r="AJ174" i="1"/>
  <c r="AH174" i="1"/>
  <c r="AI174" i="1"/>
  <c r="AK1910" i="1"/>
  <c r="AJ2131" i="1"/>
  <c r="AI2131" i="1"/>
  <c r="AH2131" i="1"/>
  <c r="AK2131" i="1"/>
  <c r="AJ2544" i="1"/>
  <c r="AK2544" i="1"/>
  <c r="AI2544" i="1"/>
  <c r="AH2544" i="1"/>
  <c r="AK125" i="1"/>
  <c r="AJ125" i="1"/>
  <c r="AI125" i="1"/>
  <c r="AH125" i="1"/>
  <c r="AK1574" i="1"/>
  <c r="AJ1574" i="1"/>
  <c r="AI1574" i="1"/>
  <c r="AH1574" i="1"/>
  <c r="AJ2799" i="1"/>
  <c r="AI2799" i="1"/>
  <c r="AH2799" i="1"/>
  <c r="AK2799" i="1"/>
  <c r="AH734" i="1"/>
  <c r="AK2687" i="1"/>
  <c r="AJ2687" i="1"/>
  <c r="AI2687" i="1"/>
  <c r="AH2687" i="1"/>
  <c r="AI2432" i="1"/>
  <c r="AH2432" i="1"/>
  <c r="AJ2432" i="1"/>
  <c r="AK2432" i="1"/>
  <c r="AJ2708" i="1"/>
  <c r="AI2708" i="1"/>
  <c r="AH2708" i="1"/>
  <c r="AK2708" i="1"/>
  <c r="AI1417" i="1"/>
  <c r="AH1417" i="1"/>
  <c r="AK1417" i="1"/>
  <c r="AJ1417" i="1"/>
  <c r="AK1315" i="1"/>
  <c r="AH1315" i="1"/>
  <c r="AJ1315" i="1"/>
  <c r="AI1315" i="1"/>
  <c r="AK1781" i="1"/>
  <c r="AJ1781" i="1"/>
  <c r="AI1781" i="1"/>
  <c r="AH1781" i="1"/>
  <c r="AJ3037" i="1"/>
  <c r="AI3037" i="1"/>
  <c r="AH3037" i="1"/>
  <c r="AK3037" i="1"/>
  <c r="AH993" i="1"/>
  <c r="AK993" i="1"/>
  <c r="AI993" i="1"/>
  <c r="AJ993" i="1"/>
  <c r="AH1214" i="1"/>
  <c r="AI1214" i="1"/>
  <c r="AK1693" i="1"/>
  <c r="AJ1693" i="1"/>
  <c r="AI1693" i="1"/>
  <c r="AH1693" i="1"/>
  <c r="AI1714" i="1"/>
  <c r="AH1714" i="1"/>
  <c r="AK1714" i="1"/>
  <c r="AJ1714" i="1"/>
  <c r="AJ2967" i="1"/>
  <c r="AI2967" i="1"/>
  <c r="AH2967" i="1"/>
  <c r="AK2967" i="1"/>
  <c r="AK2449" i="1"/>
  <c r="AI2449" i="1"/>
  <c r="AJ2449" i="1"/>
  <c r="AH2449" i="1"/>
  <c r="AJ2890" i="1"/>
  <c r="AI2890" i="1"/>
  <c r="AK2890" i="1"/>
  <c r="AH2890" i="1"/>
  <c r="AJ2698" i="1"/>
  <c r="AI2698" i="1"/>
  <c r="AH2698" i="1"/>
  <c r="AK2698" i="1"/>
  <c r="AH3142" i="1"/>
  <c r="AK3142" i="1"/>
  <c r="AI3142" i="1"/>
  <c r="AJ3142" i="1"/>
  <c r="AK1084" i="1"/>
  <c r="AJ1084" i="1"/>
  <c r="AH1084" i="1"/>
  <c r="AI1084" i="1"/>
  <c r="AK1004" i="1"/>
  <c r="AJ1004" i="1"/>
  <c r="AI1004" i="1"/>
  <c r="AH1004" i="1"/>
  <c r="AK55" i="1"/>
  <c r="AI55" i="1"/>
  <c r="AH55" i="1"/>
  <c r="AJ55" i="1"/>
  <c r="AK2540" i="1"/>
  <c r="AI2540" i="1"/>
  <c r="AH2540" i="1"/>
  <c r="AJ2540" i="1"/>
  <c r="AJ1917" i="1"/>
  <c r="AH2057" i="1"/>
  <c r="AI2057" i="1"/>
  <c r="AK2057" i="1"/>
  <c r="AJ2057" i="1"/>
  <c r="AI815" i="1"/>
  <c r="AJ815" i="1"/>
  <c r="AH815" i="1"/>
  <c r="AK815" i="1"/>
  <c r="AK1991" i="1"/>
  <c r="AI937" i="1"/>
  <c r="AJ937" i="1"/>
  <c r="AK937" i="1"/>
  <c r="AH937" i="1"/>
  <c r="AJ3188" i="1"/>
  <c r="AI3188" i="1"/>
  <c r="AH3188" i="1"/>
  <c r="AK3188" i="1"/>
  <c r="AK440" i="1"/>
  <c r="AJ2134" i="1"/>
  <c r="AI2134" i="1"/>
  <c r="AH2134" i="1"/>
  <c r="AK2134" i="1"/>
  <c r="AK3090" i="1"/>
  <c r="AJ3090" i="1"/>
  <c r="AI3090" i="1"/>
  <c r="AH3090" i="1"/>
  <c r="AK1434" i="1"/>
  <c r="AJ1434" i="1"/>
  <c r="AI1434" i="1"/>
  <c r="AH1434" i="1"/>
  <c r="AH622" i="1"/>
  <c r="AK2894" i="1"/>
  <c r="AJ2894" i="1"/>
  <c r="AI2894" i="1"/>
  <c r="AH2894" i="1"/>
  <c r="AK755" i="1"/>
  <c r="AH755" i="1"/>
  <c r="AI755" i="1"/>
  <c r="AJ755" i="1"/>
  <c r="AK2663" i="1"/>
  <c r="AJ2663" i="1"/>
  <c r="AI2663" i="1"/>
  <c r="AH2663" i="1"/>
  <c r="AK2509" i="1"/>
  <c r="AJ682" i="1"/>
  <c r="AI682" i="1"/>
  <c r="AH682" i="1"/>
  <c r="AK2624" i="1"/>
  <c r="AJ2624" i="1"/>
  <c r="AI2624" i="1"/>
  <c r="AH2624" i="1"/>
  <c r="AH1774" i="1"/>
  <c r="AI1774" i="1"/>
  <c r="AH3380" i="1"/>
  <c r="AI3380" i="1"/>
  <c r="AK3380" i="1"/>
  <c r="AJ3380" i="1"/>
  <c r="AJ1742" i="1"/>
  <c r="AI1742" i="1"/>
  <c r="AH1742" i="1"/>
  <c r="AK1742" i="1"/>
  <c r="AH360" i="1"/>
  <c r="AI360" i="1"/>
  <c r="AJ2617" i="1"/>
  <c r="AK2617" i="1"/>
  <c r="AI2617" i="1"/>
  <c r="AH2617" i="1"/>
  <c r="AK458" i="1"/>
  <c r="AH458" i="1"/>
  <c r="AI458" i="1"/>
  <c r="AJ458" i="1"/>
  <c r="AK2764" i="1"/>
  <c r="AH2764" i="1"/>
  <c r="AI2764" i="1"/>
  <c r="AJ2764" i="1"/>
  <c r="AK2148" i="1"/>
  <c r="AJ2148" i="1"/>
  <c r="AI2148" i="1"/>
  <c r="AH2148" i="1"/>
  <c r="AI2295" i="1"/>
  <c r="AH2295" i="1"/>
  <c r="AJ2295" i="1"/>
  <c r="AK2295" i="1"/>
  <c r="AK69" i="1"/>
  <c r="AJ69" i="1"/>
  <c r="AI69" i="1"/>
  <c r="AH69" i="1"/>
  <c r="AK465" i="1"/>
  <c r="AH465" i="1"/>
  <c r="AJ465" i="1"/>
  <c r="AI465" i="1"/>
  <c r="AK843" i="1"/>
  <c r="AJ843" i="1"/>
  <c r="AI843" i="1"/>
  <c r="AH843" i="1"/>
  <c r="AK2313" i="1"/>
  <c r="AH2313" i="1"/>
  <c r="AI2313" i="1"/>
  <c r="AJ2313" i="1"/>
  <c r="AI486" i="1"/>
  <c r="AJ1508" i="1"/>
  <c r="AI1508" i="1"/>
  <c r="AH1508" i="1"/>
  <c r="AK1508" i="1"/>
  <c r="AI3296" i="1"/>
  <c r="AH3296" i="1"/>
  <c r="AJ3296" i="1"/>
  <c r="AK3296" i="1"/>
  <c r="AH1777" i="1"/>
  <c r="AI1777" i="1"/>
  <c r="AK1777" i="1"/>
  <c r="AJ1777" i="1"/>
  <c r="AJ489" i="1"/>
  <c r="AI489" i="1"/>
  <c r="AH489" i="1"/>
  <c r="AK489" i="1"/>
  <c r="AK650" i="1"/>
  <c r="AK2806" i="1"/>
  <c r="AJ2806" i="1"/>
  <c r="AI2806" i="1"/>
  <c r="AH2806" i="1"/>
  <c r="AJ1522" i="1"/>
  <c r="AI1522" i="1"/>
  <c r="AK1522" i="1"/>
  <c r="AH1522" i="1"/>
  <c r="AK2470" i="1"/>
  <c r="AJ2470" i="1"/>
  <c r="AI2470" i="1"/>
  <c r="AH2470" i="1"/>
  <c r="AK2022" i="1"/>
  <c r="AJ2022" i="1"/>
  <c r="AI2022" i="1"/>
  <c r="AH2022" i="1"/>
  <c r="AK825" i="1"/>
  <c r="AJ825" i="1"/>
  <c r="AI825" i="1"/>
  <c r="AH825" i="1"/>
  <c r="AK3020" i="1"/>
  <c r="AJ3020" i="1"/>
  <c r="AI3020" i="1"/>
  <c r="AH3020" i="1"/>
  <c r="AK1704" i="1"/>
  <c r="AJ1704" i="1"/>
  <c r="AH1704" i="1"/>
  <c r="AI1704" i="1"/>
  <c r="AI3226" i="1"/>
  <c r="AH3226" i="1"/>
  <c r="AJ3226" i="1"/>
  <c r="AK3226" i="1"/>
  <c r="AK1350" i="1"/>
  <c r="AJ1350" i="1"/>
  <c r="AI1350" i="1"/>
  <c r="AH1350" i="1"/>
  <c r="AI1046" i="1"/>
  <c r="AH1046" i="1"/>
  <c r="AJ1046" i="1"/>
  <c r="AK1046" i="1"/>
  <c r="AK1483" i="1"/>
  <c r="AJ1483" i="1"/>
  <c r="AI1483" i="1"/>
  <c r="AH1483" i="1"/>
  <c r="AI1900" i="1"/>
  <c r="AH1900" i="1"/>
  <c r="AK1900" i="1"/>
  <c r="AJ1900" i="1"/>
  <c r="AJ3125" i="1"/>
  <c r="AK3125" i="1"/>
  <c r="AH3125" i="1"/>
  <c r="AI3125" i="1"/>
  <c r="AH2813" i="1"/>
  <c r="AK2813" i="1"/>
  <c r="AI2813" i="1"/>
  <c r="AJ2813" i="1"/>
  <c r="AH1595" i="1"/>
  <c r="AK1595" i="1"/>
  <c r="AJ1595" i="1"/>
  <c r="AI1595" i="1"/>
  <c r="AI563" i="1"/>
  <c r="AH563" i="1"/>
  <c r="AJ563" i="1"/>
  <c r="AK563" i="1"/>
  <c r="AK808" i="1"/>
  <c r="AI808" i="1"/>
  <c r="AH808" i="1"/>
  <c r="AJ808" i="1"/>
  <c r="AJ2582" i="1"/>
  <c r="AH2369" i="1"/>
  <c r="AK216" i="1"/>
  <c r="AJ216" i="1"/>
  <c r="AI216" i="1"/>
  <c r="AH216" i="1"/>
  <c r="AK1914" i="1"/>
  <c r="AJ1914" i="1"/>
  <c r="AI1914" i="1"/>
  <c r="AH1914" i="1"/>
  <c r="AK1942" i="1"/>
  <c r="AJ1942" i="1"/>
  <c r="AI1942" i="1"/>
  <c r="AH1942" i="1"/>
  <c r="AJ3083" i="1"/>
  <c r="AK997" i="1"/>
  <c r="AJ997" i="1"/>
  <c r="AI997" i="1"/>
  <c r="AH997" i="1"/>
  <c r="AI1014" i="1"/>
  <c r="AH1014" i="1"/>
  <c r="AJ1014" i="1"/>
  <c r="AK1014" i="1"/>
  <c r="AJ2855" i="1"/>
  <c r="AI2855" i="1"/>
  <c r="AH2855" i="1"/>
  <c r="AK2855" i="1"/>
  <c r="AK2589" i="1"/>
  <c r="AJ2589" i="1"/>
  <c r="AI2589" i="1"/>
  <c r="AH2589" i="1"/>
  <c r="AI2208" i="1"/>
  <c r="AH2208" i="1"/>
  <c r="AK2208" i="1"/>
  <c r="AJ2208" i="1"/>
  <c r="AH1375" i="1"/>
  <c r="AK1375" i="1"/>
  <c r="AJ1375" i="1"/>
  <c r="AI1375" i="1"/>
  <c r="AK965" i="1"/>
  <c r="AI2498" i="1"/>
  <c r="AH2498" i="1"/>
  <c r="AK2498" i="1"/>
  <c r="AJ2498" i="1"/>
  <c r="AJ2600" i="1"/>
  <c r="AK2600" i="1"/>
  <c r="AI2600" i="1"/>
  <c r="AH2600" i="1"/>
  <c r="AI3083" i="1"/>
  <c r="AK1494" i="1"/>
  <c r="AJ1494" i="1"/>
  <c r="AI1494" i="1"/>
  <c r="AH1494" i="1"/>
  <c r="AK1203" i="1"/>
  <c r="AJ1203" i="1"/>
  <c r="AI1203" i="1"/>
  <c r="AH1203" i="1"/>
  <c r="AJ1903" i="1"/>
  <c r="AI1903" i="1"/>
  <c r="AH1903" i="1"/>
  <c r="AK1903" i="1"/>
  <c r="AI1025" i="1"/>
  <c r="AH1025" i="1"/>
  <c r="AJ1025" i="1"/>
  <c r="AK1025" i="1"/>
  <c r="AJ1256" i="1"/>
  <c r="AI885" i="1"/>
  <c r="AH885" i="1"/>
  <c r="AJ885" i="1"/>
  <c r="AJ1116" i="1"/>
  <c r="AK1277" i="1"/>
  <c r="AI1277" i="1"/>
  <c r="AH1277" i="1"/>
  <c r="AJ1277" i="1"/>
  <c r="AH1018" i="1"/>
  <c r="AK1018" i="1"/>
  <c r="AI1018" i="1"/>
  <c r="AJ1018" i="1"/>
  <c r="AI1109" i="1"/>
  <c r="AH1109" i="1"/>
  <c r="AK1606" i="1"/>
  <c r="AJ1606" i="1"/>
  <c r="AI1606" i="1"/>
  <c r="AH1606" i="1"/>
  <c r="AI31" i="1"/>
  <c r="AK31" i="1"/>
  <c r="AJ31" i="1"/>
  <c r="AH31" i="1"/>
  <c r="AK3289" i="1"/>
  <c r="AJ3289" i="1"/>
  <c r="AH3289" i="1"/>
  <c r="AI3289" i="1"/>
  <c r="AH1420" i="1"/>
  <c r="AI1420" i="1"/>
  <c r="AK2677" i="1"/>
  <c r="AJ2677" i="1"/>
  <c r="AI2677" i="1"/>
  <c r="AH2677" i="1"/>
  <c r="AK2757" i="1"/>
  <c r="AJ2757" i="1"/>
  <c r="AI2757" i="1"/>
  <c r="AH2757" i="1"/>
  <c r="AK2355" i="1"/>
  <c r="AH2355" i="1"/>
  <c r="AJ2355" i="1"/>
  <c r="AI2355" i="1"/>
  <c r="AK2579" i="1"/>
  <c r="AJ2579" i="1"/>
  <c r="AH2579" i="1"/>
  <c r="AI2579" i="1"/>
  <c r="AK2971" i="1"/>
  <c r="AJ2971" i="1"/>
  <c r="AI2971" i="1"/>
  <c r="AH2971" i="1"/>
  <c r="AK1865" i="1"/>
  <c r="AH1865" i="1"/>
  <c r="AJ1865" i="1"/>
  <c r="AI1865" i="1"/>
  <c r="AI1851" i="1"/>
  <c r="AJ1851" i="1"/>
  <c r="AH1851" i="1"/>
  <c r="AK1851" i="1"/>
  <c r="AK2712" i="1"/>
  <c r="AJ2712" i="1"/>
  <c r="AI2712" i="1"/>
  <c r="AH2712" i="1"/>
  <c r="AH398" i="1"/>
  <c r="AI398" i="1"/>
  <c r="AK2397" i="1"/>
  <c r="AI2397" i="1"/>
  <c r="AH2397" i="1"/>
  <c r="AJ2397" i="1"/>
  <c r="AI1298" i="1"/>
  <c r="AJ1298" i="1"/>
  <c r="AH1298" i="1"/>
  <c r="AK1298" i="1"/>
  <c r="AJ209" i="1"/>
  <c r="AH209" i="1"/>
  <c r="AK209" i="1"/>
  <c r="AI209" i="1"/>
  <c r="AK3405" i="1"/>
  <c r="AJ3405" i="1"/>
  <c r="AI3405" i="1"/>
  <c r="AH3405" i="1"/>
  <c r="AK472" i="1"/>
  <c r="AH472" i="1"/>
  <c r="AJ472" i="1"/>
  <c r="AI472" i="1"/>
  <c r="AK3534" i="1"/>
  <c r="AI3534" i="1"/>
  <c r="AH3534" i="1"/>
  <c r="AJ3534" i="1"/>
  <c r="AH3524" i="1"/>
  <c r="AK3128" i="1"/>
  <c r="AJ3128" i="1"/>
  <c r="AI3128" i="1"/>
  <c r="AH3128" i="1"/>
  <c r="AI888" i="1"/>
  <c r="AH888" i="1"/>
  <c r="AJ888" i="1"/>
  <c r="AK888" i="1"/>
  <c r="AI3482" i="1"/>
  <c r="AH3482" i="1"/>
  <c r="AJ3482" i="1"/>
  <c r="AK3482" i="1"/>
  <c r="AI2064" i="1"/>
  <c r="AH2064" i="1"/>
  <c r="AK2064" i="1"/>
  <c r="AJ2064" i="1"/>
  <c r="AK1858" i="1"/>
  <c r="AJ1858" i="1"/>
  <c r="AI1858" i="1"/>
  <c r="AH1858" i="1"/>
  <c r="AI3079" i="1"/>
  <c r="AH3079" i="1"/>
  <c r="AJ3079" i="1"/>
  <c r="AK3079" i="1"/>
  <c r="AJ1217" i="1"/>
  <c r="AI1217" i="1"/>
  <c r="AK1217" i="1"/>
  <c r="AH1217" i="1"/>
  <c r="AK1921" i="1"/>
  <c r="AJ1921" i="1"/>
  <c r="AI1921" i="1"/>
  <c r="AH1921" i="1"/>
  <c r="AK27" i="1"/>
  <c r="AI27" i="1"/>
  <c r="AH27" i="1"/>
  <c r="AJ27" i="1"/>
  <c r="AI423" i="1"/>
  <c r="AH423" i="1"/>
  <c r="AK423" i="1"/>
  <c r="AJ423" i="1"/>
  <c r="AI2456" i="1"/>
  <c r="AH2456" i="1"/>
  <c r="AJ2456" i="1"/>
  <c r="AK2456" i="1"/>
  <c r="AI1245" i="1"/>
  <c r="AK1245" i="1"/>
  <c r="AJ1245" i="1"/>
  <c r="AH1245" i="1"/>
  <c r="AK811" i="1"/>
  <c r="AJ811" i="1"/>
  <c r="AI811" i="1"/>
  <c r="AH811" i="1"/>
  <c r="AK2260" i="1"/>
  <c r="AJ2260" i="1"/>
  <c r="AI2260" i="1"/>
  <c r="AH2260" i="1"/>
  <c r="AH2554" i="1"/>
  <c r="AK2554" i="1"/>
  <c r="AJ2554" i="1"/>
  <c r="AI2554" i="1"/>
  <c r="AK1476" i="1"/>
  <c r="AJ1476" i="1"/>
  <c r="AI1476" i="1"/>
  <c r="AH1476" i="1"/>
  <c r="AH486" i="1"/>
  <c r="AH3160" i="1"/>
  <c r="AI923" i="1"/>
  <c r="AH923" i="1"/>
  <c r="AJ923" i="1"/>
  <c r="AK923" i="1"/>
  <c r="AI3443" i="1"/>
  <c r="AJ1833" i="1"/>
  <c r="AI1833" i="1"/>
  <c r="AH1833" i="1"/>
  <c r="AK1833" i="1"/>
  <c r="AK1525" i="1"/>
  <c r="AJ1525" i="1"/>
  <c r="AI1525" i="1"/>
  <c r="AH1525" i="1"/>
  <c r="AK3412" i="1"/>
  <c r="AJ3412" i="1"/>
  <c r="AI3412" i="1"/>
  <c r="AH3412" i="1"/>
  <c r="AJ3440" i="1"/>
  <c r="AI3440" i="1"/>
  <c r="AH3440" i="1"/>
  <c r="AK3440" i="1"/>
  <c r="AI1732" i="1"/>
  <c r="AH1732" i="1"/>
  <c r="AK1732" i="1"/>
  <c r="AJ1732" i="1"/>
  <c r="AI853" i="1"/>
  <c r="AK853" i="1"/>
  <c r="AJ853" i="1"/>
  <c r="AH853" i="1"/>
  <c r="AK1123" i="1"/>
  <c r="AJ1123" i="1"/>
  <c r="AI1123" i="1"/>
  <c r="AH1123" i="1"/>
  <c r="AH388" i="1"/>
  <c r="AI388" i="1"/>
  <c r="AK388" i="1"/>
  <c r="AJ388" i="1"/>
  <c r="AK1413" i="1"/>
  <c r="AJ1413" i="1"/>
  <c r="AI1413" i="1"/>
  <c r="AH1413" i="1"/>
  <c r="AJ1455" i="1"/>
  <c r="AK1455" i="1"/>
  <c r="AI1455" i="1"/>
  <c r="AH1455" i="1"/>
  <c r="AJ2369" i="1"/>
  <c r="AK2369" i="1"/>
  <c r="AI2369" i="1"/>
  <c r="AK2925" i="1"/>
  <c r="AJ2925" i="1"/>
  <c r="AI2925" i="1"/>
  <c r="AH2925" i="1"/>
  <c r="AJ1602" i="1"/>
  <c r="AK1602" i="1"/>
  <c r="AI1602" i="1"/>
  <c r="AH1602" i="1"/>
  <c r="AI1945" i="1"/>
  <c r="AH1945" i="1"/>
  <c r="AK1945" i="1"/>
  <c r="AJ1945" i="1"/>
  <c r="AK2523" i="1"/>
  <c r="AJ2523" i="1"/>
  <c r="AH2523" i="1"/>
  <c r="AI2523" i="1"/>
  <c r="AJ1175" i="1"/>
  <c r="AI1175" i="1"/>
  <c r="AH1175" i="1"/>
  <c r="AK1175" i="1"/>
  <c r="AK2831" i="1"/>
  <c r="AJ2831" i="1"/>
  <c r="AI2831" i="1"/>
  <c r="AH2831" i="1"/>
  <c r="AH1504" i="1"/>
  <c r="AK1504" i="1"/>
  <c r="AJ1504" i="1"/>
  <c r="AI1504" i="1"/>
  <c r="AJ3447" i="1"/>
  <c r="AK3447" i="1"/>
  <c r="AH3447" i="1"/>
  <c r="AI3447" i="1"/>
  <c r="AH3083" i="1"/>
  <c r="AJ1795" i="1"/>
  <c r="AI1795" i="1"/>
  <c r="AH1795" i="1"/>
  <c r="AK1795" i="1"/>
  <c r="AK3139" i="1"/>
  <c r="AJ3139" i="1"/>
  <c r="AI3139" i="1"/>
  <c r="AH3139" i="1"/>
  <c r="AK3258" i="1"/>
  <c r="AJ3258" i="1"/>
  <c r="AI3258" i="1"/>
  <c r="AH3258" i="1"/>
  <c r="AJ2421" i="1"/>
  <c r="AI2421" i="1"/>
  <c r="AH2421" i="1"/>
  <c r="AK2421" i="1"/>
  <c r="AJ1007" i="1"/>
  <c r="AI1007" i="1"/>
  <c r="AH1007" i="1"/>
  <c r="AK1007" i="1"/>
  <c r="AH2922" i="1"/>
  <c r="AJ2922" i="1"/>
  <c r="AI2922" i="1"/>
  <c r="AK2922" i="1"/>
  <c r="AK1280" i="1"/>
  <c r="AI1280" i="1"/>
  <c r="AH1280" i="1"/>
  <c r="AJ1280" i="1"/>
  <c r="AI2673" i="1"/>
  <c r="AH2673" i="1"/>
  <c r="AK2673" i="1"/>
  <c r="AJ2673" i="1"/>
  <c r="AJ1368" i="1"/>
  <c r="AK1368" i="1"/>
  <c r="AI1368" i="1"/>
  <c r="AH1368" i="1"/>
  <c r="AK626" i="1"/>
  <c r="AJ626" i="1"/>
  <c r="AI626" i="1"/>
  <c r="AH626" i="1"/>
  <c r="AJ2222" i="1"/>
  <c r="AI2222" i="1"/>
  <c r="AH2222" i="1"/>
  <c r="AK2222" i="1"/>
  <c r="AI3499" i="1"/>
  <c r="AH3499" i="1"/>
  <c r="AK3499" i="1"/>
  <c r="AJ3499" i="1"/>
  <c r="AI1060" i="1"/>
  <c r="AI234" i="1"/>
  <c r="AJ234" i="1"/>
  <c r="AH234" i="1"/>
  <c r="AK234" i="1"/>
  <c r="AJ1564" i="1"/>
  <c r="AI1564" i="1"/>
  <c r="AH1564" i="1"/>
  <c r="AK1564" i="1"/>
  <c r="AK878" i="1"/>
  <c r="AJ878" i="1"/>
  <c r="AI878" i="1"/>
  <c r="AH878" i="1"/>
  <c r="AK2141" i="1"/>
  <c r="AI2141" i="1"/>
  <c r="AH2141" i="1"/>
  <c r="AJ2141" i="1"/>
  <c r="AJ3251" i="1"/>
  <c r="AI3251" i="1"/>
  <c r="AH3251" i="1"/>
  <c r="AK3251" i="1"/>
  <c r="AI3041" i="1"/>
  <c r="AH3041" i="1"/>
  <c r="AK3041" i="1"/>
  <c r="AJ3041" i="1"/>
  <c r="AK2239" i="1"/>
  <c r="AJ2239" i="1"/>
  <c r="AH2239" i="1"/>
  <c r="AI2239" i="1"/>
  <c r="AK1091" i="1"/>
  <c r="AJ1091" i="1"/>
  <c r="AI1091" i="1"/>
  <c r="AH1091" i="1"/>
  <c r="AI2442" i="1"/>
  <c r="AH2442" i="1"/>
  <c r="AJ2442" i="1"/>
  <c r="AK2442" i="1"/>
  <c r="AK3272" i="1"/>
  <c r="AJ3272" i="1"/>
  <c r="AI3272" i="1"/>
  <c r="AH3272" i="1"/>
  <c r="AH846" i="1"/>
  <c r="AK846" i="1"/>
  <c r="AJ846" i="1"/>
  <c r="AI846" i="1"/>
  <c r="AI2033" i="1"/>
  <c r="AH2033" i="1"/>
  <c r="AK2033" i="1"/>
  <c r="AJ2033" i="1"/>
  <c r="AI433" i="1"/>
  <c r="AH433" i="1"/>
  <c r="AK433" i="1"/>
  <c r="AJ433" i="1"/>
  <c r="AK979" i="1"/>
  <c r="AJ979" i="1"/>
  <c r="AH979" i="1"/>
  <c r="AI979" i="1"/>
  <c r="AH2502" i="1"/>
  <c r="AI2502" i="1"/>
  <c r="AJ2502" i="1"/>
  <c r="AH153" i="1"/>
  <c r="AK153" i="1"/>
  <c r="AI153" i="1"/>
  <c r="AJ153" i="1"/>
  <c r="AK2435" i="1"/>
  <c r="AJ2435" i="1"/>
  <c r="AI2435" i="1"/>
  <c r="AH2435" i="1"/>
  <c r="AK181" i="1"/>
  <c r="AJ181" i="1"/>
  <c r="AI181" i="1"/>
  <c r="AH181" i="1"/>
  <c r="AH1812" i="1"/>
  <c r="AI1812" i="1"/>
  <c r="AJ1812" i="1"/>
  <c r="AK1812" i="1"/>
  <c r="AH3370" i="1"/>
  <c r="AK3370" i="1"/>
  <c r="AI3370" i="1"/>
  <c r="AJ3370" i="1"/>
  <c r="AK689" i="1"/>
  <c r="AJ689" i="1"/>
  <c r="AI689" i="1"/>
  <c r="AH689" i="1"/>
  <c r="AK1994" i="1"/>
  <c r="AJ3524" i="1"/>
  <c r="AK2750" i="1"/>
  <c r="AJ2750" i="1"/>
  <c r="AI2750" i="1"/>
  <c r="AH2750" i="1"/>
  <c r="AI710" i="1"/>
  <c r="AH710" i="1"/>
  <c r="AK710" i="1"/>
  <c r="AJ710" i="1"/>
  <c r="AJ1991" i="1"/>
  <c r="AK297" i="1"/>
  <c r="AJ297" i="1"/>
  <c r="AI297" i="1"/>
  <c r="AH297" i="1"/>
  <c r="AI314" i="1"/>
  <c r="AK314" i="1"/>
  <c r="AJ314" i="1"/>
  <c r="AH314" i="1"/>
  <c r="AK76" i="1"/>
  <c r="AJ76" i="1"/>
  <c r="AI76" i="1"/>
  <c r="AH76" i="1"/>
  <c r="AK3342" i="1"/>
  <c r="AJ3342" i="1"/>
  <c r="AH3342" i="1"/>
  <c r="AI3342" i="1"/>
  <c r="AK80" i="1"/>
  <c r="AH80" i="1"/>
  <c r="AJ80" i="1"/>
  <c r="AI80" i="1"/>
  <c r="AI1487" i="1"/>
  <c r="AH1487" i="1"/>
  <c r="AJ1487" i="1"/>
  <c r="AK1487" i="1"/>
  <c r="AK2932" i="1"/>
  <c r="AI2932" i="1"/>
  <c r="AH2932" i="1"/>
  <c r="AJ2932" i="1"/>
  <c r="AJ675" i="1"/>
  <c r="AI675" i="1"/>
  <c r="AH675" i="1"/>
  <c r="AK675" i="1"/>
  <c r="AK1371" i="1"/>
  <c r="AJ1371" i="1"/>
  <c r="AI1371" i="1"/>
  <c r="AH1371" i="1"/>
  <c r="AH2509" i="1"/>
  <c r="AI2509" i="1"/>
  <c r="AK1389" i="1"/>
  <c r="AJ1389" i="1"/>
  <c r="AI1389" i="1"/>
  <c r="AH1389" i="1"/>
  <c r="AI202" i="1"/>
  <c r="AK202" i="1"/>
  <c r="AJ202" i="1"/>
  <c r="AH202" i="1"/>
  <c r="AI3384" i="1"/>
  <c r="AH3384" i="1"/>
  <c r="AK3384" i="1"/>
  <c r="AJ3384" i="1"/>
  <c r="AI1137" i="1"/>
  <c r="AH1137" i="1"/>
  <c r="AK1137" i="1"/>
  <c r="AJ1137" i="1"/>
  <c r="AK3051" i="1"/>
  <c r="AJ3051" i="1"/>
  <c r="AI3051" i="1"/>
  <c r="AH3051" i="1"/>
  <c r="AK2124" i="1"/>
  <c r="AJ2124" i="1"/>
  <c r="AI2124" i="1"/>
  <c r="AH2124" i="1"/>
  <c r="AH3191" i="1"/>
  <c r="AI3191" i="1"/>
  <c r="AK3191" i="1"/>
  <c r="AJ3191" i="1"/>
  <c r="AK643" i="1"/>
  <c r="AJ643" i="1"/>
  <c r="AI643" i="1"/>
  <c r="AH643" i="1"/>
  <c r="AH1263" i="1"/>
  <c r="AI1263" i="1"/>
  <c r="AK1263" i="1"/>
  <c r="AJ1263" i="1"/>
  <c r="AI1112" i="1"/>
  <c r="AH1112" i="1"/>
  <c r="AK1112" i="1"/>
  <c r="AJ1112" i="1"/>
  <c r="AK976" i="1"/>
  <c r="AH976" i="1"/>
  <c r="AJ976" i="1"/>
  <c r="AI976" i="1"/>
  <c r="AI1931" i="1"/>
  <c r="AJ1931" i="1"/>
  <c r="AH1931" i="1"/>
  <c r="AK1931" i="1"/>
  <c r="AK300" i="1"/>
  <c r="AJ300" i="1"/>
  <c r="AI300" i="1"/>
  <c r="AH300" i="1"/>
  <c r="AK1735" i="1"/>
  <c r="AJ1735" i="1"/>
  <c r="AI1735" i="1"/>
  <c r="AH1735" i="1"/>
  <c r="AK3107" i="1"/>
  <c r="AJ3107" i="1"/>
  <c r="AH3107" i="1"/>
  <c r="AI3107" i="1"/>
  <c r="AK2194" i="1"/>
  <c r="AJ2194" i="1"/>
  <c r="AI2194" i="1"/>
  <c r="AH2194" i="1"/>
  <c r="AK2404" i="1"/>
  <c r="AJ2404" i="1"/>
  <c r="AI2404" i="1"/>
  <c r="AH2404" i="1"/>
  <c r="AK24" i="1"/>
  <c r="AH24" i="1"/>
  <c r="AI2869" i="1"/>
  <c r="AH2869" i="1"/>
  <c r="AK2869" i="1"/>
  <c r="AJ2869" i="1"/>
  <c r="AK983" i="1"/>
  <c r="AJ983" i="1"/>
  <c r="AI983" i="1"/>
  <c r="AH983" i="1"/>
  <c r="AI2733" i="1"/>
  <c r="AH2733" i="1"/>
  <c r="AJ2733" i="1"/>
  <c r="AK2733" i="1"/>
  <c r="AK3065" i="1"/>
  <c r="AH3065" i="1"/>
  <c r="AJ3065" i="1"/>
  <c r="AI3065" i="1"/>
  <c r="AI1151" i="1"/>
  <c r="AH1151" i="1"/>
  <c r="AJ1151" i="1"/>
  <c r="AK1151" i="1"/>
  <c r="AH3233" i="1"/>
  <c r="AI3233" i="1"/>
  <c r="AJ3233" i="1"/>
  <c r="AK3233" i="1"/>
  <c r="AK2390" i="1"/>
  <c r="AI2390" i="1"/>
  <c r="AH2390" i="1"/>
  <c r="AJ2390" i="1"/>
  <c r="AJ3443" i="1"/>
  <c r="AK934" i="1"/>
  <c r="AJ934" i="1"/>
  <c r="AI934" i="1"/>
  <c r="AH934" i="1"/>
  <c r="AK454" i="1"/>
  <c r="AJ454" i="1"/>
  <c r="AI454" i="1"/>
  <c r="AH454" i="1"/>
  <c r="AK1427" i="1"/>
  <c r="AJ1427" i="1"/>
  <c r="AI1427" i="1"/>
  <c r="AH1427" i="1"/>
  <c r="AK2586" i="1"/>
  <c r="AI2586" i="1"/>
  <c r="AJ2586" i="1"/>
  <c r="AH2586" i="1"/>
  <c r="AK3391" i="1"/>
  <c r="AJ3391" i="1"/>
  <c r="AI3391" i="1"/>
  <c r="AH3391" i="1"/>
  <c r="AK818" i="1"/>
  <c r="AK3153" i="1"/>
  <c r="AJ3153" i="1"/>
  <c r="AI3153" i="1"/>
  <c r="AH3153" i="1"/>
  <c r="AK244" i="1"/>
  <c r="AJ244" i="1"/>
  <c r="AH244" i="1"/>
  <c r="AI244" i="1"/>
  <c r="AH1679" i="1"/>
  <c r="AH972" i="1"/>
  <c r="AI972" i="1"/>
  <c r="AK696" i="1"/>
  <c r="AI696" i="1"/>
  <c r="AH696" i="1"/>
  <c r="AJ696" i="1"/>
  <c r="AK118" i="1"/>
  <c r="AH118" i="1"/>
  <c r="AJ118" i="1"/>
  <c r="AI118" i="1"/>
  <c r="AJ122" i="1"/>
  <c r="AI122" i="1"/>
  <c r="AH122" i="1"/>
  <c r="AK122" i="1"/>
  <c r="AI1707" i="1"/>
  <c r="AH1707" i="1"/>
  <c r="AK1707" i="1"/>
  <c r="AJ1707" i="1"/>
  <c r="AK1536" i="1"/>
  <c r="AJ1536" i="1"/>
  <c r="AI1536" i="1"/>
  <c r="AH1536" i="1"/>
  <c r="AK1630" i="1"/>
  <c r="AJ1630" i="1"/>
  <c r="AI1630" i="1"/>
  <c r="AH1630" i="1"/>
  <c r="AJ965" i="1"/>
  <c r="AI2582" i="1"/>
  <c r="AH601" i="1"/>
  <c r="AK601" i="1"/>
  <c r="AI601" i="1"/>
  <c r="AJ601" i="1"/>
  <c r="AJ3506" i="1"/>
  <c r="AI3506" i="1"/>
  <c r="AH3506" i="1"/>
  <c r="AK3506" i="1"/>
  <c r="AH1438" i="1"/>
  <c r="AI1438" i="1"/>
  <c r="AJ1438" i="1"/>
  <c r="AJ990" i="1"/>
  <c r="AK2029" i="1"/>
  <c r="AJ2029" i="1"/>
  <c r="AI2029" i="1"/>
  <c r="AH2029" i="1"/>
  <c r="AH962" i="1"/>
  <c r="AK962" i="1"/>
  <c r="AI962" i="1"/>
  <c r="AJ962" i="1"/>
  <c r="AK1546" i="1"/>
  <c r="AJ1546" i="1"/>
  <c r="AI1546" i="1"/>
  <c r="AH1546" i="1"/>
  <c r="AH2050" i="1"/>
  <c r="AK2050" i="1"/>
  <c r="AI2050" i="1"/>
  <c r="AJ2050" i="1"/>
  <c r="AH965" i="1"/>
  <c r="AH3517" i="1"/>
  <c r="AK3517" i="1"/>
  <c r="AJ3517" i="1"/>
  <c r="AI3517" i="1"/>
  <c r="AJ265" i="1"/>
  <c r="AI265" i="1"/>
  <c r="AH265" i="1"/>
  <c r="AK265" i="1"/>
  <c r="AK1721" i="1"/>
  <c r="AJ1721" i="1"/>
  <c r="AI1721" i="1"/>
  <c r="AH1721" i="1"/>
  <c r="AJ3100" i="1"/>
  <c r="AI3100" i="1"/>
  <c r="AH3100" i="1"/>
  <c r="AK3100" i="1"/>
  <c r="AK1340" i="1"/>
  <c r="AJ1340" i="1"/>
  <c r="AH1340" i="1"/>
  <c r="AK3104" i="1"/>
  <c r="AJ3104" i="1"/>
  <c r="AH3104" i="1"/>
  <c r="AI3104" i="1"/>
  <c r="AK3006" i="1"/>
  <c r="AH3006" i="1"/>
  <c r="AJ3006" i="1"/>
  <c r="AI3006" i="1"/>
  <c r="AK2596" i="1"/>
  <c r="AJ2596" i="1"/>
  <c r="AI2596" i="1"/>
  <c r="AH2596" i="1"/>
  <c r="AK1154" i="1"/>
  <c r="AJ1154" i="1"/>
  <c r="AI1154" i="1"/>
  <c r="AH1154" i="1"/>
  <c r="AK1893" i="1"/>
  <c r="AJ1893" i="1"/>
  <c r="AI1893" i="1"/>
  <c r="AH1893" i="1"/>
  <c r="AK1459" i="1"/>
  <c r="AH1459" i="1"/>
  <c r="AJ1459" i="1"/>
  <c r="AI1459" i="1"/>
  <c r="AK738" i="1"/>
  <c r="AH738" i="1"/>
  <c r="AJ738" i="1"/>
  <c r="AI738" i="1"/>
  <c r="AJ108" i="1"/>
  <c r="AH108" i="1"/>
  <c r="AK108" i="1"/>
  <c r="AI108" i="1"/>
  <c r="AI514" i="1"/>
  <c r="AJ514" i="1"/>
  <c r="AH514" i="1"/>
  <c r="AK514" i="1"/>
  <c r="AI881" i="1"/>
  <c r="AJ881" i="1"/>
  <c r="AK881" i="1"/>
  <c r="AH881" i="1"/>
  <c r="AK1189" i="1"/>
  <c r="AJ1189" i="1"/>
  <c r="AI1189" i="1"/>
  <c r="AH1189" i="1"/>
  <c r="AK909" i="1"/>
  <c r="AH2960" i="1"/>
  <c r="AK2960" i="1"/>
  <c r="AJ2960" i="1"/>
  <c r="AI2960" i="1"/>
  <c r="AK1690" i="1"/>
  <c r="AH1690" i="1"/>
  <c r="AJ1690" i="1"/>
  <c r="AI1690" i="1"/>
  <c r="AK1784" i="1"/>
  <c r="AJ1784" i="1"/>
  <c r="AI1784" i="1"/>
  <c r="AH1784" i="1"/>
  <c r="AK916" i="1"/>
  <c r="AJ916" i="1"/>
  <c r="AI916" i="1"/>
  <c r="AH916" i="1"/>
  <c r="AK1235" i="1"/>
  <c r="AJ1235" i="1"/>
  <c r="AI1235" i="1"/>
  <c r="AH1235" i="1"/>
  <c r="AK3328" i="1"/>
  <c r="AI3328" i="1"/>
  <c r="AH3328" i="1"/>
  <c r="AJ3328" i="1"/>
  <c r="AJ3069" i="1"/>
  <c r="AI3069" i="1"/>
  <c r="AH3069" i="1"/>
  <c r="AK3069" i="1"/>
  <c r="AK1126" i="1"/>
  <c r="AJ1753" i="1"/>
  <c r="AK1753" i="1"/>
  <c r="AI1753" i="1"/>
  <c r="AH1753" i="1"/>
  <c r="AJ829" i="1"/>
  <c r="AK829" i="1"/>
  <c r="AI829" i="1"/>
  <c r="AH829" i="1"/>
  <c r="AJ1728" i="1"/>
  <c r="AI1728" i="1"/>
  <c r="AH1728" i="1"/>
  <c r="AK1728" i="1"/>
  <c r="AI2988" i="1"/>
  <c r="AH2988" i="1"/>
  <c r="AK2988" i="1"/>
  <c r="AJ2988" i="1"/>
  <c r="AK2649" i="1"/>
  <c r="AJ2649" i="1"/>
  <c r="AH2649" i="1"/>
  <c r="AI2649" i="1"/>
  <c r="AH1669" i="1"/>
  <c r="AK1669" i="1"/>
  <c r="AJ1669" i="1"/>
  <c r="AI1669" i="1"/>
  <c r="AJ1994" i="1"/>
  <c r="AJ3030" i="1"/>
  <c r="AK2393" i="1"/>
  <c r="AJ2393" i="1"/>
  <c r="AI2393" i="1"/>
  <c r="AH2393" i="1"/>
  <c r="AK241" i="1"/>
  <c r="AH241" i="1"/>
  <c r="AJ241" i="1"/>
  <c r="AI241" i="1"/>
  <c r="AJ2159" i="1"/>
  <c r="AI2159" i="1"/>
  <c r="AH2159" i="1"/>
  <c r="AK2159" i="1"/>
  <c r="AK132" i="1"/>
  <c r="AJ132" i="1"/>
  <c r="AI132" i="1"/>
  <c r="AH132" i="1"/>
  <c r="AK2012" i="1"/>
  <c r="AJ2012" i="1"/>
  <c r="AI2012" i="1"/>
  <c r="AH2012" i="1"/>
  <c r="AI1560" i="1"/>
  <c r="AH1560" i="1"/>
  <c r="AK1560" i="1"/>
  <c r="AJ1560" i="1"/>
  <c r="AH1130" i="1"/>
  <c r="AK1130" i="1"/>
  <c r="AJ1130" i="1"/>
  <c r="AI1130" i="1"/>
  <c r="AK2705" i="1"/>
  <c r="AJ2705" i="1"/>
  <c r="AI2705" i="1"/>
  <c r="AH2705" i="1"/>
  <c r="AJ2439" i="1"/>
  <c r="AK2439" i="1"/>
  <c r="AI2439" i="1"/>
  <c r="AH2439" i="1"/>
  <c r="AK3254" i="1"/>
  <c r="AJ3254" i="1"/>
  <c r="AI3254" i="1"/>
  <c r="AH3254" i="1"/>
  <c r="AH2883" i="1"/>
  <c r="AJ2883" i="1"/>
  <c r="AI2883" i="1"/>
  <c r="AK2883" i="1"/>
  <c r="AH955" i="1"/>
  <c r="AI955" i="1"/>
  <c r="AJ955" i="1"/>
  <c r="AK955" i="1"/>
  <c r="AJ2477" i="1"/>
  <c r="AH2113" i="1"/>
  <c r="AK2113" i="1"/>
  <c r="AJ2113" i="1"/>
  <c r="AI2113" i="1"/>
  <c r="AK2281" i="1"/>
  <c r="AH2281" i="1"/>
  <c r="AJ2281" i="1"/>
  <c r="AI2281" i="1"/>
  <c r="AJ1032" i="1"/>
  <c r="AH1032" i="1"/>
  <c r="AK1032" i="1"/>
  <c r="AI1032" i="1"/>
  <c r="AJ1119" i="1"/>
  <c r="AJ2127" i="1"/>
  <c r="AH2127" i="1"/>
  <c r="AK2127" i="1"/>
  <c r="AI2127" i="1"/>
  <c r="AH195" i="1"/>
  <c r="AK195" i="1"/>
  <c r="AI195" i="1"/>
  <c r="AJ195" i="1"/>
  <c r="AH2715" i="1"/>
  <c r="AI2715" i="1"/>
  <c r="AK2715" i="1"/>
  <c r="AJ2715" i="1"/>
  <c r="AI34" i="1"/>
  <c r="AH34" i="1"/>
  <c r="AK34" i="1"/>
  <c r="AJ34" i="1"/>
  <c r="AK2379" i="1"/>
  <c r="AJ2379" i="1"/>
  <c r="AI2379" i="1"/>
  <c r="AH2379" i="1"/>
  <c r="AK3286" i="1"/>
  <c r="AH3286" i="1"/>
  <c r="AI3286" i="1"/>
  <c r="AJ3286" i="1"/>
  <c r="AK3160" i="1"/>
  <c r="AK1354" i="1"/>
  <c r="AJ1354" i="1"/>
  <c r="AI1354" i="1"/>
  <c r="AH1354" i="1"/>
  <c r="AK647" i="1"/>
  <c r="AJ647" i="1"/>
  <c r="AI647" i="1"/>
  <c r="AH647" i="1"/>
  <c r="AI1119" i="1"/>
  <c r="AK1119" i="1"/>
  <c r="AH1119" i="1"/>
  <c r="AK3443" i="1"/>
  <c r="AH3443" i="1"/>
  <c r="AJ1105" i="1"/>
  <c r="AI1105" i="1"/>
  <c r="AK1105" i="1"/>
  <c r="AH1105" i="1"/>
  <c r="AH2684" i="1"/>
  <c r="AH1410" i="1"/>
  <c r="AK1410" i="1"/>
  <c r="AJ1410" i="1"/>
  <c r="AI1410" i="1"/>
  <c r="AI24" i="1"/>
  <c r="AH1497" i="1"/>
  <c r="AK3240" i="1"/>
  <c r="AI3240" i="1"/>
  <c r="AH3240" i="1"/>
  <c r="AJ3240" i="1"/>
  <c r="AJ1665" i="1"/>
  <c r="AK1378" i="1"/>
  <c r="AJ1378" i="1"/>
  <c r="AI1378" i="1"/>
  <c r="AH1378" i="1"/>
  <c r="AK1970" i="1"/>
  <c r="AJ1970" i="1"/>
  <c r="AI1970" i="1"/>
  <c r="AH1970" i="1"/>
  <c r="AH2320" i="1"/>
  <c r="AI2320" i="1"/>
  <c r="AJ2320" i="1"/>
  <c r="AK2320" i="1"/>
  <c r="AH731" i="1"/>
  <c r="AK731" i="1"/>
  <c r="AJ731" i="1"/>
  <c r="AI731" i="1"/>
  <c r="AH2946" i="1"/>
  <c r="AI2946" i="1"/>
  <c r="AK2946" i="1"/>
  <c r="AJ2946" i="1"/>
  <c r="AK3181" i="1"/>
  <c r="AJ3181" i="1"/>
  <c r="AI3181" i="1"/>
  <c r="AH3181" i="1"/>
  <c r="AH1287" i="1"/>
  <c r="AK1287" i="1"/>
  <c r="AI1287" i="1"/>
  <c r="AJ1287" i="1"/>
  <c r="AK1886" i="1"/>
  <c r="AJ1886" i="1"/>
  <c r="AI1886" i="1"/>
  <c r="AH1886" i="1"/>
  <c r="AK461" i="1"/>
  <c r="AJ461" i="1"/>
  <c r="AI461" i="1"/>
  <c r="AH461" i="1"/>
  <c r="AI3237" i="1"/>
  <c r="AH3237" i="1"/>
  <c r="AK3237" i="1"/>
  <c r="AJ3237" i="1"/>
  <c r="AK381" i="1"/>
  <c r="AH381" i="1"/>
  <c r="AJ381" i="1"/>
  <c r="AI381" i="1"/>
  <c r="AK1182" i="1"/>
  <c r="AJ1182" i="1"/>
  <c r="AH1182" i="1"/>
  <c r="AI1182" i="1"/>
  <c r="AH2582" i="1"/>
  <c r="AH2754" i="1"/>
  <c r="AK2754" i="1"/>
  <c r="AJ2754" i="1"/>
  <c r="AI2754" i="1"/>
  <c r="AJ549" i="1"/>
  <c r="AI549" i="1"/>
  <c r="AH549" i="1"/>
  <c r="AK549" i="1"/>
  <c r="AK104" i="1"/>
  <c r="AJ104" i="1"/>
  <c r="AI104" i="1"/>
  <c r="AH104" i="1"/>
  <c r="AH2992" i="1"/>
  <c r="AK2992" i="1"/>
  <c r="AI2992" i="1"/>
  <c r="AJ2992" i="1"/>
  <c r="AK990" i="1"/>
  <c r="AH1049" i="1"/>
  <c r="AK1049" i="1"/>
  <c r="AJ1049" i="1"/>
  <c r="AI1049" i="1"/>
  <c r="AI1224" i="1"/>
  <c r="AJ3086" i="1"/>
  <c r="AI3086" i="1"/>
  <c r="AK3086" i="1"/>
  <c r="AH3086" i="1"/>
  <c r="AI321" i="1"/>
  <c r="AH321" i="1"/>
  <c r="AK321" i="1"/>
  <c r="AJ321" i="1"/>
  <c r="AK2292" i="1"/>
  <c r="AJ2292" i="1"/>
  <c r="AI2292" i="1"/>
  <c r="AH2292" i="1"/>
  <c r="AI2537" i="1"/>
  <c r="AJ2537" i="1"/>
  <c r="AK2537" i="1"/>
  <c r="AH2537" i="1"/>
  <c r="AJ87" i="1"/>
  <c r="AI87" i="1"/>
  <c r="AH87" i="1"/>
  <c r="AK87" i="1"/>
  <c r="AK1952" i="1"/>
  <c r="AJ1952" i="1"/>
  <c r="AH1952" i="1"/>
  <c r="AI1952" i="1"/>
  <c r="AJ3279" i="1"/>
  <c r="AI3279" i="1"/>
  <c r="AH3279" i="1"/>
  <c r="AK3279" i="1"/>
  <c r="AK668" i="1"/>
  <c r="AJ668" i="1"/>
  <c r="AI668" i="1"/>
  <c r="AH668" i="1"/>
  <c r="AI3377" i="1"/>
  <c r="AK437" i="1"/>
  <c r="AH437" i="1"/>
  <c r="AJ437" i="1"/>
  <c r="AI437" i="1"/>
  <c r="AH2344" i="1"/>
  <c r="AK2344" i="1"/>
  <c r="AI2344" i="1"/>
  <c r="AJ2344" i="1"/>
  <c r="AJ251" i="1"/>
  <c r="AI251" i="1"/>
  <c r="AK2274" i="1"/>
  <c r="AH2274" i="1"/>
  <c r="AJ2274" i="1"/>
  <c r="AI2274" i="1"/>
  <c r="AK2036" i="1"/>
  <c r="AJ2036" i="1"/>
  <c r="AI2036" i="1"/>
  <c r="AH2036" i="1"/>
  <c r="AJ2365" i="1"/>
  <c r="AJ1882" i="1"/>
  <c r="AI1882" i="1"/>
  <c r="AH1882" i="1"/>
  <c r="AK1882" i="1"/>
  <c r="AK3293" i="1"/>
  <c r="AH3293" i="1"/>
  <c r="AI3293" i="1"/>
  <c r="AJ3293" i="1"/>
  <c r="AK3478" i="1"/>
  <c r="AH3478" i="1"/>
  <c r="AI3478" i="1"/>
  <c r="AJ3478" i="1"/>
  <c r="AI1116" i="1"/>
  <c r="AH3300" i="1"/>
  <c r="AJ3300" i="1"/>
  <c r="AK3300" i="1"/>
  <c r="AI3300" i="1"/>
  <c r="AK2075" i="1"/>
  <c r="AJ2075" i="1"/>
  <c r="AI2075" i="1"/>
  <c r="AH2075" i="1"/>
  <c r="AJ2138" i="1"/>
  <c r="AI2138" i="1"/>
  <c r="AH2138" i="1"/>
  <c r="AK2138" i="1"/>
  <c r="AJ1938" i="1"/>
  <c r="AI1938" i="1"/>
  <c r="AH1938" i="1"/>
  <c r="AK1938" i="1"/>
  <c r="AK2838" i="1"/>
  <c r="AJ2838" i="1"/>
  <c r="AI2838" i="1"/>
  <c r="AH2838" i="1"/>
  <c r="AK577" i="1"/>
  <c r="AJ577" i="1"/>
  <c r="AI577" i="1"/>
  <c r="AH577" i="1"/>
  <c r="AK3013" i="1"/>
  <c r="AK1963" i="1"/>
  <c r="AJ1963" i="1"/>
  <c r="AI1963" i="1"/>
  <c r="AH1963" i="1"/>
  <c r="AH535" i="1"/>
  <c r="AK535" i="1"/>
  <c r="AJ535" i="1"/>
  <c r="AI535" i="1"/>
  <c r="AJ1907" i="1"/>
  <c r="AI1907" i="1"/>
  <c r="AH1907" i="1"/>
  <c r="AK1907" i="1"/>
  <c r="AJ2845" i="1"/>
  <c r="AH2845" i="1"/>
  <c r="AI2845" i="1"/>
  <c r="AK2845" i="1"/>
  <c r="AJ1238" i="1"/>
  <c r="AH1242" i="1"/>
  <c r="AK1242" i="1"/>
  <c r="AJ1242" i="1"/>
  <c r="AI1242" i="1"/>
  <c r="AK2250" i="1"/>
  <c r="AI2250" i="1"/>
  <c r="AH2250" i="1"/>
  <c r="AJ2250" i="1"/>
  <c r="AJ353" i="1"/>
  <c r="AK353" i="1"/>
  <c r="AI353" i="1"/>
  <c r="AH353" i="1"/>
  <c r="AK1420" i="1"/>
  <c r="AK356" i="1"/>
  <c r="AH356" i="1"/>
  <c r="AJ356" i="1"/>
  <c r="AI356" i="1"/>
  <c r="AK479" i="1"/>
  <c r="AJ479" i="1"/>
  <c r="AI479" i="1"/>
  <c r="AH479" i="1"/>
  <c r="AJ3387" i="1"/>
  <c r="AI3387" i="1"/>
  <c r="AH3387" i="1"/>
  <c r="AK3387" i="1"/>
  <c r="AK584" i="1"/>
  <c r="AJ584" i="1"/>
  <c r="AI584" i="1"/>
  <c r="AH584" i="1"/>
  <c r="AJ1000" i="1"/>
  <c r="AK1000" i="1"/>
  <c r="AH1000" i="1"/>
  <c r="AI1000" i="1"/>
  <c r="AH2026" i="1"/>
  <c r="AK2026" i="1"/>
  <c r="AJ2026" i="1"/>
  <c r="AI2026" i="1"/>
  <c r="AI1875" i="1"/>
  <c r="AH1875" i="1"/>
  <c r="AK1875" i="1"/>
  <c r="AJ1875" i="1"/>
  <c r="AH2358" i="1"/>
  <c r="AK2358" i="1"/>
  <c r="AI2358" i="1"/>
  <c r="AJ2358" i="1"/>
  <c r="AJ2995" i="1"/>
  <c r="AI2995" i="1"/>
  <c r="AH2995" i="1"/>
  <c r="AK2995" i="1"/>
  <c r="AJ2246" i="1"/>
  <c r="AI2246" i="1"/>
  <c r="AH2246" i="1"/>
  <c r="AK2246" i="1"/>
  <c r="AH2474" i="1"/>
  <c r="AK2474" i="1"/>
  <c r="AI2474" i="1"/>
  <c r="AJ2474" i="1"/>
  <c r="AH2176" i="1"/>
  <c r="AK2176" i="1"/>
  <c r="AJ2176" i="1"/>
  <c r="AI2176" i="1"/>
  <c r="AJ3013" i="1"/>
  <c r="AI3013" i="1"/>
  <c r="AH3013" i="1"/>
  <c r="AH2453" i="1"/>
  <c r="AK2453" i="1"/>
  <c r="AJ2453" i="1"/>
  <c r="AI2453" i="1"/>
  <c r="AH1994" i="1"/>
  <c r="AI1994" i="1"/>
  <c r="AI3524" i="1"/>
  <c r="AH3030" i="1"/>
  <c r="AI3030" i="1"/>
  <c r="AJ1060" i="1"/>
  <c r="AH556" i="1"/>
  <c r="AI556" i="1"/>
  <c r="AK556" i="1"/>
  <c r="AJ556" i="1"/>
  <c r="AI2740" i="1"/>
  <c r="AJ2740" i="1"/>
  <c r="AK2740" i="1"/>
  <c r="AH2740" i="1"/>
  <c r="AK1816" i="1"/>
  <c r="AK2362" i="1"/>
  <c r="AJ2362" i="1"/>
  <c r="AH2362" i="1"/>
  <c r="AI2362" i="1"/>
  <c r="AK1301" i="1"/>
  <c r="AJ1301" i="1"/>
  <c r="AI1301" i="1"/>
  <c r="AH1301" i="1"/>
  <c r="AK185" i="1"/>
  <c r="AJ185" i="1"/>
  <c r="AI185" i="1"/>
  <c r="AH185" i="1"/>
  <c r="AK3030" i="1"/>
  <c r="AJ1770" i="1"/>
  <c r="AH139" i="1"/>
  <c r="AK139" i="1"/>
  <c r="AJ139" i="1"/>
  <c r="AI139" i="1"/>
  <c r="AI1207" i="1"/>
  <c r="AH1207" i="1"/>
  <c r="AJ1207" i="1"/>
  <c r="AK1207" i="1"/>
  <c r="AK1809" i="1"/>
  <c r="AJ1809" i="1"/>
  <c r="AI1809" i="1"/>
  <c r="AH1809" i="1"/>
  <c r="AH500" i="1"/>
  <c r="AK500" i="1"/>
  <c r="AJ500" i="1"/>
  <c r="AI500" i="1"/>
  <c r="AK2477" i="1"/>
  <c r="AI2477" i="1"/>
  <c r="AH2477" i="1"/>
  <c r="AK1949" i="1"/>
  <c r="AJ1949" i="1"/>
  <c r="AI1949" i="1"/>
  <c r="AH1949" i="1"/>
  <c r="AH328" i="1"/>
  <c r="AK328" i="1"/>
  <c r="AJ328" i="1"/>
  <c r="AI328" i="1"/>
  <c r="AK1749" i="1"/>
  <c r="AJ1749" i="1"/>
  <c r="AI1749" i="1"/>
  <c r="AH1749" i="1"/>
  <c r="AK1634" i="1"/>
  <c r="AH1634" i="1"/>
  <c r="AJ1634" i="1"/>
  <c r="AI1634" i="1"/>
  <c r="AK3265" i="1"/>
  <c r="AJ3265" i="1"/>
  <c r="AI3265" i="1"/>
  <c r="AH3265" i="1"/>
  <c r="AH2785" i="1"/>
  <c r="AK2785" i="1"/>
  <c r="AJ2785" i="1"/>
  <c r="AI2785" i="1"/>
  <c r="AK552" i="1"/>
  <c r="AI552" i="1"/>
  <c r="AH552" i="1"/>
  <c r="AJ552" i="1"/>
  <c r="AI685" i="1"/>
  <c r="AH685" i="1"/>
  <c r="AK685" i="1"/>
  <c r="AJ685" i="1"/>
  <c r="AK3468" i="1"/>
  <c r="AJ3468" i="1"/>
  <c r="AH3468" i="1"/>
  <c r="AK293" i="1"/>
  <c r="AJ293" i="1"/>
  <c r="AI293" i="1"/>
  <c r="AH293" i="1"/>
  <c r="AI2726" i="1"/>
  <c r="AH2726" i="1"/>
  <c r="AJ2726" i="1"/>
  <c r="AK2726" i="1"/>
  <c r="AH1711" i="1"/>
  <c r="AI1711" i="1"/>
  <c r="AH2859" i="1"/>
  <c r="AK2859" i="1"/>
  <c r="AI2859" i="1"/>
  <c r="AJ2859" i="1"/>
  <c r="AK451" i="1"/>
  <c r="AJ451" i="1"/>
  <c r="AH451" i="1"/>
  <c r="AI451" i="1"/>
  <c r="AK2684" i="1"/>
  <c r="AJ24" i="1"/>
  <c r="AJ1186" i="1"/>
  <c r="AI1186" i="1"/>
  <c r="AK1186" i="1"/>
  <c r="AH1186" i="1"/>
  <c r="AK2526" i="1"/>
  <c r="AJ2526" i="1"/>
  <c r="AI2526" i="1"/>
  <c r="AH2526" i="1"/>
  <c r="AK2047" i="1"/>
  <c r="AH2047" i="1"/>
  <c r="AJ2047" i="1"/>
  <c r="AI2047" i="1"/>
  <c r="AK3212" i="1"/>
  <c r="AJ3212" i="1"/>
  <c r="AI3212" i="1"/>
  <c r="AH3212" i="1"/>
  <c r="AI1679" i="1"/>
  <c r="AJ1679" i="1"/>
  <c r="AK1679" i="1"/>
  <c r="AH3184" i="1"/>
  <c r="AI3184" i="1"/>
  <c r="AK3184" i="1"/>
  <c r="AJ3184" i="1"/>
  <c r="AK3223" i="1"/>
  <c r="AJ3223" i="1"/>
  <c r="AI3223" i="1"/>
  <c r="AH3223" i="1"/>
  <c r="AI3027" i="1"/>
  <c r="AH3027" i="1"/>
  <c r="AJ3027" i="1"/>
  <c r="AK3027" i="1"/>
  <c r="AK3163" i="1"/>
  <c r="AI3163" i="1"/>
  <c r="AH3163" i="1"/>
  <c r="AJ3163" i="1"/>
  <c r="AK839" i="1"/>
  <c r="AJ839" i="1"/>
  <c r="AI839" i="1"/>
  <c r="AH839" i="1"/>
  <c r="AK1767" i="1"/>
  <c r="AH1767" i="1"/>
  <c r="AJ1767" i="1"/>
  <c r="AI1767" i="1"/>
  <c r="AI1193" i="1"/>
  <c r="AH1193" i="1"/>
  <c r="AK1193" i="1"/>
  <c r="AJ1193" i="1"/>
  <c r="AH416" i="1"/>
  <c r="AI416" i="1"/>
  <c r="AJ416" i="1"/>
  <c r="AH2628" i="1"/>
  <c r="AK2628" i="1"/>
  <c r="AJ2628" i="1"/>
  <c r="AI2628" i="1"/>
  <c r="AI3356" i="1"/>
  <c r="AK3356" i="1"/>
  <c r="AH3356" i="1"/>
  <c r="AJ3356" i="1"/>
  <c r="AI724" i="1"/>
  <c r="AK724" i="1"/>
  <c r="AJ724" i="1"/>
  <c r="AH724" i="1"/>
  <c r="AK1469" i="1"/>
  <c r="AJ1469" i="1"/>
  <c r="AI1469" i="1"/>
  <c r="AH1469" i="1"/>
  <c r="AI3058" i="1"/>
  <c r="AH3058" i="1"/>
  <c r="AJ3058" i="1"/>
  <c r="AK3058" i="1"/>
  <c r="AH1837" i="1"/>
  <c r="AJ1837" i="1"/>
  <c r="AI1837" i="1"/>
  <c r="AK1837" i="1"/>
  <c r="AK1935" i="1"/>
  <c r="AJ1935" i="1"/>
  <c r="AI1935" i="1"/>
  <c r="AH1935" i="1"/>
  <c r="AK2782" i="1"/>
  <c r="AH766" i="1"/>
  <c r="AK766" i="1"/>
  <c r="AJ766" i="1"/>
  <c r="AI766" i="1"/>
  <c r="AI2351" i="1"/>
  <c r="AH2351" i="1"/>
  <c r="AJ2351" i="1"/>
  <c r="AK2351" i="1"/>
  <c r="AH94" i="1"/>
  <c r="AK1791" i="1"/>
  <c r="AJ1791" i="1"/>
  <c r="AI1791" i="1"/>
  <c r="AH1791" i="1"/>
  <c r="AK1802" i="1"/>
  <c r="AJ1802" i="1"/>
  <c r="AI1802" i="1"/>
  <c r="AH1802" i="1"/>
  <c r="AK1788" i="1"/>
  <c r="AJ1788" i="1"/>
  <c r="AH1788" i="1"/>
  <c r="AI1788" i="1"/>
  <c r="AI146" i="1"/>
  <c r="AH146" i="1"/>
  <c r="AK146" i="1"/>
  <c r="AJ146" i="1"/>
  <c r="AI3338" i="1"/>
  <c r="AH3338" i="1"/>
  <c r="AK3338" i="1"/>
  <c r="AJ3338" i="1"/>
  <c r="AI1588" i="1"/>
  <c r="AJ1588" i="1"/>
  <c r="AK1588" i="1"/>
  <c r="AI1613" i="1"/>
  <c r="AJ1613" i="1"/>
  <c r="AH1613" i="1"/>
  <c r="AK1613" i="1"/>
  <c r="AH2505" i="1"/>
  <c r="AK2505" i="1"/>
  <c r="AJ2505" i="1"/>
  <c r="AI2505" i="1"/>
  <c r="AH3377" i="1"/>
  <c r="AH1347" i="1"/>
  <c r="AI1347" i="1"/>
  <c r="AK1347" i="1"/>
  <c r="AJ1347" i="1"/>
  <c r="AK3373" i="1"/>
  <c r="AJ3373" i="1"/>
  <c r="AI3373" i="1"/>
  <c r="AH3373" i="1"/>
  <c r="AK1147" i="1"/>
  <c r="AJ1147" i="1"/>
  <c r="AI1147" i="1"/>
  <c r="AH1147" i="1"/>
  <c r="AK2743" i="1"/>
  <c r="AJ2743" i="1"/>
  <c r="AI2743" i="1"/>
  <c r="AH2743" i="1"/>
  <c r="AI3177" i="1"/>
  <c r="AH3177" i="1"/>
  <c r="AJ3177" i="1"/>
  <c r="AK3177" i="1"/>
  <c r="AI1819" i="1"/>
  <c r="AH1819" i="1"/>
  <c r="AK1819" i="1"/>
  <c r="AJ1819" i="1"/>
  <c r="AK2365" i="1"/>
  <c r="AK391" i="1"/>
  <c r="AJ391" i="1"/>
  <c r="AI391" i="1"/>
  <c r="AH391" i="1"/>
  <c r="AH1116" i="1"/>
  <c r="AH115" i="1"/>
  <c r="AK115" i="1"/>
  <c r="AJ115" i="1"/>
  <c r="AI115" i="1"/>
  <c r="AI1102" i="1"/>
  <c r="AH1102" i="1"/>
  <c r="AJ1102" i="1"/>
  <c r="AK1056" i="1"/>
  <c r="AJ1056" i="1"/>
  <c r="AH1056" i="1"/>
  <c r="AI1056" i="1"/>
  <c r="AK1616" i="1"/>
  <c r="AJ1616" i="1"/>
  <c r="AI1616" i="1"/>
  <c r="AH1616" i="1"/>
  <c r="AK1077" i="1"/>
  <c r="AJ1077" i="1"/>
  <c r="AI1077" i="1"/>
  <c r="AH1077" i="1"/>
  <c r="AJ1739" i="1"/>
  <c r="AI1739" i="1"/>
  <c r="AH1739" i="1"/>
  <c r="AK1739" i="1"/>
  <c r="AI1991" i="1"/>
  <c r="AH1991" i="1"/>
  <c r="AK2309" i="1"/>
  <c r="AJ2309" i="1"/>
  <c r="AI2309" i="1"/>
  <c r="AH2309" i="1"/>
  <c r="AI2985" i="1"/>
  <c r="AH2985" i="1"/>
  <c r="AK2985" i="1"/>
  <c r="AJ2985" i="1"/>
  <c r="AK3471" i="1"/>
  <c r="AJ3471" i="1"/>
  <c r="AI3471" i="1"/>
  <c r="AH3471" i="1"/>
  <c r="AK1067" i="1"/>
  <c r="AJ1067" i="1"/>
  <c r="AI1067" i="1"/>
  <c r="AH1067" i="1"/>
  <c r="AH440" i="1"/>
  <c r="AI440" i="1"/>
  <c r="AK374" i="1"/>
  <c r="AJ374" i="1"/>
  <c r="AI374" i="1"/>
  <c r="AH374" i="1"/>
  <c r="AI83" i="1"/>
  <c r="AJ83" i="1"/>
  <c r="AH83" i="1"/>
  <c r="AK83" i="1"/>
  <c r="AI1448" i="1"/>
  <c r="AH1448" i="1"/>
  <c r="AK1448" i="1"/>
  <c r="AJ1448" i="1"/>
  <c r="AJ951" i="1"/>
  <c r="AI951" i="1"/>
  <c r="AH951" i="1"/>
  <c r="AK951" i="1"/>
  <c r="AK2558" i="1"/>
  <c r="AJ3244" i="1"/>
  <c r="AI3244" i="1"/>
  <c r="AH3244" i="1"/>
  <c r="AK3244" i="1"/>
  <c r="AJ38" i="1"/>
  <c r="AI38" i="1"/>
  <c r="AH38" i="1"/>
  <c r="AK38" i="1"/>
  <c r="AK2953" i="1"/>
  <c r="AK3429" i="1"/>
  <c r="AJ3429" i="1"/>
  <c r="AI3429" i="1"/>
  <c r="AH3429" i="1"/>
  <c r="AK633" i="1"/>
  <c r="AJ633" i="1"/>
  <c r="AH633" i="1"/>
  <c r="AI633" i="1"/>
  <c r="AH2516" i="1"/>
  <c r="AI2516" i="1"/>
  <c r="AK2516" i="1"/>
  <c r="AJ2516" i="1"/>
  <c r="AK1774" i="1"/>
  <c r="AI1770" i="1"/>
  <c r="AK3419" i="1"/>
  <c r="AH3419" i="1"/>
  <c r="AI3419" i="1"/>
  <c r="AJ3419" i="1"/>
  <c r="AK1140" i="1"/>
  <c r="AJ1140" i="1"/>
  <c r="AI1140" i="1"/>
  <c r="AH1140" i="1"/>
  <c r="AJ1879" i="1"/>
  <c r="AI1879" i="1"/>
  <c r="AH1879" i="1"/>
  <c r="AK1879" i="1"/>
  <c r="AJ360" i="1"/>
  <c r="AI1816" i="1"/>
  <c r="AH1816" i="1"/>
  <c r="AJ1816" i="1"/>
  <c r="AK2719" i="1"/>
  <c r="AJ2719" i="1"/>
  <c r="AI2719" i="1"/>
  <c r="AH2719" i="1"/>
  <c r="AK503" i="1"/>
  <c r="AJ503" i="1"/>
  <c r="AI503" i="1"/>
  <c r="AH503" i="1"/>
  <c r="AI3307" i="1"/>
  <c r="AH3307" i="1"/>
  <c r="AK3307" i="1"/>
  <c r="AJ3307" i="1"/>
  <c r="AK1928" i="1"/>
  <c r="AH3426" i="1"/>
  <c r="AK3426" i="1"/>
  <c r="AI3426" i="1"/>
  <c r="AJ3426" i="1"/>
  <c r="AK3314" i="1"/>
  <c r="AH3314" i="1"/>
  <c r="AJ3314" i="1"/>
  <c r="AI3314" i="1"/>
  <c r="AK1746" i="1"/>
  <c r="AJ1746" i="1"/>
  <c r="AI1746" i="1"/>
  <c r="AH1746" i="1"/>
  <c r="AJ2383" i="1"/>
  <c r="AK2383" i="1"/>
  <c r="AI2383" i="1"/>
  <c r="AH2383" i="1"/>
  <c r="AI969" i="1"/>
  <c r="AK969" i="1"/>
  <c r="AH969" i="1"/>
  <c r="AJ969" i="1"/>
  <c r="AJ2519" i="1"/>
  <c r="AI2519" i="1"/>
  <c r="AH2519" i="1"/>
  <c r="AK2519" i="1"/>
  <c r="AH1396" i="1"/>
  <c r="AJ1396" i="1"/>
  <c r="AI1396" i="1"/>
  <c r="AK160" i="1"/>
  <c r="AH160" i="1"/>
  <c r="AJ160" i="1"/>
  <c r="AI160" i="1"/>
  <c r="AK1431" i="1"/>
  <c r="AJ1431" i="1"/>
  <c r="AH1431" i="1"/>
  <c r="AI1431" i="1"/>
  <c r="AJ2803" i="1"/>
  <c r="AK2803" i="1"/>
  <c r="AI2803" i="1"/>
  <c r="AH2803" i="1"/>
  <c r="AK2341" i="1"/>
  <c r="AJ2341" i="1"/>
  <c r="AI2341" i="1"/>
  <c r="AH2341" i="1"/>
  <c r="AI836" i="1"/>
  <c r="AH836" i="1"/>
  <c r="AJ836" i="1"/>
  <c r="AK836" i="1"/>
  <c r="AK73" i="1"/>
  <c r="AJ73" i="1"/>
  <c r="AI73" i="1"/>
  <c r="AH73" i="1"/>
  <c r="AJ1480" i="1"/>
  <c r="AI1480" i="1"/>
  <c r="AH1480" i="1"/>
  <c r="AK1480" i="1"/>
  <c r="AH1973" i="1"/>
  <c r="AI1973" i="1"/>
  <c r="AK1973" i="1"/>
  <c r="AJ1973" i="1"/>
  <c r="AK3303" i="1"/>
  <c r="AJ3303" i="1"/>
  <c r="AI3303" i="1"/>
  <c r="AH3303" i="1"/>
  <c r="AH419" i="1"/>
  <c r="AI419" i="1"/>
  <c r="AK419" i="1"/>
  <c r="AJ419" i="1"/>
  <c r="AK2180" i="1"/>
  <c r="AH2180" i="1"/>
  <c r="AJ2180" i="1"/>
  <c r="AI2180" i="1"/>
  <c r="AJ2460" i="1"/>
  <c r="AK2460" i="1"/>
  <c r="AI2460" i="1"/>
  <c r="AH2460" i="1"/>
  <c r="AJ2880" i="1"/>
  <c r="AI2880" i="1"/>
  <c r="AH2880" i="1"/>
  <c r="AK2880" i="1"/>
  <c r="AK2085" i="1"/>
  <c r="AJ2085" i="1"/>
  <c r="AI2085" i="1"/>
  <c r="AH2085" i="1"/>
  <c r="AJ748" i="1"/>
  <c r="AK748" i="1"/>
  <c r="AH748" i="1"/>
  <c r="AI748" i="1"/>
  <c r="AK1665" i="1"/>
  <c r="AK612" i="1"/>
  <c r="AI612" i="1"/>
  <c r="AJ612" i="1"/>
  <c r="AH612" i="1"/>
  <c r="AK1861" i="1"/>
  <c r="AJ1861" i="1"/>
  <c r="AH1861" i="1"/>
  <c r="AI1861" i="1"/>
  <c r="AH3062" i="1"/>
  <c r="AI3062" i="1"/>
  <c r="AK3062" i="1"/>
  <c r="AJ3062" i="1"/>
  <c r="AK1270" i="1"/>
  <c r="AJ1270" i="1"/>
  <c r="AI1270" i="1"/>
  <c r="AH1270" i="1"/>
  <c r="AI2078" i="1"/>
  <c r="AH2078" i="1"/>
  <c r="AI111" i="1"/>
  <c r="AH111" i="1"/>
  <c r="AJ111" i="1"/>
  <c r="AK111" i="1"/>
  <c r="AH1441" i="1"/>
  <c r="AK1441" i="1"/>
  <c r="AJ1441" i="1"/>
  <c r="AI1441" i="1"/>
  <c r="AJ2173" i="1"/>
  <c r="AI2173" i="1"/>
  <c r="AH2173" i="1"/>
  <c r="AK2173" i="1"/>
  <c r="AJ2407" i="1"/>
  <c r="AK2407" i="1"/>
  <c r="AH2407" i="1"/>
  <c r="AI2407" i="1"/>
  <c r="AK783" i="1"/>
  <c r="AJ783" i="1"/>
  <c r="AI783" i="1"/>
  <c r="AH783" i="1"/>
  <c r="AJ2271" i="1"/>
  <c r="AI2271" i="1"/>
  <c r="AH2271" i="1"/>
  <c r="AK2271" i="1"/>
  <c r="AJ1158" i="1"/>
  <c r="AI1158" i="1"/>
  <c r="AH1158" i="1"/>
  <c r="AK1158" i="1"/>
  <c r="AK1364" i="1"/>
  <c r="AJ1364" i="1"/>
  <c r="AI1364" i="1"/>
  <c r="AH1364" i="1"/>
  <c r="AK2789" i="1"/>
  <c r="AJ2789" i="1"/>
  <c r="AH2789" i="1"/>
  <c r="AI2789" i="1"/>
  <c r="AH2530" i="1"/>
  <c r="AK2530" i="1"/>
  <c r="AI2530" i="1"/>
  <c r="AJ2530" i="1"/>
  <c r="AI227" i="1"/>
  <c r="AH227" i="1"/>
  <c r="AJ227" i="1"/>
  <c r="AK227" i="1"/>
  <c r="AK2386" i="1"/>
  <c r="AJ2386" i="1"/>
  <c r="AI2386" i="1"/>
  <c r="AH2386" i="1"/>
  <c r="AK367" i="1"/>
  <c r="AH367" i="1"/>
  <c r="AI367" i="1"/>
  <c r="AJ367" i="1"/>
  <c r="AH1910" i="1"/>
  <c r="AI1910" i="1"/>
  <c r="AI2117" i="1"/>
  <c r="AH2117" i="1"/>
  <c r="AJ2117" i="1"/>
  <c r="AK2117" i="1"/>
  <c r="AK1011" i="1"/>
  <c r="AJ1011" i="1"/>
  <c r="AH1011" i="1"/>
  <c r="AI1011" i="1"/>
  <c r="AI2904" i="1"/>
  <c r="AH2904" i="1"/>
  <c r="AK2904" i="1"/>
  <c r="AJ2904" i="1"/>
  <c r="AK1501" i="1"/>
  <c r="AJ1501" i="1"/>
  <c r="AI1501" i="1"/>
  <c r="AH1501" i="1"/>
  <c r="AJ2656" i="1"/>
  <c r="AI2656" i="1"/>
  <c r="AH2656" i="1"/>
  <c r="AK2656" i="1"/>
  <c r="AI3111" i="1"/>
  <c r="AH444" i="1"/>
  <c r="AK444" i="1"/>
  <c r="AJ444" i="1"/>
  <c r="AI444" i="1"/>
  <c r="AK2211" i="1"/>
  <c r="AJ2211" i="1"/>
  <c r="AI2211" i="1"/>
  <c r="AH2211" i="1"/>
  <c r="AH2400" i="1"/>
  <c r="AK2400" i="1"/>
  <c r="AI2400" i="1"/>
  <c r="AJ2400" i="1"/>
  <c r="AH2978" i="1"/>
  <c r="AK2978" i="1"/>
  <c r="AJ2978" i="1"/>
  <c r="AI2978" i="1"/>
  <c r="AH1553" i="1"/>
  <c r="AK1553" i="1"/>
  <c r="AJ1553" i="1"/>
  <c r="AI1553" i="1"/>
  <c r="AH251" i="1"/>
  <c r="AK3121" i="1"/>
  <c r="AJ3121" i="1"/>
  <c r="AI3121" i="1"/>
  <c r="AH3121" i="1"/>
  <c r="AH1252" i="1"/>
  <c r="AI1252" i="1"/>
  <c r="AK2001" i="1"/>
  <c r="AJ2001" i="1"/>
  <c r="AI2001" i="1"/>
  <c r="AH2001" i="1"/>
  <c r="AJ1420" i="1"/>
  <c r="AH2561" i="1"/>
  <c r="AK2561" i="1"/>
  <c r="AI2561" i="1"/>
  <c r="AJ2561" i="1"/>
  <c r="AK986" i="1"/>
  <c r="AJ986" i="1"/>
  <c r="AH986" i="1"/>
  <c r="AI986" i="1"/>
  <c r="AJ3023" i="1"/>
  <c r="AI3023" i="1"/>
  <c r="AH3023" i="1"/>
  <c r="AK3023" i="1"/>
  <c r="AJ2575" i="1"/>
  <c r="AK2575" i="1"/>
  <c r="AI2575" i="1"/>
  <c r="AH2575" i="1"/>
  <c r="AI3219" i="1"/>
  <c r="AH3219" i="1"/>
  <c r="AK3219" i="1"/>
  <c r="AJ3219" i="1"/>
  <c r="AK3282" i="1"/>
  <c r="AJ3282" i="1"/>
  <c r="AI3282" i="1"/>
  <c r="AH3282" i="1"/>
  <c r="AJ3048" i="1"/>
  <c r="AI3048" i="1"/>
  <c r="AH3048" i="1"/>
  <c r="AK3048" i="1"/>
  <c r="AK3317" i="1"/>
  <c r="AJ3317" i="1"/>
  <c r="AH3317" i="1"/>
  <c r="AI3317" i="1"/>
  <c r="AK129" i="1"/>
  <c r="AH129" i="1"/>
  <c r="AJ129" i="1"/>
  <c r="AI129" i="1"/>
  <c r="AJ97" i="1"/>
  <c r="AK97" i="1"/>
  <c r="AI97" i="1"/>
  <c r="AH97" i="1"/>
  <c r="AK2236" i="1"/>
  <c r="AH2236" i="1"/>
  <c r="AJ2236" i="1"/>
  <c r="AI2236" i="1"/>
  <c r="AK3114" i="1"/>
  <c r="AJ3114" i="1"/>
  <c r="AI3114" i="1"/>
  <c r="AH3114" i="1"/>
  <c r="AK528" i="1"/>
  <c r="AJ528" i="1"/>
  <c r="AI528" i="1"/>
  <c r="AH528" i="1"/>
  <c r="AJ2558" i="1"/>
  <c r="AI797" i="1"/>
  <c r="AH797" i="1"/>
  <c r="AK797" i="1"/>
  <c r="AJ797" i="1"/>
  <c r="AI598" i="1"/>
  <c r="AH598" i="1"/>
  <c r="AK598" i="1"/>
  <c r="AJ598" i="1"/>
  <c r="AH2201" i="1"/>
  <c r="AK2201" i="1"/>
  <c r="AJ2201" i="1"/>
  <c r="AI2201" i="1"/>
  <c r="AI2817" i="1"/>
  <c r="AJ2817" i="1"/>
  <c r="AH2817" i="1"/>
  <c r="AK2817" i="1"/>
  <c r="AK3132" i="1"/>
  <c r="AJ3132" i="1"/>
  <c r="AI3132" i="1"/>
  <c r="AH3132" i="1"/>
  <c r="AH1578" i="1"/>
  <c r="AK1578" i="1"/>
  <c r="AJ1578" i="1"/>
  <c r="AI1578" i="1"/>
  <c r="AH1840" i="1"/>
  <c r="AK1840" i="1"/>
  <c r="AI1840" i="1"/>
  <c r="AJ1840" i="1"/>
  <c r="AI2827" i="1"/>
  <c r="AH2827" i="1"/>
  <c r="AJ2827" i="1"/>
  <c r="AK2827" i="1"/>
  <c r="AK2243" i="1"/>
  <c r="AH2243" i="1"/>
  <c r="AJ2243" i="1"/>
  <c r="AI2243" i="1"/>
  <c r="AI3433" i="1"/>
  <c r="AH1168" i="1"/>
  <c r="AK1168" i="1"/>
  <c r="AJ1168" i="1"/>
  <c r="AI1168" i="1"/>
  <c r="AK1326" i="1"/>
  <c r="AJ1326" i="1"/>
  <c r="AI1326" i="1"/>
  <c r="AH1326" i="1"/>
  <c r="AK794" i="1"/>
  <c r="AJ794" i="1"/>
  <c r="AI794" i="1"/>
  <c r="AH794" i="1"/>
  <c r="AI3352" i="1"/>
  <c r="AH3352" i="1"/>
  <c r="AJ3352" i="1"/>
  <c r="AK3352" i="1"/>
  <c r="AH2232" i="1"/>
  <c r="AI2232" i="1"/>
  <c r="AJ2232" i="1"/>
  <c r="AK2232" i="1"/>
  <c r="AK671" i="1"/>
  <c r="AJ671" i="1"/>
  <c r="AI671" i="1"/>
  <c r="AH671" i="1"/>
  <c r="AK1319" i="1"/>
  <c r="AJ1319" i="1"/>
  <c r="AI1319" i="1"/>
  <c r="AH1319" i="1"/>
  <c r="AK2533" i="1"/>
  <c r="AJ2533" i="1"/>
  <c r="AI2533" i="1"/>
  <c r="AH2533" i="1"/>
  <c r="AK2068" i="1"/>
  <c r="AJ2068" i="1"/>
  <c r="AI2068" i="1"/>
  <c r="AH2068" i="1"/>
  <c r="AK325" i="1"/>
  <c r="AJ325" i="1"/>
  <c r="AI325" i="1"/>
  <c r="AH325" i="1"/>
  <c r="AI930" i="1"/>
  <c r="AH930" i="1"/>
  <c r="AJ930" i="1"/>
  <c r="AK930" i="1"/>
  <c r="AK304" i="1"/>
  <c r="AJ304" i="1"/>
  <c r="AI304" i="1"/>
  <c r="AH304" i="1"/>
  <c r="AI3468" i="1"/>
  <c r="AI2638" i="1"/>
  <c r="AK2999" i="1"/>
  <c r="AH2999" i="1"/>
  <c r="AJ2999" i="1"/>
  <c r="AI2999" i="1"/>
  <c r="AI1718" i="1"/>
  <c r="AH1718" i="1"/>
  <c r="AJ1718" i="1"/>
  <c r="AK1718" i="1"/>
  <c r="AJ580" i="1"/>
  <c r="AI580" i="1"/>
  <c r="AH580" i="1"/>
  <c r="AK580" i="1"/>
  <c r="AH507" i="1"/>
  <c r="AJ2939" i="1"/>
  <c r="AK2939" i="1"/>
  <c r="AI2939" i="1"/>
  <c r="AH2939" i="1"/>
  <c r="AK762" i="1"/>
  <c r="AJ762" i="1"/>
  <c r="AI762" i="1"/>
  <c r="AH762" i="1"/>
  <c r="AK3520" i="1"/>
  <c r="AI188" i="1"/>
  <c r="AH188" i="1"/>
  <c r="AJ188" i="1"/>
  <c r="AK188" i="1"/>
  <c r="AK902" i="1"/>
  <c r="AJ902" i="1"/>
  <c r="AI902" i="1"/>
  <c r="AH902" i="1"/>
  <c r="AJ447" i="1"/>
  <c r="AI447" i="1"/>
  <c r="AH447" i="1"/>
  <c r="AK447" i="1"/>
  <c r="AI650" i="1"/>
  <c r="AH650" i="1"/>
  <c r="AJ650" i="1"/>
  <c r="AK1798" i="1"/>
  <c r="AJ1798" i="1"/>
  <c r="AI1798" i="1"/>
  <c r="AH1798" i="1"/>
  <c r="AJ1959" i="1"/>
  <c r="AI1959" i="1"/>
  <c r="AH1959" i="1"/>
  <c r="AK1959" i="1"/>
  <c r="AJ1144" i="1"/>
  <c r="AI1144" i="1"/>
  <c r="AH1144" i="1"/>
  <c r="AK1144" i="1"/>
  <c r="AK1445" i="1"/>
  <c r="AJ1445" i="1"/>
  <c r="AI1445" i="1"/>
  <c r="AH1445" i="1"/>
  <c r="AK405" i="1"/>
  <c r="AJ405" i="1"/>
  <c r="AI405" i="1"/>
  <c r="AH405" i="1"/>
  <c r="AJ864" i="1"/>
  <c r="AK864" i="1"/>
  <c r="AI864" i="1"/>
  <c r="AH864" i="1"/>
  <c r="AK664" i="1"/>
  <c r="AJ664" i="1"/>
  <c r="AI664" i="1"/>
  <c r="AH664" i="1"/>
  <c r="AI2957" i="1"/>
  <c r="AK2957" i="1"/>
  <c r="AJ2957" i="1"/>
  <c r="AH2957" i="1"/>
  <c r="AK1655" i="1"/>
  <c r="AH1655" i="1"/>
  <c r="AJ1655" i="1"/>
  <c r="AI1655" i="1"/>
  <c r="AK1357" i="1"/>
  <c r="AJ1357" i="1"/>
  <c r="AI1357" i="1"/>
  <c r="AH1357" i="1"/>
  <c r="AH790" i="1"/>
  <c r="AK790" i="1"/>
  <c r="AJ790" i="1"/>
  <c r="AI790" i="1"/>
  <c r="AI3268" i="1"/>
  <c r="AH3268" i="1"/>
  <c r="AK3268" i="1"/>
  <c r="AJ3268" i="1"/>
  <c r="AJ94" i="1"/>
  <c r="AK2334" i="1"/>
  <c r="AJ2334" i="1"/>
  <c r="AI2334" i="1"/>
  <c r="AH2334" i="1"/>
  <c r="AH594" i="1"/>
  <c r="AI594" i="1"/>
  <c r="AK594" i="1"/>
  <c r="AJ594" i="1"/>
  <c r="AK3055" i="1"/>
  <c r="AJ3055" i="1"/>
  <c r="AI3055" i="1"/>
  <c r="AH3055" i="1"/>
  <c r="AJ605" i="1"/>
  <c r="AI605" i="1"/>
  <c r="AH605" i="1"/>
  <c r="AK605" i="1"/>
  <c r="AK2229" i="1"/>
  <c r="AJ2229" i="1"/>
  <c r="AI2229" i="1"/>
  <c r="AH2229" i="1"/>
  <c r="AI727" i="1"/>
  <c r="AH727" i="1"/>
  <c r="AJ727" i="1"/>
  <c r="AK727" i="1"/>
  <c r="AI542" i="1"/>
  <c r="AH542" i="1"/>
  <c r="AK542" i="1"/>
  <c r="AJ542" i="1"/>
  <c r="AI283" i="1"/>
  <c r="AH283" i="1"/>
  <c r="AK283" i="1"/>
  <c r="AJ283" i="1"/>
  <c r="AK2106" i="1"/>
  <c r="AI2106" i="1"/>
  <c r="AH2106" i="1"/>
  <c r="AJ2106" i="1"/>
  <c r="AK3394" i="1"/>
  <c r="AJ3394" i="1"/>
  <c r="AH3394" i="1"/>
  <c r="AI3394" i="1"/>
  <c r="AK335" i="1"/>
  <c r="AJ335" i="1"/>
  <c r="AI335" i="1"/>
  <c r="AH335" i="1"/>
  <c r="AI2635" i="1"/>
  <c r="AJ2635" i="1"/>
  <c r="AH2635" i="1"/>
  <c r="AK2635" i="1"/>
  <c r="AK279" i="1"/>
  <c r="AJ279" i="1"/>
  <c r="AI279" i="1"/>
  <c r="AH279" i="1"/>
  <c r="AJ346" i="1"/>
  <c r="AI346" i="1"/>
  <c r="AH346" i="1"/>
  <c r="AK346" i="1"/>
  <c r="AI2782" i="1"/>
  <c r="AJ2782" i="1"/>
  <c r="AH2782" i="1"/>
  <c r="AH475" i="1"/>
  <c r="AK475" i="1"/>
  <c r="AJ475" i="1"/>
  <c r="AI475" i="1"/>
  <c r="AK1210" i="1"/>
  <c r="AJ1210" i="1"/>
  <c r="AH1210" i="1"/>
  <c r="AI1210" i="1"/>
  <c r="AK3503" i="1"/>
  <c r="AI3503" i="1"/>
  <c r="AH3503" i="1"/>
  <c r="AJ3503" i="1"/>
  <c r="AJ3111" i="1"/>
  <c r="AJ20" i="1"/>
  <c r="AK20" i="1"/>
  <c r="AH20" i="1"/>
  <c r="AI20" i="1"/>
  <c r="AJ17" i="1"/>
  <c r="AK17" i="1"/>
  <c r="AI17" i="1"/>
  <c r="AH17" i="1"/>
  <c r="AU850" i="1" l="1"/>
  <c r="AT850" i="1"/>
  <c r="AR850" i="1"/>
  <c r="AS850" i="1"/>
  <c r="AU3433" i="1"/>
  <c r="AT3230" i="1"/>
  <c r="AS3230" i="1"/>
  <c r="AT3111" i="1"/>
  <c r="AT496" i="1"/>
  <c r="AS496" i="1"/>
  <c r="AR496" i="1"/>
  <c r="AR1060" i="1"/>
  <c r="AT1224" i="1"/>
  <c r="AU1060" i="1"/>
  <c r="AT2369" i="1"/>
  <c r="AT1679" i="1"/>
  <c r="AS1588" i="1"/>
  <c r="AU496" i="1"/>
  <c r="AU1126" i="1"/>
  <c r="AT2978" i="1"/>
  <c r="AS2978" i="1"/>
  <c r="AU2978" i="1"/>
  <c r="AR2978" i="1"/>
  <c r="AU279" i="1"/>
  <c r="AT279" i="1"/>
  <c r="AR279" i="1"/>
  <c r="AS279" i="1"/>
  <c r="AU2334" i="1"/>
  <c r="AT2334" i="1"/>
  <c r="AS2334" i="1"/>
  <c r="AR2334" i="1"/>
  <c r="AU3048" i="1"/>
  <c r="AT3048" i="1"/>
  <c r="AR3048" i="1"/>
  <c r="AS3048" i="1"/>
  <c r="AU605" i="1"/>
  <c r="AT605" i="1"/>
  <c r="AR605" i="1"/>
  <c r="AS605" i="1"/>
  <c r="AU1357" i="1"/>
  <c r="AT1357" i="1"/>
  <c r="AR1357" i="1"/>
  <c r="AS1357" i="1"/>
  <c r="AS1445" i="1"/>
  <c r="AR1445" i="1"/>
  <c r="AT1445" i="1"/>
  <c r="AU1445" i="1"/>
  <c r="AT2939" i="1"/>
  <c r="AS2939" i="1"/>
  <c r="AU2939" i="1"/>
  <c r="AR2939" i="1"/>
  <c r="AU542" i="1"/>
  <c r="AT542" i="1"/>
  <c r="AS542" i="1"/>
  <c r="AR542" i="1"/>
  <c r="AR251" i="1"/>
  <c r="AU251" i="1"/>
  <c r="AR2386" i="1"/>
  <c r="AU2386" i="1"/>
  <c r="AS2386" i="1"/>
  <c r="AT2386" i="1"/>
  <c r="AT2078" i="1"/>
  <c r="AS2078" i="1"/>
  <c r="AR2078" i="1"/>
  <c r="AU2078" i="1"/>
  <c r="AU1431" i="1"/>
  <c r="AT1431" i="1"/>
  <c r="AS1431" i="1"/>
  <c r="AR1431" i="1"/>
  <c r="AU2232" i="1"/>
  <c r="AR2232" i="1"/>
  <c r="AS2232" i="1"/>
  <c r="AT2232" i="1"/>
  <c r="AR2827" i="1"/>
  <c r="AU2827" i="1"/>
  <c r="AT2827" i="1"/>
  <c r="AS2827" i="1"/>
  <c r="AU598" i="1"/>
  <c r="AT598" i="1"/>
  <c r="AS598" i="1"/>
  <c r="AR598" i="1"/>
  <c r="AU3114" i="1"/>
  <c r="AT3114" i="1"/>
  <c r="AS3114" i="1"/>
  <c r="AR3114" i="1"/>
  <c r="AU3282" i="1"/>
  <c r="AT3282" i="1"/>
  <c r="AS3282" i="1"/>
  <c r="AR3282" i="1"/>
  <c r="AS2211" i="1"/>
  <c r="AR2211" i="1"/>
  <c r="AT2211" i="1"/>
  <c r="AU2211" i="1"/>
  <c r="AT2789" i="1"/>
  <c r="AS2789" i="1"/>
  <c r="AU2789" i="1"/>
  <c r="AR2789" i="1"/>
  <c r="AU2271" i="1"/>
  <c r="AT2271" i="1"/>
  <c r="AS2271" i="1"/>
  <c r="AR2271" i="1"/>
  <c r="AU2173" i="1"/>
  <c r="AT2173" i="1"/>
  <c r="AS2173" i="1"/>
  <c r="AR2173" i="1"/>
  <c r="AU2180" i="1"/>
  <c r="AT2180" i="1"/>
  <c r="AR2180" i="1"/>
  <c r="AS2180" i="1"/>
  <c r="AU836" i="1"/>
  <c r="AT836" i="1"/>
  <c r="AS836" i="1"/>
  <c r="AR836" i="1"/>
  <c r="AU3307" i="1"/>
  <c r="AT3307" i="1"/>
  <c r="AS3307" i="1"/>
  <c r="AR3307" i="1"/>
  <c r="AS3419" i="1"/>
  <c r="AR3419" i="1"/>
  <c r="AT3419" i="1"/>
  <c r="AU3419" i="1"/>
  <c r="AU3429" i="1"/>
  <c r="AR3429" i="1"/>
  <c r="AT3429" i="1"/>
  <c r="AS3429" i="1"/>
  <c r="AU3471" i="1"/>
  <c r="AT3471" i="1"/>
  <c r="AS3471" i="1"/>
  <c r="AR3471" i="1"/>
  <c r="AU1991" i="1"/>
  <c r="AT1991" i="1"/>
  <c r="AR1991" i="1"/>
  <c r="AS1991" i="1"/>
  <c r="AU115" i="1"/>
  <c r="AT115" i="1"/>
  <c r="AS115" i="1"/>
  <c r="AR115" i="1"/>
  <c r="AU1634" i="1"/>
  <c r="AT1634" i="1"/>
  <c r="AS1634" i="1"/>
  <c r="AR1634" i="1"/>
  <c r="AT2740" i="1"/>
  <c r="AS2740" i="1"/>
  <c r="AR2740" i="1"/>
  <c r="AU2740" i="1"/>
  <c r="AR2176" i="1"/>
  <c r="AU2176" i="1"/>
  <c r="AS2176" i="1"/>
  <c r="AT2176" i="1"/>
  <c r="AT2026" i="1"/>
  <c r="AS2026" i="1"/>
  <c r="AR2026" i="1"/>
  <c r="AU2026" i="1"/>
  <c r="AR2274" i="1"/>
  <c r="AU2274" i="1"/>
  <c r="AT2274" i="1"/>
  <c r="AS2274" i="1"/>
  <c r="AR549" i="1"/>
  <c r="AS549" i="1"/>
  <c r="AU549" i="1"/>
  <c r="AT549" i="1"/>
  <c r="AU1886" i="1"/>
  <c r="AT1886" i="1"/>
  <c r="AR1886" i="1"/>
  <c r="AS1886" i="1"/>
  <c r="AT1970" i="1"/>
  <c r="AS1970" i="1"/>
  <c r="AR1970" i="1"/>
  <c r="AU1970" i="1"/>
  <c r="AS3240" i="1"/>
  <c r="AR3240" i="1"/>
  <c r="AU3240" i="1"/>
  <c r="AT3240" i="1"/>
  <c r="AU241" i="1"/>
  <c r="AT241" i="1"/>
  <c r="AS241" i="1"/>
  <c r="AR241" i="1"/>
  <c r="AU829" i="1"/>
  <c r="AT829" i="1"/>
  <c r="AS829" i="1"/>
  <c r="AR829" i="1"/>
  <c r="AS738" i="1"/>
  <c r="AR738" i="1"/>
  <c r="AT738" i="1"/>
  <c r="AU738" i="1"/>
  <c r="AT962" i="1"/>
  <c r="AS962" i="1"/>
  <c r="AR962" i="1"/>
  <c r="AU962" i="1"/>
  <c r="AU983" i="1"/>
  <c r="AT983" i="1"/>
  <c r="AS983" i="1"/>
  <c r="AR983" i="1"/>
  <c r="AU976" i="1"/>
  <c r="AT976" i="1"/>
  <c r="AS976" i="1"/>
  <c r="AR976" i="1"/>
  <c r="AU314" i="1"/>
  <c r="AT314" i="1"/>
  <c r="AR314" i="1"/>
  <c r="AS314" i="1"/>
  <c r="AU2222" i="1"/>
  <c r="AT2222" i="1"/>
  <c r="AS2222" i="1"/>
  <c r="AR2222" i="1"/>
  <c r="AU1007" i="1"/>
  <c r="AT1007" i="1"/>
  <c r="AS1007" i="1"/>
  <c r="AR1007" i="1"/>
  <c r="AU2925" i="1"/>
  <c r="AT2925" i="1"/>
  <c r="AS2925" i="1"/>
  <c r="AR2925" i="1"/>
  <c r="AU853" i="1"/>
  <c r="AT853" i="1"/>
  <c r="AS853" i="1"/>
  <c r="AR853" i="1"/>
  <c r="AR3412" i="1"/>
  <c r="AU3412" i="1"/>
  <c r="AT3412" i="1"/>
  <c r="AS3412" i="1"/>
  <c r="AR27" i="1"/>
  <c r="AU27" i="1"/>
  <c r="AT27" i="1"/>
  <c r="AS27" i="1"/>
  <c r="AU1865" i="1"/>
  <c r="AT1865" i="1"/>
  <c r="AS1865" i="1"/>
  <c r="AR1865" i="1"/>
  <c r="AR2355" i="1"/>
  <c r="AU2355" i="1"/>
  <c r="AS2355" i="1"/>
  <c r="AT2355" i="1"/>
  <c r="AU1109" i="1"/>
  <c r="AT1109" i="1"/>
  <c r="AS1109" i="1"/>
  <c r="AR1109" i="1"/>
  <c r="AU885" i="1"/>
  <c r="AT885" i="1"/>
  <c r="AR885" i="1"/>
  <c r="AS885" i="1"/>
  <c r="AU360" i="1"/>
  <c r="AT360" i="1"/>
  <c r="AS360" i="1"/>
  <c r="AR360" i="1"/>
  <c r="AU3090" i="1"/>
  <c r="AT3090" i="1"/>
  <c r="AS3090" i="1"/>
  <c r="AR3090" i="1"/>
  <c r="AS2698" i="1"/>
  <c r="AR2698" i="1"/>
  <c r="AT2698" i="1"/>
  <c r="AU2698" i="1"/>
  <c r="AU2967" i="1"/>
  <c r="AT2967" i="1"/>
  <c r="AS2967" i="1"/>
  <c r="AR2967" i="1"/>
  <c r="AU1214" i="1"/>
  <c r="AT1214" i="1"/>
  <c r="AS1214" i="1"/>
  <c r="AR1214" i="1"/>
  <c r="AU1532" i="1"/>
  <c r="AT1532" i="1"/>
  <c r="AS1532" i="1"/>
  <c r="AR1532" i="1"/>
  <c r="AU3531" i="1"/>
  <c r="AT3531" i="1"/>
  <c r="AR3531" i="1"/>
  <c r="AS3531" i="1"/>
  <c r="AR3072" i="1"/>
  <c r="AU3072" i="1"/>
  <c r="AT3072" i="1"/>
  <c r="AS3072" i="1"/>
  <c r="AU1249" i="1"/>
  <c r="AT1249" i="1"/>
  <c r="AS1249" i="1"/>
  <c r="AR1249" i="1"/>
  <c r="AT1385" i="1"/>
  <c r="AS1385" i="1"/>
  <c r="AU1385" i="1"/>
  <c r="AR1385" i="1"/>
  <c r="AU2918" i="1"/>
  <c r="AT2918" i="1"/>
  <c r="AS2918" i="1"/>
  <c r="AR2918" i="1"/>
  <c r="AU752" i="1"/>
  <c r="AT752" i="1"/>
  <c r="AR752" i="1"/>
  <c r="AS752" i="1"/>
  <c r="AU426" i="1"/>
  <c r="AT426" i="1"/>
  <c r="AR426" i="1"/>
  <c r="AS426" i="1"/>
  <c r="AS1074" i="1"/>
  <c r="AR1074" i="1"/>
  <c r="AU1074" i="1"/>
  <c r="AT1074" i="1"/>
  <c r="AU3321" i="1"/>
  <c r="AT3321" i="1"/>
  <c r="AS3321" i="1"/>
  <c r="AR3321" i="1"/>
  <c r="AS1567" i="1"/>
  <c r="AR1567" i="1"/>
  <c r="AT1567" i="1"/>
  <c r="AU1567" i="1"/>
  <c r="AR1599" i="1"/>
  <c r="AU1599" i="1"/>
  <c r="AS1599" i="1"/>
  <c r="AT1599" i="1"/>
  <c r="AT2061" i="1"/>
  <c r="AS2061" i="1"/>
  <c r="AR2061" i="1"/>
  <c r="AU2061" i="1"/>
  <c r="AU370" i="1"/>
  <c r="AT370" i="1"/>
  <c r="AS370" i="1"/>
  <c r="AR370" i="1"/>
  <c r="AU524" i="1"/>
  <c r="AT524" i="1"/>
  <c r="AR524" i="1"/>
  <c r="AS524" i="1"/>
  <c r="AU3408" i="1"/>
  <c r="AT3408" i="1"/>
  <c r="AS3408" i="1"/>
  <c r="AR3408" i="1"/>
  <c r="AT3401" i="1"/>
  <c r="AS3401" i="1"/>
  <c r="AR3401" i="1"/>
  <c r="AU3401" i="1"/>
  <c r="AR3202" i="1"/>
  <c r="AU3202" i="1"/>
  <c r="AT3202" i="1"/>
  <c r="AS3202" i="1"/>
  <c r="AR1238" i="1"/>
  <c r="AU1238" i="1"/>
  <c r="AS1238" i="1"/>
  <c r="AT1238" i="1"/>
  <c r="AR2411" i="1"/>
  <c r="AU2411" i="1"/>
  <c r="AS2411" i="1"/>
  <c r="AT2411" i="1"/>
  <c r="AU1224" i="1"/>
  <c r="AU1424" i="1"/>
  <c r="AT1424" i="1"/>
  <c r="AS1424" i="1"/>
  <c r="AR1424" i="1"/>
  <c r="AU636" i="1"/>
  <c r="AT636" i="1"/>
  <c r="AS636" i="1"/>
  <c r="AR636" i="1"/>
  <c r="AU2722" i="1"/>
  <c r="AT2722" i="1"/>
  <c r="AS2722" i="1"/>
  <c r="AR2722" i="1"/>
  <c r="AU2348" i="1"/>
  <c r="AT2348" i="1"/>
  <c r="AR2348" i="1"/>
  <c r="AS2348" i="1"/>
  <c r="AS2953" i="1"/>
  <c r="AR3461" i="1"/>
  <c r="AU3461" i="1"/>
  <c r="AS3461" i="1"/>
  <c r="AT3461" i="1"/>
  <c r="AU482" i="1"/>
  <c r="AT482" i="1"/>
  <c r="AS482" i="1"/>
  <c r="AR482" i="1"/>
  <c r="AU409" i="1"/>
  <c r="AT409" i="1"/>
  <c r="AS409" i="1"/>
  <c r="AR409" i="1"/>
  <c r="AS948" i="1"/>
  <c r="AT948" i="1"/>
  <c r="AU948" i="1"/>
  <c r="AR948" i="1"/>
  <c r="AS1571" i="1"/>
  <c r="AR1571" i="1"/>
  <c r="AU1571" i="1"/>
  <c r="AT1571" i="1"/>
  <c r="AR2701" i="1"/>
  <c r="AU2701" i="1"/>
  <c r="AT2701" i="1"/>
  <c r="AS2701" i="1"/>
  <c r="AU41" i="1"/>
  <c r="AT41" i="1"/>
  <c r="AR41" i="1"/>
  <c r="AS41" i="1"/>
  <c r="AU2512" i="1"/>
  <c r="AR2512" i="1"/>
  <c r="AT2512" i="1"/>
  <c r="AS2512" i="1"/>
  <c r="AR1854" i="1"/>
  <c r="AU1854" i="1"/>
  <c r="AT1854" i="1"/>
  <c r="AS1854" i="1"/>
  <c r="AS48" i="1"/>
  <c r="AR48" i="1"/>
  <c r="AT48" i="1"/>
  <c r="AU48" i="1"/>
  <c r="AU248" i="1"/>
  <c r="AT248" i="1"/>
  <c r="AS248" i="1"/>
  <c r="AR248" i="1"/>
  <c r="AR1539" i="1"/>
  <c r="AU1539" i="1"/>
  <c r="AT1539" i="1"/>
  <c r="AS1539" i="1"/>
  <c r="AR2099" i="1"/>
  <c r="AU2099" i="1"/>
  <c r="AT2099" i="1"/>
  <c r="AS2099" i="1"/>
  <c r="AU1760" i="1"/>
  <c r="AT1760" i="1"/>
  <c r="AS1760" i="1"/>
  <c r="AR1760" i="1"/>
  <c r="AS2236" i="1"/>
  <c r="AR2236" i="1"/>
  <c r="AT2236" i="1"/>
  <c r="AU2236" i="1"/>
  <c r="AU3121" i="1"/>
  <c r="AT3121" i="1"/>
  <c r="AR3121" i="1"/>
  <c r="AS3121" i="1"/>
  <c r="AS3377" i="1"/>
  <c r="AT3377" i="1"/>
  <c r="AR3377" i="1"/>
  <c r="AR556" i="1"/>
  <c r="AU556" i="1"/>
  <c r="AT556" i="1"/>
  <c r="AS556" i="1"/>
  <c r="AU2999" i="1"/>
  <c r="AT2999" i="1"/>
  <c r="AR2999" i="1"/>
  <c r="AS2999" i="1"/>
  <c r="AU3023" i="1"/>
  <c r="AT3023" i="1"/>
  <c r="AR3023" i="1"/>
  <c r="AS3023" i="1"/>
  <c r="AT2001" i="1"/>
  <c r="AS2001" i="1"/>
  <c r="AR2001" i="1"/>
  <c r="AU2001" i="1"/>
  <c r="AS1501" i="1"/>
  <c r="AR1501" i="1"/>
  <c r="AT1501" i="1"/>
  <c r="AU1501" i="1"/>
  <c r="AS1270" i="1"/>
  <c r="AR1270" i="1"/>
  <c r="AT1270" i="1"/>
  <c r="AU1270" i="1"/>
  <c r="AU612" i="1"/>
  <c r="AT612" i="1"/>
  <c r="AS612" i="1"/>
  <c r="AR612" i="1"/>
  <c r="AU1973" i="1"/>
  <c r="AT1973" i="1"/>
  <c r="AS1973" i="1"/>
  <c r="AR1973" i="1"/>
  <c r="AT1116" i="1"/>
  <c r="AS1116" i="1"/>
  <c r="AU1116" i="1"/>
  <c r="AR1116" i="1"/>
  <c r="AR3177" i="1"/>
  <c r="AU3177" i="1"/>
  <c r="AT3177" i="1"/>
  <c r="AS3177" i="1"/>
  <c r="AT1613" i="1"/>
  <c r="AS1613" i="1"/>
  <c r="AU1613" i="1"/>
  <c r="AR1613" i="1"/>
  <c r="AS146" i="1"/>
  <c r="AR146" i="1"/>
  <c r="AT146" i="1"/>
  <c r="AU146" i="1"/>
  <c r="AR1935" i="1"/>
  <c r="AU1935" i="1"/>
  <c r="AT1935" i="1"/>
  <c r="AS1935" i="1"/>
  <c r="AU1469" i="1"/>
  <c r="AT1469" i="1"/>
  <c r="AS1469" i="1"/>
  <c r="AR1469" i="1"/>
  <c r="AS1994" i="1"/>
  <c r="AR1994" i="1"/>
  <c r="AU1994" i="1"/>
  <c r="AT1994" i="1"/>
  <c r="AU479" i="1"/>
  <c r="AT479" i="1"/>
  <c r="AS479" i="1"/>
  <c r="AR479" i="1"/>
  <c r="AT2845" i="1"/>
  <c r="AS2845" i="1"/>
  <c r="AU2845" i="1"/>
  <c r="AR2845" i="1"/>
  <c r="AU1938" i="1"/>
  <c r="AT1938" i="1"/>
  <c r="AS1938" i="1"/>
  <c r="AR1938" i="1"/>
  <c r="AU668" i="1"/>
  <c r="AT668" i="1"/>
  <c r="AS668" i="1"/>
  <c r="AR668" i="1"/>
  <c r="AR1049" i="1"/>
  <c r="AU1049" i="1"/>
  <c r="AS1049" i="1"/>
  <c r="AT1049" i="1"/>
  <c r="AT2883" i="1"/>
  <c r="AS2883" i="1"/>
  <c r="AU2883" i="1"/>
  <c r="AR2883" i="1"/>
  <c r="AU2649" i="1"/>
  <c r="AT2649" i="1"/>
  <c r="AR2649" i="1"/>
  <c r="AS2649" i="1"/>
  <c r="AU916" i="1"/>
  <c r="AT916" i="1"/>
  <c r="AR916" i="1"/>
  <c r="AS916" i="1"/>
  <c r="AS2050" i="1"/>
  <c r="AT2050" i="1"/>
  <c r="AR2050" i="1"/>
  <c r="AU2050" i="1"/>
  <c r="AU2029" i="1"/>
  <c r="AT2029" i="1"/>
  <c r="AS2029" i="1"/>
  <c r="AR2029" i="1"/>
  <c r="AU118" i="1"/>
  <c r="AT118" i="1"/>
  <c r="AS118" i="1"/>
  <c r="AR118" i="1"/>
  <c r="AU675" i="1"/>
  <c r="AT675" i="1"/>
  <c r="AR675" i="1"/>
  <c r="AS675" i="1"/>
  <c r="AU2750" i="1"/>
  <c r="AT2750" i="1"/>
  <c r="AS2750" i="1"/>
  <c r="AR2750" i="1"/>
  <c r="AT846" i="1"/>
  <c r="AS846" i="1"/>
  <c r="AU846" i="1"/>
  <c r="AR846" i="1"/>
  <c r="AU2673" i="1"/>
  <c r="AT2673" i="1"/>
  <c r="AS2673" i="1"/>
  <c r="AR2673" i="1"/>
  <c r="AS2523" i="1"/>
  <c r="AR2523" i="1"/>
  <c r="AT2523" i="1"/>
  <c r="AU2523" i="1"/>
  <c r="AS3079" i="1"/>
  <c r="AR3079" i="1"/>
  <c r="AU3079" i="1"/>
  <c r="AT3079" i="1"/>
  <c r="AU3482" i="1"/>
  <c r="AT3482" i="1"/>
  <c r="AS3482" i="1"/>
  <c r="AR3482" i="1"/>
  <c r="AR3534" i="1"/>
  <c r="AU3534" i="1"/>
  <c r="AT3534" i="1"/>
  <c r="AS3534" i="1"/>
  <c r="AU398" i="1"/>
  <c r="AT398" i="1"/>
  <c r="AS398" i="1"/>
  <c r="AR398" i="1"/>
  <c r="AU3289" i="1"/>
  <c r="AT3289" i="1"/>
  <c r="AS3289" i="1"/>
  <c r="AR3289" i="1"/>
  <c r="AU2589" i="1"/>
  <c r="AT2589" i="1"/>
  <c r="AS2589" i="1"/>
  <c r="AR2589" i="1"/>
  <c r="AU997" i="1"/>
  <c r="AT997" i="1"/>
  <c r="AS997" i="1"/>
  <c r="AR997" i="1"/>
  <c r="AU3125" i="1"/>
  <c r="AT3125" i="1"/>
  <c r="AR3125" i="1"/>
  <c r="AS3125" i="1"/>
  <c r="AU1704" i="1"/>
  <c r="AT1704" i="1"/>
  <c r="AS1704" i="1"/>
  <c r="AR1704" i="1"/>
  <c r="AU2022" i="1"/>
  <c r="AT2022" i="1"/>
  <c r="AR2022" i="1"/>
  <c r="AS2022" i="1"/>
  <c r="AU2806" i="1"/>
  <c r="AT2806" i="1"/>
  <c r="AR2806" i="1"/>
  <c r="AS2806" i="1"/>
  <c r="AU1777" i="1"/>
  <c r="AT1777" i="1"/>
  <c r="AS1777" i="1"/>
  <c r="AR1777" i="1"/>
  <c r="AT2313" i="1"/>
  <c r="AS2313" i="1"/>
  <c r="AU2313" i="1"/>
  <c r="AR2313" i="1"/>
  <c r="AT2764" i="1"/>
  <c r="AS2764" i="1"/>
  <c r="AU2764" i="1"/>
  <c r="AR2764" i="1"/>
  <c r="AU755" i="1"/>
  <c r="AT755" i="1"/>
  <c r="AS755" i="1"/>
  <c r="AR755" i="1"/>
  <c r="AT937" i="1"/>
  <c r="AS937" i="1"/>
  <c r="AR937" i="1"/>
  <c r="AU937" i="1"/>
  <c r="AT2057" i="1"/>
  <c r="AS2057" i="1"/>
  <c r="AR2057" i="1"/>
  <c r="AU2057" i="1"/>
  <c r="AS2467" i="1"/>
  <c r="AR2467" i="1"/>
  <c r="AT2467" i="1"/>
  <c r="AU2467" i="1"/>
  <c r="AS1291" i="1"/>
  <c r="AR1291" i="1"/>
  <c r="AU1291" i="1"/>
  <c r="AT1291" i="1"/>
  <c r="AU1763" i="1"/>
  <c r="AT1763" i="1"/>
  <c r="AS1763" i="1"/>
  <c r="AR1763" i="1"/>
  <c r="AT1179" i="1"/>
  <c r="AU1179" i="1"/>
  <c r="AS1179" i="1"/>
  <c r="AR1179" i="1"/>
  <c r="AU2376" i="1"/>
  <c r="AT2376" i="1"/>
  <c r="AS2376" i="1"/>
  <c r="AR2376" i="1"/>
  <c r="AU311" i="1"/>
  <c r="AT311" i="1"/>
  <c r="AS311" i="1"/>
  <c r="AR311" i="1"/>
  <c r="AR223" i="1"/>
  <c r="AU223" i="1"/>
  <c r="AT223" i="1"/>
  <c r="AS223" i="1"/>
  <c r="AU66" i="1"/>
  <c r="AT66" i="1"/>
  <c r="AR66" i="1"/>
  <c r="AS66" i="1"/>
  <c r="AS3198" i="1"/>
  <c r="AR3198" i="1"/>
  <c r="AT3198" i="1"/>
  <c r="AU3198" i="1"/>
  <c r="AS2834" i="1"/>
  <c r="AR2834" i="1"/>
  <c r="AU2834" i="1"/>
  <c r="AT2834" i="1"/>
  <c r="AT2145" i="1"/>
  <c r="AS2145" i="1"/>
  <c r="AU2145" i="1"/>
  <c r="AR2145" i="1"/>
  <c r="AS3363" i="1"/>
  <c r="AR3363" i="1"/>
  <c r="AT3363" i="1"/>
  <c r="AU3363" i="1"/>
  <c r="AU2936" i="1"/>
  <c r="AT2936" i="1"/>
  <c r="AS2936" i="1"/>
  <c r="AR2936" i="1"/>
  <c r="AU2316" i="1"/>
  <c r="AT2316" i="1"/>
  <c r="AS2316" i="1"/>
  <c r="AR2316" i="1"/>
  <c r="AU2607" i="1"/>
  <c r="AT2607" i="1"/>
  <c r="AS2607" i="1"/>
  <c r="AR2607" i="1"/>
  <c r="AU286" i="1"/>
  <c r="AT286" i="1"/>
  <c r="AS286" i="1"/>
  <c r="AR286" i="1"/>
  <c r="AT52" i="1"/>
  <c r="AS52" i="1"/>
  <c r="AR52" i="1"/>
  <c r="AU52" i="1"/>
  <c r="AT566" i="1"/>
  <c r="AU566" i="1"/>
  <c r="AS566" i="1"/>
  <c r="AR566" i="1"/>
  <c r="AU178" i="1"/>
  <c r="AT178" i="1"/>
  <c r="AS178" i="1"/>
  <c r="AR178" i="1"/>
  <c r="AR920" i="1"/>
  <c r="AU920" i="1"/>
  <c r="AT920" i="1"/>
  <c r="AS920" i="1"/>
  <c r="AU1133" i="1"/>
  <c r="AT1133" i="1"/>
  <c r="AS1133" i="1"/>
  <c r="AR1133" i="1"/>
  <c r="AU2792" i="1"/>
  <c r="AR2792" i="1"/>
  <c r="AT2792" i="1"/>
  <c r="AS2792" i="1"/>
  <c r="AS3331" i="1"/>
  <c r="AR3331" i="1"/>
  <c r="AU3331" i="1"/>
  <c r="AT3331" i="1"/>
  <c r="AS192" i="1"/>
  <c r="AR192" i="1"/>
  <c r="AT192" i="1"/>
  <c r="AU192" i="1"/>
  <c r="AS2418" i="1"/>
  <c r="AR2418" i="1"/>
  <c r="AT2418" i="1"/>
  <c r="AU2418" i="1"/>
  <c r="AS3002" i="1"/>
  <c r="AT3002" i="1"/>
  <c r="AR3002" i="1"/>
  <c r="AU3002" i="1"/>
  <c r="AS468" i="1"/>
  <c r="AR468" i="1"/>
  <c r="AU468" i="1"/>
  <c r="AT468" i="1"/>
  <c r="AU2747" i="1"/>
  <c r="AT2747" i="1"/>
  <c r="AS2747" i="1"/>
  <c r="AR2747" i="1"/>
  <c r="AU3366" i="1"/>
  <c r="AT3366" i="1"/>
  <c r="AS3366" i="1"/>
  <c r="AR3366" i="1"/>
  <c r="AS1039" i="1"/>
  <c r="AR1039" i="1"/>
  <c r="AT1039" i="1"/>
  <c r="AU1039" i="1"/>
  <c r="AU1196" i="1"/>
  <c r="AT1196" i="1"/>
  <c r="AS1196" i="1"/>
  <c r="AR1196" i="1"/>
  <c r="AU2110" i="1"/>
  <c r="AT2110" i="1"/>
  <c r="AS2110" i="1"/>
  <c r="AR2110" i="1"/>
  <c r="AU1343" i="1"/>
  <c r="AT1343" i="1"/>
  <c r="AR1343" i="1"/>
  <c r="AS1343" i="1"/>
  <c r="AS1210" i="1"/>
  <c r="AR1210" i="1"/>
  <c r="AU1210" i="1"/>
  <c r="AT1210" i="1"/>
  <c r="AR1147" i="1"/>
  <c r="AU1147" i="1"/>
  <c r="AT1147" i="1"/>
  <c r="AS1147" i="1"/>
  <c r="AT475" i="1"/>
  <c r="AS475" i="1"/>
  <c r="AR475" i="1"/>
  <c r="AU475" i="1"/>
  <c r="AU3055" i="1"/>
  <c r="AT3055" i="1"/>
  <c r="AS3055" i="1"/>
  <c r="AR3055" i="1"/>
  <c r="AU1319" i="1"/>
  <c r="AT1319" i="1"/>
  <c r="AS1319" i="1"/>
  <c r="AR1319" i="1"/>
  <c r="AU2341" i="1"/>
  <c r="AR2341" i="1"/>
  <c r="AT2341" i="1"/>
  <c r="AS2341" i="1"/>
  <c r="AU969" i="1"/>
  <c r="AT969" i="1"/>
  <c r="AS969" i="1"/>
  <c r="AR969" i="1"/>
  <c r="AU503" i="1"/>
  <c r="AT503" i="1"/>
  <c r="AS503" i="1"/>
  <c r="AR503" i="1"/>
  <c r="AT374" i="1"/>
  <c r="AS374" i="1"/>
  <c r="AU374" i="1"/>
  <c r="AR374" i="1"/>
  <c r="AU391" i="1"/>
  <c r="AT391" i="1"/>
  <c r="AS391" i="1"/>
  <c r="AR391" i="1"/>
  <c r="AR1767" i="1"/>
  <c r="AU1767" i="1"/>
  <c r="AT1767" i="1"/>
  <c r="AS1767" i="1"/>
  <c r="AS3027" i="1"/>
  <c r="AR3027" i="1"/>
  <c r="AU3027" i="1"/>
  <c r="AT3027" i="1"/>
  <c r="AU1679" i="1"/>
  <c r="AS1749" i="1"/>
  <c r="AR1749" i="1"/>
  <c r="AU1749" i="1"/>
  <c r="AT1749" i="1"/>
  <c r="AU2477" i="1"/>
  <c r="AT2477" i="1"/>
  <c r="AS2477" i="1"/>
  <c r="AR2477" i="1"/>
  <c r="AU1000" i="1"/>
  <c r="AT1000" i="1"/>
  <c r="AS1000" i="1"/>
  <c r="AR1000" i="1"/>
  <c r="AU1882" i="1"/>
  <c r="AT1882" i="1"/>
  <c r="AS1882" i="1"/>
  <c r="AR1882" i="1"/>
  <c r="AS251" i="1"/>
  <c r="AS87" i="1"/>
  <c r="AR87" i="1"/>
  <c r="AT87" i="1"/>
  <c r="AU87" i="1"/>
  <c r="AS381" i="1"/>
  <c r="AR381" i="1"/>
  <c r="AU381" i="1"/>
  <c r="AT381" i="1"/>
  <c r="AR3443" i="1"/>
  <c r="AU3443" i="1"/>
  <c r="AS3443" i="1"/>
  <c r="AT3443" i="1"/>
  <c r="AU34" i="1"/>
  <c r="AT34" i="1"/>
  <c r="AS34" i="1"/>
  <c r="AR34" i="1"/>
  <c r="AU2127" i="1"/>
  <c r="AT2127" i="1"/>
  <c r="AR2127" i="1"/>
  <c r="AS2127" i="1"/>
  <c r="AS3254" i="1"/>
  <c r="AR3254" i="1"/>
  <c r="AU3254" i="1"/>
  <c r="AT3254" i="1"/>
  <c r="AS132" i="1"/>
  <c r="AR132" i="1"/>
  <c r="AU132" i="1"/>
  <c r="AT132" i="1"/>
  <c r="AS2393" i="1"/>
  <c r="AR2393" i="1"/>
  <c r="AT2393" i="1"/>
  <c r="AU2393" i="1"/>
  <c r="AR3328" i="1"/>
  <c r="AS3328" i="1"/>
  <c r="AT3328" i="1"/>
  <c r="AU3328" i="1"/>
  <c r="AS2596" i="1"/>
  <c r="AR2596" i="1"/>
  <c r="AU2596" i="1"/>
  <c r="AT2596" i="1"/>
  <c r="AR1340" i="1"/>
  <c r="AU1340" i="1"/>
  <c r="AT1340" i="1"/>
  <c r="AS1340" i="1"/>
  <c r="AU265" i="1"/>
  <c r="AT265" i="1"/>
  <c r="AR265" i="1"/>
  <c r="AS265" i="1"/>
  <c r="AS1546" i="1"/>
  <c r="AR1546" i="1"/>
  <c r="AU1546" i="1"/>
  <c r="AT1546" i="1"/>
  <c r="AS3153" i="1"/>
  <c r="AR3153" i="1"/>
  <c r="AU3153" i="1"/>
  <c r="AT3153" i="1"/>
  <c r="AU1151" i="1"/>
  <c r="AT1151" i="1"/>
  <c r="AR1151" i="1"/>
  <c r="AS1151" i="1"/>
  <c r="AS2194" i="1"/>
  <c r="AR2194" i="1"/>
  <c r="AU2194" i="1"/>
  <c r="AT2194" i="1"/>
  <c r="AS300" i="1"/>
  <c r="AR300" i="1"/>
  <c r="AT300" i="1"/>
  <c r="AU300" i="1"/>
  <c r="AU1389" i="1"/>
  <c r="AT1389" i="1"/>
  <c r="AS1389" i="1"/>
  <c r="AR1389" i="1"/>
  <c r="AU80" i="1"/>
  <c r="AT80" i="1"/>
  <c r="AS80" i="1"/>
  <c r="AR80" i="1"/>
  <c r="AT3370" i="1"/>
  <c r="AS3370" i="1"/>
  <c r="AU3370" i="1"/>
  <c r="AR3370" i="1"/>
  <c r="AR3272" i="1"/>
  <c r="AU3272" i="1"/>
  <c r="AS3272" i="1"/>
  <c r="AT3272" i="1"/>
  <c r="AS2554" i="1"/>
  <c r="AR2554" i="1"/>
  <c r="AU2554" i="1"/>
  <c r="AT2554" i="1"/>
  <c r="AU209" i="1"/>
  <c r="AT209" i="1"/>
  <c r="AS209" i="1"/>
  <c r="AR209" i="1"/>
  <c r="AU2712" i="1"/>
  <c r="AT2712" i="1"/>
  <c r="AS2712" i="1"/>
  <c r="AR2712" i="1"/>
  <c r="AU2971" i="1"/>
  <c r="AT2971" i="1"/>
  <c r="AR2971" i="1"/>
  <c r="AS2971" i="1"/>
  <c r="AU2757" i="1"/>
  <c r="AS2757" i="1"/>
  <c r="AR2757" i="1"/>
  <c r="AT2757" i="1"/>
  <c r="AS2498" i="1"/>
  <c r="AR2498" i="1"/>
  <c r="AT2498" i="1"/>
  <c r="AU2498" i="1"/>
  <c r="AU216" i="1"/>
  <c r="AT216" i="1"/>
  <c r="AS216" i="1"/>
  <c r="AR216" i="1"/>
  <c r="AS563" i="1"/>
  <c r="AR563" i="1"/>
  <c r="AT563" i="1"/>
  <c r="AU563" i="1"/>
  <c r="AU1046" i="1"/>
  <c r="AT1046" i="1"/>
  <c r="AS1046" i="1"/>
  <c r="AR1046" i="1"/>
  <c r="AR1742" i="1"/>
  <c r="AU1742" i="1"/>
  <c r="AT1742" i="1"/>
  <c r="AS1742" i="1"/>
  <c r="AU1574" i="1"/>
  <c r="AT1574" i="1"/>
  <c r="AR1574" i="1"/>
  <c r="AS1574" i="1"/>
  <c r="AU1665" i="1"/>
  <c r="AT1665" i="1"/>
  <c r="AS1665" i="1"/>
  <c r="AR1665" i="1"/>
  <c r="AS3510" i="1"/>
  <c r="AR3510" i="1"/>
  <c r="AT3510" i="1"/>
  <c r="AU3510" i="1"/>
  <c r="AS874" i="1"/>
  <c r="AR874" i="1"/>
  <c r="AU874" i="1"/>
  <c r="AT874" i="1"/>
  <c r="AU1081" i="1"/>
  <c r="AT1081" i="1"/>
  <c r="AR1081" i="1"/>
  <c r="AS1081" i="1"/>
  <c r="AS3454" i="1"/>
  <c r="AR3454" i="1"/>
  <c r="AU3454" i="1"/>
  <c r="AT3454" i="1"/>
  <c r="AU2372" i="1"/>
  <c r="AT2372" i="1"/>
  <c r="AS2372" i="1"/>
  <c r="AR2372" i="1"/>
  <c r="AU1889" i="1"/>
  <c r="AT1889" i="1"/>
  <c r="AS1889" i="1"/>
  <c r="AR1889" i="1"/>
  <c r="AU2481" i="1"/>
  <c r="AT2481" i="1"/>
  <c r="AR2481" i="1"/>
  <c r="AS2481" i="1"/>
  <c r="AU1511" i="1"/>
  <c r="AT1511" i="1"/>
  <c r="AS1511" i="1"/>
  <c r="AR1511" i="1"/>
  <c r="AT3149" i="1"/>
  <c r="AS3149" i="1"/>
  <c r="AR3149" i="1"/>
  <c r="AU3149" i="1"/>
  <c r="AT2810" i="1"/>
  <c r="AS2810" i="1"/>
  <c r="AU2810" i="1"/>
  <c r="AR2810" i="1"/>
  <c r="AU1361" i="1"/>
  <c r="AT1361" i="1"/>
  <c r="AS1361" i="1"/>
  <c r="AR1361" i="1"/>
  <c r="AU2691" i="1"/>
  <c r="AT2691" i="1"/>
  <c r="AS2691" i="1"/>
  <c r="AR2691" i="1"/>
  <c r="AS3118" i="1"/>
  <c r="AR3118" i="1"/>
  <c r="AT3118" i="1"/>
  <c r="AU3118" i="1"/>
  <c r="AS1035" i="1"/>
  <c r="AT1035" i="1"/>
  <c r="AU1035" i="1"/>
  <c r="AR1035" i="1"/>
  <c r="AU1585" i="1"/>
  <c r="AT1585" i="1"/>
  <c r="AS1585" i="1"/>
  <c r="AR1585" i="1"/>
  <c r="AU2761" i="1"/>
  <c r="AT2761" i="1"/>
  <c r="AR2761" i="1"/>
  <c r="AS2761" i="1"/>
  <c r="AU1686" i="1"/>
  <c r="AT1686" i="1"/>
  <c r="AS1686" i="1"/>
  <c r="AR1686" i="1"/>
  <c r="AT1644" i="1"/>
  <c r="AS1644" i="1"/>
  <c r="AR1644" i="1"/>
  <c r="AU1644" i="1"/>
  <c r="AU1683" i="1"/>
  <c r="AT1683" i="1"/>
  <c r="AS1683" i="1"/>
  <c r="AR1683" i="1"/>
  <c r="AT342" i="1"/>
  <c r="AS342" i="1"/>
  <c r="AR342" i="1"/>
  <c r="AU342" i="1"/>
  <c r="AU510" i="1"/>
  <c r="AT510" i="1"/>
  <c r="AS510" i="1"/>
  <c r="AR510" i="1"/>
  <c r="AS2365" i="1"/>
  <c r="AR2365" i="1"/>
  <c r="AT2365" i="1"/>
  <c r="AU2365" i="1"/>
  <c r="AU377" i="1"/>
  <c r="AR377" i="1"/>
  <c r="AT377" i="1"/>
  <c r="AS377" i="1"/>
  <c r="AS45" i="1"/>
  <c r="AR45" i="1"/>
  <c r="AU45" i="1"/>
  <c r="AT45" i="1"/>
  <c r="AU2488" i="1"/>
  <c r="AT2488" i="1"/>
  <c r="AS2488" i="1"/>
  <c r="AR2488" i="1"/>
  <c r="AU1620" i="1"/>
  <c r="AT1620" i="1"/>
  <c r="AS1620" i="1"/>
  <c r="AR1620" i="1"/>
  <c r="AT759" i="1"/>
  <c r="AS759" i="1"/>
  <c r="AR759" i="1"/>
  <c r="AU759" i="1"/>
  <c r="AU619" i="1"/>
  <c r="AT619" i="1"/>
  <c r="AS619" i="1"/>
  <c r="AR619" i="1"/>
  <c r="AU2904" i="1"/>
  <c r="AT2904" i="1"/>
  <c r="AS2904" i="1"/>
  <c r="AR2904" i="1"/>
  <c r="AR3478" i="1"/>
  <c r="AU3478" i="1"/>
  <c r="AT3478" i="1"/>
  <c r="AS3478" i="1"/>
  <c r="AU325" i="1"/>
  <c r="AT325" i="1"/>
  <c r="AR325" i="1"/>
  <c r="AS325" i="1"/>
  <c r="AS2106" i="1"/>
  <c r="AR2106" i="1"/>
  <c r="AT2106" i="1"/>
  <c r="AU2106" i="1"/>
  <c r="AU864" i="1"/>
  <c r="AT864" i="1"/>
  <c r="AS864" i="1"/>
  <c r="AR864" i="1"/>
  <c r="AS507" i="1"/>
  <c r="AT507" i="1"/>
  <c r="AR507" i="1"/>
  <c r="AU129" i="1"/>
  <c r="AT129" i="1"/>
  <c r="AS129" i="1"/>
  <c r="AR129" i="1"/>
  <c r="AS188" i="1"/>
  <c r="AR188" i="1"/>
  <c r="AU188" i="1"/>
  <c r="AT188" i="1"/>
  <c r="AU2817" i="1"/>
  <c r="AT2817" i="1"/>
  <c r="AR2817" i="1"/>
  <c r="AS2817" i="1"/>
  <c r="AT1553" i="1"/>
  <c r="AS1553" i="1"/>
  <c r="AR1553" i="1"/>
  <c r="AU1553" i="1"/>
  <c r="AU2117" i="1"/>
  <c r="AT2117" i="1"/>
  <c r="AS2117" i="1"/>
  <c r="AR2117" i="1"/>
  <c r="AU1364" i="1"/>
  <c r="AT1364" i="1"/>
  <c r="AS1364" i="1"/>
  <c r="AR1364" i="1"/>
  <c r="AS783" i="1"/>
  <c r="AR783" i="1"/>
  <c r="AU783" i="1"/>
  <c r="AT783" i="1"/>
  <c r="AU2880" i="1"/>
  <c r="AT2880" i="1"/>
  <c r="AS2880" i="1"/>
  <c r="AR2880" i="1"/>
  <c r="AU1480" i="1"/>
  <c r="AT1480" i="1"/>
  <c r="AR1480" i="1"/>
  <c r="AS1480" i="1"/>
  <c r="AS3314" i="1"/>
  <c r="AR3314" i="1"/>
  <c r="AT3314" i="1"/>
  <c r="AU3314" i="1"/>
  <c r="AR1879" i="1"/>
  <c r="AU1879" i="1"/>
  <c r="AT1879" i="1"/>
  <c r="AS1879" i="1"/>
  <c r="AU951" i="1"/>
  <c r="AT951" i="1"/>
  <c r="AS951" i="1"/>
  <c r="AR951" i="1"/>
  <c r="AU1739" i="1"/>
  <c r="AT1739" i="1"/>
  <c r="AS1739" i="1"/>
  <c r="AR1739" i="1"/>
  <c r="AU1056" i="1"/>
  <c r="AT1056" i="1"/>
  <c r="AS1056" i="1"/>
  <c r="AR1056" i="1"/>
  <c r="AU2743" i="1"/>
  <c r="AR2743" i="1"/>
  <c r="AT2743" i="1"/>
  <c r="AS2743" i="1"/>
  <c r="AR94" i="1"/>
  <c r="AU94" i="1"/>
  <c r="AT94" i="1"/>
  <c r="AS94" i="1"/>
  <c r="AU3212" i="1"/>
  <c r="AT3212" i="1"/>
  <c r="AR3212" i="1"/>
  <c r="AS3212" i="1"/>
  <c r="AT1186" i="1"/>
  <c r="AS1186" i="1"/>
  <c r="AR1186" i="1"/>
  <c r="AU1186" i="1"/>
  <c r="AU3468" i="1"/>
  <c r="AT3468" i="1"/>
  <c r="AR3468" i="1"/>
  <c r="AS3468" i="1"/>
  <c r="AU1207" i="1"/>
  <c r="AT1207" i="1"/>
  <c r="AS1207" i="1"/>
  <c r="AR1207" i="1"/>
  <c r="AS1301" i="1"/>
  <c r="AR1301" i="1"/>
  <c r="AT1301" i="1"/>
  <c r="AU1301" i="1"/>
  <c r="AU2250" i="1"/>
  <c r="AT2250" i="1"/>
  <c r="AR2250" i="1"/>
  <c r="AS2250" i="1"/>
  <c r="AT3300" i="1"/>
  <c r="AS3300" i="1"/>
  <c r="AR3300" i="1"/>
  <c r="AU3300" i="1"/>
  <c r="AT251" i="1"/>
  <c r="AS321" i="1"/>
  <c r="AR321" i="1"/>
  <c r="AT321" i="1"/>
  <c r="AU321" i="1"/>
  <c r="AT2946" i="1"/>
  <c r="AS2946" i="1"/>
  <c r="AR2946" i="1"/>
  <c r="AU2946" i="1"/>
  <c r="AU1497" i="1"/>
  <c r="AR1497" i="1"/>
  <c r="AU514" i="1"/>
  <c r="AT514" i="1"/>
  <c r="AS514" i="1"/>
  <c r="AR514" i="1"/>
  <c r="AR1427" i="1"/>
  <c r="AU1427" i="1"/>
  <c r="AT1427" i="1"/>
  <c r="AS1427" i="1"/>
  <c r="AS2239" i="1"/>
  <c r="AR2239" i="1"/>
  <c r="AT2239" i="1"/>
  <c r="AU2239" i="1"/>
  <c r="AU2141" i="1"/>
  <c r="AT2141" i="1"/>
  <c r="AS2141" i="1"/>
  <c r="AR2141" i="1"/>
  <c r="AS234" i="1"/>
  <c r="AR234" i="1"/>
  <c r="AT234" i="1"/>
  <c r="AU234" i="1"/>
  <c r="AU626" i="1"/>
  <c r="AT626" i="1"/>
  <c r="AS626" i="1"/>
  <c r="AR626" i="1"/>
  <c r="AT1504" i="1"/>
  <c r="AS1504" i="1"/>
  <c r="AR1504" i="1"/>
  <c r="AU1504" i="1"/>
  <c r="AS923" i="1"/>
  <c r="AT923" i="1"/>
  <c r="AU923" i="1"/>
  <c r="AR923" i="1"/>
  <c r="AT2260" i="1"/>
  <c r="AS2260" i="1"/>
  <c r="AR2260" i="1"/>
  <c r="AU2260" i="1"/>
  <c r="AU1921" i="1"/>
  <c r="AT1921" i="1"/>
  <c r="AS1921" i="1"/>
  <c r="AR1921" i="1"/>
  <c r="AU1858" i="1"/>
  <c r="AT1858" i="1"/>
  <c r="AS1858" i="1"/>
  <c r="AR1858" i="1"/>
  <c r="AU1494" i="1"/>
  <c r="AT1494" i="1"/>
  <c r="AR1494" i="1"/>
  <c r="AS1494" i="1"/>
  <c r="AU843" i="1"/>
  <c r="AT843" i="1"/>
  <c r="AR843" i="1"/>
  <c r="AS843" i="1"/>
  <c r="AU682" i="1"/>
  <c r="AT682" i="1"/>
  <c r="AS682" i="1"/>
  <c r="AR682" i="1"/>
  <c r="AR2894" i="1"/>
  <c r="AT2894" i="1"/>
  <c r="AS2894" i="1"/>
  <c r="AU2894" i="1"/>
  <c r="AS2890" i="1"/>
  <c r="AR2890" i="1"/>
  <c r="AU2890" i="1"/>
  <c r="AT2890" i="1"/>
  <c r="AT1315" i="1"/>
  <c r="AS1315" i="1"/>
  <c r="AU1315" i="1"/>
  <c r="AR1315" i="1"/>
  <c r="AU2432" i="1"/>
  <c r="AT2432" i="1"/>
  <c r="AR2432" i="1"/>
  <c r="AS2432" i="1"/>
  <c r="AU2131" i="1"/>
  <c r="AT2131" i="1"/>
  <c r="AS2131" i="1"/>
  <c r="AR2131" i="1"/>
  <c r="AR2603" i="1"/>
  <c r="AU2603" i="1"/>
  <c r="AS2603" i="1"/>
  <c r="AT2603" i="1"/>
  <c r="AU339" i="1"/>
  <c r="AT339" i="1"/>
  <c r="AS339" i="1"/>
  <c r="AR339" i="1"/>
  <c r="AR1259" i="1"/>
  <c r="AU1259" i="1"/>
  <c r="AS1259" i="1"/>
  <c r="AT1259" i="1"/>
  <c r="AU2642" i="1"/>
  <c r="AT2642" i="1"/>
  <c r="AS2642" i="1"/>
  <c r="AR2642" i="1"/>
  <c r="AU2089" i="1"/>
  <c r="AR2089" i="1"/>
  <c r="AT2089" i="1"/>
  <c r="AS2089" i="1"/>
  <c r="AT220" i="1"/>
  <c r="AS220" i="1"/>
  <c r="AR220" i="1"/>
  <c r="AU220" i="1"/>
  <c r="AU2302" i="1"/>
  <c r="AT2302" i="1"/>
  <c r="AS2302" i="1"/>
  <c r="AR2302" i="1"/>
  <c r="AU654" i="1"/>
  <c r="AT654" i="1"/>
  <c r="AS654" i="1"/>
  <c r="AR654" i="1"/>
  <c r="AR1987" i="1"/>
  <c r="AU1987" i="1"/>
  <c r="AT1987" i="1"/>
  <c r="AS1987" i="1"/>
  <c r="AU1966" i="1"/>
  <c r="AT1966" i="1"/>
  <c r="AR1966" i="1"/>
  <c r="AS1966" i="1"/>
  <c r="AU3450" i="1"/>
  <c r="AT3450" i="1"/>
  <c r="AR3450" i="1"/>
  <c r="AS3450" i="1"/>
  <c r="AU2152" i="1"/>
  <c r="AT2152" i="1"/>
  <c r="AS2152" i="1"/>
  <c r="AR2152" i="1"/>
  <c r="AT164" i="1"/>
  <c r="AS164" i="1"/>
  <c r="AR164" i="1"/>
  <c r="AU164" i="1"/>
  <c r="AT2876" i="1"/>
  <c r="AS2876" i="1"/>
  <c r="AU2876" i="1"/>
  <c r="AR2876" i="1"/>
  <c r="AU1676" i="1"/>
  <c r="AT1676" i="1"/>
  <c r="AS1676" i="1"/>
  <c r="AR1676" i="1"/>
  <c r="AU2974" i="1"/>
  <c r="AT2974" i="1"/>
  <c r="AS2974" i="1"/>
  <c r="AR2974" i="1"/>
  <c r="AU871" i="1"/>
  <c r="AT871" i="1"/>
  <c r="AS871" i="1"/>
  <c r="AR871" i="1"/>
  <c r="AU1826" i="1"/>
  <c r="AT1826" i="1"/>
  <c r="AS1826" i="1"/>
  <c r="AR1826" i="1"/>
  <c r="AU1165" i="1"/>
  <c r="AT1165" i="1"/>
  <c r="AS1165" i="1"/>
  <c r="AR1165" i="1"/>
  <c r="AR2771" i="1"/>
  <c r="AU2771" i="1"/>
  <c r="AS2771" i="1"/>
  <c r="AT2771" i="1"/>
  <c r="AR363" i="1"/>
  <c r="AU363" i="1"/>
  <c r="AT363" i="1"/>
  <c r="AS363" i="1"/>
  <c r="AT2425" i="1"/>
  <c r="AU2425" i="1"/>
  <c r="AS2425" i="1"/>
  <c r="AR2425" i="1"/>
  <c r="AT2082" i="1"/>
  <c r="AS2082" i="1"/>
  <c r="AR2082" i="1"/>
  <c r="AU2082" i="1"/>
  <c r="AS2428" i="1"/>
  <c r="AR2428" i="1"/>
  <c r="AT2428" i="1"/>
  <c r="AU2428" i="1"/>
  <c r="AT2897" i="1"/>
  <c r="AS2897" i="1"/>
  <c r="AR2897" i="1"/>
  <c r="AU2897" i="1"/>
  <c r="AU2659" i="1"/>
  <c r="AR2659" i="1"/>
  <c r="AT2659" i="1"/>
  <c r="AS2659" i="1"/>
  <c r="AU1959" i="1"/>
  <c r="AT1959" i="1"/>
  <c r="AS1959" i="1"/>
  <c r="AR1959" i="1"/>
  <c r="AU2635" i="1"/>
  <c r="AT2635" i="1"/>
  <c r="AS2635" i="1"/>
  <c r="AR2635" i="1"/>
  <c r="AU507" i="1"/>
  <c r="AR3503" i="1"/>
  <c r="AU3503" i="1"/>
  <c r="AT3503" i="1"/>
  <c r="AS3503" i="1"/>
  <c r="AU650" i="1"/>
  <c r="AT650" i="1"/>
  <c r="AS650" i="1"/>
  <c r="AR650" i="1"/>
  <c r="AU3352" i="1"/>
  <c r="AT3352" i="1"/>
  <c r="AS3352" i="1"/>
  <c r="AR3352" i="1"/>
  <c r="AR1655" i="1"/>
  <c r="AU1655" i="1"/>
  <c r="AT1655" i="1"/>
  <c r="AS1655" i="1"/>
  <c r="AU160" i="1"/>
  <c r="AT160" i="1"/>
  <c r="AS160" i="1"/>
  <c r="AR160" i="1"/>
  <c r="AU1788" i="1"/>
  <c r="AT1788" i="1"/>
  <c r="AS1788" i="1"/>
  <c r="AR1788" i="1"/>
  <c r="AR2628" i="1"/>
  <c r="AU2628" i="1"/>
  <c r="AS2628" i="1"/>
  <c r="AT2628" i="1"/>
  <c r="AT839" i="1"/>
  <c r="AU839" i="1"/>
  <c r="AS839" i="1"/>
  <c r="AR839" i="1"/>
  <c r="AU3223" i="1"/>
  <c r="AT3223" i="1"/>
  <c r="AR3223" i="1"/>
  <c r="AS3223" i="1"/>
  <c r="AU2859" i="1"/>
  <c r="AT2859" i="1"/>
  <c r="AR2859" i="1"/>
  <c r="AS2859" i="1"/>
  <c r="AT2474" i="1"/>
  <c r="AS2474" i="1"/>
  <c r="AR2474" i="1"/>
  <c r="AU2474" i="1"/>
  <c r="AS2358" i="1"/>
  <c r="AR2358" i="1"/>
  <c r="AT2358" i="1"/>
  <c r="AU2358" i="1"/>
  <c r="AU1907" i="1"/>
  <c r="AT1907" i="1"/>
  <c r="AR1907" i="1"/>
  <c r="AS1907" i="1"/>
  <c r="AR577" i="1"/>
  <c r="AU577" i="1"/>
  <c r="AT577" i="1"/>
  <c r="AS577" i="1"/>
  <c r="AU1378" i="1"/>
  <c r="AT1378" i="1"/>
  <c r="AR1378" i="1"/>
  <c r="AS1378" i="1"/>
  <c r="AS1119" i="1"/>
  <c r="AR1119" i="1"/>
  <c r="AT1119" i="1"/>
  <c r="AU1119" i="1"/>
  <c r="AT2113" i="1"/>
  <c r="AS2113" i="1"/>
  <c r="AR2113" i="1"/>
  <c r="AU2113" i="1"/>
  <c r="AU1753" i="1"/>
  <c r="AT1753" i="1"/>
  <c r="AS1753" i="1"/>
  <c r="AR1753" i="1"/>
  <c r="AU2960" i="1"/>
  <c r="AT2960" i="1"/>
  <c r="AS2960" i="1"/>
  <c r="AR2960" i="1"/>
  <c r="AS1459" i="1"/>
  <c r="AR1459" i="1"/>
  <c r="AU1459" i="1"/>
  <c r="AT1459" i="1"/>
  <c r="AU601" i="1"/>
  <c r="AS601" i="1"/>
  <c r="AR601" i="1"/>
  <c r="AT601" i="1"/>
  <c r="AS696" i="1"/>
  <c r="AR696" i="1"/>
  <c r="AU696" i="1"/>
  <c r="AT696" i="1"/>
  <c r="AU1112" i="1"/>
  <c r="AT1112" i="1"/>
  <c r="AS1112" i="1"/>
  <c r="AR1112" i="1"/>
  <c r="AU1137" i="1"/>
  <c r="AT1137" i="1"/>
  <c r="AS1137" i="1"/>
  <c r="AR1137" i="1"/>
  <c r="AU297" i="1"/>
  <c r="AT297" i="1"/>
  <c r="AS297" i="1"/>
  <c r="AR297" i="1"/>
  <c r="AU433" i="1"/>
  <c r="AT433" i="1"/>
  <c r="AS433" i="1"/>
  <c r="AR433" i="1"/>
  <c r="AU1280" i="1"/>
  <c r="AT1280" i="1"/>
  <c r="AS1280" i="1"/>
  <c r="AR1280" i="1"/>
  <c r="AU2421" i="1"/>
  <c r="AT2421" i="1"/>
  <c r="AS2421" i="1"/>
  <c r="AR2421" i="1"/>
  <c r="AU1795" i="1"/>
  <c r="AT1795" i="1"/>
  <c r="AS1795" i="1"/>
  <c r="AR1795" i="1"/>
  <c r="AU2831" i="1"/>
  <c r="AT2831" i="1"/>
  <c r="AR2831" i="1"/>
  <c r="AS2831" i="1"/>
  <c r="AS2369" i="1"/>
  <c r="AU1525" i="1"/>
  <c r="AT1525" i="1"/>
  <c r="AS1525" i="1"/>
  <c r="AR1525" i="1"/>
  <c r="AU31" i="1"/>
  <c r="AT31" i="1"/>
  <c r="AS31" i="1"/>
  <c r="AR31" i="1"/>
  <c r="AU1350" i="1"/>
  <c r="AT1350" i="1"/>
  <c r="AS1350" i="1"/>
  <c r="AR1350" i="1"/>
  <c r="AU3296" i="1"/>
  <c r="AT3296" i="1"/>
  <c r="AS3296" i="1"/>
  <c r="AR3296" i="1"/>
  <c r="AU2540" i="1"/>
  <c r="AT2540" i="1"/>
  <c r="AR2540" i="1"/>
  <c r="AS2540" i="1"/>
  <c r="AU1084" i="1"/>
  <c r="AT1084" i="1"/>
  <c r="AS1084" i="1"/>
  <c r="AR1084" i="1"/>
  <c r="AR993" i="1"/>
  <c r="AS993" i="1"/>
  <c r="AT993" i="1"/>
  <c r="AU993" i="1"/>
  <c r="AU2414" i="1"/>
  <c r="AT2414" i="1"/>
  <c r="AS2414" i="1"/>
  <c r="AR2414" i="1"/>
  <c r="AS1098" i="1"/>
  <c r="AR1098" i="1"/>
  <c r="AU1098" i="1"/>
  <c r="AT1098" i="1"/>
  <c r="AT1273" i="1"/>
  <c r="AS1273" i="1"/>
  <c r="AR1273" i="1"/>
  <c r="AU1273" i="1"/>
  <c r="AU2190" i="1"/>
  <c r="AT2190" i="1"/>
  <c r="AS2190" i="1"/>
  <c r="AR2190" i="1"/>
  <c r="AU1623" i="1"/>
  <c r="AT1623" i="1"/>
  <c r="AS1623" i="1"/>
  <c r="AR1623" i="1"/>
  <c r="AT1161" i="1"/>
  <c r="AS1161" i="1"/>
  <c r="AR1161" i="1"/>
  <c r="AU1161" i="1"/>
  <c r="AU2820" i="1"/>
  <c r="AR2820" i="1"/>
  <c r="AS2820" i="1"/>
  <c r="AT2820" i="1"/>
  <c r="AU570" i="1"/>
  <c r="AT570" i="1"/>
  <c r="AS570" i="1"/>
  <c r="AR570" i="1"/>
  <c r="AS559" i="1"/>
  <c r="AR559" i="1"/>
  <c r="AU559" i="1"/>
  <c r="AT559" i="1"/>
  <c r="AU2155" i="1"/>
  <c r="AT2155" i="1"/>
  <c r="AS2155" i="1"/>
  <c r="AR2155" i="1"/>
  <c r="AU1028" i="1"/>
  <c r="AT1028" i="1"/>
  <c r="AR1028" i="1"/>
  <c r="AS1028" i="1"/>
  <c r="AS1592" i="1"/>
  <c r="AR1592" i="1"/>
  <c r="AU1592" i="1"/>
  <c r="AT1592" i="1"/>
  <c r="AS3209" i="1"/>
  <c r="AR3209" i="1"/>
  <c r="AU3209" i="1"/>
  <c r="AT3209" i="1"/>
  <c r="AU1336" i="1"/>
  <c r="AT1336" i="1"/>
  <c r="AS1336" i="1"/>
  <c r="AR1336" i="1"/>
  <c r="AU3359" i="1"/>
  <c r="AR3359" i="1"/>
  <c r="AS3359" i="1"/>
  <c r="AT3359" i="1"/>
  <c r="AS2551" i="1"/>
  <c r="AR2551" i="1"/>
  <c r="AT2551" i="1"/>
  <c r="AU2551" i="1"/>
  <c r="AU780" i="1"/>
  <c r="AT780" i="1"/>
  <c r="AS780" i="1"/>
  <c r="AR780" i="1"/>
  <c r="AS2778" i="1"/>
  <c r="AR2778" i="1"/>
  <c r="AU2778" i="1"/>
  <c r="AT2778" i="1"/>
  <c r="AU3170" i="1"/>
  <c r="AT3170" i="1"/>
  <c r="AS3170" i="1"/>
  <c r="AR3170" i="1"/>
  <c r="AS1637" i="1"/>
  <c r="AR1637" i="1"/>
  <c r="AU1637" i="1"/>
  <c r="AT1637" i="1"/>
  <c r="AR2610" i="1"/>
  <c r="AT2610" i="1"/>
  <c r="AU2610" i="1"/>
  <c r="AS2610" i="1"/>
  <c r="AU3167" i="1"/>
  <c r="AT3167" i="1"/>
  <c r="AR3167" i="1"/>
  <c r="AS3167" i="1"/>
  <c r="AU2666" i="1"/>
  <c r="AT2666" i="1"/>
  <c r="AS2666" i="1"/>
  <c r="AR2666" i="1"/>
  <c r="AU629" i="1"/>
  <c r="AT629" i="1"/>
  <c r="AR629" i="1"/>
  <c r="AS629" i="1"/>
  <c r="AT332" i="1"/>
  <c r="AS332" i="1"/>
  <c r="AR332" i="1"/>
  <c r="AU332" i="1"/>
  <c r="AU2680" i="1"/>
  <c r="AT2680" i="1"/>
  <c r="AS2680" i="1"/>
  <c r="AR2680" i="1"/>
  <c r="AU2264" i="1"/>
  <c r="AT2264" i="1"/>
  <c r="AS2264" i="1"/>
  <c r="AR2264" i="1"/>
  <c r="AU3398" i="1"/>
  <c r="AT3398" i="1"/>
  <c r="AS3398" i="1"/>
  <c r="AR3398" i="1"/>
  <c r="AU2593" i="1"/>
  <c r="AT2593" i="1"/>
  <c r="AS2593" i="1"/>
  <c r="AR2593" i="1"/>
  <c r="AU1305" i="1"/>
  <c r="AR1305" i="1"/>
  <c r="AT1305" i="1"/>
  <c r="AS1305" i="1"/>
  <c r="AU2775" i="1"/>
  <c r="AT2775" i="1"/>
  <c r="AR2775" i="1"/>
  <c r="AS2775" i="1"/>
  <c r="AT591" i="1"/>
  <c r="AS591" i="1"/>
  <c r="AR591" i="1"/>
  <c r="AU591" i="1"/>
  <c r="AS1382" i="1"/>
  <c r="AR1382" i="1"/>
  <c r="AT1382" i="1"/>
  <c r="AU1382" i="1"/>
  <c r="AU1333" i="1"/>
  <c r="AT1333" i="1"/>
  <c r="AR1333" i="1"/>
  <c r="AS1333" i="1"/>
  <c r="AR699" i="1"/>
  <c r="AU699" i="1"/>
  <c r="AT699" i="1"/>
  <c r="AS699" i="1"/>
  <c r="AR307" i="1"/>
  <c r="AU307" i="1"/>
  <c r="AS307" i="1"/>
  <c r="AT307" i="1"/>
  <c r="AU573" i="1"/>
  <c r="AT573" i="1"/>
  <c r="AS573" i="1"/>
  <c r="AR573" i="1"/>
  <c r="AS2197" i="1"/>
  <c r="AR2197" i="1"/>
  <c r="AT2197" i="1"/>
  <c r="AU2197" i="1"/>
  <c r="AU1609" i="1"/>
  <c r="AT1609" i="1"/>
  <c r="AS1609" i="1"/>
  <c r="AR1609" i="1"/>
  <c r="AT2901" i="1"/>
  <c r="AS2901" i="1"/>
  <c r="AU2901" i="1"/>
  <c r="AR2901" i="1"/>
  <c r="AU62" i="1"/>
  <c r="AT62" i="1"/>
  <c r="AR62" i="1"/>
  <c r="AS62" i="1"/>
  <c r="AU2694" i="1"/>
  <c r="AT2694" i="1"/>
  <c r="AS2694" i="1"/>
  <c r="AR2694" i="1"/>
  <c r="AR3436" i="1"/>
  <c r="AS3436" i="1"/>
  <c r="AT3436" i="1"/>
  <c r="AU3436" i="1"/>
  <c r="AS640" i="1"/>
  <c r="AR640" i="1"/>
  <c r="AU640" i="1"/>
  <c r="AT640" i="1"/>
  <c r="AS412" i="1"/>
  <c r="AT412" i="1"/>
  <c r="AR412" i="1"/>
  <c r="AU412" i="1"/>
  <c r="AR349" i="1"/>
  <c r="AU349" i="1"/>
  <c r="AT349" i="1"/>
  <c r="AS349" i="1"/>
  <c r="AU3349" i="1"/>
  <c r="AT3349" i="1"/>
  <c r="AR3349" i="1"/>
  <c r="AS3349" i="1"/>
  <c r="AT678" i="1"/>
  <c r="AS678" i="1"/>
  <c r="AR678" i="1"/>
  <c r="AU678" i="1"/>
  <c r="AU1294" i="1"/>
  <c r="AT1294" i="1"/>
  <c r="AS1294" i="1"/>
  <c r="AR1294" i="1"/>
  <c r="AS2631" i="1"/>
  <c r="AR2631" i="1"/>
  <c r="AT2631" i="1"/>
  <c r="AU2631" i="1"/>
  <c r="AS1060" i="1"/>
  <c r="AS356" i="1"/>
  <c r="AR356" i="1"/>
  <c r="AU356" i="1"/>
  <c r="AT356" i="1"/>
  <c r="AR2782" i="1"/>
  <c r="AT2782" i="1"/>
  <c r="AS2782" i="1"/>
  <c r="AU2782" i="1"/>
  <c r="AS727" i="1"/>
  <c r="AR727" i="1"/>
  <c r="AU727" i="1"/>
  <c r="AT727" i="1"/>
  <c r="AU1144" i="1"/>
  <c r="AT1144" i="1"/>
  <c r="AS1144" i="1"/>
  <c r="AR1144" i="1"/>
  <c r="AU3268" i="1"/>
  <c r="AT3268" i="1"/>
  <c r="AS3268" i="1"/>
  <c r="AR3268" i="1"/>
  <c r="AS580" i="1"/>
  <c r="AR580" i="1"/>
  <c r="AT580" i="1"/>
  <c r="AU580" i="1"/>
  <c r="AU1168" i="1"/>
  <c r="AT1168" i="1"/>
  <c r="AS1168" i="1"/>
  <c r="AR1168" i="1"/>
  <c r="AU335" i="1"/>
  <c r="AT335" i="1"/>
  <c r="AS335" i="1"/>
  <c r="AR335" i="1"/>
  <c r="AU2229" i="1"/>
  <c r="AT2229" i="1"/>
  <c r="AS2229" i="1"/>
  <c r="AR2229" i="1"/>
  <c r="AU304" i="1"/>
  <c r="AT304" i="1"/>
  <c r="AR304" i="1"/>
  <c r="AS304" i="1"/>
  <c r="AR2068" i="1"/>
  <c r="AU2068" i="1"/>
  <c r="AT2068" i="1"/>
  <c r="AS2068" i="1"/>
  <c r="AS671" i="1"/>
  <c r="AR671" i="1"/>
  <c r="AU671" i="1"/>
  <c r="AT671" i="1"/>
  <c r="AU794" i="1"/>
  <c r="AT794" i="1"/>
  <c r="AS794" i="1"/>
  <c r="AR794" i="1"/>
  <c r="AU1840" i="1"/>
  <c r="AS1840" i="1"/>
  <c r="AR1840" i="1"/>
  <c r="AT1840" i="1"/>
  <c r="AS797" i="1"/>
  <c r="AR797" i="1"/>
  <c r="AT797" i="1"/>
  <c r="AU797" i="1"/>
  <c r="AR3317" i="1"/>
  <c r="AT3317" i="1"/>
  <c r="AU3317" i="1"/>
  <c r="AS3317" i="1"/>
  <c r="AS986" i="1"/>
  <c r="AR986" i="1"/>
  <c r="AT986" i="1"/>
  <c r="AU986" i="1"/>
  <c r="AS227" i="1"/>
  <c r="AR227" i="1"/>
  <c r="AT227" i="1"/>
  <c r="AU227" i="1"/>
  <c r="AS419" i="1"/>
  <c r="AR419" i="1"/>
  <c r="AU419" i="1"/>
  <c r="AT419" i="1"/>
  <c r="AU2383" i="1"/>
  <c r="AT2383" i="1"/>
  <c r="AS2383" i="1"/>
  <c r="AR2383" i="1"/>
  <c r="AT1588" i="1"/>
  <c r="AU724" i="1"/>
  <c r="AT724" i="1"/>
  <c r="AR724" i="1"/>
  <c r="AS724" i="1"/>
  <c r="AT2785" i="1"/>
  <c r="AS2785" i="1"/>
  <c r="AR2785" i="1"/>
  <c r="AU2785" i="1"/>
  <c r="AR2453" i="1"/>
  <c r="AS2453" i="1"/>
  <c r="AU2453" i="1"/>
  <c r="AT2453" i="1"/>
  <c r="AS584" i="1"/>
  <c r="AR584" i="1"/>
  <c r="AU584" i="1"/>
  <c r="AT584" i="1"/>
  <c r="AS2138" i="1"/>
  <c r="AR2138" i="1"/>
  <c r="AU2138" i="1"/>
  <c r="AT2138" i="1"/>
  <c r="AU2537" i="1"/>
  <c r="AT2537" i="1"/>
  <c r="AS2537" i="1"/>
  <c r="AR2537" i="1"/>
  <c r="AT3086" i="1"/>
  <c r="AS3086" i="1"/>
  <c r="AU3086" i="1"/>
  <c r="AR3086" i="1"/>
  <c r="AR1130" i="1"/>
  <c r="AU1130" i="1"/>
  <c r="AS1130" i="1"/>
  <c r="AT1130" i="1"/>
  <c r="AS1784" i="1"/>
  <c r="AR1784" i="1"/>
  <c r="AT1784" i="1"/>
  <c r="AU1784" i="1"/>
  <c r="AS1707" i="1"/>
  <c r="AR1707" i="1"/>
  <c r="AT1707" i="1"/>
  <c r="AU1707" i="1"/>
  <c r="AU2390" i="1"/>
  <c r="AT2390" i="1"/>
  <c r="AS2390" i="1"/>
  <c r="AR2390" i="1"/>
  <c r="AT3191" i="1"/>
  <c r="AS3191" i="1"/>
  <c r="AR3191" i="1"/>
  <c r="AU3191" i="1"/>
  <c r="AU2932" i="1"/>
  <c r="AT2932" i="1"/>
  <c r="AR2932" i="1"/>
  <c r="AS2932" i="1"/>
  <c r="AR3342" i="1"/>
  <c r="AS3342" i="1"/>
  <c r="AT3342" i="1"/>
  <c r="AU3342" i="1"/>
  <c r="AR3160" i="1"/>
  <c r="AU3160" i="1"/>
  <c r="AS2456" i="1"/>
  <c r="AR2456" i="1"/>
  <c r="AU2456" i="1"/>
  <c r="AT2456" i="1"/>
  <c r="AU888" i="1"/>
  <c r="AT888" i="1"/>
  <c r="AR888" i="1"/>
  <c r="AS888" i="1"/>
  <c r="AT1298" i="1"/>
  <c r="AS1298" i="1"/>
  <c r="AU1298" i="1"/>
  <c r="AR1298" i="1"/>
  <c r="AT1018" i="1"/>
  <c r="AS1018" i="1"/>
  <c r="AR1018" i="1"/>
  <c r="AU1018" i="1"/>
  <c r="AS1025" i="1"/>
  <c r="AR1025" i="1"/>
  <c r="AT1025" i="1"/>
  <c r="AU1025" i="1"/>
  <c r="AR3020" i="1"/>
  <c r="AS3020" i="1"/>
  <c r="AU3020" i="1"/>
  <c r="AT3020" i="1"/>
  <c r="AU2470" i="1"/>
  <c r="AT2470" i="1"/>
  <c r="AS2470" i="1"/>
  <c r="AR2470" i="1"/>
  <c r="AU2295" i="1"/>
  <c r="AT2295" i="1"/>
  <c r="AR2295" i="1"/>
  <c r="AS2295" i="1"/>
  <c r="AU458" i="1"/>
  <c r="AT458" i="1"/>
  <c r="AS458" i="1"/>
  <c r="AR458" i="1"/>
  <c r="AU2134" i="1"/>
  <c r="AT2134" i="1"/>
  <c r="AS2134" i="1"/>
  <c r="AR2134" i="1"/>
  <c r="AU1714" i="1"/>
  <c r="AT1714" i="1"/>
  <c r="AS1714" i="1"/>
  <c r="AR1714" i="1"/>
  <c r="AU2687" i="1"/>
  <c r="AT2687" i="1"/>
  <c r="AS2687" i="1"/>
  <c r="AR2687" i="1"/>
  <c r="AR3247" i="1"/>
  <c r="AU3247" i="1"/>
  <c r="AT3247" i="1"/>
  <c r="AS3247" i="1"/>
  <c r="AU2729" i="1"/>
  <c r="AT2729" i="1"/>
  <c r="AS2729" i="1"/>
  <c r="AR2729" i="1"/>
  <c r="AR3216" i="1"/>
  <c r="AU3216" i="1"/>
  <c r="AS3216" i="1"/>
  <c r="AT3216" i="1"/>
  <c r="AR860" i="1"/>
  <c r="AS860" i="1"/>
  <c r="AT860" i="1"/>
  <c r="AU860" i="1"/>
  <c r="AU3527" i="1"/>
  <c r="AT3527" i="1"/>
  <c r="AS3527" i="1"/>
  <c r="AR3527" i="1"/>
  <c r="AU255" i="1"/>
  <c r="AT255" i="1"/>
  <c r="AS255" i="1"/>
  <c r="AR255" i="1"/>
  <c r="AU2565" i="1"/>
  <c r="AS2565" i="1"/>
  <c r="AT2565" i="1"/>
  <c r="AR2565" i="1"/>
  <c r="AU1063" i="1"/>
  <c r="AT1063" i="1"/>
  <c r="AS1063" i="1"/>
  <c r="AR1063" i="1"/>
  <c r="AT1329" i="1"/>
  <c r="AS1329" i="1"/>
  <c r="AR1329" i="1"/>
  <c r="AU1329" i="1"/>
  <c r="AU1529" i="1"/>
  <c r="AT1529" i="1"/>
  <c r="AS1529" i="1"/>
  <c r="AR1529" i="1"/>
  <c r="AT1700" i="1"/>
  <c r="AS1700" i="1"/>
  <c r="AR1700" i="1"/>
  <c r="AU1700" i="1"/>
  <c r="AU2120" i="1"/>
  <c r="AT2120" i="1"/>
  <c r="AS2120" i="1"/>
  <c r="AR2120" i="1"/>
  <c r="AU804" i="1"/>
  <c r="AT804" i="1"/>
  <c r="AS804" i="1"/>
  <c r="AR804" i="1"/>
  <c r="AU3489" i="1"/>
  <c r="AT3489" i="1"/>
  <c r="AS3489" i="1"/>
  <c r="AR3489" i="1"/>
  <c r="AU913" i="1"/>
  <c r="AT913" i="1"/>
  <c r="AS913" i="1"/>
  <c r="AR913" i="1"/>
  <c r="AT2670" i="1"/>
  <c r="AS2670" i="1"/>
  <c r="AU2670" i="1"/>
  <c r="AR2670" i="1"/>
  <c r="AU944" i="1"/>
  <c r="AR944" i="1"/>
  <c r="AT944" i="1"/>
  <c r="AS944" i="1"/>
  <c r="AU990" i="1"/>
  <c r="AT990" i="1"/>
  <c r="AS990" i="1"/>
  <c r="AR990" i="1"/>
  <c r="AR892" i="1"/>
  <c r="AU892" i="1"/>
  <c r="AS892" i="1"/>
  <c r="AT892" i="1"/>
  <c r="AU3464" i="1"/>
  <c r="AT3464" i="1"/>
  <c r="AS3464" i="1"/>
  <c r="AR3464" i="1"/>
  <c r="AU3513" i="1"/>
  <c r="AT3513" i="1"/>
  <c r="AS3513" i="1"/>
  <c r="AR3513" i="1"/>
  <c r="AU1980" i="1"/>
  <c r="AT1980" i="1"/>
  <c r="AS1980" i="1"/>
  <c r="AR1980" i="1"/>
  <c r="AU3415" i="1"/>
  <c r="AT3415" i="1"/>
  <c r="AS3415" i="1"/>
  <c r="AR3415" i="1"/>
  <c r="AU1998" i="1"/>
  <c r="AT1998" i="1"/>
  <c r="AS1998" i="1"/>
  <c r="AR1998" i="1"/>
  <c r="AS3485" i="1"/>
  <c r="AR3485" i="1"/>
  <c r="AU3485" i="1"/>
  <c r="AT3485" i="1"/>
  <c r="AS2267" i="1"/>
  <c r="AR2267" i="1"/>
  <c r="AT2267" i="1"/>
  <c r="AU2267" i="1"/>
  <c r="AU3377" i="1"/>
  <c r="AU895" i="1"/>
  <c r="AT895" i="1"/>
  <c r="AS895" i="1"/>
  <c r="AR895" i="1"/>
  <c r="AR2330" i="1"/>
  <c r="AU2330" i="1"/>
  <c r="AS2330" i="1"/>
  <c r="AT2330" i="1"/>
  <c r="AS2019" i="1"/>
  <c r="AR2019" i="1"/>
  <c r="AU2019" i="1"/>
  <c r="AT2019" i="1"/>
  <c r="AT1497" i="1"/>
  <c r="AU1095" i="1"/>
  <c r="AT1095" i="1"/>
  <c r="AS1095" i="1"/>
  <c r="AR1095" i="1"/>
  <c r="AS157" i="1"/>
  <c r="AR157" i="1"/>
  <c r="AU157" i="1"/>
  <c r="AT157" i="1"/>
  <c r="AR2964" i="1"/>
  <c r="AU2964" i="1"/>
  <c r="AT2964" i="1"/>
  <c r="AS2964" i="1"/>
  <c r="AR615" i="1"/>
  <c r="AU615" i="1"/>
  <c r="AT615" i="1"/>
  <c r="AS615" i="1"/>
  <c r="AS3097" i="1"/>
  <c r="AT3097" i="1"/>
  <c r="AR3097" i="1"/>
  <c r="AU3097" i="1"/>
  <c r="AR3433" i="1"/>
  <c r="AU3093" i="1"/>
  <c r="AT3093" i="1"/>
  <c r="AS3093" i="1"/>
  <c r="AR3093" i="1"/>
  <c r="AT1060" i="1"/>
  <c r="AU447" i="1"/>
  <c r="AT447" i="1"/>
  <c r="AR447" i="1"/>
  <c r="AS447" i="1"/>
  <c r="AU3219" i="1"/>
  <c r="AT3219" i="1"/>
  <c r="AR3219" i="1"/>
  <c r="AS3219" i="1"/>
  <c r="AU1252" i="1"/>
  <c r="AT1252" i="1"/>
  <c r="AR1252" i="1"/>
  <c r="AS1252" i="1"/>
  <c r="AR1910" i="1"/>
  <c r="AU1910" i="1"/>
  <c r="AT1910" i="1"/>
  <c r="AS1910" i="1"/>
  <c r="AT1441" i="1"/>
  <c r="AS1441" i="1"/>
  <c r="AR1441" i="1"/>
  <c r="AU1441" i="1"/>
  <c r="AR2460" i="1"/>
  <c r="AU2460" i="1"/>
  <c r="AT2460" i="1"/>
  <c r="AS2460" i="1"/>
  <c r="AU3303" i="1"/>
  <c r="AT3303" i="1"/>
  <c r="AR3303" i="1"/>
  <c r="AS3303" i="1"/>
  <c r="AU73" i="1"/>
  <c r="AT73" i="1"/>
  <c r="AS73" i="1"/>
  <c r="AR73" i="1"/>
  <c r="AR2803" i="1"/>
  <c r="AU2803" i="1"/>
  <c r="AT2803" i="1"/>
  <c r="AS2803" i="1"/>
  <c r="AU2719" i="1"/>
  <c r="AT2719" i="1"/>
  <c r="AS2719" i="1"/>
  <c r="AR2719" i="1"/>
  <c r="AU1140" i="1"/>
  <c r="AT1140" i="1"/>
  <c r="AS1140" i="1"/>
  <c r="AR1140" i="1"/>
  <c r="AR38" i="1"/>
  <c r="AU38" i="1"/>
  <c r="AT38" i="1"/>
  <c r="AS38" i="1"/>
  <c r="AU2985" i="1"/>
  <c r="AT2985" i="1"/>
  <c r="AS2985" i="1"/>
  <c r="AR2985" i="1"/>
  <c r="AU1077" i="1"/>
  <c r="AT1077" i="1"/>
  <c r="AS1077" i="1"/>
  <c r="AR1077" i="1"/>
  <c r="AS1347" i="1"/>
  <c r="AR1347" i="1"/>
  <c r="AU1347" i="1"/>
  <c r="AT1347" i="1"/>
  <c r="AU2351" i="1"/>
  <c r="AT2351" i="1"/>
  <c r="AS2351" i="1"/>
  <c r="AR2351" i="1"/>
  <c r="AT1711" i="1"/>
  <c r="AS1711" i="1"/>
  <c r="AR1711" i="1"/>
  <c r="AU1711" i="1"/>
  <c r="AU3265" i="1"/>
  <c r="AT3265" i="1"/>
  <c r="AS3265" i="1"/>
  <c r="AR3265" i="1"/>
  <c r="AT3013" i="1"/>
  <c r="AS3013" i="1"/>
  <c r="AR3013" i="1"/>
  <c r="AU3013" i="1"/>
  <c r="AU2246" i="1"/>
  <c r="AT2246" i="1"/>
  <c r="AS2246" i="1"/>
  <c r="AR2246" i="1"/>
  <c r="AS2036" i="1"/>
  <c r="AR2036" i="1"/>
  <c r="AT2036" i="1"/>
  <c r="AU2036" i="1"/>
  <c r="AS3279" i="1"/>
  <c r="AR3279" i="1"/>
  <c r="AU3279" i="1"/>
  <c r="AT3279" i="1"/>
  <c r="AU2992" i="1"/>
  <c r="AT2992" i="1"/>
  <c r="AS2992" i="1"/>
  <c r="AR2992" i="1"/>
  <c r="AT2754" i="1"/>
  <c r="AS2754" i="1"/>
  <c r="AR2754" i="1"/>
  <c r="AU2754" i="1"/>
  <c r="AS3237" i="1"/>
  <c r="AR3237" i="1"/>
  <c r="AT3237" i="1"/>
  <c r="AU3237" i="1"/>
  <c r="AT3286" i="1"/>
  <c r="AU3286" i="1"/>
  <c r="AS3286" i="1"/>
  <c r="AR3286" i="1"/>
  <c r="AU2439" i="1"/>
  <c r="AT2439" i="1"/>
  <c r="AS2439" i="1"/>
  <c r="AR2439" i="1"/>
  <c r="AU2988" i="1"/>
  <c r="AT2988" i="1"/>
  <c r="AS2988" i="1"/>
  <c r="AR2988" i="1"/>
  <c r="AU1189" i="1"/>
  <c r="AT1189" i="1"/>
  <c r="AS1189" i="1"/>
  <c r="AR1189" i="1"/>
  <c r="AT1893" i="1"/>
  <c r="AS1893" i="1"/>
  <c r="AR1893" i="1"/>
  <c r="AU1893" i="1"/>
  <c r="AU3100" i="1"/>
  <c r="AT3100" i="1"/>
  <c r="AS3100" i="1"/>
  <c r="AR3100" i="1"/>
  <c r="AR1224" i="1"/>
  <c r="AU3065" i="1"/>
  <c r="AT3065" i="1"/>
  <c r="AS3065" i="1"/>
  <c r="AR3065" i="1"/>
  <c r="AU2869" i="1"/>
  <c r="AS2869" i="1"/>
  <c r="AR2869" i="1"/>
  <c r="AT2869" i="1"/>
  <c r="AT2124" i="1"/>
  <c r="AS2124" i="1"/>
  <c r="AU2124" i="1"/>
  <c r="AR2124" i="1"/>
  <c r="AT1812" i="1"/>
  <c r="AS1812" i="1"/>
  <c r="AR1812" i="1"/>
  <c r="AU1812" i="1"/>
  <c r="AU153" i="1"/>
  <c r="AT153" i="1"/>
  <c r="AS153" i="1"/>
  <c r="AR153" i="1"/>
  <c r="AU878" i="1"/>
  <c r="AR878" i="1"/>
  <c r="AT878" i="1"/>
  <c r="AS878" i="1"/>
  <c r="AU1945" i="1"/>
  <c r="AT1945" i="1"/>
  <c r="AS1945" i="1"/>
  <c r="AR1945" i="1"/>
  <c r="AT388" i="1"/>
  <c r="AS388" i="1"/>
  <c r="AR388" i="1"/>
  <c r="AU388" i="1"/>
  <c r="AS1732" i="1"/>
  <c r="AR1732" i="1"/>
  <c r="AT1732" i="1"/>
  <c r="AU1732" i="1"/>
  <c r="AT486" i="1"/>
  <c r="AS486" i="1"/>
  <c r="AU486" i="1"/>
  <c r="AR486" i="1"/>
  <c r="AU472" i="1"/>
  <c r="AT472" i="1"/>
  <c r="AS472" i="1"/>
  <c r="AR472" i="1"/>
  <c r="AS2677" i="1"/>
  <c r="AR2677" i="1"/>
  <c r="AU2677" i="1"/>
  <c r="AT2677" i="1"/>
  <c r="AS2855" i="1"/>
  <c r="AR2855" i="1"/>
  <c r="AT2855" i="1"/>
  <c r="AU2855" i="1"/>
  <c r="AS1942" i="1"/>
  <c r="AR1942" i="1"/>
  <c r="AT1942" i="1"/>
  <c r="AU1942" i="1"/>
  <c r="AR2369" i="1"/>
  <c r="AU2369" i="1"/>
  <c r="AU1900" i="1"/>
  <c r="AT1900" i="1"/>
  <c r="AS1900" i="1"/>
  <c r="AR1900" i="1"/>
  <c r="AU3037" i="1"/>
  <c r="AS3037" i="1"/>
  <c r="AT3037" i="1"/>
  <c r="AR3037" i="1"/>
  <c r="AT125" i="1"/>
  <c r="AS125" i="1"/>
  <c r="AR125" i="1"/>
  <c r="AU125" i="1"/>
  <c r="AT3492" i="1"/>
  <c r="AS3492" i="1"/>
  <c r="AR3492" i="1"/>
  <c r="AU3492" i="1"/>
  <c r="AS2008" i="1"/>
  <c r="AR2008" i="1"/>
  <c r="AT2008" i="1"/>
  <c r="AU2008" i="1"/>
  <c r="AU818" i="1"/>
  <c r="AT818" i="1"/>
  <c r="AS818" i="1"/>
  <c r="AR818" i="1"/>
  <c r="AU3076" i="1"/>
  <c r="AT3076" i="1"/>
  <c r="AS3076" i="1"/>
  <c r="AR3076" i="1"/>
  <c r="AU1399" i="1"/>
  <c r="AT1399" i="1"/>
  <c r="AS1399" i="1"/>
  <c r="AR1399" i="1"/>
  <c r="AU1308" i="1"/>
  <c r="AT1308" i="1"/>
  <c r="AS1308" i="1"/>
  <c r="AR1308" i="1"/>
  <c r="AU2040" i="1"/>
  <c r="AT2040" i="1"/>
  <c r="AS2040" i="1"/>
  <c r="AR2040" i="1"/>
  <c r="AT1452" i="1"/>
  <c r="AS1452" i="1"/>
  <c r="AR1452" i="1"/>
  <c r="AU1452" i="1"/>
  <c r="AR1823" i="1"/>
  <c r="AU1823" i="1"/>
  <c r="AS1823" i="1"/>
  <c r="AT1823" i="1"/>
  <c r="AU3195" i="1"/>
  <c r="AR3195" i="1"/>
  <c r="AS3195" i="1"/>
  <c r="AT3195" i="1"/>
  <c r="AU2768" i="1"/>
  <c r="AT2768" i="1"/>
  <c r="AR2768" i="1"/>
  <c r="AS2768" i="1"/>
  <c r="AU1896" i="1"/>
  <c r="AT1896" i="1"/>
  <c r="AS1896" i="1"/>
  <c r="AR1896" i="1"/>
  <c r="AT1868" i="1"/>
  <c r="AS1868" i="1"/>
  <c r="AR1868" i="1"/>
  <c r="AU1868" i="1"/>
  <c r="AS136" i="1"/>
  <c r="AR136" i="1"/>
  <c r="AT136" i="1"/>
  <c r="AU136" i="1"/>
  <c r="AU2568" i="1"/>
  <c r="AT2568" i="1"/>
  <c r="AS2568" i="1"/>
  <c r="AR2568" i="1"/>
  <c r="AU3457" i="1"/>
  <c r="AT3457" i="1"/>
  <c r="AR3457" i="1"/>
  <c r="AS3457" i="1"/>
  <c r="AS3275" i="1"/>
  <c r="AR3275" i="1"/>
  <c r="AT3275" i="1"/>
  <c r="AU3275" i="1"/>
  <c r="AR318" i="1"/>
  <c r="AU318" i="1"/>
  <c r="AT318" i="1"/>
  <c r="AS318" i="1"/>
  <c r="AU3044" i="1"/>
  <c r="AT3044" i="1"/>
  <c r="AS3044" i="1"/>
  <c r="AR3044" i="1"/>
  <c r="AU2204" i="1"/>
  <c r="AT2204" i="1"/>
  <c r="AS2204" i="1"/>
  <c r="AR2204" i="1"/>
  <c r="AU3324" i="1"/>
  <c r="AT3324" i="1"/>
  <c r="AR3324" i="1"/>
  <c r="AS3324" i="1"/>
  <c r="AU958" i="1"/>
  <c r="AT958" i="1"/>
  <c r="AS958" i="1"/>
  <c r="AR958" i="1"/>
  <c r="AU1648" i="1"/>
  <c r="AT1648" i="1"/>
  <c r="AS1648" i="1"/>
  <c r="AR1648" i="1"/>
  <c r="AT213" i="1"/>
  <c r="AU213" i="1"/>
  <c r="AR213" i="1"/>
  <c r="AS213" i="1"/>
  <c r="AU2278" i="1"/>
  <c r="AT2278" i="1"/>
  <c r="AR2278" i="1"/>
  <c r="AS2278" i="1"/>
  <c r="AR237" i="1"/>
  <c r="AU237" i="1"/>
  <c r="AS237" i="1"/>
  <c r="AT237" i="1"/>
  <c r="AU2887" i="1"/>
  <c r="AT2887" i="1"/>
  <c r="AS2887" i="1"/>
  <c r="AR2887" i="1"/>
  <c r="AU2054" i="1"/>
  <c r="AT2054" i="1"/>
  <c r="AR2054" i="1"/>
  <c r="AS2054" i="1"/>
  <c r="AU1641" i="1"/>
  <c r="AT1641" i="1"/>
  <c r="AS1641" i="1"/>
  <c r="AR1641" i="1"/>
  <c r="AU2614" i="1"/>
  <c r="AT2614" i="1"/>
  <c r="AR2614" i="1"/>
  <c r="AS2614" i="1"/>
  <c r="AS1497" i="1"/>
  <c r="AS3433" i="1"/>
  <c r="AS416" i="1"/>
  <c r="AR416" i="1"/>
  <c r="AT416" i="1"/>
  <c r="AU416" i="1"/>
  <c r="AT2344" i="1"/>
  <c r="AS2344" i="1"/>
  <c r="AR2344" i="1"/>
  <c r="AU2344" i="1"/>
  <c r="AU104" i="1"/>
  <c r="AT104" i="1"/>
  <c r="AS104" i="1"/>
  <c r="AR104" i="1"/>
  <c r="AS2582" i="1"/>
  <c r="AR2582" i="1"/>
  <c r="AT2582" i="1"/>
  <c r="AU2582" i="1"/>
  <c r="AU1287" i="1"/>
  <c r="AT1287" i="1"/>
  <c r="AR1287" i="1"/>
  <c r="AS1287" i="1"/>
  <c r="AU731" i="1"/>
  <c r="AT731" i="1"/>
  <c r="AS731" i="1"/>
  <c r="AR731" i="1"/>
  <c r="AT647" i="1"/>
  <c r="AS647" i="1"/>
  <c r="AU647" i="1"/>
  <c r="AR647" i="1"/>
  <c r="AT2715" i="1"/>
  <c r="AS2715" i="1"/>
  <c r="AR2715" i="1"/>
  <c r="AU2715" i="1"/>
  <c r="AU1032" i="1"/>
  <c r="AT1032" i="1"/>
  <c r="AS1032" i="1"/>
  <c r="AR1032" i="1"/>
  <c r="AU2159" i="1"/>
  <c r="AT2159" i="1"/>
  <c r="AS2159" i="1"/>
  <c r="AR2159" i="1"/>
  <c r="AS1224" i="1"/>
  <c r="AT1630" i="1"/>
  <c r="AS1630" i="1"/>
  <c r="AU1630" i="1"/>
  <c r="AR1630" i="1"/>
  <c r="AU3391" i="1"/>
  <c r="AT3391" i="1"/>
  <c r="AS3391" i="1"/>
  <c r="AR3391" i="1"/>
  <c r="AU454" i="1"/>
  <c r="AT454" i="1"/>
  <c r="AS454" i="1"/>
  <c r="AR454" i="1"/>
  <c r="AS3107" i="1"/>
  <c r="AR3107" i="1"/>
  <c r="AT3107" i="1"/>
  <c r="AU3107" i="1"/>
  <c r="AS1931" i="1"/>
  <c r="AR1931" i="1"/>
  <c r="AT1931" i="1"/>
  <c r="AU1931" i="1"/>
  <c r="AU2509" i="1"/>
  <c r="AT2509" i="1"/>
  <c r="AR2509" i="1"/>
  <c r="AS2509" i="1"/>
  <c r="AR689" i="1"/>
  <c r="AU689" i="1"/>
  <c r="AT689" i="1"/>
  <c r="AS689" i="1"/>
  <c r="AU181" i="1"/>
  <c r="AT181" i="1"/>
  <c r="AS181" i="1"/>
  <c r="AR181" i="1"/>
  <c r="AU1368" i="1"/>
  <c r="AT1368" i="1"/>
  <c r="AS1368" i="1"/>
  <c r="AR1368" i="1"/>
  <c r="AU3258" i="1"/>
  <c r="AT3258" i="1"/>
  <c r="AS3258" i="1"/>
  <c r="AR3258" i="1"/>
  <c r="AU3083" i="1"/>
  <c r="AT3083" i="1"/>
  <c r="AS3083" i="1"/>
  <c r="AR3083" i="1"/>
  <c r="AU1455" i="1"/>
  <c r="AT1455" i="1"/>
  <c r="AS1455" i="1"/>
  <c r="AR1455" i="1"/>
  <c r="AU1123" i="1"/>
  <c r="AT1123" i="1"/>
  <c r="AS1123" i="1"/>
  <c r="AR1123" i="1"/>
  <c r="AU1476" i="1"/>
  <c r="AT1476" i="1"/>
  <c r="AS1476" i="1"/>
  <c r="AR1476" i="1"/>
  <c r="AU811" i="1"/>
  <c r="AT811" i="1"/>
  <c r="AR811" i="1"/>
  <c r="AS811" i="1"/>
  <c r="AT1217" i="1"/>
  <c r="AS1217" i="1"/>
  <c r="AR1217" i="1"/>
  <c r="AU1217" i="1"/>
  <c r="AS3128" i="1"/>
  <c r="AT3128" i="1"/>
  <c r="AR3128" i="1"/>
  <c r="AU3128" i="1"/>
  <c r="AU1851" i="1"/>
  <c r="AT1851" i="1"/>
  <c r="AS1851" i="1"/>
  <c r="AR1851" i="1"/>
  <c r="AS2579" i="1"/>
  <c r="AR2579" i="1"/>
  <c r="AT2579" i="1"/>
  <c r="AU2579" i="1"/>
  <c r="AU1277" i="1"/>
  <c r="AT1277" i="1"/>
  <c r="AS1277" i="1"/>
  <c r="AR1277" i="1"/>
  <c r="AU1595" i="1"/>
  <c r="AT1595" i="1"/>
  <c r="AS1595" i="1"/>
  <c r="AR1595" i="1"/>
  <c r="AU489" i="1"/>
  <c r="AT489" i="1"/>
  <c r="AS489" i="1"/>
  <c r="AR489" i="1"/>
  <c r="AR1508" i="1"/>
  <c r="AU1508" i="1"/>
  <c r="AT1508" i="1"/>
  <c r="AS1508" i="1"/>
  <c r="AU2148" i="1"/>
  <c r="AT2148" i="1"/>
  <c r="AS2148" i="1"/>
  <c r="AR2148" i="1"/>
  <c r="AU2617" i="1"/>
  <c r="AT2617" i="1"/>
  <c r="AS2617" i="1"/>
  <c r="AR2617" i="1"/>
  <c r="AS2663" i="1"/>
  <c r="AR2663" i="1"/>
  <c r="AT2663" i="1"/>
  <c r="AU2663" i="1"/>
  <c r="AU622" i="1"/>
  <c r="AR622" i="1"/>
  <c r="AT815" i="1"/>
  <c r="AS815" i="1"/>
  <c r="AR815" i="1"/>
  <c r="AU815" i="1"/>
  <c r="AS2449" i="1"/>
  <c r="AR2449" i="1"/>
  <c r="AT2449" i="1"/>
  <c r="AU2449" i="1"/>
  <c r="AS1693" i="1"/>
  <c r="AR1693" i="1"/>
  <c r="AU1693" i="1"/>
  <c r="AT1693" i="1"/>
  <c r="AU1417" i="1"/>
  <c r="AT1417" i="1"/>
  <c r="AS1417" i="1"/>
  <c r="AR1417" i="1"/>
  <c r="AT1756" i="1"/>
  <c r="AS1756" i="1"/>
  <c r="AR1756" i="1"/>
  <c r="AU1756" i="1"/>
  <c r="AU2848" i="1"/>
  <c r="AT2848" i="1"/>
  <c r="AS2848" i="1"/>
  <c r="AR2848" i="1"/>
  <c r="AT2257" i="1"/>
  <c r="AS2257" i="1"/>
  <c r="AR2257" i="1"/>
  <c r="AU2257" i="1"/>
  <c r="AU1221" i="1"/>
  <c r="AT1221" i="1"/>
  <c r="AR1221" i="1"/>
  <c r="AS1221" i="1"/>
  <c r="AU1872" i="1"/>
  <c r="AT1872" i="1"/>
  <c r="AS1872" i="1"/>
  <c r="AR1872" i="1"/>
  <c r="AU517" i="1"/>
  <c r="AT517" i="1"/>
  <c r="AS517" i="1"/>
  <c r="AR517" i="1"/>
  <c r="AU272" i="1"/>
  <c r="AT272" i="1"/>
  <c r="AS272" i="1"/>
  <c r="AR272" i="1"/>
  <c r="AR2908" i="1"/>
  <c r="AU2908" i="1"/>
  <c r="AT2908" i="1"/>
  <c r="AS2908" i="1"/>
  <c r="AS2092" i="1"/>
  <c r="AR2092" i="1"/>
  <c r="AT2092" i="1"/>
  <c r="AU2092" i="1"/>
  <c r="AR1956" i="1"/>
  <c r="AU1956" i="1"/>
  <c r="AS1956" i="1"/>
  <c r="AT1956" i="1"/>
  <c r="AU1473" i="1"/>
  <c r="AT1473" i="1"/>
  <c r="AS1473" i="1"/>
  <c r="AR1473" i="1"/>
  <c r="AU1770" i="1"/>
  <c r="AT1770" i="1"/>
  <c r="AS1770" i="1"/>
  <c r="AR1770" i="1"/>
  <c r="AU2323" i="1"/>
  <c r="AT2323" i="1"/>
  <c r="AR2323" i="1"/>
  <c r="AS2323" i="1"/>
  <c r="AT3160" i="1"/>
  <c r="AS1515" i="1"/>
  <c r="AR1515" i="1"/>
  <c r="AU1515" i="1"/>
  <c r="AT1515" i="1"/>
  <c r="AU3422" i="1"/>
  <c r="AT3422" i="1"/>
  <c r="AS3422" i="1"/>
  <c r="AR3422" i="1"/>
  <c r="AR2824" i="1"/>
  <c r="AT2824" i="1"/>
  <c r="AS2824" i="1"/>
  <c r="AU2824" i="1"/>
  <c r="AR2547" i="1"/>
  <c r="AU2547" i="1"/>
  <c r="AT2547" i="1"/>
  <c r="AS2547" i="1"/>
  <c r="AU230" i="1"/>
  <c r="AT230" i="1"/>
  <c r="AR230" i="1"/>
  <c r="AS230" i="1"/>
  <c r="AU1406" i="1"/>
  <c r="AT1406" i="1"/>
  <c r="AR1406" i="1"/>
  <c r="AS1406" i="1"/>
  <c r="AR801" i="1"/>
  <c r="AU801" i="1"/>
  <c r="AS801" i="1"/>
  <c r="AT801" i="1"/>
  <c r="AS3135" i="1"/>
  <c r="AR3135" i="1"/>
  <c r="AT3135" i="1"/>
  <c r="AU3135" i="1"/>
  <c r="AU290" i="1"/>
  <c r="AT290" i="1"/>
  <c r="AS290" i="1"/>
  <c r="AR290" i="1"/>
  <c r="AS1984" i="1"/>
  <c r="AR1984" i="1"/>
  <c r="AT1984" i="1"/>
  <c r="AU1984" i="1"/>
  <c r="AS1231" i="1"/>
  <c r="AR1231" i="1"/>
  <c r="AT1231" i="1"/>
  <c r="AU1231" i="1"/>
  <c r="AR2796" i="1"/>
  <c r="AU2796" i="1"/>
  <c r="AT2796" i="1"/>
  <c r="AS2796" i="1"/>
  <c r="AT2852" i="1"/>
  <c r="AS2852" i="1"/>
  <c r="AU2852" i="1"/>
  <c r="AR2852" i="1"/>
  <c r="AT899" i="1"/>
  <c r="AU899" i="1"/>
  <c r="AR899" i="1"/>
  <c r="AS899" i="1"/>
  <c r="AR1466" i="1"/>
  <c r="AU1466" i="1"/>
  <c r="AS1466" i="1"/>
  <c r="AT1466" i="1"/>
  <c r="AT276" i="1"/>
  <c r="AS276" i="1"/>
  <c r="AR276" i="1"/>
  <c r="AU276" i="1"/>
  <c r="AS1581" i="1"/>
  <c r="AR1581" i="1"/>
  <c r="AT1581" i="1"/>
  <c r="AU1581" i="1"/>
  <c r="AU1200" i="1"/>
  <c r="AT1200" i="1"/>
  <c r="AS1200" i="1"/>
  <c r="AR1200" i="1"/>
  <c r="AS822" i="1"/>
  <c r="AR822" i="1"/>
  <c r="AT822" i="1"/>
  <c r="AU822" i="1"/>
  <c r="AT3433" i="1"/>
  <c r="AU199" i="1"/>
  <c r="AS199" i="1"/>
  <c r="AT199" i="1"/>
  <c r="AR199" i="1"/>
  <c r="AU2215" i="1"/>
  <c r="AT2215" i="1"/>
  <c r="AS2215" i="1"/>
  <c r="AR2215" i="1"/>
  <c r="AR703" i="1"/>
  <c r="AU703" i="1"/>
  <c r="AS703" i="1"/>
  <c r="AT703" i="1"/>
  <c r="AU762" i="1"/>
  <c r="AT762" i="1"/>
  <c r="AS762" i="1"/>
  <c r="AR762" i="1"/>
  <c r="AU283" i="1"/>
  <c r="AT283" i="1"/>
  <c r="AS283" i="1"/>
  <c r="AR283" i="1"/>
  <c r="AU748" i="1"/>
  <c r="AT748" i="1"/>
  <c r="AS748" i="1"/>
  <c r="AR748" i="1"/>
  <c r="AS2516" i="1"/>
  <c r="AT2516" i="1"/>
  <c r="AR2516" i="1"/>
  <c r="AU2516" i="1"/>
  <c r="AU1802" i="1"/>
  <c r="AT1802" i="1"/>
  <c r="AR1802" i="1"/>
  <c r="AS1802" i="1"/>
  <c r="AS594" i="1"/>
  <c r="AR594" i="1"/>
  <c r="AT594" i="1"/>
  <c r="AU594" i="1"/>
  <c r="AS528" i="1"/>
  <c r="AR528" i="1"/>
  <c r="AT528" i="1"/>
  <c r="AU528" i="1"/>
  <c r="AU97" i="1"/>
  <c r="AT97" i="1"/>
  <c r="AS97" i="1"/>
  <c r="AR97" i="1"/>
  <c r="AU2575" i="1"/>
  <c r="AT2575" i="1"/>
  <c r="AS2575" i="1"/>
  <c r="AR2575" i="1"/>
  <c r="AS3111" i="1"/>
  <c r="AS1158" i="1"/>
  <c r="AR1158" i="1"/>
  <c r="AT1158" i="1"/>
  <c r="AU1158" i="1"/>
  <c r="AU2407" i="1"/>
  <c r="AT2407" i="1"/>
  <c r="AR2407" i="1"/>
  <c r="AS2407" i="1"/>
  <c r="AU3062" i="1"/>
  <c r="AT3062" i="1"/>
  <c r="AS3062" i="1"/>
  <c r="AR3062" i="1"/>
  <c r="AT1396" i="1"/>
  <c r="AS1396" i="1"/>
  <c r="AU1396" i="1"/>
  <c r="AR1396" i="1"/>
  <c r="AT3426" i="1"/>
  <c r="AS3426" i="1"/>
  <c r="AR3426" i="1"/>
  <c r="AU3426" i="1"/>
  <c r="AU1448" i="1"/>
  <c r="AT1448" i="1"/>
  <c r="AS1448" i="1"/>
  <c r="AR1448" i="1"/>
  <c r="AU1067" i="1"/>
  <c r="AT1067" i="1"/>
  <c r="AR1067" i="1"/>
  <c r="AS1067" i="1"/>
  <c r="AU2309" i="1"/>
  <c r="AT2309" i="1"/>
  <c r="AR2309" i="1"/>
  <c r="AS2309" i="1"/>
  <c r="AT1837" i="1"/>
  <c r="AS1837" i="1"/>
  <c r="AR1837" i="1"/>
  <c r="AU1837" i="1"/>
  <c r="AS685" i="1"/>
  <c r="AR685" i="1"/>
  <c r="AU685" i="1"/>
  <c r="AT685" i="1"/>
  <c r="AR500" i="1"/>
  <c r="AU500" i="1"/>
  <c r="AS500" i="1"/>
  <c r="AT500" i="1"/>
  <c r="AT139" i="1"/>
  <c r="AS139" i="1"/>
  <c r="AR139" i="1"/>
  <c r="AU139" i="1"/>
  <c r="AT2362" i="1"/>
  <c r="AU2362" i="1"/>
  <c r="AR2362" i="1"/>
  <c r="AS2362" i="1"/>
  <c r="AU2838" i="1"/>
  <c r="AS2838" i="1"/>
  <c r="AR2838" i="1"/>
  <c r="AT2838" i="1"/>
  <c r="AS2075" i="1"/>
  <c r="AR2075" i="1"/>
  <c r="AU2075" i="1"/>
  <c r="AT2075" i="1"/>
  <c r="AR461" i="1"/>
  <c r="AU461" i="1"/>
  <c r="AT461" i="1"/>
  <c r="AS461" i="1"/>
  <c r="AU3181" i="1"/>
  <c r="AT3181" i="1"/>
  <c r="AS3181" i="1"/>
  <c r="AR3181" i="1"/>
  <c r="AT1410" i="1"/>
  <c r="AS1410" i="1"/>
  <c r="AR1410" i="1"/>
  <c r="AU1410" i="1"/>
  <c r="AU2379" i="1"/>
  <c r="AT2379" i="1"/>
  <c r="AS2379" i="1"/>
  <c r="AR2379" i="1"/>
  <c r="AU1560" i="1"/>
  <c r="AT1560" i="1"/>
  <c r="AS1560" i="1"/>
  <c r="AR1560" i="1"/>
  <c r="AT108" i="1"/>
  <c r="AS108" i="1"/>
  <c r="AU108" i="1"/>
  <c r="AR108" i="1"/>
  <c r="AU3006" i="1"/>
  <c r="AT3006" i="1"/>
  <c r="AS3006" i="1"/>
  <c r="AR3006" i="1"/>
  <c r="AT3517" i="1"/>
  <c r="AS3517" i="1"/>
  <c r="AR3517" i="1"/>
  <c r="AU3517" i="1"/>
  <c r="AS1438" i="1"/>
  <c r="AR1438" i="1"/>
  <c r="AT1438" i="1"/>
  <c r="AU1438" i="1"/>
  <c r="AU122" i="1"/>
  <c r="AT122" i="1"/>
  <c r="AS122" i="1"/>
  <c r="AR122" i="1"/>
  <c r="AU972" i="1"/>
  <c r="AT972" i="1"/>
  <c r="AR972" i="1"/>
  <c r="AS972" i="1"/>
  <c r="AR24" i="1"/>
  <c r="AS24" i="1"/>
  <c r="AT24" i="1"/>
  <c r="AU24" i="1"/>
  <c r="AU3384" i="1"/>
  <c r="AT3384" i="1"/>
  <c r="AS3384" i="1"/>
  <c r="AR3384" i="1"/>
  <c r="AS1371" i="1"/>
  <c r="AT1371" i="1"/>
  <c r="AR1371" i="1"/>
  <c r="AU1371" i="1"/>
  <c r="AS76" i="1"/>
  <c r="AR76" i="1"/>
  <c r="AU76" i="1"/>
  <c r="AT76" i="1"/>
  <c r="AU2033" i="1"/>
  <c r="AT2033" i="1"/>
  <c r="AS2033" i="1"/>
  <c r="AR2033" i="1"/>
  <c r="AR2442" i="1"/>
  <c r="AU2442" i="1"/>
  <c r="AS2442" i="1"/>
  <c r="AT2442" i="1"/>
  <c r="AU3041" i="1"/>
  <c r="AT3041" i="1"/>
  <c r="AS3041" i="1"/>
  <c r="AR3041" i="1"/>
  <c r="AS1602" i="1"/>
  <c r="AR1602" i="1"/>
  <c r="AT1602" i="1"/>
  <c r="AU1602" i="1"/>
  <c r="AU3405" i="1"/>
  <c r="AT3405" i="1"/>
  <c r="AR3405" i="1"/>
  <c r="AS3405" i="1"/>
  <c r="AS1606" i="1"/>
  <c r="AT1606" i="1"/>
  <c r="AR1606" i="1"/>
  <c r="AU1606" i="1"/>
  <c r="AS1903" i="1"/>
  <c r="AR1903" i="1"/>
  <c r="AT1903" i="1"/>
  <c r="AU1903" i="1"/>
  <c r="AU2600" i="1"/>
  <c r="AT2600" i="1"/>
  <c r="AS2600" i="1"/>
  <c r="AR2600" i="1"/>
  <c r="AU1375" i="1"/>
  <c r="AT1375" i="1"/>
  <c r="AS1375" i="1"/>
  <c r="AR1375" i="1"/>
  <c r="AU1483" i="1"/>
  <c r="AT1483" i="1"/>
  <c r="AS1483" i="1"/>
  <c r="AR1483" i="1"/>
  <c r="AT3380" i="1"/>
  <c r="AR3380" i="1"/>
  <c r="AS3380" i="1"/>
  <c r="AU3380" i="1"/>
  <c r="AU1434" i="1"/>
  <c r="AT1434" i="1"/>
  <c r="AR1434" i="1"/>
  <c r="AS1434" i="1"/>
  <c r="AS55" i="1"/>
  <c r="AR55" i="1"/>
  <c r="AT55" i="1"/>
  <c r="AU55" i="1"/>
  <c r="AU174" i="1"/>
  <c r="AT174" i="1"/>
  <c r="AS174" i="1"/>
  <c r="AR174" i="1"/>
  <c r="AS2911" i="1"/>
  <c r="AR2911" i="1"/>
  <c r="AT2911" i="1"/>
  <c r="AU2911" i="1"/>
  <c r="AS1403" i="1"/>
  <c r="AR1403" i="1"/>
  <c r="AU1403" i="1"/>
  <c r="AT1403" i="1"/>
  <c r="AS661" i="1"/>
  <c r="AR661" i="1"/>
  <c r="AU661" i="1"/>
  <c r="AT661" i="1"/>
  <c r="AU2558" i="1"/>
  <c r="AT2558" i="1"/>
  <c r="AS2558" i="1"/>
  <c r="AR2558" i="1"/>
  <c r="AR430" i="1"/>
  <c r="AU430" i="1"/>
  <c r="AT430" i="1"/>
  <c r="AS430" i="1"/>
  <c r="AU3345" i="1"/>
  <c r="AT3345" i="1"/>
  <c r="AS3345" i="1"/>
  <c r="AR3345" i="1"/>
  <c r="AU531" i="1"/>
  <c r="AT531" i="1"/>
  <c r="AS531" i="1"/>
  <c r="AR531" i="1"/>
  <c r="AU384" i="1"/>
  <c r="AT384" i="1"/>
  <c r="AS384" i="1"/>
  <c r="AR384" i="1"/>
  <c r="AR1924" i="1"/>
  <c r="AU1924" i="1"/>
  <c r="AS1924" i="1"/>
  <c r="AT1924" i="1"/>
  <c r="AU1805" i="1"/>
  <c r="AT1805" i="1"/>
  <c r="AR1805" i="1"/>
  <c r="AS1805" i="1"/>
  <c r="AS3160" i="1"/>
  <c r="AU3156" i="1"/>
  <c r="AT3156" i="1"/>
  <c r="AS3156" i="1"/>
  <c r="AR3156" i="1"/>
  <c r="AU657" i="1"/>
  <c r="AT657" i="1"/>
  <c r="AS657" i="1"/>
  <c r="AR657" i="1"/>
  <c r="AU2943" i="1"/>
  <c r="AT2943" i="1"/>
  <c r="AS2943" i="1"/>
  <c r="AR2943" i="1"/>
  <c r="AU692" i="1"/>
  <c r="AT692" i="1"/>
  <c r="AR692" i="1"/>
  <c r="AS692" i="1"/>
  <c r="AS2169" i="1"/>
  <c r="AT2169" i="1"/>
  <c r="AR2169" i="1"/>
  <c r="AU2169" i="1"/>
  <c r="AS1256" i="1"/>
  <c r="AR1256" i="1"/>
  <c r="AU1256" i="1"/>
  <c r="AT1256" i="1"/>
  <c r="AT1725" i="1"/>
  <c r="AS1725" i="1"/>
  <c r="AR1725" i="1"/>
  <c r="AU1725" i="1"/>
  <c r="AU545" i="1"/>
  <c r="AT545" i="1"/>
  <c r="AS545" i="1"/>
  <c r="AR545" i="1"/>
  <c r="AU773" i="1"/>
  <c r="AR773" i="1"/>
  <c r="AT773" i="1"/>
  <c r="AS773" i="1"/>
  <c r="AR150" i="1"/>
  <c r="AU150" i="1"/>
  <c r="AT150" i="1"/>
  <c r="AS150" i="1"/>
  <c r="AU2862" i="1"/>
  <c r="AT2862" i="1"/>
  <c r="AR2862" i="1"/>
  <c r="AS2862" i="1"/>
  <c r="AU2183" i="1"/>
  <c r="AT2183" i="1"/>
  <c r="AS2183" i="1"/>
  <c r="AR2183" i="1"/>
  <c r="AU2446" i="1"/>
  <c r="AT2446" i="1"/>
  <c r="AR2446" i="1"/>
  <c r="AS2446" i="1"/>
  <c r="AU101" i="1"/>
  <c r="AT101" i="1"/>
  <c r="AR101" i="1"/>
  <c r="AS101" i="1"/>
  <c r="AU3205" i="1"/>
  <c r="AT3205" i="1"/>
  <c r="AS3205" i="1"/>
  <c r="AR3205" i="1"/>
  <c r="AT3034" i="1"/>
  <c r="AS3034" i="1"/>
  <c r="AR3034" i="1"/>
  <c r="AU3034" i="1"/>
  <c r="AS2915" i="1"/>
  <c r="AR2915" i="1"/>
  <c r="AU2915" i="1"/>
  <c r="AT2915" i="1"/>
  <c r="AU1662" i="1"/>
  <c r="AT1662" i="1"/>
  <c r="AR1662" i="1"/>
  <c r="AS1662" i="1"/>
  <c r="AU1070" i="1"/>
  <c r="AT1070" i="1"/>
  <c r="AS1070" i="1"/>
  <c r="AR1070" i="1"/>
  <c r="AR1228" i="1"/>
  <c r="AU1228" i="1"/>
  <c r="AS1228" i="1"/>
  <c r="AT1228" i="1"/>
  <c r="AT2841" i="1"/>
  <c r="AS2841" i="1"/>
  <c r="AU2841" i="1"/>
  <c r="AR2841" i="1"/>
  <c r="AU1543" i="1"/>
  <c r="AT1543" i="1"/>
  <c r="AS1543" i="1"/>
  <c r="AR1543" i="1"/>
  <c r="AU1053" i="1"/>
  <c r="AT1053" i="1"/>
  <c r="AS1053" i="1"/>
  <c r="AR1053" i="1"/>
  <c r="AU713" i="1"/>
  <c r="AT713" i="1"/>
  <c r="AR713" i="1"/>
  <c r="AS713" i="1"/>
  <c r="AU2166" i="1"/>
  <c r="AR2166" i="1"/>
  <c r="AT2166" i="1"/>
  <c r="AS2166" i="1"/>
  <c r="AR1126" i="1"/>
  <c r="AU346" i="1"/>
  <c r="AT346" i="1"/>
  <c r="AS346" i="1"/>
  <c r="AR346" i="1"/>
  <c r="AT790" i="1"/>
  <c r="AS790" i="1"/>
  <c r="AU790" i="1"/>
  <c r="AR790" i="1"/>
  <c r="AT1578" i="1"/>
  <c r="AS1578" i="1"/>
  <c r="AR1578" i="1"/>
  <c r="AU1578" i="1"/>
  <c r="AU367" i="1"/>
  <c r="AT367" i="1"/>
  <c r="AS367" i="1"/>
  <c r="AR367" i="1"/>
  <c r="AU111" i="1"/>
  <c r="AT111" i="1"/>
  <c r="AS111" i="1"/>
  <c r="AR111" i="1"/>
  <c r="AU1746" i="1"/>
  <c r="AT1746" i="1"/>
  <c r="AS1746" i="1"/>
  <c r="AR1746" i="1"/>
  <c r="AR633" i="1"/>
  <c r="AU633" i="1"/>
  <c r="AT633" i="1"/>
  <c r="AS633" i="1"/>
  <c r="AU1819" i="1"/>
  <c r="AT1819" i="1"/>
  <c r="AS1819" i="1"/>
  <c r="AR1819" i="1"/>
  <c r="AU3338" i="1"/>
  <c r="AT3338" i="1"/>
  <c r="AS3338" i="1"/>
  <c r="AR3338" i="1"/>
  <c r="AU3163" i="1"/>
  <c r="AT3163" i="1"/>
  <c r="AS3163" i="1"/>
  <c r="AR3163" i="1"/>
  <c r="AU2047" i="1"/>
  <c r="AT2047" i="1"/>
  <c r="AS2047" i="1"/>
  <c r="AR2047" i="1"/>
  <c r="AR2726" i="1"/>
  <c r="AU2726" i="1"/>
  <c r="AT2726" i="1"/>
  <c r="AS2726" i="1"/>
  <c r="AU328" i="1"/>
  <c r="AT328" i="1"/>
  <c r="AR328" i="1"/>
  <c r="AS328" i="1"/>
  <c r="AU1809" i="1"/>
  <c r="AT1809" i="1"/>
  <c r="AS1809" i="1"/>
  <c r="AR1809" i="1"/>
  <c r="AT1242" i="1"/>
  <c r="AS1242" i="1"/>
  <c r="AR1242" i="1"/>
  <c r="AU1242" i="1"/>
  <c r="AU2292" i="1"/>
  <c r="AR2292" i="1"/>
  <c r="AT2292" i="1"/>
  <c r="AS2292" i="1"/>
  <c r="AU1182" i="1"/>
  <c r="AT1182" i="1"/>
  <c r="AS1182" i="1"/>
  <c r="AR1182" i="1"/>
  <c r="AU3111" i="1"/>
  <c r="AU2684" i="1"/>
  <c r="AR2684" i="1"/>
  <c r="AT955" i="1"/>
  <c r="AU955" i="1"/>
  <c r="AR955" i="1"/>
  <c r="AS955" i="1"/>
  <c r="AU1728" i="1"/>
  <c r="AT1728" i="1"/>
  <c r="AS1728" i="1"/>
  <c r="AR1728" i="1"/>
  <c r="AS1235" i="1"/>
  <c r="AR1235" i="1"/>
  <c r="AT1235" i="1"/>
  <c r="AU1235" i="1"/>
  <c r="AS1721" i="1"/>
  <c r="AR1721" i="1"/>
  <c r="AT1721" i="1"/>
  <c r="AU1721" i="1"/>
  <c r="AU965" i="1"/>
  <c r="AT965" i="1"/>
  <c r="AS965" i="1"/>
  <c r="AR965" i="1"/>
  <c r="AS1679" i="1"/>
  <c r="AR1679" i="1"/>
  <c r="AS1263" i="1"/>
  <c r="AR1263" i="1"/>
  <c r="AT1263" i="1"/>
  <c r="AU1263" i="1"/>
  <c r="AS2502" i="1"/>
  <c r="AR2502" i="1"/>
  <c r="AT2502" i="1"/>
  <c r="AU2502" i="1"/>
  <c r="AU3499" i="1"/>
  <c r="AT3499" i="1"/>
  <c r="AS3499" i="1"/>
  <c r="AR3499" i="1"/>
  <c r="AR3447" i="1"/>
  <c r="AU3447" i="1"/>
  <c r="AS3447" i="1"/>
  <c r="AT3447" i="1"/>
  <c r="AU1175" i="1"/>
  <c r="AT1175" i="1"/>
  <c r="AS1175" i="1"/>
  <c r="AR1175" i="1"/>
  <c r="AU3440" i="1"/>
  <c r="AT3440" i="1"/>
  <c r="AR3440" i="1"/>
  <c r="AS3440" i="1"/>
  <c r="AU1833" i="1"/>
  <c r="AT1833" i="1"/>
  <c r="AS1833" i="1"/>
  <c r="AR1833" i="1"/>
  <c r="AT423" i="1"/>
  <c r="AS423" i="1"/>
  <c r="AR423" i="1"/>
  <c r="AU423" i="1"/>
  <c r="AS2064" i="1"/>
  <c r="AR2064" i="1"/>
  <c r="AT2064" i="1"/>
  <c r="AU2064" i="1"/>
  <c r="AU2397" i="1"/>
  <c r="AT2397" i="1"/>
  <c r="AS2397" i="1"/>
  <c r="AR2397" i="1"/>
  <c r="AS808" i="1"/>
  <c r="AR808" i="1"/>
  <c r="AU808" i="1"/>
  <c r="AT808" i="1"/>
  <c r="AS825" i="1"/>
  <c r="AR825" i="1"/>
  <c r="AT825" i="1"/>
  <c r="AU825" i="1"/>
  <c r="AT1522" i="1"/>
  <c r="AS1522" i="1"/>
  <c r="AR1522" i="1"/>
  <c r="AU1522" i="1"/>
  <c r="AU465" i="1"/>
  <c r="AT465" i="1"/>
  <c r="AS465" i="1"/>
  <c r="AR465" i="1"/>
  <c r="AT1781" i="1"/>
  <c r="AS1781" i="1"/>
  <c r="AR1781" i="1"/>
  <c r="AU1781" i="1"/>
  <c r="AR734" i="1"/>
  <c r="AU734" i="1"/>
  <c r="AU741" i="1"/>
  <c r="AT741" i="1"/>
  <c r="AS741" i="1"/>
  <c r="AR741" i="1"/>
  <c r="AS1322" i="1"/>
  <c r="AR1322" i="1"/>
  <c r="AU1322" i="1"/>
  <c r="AT1322" i="1"/>
  <c r="AS1658" i="1"/>
  <c r="AR1658" i="1"/>
  <c r="AT1658" i="1"/>
  <c r="AU1658" i="1"/>
  <c r="AU2285" i="1"/>
  <c r="AT2285" i="1"/>
  <c r="AS2285" i="1"/>
  <c r="AR2285" i="1"/>
  <c r="AT622" i="1"/>
  <c r="AS1672" i="1"/>
  <c r="AR1672" i="1"/>
  <c r="AT1672" i="1"/>
  <c r="AU1672" i="1"/>
  <c r="AU941" i="1"/>
  <c r="AT941" i="1"/>
  <c r="AS941" i="1"/>
  <c r="AR941" i="1"/>
  <c r="AR3230" i="1"/>
  <c r="AU3230" i="1"/>
  <c r="AU3310" i="1"/>
  <c r="AS3310" i="1"/>
  <c r="AT3310" i="1"/>
  <c r="AR3310" i="1"/>
  <c r="AU3335" i="1"/>
  <c r="AS3335" i="1"/>
  <c r="AT3335" i="1"/>
  <c r="AR3335" i="1"/>
  <c r="AU1847" i="1"/>
  <c r="AT1847" i="1"/>
  <c r="AS1847" i="1"/>
  <c r="AR1847" i="1"/>
  <c r="AS262" i="1"/>
  <c r="AU262" i="1"/>
  <c r="AT262" i="1"/>
  <c r="AR262" i="1"/>
  <c r="AR2162" i="1"/>
  <c r="AU2162" i="1"/>
  <c r="AT2162" i="1"/>
  <c r="AS2162" i="1"/>
  <c r="AU3174" i="1"/>
  <c r="AT3174" i="1"/>
  <c r="AS3174" i="1"/>
  <c r="AR3174" i="1"/>
  <c r="AR167" i="1"/>
  <c r="AS167" i="1"/>
  <c r="AU167" i="1"/>
  <c r="AT167" i="1"/>
  <c r="AU538" i="1"/>
  <c r="AT538" i="1"/>
  <c r="AS538" i="1"/>
  <c r="AR538" i="1"/>
  <c r="AU59" i="1"/>
  <c r="AT59" i="1"/>
  <c r="AS59" i="1"/>
  <c r="AR59" i="1"/>
  <c r="AS2015" i="1"/>
  <c r="AR2015" i="1"/>
  <c r="AT2015" i="1"/>
  <c r="AU2015" i="1"/>
  <c r="AS1088" i="1"/>
  <c r="AR1088" i="1"/>
  <c r="AT1088" i="1"/>
  <c r="AU1088" i="1"/>
  <c r="AU587" i="1"/>
  <c r="AT587" i="1"/>
  <c r="AR587" i="1"/>
  <c r="AS587" i="1"/>
  <c r="AR776" i="1"/>
  <c r="AU776" i="1"/>
  <c r="AT776" i="1"/>
  <c r="AS776" i="1"/>
  <c r="AS2103" i="1"/>
  <c r="AR2103" i="1"/>
  <c r="AT2103" i="1"/>
  <c r="AU2103" i="1"/>
  <c r="AR832" i="1"/>
  <c r="AU832" i="1"/>
  <c r="AT832" i="1"/>
  <c r="AS832" i="1"/>
  <c r="AU2873" i="1"/>
  <c r="AT2873" i="1"/>
  <c r="AS2873" i="1"/>
  <c r="AR2873" i="1"/>
  <c r="AU2096" i="1"/>
  <c r="AT2096" i="1"/>
  <c r="AS2096" i="1"/>
  <c r="AR2096" i="1"/>
  <c r="AS1830" i="1"/>
  <c r="AR1830" i="1"/>
  <c r="AU1830" i="1"/>
  <c r="AT1830" i="1"/>
  <c r="AU2638" i="1"/>
  <c r="AT2638" i="1"/>
  <c r="AS2638" i="1"/>
  <c r="AR2638" i="1"/>
  <c r="AU2981" i="1"/>
  <c r="AT2981" i="1"/>
  <c r="AS2981" i="1"/>
  <c r="AR2981" i="1"/>
  <c r="AS2652" i="1"/>
  <c r="AU2652" i="1"/>
  <c r="AT2652" i="1"/>
  <c r="AR2652" i="1"/>
  <c r="AU1627" i="1"/>
  <c r="AT1627" i="1"/>
  <c r="AS1627" i="1"/>
  <c r="AR1627" i="1"/>
  <c r="AS2005" i="1"/>
  <c r="AR2005" i="1"/>
  <c r="AT2005" i="1"/>
  <c r="AU2005" i="1"/>
  <c r="AU1550" i="1"/>
  <c r="AT1550" i="1"/>
  <c r="AS1550" i="1"/>
  <c r="AR1550" i="1"/>
  <c r="AS2491" i="1"/>
  <c r="AT2491" i="1"/>
  <c r="AU2491" i="1"/>
  <c r="AR2491" i="1"/>
  <c r="AU2621" i="1"/>
  <c r="AT2621" i="1"/>
  <c r="AR2621" i="1"/>
  <c r="AS2621" i="1"/>
  <c r="AS3475" i="1"/>
  <c r="AR3475" i="1"/>
  <c r="AT3475" i="1"/>
  <c r="AU3475" i="1"/>
  <c r="AU2950" i="1"/>
  <c r="AT2950" i="1"/>
  <c r="AR2950" i="1"/>
  <c r="AS2950" i="1"/>
  <c r="AU1392" i="1"/>
  <c r="AT1392" i="1"/>
  <c r="AS1392" i="1"/>
  <c r="AR1392" i="1"/>
  <c r="AS1917" i="1"/>
  <c r="AR1917" i="1"/>
  <c r="AU1917" i="1"/>
  <c r="AT1917" i="1"/>
  <c r="AS2299" i="1"/>
  <c r="AT2299" i="1"/>
  <c r="AU2299" i="1"/>
  <c r="AR2299" i="1"/>
  <c r="AS1126" i="1"/>
  <c r="AR405" i="1"/>
  <c r="AU405" i="1"/>
  <c r="AT405" i="1"/>
  <c r="AS405" i="1"/>
  <c r="AT444" i="1"/>
  <c r="AS444" i="1"/>
  <c r="AU444" i="1"/>
  <c r="AR444" i="1"/>
  <c r="AU440" i="1"/>
  <c r="AT440" i="1"/>
  <c r="AS440" i="1"/>
  <c r="AR440" i="1"/>
  <c r="AU1875" i="1"/>
  <c r="AT1875" i="1"/>
  <c r="AS1875" i="1"/>
  <c r="AR1875" i="1"/>
  <c r="AR2243" i="1"/>
  <c r="AU2243" i="1"/>
  <c r="AT2243" i="1"/>
  <c r="AS2243" i="1"/>
  <c r="AS902" i="1"/>
  <c r="AR902" i="1"/>
  <c r="AT902" i="1"/>
  <c r="AU902" i="1"/>
  <c r="AU2533" i="1"/>
  <c r="AT2533" i="1"/>
  <c r="AS2533" i="1"/>
  <c r="AR2533" i="1"/>
  <c r="AT2201" i="1"/>
  <c r="AS2201" i="1"/>
  <c r="AR2201" i="1"/>
  <c r="AU2201" i="1"/>
  <c r="AT664" i="1"/>
  <c r="AS664" i="1"/>
  <c r="AR664" i="1"/>
  <c r="AU664" i="1"/>
  <c r="AS2656" i="1"/>
  <c r="AR2656" i="1"/>
  <c r="AT2656" i="1"/>
  <c r="AU2656" i="1"/>
  <c r="AS1011" i="1"/>
  <c r="AR1011" i="1"/>
  <c r="AT1011" i="1"/>
  <c r="AU1011" i="1"/>
  <c r="AR2530" i="1"/>
  <c r="AU2530" i="1"/>
  <c r="AS2530" i="1"/>
  <c r="AT2530" i="1"/>
  <c r="AS1861" i="1"/>
  <c r="AR1861" i="1"/>
  <c r="AU1861" i="1"/>
  <c r="AT1861" i="1"/>
  <c r="AU2085" i="1"/>
  <c r="AT2085" i="1"/>
  <c r="AS2085" i="1"/>
  <c r="AR2085" i="1"/>
  <c r="AR2519" i="1"/>
  <c r="AU2519" i="1"/>
  <c r="AT2519" i="1"/>
  <c r="AS2519" i="1"/>
  <c r="AU3244" i="1"/>
  <c r="AT3244" i="1"/>
  <c r="AS3244" i="1"/>
  <c r="AR3244" i="1"/>
  <c r="AS1616" i="1"/>
  <c r="AR1616" i="1"/>
  <c r="AT1616" i="1"/>
  <c r="AU1616" i="1"/>
  <c r="AT3356" i="1"/>
  <c r="AS3356" i="1"/>
  <c r="AR3356" i="1"/>
  <c r="AU3356" i="1"/>
  <c r="AU1193" i="1"/>
  <c r="AT1193" i="1"/>
  <c r="AR1193" i="1"/>
  <c r="AS1193" i="1"/>
  <c r="AS451" i="1"/>
  <c r="AR451" i="1"/>
  <c r="AT451" i="1"/>
  <c r="AU451" i="1"/>
  <c r="AU1949" i="1"/>
  <c r="AT1949" i="1"/>
  <c r="AS1949" i="1"/>
  <c r="AR1949" i="1"/>
  <c r="AU3030" i="1"/>
  <c r="AT3030" i="1"/>
  <c r="AS3030" i="1"/>
  <c r="AR3030" i="1"/>
  <c r="AT2995" i="1"/>
  <c r="AS2995" i="1"/>
  <c r="AU2995" i="1"/>
  <c r="AR2995" i="1"/>
  <c r="AR3387" i="1"/>
  <c r="AU3387" i="1"/>
  <c r="AS3387" i="1"/>
  <c r="AT3387" i="1"/>
  <c r="AU353" i="1"/>
  <c r="AT353" i="1"/>
  <c r="AS353" i="1"/>
  <c r="AR353" i="1"/>
  <c r="AR535" i="1"/>
  <c r="AU535" i="1"/>
  <c r="AT535" i="1"/>
  <c r="AS535" i="1"/>
  <c r="AS437" i="1"/>
  <c r="AR437" i="1"/>
  <c r="AU437" i="1"/>
  <c r="AT437" i="1"/>
  <c r="AU1952" i="1"/>
  <c r="AT1952" i="1"/>
  <c r="AS1952" i="1"/>
  <c r="AR1952" i="1"/>
  <c r="AR3111" i="1"/>
  <c r="AT1105" i="1"/>
  <c r="AS1105" i="1"/>
  <c r="AR1105" i="1"/>
  <c r="AU1105" i="1"/>
  <c r="AS2705" i="1"/>
  <c r="AR2705" i="1"/>
  <c r="AT2705" i="1"/>
  <c r="AU2705" i="1"/>
  <c r="AR2012" i="1"/>
  <c r="AU2012" i="1"/>
  <c r="AS2012" i="1"/>
  <c r="AT2012" i="1"/>
  <c r="AU3069" i="1"/>
  <c r="AT3069" i="1"/>
  <c r="AS3069" i="1"/>
  <c r="AR3069" i="1"/>
  <c r="AT881" i="1"/>
  <c r="AS881" i="1"/>
  <c r="AR881" i="1"/>
  <c r="AU881" i="1"/>
  <c r="AU1154" i="1"/>
  <c r="AT1154" i="1"/>
  <c r="AR1154" i="1"/>
  <c r="AS1154" i="1"/>
  <c r="AU3506" i="1"/>
  <c r="AT3506" i="1"/>
  <c r="AS3506" i="1"/>
  <c r="AR3506" i="1"/>
  <c r="AU2733" i="1"/>
  <c r="AT2733" i="1"/>
  <c r="AR2733" i="1"/>
  <c r="AS2733" i="1"/>
  <c r="AU2404" i="1"/>
  <c r="AT2404" i="1"/>
  <c r="AR2404" i="1"/>
  <c r="AS2404" i="1"/>
  <c r="AU1735" i="1"/>
  <c r="AT1735" i="1"/>
  <c r="AS1735" i="1"/>
  <c r="AR1735" i="1"/>
  <c r="AU643" i="1"/>
  <c r="AT643" i="1"/>
  <c r="AS643" i="1"/>
  <c r="AR643" i="1"/>
  <c r="AR3051" i="1"/>
  <c r="AT3051" i="1"/>
  <c r="AS3051" i="1"/>
  <c r="AU3051" i="1"/>
  <c r="AU202" i="1"/>
  <c r="AT202" i="1"/>
  <c r="AS202" i="1"/>
  <c r="AR202" i="1"/>
  <c r="AS1487" i="1"/>
  <c r="AR1487" i="1"/>
  <c r="AT1487" i="1"/>
  <c r="AU1487" i="1"/>
  <c r="AT1091" i="1"/>
  <c r="AS1091" i="1"/>
  <c r="AU1091" i="1"/>
  <c r="AR1091" i="1"/>
  <c r="AS2922" i="1"/>
  <c r="AR2922" i="1"/>
  <c r="AU2922" i="1"/>
  <c r="AT2922" i="1"/>
  <c r="AU1914" i="1"/>
  <c r="AT1914" i="1"/>
  <c r="AS1914" i="1"/>
  <c r="AR1914" i="1"/>
  <c r="AU3226" i="1"/>
  <c r="AS3226" i="1"/>
  <c r="AR3226" i="1"/>
  <c r="AT3226" i="1"/>
  <c r="AS1774" i="1"/>
  <c r="AR1774" i="1"/>
  <c r="AU1774" i="1"/>
  <c r="AT1774" i="1"/>
  <c r="AU3188" i="1"/>
  <c r="AT3188" i="1"/>
  <c r="AR3188" i="1"/>
  <c r="AS3188" i="1"/>
  <c r="AT3142" i="1"/>
  <c r="AS3142" i="1"/>
  <c r="AR3142" i="1"/>
  <c r="AU3142" i="1"/>
  <c r="AS2708" i="1"/>
  <c r="AR2708" i="1"/>
  <c r="AU2708" i="1"/>
  <c r="AT2708" i="1"/>
  <c r="AU2544" i="1"/>
  <c r="AT2544" i="1"/>
  <c r="AS2544" i="1"/>
  <c r="AR2544" i="1"/>
  <c r="AU769" i="1"/>
  <c r="AR769" i="1"/>
  <c r="AS769" i="1"/>
  <c r="AT769" i="1"/>
  <c r="AU395" i="1"/>
  <c r="AT395" i="1"/>
  <c r="AS395" i="1"/>
  <c r="AR395" i="1"/>
  <c r="AR2306" i="1"/>
  <c r="AT2306" i="1"/>
  <c r="AU2306" i="1"/>
  <c r="AS2306" i="1"/>
  <c r="AS622" i="1"/>
  <c r="AU3146" i="1"/>
  <c r="AS3146" i="1"/>
  <c r="AR3146" i="1"/>
  <c r="AT3146" i="1"/>
  <c r="AU1312" i="1"/>
  <c r="AT1312" i="1"/>
  <c r="AS1312" i="1"/>
  <c r="AR1312" i="1"/>
  <c r="AS1697" i="1"/>
  <c r="AR1697" i="1"/>
  <c r="AT1697" i="1"/>
  <c r="AU1697" i="1"/>
  <c r="AR1588" i="1"/>
  <c r="AU3520" i="1"/>
  <c r="AT3520" i="1"/>
  <c r="AS3520" i="1"/>
  <c r="AR3520" i="1"/>
  <c r="AR2572" i="1"/>
  <c r="AU2572" i="1"/>
  <c r="AS2572" i="1"/>
  <c r="AT2572" i="1"/>
  <c r="AR745" i="1"/>
  <c r="AU745" i="1"/>
  <c r="AT745" i="1"/>
  <c r="AS745" i="1"/>
  <c r="AS1844" i="1"/>
  <c r="AR1844" i="1"/>
  <c r="AT1844" i="1"/>
  <c r="AU1844" i="1"/>
  <c r="AS2225" i="1"/>
  <c r="AR2225" i="1"/>
  <c r="AT2225" i="1"/>
  <c r="AU2225" i="1"/>
  <c r="AS2684" i="1"/>
  <c r="AU1557" i="1"/>
  <c r="AR1557" i="1"/>
  <c r="AT1557" i="1"/>
  <c r="AS1557" i="1"/>
  <c r="AR206" i="1"/>
  <c r="AU206" i="1"/>
  <c r="AT206" i="1"/>
  <c r="AS206" i="1"/>
  <c r="AS2337" i="1"/>
  <c r="AR2337" i="1"/>
  <c r="AT2337" i="1"/>
  <c r="AU2337" i="1"/>
  <c r="AT734" i="1"/>
  <c r="AR521" i="1"/>
  <c r="AU521" i="1"/>
  <c r="AT521" i="1"/>
  <c r="AS521" i="1"/>
  <c r="AU706" i="1"/>
  <c r="AT706" i="1"/>
  <c r="AS706" i="1"/>
  <c r="AR706" i="1"/>
  <c r="AS787" i="1"/>
  <c r="AR787" i="1"/>
  <c r="AT787" i="1"/>
  <c r="AU787" i="1"/>
  <c r="AU909" i="1"/>
  <c r="AT909" i="1"/>
  <c r="AR909" i="1"/>
  <c r="AS909" i="1"/>
  <c r="AU2463" i="1"/>
  <c r="AT2463" i="1"/>
  <c r="AS2463" i="1"/>
  <c r="AR2463" i="1"/>
  <c r="AU2495" i="1"/>
  <c r="AT2495" i="1"/>
  <c r="AS2495" i="1"/>
  <c r="AR2495" i="1"/>
  <c r="AS143" i="1"/>
  <c r="AR143" i="1"/>
  <c r="AT143" i="1"/>
  <c r="AU143" i="1"/>
  <c r="AT3261" i="1"/>
  <c r="AS3261" i="1"/>
  <c r="AR3261" i="1"/>
  <c r="AU3261" i="1"/>
  <c r="AU927" i="1"/>
  <c r="AT927" i="1"/>
  <c r="AS927" i="1"/>
  <c r="AR927" i="1"/>
  <c r="AU2929" i="1"/>
  <c r="AT2929" i="1"/>
  <c r="AS2929" i="1"/>
  <c r="AR2929" i="1"/>
  <c r="AU2736" i="1"/>
  <c r="AT2736" i="1"/>
  <c r="AS2736" i="1"/>
  <c r="AR2736" i="1"/>
  <c r="AU1651" i="1"/>
  <c r="AT1651" i="1"/>
  <c r="AR1651" i="1"/>
  <c r="AS1651" i="1"/>
  <c r="AU1928" i="1"/>
  <c r="AT1928" i="1"/>
  <c r="AS1928" i="1"/>
  <c r="AR1928" i="1"/>
  <c r="AR2043" i="1"/>
  <c r="AU2043" i="1"/>
  <c r="AT2043" i="1"/>
  <c r="AS2043" i="1"/>
  <c r="AR2953" i="1"/>
  <c r="AU2953" i="1"/>
  <c r="AT1126" i="1"/>
  <c r="AU2957" i="1"/>
  <c r="AT2957" i="1"/>
  <c r="AS2957" i="1"/>
  <c r="AR2957" i="1"/>
  <c r="AU1102" i="1"/>
  <c r="AT1102" i="1"/>
  <c r="AS1102" i="1"/>
  <c r="AR1102" i="1"/>
  <c r="AS1718" i="1"/>
  <c r="AR1718" i="1"/>
  <c r="AU1718" i="1"/>
  <c r="AT1718" i="1"/>
  <c r="AU1326" i="1"/>
  <c r="AT1326" i="1"/>
  <c r="AR1326" i="1"/>
  <c r="AS1326" i="1"/>
  <c r="AS3394" i="1"/>
  <c r="AR3394" i="1"/>
  <c r="AT3394" i="1"/>
  <c r="AU3394" i="1"/>
  <c r="AR1798" i="1"/>
  <c r="AU1798" i="1"/>
  <c r="AT1798" i="1"/>
  <c r="AS1798" i="1"/>
  <c r="AS3132" i="1"/>
  <c r="AR3132" i="1"/>
  <c r="AT3132" i="1"/>
  <c r="AU3132" i="1"/>
  <c r="AS930" i="1"/>
  <c r="AR930" i="1"/>
  <c r="AT930" i="1"/>
  <c r="AU930" i="1"/>
  <c r="AR2561" i="1"/>
  <c r="AU2561" i="1"/>
  <c r="AS2561" i="1"/>
  <c r="AT2561" i="1"/>
  <c r="AR2400" i="1"/>
  <c r="AU2400" i="1"/>
  <c r="AS2400" i="1"/>
  <c r="AT2400" i="1"/>
  <c r="AU1816" i="1"/>
  <c r="AT1816" i="1"/>
  <c r="AS1816" i="1"/>
  <c r="AR1816" i="1"/>
  <c r="AT83" i="1"/>
  <c r="AS83" i="1"/>
  <c r="AR83" i="1"/>
  <c r="AU83" i="1"/>
  <c r="AU3373" i="1"/>
  <c r="AR3373" i="1"/>
  <c r="AT3373" i="1"/>
  <c r="AS3373" i="1"/>
  <c r="AT2505" i="1"/>
  <c r="AS2505" i="1"/>
  <c r="AU2505" i="1"/>
  <c r="AR2505" i="1"/>
  <c r="AU1791" i="1"/>
  <c r="AT1791" i="1"/>
  <c r="AS1791" i="1"/>
  <c r="AR1791" i="1"/>
  <c r="AU766" i="1"/>
  <c r="AR766" i="1"/>
  <c r="AT766" i="1"/>
  <c r="AS766" i="1"/>
  <c r="AR3058" i="1"/>
  <c r="AU3058" i="1"/>
  <c r="AT3058" i="1"/>
  <c r="AS3058" i="1"/>
  <c r="AS3184" i="1"/>
  <c r="AT3184" i="1"/>
  <c r="AR3184" i="1"/>
  <c r="AU3184" i="1"/>
  <c r="AU2526" i="1"/>
  <c r="AT2526" i="1"/>
  <c r="AS2526" i="1"/>
  <c r="AR2526" i="1"/>
  <c r="AU293" i="1"/>
  <c r="AT293" i="1"/>
  <c r="AS293" i="1"/>
  <c r="AR293" i="1"/>
  <c r="AR552" i="1"/>
  <c r="AU552" i="1"/>
  <c r="AT552" i="1"/>
  <c r="AS552" i="1"/>
  <c r="AU185" i="1"/>
  <c r="AT185" i="1"/>
  <c r="AS185" i="1"/>
  <c r="AR185" i="1"/>
  <c r="AS1963" i="1"/>
  <c r="AR1963" i="1"/>
  <c r="AU1963" i="1"/>
  <c r="AT1963" i="1"/>
  <c r="AU3293" i="1"/>
  <c r="AT3293" i="1"/>
  <c r="AR3293" i="1"/>
  <c r="AS3293" i="1"/>
  <c r="AU2320" i="1"/>
  <c r="AT2320" i="1"/>
  <c r="AS2320" i="1"/>
  <c r="AR2320" i="1"/>
  <c r="AT1354" i="1"/>
  <c r="AS1354" i="1"/>
  <c r="AR1354" i="1"/>
  <c r="AU1354" i="1"/>
  <c r="AR195" i="1"/>
  <c r="AU195" i="1"/>
  <c r="AS195" i="1"/>
  <c r="AT195" i="1"/>
  <c r="AS2281" i="1"/>
  <c r="AR2281" i="1"/>
  <c r="AU2281" i="1"/>
  <c r="AT2281" i="1"/>
  <c r="AU1669" i="1"/>
  <c r="AT1669" i="1"/>
  <c r="AS1669" i="1"/>
  <c r="AR1669" i="1"/>
  <c r="AU1690" i="1"/>
  <c r="AT1690" i="1"/>
  <c r="AR1690" i="1"/>
  <c r="AS1690" i="1"/>
  <c r="AS3104" i="1"/>
  <c r="AR3104" i="1"/>
  <c r="AT3104" i="1"/>
  <c r="AU3104" i="1"/>
  <c r="AU1536" i="1"/>
  <c r="AT1536" i="1"/>
  <c r="AS1536" i="1"/>
  <c r="AR1536" i="1"/>
  <c r="AU244" i="1"/>
  <c r="AT244" i="1"/>
  <c r="AR244" i="1"/>
  <c r="AS244" i="1"/>
  <c r="AT2586" i="1"/>
  <c r="AS2586" i="1"/>
  <c r="AR2586" i="1"/>
  <c r="AU2586" i="1"/>
  <c r="AU934" i="1"/>
  <c r="AT934" i="1"/>
  <c r="AS934" i="1"/>
  <c r="AR934" i="1"/>
  <c r="AR3233" i="1"/>
  <c r="AU3233" i="1"/>
  <c r="AT3233" i="1"/>
  <c r="AS3233" i="1"/>
  <c r="AU710" i="1"/>
  <c r="AT710" i="1"/>
  <c r="AR710" i="1"/>
  <c r="AS710" i="1"/>
  <c r="AU2435" i="1"/>
  <c r="AT2435" i="1"/>
  <c r="AS2435" i="1"/>
  <c r="AR2435" i="1"/>
  <c r="AR979" i="1"/>
  <c r="AU979" i="1"/>
  <c r="AT979" i="1"/>
  <c r="AS979" i="1"/>
  <c r="AU3251" i="1"/>
  <c r="AT3251" i="1"/>
  <c r="AS3251" i="1"/>
  <c r="AR3251" i="1"/>
  <c r="AR1564" i="1"/>
  <c r="AU1564" i="1"/>
  <c r="AT1564" i="1"/>
  <c r="AS1564" i="1"/>
  <c r="AU3139" i="1"/>
  <c r="AT3139" i="1"/>
  <c r="AS3139" i="1"/>
  <c r="AR3139" i="1"/>
  <c r="AU1413" i="1"/>
  <c r="AT1413" i="1"/>
  <c r="AS1413" i="1"/>
  <c r="AR1413" i="1"/>
  <c r="AU1245" i="1"/>
  <c r="AT1245" i="1"/>
  <c r="AS1245" i="1"/>
  <c r="AR1245" i="1"/>
  <c r="AS3524" i="1"/>
  <c r="AR3524" i="1"/>
  <c r="AT3524" i="1"/>
  <c r="AU3524" i="1"/>
  <c r="AU1420" i="1"/>
  <c r="AT1420" i="1"/>
  <c r="AS1420" i="1"/>
  <c r="AR1420" i="1"/>
  <c r="AR1203" i="1"/>
  <c r="AU1203" i="1"/>
  <c r="AT1203" i="1"/>
  <c r="AS1203" i="1"/>
  <c r="AU2208" i="1"/>
  <c r="AT2208" i="1"/>
  <c r="AS2208" i="1"/>
  <c r="AR2208" i="1"/>
  <c r="AU1014" i="1"/>
  <c r="AT1014" i="1"/>
  <c r="AS1014" i="1"/>
  <c r="AR1014" i="1"/>
  <c r="AU2813" i="1"/>
  <c r="AR2813" i="1"/>
  <c r="AT2813" i="1"/>
  <c r="AS2813" i="1"/>
  <c r="AR69" i="1"/>
  <c r="AU69" i="1"/>
  <c r="AT69" i="1"/>
  <c r="AS69" i="1"/>
  <c r="AU2624" i="1"/>
  <c r="AT2624" i="1"/>
  <c r="AS2624" i="1"/>
  <c r="AR2624" i="1"/>
  <c r="AR1004" i="1"/>
  <c r="AU1004" i="1"/>
  <c r="AT1004" i="1"/>
  <c r="AS1004" i="1"/>
  <c r="AU2799" i="1"/>
  <c r="AT2799" i="1"/>
  <c r="AS2799" i="1"/>
  <c r="AR2799" i="1"/>
  <c r="AT3009" i="1"/>
  <c r="AS3009" i="1"/>
  <c r="AR3009" i="1"/>
  <c r="AU3009" i="1"/>
  <c r="AS171" i="1"/>
  <c r="AR171" i="1"/>
  <c r="AT171" i="1"/>
  <c r="AU171" i="1"/>
  <c r="AS1490" i="1"/>
  <c r="AR1490" i="1"/>
  <c r="AT1490" i="1"/>
  <c r="AU1490" i="1"/>
  <c r="AS90" i="1"/>
  <c r="AR90" i="1"/>
  <c r="AT90" i="1"/>
  <c r="AU90" i="1"/>
  <c r="AU3016" i="1"/>
  <c r="AT3016" i="1"/>
  <c r="AS3016" i="1"/>
  <c r="AR3016" i="1"/>
  <c r="AU2253" i="1"/>
  <c r="AT2253" i="1"/>
  <c r="AS2253" i="1"/>
  <c r="AR2253" i="1"/>
  <c r="AR857" i="1"/>
  <c r="AU857" i="1"/>
  <c r="AS857" i="1"/>
  <c r="AT857" i="1"/>
  <c r="AU1977" i="1"/>
  <c r="AT1977" i="1"/>
  <c r="AS1977" i="1"/>
  <c r="AR1977" i="1"/>
  <c r="AU1588" i="1"/>
  <c r="AR608" i="1"/>
  <c r="AU608" i="1"/>
  <c r="AT608" i="1"/>
  <c r="AS608" i="1"/>
  <c r="AU2288" i="1"/>
  <c r="AS2288" i="1"/>
  <c r="AR2288" i="1"/>
  <c r="AT2288" i="1"/>
  <c r="AU1462" i="1"/>
  <c r="AT1462" i="1"/>
  <c r="AR1462" i="1"/>
  <c r="AS1462" i="1"/>
  <c r="AS269" i="1"/>
  <c r="AR269" i="1"/>
  <c r="AU269" i="1"/>
  <c r="AT269" i="1"/>
  <c r="AT906" i="1"/>
  <c r="AS906" i="1"/>
  <c r="AR906" i="1"/>
  <c r="AU906" i="1"/>
  <c r="AU402" i="1"/>
  <c r="AT402" i="1"/>
  <c r="AR402" i="1"/>
  <c r="AS402" i="1"/>
  <c r="AT2684" i="1"/>
  <c r="AU2484" i="1"/>
  <c r="AT2484" i="1"/>
  <c r="AR2484" i="1"/>
  <c r="AS2484" i="1"/>
  <c r="AS2327" i="1"/>
  <c r="AR2327" i="1"/>
  <c r="AT2327" i="1"/>
  <c r="AU2327" i="1"/>
  <c r="AR1284" i="1"/>
  <c r="AU1284" i="1"/>
  <c r="AT1284" i="1"/>
  <c r="AS1284" i="1"/>
  <c r="AR720" i="1"/>
  <c r="AU720" i="1"/>
  <c r="AT720" i="1"/>
  <c r="AS720" i="1"/>
  <c r="AT2953" i="1"/>
  <c r="AS734" i="1"/>
  <c r="AS258" i="1"/>
  <c r="AR258" i="1"/>
  <c r="AT258" i="1"/>
  <c r="AU258" i="1"/>
  <c r="AS1266" i="1"/>
  <c r="AR1266" i="1"/>
  <c r="AU1266" i="1"/>
  <c r="AT1266" i="1"/>
  <c r="AR2645" i="1"/>
  <c r="AU2645" i="1"/>
  <c r="AT2645" i="1"/>
  <c r="AS2645" i="1"/>
  <c r="AR2187" i="1"/>
  <c r="AU2187" i="1"/>
  <c r="AT2187" i="1"/>
  <c r="AS2187" i="1"/>
  <c r="AR2218" i="1"/>
  <c r="AU2218" i="1"/>
  <c r="AT2218" i="1"/>
  <c r="AS2218" i="1"/>
  <c r="AS493" i="1"/>
  <c r="AR493" i="1"/>
  <c r="AT493" i="1"/>
  <c r="AU493" i="1"/>
  <c r="AS2071" i="1"/>
  <c r="AR2071" i="1"/>
  <c r="AT2071" i="1"/>
  <c r="AU2071" i="1"/>
  <c r="AU1021" i="1"/>
  <c r="AT1021" i="1"/>
  <c r="AS1021" i="1"/>
  <c r="AR1021" i="1"/>
  <c r="AS1518" i="1"/>
  <c r="AR1518" i="1"/>
  <c r="AT1518" i="1"/>
  <c r="AU1518" i="1"/>
  <c r="AT2866" i="1"/>
  <c r="AS2866" i="1"/>
  <c r="AR2866" i="1"/>
  <c r="AU2866" i="1"/>
  <c r="AR1172" i="1"/>
  <c r="AU1172" i="1"/>
  <c r="AT1172" i="1"/>
  <c r="AS1172" i="1"/>
  <c r="AU3496" i="1"/>
  <c r="AT3496" i="1"/>
  <c r="AS3496" i="1"/>
  <c r="AR3496" i="1"/>
  <c r="AU717" i="1"/>
  <c r="AT717" i="1"/>
  <c r="AS717" i="1"/>
  <c r="AR717" i="1"/>
  <c r="AU1042" i="1"/>
  <c r="AT1042" i="1"/>
  <c r="AR1042" i="1"/>
  <c r="AS1042" i="1"/>
  <c r="AR867" i="1"/>
  <c r="AU867" i="1"/>
  <c r="AT867" i="1"/>
  <c r="AS867" i="1"/>
  <c r="AU17" i="1"/>
  <c r="AT17" i="1"/>
  <c r="AR17" i="1"/>
  <c r="AS17" i="1"/>
  <c r="AR20" i="1"/>
  <c r="AS20" i="1"/>
  <c r="AU20" i="1"/>
  <c r="AT20" i="1"/>
  <c r="BU94" i="1"/>
  <c r="CC94" i="1" s="1"/>
  <c r="BB850" i="1" l="1"/>
  <c r="BE850" i="1"/>
  <c r="BD850" i="1"/>
  <c r="BC850" i="1"/>
  <c r="BD496" i="1"/>
  <c r="BC496" i="1"/>
  <c r="BE496" i="1"/>
  <c r="BB496" i="1"/>
  <c r="BE1060" i="1"/>
  <c r="BD1060" i="1"/>
  <c r="BB2736" i="1"/>
  <c r="BE2736" i="1"/>
  <c r="BD2736" i="1"/>
  <c r="BC2736" i="1"/>
  <c r="BE3261" i="1"/>
  <c r="BD3261" i="1"/>
  <c r="BC3261" i="1"/>
  <c r="BB3261" i="1"/>
  <c r="BE776" i="1"/>
  <c r="BD776" i="1"/>
  <c r="BC776" i="1"/>
  <c r="BB776" i="1"/>
  <c r="BB3107" i="1"/>
  <c r="BD3107" i="1"/>
  <c r="BE3107" i="1"/>
  <c r="BC3107" i="1"/>
  <c r="BE906" i="1"/>
  <c r="BB906" i="1"/>
  <c r="BD906" i="1"/>
  <c r="BC906" i="1"/>
  <c r="BC1413" i="1"/>
  <c r="BB1413" i="1"/>
  <c r="BE1413" i="1"/>
  <c r="BD1413" i="1"/>
  <c r="BE2320" i="1"/>
  <c r="BC2320" i="1"/>
  <c r="BD2320" i="1"/>
  <c r="BB2320" i="1"/>
  <c r="BB2526" i="1"/>
  <c r="BE2526" i="1"/>
  <c r="BC2526" i="1"/>
  <c r="BD2526" i="1"/>
  <c r="BE2957" i="1"/>
  <c r="BD2957" i="1"/>
  <c r="BC2957" i="1"/>
  <c r="BB2957" i="1"/>
  <c r="BC909" i="1"/>
  <c r="BE909" i="1"/>
  <c r="BB909" i="1"/>
  <c r="BD909" i="1"/>
  <c r="BC3009" i="1"/>
  <c r="BB3009" i="1"/>
  <c r="BD3009" i="1"/>
  <c r="BE3009" i="1"/>
  <c r="BE710" i="1"/>
  <c r="BB710" i="1"/>
  <c r="BD710" i="1"/>
  <c r="BC710" i="1"/>
  <c r="BE2586" i="1"/>
  <c r="BD2586" i="1"/>
  <c r="BB2586" i="1"/>
  <c r="BC2586" i="1"/>
  <c r="BD1326" i="1"/>
  <c r="BC1326" i="1"/>
  <c r="BE1326" i="1"/>
  <c r="BB1326" i="1"/>
  <c r="BE143" i="1"/>
  <c r="BD143" i="1"/>
  <c r="BC143" i="1"/>
  <c r="BB143" i="1"/>
  <c r="BE1588" i="1"/>
  <c r="BD1588" i="1"/>
  <c r="BC1588" i="1"/>
  <c r="BB1588" i="1"/>
  <c r="BB769" i="1"/>
  <c r="BE769" i="1"/>
  <c r="BC769" i="1"/>
  <c r="BD769" i="1"/>
  <c r="BE1193" i="1"/>
  <c r="BD1193" i="1"/>
  <c r="BC1193" i="1"/>
  <c r="BB1193" i="1"/>
  <c r="BE1392" i="1"/>
  <c r="BD1392" i="1"/>
  <c r="BC1392" i="1"/>
  <c r="BB1392" i="1"/>
  <c r="BC2981" i="1"/>
  <c r="BB2981" i="1"/>
  <c r="BE2981" i="1"/>
  <c r="BD2981" i="1"/>
  <c r="BB2096" i="1"/>
  <c r="BE2096" i="1"/>
  <c r="BD2096" i="1"/>
  <c r="BC2096" i="1"/>
  <c r="BC538" i="1"/>
  <c r="BB538" i="1"/>
  <c r="BE538" i="1"/>
  <c r="BD538" i="1"/>
  <c r="BE3335" i="1"/>
  <c r="BD3335" i="1"/>
  <c r="BB3335" i="1"/>
  <c r="BC3335" i="1"/>
  <c r="BE955" i="1"/>
  <c r="BB955" i="1"/>
  <c r="BD955" i="1"/>
  <c r="BC955" i="1"/>
  <c r="BE2292" i="1"/>
  <c r="BD2292" i="1"/>
  <c r="BC2292" i="1"/>
  <c r="BB2292" i="1"/>
  <c r="BE101" i="1"/>
  <c r="BB101" i="1"/>
  <c r="BD101" i="1"/>
  <c r="BC101" i="1"/>
  <c r="BC2862" i="1"/>
  <c r="BB2862" i="1"/>
  <c r="BE2862" i="1"/>
  <c r="BD2862" i="1"/>
  <c r="BE2169" i="1"/>
  <c r="BD2169" i="1"/>
  <c r="BC2169" i="1"/>
  <c r="BB2169" i="1"/>
  <c r="BE3345" i="1"/>
  <c r="BD3345" i="1"/>
  <c r="BB3345" i="1"/>
  <c r="BC3345" i="1"/>
  <c r="BD174" i="1"/>
  <c r="BC174" i="1"/>
  <c r="BE174" i="1"/>
  <c r="BB174" i="1"/>
  <c r="BB2600" i="1"/>
  <c r="BD2600" i="1"/>
  <c r="BE2600" i="1"/>
  <c r="BC2600" i="1"/>
  <c r="BE1560" i="1"/>
  <c r="BD1560" i="1"/>
  <c r="BC1560" i="1"/>
  <c r="BB1560" i="1"/>
  <c r="BC3181" i="1"/>
  <c r="BB3181" i="1"/>
  <c r="BE3181" i="1"/>
  <c r="BD3181" i="1"/>
  <c r="BE703" i="1"/>
  <c r="BD703" i="1"/>
  <c r="BC703" i="1"/>
  <c r="BB703" i="1"/>
  <c r="BE822" i="1"/>
  <c r="BD822" i="1"/>
  <c r="BC822" i="1"/>
  <c r="BB822" i="1"/>
  <c r="BB1984" i="1"/>
  <c r="BE1984" i="1"/>
  <c r="BD1984" i="1"/>
  <c r="BC1984" i="1"/>
  <c r="BE1515" i="1"/>
  <c r="BD1515" i="1"/>
  <c r="BB1515" i="1"/>
  <c r="BC1515" i="1"/>
  <c r="BD1641" i="1"/>
  <c r="BE1641" i="1"/>
  <c r="BC1641" i="1"/>
  <c r="BB1641" i="1"/>
  <c r="BE1648" i="1"/>
  <c r="BD1648" i="1"/>
  <c r="BC1648" i="1"/>
  <c r="BB1648" i="1"/>
  <c r="BC2204" i="1"/>
  <c r="BB2204" i="1"/>
  <c r="BE2204" i="1"/>
  <c r="BD2204" i="1"/>
  <c r="BE1399" i="1"/>
  <c r="BD1399" i="1"/>
  <c r="BC1399" i="1"/>
  <c r="BB1399" i="1"/>
  <c r="BC3037" i="1"/>
  <c r="BB3037" i="1"/>
  <c r="BE3037" i="1"/>
  <c r="BD3037" i="1"/>
  <c r="BE1942" i="1"/>
  <c r="BD1942" i="1"/>
  <c r="BC1942" i="1"/>
  <c r="BB1942" i="1"/>
  <c r="BE1893" i="1"/>
  <c r="BC1893" i="1"/>
  <c r="BB1893" i="1"/>
  <c r="BD1893" i="1"/>
  <c r="BC2754" i="1"/>
  <c r="BE2754" i="1"/>
  <c r="BB2754" i="1"/>
  <c r="BD2754" i="1"/>
  <c r="BD1252" i="1"/>
  <c r="BC1252" i="1"/>
  <c r="BB1252" i="1"/>
  <c r="BE1252" i="1"/>
  <c r="BE3093" i="1"/>
  <c r="BB3093" i="1"/>
  <c r="BC3093" i="1"/>
  <c r="BD3093" i="1"/>
  <c r="BE615" i="1"/>
  <c r="BD615" i="1"/>
  <c r="BC615" i="1"/>
  <c r="BB615" i="1"/>
  <c r="BE1329" i="1"/>
  <c r="BD1329" i="1"/>
  <c r="BC1329" i="1"/>
  <c r="BB1329" i="1"/>
  <c r="BE3160" i="1"/>
  <c r="BD3160" i="1"/>
  <c r="BC3160" i="1"/>
  <c r="BB3160" i="1"/>
  <c r="BE2453" i="1"/>
  <c r="BC2453" i="1"/>
  <c r="BD2453" i="1"/>
  <c r="BB2453" i="1"/>
  <c r="BE986" i="1"/>
  <c r="BD986" i="1"/>
  <c r="BB986" i="1"/>
  <c r="BC986" i="1"/>
  <c r="BE1333" i="1"/>
  <c r="BD1333" i="1"/>
  <c r="BC1333" i="1"/>
  <c r="BB1333" i="1"/>
  <c r="BC2775" i="1"/>
  <c r="BB2775" i="1"/>
  <c r="BD2775" i="1"/>
  <c r="BE2775" i="1"/>
  <c r="BE332" i="1"/>
  <c r="BD332" i="1"/>
  <c r="BC332" i="1"/>
  <c r="BB332" i="1"/>
  <c r="BE3167" i="1"/>
  <c r="BC3167" i="1"/>
  <c r="BB3167" i="1"/>
  <c r="BD3167" i="1"/>
  <c r="BD2540" i="1"/>
  <c r="BC2540" i="1"/>
  <c r="BE2540" i="1"/>
  <c r="BB2540" i="1"/>
  <c r="BB1795" i="1"/>
  <c r="BE1795" i="1"/>
  <c r="BD1795" i="1"/>
  <c r="BC1795" i="1"/>
  <c r="BE433" i="1"/>
  <c r="BD433" i="1"/>
  <c r="BC433" i="1"/>
  <c r="BB433" i="1"/>
  <c r="BE1112" i="1"/>
  <c r="BD1112" i="1"/>
  <c r="BC1112" i="1"/>
  <c r="BB1112" i="1"/>
  <c r="BC839" i="1"/>
  <c r="BB839" i="1"/>
  <c r="BD839" i="1"/>
  <c r="BE839" i="1"/>
  <c r="BB160" i="1"/>
  <c r="BE160" i="1"/>
  <c r="BD160" i="1"/>
  <c r="BC160" i="1"/>
  <c r="BC650" i="1"/>
  <c r="BB650" i="1"/>
  <c r="BE650" i="1"/>
  <c r="BD650" i="1"/>
  <c r="BB2603" i="1"/>
  <c r="BE2603" i="1"/>
  <c r="BD2603" i="1"/>
  <c r="BC2603" i="1"/>
  <c r="BE1427" i="1"/>
  <c r="BD1427" i="1"/>
  <c r="BB1427" i="1"/>
  <c r="BC1427" i="1"/>
  <c r="BE951" i="1"/>
  <c r="BC951" i="1"/>
  <c r="BD951" i="1"/>
  <c r="BB951" i="1"/>
  <c r="BD1364" i="1"/>
  <c r="BC1364" i="1"/>
  <c r="BB1364" i="1"/>
  <c r="BE1364" i="1"/>
  <c r="BE507" i="1"/>
  <c r="BB507" i="1"/>
  <c r="BC507" i="1"/>
  <c r="BD507" i="1"/>
  <c r="BE325" i="1"/>
  <c r="BD325" i="1"/>
  <c r="BC325" i="1"/>
  <c r="BB325" i="1"/>
  <c r="BD2761" i="1"/>
  <c r="BC2761" i="1"/>
  <c r="BE2761" i="1"/>
  <c r="BB2761" i="1"/>
  <c r="BE2481" i="1"/>
  <c r="BD2481" i="1"/>
  <c r="BB2481" i="1"/>
  <c r="BC2481" i="1"/>
  <c r="BE2971" i="1"/>
  <c r="BD2971" i="1"/>
  <c r="BC2971" i="1"/>
  <c r="BB2971" i="1"/>
  <c r="BC2477" i="1"/>
  <c r="BE2477" i="1"/>
  <c r="BB2477" i="1"/>
  <c r="BD2477" i="1"/>
  <c r="BE948" i="1"/>
  <c r="BB948" i="1"/>
  <c r="BD948" i="1"/>
  <c r="BC948" i="1"/>
  <c r="BE1567" i="1"/>
  <c r="BD1567" i="1"/>
  <c r="BC1567" i="1"/>
  <c r="BB1567" i="1"/>
  <c r="BE738" i="1"/>
  <c r="BD738" i="1"/>
  <c r="BC738" i="1"/>
  <c r="BB738" i="1"/>
  <c r="BD3240" i="1"/>
  <c r="BC3240" i="1"/>
  <c r="BB3240" i="1"/>
  <c r="BE3240" i="1"/>
  <c r="BD3429" i="1"/>
  <c r="BE3429" i="1"/>
  <c r="BB3429" i="1"/>
  <c r="BC3429" i="1"/>
  <c r="BE2939" i="1"/>
  <c r="BD2939" i="1"/>
  <c r="BC2939" i="1"/>
  <c r="BB2939" i="1"/>
  <c r="BE2218" i="1"/>
  <c r="BD2218" i="1"/>
  <c r="BC2218" i="1"/>
  <c r="BB2218" i="1"/>
  <c r="BB1462" i="1"/>
  <c r="BE1462" i="1"/>
  <c r="BD1462" i="1"/>
  <c r="BC1462" i="1"/>
  <c r="BE1669" i="1"/>
  <c r="BB1669" i="1"/>
  <c r="BD1669" i="1"/>
  <c r="BC1669" i="1"/>
  <c r="BD1102" i="1"/>
  <c r="BC1102" i="1"/>
  <c r="BB1102" i="1"/>
  <c r="BE1102" i="1"/>
  <c r="BE2995" i="1"/>
  <c r="BD2995" i="1"/>
  <c r="BC2995" i="1"/>
  <c r="BB2995" i="1"/>
  <c r="BE2064" i="1"/>
  <c r="BD2064" i="1"/>
  <c r="BC2064" i="1"/>
  <c r="BB2064" i="1"/>
  <c r="BE430" i="1"/>
  <c r="BB430" i="1"/>
  <c r="BD430" i="1"/>
  <c r="BC430" i="1"/>
  <c r="BE1770" i="1"/>
  <c r="BB1770" i="1"/>
  <c r="BD1770" i="1"/>
  <c r="BC1770" i="1"/>
  <c r="BB2470" i="1"/>
  <c r="BE2470" i="1"/>
  <c r="BC2470" i="1"/>
  <c r="BD2470" i="1"/>
  <c r="BC2288" i="1"/>
  <c r="BE2288" i="1"/>
  <c r="BD2288" i="1"/>
  <c r="BB2288" i="1"/>
  <c r="BB2624" i="1"/>
  <c r="BE2624" i="1"/>
  <c r="BD2624" i="1"/>
  <c r="BC2624" i="1"/>
  <c r="BB1518" i="1"/>
  <c r="BE1518" i="1"/>
  <c r="BD1518" i="1"/>
  <c r="BC1518" i="1"/>
  <c r="BE90" i="1"/>
  <c r="BD90" i="1"/>
  <c r="BC90" i="1"/>
  <c r="BB90" i="1"/>
  <c r="BC3104" i="1"/>
  <c r="BB3104" i="1"/>
  <c r="BD3104" i="1"/>
  <c r="BE3104" i="1"/>
  <c r="BE2281" i="1"/>
  <c r="BB2281" i="1"/>
  <c r="BD2281" i="1"/>
  <c r="BC2281" i="1"/>
  <c r="BE766" i="1"/>
  <c r="BD766" i="1"/>
  <c r="BC766" i="1"/>
  <c r="BB766" i="1"/>
  <c r="BC3373" i="1"/>
  <c r="BB3373" i="1"/>
  <c r="BE3373" i="1"/>
  <c r="BD3373" i="1"/>
  <c r="BC3132" i="1"/>
  <c r="BD3132" i="1"/>
  <c r="BE3132" i="1"/>
  <c r="BB3132" i="1"/>
  <c r="BE521" i="1"/>
  <c r="BD521" i="1"/>
  <c r="BC521" i="1"/>
  <c r="BB521" i="1"/>
  <c r="BE1557" i="1"/>
  <c r="BC1557" i="1"/>
  <c r="BB1557" i="1"/>
  <c r="BD1557" i="1"/>
  <c r="BE3051" i="1"/>
  <c r="BD3051" i="1"/>
  <c r="BB3051" i="1"/>
  <c r="BC3051" i="1"/>
  <c r="BE2012" i="1"/>
  <c r="BD2012" i="1"/>
  <c r="BC2012" i="1"/>
  <c r="BB2012" i="1"/>
  <c r="BE1861" i="1"/>
  <c r="BD1861" i="1"/>
  <c r="BB1861" i="1"/>
  <c r="BC1861" i="1"/>
  <c r="BD2656" i="1"/>
  <c r="BB2656" i="1"/>
  <c r="BE2656" i="1"/>
  <c r="BC2656" i="1"/>
  <c r="BE2621" i="1"/>
  <c r="BD2621" i="1"/>
  <c r="BB2621" i="1"/>
  <c r="BC2621" i="1"/>
  <c r="BE1658" i="1"/>
  <c r="BD1658" i="1"/>
  <c r="BC1658" i="1"/>
  <c r="BB1658" i="1"/>
  <c r="BD2397" i="1"/>
  <c r="BC2397" i="1"/>
  <c r="BB2397" i="1"/>
  <c r="BE2397" i="1"/>
  <c r="BB1833" i="1"/>
  <c r="BE1833" i="1"/>
  <c r="BC1833" i="1"/>
  <c r="BD1833" i="1"/>
  <c r="BB1721" i="1"/>
  <c r="BC1721" i="1"/>
  <c r="BE1721" i="1"/>
  <c r="BD1721" i="1"/>
  <c r="BE633" i="1"/>
  <c r="BD633" i="1"/>
  <c r="BB633" i="1"/>
  <c r="BC633" i="1"/>
  <c r="BE2915" i="1"/>
  <c r="BD2915" i="1"/>
  <c r="BB2915" i="1"/>
  <c r="BC2915" i="1"/>
  <c r="BE3405" i="1"/>
  <c r="BD3405" i="1"/>
  <c r="BC3405" i="1"/>
  <c r="BB3405" i="1"/>
  <c r="BE1371" i="1"/>
  <c r="BD1371" i="1"/>
  <c r="BC1371" i="1"/>
  <c r="BB1371" i="1"/>
  <c r="BD972" i="1"/>
  <c r="BC972" i="1"/>
  <c r="BB972" i="1"/>
  <c r="BE972" i="1"/>
  <c r="BE3517" i="1"/>
  <c r="BD3517" i="1"/>
  <c r="BC3517" i="1"/>
  <c r="BB3517" i="1"/>
  <c r="BD2838" i="1"/>
  <c r="BC2838" i="1"/>
  <c r="BE2838" i="1"/>
  <c r="BB2838" i="1"/>
  <c r="BB2309" i="1"/>
  <c r="BE2309" i="1"/>
  <c r="BD2309" i="1"/>
  <c r="BC2309" i="1"/>
  <c r="BE3426" i="1"/>
  <c r="BD3426" i="1"/>
  <c r="BC3426" i="1"/>
  <c r="BB3426" i="1"/>
  <c r="BE2407" i="1"/>
  <c r="BD2407" i="1"/>
  <c r="BC2407" i="1"/>
  <c r="BB2407" i="1"/>
  <c r="BE97" i="1"/>
  <c r="BD97" i="1"/>
  <c r="BC97" i="1"/>
  <c r="BB97" i="1"/>
  <c r="BE283" i="1"/>
  <c r="BC283" i="1"/>
  <c r="BB283" i="1"/>
  <c r="BD283" i="1"/>
  <c r="BB2215" i="1"/>
  <c r="BC2215" i="1"/>
  <c r="BE2215" i="1"/>
  <c r="BD2215" i="1"/>
  <c r="BC801" i="1"/>
  <c r="BB801" i="1"/>
  <c r="BD801" i="1"/>
  <c r="BE801" i="1"/>
  <c r="BE2547" i="1"/>
  <c r="BD2547" i="1"/>
  <c r="BC2547" i="1"/>
  <c r="BB2547" i="1"/>
  <c r="BE1693" i="1"/>
  <c r="BB1693" i="1"/>
  <c r="BD1693" i="1"/>
  <c r="BC1693" i="1"/>
  <c r="BE1277" i="1"/>
  <c r="BD1277" i="1"/>
  <c r="BB1277" i="1"/>
  <c r="BC1277" i="1"/>
  <c r="BD1476" i="1"/>
  <c r="BE1476" i="1"/>
  <c r="BC1476" i="1"/>
  <c r="BB1476" i="1"/>
  <c r="BD3083" i="1"/>
  <c r="BC3083" i="1"/>
  <c r="BB3083" i="1"/>
  <c r="BE3083" i="1"/>
  <c r="BE181" i="1"/>
  <c r="BD181" i="1"/>
  <c r="BC181" i="1"/>
  <c r="BB181" i="1"/>
  <c r="BC3391" i="1"/>
  <c r="BB3391" i="1"/>
  <c r="BD3391" i="1"/>
  <c r="BE3391" i="1"/>
  <c r="BB2768" i="1"/>
  <c r="BC2768" i="1"/>
  <c r="BE2768" i="1"/>
  <c r="BD2768" i="1"/>
  <c r="BC1452" i="1"/>
  <c r="BB1452" i="1"/>
  <c r="BE1452" i="1"/>
  <c r="BD1452" i="1"/>
  <c r="BD2036" i="1"/>
  <c r="BE2036" i="1"/>
  <c r="BC2036" i="1"/>
  <c r="BB2036" i="1"/>
  <c r="BE1347" i="1"/>
  <c r="BD1347" i="1"/>
  <c r="BB1347" i="1"/>
  <c r="BC1347" i="1"/>
  <c r="BC2390" i="1"/>
  <c r="BB2390" i="1"/>
  <c r="BD2390" i="1"/>
  <c r="BE2390" i="1"/>
  <c r="BE2068" i="1"/>
  <c r="BD2068" i="1"/>
  <c r="BC2068" i="1"/>
  <c r="BB2068" i="1"/>
  <c r="BC2782" i="1"/>
  <c r="BE2782" i="1"/>
  <c r="BD2782" i="1"/>
  <c r="BB2782" i="1"/>
  <c r="BC2551" i="1"/>
  <c r="BB2551" i="1"/>
  <c r="BD2551" i="1"/>
  <c r="BE2551" i="1"/>
  <c r="BE3209" i="1"/>
  <c r="BB3209" i="1"/>
  <c r="BD3209" i="1"/>
  <c r="BC3209" i="1"/>
  <c r="BD2820" i="1"/>
  <c r="BB2820" i="1"/>
  <c r="BE2820" i="1"/>
  <c r="BC2820" i="1"/>
  <c r="BE2113" i="1"/>
  <c r="BD2113" i="1"/>
  <c r="BB2113" i="1"/>
  <c r="BC2113" i="1"/>
  <c r="BE2474" i="1"/>
  <c r="BD2474" i="1"/>
  <c r="BB2474" i="1"/>
  <c r="BC2474" i="1"/>
  <c r="BE1959" i="1"/>
  <c r="BD1959" i="1"/>
  <c r="BC1959" i="1"/>
  <c r="BB1959" i="1"/>
  <c r="BE1826" i="1"/>
  <c r="BD1826" i="1"/>
  <c r="BC1826" i="1"/>
  <c r="BB1826" i="1"/>
  <c r="BE1676" i="1"/>
  <c r="BD1676" i="1"/>
  <c r="BC1676" i="1"/>
  <c r="BB1676" i="1"/>
  <c r="BC2152" i="1"/>
  <c r="BB2152" i="1"/>
  <c r="BD2152" i="1"/>
  <c r="BE2152" i="1"/>
  <c r="BE2131" i="1"/>
  <c r="BD2131" i="1"/>
  <c r="BC2131" i="1"/>
  <c r="BB2131" i="1"/>
  <c r="BD1921" i="1"/>
  <c r="BE1921" i="1"/>
  <c r="BC1921" i="1"/>
  <c r="BB1921" i="1"/>
  <c r="BB2141" i="1"/>
  <c r="BD2141" i="1"/>
  <c r="BC2141" i="1"/>
  <c r="BE2141" i="1"/>
  <c r="BE514" i="1"/>
  <c r="BC514" i="1"/>
  <c r="BD514" i="1"/>
  <c r="BB514" i="1"/>
  <c r="BE321" i="1"/>
  <c r="BC321" i="1"/>
  <c r="BB321" i="1"/>
  <c r="BD321" i="1"/>
  <c r="BC1186" i="1"/>
  <c r="BE1186" i="1"/>
  <c r="BB1186" i="1"/>
  <c r="BD1186" i="1"/>
  <c r="BB1480" i="1"/>
  <c r="BC1480" i="1"/>
  <c r="BE1480" i="1"/>
  <c r="BD1480" i="1"/>
  <c r="BD2817" i="1"/>
  <c r="BC2817" i="1"/>
  <c r="BB2817" i="1"/>
  <c r="BE2817" i="1"/>
  <c r="BB2365" i="1"/>
  <c r="BC2365" i="1"/>
  <c r="BD2365" i="1"/>
  <c r="BE2365" i="1"/>
  <c r="BE3118" i="1"/>
  <c r="BC3118" i="1"/>
  <c r="BD3118" i="1"/>
  <c r="BB3118" i="1"/>
  <c r="BE3454" i="1"/>
  <c r="BD3454" i="1"/>
  <c r="BC3454" i="1"/>
  <c r="BB3454" i="1"/>
  <c r="BE3510" i="1"/>
  <c r="BC3510" i="1"/>
  <c r="BB3510" i="1"/>
  <c r="BD3510" i="1"/>
  <c r="BE2554" i="1"/>
  <c r="BB2554" i="1"/>
  <c r="BC2554" i="1"/>
  <c r="BD2554" i="1"/>
  <c r="BE2194" i="1"/>
  <c r="BD2194" i="1"/>
  <c r="BC2194" i="1"/>
  <c r="BB2194" i="1"/>
  <c r="BE1546" i="1"/>
  <c r="BD1546" i="1"/>
  <c r="BC1546" i="1"/>
  <c r="BB1546" i="1"/>
  <c r="BB2596" i="1"/>
  <c r="BE2596" i="1"/>
  <c r="BC2596" i="1"/>
  <c r="BD2596" i="1"/>
  <c r="BE132" i="1"/>
  <c r="BD132" i="1"/>
  <c r="BC132" i="1"/>
  <c r="BB132" i="1"/>
  <c r="BE87" i="1"/>
  <c r="BD87" i="1"/>
  <c r="BC87" i="1"/>
  <c r="BB87" i="1"/>
  <c r="BC503" i="1"/>
  <c r="BB503" i="1"/>
  <c r="BE503" i="1"/>
  <c r="BD503" i="1"/>
  <c r="BC1319" i="1"/>
  <c r="BD1319" i="1"/>
  <c r="BB1319" i="1"/>
  <c r="BE1319" i="1"/>
  <c r="BD2110" i="1"/>
  <c r="BC2110" i="1"/>
  <c r="BB2110" i="1"/>
  <c r="BE2110" i="1"/>
  <c r="BB3366" i="1"/>
  <c r="BE3366" i="1"/>
  <c r="BC3366" i="1"/>
  <c r="BD3366" i="1"/>
  <c r="BC2316" i="1"/>
  <c r="BE2316" i="1"/>
  <c r="BD2316" i="1"/>
  <c r="BB2316" i="1"/>
  <c r="BE2145" i="1"/>
  <c r="BD2145" i="1"/>
  <c r="BB2145" i="1"/>
  <c r="BC2145" i="1"/>
  <c r="BE2376" i="1"/>
  <c r="BD2376" i="1"/>
  <c r="BB2376" i="1"/>
  <c r="BC2376" i="1"/>
  <c r="BE2313" i="1"/>
  <c r="BD2313" i="1"/>
  <c r="BC2313" i="1"/>
  <c r="BB2313" i="1"/>
  <c r="BE997" i="1"/>
  <c r="BB997" i="1"/>
  <c r="BD997" i="1"/>
  <c r="BC997" i="1"/>
  <c r="BD398" i="1"/>
  <c r="BC398" i="1"/>
  <c r="BB398" i="1"/>
  <c r="BE398" i="1"/>
  <c r="BE846" i="1"/>
  <c r="BD846" i="1"/>
  <c r="BC846" i="1"/>
  <c r="BB846" i="1"/>
  <c r="BD118" i="1"/>
  <c r="BE118" i="1"/>
  <c r="BC118" i="1"/>
  <c r="BB118" i="1"/>
  <c r="BE2845" i="1"/>
  <c r="BD2845" i="1"/>
  <c r="BC2845" i="1"/>
  <c r="BB2845" i="1"/>
  <c r="BC1469" i="1"/>
  <c r="BB1469" i="1"/>
  <c r="BE1469" i="1"/>
  <c r="BD1469" i="1"/>
  <c r="BE1613" i="1"/>
  <c r="BB1613" i="1"/>
  <c r="BD1613" i="1"/>
  <c r="BC1613" i="1"/>
  <c r="BC1973" i="1"/>
  <c r="BD1973" i="1"/>
  <c r="BB1973" i="1"/>
  <c r="BE1973" i="1"/>
  <c r="BD3121" i="1"/>
  <c r="BB3121" i="1"/>
  <c r="BE3121" i="1"/>
  <c r="BC3121" i="1"/>
  <c r="BE41" i="1"/>
  <c r="BD41" i="1"/>
  <c r="BC41" i="1"/>
  <c r="BB41" i="1"/>
  <c r="BE636" i="1"/>
  <c r="BD636" i="1"/>
  <c r="BC636" i="1"/>
  <c r="BB636" i="1"/>
  <c r="BE2411" i="1"/>
  <c r="BD2411" i="1"/>
  <c r="BC2411" i="1"/>
  <c r="BB2411" i="1"/>
  <c r="BE2355" i="1"/>
  <c r="BD2355" i="1"/>
  <c r="BC2355" i="1"/>
  <c r="BB2355" i="1"/>
  <c r="BD3412" i="1"/>
  <c r="BE3412" i="1"/>
  <c r="BC3412" i="1"/>
  <c r="BB3412" i="1"/>
  <c r="BB549" i="1"/>
  <c r="BE549" i="1"/>
  <c r="BD549" i="1"/>
  <c r="BC549" i="1"/>
  <c r="BB2176" i="1"/>
  <c r="BD2176" i="1"/>
  <c r="BC2176" i="1"/>
  <c r="BE2176" i="1"/>
  <c r="BE2827" i="1"/>
  <c r="BD2827" i="1"/>
  <c r="BC2827" i="1"/>
  <c r="BB2827" i="1"/>
  <c r="BB605" i="1"/>
  <c r="BE605" i="1"/>
  <c r="BD605" i="1"/>
  <c r="BC605" i="1"/>
  <c r="BC279" i="1"/>
  <c r="BB279" i="1"/>
  <c r="BE279" i="1"/>
  <c r="BD279" i="1"/>
  <c r="BC3233" i="1"/>
  <c r="BD3233" i="1"/>
  <c r="BB3233" i="1"/>
  <c r="BE3233" i="1"/>
  <c r="BE1798" i="1"/>
  <c r="BB1798" i="1"/>
  <c r="BD1798" i="1"/>
  <c r="BC1798" i="1"/>
  <c r="BE395" i="1"/>
  <c r="BD395" i="1"/>
  <c r="BB395" i="1"/>
  <c r="BC395" i="1"/>
  <c r="BD1735" i="1"/>
  <c r="BC1735" i="1"/>
  <c r="BE1735" i="1"/>
  <c r="BB1735" i="1"/>
  <c r="BE293" i="1"/>
  <c r="BD293" i="1"/>
  <c r="BB293" i="1"/>
  <c r="BC293" i="1"/>
  <c r="BE1105" i="1"/>
  <c r="BD1105" i="1"/>
  <c r="BB1105" i="1"/>
  <c r="BC1105" i="1"/>
  <c r="BE444" i="1"/>
  <c r="BD444" i="1"/>
  <c r="BC444" i="1"/>
  <c r="BB444" i="1"/>
  <c r="BC1728" i="1"/>
  <c r="BB1728" i="1"/>
  <c r="BE1728" i="1"/>
  <c r="BD1728" i="1"/>
  <c r="BE2183" i="1"/>
  <c r="BD2183" i="1"/>
  <c r="BC2183" i="1"/>
  <c r="BB2183" i="1"/>
  <c r="BE1417" i="1"/>
  <c r="BD1417" i="1"/>
  <c r="BC1417" i="1"/>
  <c r="BB1417" i="1"/>
  <c r="BB2988" i="1"/>
  <c r="BE2988" i="1"/>
  <c r="BC2988" i="1"/>
  <c r="BD2988" i="1"/>
  <c r="BD1420" i="1"/>
  <c r="BC1420" i="1"/>
  <c r="BB1420" i="1"/>
  <c r="BE1420" i="1"/>
  <c r="BC3251" i="1"/>
  <c r="BD3251" i="1"/>
  <c r="BB3251" i="1"/>
  <c r="BE3251" i="1"/>
  <c r="BE857" i="1"/>
  <c r="BD857" i="1"/>
  <c r="BB857" i="1"/>
  <c r="BC857" i="1"/>
  <c r="BE2400" i="1"/>
  <c r="BD2400" i="1"/>
  <c r="BC2400" i="1"/>
  <c r="BB2400" i="1"/>
  <c r="BC927" i="1"/>
  <c r="BE927" i="1"/>
  <c r="BB927" i="1"/>
  <c r="BD927" i="1"/>
  <c r="BC2495" i="1"/>
  <c r="BB2495" i="1"/>
  <c r="BE2495" i="1"/>
  <c r="BD2495" i="1"/>
  <c r="BB2544" i="1"/>
  <c r="BE2544" i="1"/>
  <c r="BD2544" i="1"/>
  <c r="BC2544" i="1"/>
  <c r="BC1914" i="1"/>
  <c r="BB1914" i="1"/>
  <c r="BE1914" i="1"/>
  <c r="BD1914" i="1"/>
  <c r="BB643" i="1"/>
  <c r="BE643" i="1"/>
  <c r="BD643" i="1"/>
  <c r="BC643" i="1"/>
  <c r="BC405" i="1"/>
  <c r="BB405" i="1"/>
  <c r="BE405" i="1"/>
  <c r="BD405" i="1"/>
  <c r="BE2005" i="1"/>
  <c r="BC2005" i="1"/>
  <c r="BB2005" i="1"/>
  <c r="BD2005" i="1"/>
  <c r="BC2103" i="1"/>
  <c r="BB2103" i="1"/>
  <c r="BD2103" i="1"/>
  <c r="BE2103" i="1"/>
  <c r="BB1088" i="1"/>
  <c r="BE1088" i="1"/>
  <c r="BD1088" i="1"/>
  <c r="BC1088" i="1"/>
  <c r="BE1522" i="1"/>
  <c r="BC1522" i="1"/>
  <c r="BB1522" i="1"/>
  <c r="BD1522" i="1"/>
  <c r="BE3338" i="1"/>
  <c r="BC3338" i="1"/>
  <c r="BD3338" i="1"/>
  <c r="BB3338" i="1"/>
  <c r="BC1746" i="1"/>
  <c r="BB1746" i="1"/>
  <c r="BE1746" i="1"/>
  <c r="BD1746" i="1"/>
  <c r="BB1126" i="1"/>
  <c r="BE1126" i="1"/>
  <c r="BD1126" i="1"/>
  <c r="BC1126" i="1"/>
  <c r="BE1228" i="1"/>
  <c r="BD1228" i="1"/>
  <c r="BB1228" i="1"/>
  <c r="BC1228" i="1"/>
  <c r="BB661" i="1"/>
  <c r="BE661" i="1"/>
  <c r="BD661" i="1"/>
  <c r="BC661" i="1"/>
  <c r="BD3380" i="1"/>
  <c r="BE3380" i="1"/>
  <c r="BC3380" i="1"/>
  <c r="BB3380" i="1"/>
  <c r="BC1802" i="1"/>
  <c r="BB1802" i="1"/>
  <c r="BE1802" i="1"/>
  <c r="BD1802" i="1"/>
  <c r="BB1200" i="1"/>
  <c r="BE1200" i="1"/>
  <c r="BD1200" i="1"/>
  <c r="BC1200" i="1"/>
  <c r="BB290" i="1"/>
  <c r="BC290" i="1"/>
  <c r="BE290" i="1"/>
  <c r="BD290" i="1"/>
  <c r="BE2908" i="1"/>
  <c r="BB2908" i="1"/>
  <c r="BD2908" i="1"/>
  <c r="BC2908" i="1"/>
  <c r="BE3128" i="1"/>
  <c r="BC3128" i="1"/>
  <c r="BB3128" i="1"/>
  <c r="BD3128" i="1"/>
  <c r="BB2159" i="1"/>
  <c r="BE2159" i="1"/>
  <c r="BD2159" i="1"/>
  <c r="BC2159" i="1"/>
  <c r="BE647" i="1"/>
  <c r="BD647" i="1"/>
  <c r="BC647" i="1"/>
  <c r="BB647" i="1"/>
  <c r="BE3275" i="1"/>
  <c r="BB3275" i="1"/>
  <c r="BD3275" i="1"/>
  <c r="BC3275" i="1"/>
  <c r="BD136" i="1"/>
  <c r="BE136" i="1"/>
  <c r="BB136" i="1"/>
  <c r="BC136" i="1"/>
  <c r="BE2008" i="1"/>
  <c r="BC2008" i="1"/>
  <c r="BB2008" i="1"/>
  <c r="BD2008" i="1"/>
  <c r="BE486" i="1"/>
  <c r="BB486" i="1"/>
  <c r="BD486" i="1"/>
  <c r="BC486" i="1"/>
  <c r="BB1945" i="1"/>
  <c r="BE1945" i="1"/>
  <c r="BD1945" i="1"/>
  <c r="BC1945" i="1"/>
  <c r="BD3065" i="1"/>
  <c r="BC3065" i="1"/>
  <c r="BE3065" i="1"/>
  <c r="BB3065" i="1"/>
  <c r="BB38" i="1"/>
  <c r="BD38" i="1"/>
  <c r="BC38" i="1"/>
  <c r="BE38" i="1"/>
  <c r="BE2803" i="1"/>
  <c r="BD2803" i="1"/>
  <c r="BB2803" i="1"/>
  <c r="BC2803" i="1"/>
  <c r="BE2460" i="1"/>
  <c r="BD2460" i="1"/>
  <c r="BB2460" i="1"/>
  <c r="BC2460" i="1"/>
  <c r="BC3216" i="1"/>
  <c r="BE3216" i="1"/>
  <c r="BB3216" i="1"/>
  <c r="BD3216" i="1"/>
  <c r="BE3020" i="1"/>
  <c r="BD3020" i="1"/>
  <c r="BC3020" i="1"/>
  <c r="BB3020" i="1"/>
  <c r="BC2785" i="1"/>
  <c r="BE2785" i="1"/>
  <c r="BD2785" i="1"/>
  <c r="BB2785" i="1"/>
  <c r="BE794" i="1"/>
  <c r="BC794" i="1"/>
  <c r="BB794" i="1"/>
  <c r="BD794" i="1"/>
  <c r="BE1168" i="1"/>
  <c r="BD1168" i="1"/>
  <c r="BB1168" i="1"/>
  <c r="BC1168" i="1"/>
  <c r="BB1144" i="1"/>
  <c r="BE1144" i="1"/>
  <c r="BD1144" i="1"/>
  <c r="BC1144" i="1"/>
  <c r="BE349" i="1"/>
  <c r="BD349" i="1"/>
  <c r="BB349" i="1"/>
  <c r="BC349" i="1"/>
  <c r="BD3436" i="1"/>
  <c r="BB3436" i="1"/>
  <c r="BE3436" i="1"/>
  <c r="BC3436" i="1"/>
  <c r="BD1459" i="1"/>
  <c r="BC1459" i="1"/>
  <c r="BB1459" i="1"/>
  <c r="BE1459" i="1"/>
  <c r="BE220" i="1"/>
  <c r="BD220" i="1"/>
  <c r="BC220" i="1"/>
  <c r="BB220" i="1"/>
  <c r="BB843" i="1"/>
  <c r="BE843" i="1"/>
  <c r="BD843" i="1"/>
  <c r="BC843" i="1"/>
  <c r="BE1504" i="1"/>
  <c r="BD1504" i="1"/>
  <c r="BC1504" i="1"/>
  <c r="BB1504" i="1"/>
  <c r="BC1301" i="1"/>
  <c r="BB1301" i="1"/>
  <c r="BE1301" i="1"/>
  <c r="BD1301" i="1"/>
  <c r="BC2743" i="1"/>
  <c r="BB2743" i="1"/>
  <c r="BE2743" i="1"/>
  <c r="BD2743" i="1"/>
  <c r="BE1742" i="1"/>
  <c r="BD1742" i="1"/>
  <c r="BC1742" i="1"/>
  <c r="BB1742" i="1"/>
  <c r="BE3002" i="1"/>
  <c r="BD3002" i="1"/>
  <c r="BB3002" i="1"/>
  <c r="BC3002" i="1"/>
  <c r="BE52" i="1"/>
  <c r="BD52" i="1"/>
  <c r="BC52" i="1"/>
  <c r="BB52" i="1"/>
  <c r="BB66" i="1"/>
  <c r="BE66" i="1"/>
  <c r="BD66" i="1"/>
  <c r="BC66" i="1"/>
  <c r="BE937" i="1"/>
  <c r="BD937" i="1"/>
  <c r="BC937" i="1"/>
  <c r="BB937" i="1"/>
  <c r="BB2022" i="1"/>
  <c r="BE2022" i="1"/>
  <c r="BD2022" i="1"/>
  <c r="BC2022" i="1"/>
  <c r="BD916" i="1"/>
  <c r="BC916" i="1"/>
  <c r="BB916" i="1"/>
  <c r="BE916" i="1"/>
  <c r="BC2999" i="1"/>
  <c r="BB2999" i="1"/>
  <c r="BE2999" i="1"/>
  <c r="BD2999" i="1"/>
  <c r="BB48" i="1"/>
  <c r="BE48" i="1"/>
  <c r="BC48" i="1"/>
  <c r="BD48" i="1"/>
  <c r="BE3408" i="1"/>
  <c r="BD3408" i="1"/>
  <c r="BB3408" i="1"/>
  <c r="BC3408" i="1"/>
  <c r="BC3321" i="1"/>
  <c r="BB3321" i="1"/>
  <c r="BE3321" i="1"/>
  <c r="BD3321" i="1"/>
  <c r="BE1249" i="1"/>
  <c r="BD1249" i="1"/>
  <c r="BC1249" i="1"/>
  <c r="BB1249" i="1"/>
  <c r="BD1532" i="1"/>
  <c r="BE1532" i="1"/>
  <c r="BC1532" i="1"/>
  <c r="BB1532" i="1"/>
  <c r="BD1865" i="1"/>
  <c r="BC1865" i="1"/>
  <c r="BB1865" i="1"/>
  <c r="BE1865" i="1"/>
  <c r="BE853" i="1"/>
  <c r="BD853" i="1"/>
  <c r="BC853" i="1"/>
  <c r="BB853" i="1"/>
  <c r="BC2222" i="1"/>
  <c r="BD2222" i="1"/>
  <c r="BB2222" i="1"/>
  <c r="BE2222" i="1"/>
  <c r="BC983" i="1"/>
  <c r="BE983" i="1"/>
  <c r="BB983" i="1"/>
  <c r="BD983" i="1"/>
  <c r="BB829" i="1"/>
  <c r="BD829" i="1"/>
  <c r="BC829" i="1"/>
  <c r="BE829" i="1"/>
  <c r="BE2789" i="1"/>
  <c r="BD2789" i="1"/>
  <c r="BC2789" i="1"/>
  <c r="BB2789" i="1"/>
  <c r="BD3114" i="1"/>
  <c r="BE3114" i="1"/>
  <c r="BB3114" i="1"/>
  <c r="BC3114" i="1"/>
  <c r="BE552" i="1"/>
  <c r="BB552" i="1"/>
  <c r="BC552" i="1"/>
  <c r="BD552" i="1"/>
  <c r="BE2225" i="1"/>
  <c r="BD2225" i="1"/>
  <c r="BC2225" i="1"/>
  <c r="BB2225" i="1"/>
  <c r="BE3387" i="1"/>
  <c r="BD3387" i="1"/>
  <c r="BC3387" i="1"/>
  <c r="BB3387" i="1"/>
  <c r="BB402" i="1"/>
  <c r="BC402" i="1"/>
  <c r="BE402" i="1"/>
  <c r="BD402" i="1"/>
  <c r="BD2435" i="1"/>
  <c r="BC2435" i="1"/>
  <c r="BE2435" i="1"/>
  <c r="BB2435" i="1"/>
  <c r="BE1816" i="1"/>
  <c r="BB1816" i="1"/>
  <c r="BD1816" i="1"/>
  <c r="BC1816" i="1"/>
  <c r="BD230" i="1"/>
  <c r="BC230" i="1"/>
  <c r="BE230" i="1"/>
  <c r="BB230" i="1"/>
  <c r="BE3496" i="1"/>
  <c r="BD3496" i="1"/>
  <c r="BC3496" i="1"/>
  <c r="BB3496" i="1"/>
  <c r="BE493" i="1"/>
  <c r="BB493" i="1"/>
  <c r="BD493" i="1"/>
  <c r="BC493" i="1"/>
  <c r="BC867" i="1"/>
  <c r="BB867" i="1"/>
  <c r="BE867" i="1"/>
  <c r="BD867" i="1"/>
  <c r="BE2645" i="1"/>
  <c r="BD2645" i="1"/>
  <c r="BC2645" i="1"/>
  <c r="BB2645" i="1"/>
  <c r="BD2484" i="1"/>
  <c r="BB2484" i="1"/>
  <c r="BE2484" i="1"/>
  <c r="BC2484" i="1"/>
  <c r="BC1021" i="1"/>
  <c r="BB1021" i="1"/>
  <c r="BD1021" i="1"/>
  <c r="BE1021" i="1"/>
  <c r="BB2253" i="1"/>
  <c r="BE2253" i="1"/>
  <c r="BD2253" i="1"/>
  <c r="BC2253" i="1"/>
  <c r="BD2799" i="1"/>
  <c r="BC2799" i="1"/>
  <c r="BE2799" i="1"/>
  <c r="BB2799" i="1"/>
  <c r="BE2208" i="1"/>
  <c r="BD2208" i="1"/>
  <c r="BC2208" i="1"/>
  <c r="BB2208" i="1"/>
  <c r="BD3139" i="1"/>
  <c r="BC3139" i="1"/>
  <c r="BB3139" i="1"/>
  <c r="BE3139" i="1"/>
  <c r="BD1791" i="1"/>
  <c r="BC1791" i="1"/>
  <c r="BB1791" i="1"/>
  <c r="BE1791" i="1"/>
  <c r="BE1651" i="1"/>
  <c r="BD1651" i="1"/>
  <c r="BC1651" i="1"/>
  <c r="BB1651" i="1"/>
  <c r="BE745" i="1"/>
  <c r="BD745" i="1"/>
  <c r="BC745" i="1"/>
  <c r="BB745" i="1"/>
  <c r="BD1697" i="1"/>
  <c r="BC1697" i="1"/>
  <c r="BB1697" i="1"/>
  <c r="BE1697" i="1"/>
  <c r="BD3188" i="1"/>
  <c r="BB3188" i="1"/>
  <c r="BE3188" i="1"/>
  <c r="BC3188" i="1"/>
  <c r="BE2733" i="1"/>
  <c r="BD2733" i="1"/>
  <c r="BC2733" i="1"/>
  <c r="BB2733" i="1"/>
  <c r="BE881" i="1"/>
  <c r="BD881" i="1"/>
  <c r="BB881" i="1"/>
  <c r="BC881" i="1"/>
  <c r="BE1949" i="1"/>
  <c r="BD1949" i="1"/>
  <c r="BC1949" i="1"/>
  <c r="BB1949" i="1"/>
  <c r="BB440" i="1"/>
  <c r="BE440" i="1"/>
  <c r="BD440" i="1"/>
  <c r="BC440" i="1"/>
  <c r="BE2162" i="1"/>
  <c r="BD2162" i="1"/>
  <c r="BC2162" i="1"/>
  <c r="BB2162" i="1"/>
  <c r="BC1263" i="1"/>
  <c r="BD1263" i="1"/>
  <c r="BB1263" i="1"/>
  <c r="BE1263" i="1"/>
  <c r="BE2684" i="1"/>
  <c r="BD2684" i="1"/>
  <c r="BC2684" i="1"/>
  <c r="BB2684" i="1"/>
  <c r="BC1242" i="1"/>
  <c r="BB1242" i="1"/>
  <c r="BE1242" i="1"/>
  <c r="BD1242" i="1"/>
  <c r="BE1578" i="1"/>
  <c r="BD1578" i="1"/>
  <c r="BC1578" i="1"/>
  <c r="BB1578" i="1"/>
  <c r="BC1543" i="1"/>
  <c r="BB1543" i="1"/>
  <c r="BE1543" i="1"/>
  <c r="BD1543" i="1"/>
  <c r="BB1070" i="1"/>
  <c r="BE1070" i="1"/>
  <c r="BD1070" i="1"/>
  <c r="BC1070" i="1"/>
  <c r="BB3156" i="1"/>
  <c r="BE3156" i="1"/>
  <c r="BD3156" i="1"/>
  <c r="BC3156" i="1"/>
  <c r="BB1924" i="1"/>
  <c r="BE1924" i="1"/>
  <c r="BD1924" i="1"/>
  <c r="BC1924" i="1"/>
  <c r="BC2442" i="1"/>
  <c r="BB2442" i="1"/>
  <c r="BE2442" i="1"/>
  <c r="BD2442" i="1"/>
  <c r="BE500" i="1"/>
  <c r="BD500" i="1"/>
  <c r="BC500" i="1"/>
  <c r="BB500" i="1"/>
  <c r="BB1406" i="1"/>
  <c r="BE1406" i="1"/>
  <c r="BD1406" i="1"/>
  <c r="BC1406" i="1"/>
  <c r="BB272" i="1"/>
  <c r="BE272" i="1"/>
  <c r="BD272" i="1"/>
  <c r="BC272" i="1"/>
  <c r="BE2663" i="1"/>
  <c r="BD2663" i="1"/>
  <c r="BC2663" i="1"/>
  <c r="BB2663" i="1"/>
  <c r="BE1931" i="1"/>
  <c r="BD1931" i="1"/>
  <c r="BC1931" i="1"/>
  <c r="BB1931" i="1"/>
  <c r="BE237" i="1"/>
  <c r="BB237" i="1"/>
  <c r="BD237" i="1"/>
  <c r="BC237" i="1"/>
  <c r="BC1812" i="1"/>
  <c r="BB1812" i="1"/>
  <c r="BD1812" i="1"/>
  <c r="BE1812" i="1"/>
  <c r="BC1189" i="1"/>
  <c r="BB1189" i="1"/>
  <c r="BE1189" i="1"/>
  <c r="BD1189" i="1"/>
  <c r="BE3286" i="1"/>
  <c r="BB3286" i="1"/>
  <c r="BD3286" i="1"/>
  <c r="BC3286" i="1"/>
  <c r="BB2992" i="1"/>
  <c r="BE2992" i="1"/>
  <c r="BD2992" i="1"/>
  <c r="BC2992" i="1"/>
  <c r="BE2246" i="1"/>
  <c r="BC2246" i="1"/>
  <c r="BB2246" i="1"/>
  <c r="BD2246" i="1"/>
  <c r="BC1077" i="1"/>
  <c r="BD1077" i="1"/>
  <c r="BE1077" i="1"/>
  <c r="BB1077" i="1"/>
  <c r="BD1140" i="1"/>
  <c r="BC1140" i="1"/>
  <c r="BB1140" i="1"/>
  <c r="BE1140" i="1"/>
  <c r="BC73" i="1"/>
  <c r="BB73" i="1"/>
  <c r="BE73" i="1"/>
  <c r="BD73" i="1"/>
  <c r="BE3415" i="1"/>
  <c r="BD3415" i="1"/>
  <c r="BC3415" i="1"/>
  <c r="BB3415" i="1"/>
  <c r="BC3464" i="1"/>
  <c r="BD3464" i="1"/>
  <c r="BB3464" i="1"/>
  <c r="BE3464" i="1"/>
  <c r="BD3489" i="1"/>
  <c r="BC3489" i="1"/>
  <c r="BE3489" i="1"/>
  <c r="BB3489" i="1"/>
  <c r="BE1063" i="1"/>
  <c r="BD1063" i="1"/>
  <c r="BC1063" i="1"/>
  <c r="BB1063" i="1"/>
  <c r="BD3527" i="1"/>
  <c r="BC3527" i="1"/>
  <c r="BB3527" i="1"/>
  <c r="BE3527" i="1"/>
  <c r="BE2729" i="1"/>
  <c r="BB2729" i="1"/>
  <c r="BD2729" i="1"/>
  <c r="BC2729" i="1"/>
  <c r="BE1714" i="1"/>
  <c r="BD1714" i="1"/>
  <c r="BC1714" i="1"/>
  <c r="BB1714" i="1"/>
  <c r="BE2138" i="1"/>
  <c r="BD2138" i="1"/>
  <c r="BB2138" i="1"/>
  <c r="BC2138" i="1"/>
  <c r="BD304" i="1"/>
  <c r="BE304" i="1"/>
  <c r="BC304" i="1"/>
  <c r="BB304" i="1"/>
  <c r="BD2694" i="1"/>
  <c r="BC2694" i="1"/>
  <c r="BB2694" i="1"/>
  <c r="BE2694" i="1"/>
  <c r="BB1609" i="1"/>
  <c r="BE1609" i="1"/>
  <c r="BD1609" i="1"/>
  <c r="BC1609" i="1"/>
  <c r="BE2264" i="1"/>
  <c r="BD2264" i="1"/>
  <c r="BC2264" i="1"/>
  <c r="BB2264" i="1"/>
  <c r="BB3296" i="1"/>
  <c r="BD3296" i="1"/>
  <c r="BE3296" i="1"/>
  <c r="BC3296" i="1"/>
  <c r="BE1525" i="1"/>
  <c r="BD1525" i="1"/>
  <c r="BB1525" i="1"/>
  <c r="BC1525" i="1"/>
  <c r="BE577" i="1"/>
  <c r="BD577" i="1"/>
  <c r="BC577" i="1"/>
  <c r="BB577" i="1"/>
  <c r="BC2428" i="1"/>
  <c r="BB2428" i="1"/>
  <c r="BD2428" i="1"/>
  <c r="BE2428" i="1"/>
  <c r="BE2890" i="1"/>
  <c r="BC2890" i="1"/>
  <c r="BB2890" i="1"/>
  <c r="BD2890" i="1"/>
  <c r="BB864" i="1"/>
  <c r="BE864" i="1"/>
  <c r="BC864" i="1"/>
  <c r="BD864" i="1"/>
  <c r="BD510" i="1"/>
  <c r="BC510" i="1"/>
  <c r="BB510" i="1"/>
  <c r="BE510" i="1"/>
  <c r="BD1585" i="1"/>
  <c r="BC1585" i="1"/>
  <c r="BB1585" i="1"/>
  <c r="BE1585" i="1"/>
  <c r="BE2691" i="1"/>
  <c r="BD2691" i="1"/>
  <c r="BC2691" i="1"/>
  <c r="BB2691" i="1"/>
  <c r="BB1889" i="1"/>
  <c r="BE1889" i="1"/>
  <c r="BC1889" i="1"/>
  <c r="BD1889" i="1"/>
  <c r="BB1665" i="1"/>
  <c r="BE1665" i="1"/>
  <c r="BD1665" i="1"/>
  <c r="BC1665" i="1"/>
  <c r="BD1046" i="1"/>
  <c r="BC1046" i="1"/>
  <c r="BE1046" i="1"/>
  <c r="BB1046" i="1"/>
  <c r="BD2712" i="1"/>
  <c r="BE2712" i="1"/>
  <c r="BB2712" i="1"/>
  <c r="BC2712" i="1"/>
  <c r="BE1389" i="1"/>
  <c r="BD1389" i="1"/>
  <c r="BC1389" i="1"/>
  <c r="BB1389" i="1"/>
  <c r="BE3331" i="1"/>
  <c r="BD3331" i="1"/>
  <c r="BC3331" i="1"/>
  <c r="BB3331" i="1"/>
  <c r="BE1291" i="1"/>
  <c r="BD1291" i="1"/>
  <c r="BB1291" i="1"/>
  <c r="BC1291" i="1"/>
  <c r="BE3079" i="1"/>
  <c r="BB3079" i="1"/>
  <c r="BD3079" i="1"/>
  <c r="BC3079" i="1"/>
  <c r="BE1501" i="1"/>
  <c r="BD1501" i="1"/>
  <c r="BB1501" i="1"/>
  <c r="BC1501" i="1"/>
  <c r="BC2099" i="1"/>
  <c r="BB2099" i="1"/>
  <c r="BD2099" i="1"/>
  <c r="BE2099" i="1"/>
  <c r="BB3461" i="1"/>
  <c r="BE3461" i="1"/>
  <c r="BD3461" i="1"/>
  <c r="BC3461" i="1"/>
  <c r="BE2061" i="1"/>
  <c r="BD2061" i="1"/>
  <c r="BC2061" i="1"/>
  <c r="BB2061" i="1"/>
  <c r="BE752" i="1"/>
  <c r="BB752" i="1"/>
  <c r="BD752" i="1"/>
  <c r="BC752" i="1"/>
  <c r="BE885" i="1"/>
  <c r="BD885" i="1"/>
  <c r="BB885" i="1"/>
  <c r="BC885" i="1"/>
  <c r="BE1970" i="1"/>
  <c r="BD1970" i="1"/>
  <c r="BB1970" i="1"/>
  <c r="BC1970" i="1"/>
  <c r="BE2740" i="1"/>
  <c r="BC2740" i="1"/>
  <c r="BB2740" i="1"/>
  <c r="BD2740" i="1"/>
  <c r="BC1991" i="1"/>
  <c r="BB1991" i="1"/>
  <c r="BE1991" i="1"/>
  <c r="BD1991" i="1"/>
  <c r="BE2180" i="1"/>
  <c r="BD2180" i="1"/>
  <c r="BC2180" i="1"/>
  <c r="BB2180" i="1"/>
  <c r="BE202" i="1"/>
  <c r="BB202" i="1"/>
  <c r="BD202" i="1"/>
  <c r="BC202" i="1"/>
  <c r="BC2943" i="1"/>
  <c r="BD2943" i="1"/>
  <c r="BB2943" i="1"/>
  <c r="BE2943" i="1"/>
  <c r="BE899" i="1"/>
  <c r="BD899" i="1"/>
  <c r="BC899" i="1"/>
  <c r="BB899" i="1"/>
  <c r="BE1042" i="1"/>
  <c r="BD1042" i="1"/>
  <c r="BC1042" i="1"/>
  <c r="BB1042" i="1"/>
  <c r="BC1690" i="1"/>
  <c r="BB1690" i="1"/>
  <c r="BE1690" i="1"/>
  <c r="BD1690" i="1"/>
  <c r="BE83" i="1"/>
  <c r="BD83" i="1"/>
  <c r="BC83" i="1"/>
  <c r="BB83" i="1"/>
  <c r="BD787" i="1"/>
  <c r="BC787" i="1"/>
  <c r="BB787" i="1"/>
  <c r="BE787" i="1"/>
  <c r="BC1487" i="1"/>
  <c r="BB1487" i="1"/>
  <c r="BE1487" i="1"/>
  <c r="BD1487" i="1"/>
  <c r="BC2705" i="1"/>
  <c r="BB2705" i="1"/>
  <c r="BE2705" i="1"/>
  <c r="BD2705" i="1"/>
  <c r="BE3356" i="1"/>
  <c r="BD3356" i="1"/>
  <c r="BC3356" i="1"/>
  <c r="BB3356" i="1"/>
  <c r="BE664" i="1"/>
  <c r="BD664" i="1"/>
  <c r="BC664" i="1"/>
  <c r="BB664" i="1"/>
  <c r="BE2299" i="1"/>
  <c r="BD2299" i="1"/>
  <c r="BC2299" i="1"/>
  <c r="BB2299" i="1"/>
  <c r="BC2491" i="1"/>
  <c r="BB2491" i="1"/>
  <c r="BD2491" i="1"/>
  <c r="BE2491" i="1"/>
  <c r="BB1627" i="1"/>
  <c r="BC1627" i="1"/>
  <c r="BE1627" i="1"/>
  <c r="BD1627" i="1"/>
  <c r="BD2638" i="1"/>
  <c r="BC2638" i="1"/>
  <c r="BE2638" i="1"/>
  <c r="BB2638" i="1"/>
  <c r="BD2873" i="1"/>
  <c r="BB2873" i="1"/>
  <c r="BC2873" i="1"/>
  <c r="BE2873" i="1"/>
  <c r="BE262" i="1"/>
  <c r="BD262" i="1"/>
  <c r="BC262" i="1"/>
  <c r="BB262" i="1"/>
  <c r="BD3310" i="1"/>
  <c r="BC3310" i="1"/>
  <c r="BE3310" i="1"/>
  <c r="BB3310" i="1"/>
  <c r="BC1672" i="1"/>
  <c r="BE1672" i="1"/>
  <c r="BD1672" i="1"/>
  <c r="BB1672" i="1"/>
  <c r="BE734" i="1"/>
  <c r="BD734" i="1"/>
  <c r="BC734" i="1"/>
  <c r="BB734" i="1"/>
  <c r="BB3447" i="1"/>
  <c r="BD3447" i="1"/>
  <c r="BE3447" i="1"/>
  <c r="BC3447" i="1"/>
  <c r="BE3034" i="1"/>
  <c r="BC3034" i="1"/>
  <c r="BB3034" i="1"/>
  <c r="BD3034" i="1"/>
  <c r="BC2446" i="1"/>
  <c r="BE2446" i="1"/>
  <c r="BB2446" i="1"/>
  <c r="BD2446" i="1"/>
  <c r="BE1725" i="1"/>
  <c r="BD1725" i="1"/>
  <c r="BC1725" i="1"/>
  <c r="BB1725" i="1"/>
  <c r="BE692" i="1"/>
  <c r="BD692" i="1"/>
  <c r="BB692" i="1"/>
  <c r="BC692" i="1"/>
  <c r="BB384" i="1"/>
  <c r="BE384" i="1"/>
  <c r="BC384" i="1"/>
  <c r="BD384" i="1"/>
  <c r="BE1483" i="1"/>
  <c r="BC1483" i="1"/>
  <c r="BB1483" i="1"/>
  <c r="BD1483" i="1"/>
  <c r="BE2033" i="1"/>
  <c r="BC2033" i="1"/>
  <c r="BB2033" i="1"/>
  <c r="BD2033" i="1"/>
  <c r="BB3384" i="1"/>
  <c r="BE3384" i="1"/>
  <c r="BC3384" i="1"/>
  <c r="BD3384" i="1"/>
  <c r="BB122" i="1"/>
  <c r="BE122" i="1"/>
  <c r="BD122" i="1"/>
  <c r="BC122" i="1"/>
  <c r="BD3006" i="1"/>
  <c r="BE3006" i="1"/>
  <c r="BB3006" i="1"/>
  <c r="BC3006" i="1"/>
  <c r="BD2379" i="1"/>
  <c r="BC2379" i="1"/>
  <c r="BB2379" i="1"/>
  <c r="BE2379" i="1"/>
  <c r="BE1396" i="1"/>
  <c r="BD1396" i="1"/>
  <c r="BB1396" i="1"/>
  <c r="BC1396" i="1"/>
  <c r="BD2323" i="1"/>
  <c r="BC2323" i="1"/>
  <c r="BB2323" i="1"/>
  <c r="BE2323" i="1"/>
  <c r="BE1221" i="1"/>
  <c r="BD1221" i="1"/>
  <c r="BB1221" i="1"/>
  <c r="BC1221" i="1"/>
  <c r="BE1756" i="1"/>
  <c r="BD1756" i="1"/>
  <c r="BB1756" i="1"/>
  <c r="BC1756" i="1"/>
  <c r="BE1508" i="1"/>
  <c r="BD1508" i="1"/>
  <c r="BC1508" i="1"/>
  <c r="BB1508" i="1"/>
  <c r="BB2582" i="1"/>
  <c r="BE2582" i="1"/>
  <c r="BC2582" i="1"/>
  <c r="BD2582" i="1"/>
  <c r="BD416" i="1"/>
  <c r="BC416" i="1"/>
  <c r="BB416" i="1"/>
  <c r="BE416" i="1"/>
  <c r="BB958" i="1"/>
  <c r="BE958" i="1"/>
  <c r="BD958" i="1"/>
  <c r="BC958" i="1"/>
  <c r="BE3044" i="1"/>
  <c r="BD3044" i="1"/>
  <c r="BC3044" i="1"/>
  <c r="BB3044" i="1"/>
  <c r="BB2040" i="1"/>
  <c r="BE2040" i="1"/>
  <c r="BD2040" i="1"/>
  <c r="BC2040" i="1"/>
  <c r="BC3076" i="1"/>
  <c r="BB3076" i="1"/>
  <c r="BE3076" i="1"/>
  <c r="BD3076" i="1"/>
  <c r="BE1900" i="1"/>
  <c r="BD1900" i="1"/>
  <c r="BC1900" i="1"/>
  <c r="BB1900" i="1"/>
  <c r="BD2855" i="1"/>
  <c r="BC2855" i="1"/>
  <c r="BB2855" i="1"/>
  <c r="BE2855" i="1"/>
  <c r="BE1711" i="1"/>
  <c r="BC1711" i="1"/>
  <c r="BB1711" i="1"/>
  <c r="BD1711" i="1"/>
  <c r="BE1441" i="1"/>
  <c r="BD1441" i="1"/>
  <c r="BC1441" i="1"/>
  <c r="BB1441" i="1"/>
  <c r="BE3219" i="1"/>
  <c r="BD3219" i="1"/>
  <c r="BC3219" i="1"/>
  <c r="BB3219" i="1"/>
  <c r="BE3433" i="1"/>
  <c r="BC3433" i="1"/>
  <c r="BB3433" i="1"/>
  <c r="BD3433" i="1"/>
  <c r="BE2964" i="1"/>
  <c r="BD2964" i="1"/>
  <c r="BB2964" i="1"/>
  <c r="BC2964" i="1"/>
  <c r="BE2019" i="1"/>
  <c r="BD2019" i="1"/>
  <c r="BC2019" i="1"/>
  <c r="BB2019" i="1"/>
  <c r="BE1700" i="1"/>
  <c r="BC1700" i="1"/>
  <c r="BB1700" i="1"/>
  <c r="BD1700" i="1"/>
  <c r="BE2295" i="1"/>
  <c r="BD2295" i="1"/>
  <c r="BC2295" i="1"/>
  <c r="BB2295" i="1"/>
  <c r="BE888" i="1"/>
  <c r="BD888" i="1"/>
  <c r="BC888" i="1"/>
  <c r="BB888" i="1"/>
  <c r="BC3342" i="1"/>
  <c r="BB3342" i="1"/>
  <c r="BD3342" i="1"/>
  <c r="BE3342" i="1"/>
  <c r="BE1130" i="1"/>
  <c r="BD1130" i="1"/>
  <c r="BC1130" i="1"/>
  <c r="BB1130" i="1"/>
  <c r="BE419" i="1"/>
  <c r="BD419" i="1"/>
  <c r="BC419" i="1"/>
  <c r="BB419" i="1"/>
  <c r="BE356" i="1"/>
  <c r="BD356" i="1"/>
  <c r="BB356" i="1"/>
  <c r="BC356" i="1"/>
  <c r="BE678" i="1"/>
  <c r="BD678" i="1"/>
  <c r="BC678" i="1"/>
  <c r="BB678" i="1"/>
  <c r="BE412" i="1"/>
  <c r="BD412" i="1"/>
  <c r="BB412" i="1"/>
  <c r="BC412" i="1"/>
  <c r="BE629" i="1"/>
  <c r="BD629" i="1"/>
  <c r="BC629" i="1"/>
  <c r="BB629" i="1"/>
  <c r="BE1161" i="1"/>
  <c r="BD1161" i="1"/>
  <c r="BB1161" i="1"/>
  <c r="BC1161" i="1"/>
  <c r="BE1273" i="1"/>
  <c r="BD1273" i="1"/>
  <c r="BC1273" i="1"/>
  <c r="BB1273" i="1"/>
  <c r="BB2421" i="1"/>
  <c r="BE2421" i="1"/>
  <c r="BC2421" i="1"/>
  <c r="BD2421" i="1"/>
  <c r="BC297" i="1"/>
  <c r="BD297" i="1"/>
  <c r="BB297" i="1"/>
  <c r="BE297" i="1"/>
  <c r="BE2960" i="1"/>
  <c r="BD2960" i="1"/>
  <c r="BC2960" i="1"/>
  <c r="BB2960" i="1"/>
  <c r="BE363" i="1"/>
  <c r="BD363" i="1"/>
  <c r="BC363" i="1"/>
  <c r="BB363" i="1"/>
  <c r="BE1987" i="1"/>
  <c r="BD1987" i="1"/>
  <c r="BC1987" i="1"/>
  <c r="BB1987" i="1"/>
  <c r="BC1259" i="1"/>
  <c r="BB1259" i="1"/>
  <c r="BE1259" i="1"/>
  <c r="BD1259" i="1"/>
  <c r="BC1207" i="1"/>
  <c r="BB1207" i="1"/>
  <c r="BE1207" i="1"/>
  <c r="BD1207" i="1"/>
  <c r="BE1056" i="1"/>
  <c r="BD1056" i="1"/>
  <c r="BC1056" i="1"/>
  <c r="BB1056" i="1"/>
  <c r="BB2880" i="1"/>
  <c r="BE2880" i="1"/>
  <c r="BD2880" i="1"/>
  <c r="BC2880" i="1"/>
  <c r="BE2117" i="1"/>
  <c r="BD2117" i="1"/>
  <c r="BC2117" i="1"/>
  <c r="BB2117" i="1"/>
  <c r="BE759" i="1"/>
  <c r="BD759" i="1"/>
  <c r="BC759" i="1"/>
  <c r="BB759" i="1"/>
  <c r="BC1644" i="1"/>
  <c r="BB1644" i="1"/>
  <c r="BE1644" i="1"/>
  <c r="BD1644" i="1"/>
  <c r="BE3149" i="1"/>
  <c r="BD3149" i="1"/>
  <c r="BC3149" i="1"/>
  <c r="BB3149" i="1"/>
  <c r="BE1081" i="1"/>
  <c r="BD1081" i="1"/>
  <c r="BC1081" i="1"/>
  <c r="BB1081" i="1"/>
  <c r="BC1151" i="1"/>
  <c r="BB1151" i="1"/>
  <c r="BE1151" i="1"/>
  <c r="BD1151" i="1"/>
  <c r="BE265" i="1"/>
  <c r="BD265" i="1"/>
  <c r="BC265" i="1"/>
  <c r="BB265" i="1"/>
  <c r="BE1882" i="1"/>
  <c r="BD1882" i="1"/>
  <c r="BB1882" i="1"/>
  <c r="BC1882" i="1"/>
  <c r="BC1767" i="1"/>
  <c r="BB1767" i="1"/>
  <c r="BD1767" i="1"/>
  <c r="BE1767" i="1"/>
  <c r="BC1147" i="1"/>
  <c r="BB1147" i="1"/>
  <c r="BD1147" i="1"/>
  <c r="BE1147" i="1"/>
  <c r="BB920" i="1"/>
  <c r="BE920" i="1"/>
  <c r="BC920" i="1"/>
  <c r="BD920" i="1"/>
  <c r="BE1049" i="1"/>
  <c r="BD1049" i="1"/>
  <c r="BC1049" i="1"/>
  <c r="BB1049" i="1"/>
  <c r="BC409" i="1"/>
  <c r="BD409" i="1"/>
  <c r="BB409" i="1"/>
  <c r="BE409" i="1"/>
  <c r="BB2698" i="1"/>
  <c r="BD2698" i="1"/>
  <c r="BC2698" i="1"/>
  <c r="BE2698" i="1"/>
  <c r="BE3419" i="1"/>
  <c r="BC3419" i="1"/>
  <c r="BB3419" i="1"/>
  <c r="BD3419" i="1"/>
  <c r="BE2232" i="1"/>
  <c r="BD2232" i="1"/>
  <c r="BC2232" i="1"/>
  <c r="BB2232" i="1"/>
  <c r="BE2978" i="1"/>
  <c r="BD2978" i="1"/>
  <c r="BC2978" i="1"/>
  <c r="BB2978" i="1"/>
  <c r="BE195" i="1"/>
  <c r="BD195" i="1"/>
  <c r="BC195" i="1"/>
  <c r="BB195" i="1"/>
  <c r="BC706" i="1"/>
  <c r="BB706" i="1"/>
  <c r="BD706" i="1"/>
  <c r="BE706" i="1"/>
  <c r="BE3506" i="1"/>
  <c r="BD3506" i="1"/>
  <c r="BC3506" i="1"/>
  <c r="BB3506" i="1"/>
  <c r="BB717" i="1"/>
  <c r="BE717" i="1"/>
  <c r="BD717" i="1"/>
  <c r="BC717" i="1"/>
  <c r="BE3016" i="1"/>
  <c r="BD3016" i="1"/>
  <c r="BC3016" i="1"/>
  <c r="BB3016" i="1"/>
  <c r="BB1536" i="1"/>
  <c r="BC1536" i="1"/>
  <c r="BE1536" i="1"/>
  <c r="BD1536" i="1"/>
  <c r="BE528" i="1"/>
  <c r="BD528" i="1"/>
  <c r="BB528" i="1"/>
  <c r="BC528" i="1"/>
  <c r="BE517" i="1"/>
  <c r="BD517" i="1"/>
  <c r="BC517" i="1"/>
  <c r="BB517" i="1"/>
  <c r="BE3100" i="1"/>
  <c r="BD3100" i="1"/>
  <c r="BB3100" i="1"/>
  <c r="BC3100" i="1"/>
  <c r="BE720" i="1"/>
  <c r="BD720" i="1"/>
  <c r="BB720" i="1"/>
  <c r="BC720" i="1"/>
  <c r="BE269" i="1"/>
  <c r="BB269" i="1"/>
  <c r="BD269" i="1"/>
  <c r="BC269" i="1"/>
  <c r="BE244" i="1"/>
  <c r="BD244" i="1"/>
  <c r="BC244" i="1"/>
  <c r="BB244" i="1"/>
  <c r="BE3293" i="1"/>
  <c r="BD3293" i="1"/>
  <c r="BC3293" i="1"/>
  <c r="BB3293" i="1"/>
  <c r="BE3184" i="1"/>
  <c r="BD3184" i="1"/>
  <c r="BC3184" i="1"/>
  <c r="BB3184" i="1"/>
  <c r="BE1266" i="1"/>
  <c r="BD1266" i="1"/>
  <c r="BC1266" i="1"/>
  <c r="BB1266" i="1"/>
  <c r="BE608" i="1"/>
  <c r="BB608" i="1"/>
  <c r="BD608" i="1"/>
  <c r="BC608" i="1"/>
  <c r="BE1490" i="1"/>
  <c r="BD1490" i="1"/>
  <c r="BC1490" i="1"/>
  <c r="BB1490" i="1"/>
  <c r="BE3524" i="1"/>
  <c r="BD3524" i="1"/>
  <c r="BC3524" i="1"/>
  <c r="BB3524" i="1"/>
  <c r="BC1718" i="1"/>
  <c r="BB1718" i="1"/>
  <c r="BE1718" i="1"/>
  <c r="BD1718" i="1"/>
  <c r="BE2953" i="1"/>
  <c r="BD2953" i="1"/>
  <c r="BC2953" i="1"/>
  <c r="BB2953" i="1"/>
  <c r="BE2337" i="1"/>
  <c r="BC2337" i="1"/>
  <c r="BB2337" i="1"/>
  <c r="BD2337" i="1"/>
  <c r="BB1312" i="1"/>
  <c r="BD1312" i="1"/>
  <c r="BC1312" i="1"/>
  <c r="BE1312" i="1"/>
  <c r="BE2306" i="1"/>
  <c r="BD2306" i="1"/>
  <c r="BC2306" i="1"/>
  <c r="BB2306" i="1"/>
  <c r="BE437" i="1"/>
  <c r="BD437" i="1"/>
  <c r="BB437" i="1"/>
  <c r="BC437" i="1"/>
  <c r="BB902" i="1"/>
  <c r="BE902" i="1"/>
  <c r="BC902" i="1"/>
  <c r="BD902" i="1"/>
  <c r="BD2950" i="1"/>
  <c r="BC2950" i="1"/>
  <c r="BE2950" i="1"/>
  <c r="BB2950" i="1"/>
  <c r="BC1322" i="1"/>
  <c r="BB1322" i="1"/>
  <c r="BE1322" i="1"/>
  <c r="BD1322" i="1"/>
  <c r="BE3499" i="1"/>
  <c r="BB3499" i="1"/>
  <c r="BD3499" i="1"/>
  <c r="BC3499" i="1"/>
  <c r="BD1679" i="1"/>
  <c r="BC1679" i="1"/>
  <c r="BB1679" i="1"/>
  <c r="BE1679" i="1"/>
  <c r="BE1235" i="1"/>
  <c r="BD1235" i="1"/>
  <c r="BB1235" i="1"/>
  <c r="BC1235" i="1"/>
  <c r="BC2726" i="1"/>
  <c r="BB2726" i="1"/>
  <c r="BD2726" i="1"/>
  <c r="BE2726" i="1"/>
  <c r="BC2166" i="1"/>
  <c r="BD2166" i="1"/>
  <c r="BB2166" i="1"/>
  <c r="BE2166" i="1"/>
  <c r="BE2362" i="1"/>
  <c r="BD2362" i="1"/>
  <c r="BC2362" i="1"/>
  <c r="BB2362" i="1"/>
  <c r="BE1067" i="1"/>
  <c r="BD1067" i="1"/>
  <c r="BC1067" i="1"/>
  <c r="BB1067" i="1"/>
  <c r="BC762" i="1"/>
  <c r="BB762" i="1"/>
  <c r="BE762" i="1"/>
  <c r="BD762" i="1"/>
  <c r="BE199" i="1"/>
  <c r="BB199" i="1"/>
  <c r="BD199" i="1"/>
  <c r="BC199" i="1"/>
  <c r="BE1466" i="1"/>
  <c r="BD1466" i="1"/>
  <c r="BB1466" i="1"/>
  <c r="BC1466" i="1"/>
  <c r="BE2796" i="1"/>
  <c r="BD2796" i="1"/>
  <c r="BC2796" i="1"/>
  <c r="BB2796" i="1"/>
  <c r="BB2824" i="1"/>
  <c r="BE2824" i="1"/>
  <c r="BC2824" i="1"/>
  <c r="BD2824" i="1"/>
  <c r="BE2449" i="1"/>
  <c r="BB2449" i="1"/>
  <c r="BD2449" i="1"/>
  <c r="BC2449" i="1"/>
  <c r="BE2617" i="1"/>
  <c r="BD2617" i="1"/>
  <c r="BB2617" i="1"/>
  <c r="BC2617" i="1"/>
  <c r="BC489" i="1"/>
  <c r="BB489" i="1"/>
  <c r="BD489" i="1"/>
  <c r="BE489" i="1"/>
  <c r="BE1123" i="1"/>
  <c r="BD1123" i="1"/>
  <c r="BC1123" i="1"/>
  <c r="BB1123" i="1"/>
  <c r="BD3258" i="1"/>
  <c r="BE3258" i="1"/>
  <c r="BC3258" i="1"/>
  <c r="BB3258" i="1"/>
  <c r="BE1630" i="1"/>
  <c r="BD1630" i="1"/>
  <c r="BC1630" i="1"/>
  <c r="BB1630" i="1"/>
  <c r="BD2054" i="1"/>
  <c r="BC2054" i="1"/>
  <c r="BB2054" i="1"/>
  <c r="BE2054" i="1"/>
  <c r="BC2278" i="1"/>
  <c r="BB2278" i="1"/>
  <c r="BE2278" i="1"/>
  <c r="BD2278" i="1"/>
  <c r="BB3457" i="1"/>
  <c r="BE3457" i="1"/>
  <c r="BD3457" i="1"/>
  <c r="BC3457" i="1"/>
  <c r="BE1868" i="1"/>
  <c r="BD1868" i="1"/>
  <c r="BC1868" i="1"/>
  <c r="BB1868" i="1"/>
  <c r="BE3492" i="1"/>
  <c r="BD3492" i="1"/>
  <c r="BB3492" i="1"/>
  <c r="BC3492" i="1"/>
  <c r="BD2267" i="1"/>
  <c r="BE2267" i="1"/>
  <c r="BC2267" i="1"/>
  <c r="BB2267" i="1"/>
  <c r="BE944" i="1"/>
  <c r="BB944" i="1"/>
  <c r="BD944" i="1"/>
  <c r="BC944" i="1"/>
  <c r="BE1025" i="1"/>
  <c r="BD1025" i="1"/>
  <c r="BB1025" i="1"/>
  <c r="BC1025" i="1"/>
  <c r="BE3086" i="1"/>
  <c r="BB3086" i="1"/>
  <c r="BD3086" i="1"/>
  <c r="BC3086" i="1"/>
  <c r="BE3317" i="1"/>
  <c r="BD3317" i="1"/>
  <c r="BC3317" i="1"/>
  <c r="BB3317" i="1"/>
  <c r="BD1382" i="1"/>
  <c r="BC1382" i="1"/>
  <c r="BB1382" i="1"/>
  <c r="BE1382" i="1"/>
  <c r="BE1305" i="1"/>
  <c r="BD1305" i="1"/>
  <c r="BC1305" i="1"/>
  <c r="BB1305" i="1"/>
  <c r="BE2778" i="1"/>
  <c r="BD2778" i="1"/>
  <c r="BC2778" i="1"/>
  <c r="BB2778" i="1"/>
  <c r="BC3359" i="1"/>
  <c r="BB3359" i="1"/>
  <c r="BE3359" i="1"/>
  <c r="BD3359" i="1"/>
  <c r="BE1592" i="1"/>
  <c r="BB1592" i="1"/>
  <c r="BD1592" i="1"/>
  <c r="BC1592" i="1"/>
  <c r="BE559" i="1"/>
  <c r="BD559" i="1"/>
  <c r="BC559" i="1"/>
  <c r="BB559" i="1"/>
  <c r="BB1907" i="1"/>
  <c r="BE1907" i="1"/>
  <c r="BD1907" i="1"/>
  <c r="BC1907" i="1"/>
  <c r="BE2859" i="1"/>
  <c r="BC2859" i="1"/>
  <c r="BD2859" i="1"/>
  <c r="BB2859" i="1"/>
  <c r="BC871" i="1"/>
  <c r="BE871" i="1"/>
  <c r="BB871" i="1"/>
  <c r="BD871" i="1"/>
  <c r="BD2876" i="1"/>
  <c r="BB2876" i="1"/>
  <c r="BE2876" i="1"/>
  <c r="BC2876" i="1"/>
  <c r="BE654" i="1"/>
  <c r="BB654" i="1"/>
  <c r="BD654" i="1"/>
  <c r="BC654" i="1"/>
  <c r="BE339" i="1"/>
  <c r="BD339" i="1"/>
  <c r="BC339" i="1"/>
  <c r="BB339" i="1"/>
  <c r="BC626" i="1"/>
  <c r="BB626" i="1"/>
  <c r="BE626" i="1"/>
  <c r="BD626" i="1"/>
  <c r="BE1497" i="1"/>
  <c r="BC1497" i="1"/>
  <c r="BD1497" i="1"/>
  <c r="BB1497" i="1"/>
  <c r="BB3300" i="1"/>
  <c r="BC3300" i="1"/>
  <c r="BE3300" i="1"/>
  <c r="BD3300" i="1"/>
  <c r="BB3212" i="1"/>
  <c r="BE3212" i="1"/>
  <c r="BD3212" i="1"/>
  <c r="BC3212" i="1"/>
  <c r="BE45" i="1"/>
  <c r="BD45" i="1"/>
  <c r="BC45" i="1"/>
  <c r="BB45" i="1"/>
  <c r="BE2498" i="1"/>
  <c r="BD2498" i="1"/>
  <c r="BC2498" i="1"/>
  <c r="BB2498" i="1"/>
  <c r="BE3254" i="1"/>
  <c r="BD3254" i="1"/>
  <c r="BC3254" i="1"/>
  <c r="BB3254" i="1"/>
  <c r="BC391" i="1"/>
  <c r="BB391" i="1"/>
  <c r="BE391" i="1"/>
  <c r="BD391" i="1"/>
  <c r="BE969" i="1"/>
  <c r="BD969" i="1"/>
  <c r="BC969" i="1"/>
  <c r="BB969" i="1"/>
  <c r="BC3055" i="1"/>
  <c r="BB3055" i="1"/>
  <c r="BD3055" i="1"/>
  <c r="BE3055" i="1"/>
  <c r="BD1196" i="1"/>
  <c r="BE1196" i="1"/>
  <c r="BC1196" i="1"/>
  <c r="BB1196" i="1"/>
  <c r="BE2747" i="1"/>
  <c r="BC2747" i="1"/>
  <c r="BB2747" i="1"/>
  <c r="BD2747" i="1"/>
  <c r="BB178" i="1"/>
  <c r="BE178" i="1"/>
  <c r="BD178" i="1"/>
  <c r="BC178" i="1"/>
  <c r="BD286" i="1"/>
  <c r="BE286" i="1"/>
  <c r="BC286" i="1"/>
  <c r="BB286" i="1"/>
  <c r="BB2936" i="1"/>
  <c r="BE2936" i="1"/>
  <c r="BC2936" i="1"/>
  <c r="BD2936" i="1"/>
  <c r="BE1179" i="1"/>
  <c r="BD1179" i="1"/>
  <c r="BC1179" i="1"/>
  <c r="BB1179" i="1"/>
  <c r="BB755" i="1"/>
  <c r="BE755" i="1"/>
  <c r="BD755" i="1"/>
  <c r="BC755" i="1"/>
  <c r="BB1777" i="1"/>
  <c r="BE1777" i="1"/>
  <c r="BD1777" i="1"/>
  <c r="BC1777" i="1"/>
  <c r="BE1704" i="1"/>
  <c r="BB1704" i="1"/>
  <c r="BD1704" i="1"/>
  <c r="BC1704" i="1"/>
  <c r="BC2589" i="1"/>
  <c r="BB2589" i="1"/>
  <c r="BD2589" i="1"/>
  <c r="BE2589" i="1"/>
  <c r="BB2750" i="1"/>
  <c r="BD2750" i="1"/>
  <c r="BC2750" i="1"/>
  <c r="BE2750" i="1"/>
  <c r="BC2029" i="1"/>
  <c r="BB2029" i="1"/>
  <c r="BE2029" i="1"/>
  <c r="BD2029" i="1"/>
  <c r="BC668" i="1"/>
  <c r="BB668" i="1"/>
  <c r="BE668" i="1"/>
  <c r="BD668" i="1"/>
  <c r="BE479" i="1"/>
  <c r="BD479" i="1"/>
  <c r="BB479" i="1"/>
  <c r="BC479" i="1"/>
  <c r="BC612" i="1"/>
  <c r="BD612" i="1"/>
  <c r="BB612" i="1"/>
  <c r="BE612" i="1"/>
  <c r="BB1424" i="1"/>
  <c r="BE1424" i="1"/>
  <c r="BD1424" i="1"/>
  <c r="BC1424" i="1"/>
  <c r="BB1238" i="1"/>
  <c r="BE1238" i="1"/>
  <c r="BD1238" i="1"/>
  <c r="BC1238" i="1"/>
  <c r="BE2274" i="1"/>
  <c r="BD2274" i="1"/>
  <c r="BC2274" i="1"/>
  <c r="BB2274" i="1"/>
  <c r="BE2386" i="1"/>
  <c r="BD2386" i="1"/>
  <c r="BC2386" i="1"/>
  <c r="BB2386" i="1"/>
  <c r="BB3048" i="1"/>
  <c r="BC3048" i="1"/>
  <c r="BE3048" i="1"/>
  <c r="BD3048" i="1"/>
  <c r="BE69" i="1"/>
  <c r="BD69" i="1"/>
  <c r="BC69" i="1"/>
  <c r="BB69" i="1"/>
  <c r="BB3069" i="1"/>
  <c r="BE3069" i="1"/>
  <c r="BD3069" i="1"/>
  <c r="BC3069" i="1"/>
  <c r="BB2530" i="1"/>
  <c r="BD2530" i="1"/>
  <c r="BE2530" i="1"/>
  <c r="BC2530" i="1"/>
  <c r="BE2015" i="1"/>
  <c r="BD2015" i="1"/>
  <c r="BB2015" i="1"/>
  <c r="BC2015" i="1"/>
  <c r="BE1781" i="1"/>
  <c r="BD1781" i="1"/>
  <c r="BC1781" i="1"/>
  <c r="BB1781" i="1"/>
  <c r="BB3440" i="1"/>
  <c r="BE3440" i="1"/>
  <c r="BC3440" i="1"/>
  <c r="BD3440" i="1"/>
  <c r="BB1182" i="1"/>
  <c r="BE1182" i="1"/>
  <c r="BD1182" i="1"/>
  <c r="BC1182" i="1"/>
  <c r="BD1809" i="1"/>
  <c r="BC1809" i="1"/>
  <c r="BB1809" i="1"/>
  <c r="BE1809" i="1"/>
  <c r="BC2047" i="1"/>
  <c r="BB2047" i="1"/>
  <c r="BD2047" i="1"/>
  <c r="BE2047" i="1"/>
  <c r="BE1819" i="1"/>
  <c r="BD1819" i="1"/>
  <c r="BC1819" i="1"/>
  <c r="BB1819" i="1"/>
  <c r="BC111" i="1"/>
  <c r="BB111" i="1"/>
  <c r="BE111" i="1"/>
  <c r="BD111" i="1"/>
  <c r="BE790" i="1"/>
  <c r="BD790" i="1"/>
  <c r="BC790" i="1"/>
  <c r="BB790" i="1"/>
  <c r="BE150" i="1"/>
  <c r="BD150" i="1"/>
  <c r="BC150" i="1"/>
  <c r="BB150" i="1"/>
  <c r="BE1403" i="1"/>
  <c r="BD1403" i="1"/>
  <c r="BC1403" i="1"/>
  <c r="BB1403" i="1"/>
  <c r="BC55" i="1"/>
  <c r="BB55" i="1"/>
  <c r="BD55" i="1"/>
  <c r="BE55" i="1"/>
  <c r="BD1903" i="1"/>
  <c r="BC1903" i="1"/>
  <c r="BB1903" i="1"/>
  <c r="BE1903" i="1"/>
  <c r="BE1602" i="1"/>
  <c r="BD1602" i="1"/>
  <c r="BC1602" i="1"/>
  <c r="BB1602" i="1"/>
  <c r="BE685" i="1"/>
  <c r="BD685" i="1"/>
  <c r="BC685" i="1"/>
  <c r="BB685" i="1"/>
  <c r="BD1158" i="1"/>
  <c r="BC1158" i="1"/>
  <c r="BB1158" i="1"/>
  <c r="BE1158" i="1"/>
  <c r="BE2516" i="1"/>
  <c r="BD2516" i="1"/>
  <c r="BB2516" i="1"/>
  <c r="BC2516" i="1"/>
  <c r="BC3422" i="1"/>
  <c r="BD3422" i="1"/>
  <c r="BE3422" i="1"/>
  <c r="BB3422" i="1"/>
  <c r="BE1956" i="1"/>
  <c r="BD1956" i="1"/>
  <c r="BB1956" i="1"/>
  <c r="BC1956" i="1"/>
  <c r="BE1217" i="1"/>
  <c r="BB1217" i="1"/>
  <c r="BD1217" i="1"/>
  <c r="BC1217" i="1"/>
  <c r="BB1032" i="1"/>
  <c r="BE1032" i="1"/>
  <c r="BC1032" i="1"/>
  <c r="BD1032" i="1"/>
  <c r="BD731" i="1"/>
  <c r="BC731" i="1"/>
  <c r="BB731" i="1"/>
  <c r="BE731" i="1"/>
  <c r="BB104" i="1"/>
  <c r="BD104" i="1"/>
  <c r="BC104" i="1"/>
  <c r="BE104" i="1"/>
  <c r="BE3195" i="1"/>
  <c r="BD3195" i="1"/>
  <c r="BC3195" i="1"/>
  <c r="BB3195" i="1"/>
  <c r="BE2124" i="1"/>
  <c r="BB2124" i="1"/>
  <c r="BD2124" i="1"/>
  <c r="BC2124" i="1"/>
  <c r="BE1224" i="1"/>
  <c r="BD1224" i="1"/>
  <c r="BC1224" i="1"/>
  <c r="BB1224" i="1"/>
  <c r="BE3097" i="1"/>
  <c r="BB3097" i="1"/>
  <c r="BD3097" i="1"/>
  <c r="BC3097" i="1"/>
  <c r="BD2932" i="1"/>
  <c r="BC2932" i="1"/>
  <c r="BB2932" i="1"/>
  <c r="BE2932" i="1"/>
  <c r="BC724" i="1"/>
  <c r="BB724" i="1"/>
  <c r="BE724" i="1"/>
  <c r="BD724" i="1"/>
  <c r="BD2229" i="1"/>
  <c r="BC2229" i="1"/>
  <c r="BB2229" i="1"/>
  <c r="BE2229" i="1"/>
  <c r="BE307" i="1"/>
  <c r="BD307" i="1"/>
  <c r="BC307" i="1"/>
  <c r="BB307" i="1"/>
  <c r="BE2610" i="1"/>
  <c r="BD2610" i="1"/>
  <c r="BC2610" i="1"/>
  <c r="BB2610" i="1"/>
  <c r="BE993" i="1"/>
  <c r="BD993" i="1"/>
  <c r="BC993" i="1"/>
  <c r="BB993" i="1"/>
  <c r="BE696" i="1"/>
  <c r="BD696" i="1"/>
  <c r="BC696" i="1"/>
  <c r="BB696" i="1"/>
  <c r="BE1119" i="1"/>
  <c r="BD1119" i="1"/>
  <c r="BC1119" i="1"/>
  <c r="BB1119" i="1"/>
  <c r="BB2082" i="1"/>
  <c r="BE2082" i="1"/>
  <c r="BD2082" i="1"/>
  <c r="BC2082" i="1"/>
  <c r="BE3450" i="1"/>
  <c r="BD3450" i="1"/>
  <c r="BC3450" i="1"/>
  <c r="BB3450" i="1"/>
  <c r="BE2432" i="1"/>
  <c r="BD2432" i="1"/>
  <c r="BC2432" i="1"/>
  <c r="BB2432" i="1"/>
  <c r="BD1494" i="1"/>
  <c r="BC1494" i="1"/>
  <c r="BE1494" i="1"/>
  <c r="BB1494" i="1"/>
  <c r="BC2260" i="1"/>
  <c r="BB2260" i="1"/>
  <c r="BE2260" i="1"/>
  <c r="BD2260" i="1"/>
  <c r="BE188" i="1"/>
  <c r="BD188" i="1"/>
  <c r="BC188" i="1"/>
  <c r="BB188" i="1"/>
  <c r="BE3478" i="1"/>
  <c r="BD3478" i="1"/>
  <c r="BB3478" i="1"/>
  <c r="BC3478" i="1"/>
  <c r="BE3272" i="1"/>
  <c r="BD3272" i="1"/>
  <c r="BC3272" i="1"/>
  <c r="BB3272" i="1"/>
  <c r="BD3328" i="1"/>
  <c r="BB3328" i="1"/>
  <c r="BE3328" i="1"/>
  <c r="BC3328" i="1"/>
  <c r="BE3443" i="1"/>
  <c r="BD3443" i="1"/>
  <c r="BC3443" i="1"/>
  <c r="BB3443" i="1"/>
  <c r="BE1749" i="1"/>
  <c r="BD1749" i="1"/>
  <c r="BC1749" i="1"/>
  <c r="BB1749" i="1"/>
  <c r="BC2649" i="1"/>
  <c r="BB2649" i="1"/>
  <c r="BE2649" i="1"/>
  <c r="BD2649" i="1"/>
  <c r="BE2001" i="1"/>
  <c r="BD2001" i="1"/>
  <c r="BC2001" i="1"/>
  <c r="BB2001" i="1"/>
  <c r="BE2236" i="1"/>
  <c r="BD2236" i="1"/>
  <c r="BC2236" i="1"/>
  <c r="BB2236" i="1"/>
  <c r="BE2348" i="1"/>
  <c r="BD2348" i="1"/>
  <c r="BC2348" i="1"/>
  <c r="BB2348" i="1"/>
  <c r="BB2918" i="1"/>
  <c r="BE2918" i="1"/>
  <c r="BD2918" i="1"/>
  <c r="BC2918" i="1"/>
  <c r="BD1214" i="1"/>
  <c r="BC1214" i="1"/>
  <c r="BE1214" i="1"/>
  <c r="BB1214" i="1"/>
  <c r="BE3090" i="1"/>
  <c r="BC3090" i="1"/>
  <c r="BB3090" i="1"/>
  <c r="BD3090" i="1"/>
  <c r="BE1109" i="1"/>
  <c r="BD1109" i="1"/>
  <c r="BC1109" i="1"/>
  <c r="BB1109" i="1"/>
  <c r="BC2925" i="1"/>
  <c r="BB2925" i="1"/>
  <c r="BE2925" i="1"/>
  <c r="BD2925" i="1"/>
  <c r="BC241" i="1"/>
  <c r="BE241" i="1"/>
  <c r="BB241" i="1"/>
  <c r="BD241" i="1"/>
  <c r="BC1634" i="1"/>
  <c r="BD1634" i="1"/>
  <c r="BB1634" i="1"/>
  <c r="BE1634" i="1"/>
  <c r="BD3471" i="1"/>
  <c r="BC3471" i="1"/>
  <c r="BB3471" i="1"/>
  <c r="BE3471" i="1"/>
  <c r="BE3307" i="1"/>
  <c r="BB3307" i="1"/>
  <c r="BC3307" i="1"/>
  <c r="BD3307" i="1"/>
  <c r="BD2173" i="1"/>
  <c r="BE2173" i="1"/>
  <c r="BC2173" i="1"/>
  <c r="BB2173" i="1"/>
  <c r="BE598" i="1"/>
  <c r="BD598" i="1"/>
  <c r="BC598" i="1"/>
  <c r="BB598" i="1"/>
  <c r="BC1431" i="1"/>
  <c r="BB1431" i="1"/>
  <c r="BE1431" i="1"/>
  <c r="BD1431" i="1"/>
  <c r="BE1445" i="1"/>
  <c r="BD1445" i="1"/>
  <c r="BC1445" i="1"/>
  <c r="BB1445" i="1"/>
  <c r="BE1172" i="1"/>
  <c r="BD1172" i="1"/>
  <c r="BC1172" i="1"/>
  <c r="BB1172" i="1"/>
  <c r="BB2561" i="1"/>
  <c r="BE2561" i="1"/>
  <c r="BC2561" i="1"/>
  <c r="BD2561" i="1"/>
  <c r="BD934" i="1"/>
  <c r="BC934" i="1"/>
  <c r="BB934" i="1"/>
  <c r="BE934" i="1"/>
  <c r="BE2572" i="1"/>
  <c r="BD2572" i="1"/>
  <c r="BC2572" i="1"/>
  <c r="BB2572" i="1"/>
  <c r="BE2351" i="1"/>
  <c r="BD2351" i="1"/>
  <c r="BC2351" i="1"/>
  <c r="BB2351" i="1"/>
  <c r="BE2985" i="1"/>
  <c r="BC2985" i="1"/>
  <c r="BB2985" i="1"/>
  <c r="BD2985" i="1"/>
  <c r="BE2719" i="1"/>
  <c r="BD2719" i="1"/>
  <c r="BC2719" i="1"/>
  <c r="BB2719" i="1"/>
  <c r="BE157" i="1"/>
  <c r="BD157" i="1"/>
  <c r="BC157" i="1"/>
  <c r="BB157" i="1"/>
  <c r="BD1980" i="1"/>
  <c r="BC1980" i="1"/>
  <c r="BB1980" i="1"/>
  <c r="BE1980" i="1"/>
  <c r="BE2670" i="1"/>
  <c r="BB2670" i="1"/>
  <c r="BD2670" i="1"/>
  <c r="BC2670" i="1"/>
  <c r="BE804" i="1"/>
  <c r="BB804" i="1"/>
  <c r="BD804" i="1"/>
  <c r="BC804" i="1"/>
  <c r="BE1529" i="1"/>
  <c r="BD1529" i="1"/>
  <c r="BC1529" i="1"/>
  <c r="BB1529" i="1"/>
  <c r="BE2134" i="1"/>
  <c r="BB2134" i="1"/>
  <c r="BD2134" i="1"/>
  <c r="BC2134" i="1"/>
  <c r="BE1707" i="1"/>
  <c r="BD1707" i="1"/>
  <c r="BC1707" i="1"/>
  <c r="BB1707" i="1"/>
  <c r="BE584" i="1"/>
  <c r="BB584" i="1"/>
  <c r="BD584" i="1"/>
  <c r="BC584" i="1"/>
  <c r="BE2593" i="1"/>
  <c r="BD2593" i="1"/>
  <c r="BB2593" i="1"/>
  <c r="BC2593" i="1"/>
  <c r="BB2680" i="1"/>
  <c r="BE2680" i="1"/>
  <c r="BD2680" i="1"/>
  <c r="BC2680" i="1"/>
  <c r="BE2666" i="1"/>
  <c r="BB2666" i="1"/>
  <c r="BD2666" i="1"/>
  <c r="BC2666" i="1"/>
  <c r="BC780" i="1"/>
  <c r="BB780" i="1"/>
  <c r="BE780" i="1"/>
  <c r="BD780" i="1"/>
  <c r="BE1336" i="1"/>
  <c r="BD1336" i="1"/>
  <c r="BB1336" i="1"/>
  <c r="BC1336" i="1"/>
  <c r="BE570" i="1"/>
  <c r="BD570" i="1"/>
  <c r="BC570" i="1"/>
  <c r="BB570" i="1"/>
  <c r="BD1623" i="1"/>
  <c r="BB1623" i="1"/>
  <c r="BE1623" i="1"/>
  <c r="BC1623" i="1"/>
  <c r="BD1084" i="1"/>
  <c r="BC1084" i="1"/>
  <c r="BB1084" i="1"/>
  <c r="BE1084" i="1"/>
  <c r="BB1350" i="1"/>
  <c r="BE1350" i="1"/>
  <c r="BD1350" i="1"/>
  <c r="BC1350" i="1"/>
  <c r="BC2628" i="1"/>
  <c r="BB2628" i="1"/>
  <c r="BD2628" i="1"/>
  <c r="BE2628" i="1"/>
  <c r="BB1655" i="1"/>
  <c r="BD1655" i="1"/>
  <c r="BC1655" i="1"/>
  <c r="BE1655" i="1"/>
  <c r="BE3503" i="1"/>
  <c r="BD3503" i="1"/>
  <c r="BC3503" i="1"/>
  <c r="BB3503" i="1"/>
  <c r="BE2659" i="1"/>
  <c r="BD2659" i="1"/>
  <c r="BC2659" i="1"/>
  <c r="BB2659" i="1"/>
  <c r="BE2089" i="1"/>
  <c r="BD2089" i="1"/>
  <c r="BC2089" i="1"/>
  <c r="BB2089" i="1"/>
  <c r="BE2239" i="1"/>
  <c r="BB2239" i="1"/>
  <c r="BC2239" i="1"/>
  <c r="BD2239" i="1"/>
  <c r="BE1879" i="1"/>
  <c r="BD1879" i="1"/>
  <c r="BC1879" i="1"/>
  <c r="BB1879" i="1"/>
  <c r="BE2904" i="1"/>
  <c r="BC2904" i="1"/>
  <c r="BB2904" i="1"/>
  <c r="BD2904" i="1"/>
  <c r="BE1620" i="1"/>
  <c r="BD1620" i="1"/>
  <c r="BC1620" i="1"/>
  <c r="BB1620" i="1"/>
  <c r="BE1686" i="1"/>
  <c r="BD1686" i="1"/>
  <c r="BB1686" i="1"/>
  <c r="BC1686" i="1"/>
  <c r="BE1035" i="1"/>
  <c r="BB1035" i="1"/>
  <c r="BD1035" i="1"/>
  <c r="BC1035" i="1"/>
  <c r="BE1361" i="1"/>
  <c r="BB1361" i="1"/>
  <c r="BD1361" i="1"/>
  <c r="BC1361" i="1"/>
  <c r="BE1511" i="1"/>
  <c r="BB1511" i="1"/>
  <c r="BD1511" i="1"/>
  <c r="BC1511" i="1"/>
  <c r="BC2372" i="1"/>
  <c r="BB2372" i="1"/>
  <c r="BE2372" i="1"/>
  <c r="BD2372" i="1"/>
  <c r="BE209" i="1"/>
  <c r="BC209" i="1"/>
  <c r="BD209" i="1"/>
  <c r="BB209" i="1"/>
  <c r="BE3370" i="1"/>
  <c r="BB3370" i="1"/>
  <c r="BD3370" i="1"/>
  <c r="BC3370" i="1"/>
  <c r="BE1210" i="1"/>
  <c r="BD1210" i="1"/>
  <c r="BC1210" i="1"/>
  <c r="BB1210" i="1"/>
  <c r="BE2418" i="1"/>
  <c r="BD2418" i="1"/>
  <c r="BC2418" i="1"/>
  <c r="BB2418" i="1"/>
  <c r="BE2792" i="1"/>
  <c r="BD2792" i="1"/>
  <c r="BC2792" i="1"/>
  <c r="BB2792" i="1"/>
  <c r="BE2834" i="1"/>
  <c r="BD2834" i="1"/>
  <c r="BC2834" i="1"/>
  <c r="BB2834" i="1"/>
  <c r="BE2467" i="1"/>
  <c r="BD2467" i="1"/>
  <c r="BC2467" i="1"/>
  <c r="BB2467" i="1"/>
  <c r="BE2523" i="1"/>
  <c r="BD2523" i="1"/>
  <c r="BC2523" i="1"/>
  <c r="BB2523" i="1"/>
  <c r="BC1539" i="1"/>
  <c r="BB1539" i="1"/>
  <c r="BE1539" i="1"/>
  <c r="BD1539" i="1"/>
  <c r="BE1854" i="1"/>
  <c r="BD1854" i="1"/>
  <c r="BC1854" i="1"/>
  <c r="BB1854" i="1"/>
  <c r="BE2701" i="1"/>
  <c r="BC2701" i="1"/>
  <c r="BB2701" i="1"/>
  <c r="BD2701" i="1"/>
  <c r="BE524" i="1"/>
  <c r="BD524" i="1"/>
  <c r="BC524" i="1"/>
  <c r="BB524" i="1"/>
  <c r="BE314" i="1"/>
  <c r="BD314" i="1"/>
  <c r="BB314" i="1"/>
  <c r="BC314" i="1"/>
  <c r="BE962" i="1"/>
  <c r="BD962" i="1"/>
  <c r="BC962" i="1"/>
  <c r="BB962" i="1"/>
  <c r="BE1886" i="1"/>
  <c r="BD1886" i="1"/>
  <c r="BC1886" i="1"/>
  <c r="BB1886" i="1"/>
  <c r="BE2026" i="1"/>
  <c r="BD2026" i="1"/>
  <c r="BC2026" i="1"/>
  <c r="BB2026" i="1"/>
  <c r="BE251" i="1"/>
  <c r="BD251" i="1"/>
  <c r="BC251" i="1"/>
  <c r="BB251" i="1"/>
  <c r="BC979" i="1"/>
  <c r="BB979" i="1"/>
  <c r="BE979" i="1"/>
  <c r="BD979" i="1"/>
  <c r="BE2519" i="1"/>
  <c r="BD2519" i="1"/>
  <c r="BB2519" i="1"/>
  <c r="BC2519" i="1"/>
  <c r="BE2505" i="1"/>
  <c r="BD2505" i="1"/>
  <c r="BC2505" i="1"/>
  <c r="BB2505" i="1"/>
  <c r="BC2085" i="1"/>
  <c r="BB2085" i="1"/>
  <c r="BE2085" i="1"/>
  <c r="BD2085" i="1"/>
  <c r="BE2841" i="1"/>
  <c r="BD2841" i="1"/>
  <c r="BB2841" i="1"/>
  <c r="BC2841" i="1"/>
  <c r="BE2579" i="1"/>
  <c r="BD2579" i="1"/>
  <c r="BC2579" i="1"/>
  <c r="BB2579" i="1"/>
  <c r="BE1284" i="1"/>
  <c r="BD1284" i="1"/>
  <c r="BC1284" i="1"/>
  <c r="BB1284" i="1"/>
  <c r="BE1354" i="1"/>
  <c r="BD1354" i="1"/>
  <c r="BC1354" i="1"/>
  <c r="BB1354" i="1"/>
  <c r="BC3520" i="1"/>
  <c r="BB3520" i="1"/>
  <c r="BE3520" i="1"/>
  <c r="BD3520" i="1"/>
  <c r="BE2708" i="1"/>
  <c r="BD2708" i="1"/>
  <c r="BC2708" i="1"/>
  <c r="BB2708" i="1"/>
  <c r="BE1774" i="1"/>
  <c r="BB1774" i="1"/>
  <c r="BD1774" i="1"/>
  <c r="BC1774" i="1"/>
  <c r="BE2922" i="1"/>
  <c r="BD2922" i="1"/>
  <c r="BC2922" i="1"/>
  <c r="BB2922" i="1"/>
  <c r="BE2201" i="1"/>
  <c r="BD2201" i="1"/>
  <c r="BC2201" i="1"/>
  <c r="BB2201" i="1"/>
  <c r="BD1550" i="1"/>
  <c r="BC1550" i="1"/>
  <c r="BB1550" i="1"/>
  <c r="BE1550" i="1"/>
  <c r="BE2652" i="1"/>
  <c r="BD2652" i="1"/>
  <c r="BC2652" i="1"/>
  <c r="BB2652" i="1"/>
  <c r="BE59" i="1"/>
  <c r="BD59" i="1"/>
  <c r="BC59" i="1"/>
  <c r="BB59" i="1"/>
  <c r="BB3174" i="1"/>
  <c r="BC3174" i="1"/>
  <c r="BE3174" i="1"/>
  <c r="BD3174" i="1"/>
  <c r="BD1847" i="1"/>
  <c r="BC1847" i="1"/>
  <c r="BE1847" i="1"/>
  <c r="BB1847" i="1"/>
  <c r="BD713" i="1"/>
  <c r="BC713" i="1"/>
  <c r="BB713" i="1"/>
  <c r="BE713" i="1"/>
  <c r="BE1662" i="1"/>
  <c r="BD1662" i="1"/>
  <c r="BC1662" i="1"/>
  <c r="BB1662" i="1"/>
  <c r="BB531" i="1"/>
  <c r="BE531" i="1"/>
  <c r="BD531" i="1"/>
  <c r="BC531" i="1"/>
  <c r="BD2558" i="1"/>
  <c r="BC2558" i="1"/>
  <c r="BE2558" i="1"/>
  <c r="BB2558" i="1"/>
  <c r="BC1375" i="1"/>
  <c r="BB1375" i="1"/>
  <c r="BD1375" i="1"/>
  <c r="BE1375" i="1"/>
  <c r="BE3041" i="1"/>
  <c r="BD3041" i="1"/>
  <c r="BB3041" i="1"/>
  <c r="BC3041" i="1"/>
  <c r="BE108" i="1"/>
  <c r="BD108" i="1"/>
  <c r="BC108" i="1"/>
  <c r="BB108" i="1"/>
  <c r="BE1448" i="1"/>
  <c r="BD1448" i="1"/>
  <c r="BB1448" i="1"/>
  <c r="BC1448" i="1"/>
  <c r="BD3062" i="1"/>
  <c r="BC3062" i="1"/>
  <c r="BE3062" i="1"/>
  <c r="BB3062" i="1"/>
  <c r="BD1581" i="1"/>
  <c r="BE1581" i="1"/>
  <c r="BC1581" i="1"/>
  <c r="BB1581" i="1"/>
  <c r="BE1231" i="1"/>
  <c r="BD1231" i="1"/>
  <c r="BC1231" i="1"/>
  <c r="BB1231" i="1"/>
  <c r="BE3135" i="1"/>
  <c r="BC3135" i="1"/>
  <c r="BB3135" i="1"/>
  <c r="BD3135" i="1"/>
  <c r="BE2257" i="1"/>
  <c r="BD2257" i="1"/>
  <c r="BC2257" i="1"/>
  <c r="BB2257" i="1"/>
  <c r="BE815" i="1"/>
  <c r="BD815" i="1"/>
  <c r="BB815" i="1"/>
  <c r="BC815" i="1"/>
  <c r="BE689" i="1"/>
  <c r="BD689" i="1"/>
  <c r="BC689" i="1"/>
  <c r="BB689" i="1"/>
  <c r="BC2887" i="1"/>
  <c r="BD2887" i="1"/>
  <c r="BB2887" i="1"/>
  <c r="BE2887" i="1"/>
  <c r="BE2568" i="1"/>
  <c r="BD2568" i="1"/>
  <c r="BC2568" i="1"/>
  <c r="BB2568" i="1"/>
  <c r="BC1896" i="1"/>
  <c r="BD1896" i="1"/>
  <c r="BB1896" i="1"/>
  <c r="BE1896" i="1"/>
  <c r="BD1308" i="1"/>
  <c r="BC1308" i="1"/>
  <c r="BB1308" i="1"/>
  <c r="BE1308" i="1"/>
  <c r="BC818" i="1"/>
  <c r="BE818" i="1"/>
  <c r="BD818" i="1"/>
  <c r="BB818" i="1"/>
  <c r="BE2677" i="1"/>
  <c r="BD2677" i="1"/>
  <c r="BC2677" i="1"/>
  <c r="BB2677" i="1"/>
  <c r="BE1732" i="1"/>
  <c r="BC1732" i="1"/>
  <c r="BB1732" i="1"/>
  <c r="BD1732" i="1"/>
  <c r="BD878" i="1"/>
  <c r="BC878" i="1"/>
  <c r="BB878" i="1"/>
  <c r="BE878" i="1"/>
  <c r="BE3013" i="1"/>
  <c r="BD3013" i="1"/>
  <c r="BC3013" i="1"/>
  <c r="BB3013" i="1"/>
  <c r="BC3303" i="1"/>
  <c r="BB3303" i="1"/>
  <c r="BE3303" i="1"/>
  <c r="BD3303" i="1"/>
  <c r="BC447" i="1"/>
  <c r="BB447" i="1"/>
  <c r="BE447" i="1"/>
  <c r="BD447" i="1"/>
  <c r="BE1018" i="1"/>
  <c r="BD1018" i="1"/>
  <c r="BC1018" i="1"/>
  <c r="BB1018" i="1"/>
  <c r="BE227" i="1"/>
  <c r="BD227" i="1"/>
  <c r="BB227" i="1"/>
  <c r="BC227" i="1"/>
  <c r="BE797" i="1"/>
  <c r="BD797" i="1"/>
  <c r="BB797" i="1"/>
  <c r="BC797" i="1"/>
  <c r="BE671" i="1"/>
  <c r="BD671" i="1"/>
  <c r="BC671" i="1"/>
  <c r="BB671" i="1"/>
  <c r="BE580" i="1"/>
  <c r="BD580" i="1"/>
  <c r="BC580" i="1"/>
  <c r="BB580" i="1"/>
  <c r="BE727" i="1"/>
  <c r="BC727" i="1"/>
  <c r="BB727" i="1"/>
  <c r="BD727" i="1"/>
  <c r="BE3349" i="1"/>
  <c r="BD3349" i="1"/>
  <c r="BC3349" i="1"/>
  <c r="BB3349" i="1"/>
  <c r="BD62" i="1"/>
  <c r="BC62" i="1"/>
  <c r="BB62" i="1"/>
  <c r="BE62" i="1"/>
  <c r="BE591" i="1"/>
  <c r="BB591" i="1"/>
  <c r="BD591" i="1"/>
  <c r="BC591" i="1"/>
  <c r="BD1028" i="1"/>
  <c r="BC1028" i="1"/>
  <c r="BB1028" i="1"/>
  <c r="BE1028" i="1"/>
  <c r="BE1280" i="1"/>
  <c r="BD1280" i="1"/>
  <c r="BC1280" i="1"/>
  <c r="BB1280" i="1"/>
  <c r="BE1137" i="1"/>
  <c r="BB1137" i="1"/>
  <c r="BD1137" i="1"/>
  <c r="BC1137" i="1"/>
  <c r="BD1753" i="1"/>
  <c r="BB1753" i="1"/>
  <c r="BE1753" i="1"/>
  <c r="BC1753" i="1"/>
  <c r="BE1788" i="1"/>
  <c r="BD1788" i="1"/>
  <c r="BC1788" i="1"/>
  <c r="BB1788" i="1"/>
  <c r="BB3352" i="1"/>
  <c r="BC3352" i="1"/>
  <c r="BD3352" i="1"/>
  <c r="BE3352" i="1"/>
  <c r="BE2771" i="1"/>
  <c r="BD2771" i="1"/>
  <c r="BB2771" i="1"/>
  <c r="BC2771" i="1"/>
  <c r="BD2894" i="1"/>
  <c r="BC2894" i="1"/>
  <c r="BB2894" i="1"/>
  <c r="BE2894" i="1"/>
  <c r="BE2946" i="1"/>
  <c r="BD2946" i="1"/>
  <c r="BC2946" i="1"/>
  <c r="BB2946" i="1"/>
  <c r="BB1739" i="1"/>
  <c r="BC1739" i="1"/>
  <c r="BE1739" i="1"/>
  <c r="BD1739" i="1"/>
  <c r="BC129" i="1"/>
  <c r="BB129" i="1"/>
  <c r="BD129" i="1"/>
  <c r="BE129" i="1"/>
  <c r="BD342" i="1"/>
  <c r="BC342" i="1"/>
  <c r="BB342" i="1"/>
  <c r="BE342" i="1"/>
  <c r="BB1574" i="1"/>
  <c r="BC1574" i="1"/>
  <c r="BE1574" i="1"/>
  <c r="BD1574" i="1"/>
  <c r="BC2757" i="1"/>
  <c r="BB2757" i="1"/>
  <c r="BE2757" i="1"/>
  <c r="BD2757" i="1"/>
  <c r="BE2127" i="1"/>
  <c r="BD2127" i="1"/>
  <c r="BC2127" i="1"/>
  <c r="BB2127" i="1"/>
  <c r="BE1000" i="1"/>
  <c r="BD1000" i="1"/>
  <c r="BB1000" i="1"/>
  <c r="BC1000" i="1"/>
  <c r="BC223" i="1"/>
  <c r="BB223" i="1"/>
  <c r="BD223" i="1"/>
  <c r="BE223" i="1"/>
  <c r="BE3534" i="1"/>
  <c r="BD3534" i="1"/>
  <c r="BB3534" i="1"/>
  <c r="BC3534" i="1"/>
  <c r="BE1935" i="1"/>
  <c r="BD1935" i="1"/>
  <c r="BC1935" i="1"/>
  <c r="BB1935" i="1"/>
  <c r="BD3177" i="1"/>
  <c r="BC3177" i="1"/>
  <c r="BB3177" i="1"/>
  <c r="BE3177" i="1"/>
  <c r="BC556" i="1"/>
  <c r="BD556" i="1"/>
  <c r="BB556" i="1"/>
  <c r="BE556" i="1"/>
  <c r="BE1760" i="1"/>
  <c r="BD1760" i="1"/>
  <c r="BC1760" i="1"/>
  <c r="BB1760" i="1"/>
  <c r="BD248" i="1"/>
  <c r="BC248" i="1"/>
  <c r="BB248" i="1"/>
  <c r="BE248" i="1"/>
  <c r="BE482" i="1"/>
  <c r="BD482" i="1"/>
  <c r="BC482" i="1"/>
  <c r="BB482" i="1"/>
  <c r="BE1074" i="1"/>
  <c r="BB1074" i="1"/>
  <c r="BD1074" i="1"/>
  <c r="BC1074" i="1"/>
  <c r="BD2211" i="1"/>
  <c r="BC2211" i="1"/>
  <c r="BB2211" i="1"/>
  <c r="BE2211" i="1"/>
  <c r="BE542" i="1"/>
  <c r="BD542" i="1"/>
  <c r="BC542" i="1"/>
  <c r="BB542" i="1"/>
  <c r="BC2334" i="1"/>
  <c r="BE2334" i="1"/>
  <c r="BB2334" i="1"/>
  <c r="BD2334" i="1"/>
  <c r="BC1060" i="1"/>
  <c r="BE1977" i="1"/>
  <c r="BD1977" i="1"/>
  <c r="BC1977" i="1"/>
  <c r="BB1977" i="1"/>
  <c r="BC167" i="1"/>
  <c r="BD167" i="1"/>
  <c r="BB167" i="1"/>
  <c r="BE167" i="1"/>
  <c r="BC965" i="1"/>
  <c r="BB965" i="1"/>
  <c r="BD965" i="1"/>
  <c r="BE965" i="1"/>
  <c r="BE3205" i="1"/>
  <c r="BD3205" i="1"/>
  <c r="BC3205" i="1"/>
  <c r="BB3205" i="1"/>
  <c r="BE461" i="1"/>
  <c r="BD461" i="1"/>
  <c r="BC461" i="1"/>
  <c r="BB461" i="1"/>
  <c r="BE2866" i="1"/>
  <c r="BC2866" i="1"/>
  <c r="BB2866" i="1"/>
  <c r="BD2866" i="1"/>
  <c r="BE258" i="1"/>
  <c r="BD258" i="1"/>
  <c r="BC258" i="1"/>
  <c r="BB258" i="1"/>
  <c r="BE171" i="1"/>
  <c r="BD171" i="1"/>
  <c r="BC171" i="1"/>
  <c r="BB171" i="1"/>
  <c r="BC2813" i="1"/>
  <c r="BB2813" i="1"/>
  <c r="BE2813" i="1"/>
  <c r="BD2813" i="1"/>
  <c r="BE1963" i="1"/>
  <c r="BD1963" i="1"/>
  <c r="BC1963" i="1"/>
  <c r="BB1963" i="1"/>
  <c r="BE930" i="1"/>
  <c r="BD930" i="1"/>
  <c r="BB930" i="1"/>
  <c r="BC930" i="1"/>
  <c r="BE3394" i="1"/>
  <c r="BD3394" i="1"/>
  <c r="BC3394" i="1"/>
  <c r="BB3394" i="1"/>
  <c r="BE2043" i="1"/>
  <c r="BD2043" i="1"/>
  <c r="BB2043" i="1"/>
  <c r="BC2043" i="1"/>
  <c r="BE451" i="1"/>
  <c r="BD451" i="1"/>
  <c r="BC451" i="1"/>
  <c r="BB451" i="1"/>
  <c r="BC1616" i="1"/>
  <c r="BB1616" i="1"/>
  <c r="BE1616" i="1"/>
  <c r="BD1616" i="1"/>
  <c r="BE1011" i="1"/>
  <c r="BD1011" i="1"/>
  <c r="BC1011" i="1"/>
  <c r="BB1011" i="1"/>
  <c r="BB587" i="1"/>
  <c r="BE587" i="1"/>
  <c r="BC587" i="1"/>
  <c r="BD587" i="1"/>
  <c r="BD3230" i="1"/>
  <c r="BC3230" i="1"/>
  <c r="BE3230" i="1"/>
  <c r="BB3230" i="1"/>
  <c r="BC465" i="1"/>
  <c r="BB465" i="1"/>
  <c r="BE465" i="1"/>
  <c r="BD465" i="1"/>
  <c r="BC1175" i="1"/>
  <c r="BB1175" i="1"/>
  <c r="BD1175" i="1"/>
  <c r="BE1175" i="1"/>
  <c r="BB773" i="1"/>
  <c r="BE773" i="1"/>
  <c r="BD773" i="1"/>
  <c r="BC773" i="1"/>
  <c r="BB1256" i="1"/>
  <c r="BE1256" i="1"/>
  <c r="BD1256" i="1"/>
  <c r="BC1256" i="1"/>
  <c r="BE1805" i="1"/>
  <c r="BB1805" i="1"/>
  <c r="BD1805" i="1"/>
  <c r="BC1805" i="1"/>
  <c r="BE1434" i="1"/>
  <c r="BD1434" i="1"/>
  <c r="BB1434" i="1"/>
  <c r="BC1434" i="1"/>
  <c r="BE1606" i="1"/>
  <c r="BD1606" i="1"/>
  <c r="BB1606" i="1"/>
  <c r="BC1606" i="1"/>
  <c r="BE1410" i="1"/>
  <c r="BD1410" i="1"/>
  <c r="BB1410" i="1"/>
  <c r="BC1410" i="1"/>
  <c r="BE139" i="1"/>
  <c r="BD139" i="1"/>
  <c r="BB139" i="1"/>
  <c r="BC139" i="1"/>
  <c r="BE1837" i="1"/>
  <c r="BD1837" i="1"/>
  <c r="BC1837" i="1"/>
  <c r="BB1837" i="1"/>
  <c r="BE2575" i="1"/>
  <c r="BC2575" i="1"/>
  <c r="BD2575" i="1"/>
  <c r="BB2575" i="1"/>
  <c r="BE748" i="1"/>
  <c r="BD748" i="1"/>
  <c r="BC748" i="1"/>
  <c r="BB748" i="1"/>
  <c r="BD2092" i="1"/>
  <c r="BB2092" i="1"/>
  <c r="BE2092" i="1"/>
  <c r="BC2092" i="1"/>
  <c r="BC2148" i="1"/>
  <c r="BB2148" i="1"/>
  <c r="BD2148" i="1"/>
  <c r="BE2148" i="1"/>
  <c r="BE1595" i="1"/>
  <c r="BD1595" i="1"/>
  <c r="BC1595" i="1"/>
  <c r="BB1595" i="1"/>
  <c r="BB1851" i="1"/>
  <c r="BE1851" i="1"/>
  <c r="BD1851" i="1"/>
  <c r="BC1851" i="1"/>
  <c r="BE1455" i="1"/>
  <c r="BD1455" i="1"/>
  <c r="BC1455" i="1"/>
  <c r="BB1455" i="1"/>
  <c r="BB1368" i="1"/>
  <c r="BE1368" i="1"/>
  <c r="BD1368" i="1"/>
  <c r="BC1368" i="1"/>
  <c r="BD454" i="1"/>
  <c r="BC454" i="1"/>
  <c r="BE454" i="1"/>
  <c r="BB454" i="1"/>
  <c r="BE2614" i="1"/>
  <c r="BB2614" i="1"/>
  <c r="BD2614" i="1"/>
  <c r="BC2614" i="1"/>
  <c r="BE213" i="1"/>
  <c r="BD213" i="1"/>
  <c r="BC213" i="1"/>
  <c r="BB213" i="1"/>
  <c r="BE3324" i="1"/>
  <c r="BD3324" i="1"/>
  <c r="BC3324" i="1"/>
  <c r="BB3324" i="1"/>
  <c r="BE125" i="1"/>
  <c r="BD125" i="1"/>
  <c r="BC125" i="1"/>
  <c r="BB125" i="1"/>
  <c r="BE2369" i="1"/>
  <c r="BD2369" i="1"/>
  <c r="BC2369" i="1"/>
  <c r="BB2369" i="1"/>
  <c r="BE3237" i="1"/>
  <c r="BD3237" i="1"/>
  <c r="BC3237" i="1"/>
  <c r="BB3237" i="1"/>
  <c r="BE3279" i="1"/>
  <c r="BD3279" i="1"/>
  <c r="BC3279" i="1"/>
  <c r="BB3279" i="1"/>
  <c r="BC1095" i="1"/>
  <c r="BB1095" i="1"/>
  <c r="BE1095" i="1"/>
  <c r="BD1095" i="1"/>
  <c r="BE2330" i="1"/>
  <c r="BD2330" i="1"/>
  <c r="BC2330" i="1"/>
  <c r="BB2330" i="1"/>
  <c r="BE3485" i="1"/>
  <c r="BD3485" i="1"/>
  <c r="BC3485" i="1"/>
  <c r="BB3485" i="1"/>
  <c r="BE2456" i="1"/>
  <c r="BD2456" i="1"/>
  <c r="BC2456" i="1"/>
  <c r="BB2456" i="1"/>
  <c r="BE2537" i="1"/>
  <c r="BC2537" i="1"/>
  <c r="BD2537" i="1"/>
  <c r="BB2537" i="1"/>
  <c r="BC2631" i="1"/>
  <c r="BB2631" i="1"/>
  <c r="BE2631" i="1"/>
  <c r="BD2631" i="1"/>
  <c r="BE640" i="1"/>
  <c r="BB640" i="1"/>
  <c r="BD640" i="1"/>
  <c r="BC640" i="1"/>
  <c r="BB2197" i="1"/>
  <c r="BC2197" i="1"/>
  <c r="BD2197" i="1"/>
  <c r="BE2197" i="1"/>
  <c r="BE1637" i="1"/>
  <c r="BD1637" i="1"/>
  <c r="BC1637" i="1"/>
  <c r="BB1637" i="1"/>
  <c r="BE1098" i="1"/>
  <c r="BD1098" i="1"/>
  <c r="BC1098" i="1"/>
  <c r="BB1098" i="1"/>
  <c r="BC2831" i="1"/>
  <c r="BB2831" i="1"/>
  <c r="BE2831" i="1"/>
  <c r="BD2831" i="1"/>
  <c r="BB601" i="1"/>
  <c r="BE601" i="1"/>
  <c r="BC601" i="1"/>
  <c r="BD601" i="1"/>
  <c r="BE1378" i="1"/>
  <c r="BD1378" i="1"/>
  <c r="BC1378" i="1"/>
  <c r="BB1378" i="1"/>
  <c r="BE3223" i="1"/>
  <c r="BD3223" i="1"/>
  <c r="BC3223" i="1"/>
  <c r="BB3223" i="1"/>
  <c r="BE2635" i="1"/>
  <c r="BB2635" i="1"/>
  <c r="BD2635" i="1"/>
  <c r="BC2635" i="1"/>
  <c r="BE2425" i="1"/>
  <c r="BD2425" i="1"/>
  <c r="BC2425" i="1"/>
  <c r="BB2425" i="1"/>
  <c r="BE1165" i="1"/>
  <c r="BD1165" i="1"/>
  <c r="BC1165" i="1"/>
  <c r="BB1165" i="1"/>
  <c r="BB2974" i="1"/>
  <c r="BE2974" i="1"/>
  <c r="BD2974" i="1"/>
  <c r="BC2974" i="1"/>
  <c r="BE2302" i="1"/>
  <c r="BD2302" i="1"/>
  <c r="BB2302" i="1"/>
  <c r="BC2302" i="1"/>
  <c r="BB2642" i="1"/>
  <c r="BE2642" i="1"/>
  <c r="BD2642" i="1"/>
  <c r="BC2642" i="1"/>
  <c r="BE1315" i="1"/>
  <c r="BD1315" i="1"/>
  <c r="BC1315" i="1"/>
  <c r="BB1315" i="1"/>
  <c r="BE682" i="1"/>
  <c r="BD682" i="1"/>
  <c r="BC682" i="1"/>
  <c r="BB682" i="1"/>
  <c r="BC1858" i="1"/>
  <c r="BB1858" i="1"/>
  <c r="BD1858" i="1"/>
  <c r="BE1858" i="1"/>
  <c r="BE923" i="1"/>
  <c r="BD923" i="1"/>
  <c r="BC923" i="1"/>
  <c r="BB923" i="1"/>
  <c r="BE2250" i="1"/>
  <c r="BD2250" i="1"/>
  <c r="BC2250" i="1"/>
  <c r="BB2250" i="1"/>
  <c r="BE3468" i="1"/>
  <c r="BD3468" i="1"/>
  <c r="BC3468" i="1"/>
  <c r="BB3468" i="1"/>
  <c r="BE1553" i="1"/>
  <c r="BD1553" i="1"/>
  <c r="BC1553" i="1"/>
  <c r="BB1553" i="1"/>
  <c r="BE2106" i="1"/>
  <c r="BD2106" i="1"/>
  <c r="BB2106" i="1"/>
  <c r="BC2106" i="1"/>
  <c r="BE377" i="1"/>
  <c r="BB377" i="1"/>
  <c r="BD377" i="1"/>
  <c r="BC377" i="1"/>
  <c r="BE874" i="1"/>
  <c r="BC874" i="1"/>
  <c r="BB874" i="1"/>
  <c r="BD874" i="1"/>
  <c r="BD563" i="1"/>
  <c r="BC563" i="1"/>
  <c r="BE563" i="1"/>
  <c r="BB563" i="1"/>
  <c r="BD300" i="1"/>
  <c r="BC300" i="1"/>
  <c r="BB300" i="1"/>
  <c r="BE300" i="1"/>
  <c r="BE3153" i="1"/>
  <c r="BD3153" i="1"/>
  <c r="BC3153" i="1"/>
  <c r="BB3153" i="1"/>
  <c r="BE2393" i="1"/>
  <c r="BD2393" i="1"/>
  <c r="BC2393" i="1"/>
  <c r="BB2393" i="1"/>
  <c r="BE381" i="1"/>
  <c r="BD381" i="1"/>
  <c r="BC381" i="1"/>
  <c r="BB381" i="1"/>
  <c r="BE374" i="1"/>
  <c r="BD374" i="1"/>
  <c r="BC374" i="1"/>
  <c r="BB374" i="1"/>
  <c r="BC1133" i="1"/>
  <c r="BB1133" i="1"/>
  <c r="BE1133" i="1"/>
  <c r="BD1133" i="1"/>
  <c r="BE566" i="1"/>
  <c r="BD566" i="1"/>
  <c r="BC566" i="1"/>
  <c r="BB566" i="1"/>
  <c r="BC2607" i="1"/>
  <c r="BD2607" i="1"/>
  <c r="BE2607" i="1"/>
  <c r="BB2607" i="1"/>
  <c r="BE311" i="1"/>
  <c r="BD311" i="1"/>
  <c r="BB311" i="1"/>
  <c r="BC311" i="1"/>
  <c r="BE1763" i="1"/>
  <c r="BD1763" i="1"/>
  <c r="BC1763" i="1"/>
  <c r="BB1763" i="1"/>
  <c r="BD2764" i="1"/>
  <c r="BC2764" i="1"/>
  <c r="BB2764" i="1"/>
  <c r="BE2764" i="1"/>
  <c r="BE3289" i="1"/>
  <c r="BC3289" i="1"/>
  <c r="BD3289" i="1"/>
  <c r="BB3289" i="1"/>
  <c r="BC3482" i="1"/>
  <c r="BD3482" i="1"/>
  <c r="BB3482" i="1"/>
  <c r="BE3482" i="1"/>
  <c r="BE2673" i="1"/>
  <c r="BB2673" i="1"/>
  <c r="BD2673" i="1"/>
  <c r="BC2673" i="1"/>
  <c r="BE2883" i="1"/>
  <c r="BB2883" i="1"/>
  <c r="BD2883" i="1"/>
  <c r="BC2883" i="1"/>
  <c r="BE1938" i="1"/>
  <c r="BD1938" i="1"/>
  <c r="BC1938" i="1"/>
  <c r="BB1938" i="1"/>
  <c r="BE1116" i="1"/>
  <c r="BD1116" i="1"/>
  <c r="BC1116" i="1"/>
  <c r="BB1116" i="1"/>
  <c r="BE3377" i="1"/>
  <c r="BB3377" i="1"/>
  <c r="BC3377" i="1"/>
  <c r="BD3377" i="1"/>
  <c r="BE2722" i="1"/>
  <c r="BD2722" i="1"/>
  <c r="BC2722" i="1"/>
  <c r="BB2722" i="1"/>
  <c r="BB3202" i="1"/>
  <c r="BE3202" i="1"/>
  <c r="BD3202" i="1"/>
  <c r="BC3202" i="1"/>
  <c r="BB1599" i="1"/>
  <c r="BD1599" i="1"/>
  <c r="BE1599" i="1"/>
  <c r="BC1599" i="1"/>
  <c r="BE3072" i="1"/>
  <c r="BD3072" i="1"/>
  <c r="BB3072" i="1"/>
  <c r="BC3072" i="1"/>
  <c r="BE27" i="1"/>
  <c r="BC27" i="1"/>
  <c r="BD27" i="1"/>
  <c r="BB27" i="1"/>
  <c r="BC1357" i="1"/>
  <c r="BB1357" i="1"/>
  <c r="BE1357" i="1"/>
  <c r="BD1357" i="1"/>
  <c r="BB1060" i="1"/>
  <c r="BD825" i="1"/>
  <c r="BC825" i="1"/>
  <c r="BB825" i="1"/>
  <c r="BE825" i="1"/>
  <c r="BE2071" i="1"/>
  <c r="BD2071" i="1"/>
  <c r="BC2071" i="1"/>
  <c r="BB2071" i="1"/>
  <c r="BE2187" i="1"/>
  <c r="BD2187" i="1"/>
  <c r="BC2187" i="1"/>
  <c r="BB2187" i="1"/>
  <c r="BB1004" i="1"/>
  <c r="BD1004" i="1"/>
  <c r="BE1004" i="1"/>
  <c r="BC1004" i="1"/>
  <c r="BE1203" i="1"/>
  <c r="BD1203" i="1"/>
  <c r="BC1203" i="1"/>
  <c r="BB1203" i="1"/>
  <c r="BE1564" i="1"/>
  <c r="BD1564" i="1"/>
  <c r="BC1564" i="1"/>
  <c r="BB1564" i="1"/>
  <c r="BE3058" i="1"/>
  <c r="BD3058" i="1"/>
  <c r="BC3058" i="1"/>
  <c r="BB3058" i="1"/>
  <c r="BE1928" i="1"/>
  <c r="BC1928" i="1"/>
  <c r="BB1928" i="1"/>
  <c r="BD1928" i="1"/>
  <c r="BE2929" i="1"/>
  <c r="BD2929" i="1"/>
  <c r="BC2929" i="1"/>
  <c r="BB2929" i="1"/>
  <c r="BB206" i="1"/>
  <c r="BE206" i="1"/>
  <c r="BD206" i="1"/>
  <c r="BC206" i="1"/>
  <c r="BE1844" i="1"/>
  <c r="BD1844" i="1"/>
  <c r="BC1844" i="1"/>
  <c r="BB1844" i="1"/>
  <c r="BE3146" i="1"/>
  <c r="BD3146" i="1"/>
  <c r="BC3146" i="1"/>
  <c r="BB3146" i="1"/>
  <c r="BC1091" i="1"/>
  <c r="BB1091" i="1"/>
  <c r="BD1091" i="1"/>
  <c r="BE1091" i="1"/>
  <c r="BE3111" i="1"/>
  <c r="BD3111" i="1"/>
  <c r="BC3111" i="1"/>
  <c r="BB3111" i="1"/>
  <c r="BE535" i="1"/>
  <c r="BD535" i="1"/>
  <c r="BC535" i="1"/>
  <c r="BB535" i="1"/>
  <c r="BE2243" i="1"/>
  <c r="BD2243" i="1"/>
  <c r="BC2243" i="1"/>
  <c r="BB2243" i="1"/>
  <c r="BE1917" i="1"/>
  <c r="BD1917" i="1"/>
  <c r="BC1917" i="1"/>
  <c r="BB1917" i="1"/>
  <c r="BB3475" i="1"/>
  <c r="BE3475" i="1"/>
  <c r="BD3475" i="1"/>
  <c r="BC3475" i="1"/>
  <c r="BE1830" i="1"/>
  <c r="BD1830" i="1"/>
  <c r="BC1830" i="1"/>
  <c r="BB1830" i="1"/>
  <c r="BE941" i="1"/>
  <c r="BD941" i="1"/>
  <c r="BC941" i="1"/>
  <c r="BB941" i="1"/>
  <c r="BC423" i="1"/>
  <c r="BB423" i="1"/>
  <c r="BD423" i="1"/>
  <c r="BE423" i="1"/>
  <c r="BC3163" i="1"/>
  <c r="BE3163" i="1"/>
  <c r="BD3163" i="1"/>
  <c r="BB3163" i="1"/>
  <c r="BE367" i="1"/>
  <c r="BD367" i="1"/>
  <c r="BB367" i="1"/>
  <c r="BC367" i="1"/>
  <c r="BB346" i="1"/>
  <c r="BE346" i="1"/>
  <c r="BD346" i="1"/>
  <c r="BC346" i="1"/>
  <c r="BD2911" i="1"/>
  <c r="BC2911" i="1"/>
  <c r="BE2911" i="1"/>
  <c r="BB2911" i="1"/>
  <c r="BE76" i="1"/>
  <c r="BD76" i="1"/>
  <c r="BC76" i="1"/>
  <c r="BB76" i="1"/>
  <c r="BD1438" i="1"/>
  <c r="BE1438" i="1"/>
  <c r="BC1438" i="1"/>
  <c r="BB1438" i="1"/>
  <c r="BE2075" i="1"/>
  <c r="BD2075" i="1"/>
  <c r="BC2075" i="1"/>
  <c r="BB2075" i="1"/>
  <c r="BE2852" i="1"/>
  <c r="BD2852" i="1"/>
  <c r="BC2852" i="1"/>
  <c r="BB2852" i="1"/>
  <c r="BB811" i="1"/>
  <c r="BE811" i="1"/>
  <c r="BD811" i="1"/>
  <c r="BC811" i="1"/>
  <c r="BE2509" i="1"/>
  <c r="BB2509" i="1"/>
  <c r="BD2509" i="1"/>
  <c r="BC2509" i="1"/>
  <c r="BD472" i="1"/>
  <c r="BB472" i="1"/>
  <c r="BE472" i="1"/>
  <c r="BC472" i="1"/>
  <c r="BE153" i="1"/>
  <c r="BD153" i="1"/>
  <c r="BC153" i="1"/>
  <c r="BB153" i="1"/>
  <c r="BE1910" i="1"/>
  <c r="BD1910" i="1"/>
  <c r="BC1910" i="1"/>
  <c r="BB1910" i="1"/>
  <c r="BE895" i="1"/>
  <c r="BD895" i="1"/>
  <c r="BB895" i="1"/>
  <c r="BC895" i="1"/>
  <c r="BE892" i="1"/>
  <c r="BD892" i="1"/>
  <c r="BB892" i="1"/>
  <c r="BC892" i="1"/>
  <c r="BD860" i="1"/>
  <c r="BC860" i="1"/>
  <c r="BB860" i="1"/>
  <c r="BE860" i="1"/>
  <c r="BC3247" i="1"/>
  <c r="BB3247" i="1"/>
  <c r="BD3247" i="1"/>
  <c r="BE3247" i="1"/>
  <c r="BE3191" i="1"/>
  <c r="BD3191" i="1"/>
  <c r="BB3191" i="1"/>
  <c r="BC3191" i="1"/>
  <c r="BB2383" i="1"/>
  <c r="BE2383" i="1"/>
  <c r="BD2383" i="1"/>
  <c r="BC2383" i="1"/>
  <c r="BC335" i="1"/>
  <c r="BB335" i="1"/>
  <c r="BE335" i="1"/>
  <c r="BD335" i="1"/>
  <c r="BE3268" i="1"/>
  <c r="BD3268" i="1"/>
  <c r="BC3268" i="1"/>
  <c r="BB3268" i="1"/>
  <c r="BB699" i="1"/>
  <c r="BE699" i="1"/>
  <c r="BD699" i="1"/>
  <c r="BC699" i="1"/>
  <c r="BE2358" i="1"/>
  <c r="BD2358" i="1"/>
  <c r="BB2358" i="1"/>
  <c r="BC2358" i="1"/>
  <c r="BC2897" i="1"/>
  <c r="BE2897" i="1"/>
  <c r="BD2897" i="1"/>
  <c r="BB2897" i="1"/>
  <c r="BE164" i="1"/>
  <c r="BD164" i="1"/>
  <c r="BC164" i="1"/>
  <c r="BB164" i="1"/>
  <c r="BB1966" i="1"/>
  <c r="BE1966" i="1"/>
  <c r="BD1966" i="1"/>
  <c r="BC1966" i="1"/>
  <c r="BB3314" i="1"/>
  <c r="BD3314" i="1"/>
  <c r="BE3314" i="1"/>
  <c r="BC3314" i="1"/>
  <c r="BE783" i="1"/>
  <c r="BB783" i="1"/>
  <c r="BD783" i="1"/>
  <c r="BC783" i="1"/>
  <c r="BE1340" i="1"/>
  <c r="BD1340" i="1"/>
  <c r="BC1340" i="1"/>
  <c r="BB1340" i="1"/>
  <c r="BE475" i="1"/>
  <c r="BD475" i="1"/>
  <c r="BC475" i="1"/>
  <c r="BB475" i="1"/>
  <c r="BE1343" i="1"/>
  <c r="BD1343" i="1"/>
  <c r="BC1343" i="1"/>
  <c r="BB1343" i="1"/>
  <c r="BC2057" i="1"/>
  <c r="BE2057" i="1"/>
  <c r="BD2057" i="1"/>
  <c r="BB2057" i="1"/>
  <c r="BB2806" i="1"/>
  <c r="BE2806" i="1"/>
  <c r="BD2806" i="1"/>
  <c r="BC2806" i="1"/>
  <c r="BB3125" i="1"/>
  <c r="BE3125" i="1"/>
  <c r="BC3125" i="1"/>
  <c r="BD3125" i="1"/>
  <c r="BD675" i="1"/>
  <c r="BC675" i="1"/>
  <c r="BB675" i="1"/>
  <c r="BE675" i="1"/>
  <c r="BE2050" i="1"/>
  <c r="BD2050" i="1"/>
  <c r="BC2050" i="1"/>
  <c r="BB2050" i="1"/>
  <c r="BE3023" i="1"/>
  <c r="BD3023" i="1"/>
  <c r="BC3023" i="1"/>
  <c r="BB3023" i="1"/>
  <c r="BE2512" i="1"/>
  <c r="BD2512" i="1"/>
  <c r="BB2512" i="1"/>
  <c r="BC2512" i="1"/>
  <c r="BE1571" i="1"/>
  <c r="BD1571" i="1"/>
  <c r="BC1571" i="1"/>
  <c r="BB1571" i="1"/>
  <c r="BE370" i="1"/>
  <c r="BD370" i="1"/>
  <c r="BB370" i="1"/>
  <c r="BC370" i="1"/>
  <c r="BE1385" i="1"/>
  <c r="BD1385" i="1"/>
  <c r="BC1385" i="1"/>
  <c r="BB1385" i="1"/>
  <c r="BE2967" i="1"/>
  <c r="BD2967" i="1"/>
  <c r="BC2967" i="1"/>
  <c r="BB2967" i="1"/>
  <c r="BD360" i="1"/>
  <c r="BC360" i="1"/>
  <c r="BB360" i="1"/>
  <c r="BE360" i="1"/>
  <c r="BE1007" i="1"/>
  <c r="BD1007" i="1"/>
  <c r="BB1007" i="1"/>
  <c r="BC1007" i="1"/>
  <c r="BB976" i="1"/>
  <c r="BE976" i="1"/>
  <c r="BD976" i="1"/>
  <c r="BC976" i="1"/>
  <c r="BE115" i="1"/>
  <c r="BD115" i="1"/>
  <c r="BC115" i="1"/>
  <c r="BB115" i="1"/>
  <c r="BC836" i="1"/>
  <c r="BB836" i="1"/>
  <c r="BE836" i="1"/>
  <c r="BD836" i="1"/>
  <c r="BB2271" i="1"/>
  <c r="BE2271" i="1"/>
  <c r="BC2271" i="1"/>
  <c r="BD2271" i="1"/>
  <c r="BB3282" i="1"/>
  <c r="BE3282" i="1"/>
  <c r="BC3282" i="1"/>
  <c r="BD3282" i="1"/>
  <c r="BE2463" i="1"/>
  <c r="BC2463" i="1"/>
  <c r="BD2463" i="1"/>
  <c r="BB2463" i="1"/>
  <c r="BC1245" i="1"/>
  <c r="BB1245" i="1"/>
  <c r="BE1245" i="1"/>
  <c r="BD1245" i="1"/>
  <c r="BD2285" i="1"/>
  <c r="BC2285" i="1"/>
  <c r="BB2285" i="1"/>
  <c r="BE2285" i="1"/>
  <c r="BE2565" i="1"/>
  <c r="BD2565" i="1"/>
  <c r="BC2565" i="1"/>
  <c r="BB2565" i="1"/>
  <c r="BB2327" i="1"/>
  <c r="BE2327" i="1"/>
  <c r="BC2327" i="1"/>
  <c r="BD2327" i="1"/>
  <c r="BB1014" i="1"/>
  <c r="BE1014" i="1"/>
  <c r="BC1014" i="1"/>
  <c r="BD1014" i="1"/>
  <c r="BC185" i="1"/>
  <c r="BD185" i="1"/>
  <c r="BE185" i="1"/>
  <c r="BB185" i="1"/>
  <c r="BC3142" i="1"/>
  <c r="BB3142" i="1"/>
  <c r="BE3142" i="1"/>
  <c r="BD3142" i="1"/>
  <c r="BB3226" i="1"/>
  <c r="BE3226" i="1"/>
  <c r="BD3226" i="1"/>
  <c r="BC3226" i="1"/>
  <c r="BB2404" i="1"/>
  <c r="BE2404" i="1"/>
  <c r="BD2404" i="1"/>
  <c r="BC2404" i="1"/>
  <c r="BE1154" i="1"/>
  <c r="BD1154" i="1"/>
  <c r="BC1154" i="1"/>
  <c r="BB1154" i="1"/>
  <c r="BE1952" i="1"/>
  <c r="BB1952" i="1"/>
  <c r="BD1952" i="1"/>
  <c r="BC1952" i="1"/>
  <c r="BC353" i="1"/>
  <c r="BB353" i="1"/>
  <c r="BD353" i="1"/>
  <c r="BE353" i="1"/>
  <c r="BB3030" i="1"/>
  <c r="BC3030" i="1"/>
  <c r="BE3030" i="1"/>
  <c r="BD3030" i="1"/>
  <c r="BB3244" i="1"/>
  <c r="BE3244" i="1"/>
  <c r="BD3244" i="1"/>
  <c r="BC3244" i="1"/>
  <c r="BC2533" i="1"/>
  <c r="BB2533" i="1"/>
  <c r="BD2533" i="1"/>
  <c r="BE2533" i="1"/>
  <c r="BE1875" i="1"/>
  <c r="BD1875" i="1"/>
  <c r="BC1875" i="1"/>
  <c r="BB1875" i="1"/>
  <c r="BE832" i="1"/>
  <c r="BD832" i="1"/>
  <c r="BC832" i="1"/>
  <c r="BB832" i="1"/>
  <c r="BE741" i="1"/>
  <c r="BD741" i="1"/>
  <c r="BC741" i="1"/>
  <c r="BB741" i="1"/>
  <c r="BE808" i="1"/>
  <c r="BB808" i="1"/>
  <c r="BD808" i="1"/>
  <c r="BC808" i="1"/>
  <c r="BD2502" i="1"/>
  <c r="BE2502" i="1"/>
  <c r="BC2502" i="1"/>
  <c r="BB2502" i="1"/>
  <c r="BB328" i="1"/>
  <c r="BE328" i="1"/>
  <c r="BD328" i="1"/>
  <c r="BC328" i="1"/>
  <c r="BE1053" i="1"/>
  <c r="BD1053" i="1"/>
  <c r="BC1053" i="1"/>
  <c r="BB1053" i="1"/>
  <c r="BD545" i="1"/>
  <c r="BB545" i="1"/>
  <c r="BE545" i="1"/>
  <c r="BC545" i="1"/>
  <c r="BD657" i="1"/>
  <c r="BE657" i="1"/>
  <c r="BC657" i="1"/>
  <c r="BB657" i="1"/>
  <c r="BD24" i="1"/>
  <c r="BC24" i="1"/>
  <c r="BB24" i="1"/>
  <c r="BE24" i="1"/>
  <c r="BC594" i="1"/>
  <c r="BB594" i="1"/>
  <c r="BE594" i="1"/>
  <c r="BD594" i="1"/>
  <c r="BB276" i="1"/>
  <c r="BC276" i="1"/>
  <c r="BE276" i="1"/>
  <c r="BD276" i="1"/>
  <c r="BE1473" i="1"/>
  <c r="BD1473" i="1"/>
  <c r="BC1473" i="1"/>
  <c r="BB1473" i="1"/>
  <c r="BE1872" i="1"/>
  <c r="BD1872" i="1"/>
  <c r="BB1872" i="1"/>
  <c r="BC1872" i="1"/>
  <c r="BE2848" i="1"/>
  <c r="BC2848" i="1"/>
  <c r="BB2848" i="1"/>
  <c r="BD2848" i="1"/>
  <c r="BE622" i="1"/>
  <c r="BB622" i="1"/>
  <c r="BD622" i="1"/>
  <c r="BC622" i="1"/>
  <c r="BE2715" i="1"/>
  <c r="BD2715" i="1"/>
  <c r="BC2715" i="1"/>
  <c r="BB2715" i="1"/>
  <c r="BE1287" i="1"/>
  <c r="BB1287" i="1"/>
  <c r="BD1287" i="1"/>
  <c r="BC1287" i="1"/>
  <c r="BE2344" i="1"/>
  <c r="BD2344" i="1"/>
  <c r="BB2344" i="1"/>
  <c r="BC2344" i="1"/>
  <c r="BE318" i="1"/>
  <c r="BD318" i="1"/>
  <c r="BC318" i="1"/>
  <c r="BB318" i="1"/>
  <c r="BE1823" i="1"/>
  <c r="BD1823" i="1"/>
  <c r="BC1823" i="1"/>
  <c r="BB1823" i="1"/>
  <c r="BE388" i="1"/>
  <c r="BD388" i="1"/>
  <c r="BC388" i="1"/>
  <c r="BB388" i="1"/>
  <c r="BC2869" i="1"/>
  <c r="BD2869" i="1"/>
  <c r="BB2869" i="1"/>
  <c r="BE2869" i="1"/>
  <c r="BB2439" i="1"/>
  <c r="BE2439" i="1"/>
  <c r="BC2439" i="1"/>
  <c r="BD2439" i="1"/>
  <c r="BE3265" i="1"/>
  <c r="BD3265" i="1"/>
  <c r="BC3265" i="1"/>
  <c r="BB3265" i="1"/>
  <c r="BD1998" i="1"/>
  <c r="BC1998" i="1"/>
  <c r="BB1998" i="1"/>
  <c r="BE1998" i="1"/>
  <c r="BB3513" i="1"/>
  <c r="BE3513" i="1"/>
  <c r="BD3513" i="1"/>
  <c r="BC3513" i="1"/>
  <c r="BD990" i="1"/>
  <c r="BC990" i="1"/>
  <c r="BE990" i="1"/>
  <c r="BB990" i="1"/>
  <c r="BE913" i="1"/>
  <c r="BD913" i="1"/>
  <c r="BB913" i="1"/>
  <c r="BC913" i="1"/>
  <c r="BE2120" i="1"/>
  <c r="BD2120" i="1"/>
  <c r="BC2120" i="1"/>
  <c r="BB2120" i="1"/>
  <c r="BE255" i="1"/>
  <c r="BD255" i="1"/>
  <c r="BC255" i="1"/>
  <c r="BB255" i="1"/>
  <c r="BC2687" i="1"/>
  <c r="BD2687" i="1"/>
  <c r="BB2687" i="1"/>
  <c r="BE2687" i="1"/>
  <c r="BB458" i="1"/>
  <c r="BE458" i="1"/>
  <c r="BD458" i="1"/>
  <c r="BC458" i="1"/>
  <c r="BE1298" i="1"/>
  <c r="BD1298" i="1"/>
  <c r="BC1298" i="1"/>
  <c r="BB1298" i="1"/>
  <c r="BC1784" i="1"/>
  <c r="BB1784" i="1"/>
  <c r="BE1784" i="1"/>
  <c r="BD1784" i="1"/>
  <c r="BC1840" i="1"/>
  <c r="BB1840" i="1"/>
  <c r="BE1840" i="1"/>
  <c r="BD1840" i="1"/>
  <c r="BB1294" i="1"/>
  <c r="BD1294" i="1"/>
  <c r="BC1294" i="1"/>
  <c r="BE1294" i="1"/>
  <c r="BB2901" i="1"/>
  <c r="BC2901" i="1"/>
  <c r="BD2901" i="1"/>
  <c r="BE2901" i="1"/>
  <c r="BE573" i="1"/>
  <c r="BD573" i="1"/>
  <c r="BC573" i="1"/>
  <c r="BB573" i="1"/>
  <c r="BD3398" i="1"/>
  <c r="BC3398" i="1"/>
  <c r="BB3398" i="1"/>
  <c r="BE3398" i="1"/>
  <c r="BD3170" i="1"/>
  <c r="BC3170" i="1"/>
  <c r="BB3170" i="1"/>
  <c r="BE3170" i="1"/>
  <c r="BD2155" i="1"/>
  <c r="BC2155" i="1"/>
  <c r="BE2155" i="1"/>
  <c r="BB2155" i="1"/>
  <c r="BC2190" i="1"/>
  <c r="BB2190" i="1"/>
  <c r="BD2190" i="1"/>
  <c r="BE2190" i="1"/>
  <c r="BE2414" i="1"/>
  <c r="BD2414" i="1"/>
  <c r="BC2414" i="1"/>
  <c r="BB2414" i="1"/>
  <c r="BE31" i="1"/>
  <c r="BD31" i="1"/>
  <c r="BC31" i="1"/>
  <c r="BB31" i="1"/>
  <c r="BB234" i="1"/>
  <c r="BE234" i="1"/>
  <c r="BD234" i="1"/>
  <c r="BC234" i="1"/>
  <c r="BE94" i="1"/>
  <c r="BD94" i="1"/>
  <c r="BC94" i="1"/>
  <c r="BB94" i="1"/>
  <c r="BD619" i="1"/>
  <c r="BC619" i="1"/>
  <c r="BE619" i="1"/>
  <c r="BB619" i="1"/>
  <c r="BB2488" i="1"/>
  <c r="BE2488" i="1"/>
  <c r="BC2488" i="1"/>
  <c r="BD2488" i="1"/>
  <c r="BB1683" i="1"/>
  <c r="BE1683" i="1"/>
  <c r="BD1683" i="1"/>
  <c r="BC1683" i="1"/>
  <c r="BE2810" i="1"/>
  <c r="BC2810" i="1"/>
  <c r="BB2810" i="1"/>
  <c r="BD2810" i="1"/>
  <c r="BB216" i="1"/>
  <c r="BE216" i="1"/>
  <c r="BC216" i="1"/>
  <c r="BD216" i="1"/>
  <c r="BD80" i="1"/>
  <c r="BC80" i="1"/>
  <c r="BB80" i="1"/>
  <c r="BE80" i="1"/>
  <c r="BE34" i="1"/>
  <c r="BD34" i="1"/>
  <c r="BB34" i="1"/>
  <c r="BC34" i="1"/>
  <c r="BE3027" i="1"/>
  <c r="BD3027" i="1"/>
  <c r="BC3027" i="1"/>
  <c r="BB3027" i="1"/>
  <c r="BD2341" i="1"/>
  <c r="BC2341" i="1"/>
  <c r="BB2341" i="1"/>
  <c r="BE2341" i="1"/>
  <c r="BC1039" i="1"/>
  <c r="BB1039" i="1"/>
  <c r="BD1039" i="1"/>
  <c r="BE1039" i="1"/>
  <c r="BE468" i="1"/>
  <c r="BB468" i="1"/>
  <c r="BD468" i="1"/>
  <c r="BC468" i="1"/>
  <c r="BD192" i="1"/>
  <c r="BB192" i="1"/>
  <c r="BE192" i="1"/>
  <c r="BC192" i="1"/>
  <c r="BE3363" i="1"/>
  <c r="BC3363" i="1"/>
  <c r="BB3363" i="1"/>
  <c r="BD3363" i="1"/>
  <c r="BE3198" i="1"/>
  <c r="BD3198" i="1"/>
  <c r="BC3198" i="1"/>
  <c r="BB3198" i="1"/>
  <c r="BE1994" i="1"/>
  <c r="BD1994" i="1"/>
  <c r="BC1994" i="1"/>
  <c r="BB1994" i="1"/>
  <c r="BE146" i="1"/>
  <c r="BD146" i="1"/>
  <c r="BC146" i="1"/>
  <c r="BB146" i="1"/>
  <c r="BD1270" i="1"/>
  <c r="BC1270" i="1"/>
  <c r="BE1270" i="1"/>
  <c r="BB1270" i="1"/>
  <c r="BE3401" i="1"/>
  <c r="BD3401" i="1"/>
  <c r="BC3401" i="1"/>
  <c r="BB3401" i="1"/>
  <c r="BE426" i="1"/>
  <c r="BD426" i="1"/>
  <c r="BC426" i="1"/>
  <c r="BB426" i="1"/>
  <c r="BB3531" i="1"/>
  <c r="BE3531" i="1"/>
  <c r="BD3531" i="1"/>
  <c r="BC3531" i="1"/>
  <c r="BB2078" i="1"/>
  <c r="BE2078" i="1"/>
  <c r="BC2078" i="1"/>
  <c r="BD2078" i="1"/>
  <c r="BB17" i="1"/>
  <c r="BE17" i="1"/>
  <c r="BD17" i="1"/>
  <c r="BC17" i="1"/>
  <c r="BB20" i="1"/>
  <c r="BC20" i="1"/>
  <c r="BE20" i="1"/>
  <c r="BD20" i="1"/>
  <c r="BL496" i="1" l="1"/>
  <c r="BN850" i="1"/>
  <c r="BL850" i="1"/>
  <c r="BM850" i="1"/>
  <c r="BO850" i="1"/>
  <c r="BM496" i="1"/>
  <c r="BN496" i="1"/>
  <c r="BO496" i="1"/>
  <c r="BM2344" i="1"/>
  <c r="BO2344" i="1"/>
  <c r="BL2344" i="1"/>
  <c r="BN2344" i="1"/>
  <c r="BO3191" i="1"/>
  <c r="BN3191" i="1"/>
  <c r="BM3191" i="1"/>
  <c r="BL3191" i="1"/>
  <c r="BL2722" i="1"/>
  <c r="BO2722" i="1"/>
  <c r="BN2722" i="1"/>
  <c r="BM2722" i="1"/>
  <c r="BM1938" i="1"/>
  <c r="BO1938" i="1"/>
  <c r="BL1938" i="1"/>
  <c r="BN1938" i="1"/>
  <c r="BL1763" i="1"/>
  <c r="BO1763" i="1"/>
  <c r="BN1763" i="1"/>
  <c r="BM1763" i="1"/>
  <c r="BL381" i="1"/>
  <c r="BN381" i="1"/>
  <c r="BO381" i="1"/>
  <c r="BM381" i="1"/>
  <c r="BM3468" i="1"/>
  <c r="BL3468" i="1"/>
  <c r="BO3468" i="1"/>
  <c r="BN3468" i="1"/>
  <c r="BM2537" i="1"/>
  <c r="BL2537" i="1"/>
  <c r="BN2537" i="1"/>
  <c r="BO2537" i="1"/>
  <c r="BM3237" i="1"/>
  <c r="BL3237" i="1"/>
  <c r="BO3237" i="1"/>
  <c r="BN3237" i="1"/>
  <c r="BO3324" i="1"/>
  <c r="BL3324" i="1"/>
  <c r="BN3324" i="1"/>
  <c r="BM3324" i="1"/>
  <c r="BO468" i="1"/>
  <c r="BN468" i="1"/>
  <c r="BM468" i="1"/>
  <c r="BL468" i="1"/>
  <c r="BM2190" i="1"/>
  <c r="BL2190" i="1"/>
  <c r="BO2190" i="1"/>
  <c r="BN2190" i="1"/>
  <c r="BO622" i="1"/>
  <c r="BN622" i="1"/>
  <c r="BM622" i="1"/>
  <c r="BL622" i="1"/>
  <c r="BO808" i="1"/>
  <c r="BN808" i="1"/>
  <c r="BM808" i="1"/>
  <c r="BL808" i="1"/>
  <c r="BL3142" i="1"/>
  <c r="BO3142" i="1"/>
  <c r="BN3142" i="1"/>
  <c r="BM3142" i="1"/>
  <c r="BO1245" i="1"/>
  <c r="BN1245" i="1"/>
  <c r="BL1245" i="1"/>
  <c r="BM1245" i="1"/>
  <c r="BO423" i="1"/>
  <c r="BN423" i="1"/>
  <c r="BM423" i="1"/>
  <c r="BL423" i="1"/>
  <c r="BO1091" i="1"/>
  <c r="BM1091" i="1"/>
  <c r="BL1091" i="1"/>
  <c r="BN1091" i="1"/>
  <c r="BO3072" i="1"/>
  <c r="BN3072" i="1"/>
  <c r="BM3072" i="1"/>
  <c r="BL3072" i="1"/>
  <c r="BO3482" i="1"/>
  <c r="BN3482" i="1"/>
  <c r="BM3482" i="1"/>
  <c r="BL3482" i="1"/>
  <c r="BO300" i="1"/>
  <c r="BN300" i="1"/>
  <c r="BM300" i="1"/>
  <c r="BL300" i="1"/>
  <c r="BO1606" i="1"/>
  <c r="BN1606" i="1"/>
  <c r="BM1606" i="1"/>
  <c r="BL1606" i="1"/>
  <c r="BO2043" i="1"/>
  <c r="BN2043" i="1"/>
  <c r="BL2043" i="1"/>
  <c r="BM2043" i="1"/>
  <c r="BM1788" i="1"/>
  <c r="BL1788" i="1"/>
  <c r="BO1788" i="1"/>
  <c r="BN1788" i="1"/>
  <c r="BL1280" i="1"/>
  <c r="BO1280" i="1"/>
  <c r="BN1280" i="1"/>
  <c r="BM1280" i="1"/>
  <c r="BM580" i="1"/>
  <c r="BL580" i="1"/>
  <c r="BO580" i="1"/>
  <c r="BN580" i="1"/>
  <c r="BO2257" i="1"/>
  <c r="BN2257" i="1"/>
  <c r="BM2257" i="1"/>
  <c r="BL2257" i="1"/>
  <c r="BN1581" i="1"/>
  <c r="BM1581" i="1"/>
  <c r="BL1581" i="1"/>
  <c r="BO1581" i="1"/>
  <c r="BL108" i="1"/>
  <c r="BO108" i="1"/>
  <c r="BN108" i="1"/>
  <c r="BM108" i="1"/>
  <c r="BM2558" i="1"/>
  <c r="BO2558" i="1"/>
  <c r="BN2558" i="1"/>
  <c r="BL2558" i="1"/>
  <c r="BM59" i="1"/>
  <c r="BL59" i="1"/>
  <c r="BO59" i="1"/>
  <c r="BN59" i="1"/>
  <c r="BN2201" i="1"/>
  <c r="BM2201" i="1"/>
  <c r="BO2201" i="1"/>
  <c r="BL2201" i="1"/>
  <c r="BO2708" i="1"/>
  <c r="BN2708" i="1"/>
  <c r="BM2708" i="1"/>
  <c r="BL2708" i="1"/>
  <c r="BN1284" i="1"/>
  <c r="BM1284" i="1"/>
  <c r="BL1284" i="1"/>
  <c r="BO1284" i="1"/>
  <c r="BL1886" i="1"/>
  <c r="BN1886" i="1"/>
  <c r="BO1886" i="1"/>
  <c r="BM1886" i="1"/>
  <c r="BM524" i="1"/>
  <c r="BL524" i="1"/>
  <c r="BO524" i="1"/>
  <c r="BN524" i="1"/>
  <c r="BN2834" i="1"/>
  <c r="BM2834" i="1"/>
  <c r="BO2834" i="1"/>
  <c r="BL2834" i="1"/>
  <c r="BO1210" i="1"/>
  <c r="BN1210" i="1"/>
  <c r="BL1210" i="1"/>
  <c r="BM1210" i="1"/>
  <c r="BN2089" i="1"/>
  <c r="BL2089" i="1"/>
  <c r="BM2089" i="1"/>
  <c r="BO2089" i="1"/>
  <c r="BN1707" i="1"/>
  <c r="BM1707" i="1"/>
  <c r="BL1707" i="1"/>
  <c r="BO1707" i="1"/>
  <c r="BO157" i="1"/>
  <c r="BN157" i="1"/>
  <c r="BM157" i="1"/>
  <c r="BL157" i="1"/>
  <c r="BL2351" i="1"/>
  <c r="BO2351" i="1"/>
  <c r="BM2351" i="1"/>
  <c r="BN2351" i="1"/>
  <c r="BL2348" i="1"/>
  <c r="BN2348" i="1"/>
  <c r="BO2348" i="1"/>
  <c r="BM2348" i="1"/>
  <c r="BO188" i="1"/>
  <c r="BN188" i="1"/>
  <c r="BM188" i="1"/>
  <c r="BL188" i="1"/>
  <c r="BM2432" i="1"/>
  <c r="BL2432" i="1"/>
  <c r="BN2432" i="1"/>
  <c r="BO2432" i="1"/>
  <c r="BM1119" i="1"/>
  <c r="BL1119" i="1"/>
  <c r="BO1119" i="1"/>
  <c r="BN1119" i="1"/>
  <c r="BO2610" i="1"/>
  <c r="BN2610" i="1"/>
  <c r="BM2610" i="1"/>
  <c r="BL2610" i="1"/>
  <c r="BO1224" i="1"/>
  <c r="BN1224" i="1"/>
  <c r="BM1224" i="1"/>
  <c r="BL1224" i="1"/>
  <c r="BM1602" i="1"/>
  <c r="BL1602" i="1"/>
  <c r="BO1602" i="1"/>
  <c r="BN1602" i="1"/>
  <c r="BL1403" i="1"/>
  <c r="BN1403" i="1"/>
  <c r="BO1403" i="1"/>
  <c r="BM1403" i="1"/>
  <c r="BL1781" i="1"/>
  <c r="BO1781" i="1"/>
  <c r="BN1781" i="1"/>
  <c r="BM1781" i="1"/>
  <c r="BO2386" i="1"/>
  <c r="BL2386" i="1"/>
  <c r="BN2386" i="1"/>
  <c r="BM2386" i="1"/>
  <c r="BL286" i="1"/>
  <c r="BO286" i="1"/>
  <c r="BM286" i="1"/>
  <c r="BN286" i="1"/>
  <c r="BN1196" i="1"/>
  <c r="BO1196" i="1"/>
  <c r="BM1196" i="1"/>
  <c r="BL1196" i="1"/>
  <c r="BO45" i="1"/>
  <c r="BN45" i="1"/>
  <c r="BM45" i="1"/>
  <c r="BL45" i="1"/>
  <c r="BN1497" i="1"/>
  <c r="BM1497" i="1"/>
  <c r="BL1497" i="1"/>
  <c r="BO1497" i="1"/>
  <c r="BL2859" i="1"/>
  <c r="BN2859" i="1"/>
  <c r="BO2859" i="1"/>
  <c r="BM2859" i="1"/>
  <c r="BM1305" i="1"/>
  <c r="BL1305" i="1"/>
  <c r="BO1305" i="1"/>
  <c r="BN1305" i="1"/>
  <c r="BM2267" i="1"/>
  <c r="BL2267" i="1"/>
  <c r="BN2267" i="1"/>
  <c r="BO2267" i="1"/>
  <c r="BO1630" i="1"/>
  <c r="BN1630" i="1"/>
  <c r="BM1630" i="1"/>
  <c r="BL1630" i="1"/>
  <c r="BN2362" i="1"/>
  <c r="BO2362" i="1"/>
  <c r="BL2362" i="1"/>
  <c r="BM2362" i="1"/>
  <c r="BM3524" i="1"/>
  <c r="BL3524" i="1"/>
  <c r="BO3524" i="1"/>
  <c r="BN3524" i="1"/>
  <c r="BO1266" i="1"/>
  <c r="BN1266" i="1"/>
  <c r="BM1266" i="1"/>
  <c r="BL1266" i="1"/>
  <c r="BL244" i="1"/>
  <c r="BO244" i="1"/>
  <c r="BM244" i="1"/>
  <c r="BN244" i="1"/>
  <c r="BM3506" i="1"/>
  <c r="BL3506" i="1"/>
  <c r="BO3506" i="1"/>
  <c r="BN3506" i="1"/>
  <c r="BL2978" i="1"/>
  <c r="BO2978" i="1"/>
  <c r="BN2978" i="1"/>
  <c r="BM2978" i="1"/>
  <c r="BM1081" i="1"/>
  <c r="BL1081" i="1"/>
  <c r="BO1081" i="1"/>
  <c r="BN1081" i="1"/>
  <c r="BL759" i="1"/>
  <c r="BO759" i="1"/>
  <c r="BN759" i="1"/>
  <c r="BM759" i="1"/>
  <c r="BN1056" i="1"/>
  <c r="BM1056" i="1"/>
  <c r="BO1056" i="1"/>
  <c r="BL1056" i="1"/>
  <c r="BO1987" i="1"/>
  <c r="BM1987" i="1"/>
  <c r="BL1987" i="1"/>
  <c r="BN1987" i="1"/>
  <c r="BM678" i="1"/>
  <c r="BO678" i="1"/>
  <c r="BN678" i="1"/>
  <c r="BL678" i="1"/>
  <c r="BL1130" i="1"/>
  <c r="BO1130" i="1"/>
  <c r="BN1130" i="1"/>
  <c r="BM1130" i="1"/>
  <c r="BM2295" i="1"/>
  <c r="BL2295" i="1"/>
  <c r="BO2295" i="1"/>
  <c r="BN2295" i="1"/>
  <c r="BN1441" i="1"/>
  <c r="BM1441" i="1"/>
  <c r="BL1441" i="1"/>
  <c r="BO1441" i="1"/>
  <c r="BM1900" i="1"/>
  <c r="BL1900" i="1"/>
  <c r="BO1900" i="1"/>
  <c r="BN1900" i="1"/>
  <c r="BO3044" i="1"/>
  <c r="BN3044" i="1"/>
  <c r="BL3044" i="1"/>
  <c r="BM3044" i="1"/>
  <c r="BM734" i="1"/>
  <c r="BO734" i="1"/>
  <c r="BN734" i="1"/>
  <c r="BL734" i="1"/>
  <c r="BO262" i="1"/>
  <c r="BN262" i="1"/>
  <c r="BM262" i="1"/>
  <c r="BL262" i="1"/>
  <c r="BO664" i="1"/>
  <c r="BN664" i="1"/>
  <c r="BM664" i="1"/>
  <c r="BL664" i="1"/>
  <c r="BN1389" i="1"/>
  <c r="BM1389" i="1"/>
  <c r="BL1389" i="1"/>
  <c r="BO1389" i="1"/>
  <c r="BO2663" i="1"/>
  <c r="BN2663" i="1"/>
  <c r="BM2663" i="1"/>
  <c r="BL2663" i="1"/>
  <c r="BL500" i="1"/>
  <c r="BO500" i="1"/>
  <c r="BN500" i="1"/>
  <c r="BM500" i="1"/>
  <c r="BL1578" i="1"/>
  <c r="BO1578" i="1"/>
  <c r="BN1578" i="1"/>
  <c r="BM1578" i="1"/>
  <c r="BO1949" i="1"/>
  <c r="BN1949" i="1"/>
  <c r="BM1949" i="1"/>
  <c r="BL1949" i="1"/>
  <c r="BL1651" i="1"/>
  <c r="BO1651" i="1"/>
  <c r="BM1651" i="1"/>
  <c r="BN1651" i="1"/>
  <c r="BN2208" i="1"/>
  <c r="BL2208" i="1"/>
  <c r="BM2208" i="1"/>
  <c r="BO2208" i="1"/>
  <c r="BO230" i="1"/>
  <c r="BM230" i="1"/>
  <c r="BN230" i="1"/>
  <c r="BL230" i="1"/>
  <c r="BO853" i="1"/>
  <c r="BN853" i="1"/>
  <c r="BM853" i="1"/>
  <c r="BL853" i="1"/>
  <c r="BM1249" i="1"/>
  <c r="BL1249" i="1"/>
  <c r="BO1249" i="1"/>
  <c r="BN1249" i="1"/>
  <c r="BL52" i="1"/>
  <c r="BO52" i="1"/>
  <c r="BN52" i="1"/>
  <c r="BM52" i="1"/>
  <c r="BO3020" i="1"/>
  <c r="BN3020" i="1"/>
  <c r="BM3020" i="1"/>
  <c r="BL3020" i="1"/>
  <c r="BO3380" i="1"/>
  <c r="BN3380" i="1"/>
  <c r="BM3380" i="1"/>
  <c r="BL3380" i="1"/>
  <c r="BM1417" i="1"/>
  <c r="BL1417" i="1"/>
  <c r="BN1417" i="1"/>
  <c r="BO1417" i="1"/>
  <c r="BL444" i="1"/>
  <c r="BO444" i="1"/>
  <c r="BN444" i="1"/>
  <c r="BM444" i="1"/>
  <c r="BO1735" i="1"/>
  <c r="BN1735" i="1"/>
  <c r="BM1735" i="1"/>
  <c r="BL1735" i="1"/>
  <c r="BM2827" i="1"/>
  <c r="BN2827" i="1"/>
  <c r="BO2827" i="1"/>
  <c r="BL2827" i="1"/>
  <c r="BO3412" i="1"/>
  <c r="BN3412" i="1"/>
  <c r="BM3412" i="1"/>
  <c r="BL3412" i="1"/>
  <c r="BM636" i="1"/>
  <c r="BL636" i="1"/>
  <c r="BO636" i="1"/>
  <c r="BN636" i="1"/>
  <c r="BO2845" i="1"/>
  <c r="BN2845" i="1"/>
  <c r="BM2845" i="1"/>
  <c r="BL2845" i="1"/>
  <c r="BM3118" i="1"/>
  <c r="BL3118" i="1"/>
  <c r="BN3118" i="1"/>
  <c r="BO3118" i="1"/>
  <c r="BM514" i="1"/>
  <c r="BL514" i="1"/>
  <c r="BN514" i="1"/>
  <c r="BO514" i="1"/>
  <c r="BO2131" i="1"/>
  <c r="BL2131" i="1"/>
  <c r="BN2131" i="1"/>
  <c r="BM2131" i="1"/>
  <c r="BM1826" i="1"/>
  <c r="BL1826" i="1"/>
  <c r="BN1826" i="1"/>
  <c r="BO1826" i="1"/>
  <c r="BO181" i="1"/>
  <c r="BN181" i="1"/>
  <c r="BM181" i="1"/>
  <c r="BL181" i="1"/>
  <c r="BM97" i="1"/>
  <c r="BL97" i="1"/>
  <c r="BO97" i="1"/>
  <c r="BN97" i="1"/>
  <c r="BO2012" i="1"/>
  <c r="BN2012" i="1"/>
  <c r="BM2012" i="1"/>
  <c r="BL2012" i="1"/>
  <c r="BL521" i="1"/>
  <c r="BN521" i="1"/>
  <c r="BO521" i="1"/>
  <c r="BM521" i="1"/>
  <c r="BO766" i="1"/>
  <c r="BM766" i="1"/>
  <c r="BL766" i="1"/>
  <c r="BN766" i="1"/>
  <c r="BL90" i="1"/>
  <c r="BO90" i="1"/>
  <c r="BN90" i="1"/>
  <c r="BM90" i="1"/>
  <c r="BN2288" i="1"/>
  <c r="BL2288" i="1"/>
  <c r="BO2288" i="1"/>
  <c r="BM2288" i="1"/>
  <c r="BO2218" i="1"/>
  <c r="BN2218" i="1"/>
  <c r="BL2218" i="1"/>
  <c r="BM2218" i="1"/>
  <c r="BM433" i="1"/>
  <c r="BL433" i="1"/>
  <c r="BO433" i="1"/>
  <c r="BN433" i="1"/>
  <c r="BL1333" i="1"/>
  <c r="BN1333" i="1"/>
  <c r="BO1333" i="1"/>
  <c r="BM1333" i="1"/>
  <c r="BL3160" i="1"/>
  <c r="BO3160" i="1"/>
  <c r="BM3160" i="1"/>
  <c r="BN3160" i="1"/>
  <c r="BN1399" i="1"/>
  <c r="BL1399" i="1"/>
  <c r="BM1399" i="1"/>
  <c r="BO1399" i="1"/>
  <c r="BO1641" i="1"/>
  <c r="BN1641" i="1"/>
  <c r="BM1641" i="1"/>
  <c r="BL1641" i="1"/>
  <c r="BO174" i="1"/>
  <c r="BN174" i="1"/>
  <c r="BM174" i="1"/>
  <c r="BL174" i="1"/>
  <c r="BM1193" i="1"/>
  <c r="BL1193" i="1"/>
  <c r="BO1193" i="1"/>
  <c r="BN1193" i="1"/>
  <c r="BO143" i="1"/>
  <c r="BL143" i="1"/>
  <c r="BN143" i="1"/>
  <c r="BM143" i="1"/>
  <c r="BO2957" i="1"/>
  <c r="BN2957" i="1"/>
  <c r="BM2957" i="1"/>
  <c r="BL2957" i="1"/>
  <c r="BO776" i="1"/>
  <c r="BN776" i="1"/>
  <c r="BM776" i="1"/>
  <c r="BL776" i="1"/>
  <c r="BO3398" i="1"/>
  <c r="BN3398" i="1"/>
  <c r="BM3398" i="1"/>
  <c r="BL3398" i="1"/>
  <c r="BN825" i="1"/>
  <c r="BM825" i="1"/>
  <c r="BL825" i="1"/>
  <c r="BO825" i="1"/>
  <c r="BM234" i="1"/>
  <c r="BL234" i="1"/>
  <c r="BO234" i="1"/>
  <c r="BN234" i="1"/>
  <c r="BN2271" i="1"/>
  <c r="BM2271" i="1"/>
  <c r="BL2271" i="1"/>
  <c r="BO2271" i="1"/>
  <c r="BN976" i="1"/>
  <c r="BM976" i="1"/>
  <c r="BL976" i="1"/>
  <c r="BO976" i="1"/>
  <c r="BN2806" i="1"/>
  <c r="BL2806" i="1"/>
  <c r="BM2806" i="1"/>
  <c r="BO2806" i="1"/>
  <c r="BN3314" i="1"/>
  <c r="BM3314" i="1"/>
  <c r="BL3314" i="1"/>
  <c r="BO3314" i="1"/>
  <c r="BN811" i="1"/>
  <c r="BM811" i="1"/>
  <c r="BL811" i="1"/>
  <c r="BO811" i="1"/>
  <c r="BN346" i="1"/>
  <c r="BM346" i="1"/>
  <c r="BL346" i="1"/>
  <c r="BO346" i="1"/>
  <c r="BO206" i="1"/>
  <c r="BN206" i="1"/>
  <c r="BM206" i="1"/>
  <c r="BL206" i="1"/>
  <c r="BO1004" i="1"/>
  <c r="BM1004" i="1"/>
  <c r="BN1004" i="1"/>
  <c r="BL1004" i="1"/>
  <c r="BM377" i="1"/>
  <c r="BL377" i="1"/>
  <c r="BN377" i="1"/>
  <c r="BO377" i="1"/>
  <c r="BO1858" i="1"/>
  <c r="BN1858" i="1"/>
  <c r="BL1858" i="1"/>
  <c r="BM1858" i="1"/>
  <c r="BM2831" i="1"/>
  <c r="BO2831" i="1"/>
  <c r="BN2831" i="1"/>
  <c r="BL2831" i="1"/>
  <c r="BO2092" i="1"/>
  <c r="BN2092" i="1"/>
  <c r="BM2092" i="1"/>
  <c r="BL2092" i="1"/>
  <c r="BN465" i="1"/>
  <c r="BO465" i="1"/>
  <c r="BM465" i="1"/>
  <c r="BL465" i="1"/>
  <c r="BO2211" i="1"/>
  <c r="BN2211" i="1"/>
  <c r="BM2211" i="1"/>
  <c r="BL2211" i="1"/>
  <c r="BO248" i="1"/>
  <c r="BN248" i="1"/>
  <c r="BL248" i="1"/>
  <c r="BM248" i="1"/>
  <c r="BO3177" i="1"/>
  <c r="BN3177" i="1"/>
  <c r="BM3177" i="1"/>
  <c r="BL3177" i="1"/>
  <c r="BL2894" i="1"/>
  <c r="BO2894" i="1"/>
  <c r="BM2894" i="1"/>
  <c r="BN2894" i="1"/>
  <c r="BO62" i="1"/>
  <c r="BN62" i="1"/>
  <c r="BM62" i="1"/>
  <c r="BL62" i="1"/>
  <c r="BM227" i="1"/>
  <c r="BL227" i="1"/>
  <c r="BN227" i="1"/>
  <c r="BO227" i="1"/>
  <c r="BM1732" i="1"/>
  <c r="BL1732" i="1"/>
  <c r="BO1732" i="1"/>
  <c r="BN1732" i="1"/>
  <c r="BO1308" i="1"/>
  <c r="BN1308" i="1"/>
  <c r="BM1308" i="1"/>
  <c r="BL1308" i="1"/>
  <c r="BN2887" i="1"/>
  <c r="BM2887" i="1"/>
  <c r="BL2887" i="1"/>
  <c r="BO2887" i="1"/>
  <c r="BO713" i="1"/>
  <c r="BN713" i="1"/>
  <c r="BM713" i="1"/>
  <c r="BL713" i="1"/>
  <c r="BN2904" i="1"/>
  <c r="BM2904" i="1"/>
  <c r="BO2904" i="1"/>
  <c r="BL2904" i="1"/>
  <c r="BO1084" i="1"/>
  <c r="BN1084" i="1"/>
  <c r="BM1084" i="1"/>
  <c r="BL1084" i="1"/>
  <c r="BL1336" i="1"/>
  <c r="BO1336" i="1"/>
  <c r="BM1336" i="1"/>
  <c r="BN1336" i="1"/>
  <c r="BO241" i="1"/>
  <c r="BN241" i="1"/>
  <c r="BL241" i="1"/>
  <c r="BM241" i="1"/>
  <c r="BO3090" i="1"/>
  <c r="BM3090" i="1"/>
  <c r="BN3090" i="1"/>
  <c r="BL3090" i="1"/>
  <c r="BN2516" i="1"/>
  <c r="BO2516" i="1"/>
  <c r="BM2516" i="1"/>
  <c r="BL2516" i="1"/>
  <c r="BO1809" i="1"/>
  <c r="BN1809" i="1"/>
  <c r="BM1809" i="1"/>
  <c r="BL1809" i="1"/>
  <c r="BO1235" i="1"/>
  <c r="BN1235" i="1"/>
  <c r="BM1235" i="1"/>
  <c r="BL1235" i="1"/>
  <c r="BO437" i="1"/>
  <c r="BN437" i="1"/>
  <c r="BM437" i="1"/>
  <c r="BL437" i="1"/>
  <c r="BO2337" i="1"/>
  <c r="BN2337" i="1"/>
  <c r="BM2337" i="1"/>
  <c r="BL2337" i="1"/>
  <c r="BM3100" i="1"/>
  <c r="BL3100" i="1"/>
  <c r="BN3100" i="1"/>
  <c r="BO3100" i="1"/>
  <c r="BM1882" i="1"/>
  <c r="BL1882" i="1"/>
  <c r="BO1882" i="1"/>
  <c r="BN1882" i="1"/>
  <c r="BO297" i="1"/>
  <c r="BN297" i="1"/>
  <c r="BM297" i="1"/>
  <c r="BL297" i="1"/>
  <c r="BO1161" i="1"/>
  <c r="BN1161" i="1"/>
  <c r="BM1161" i="1"/>
  <c r="BL1161" i="1"/>
  <c r="BO2964" i="1"/>
  <c r="BN2964" i="1"/>
  <c r="BM2964" i="1"/>
  <c r="BL2964" i="1"/>
  <c r="BO1221" i="1"/>
  <c r="BN1221" i="1"/>
  <c r="BM1221" i="1"/>
  <c r="BL1221" i="1"/>
  <c r="BL2379" i="1"/>
  <c r="BO2379" i="1"/>
  <c r="BM2379" i="1"/>
  <c r="BN2379" i="1"/>
  <c r="BO2446" i="1"/>
  <c r="BN2446" i="1"/>
  <c r="BM2446" i="1"/>
  <c r="BL2446" i="1"/>
  <c r="BO2943" i="1"/>
  <c r="BN2943" i="1"/>
  <c r="BM2943" i="1"/>
  <c r="BL2943" i="1"/>
  <c r="BO885" i="1"/>
  <c r="BN885" i="1"/>
  <c r="BM885" i="1"/>
  <c r="BL885" i="1"/>
  <c r="BO1585" i="1"/>
  <c r="BN1585" i="1"/>
  <c r="BL1585" i="1"/>
  <c r="BM1585" i="1"/>
  <c r="BO2890" i="1"/>
  <c r="BM2890" i="1"/>
  <c r="BL2890" i="1"/>
  <c r="BN2890" i="1"/>
  <c r="BO1525" i="1"/>
  <c r="BN1525" i="1"/>
  <c r="BM1525" i="1"/>
  <c r="BL1525" i="1"/>
  <c r="BO2138" i="1"/>
  <c r="BL2138" i="1"/>
  <c r="BN2138" i="1"/>
  <c r="BM2138" i="1"/>
  <c r="BN3527" i="1"/>
  <c r="BO3527" i="1"/>
  <c r="BL3527" i="1"/>
  <c r="BM3527" i="1"/>
  <c r="BO3464" i="1"/>
  <c r="BN3464" i="1"/>
  <c r="BM3464" i="1"/>
  <c r="BL3464" i="1"/>
  <c r="BN1140" i="1"/>
  <c r="BO1140" i="1"/>
  <c r="BL1140" i="1"/>
  <c r="BM1140" i="1"/>
  <c r="BN1263" i="1"/>
  <c r="BO1263" i="1"/>
  <c r="BL1263" i="1"/>
  <c r="BM1263" i="1"/>
  <c r="BL1168" i="1"/>
  <c r="BO1168" i="1"/>
  <c r="BN1168" i="1"/>
  <c r="BM1168" i="1"/>
  <c r="BN2803" i="1"/>
  <c r="BM2803" i="1"/>
  <c r="BO2803" i="1"/>
  <c r="BL2803" i="1"/>
  <c r="BO136" i="1"/>
  <c r="BN136" i="1"/>
  <c r="BM136" i="1"/>
  <c r="BL136" i="1"/>
  <c r="BL1522" i="1"/>
  <c r="BO1522" i="1"/>
  <c r="BN1522" i="1"/>
  <c r="BM1522" i="1"/>
  <c r="BO2005" i="1"/>
  <c r="BN2005" i="1"/>
  <c r="BM2005" i="1"/>
  <c r="BL2005" i="1"/>
  <c r="BN927" i="1"/>
  <c r="BM927" i="1"/>
  <c r="BL927" i="1"/>
  <c r="BO927" i="1"/>
  <c r="BO3251" i="1"/>
  <c r="BN3251" i="1"/>
  <c r="BM3251" i="1"/>
  <c r="BL3251" i="1"/>
  <c r="BO3233" i="1"/>
  <c r="BN3233" i="1"/>
  <c r="BM3233" i="1"/>
  <c r="BL3233" i="1"/>
  <c r="BN1973" i="1"/>
  <c r="BM1973" i="1"/>
  <c r="BL1973" i="1"/>
  <c r="BO1973" i="1"/>
  <c r="BO398" i="1"/>
  <c r="BN398" i="1"/>
  <c r="BM398" i="1"/>
  <c r="BL398" i="1"/>
  <c r="BM2376" i="1"/>
  <c r="BL2376" i="1"/>
  <c r="BN2376" i="1"/>
  <c r="BO2376" i="1"/>
  <c r="BO2113" i="1"/>
  <c r="BN2113" i="1"/>
  <c r="BM2113" i="1"/>
  <c r="BL2113" i="1"/>
  <c r="BN1277" i="1"/>
  <c r="BM1277" i="1"/>
  <c r="BL1277" i="1"/>
  <c r="BO1277" i="1"/>
  <c r="BO972" i="1"/>
  <c r="BN972" i="1"/>
  <c r="BM972" i="1"/>
  <c r="BL972" i="1"/>
  <c r="BO2915" i="1"/>
  <c r="BN2915" i="1"/>
  <c r="BM2915" i="1"/>
  <c r="BL2915" i="1"/>
  <c r="BO2621" i="1"/>
  <c r="BN2621" i="1"/>
  <c r="BM2621" i="1"/>
  <c r="BL2621" i="1"/>
  <c r="BO1102" i="1"/>
  <c r="BN1102" i="1"/>
  <c r="BM1102" i="1"/>
  <c r="BL1102" i="1"/>
  <c r="BO3240" i="1"/>
  <c r="BN3240" i="1"/>
  <c r="BL3240" i="1"/>
  <c r="BM3240" i="1"/>
  <c r="BM2481" i="1"/>
  <c r="BL2481" i="1"/>
  <c r="BN2481" i="1"/>
  <c r="BO2481" i="1"/>
  <c r="BO1427" i="1"/>
  <c r="BN1427" i="1"/>
  <c r="BM1427" i="1"/>
  <c r="BL1427" i="1"/>
  <c r="BM3167" i="1"/>
  <c r="BL3167" i="1"/>
  <c r="BO3167" i="1"/>
  <c r="BN3167" i="1"/>
  <c r="BO1893" i="1"/>
  <c r="BN1893" i="1"/>
  <c r="BM1893" i="1"/>
  <c r="BL1893" i="1"/>
  <c r="BM1165" i="1"/>
  <c r="BO1165" i="1"/>
  <c r="BN1165" i="1"/>
  <c r="BL1165" i="1"/>
  <c r="BO2488" i="1"/>
  <c r="BL2488" i="1"/>
  <c r="BN2488" i="1"/>
  <c r="BM2488" i="1"/>
  <c r="BL426" i="1"/>
  <c r="BO426" i="1"/>
  <c r="BM426" i="1"/>
  <c r="BN426" i="1"/>
  <c r="BM31" i="1"/>
  <c r="BO31" i="1"/>
  <c r="BN31" i="1"/>
  <c r="BL31" i="1"/>
  <c r="BL573" i="1"/>
  <c r="BO573" i="1"/>
  <c r="BN573" i="1"/>
  <c r="BM573" i="1"/>
  <c r="BL741" i="1"/>
  <c r="BO741" i="1"/>
  <c r="BN741" i="1"/>
  <c r="BM741" i="1"/>
  <c r="BO185" i="1"/>
  <c r="BN185" i="1"/>
  <c r="BM185" i="1"/>
  <c r="BL185" i="1"/>
  <c r="BO2565" i="1"/>
  <c r="BN2565" i="1"/>
  <c r="BL2565" i="1"/>
  <c r="BM2565" i="1"/>
  <c r="BO1385" i="1"/>
  <c r="BN1385" i="1"/>
  <c r="BM1385" i="1"/>
  <c r="BL1385" i="1"/>
  <c r="BO2057" i="1"/>
  <c r="BN2057" i="1"/>
  <c r="BM2057" i="1"/>
  <c r="BL2057" i="1"/>
  <c r="BL1340" i="1"/>
  <c r="BN1340" i="1"/>
  <c r="BO1340" i="1"/>
  <c r="BM1340" i="1"/>
  <c r="BM2852" i="1"/>
  <c r="BL2852" i="1"/>
  <c r="BN2852" i="1"/>
  <c r="BO2852" i="1"/>
  <c r="BO76" i="1"/>
  <c r="BN76" i="1"/>
  <c r="BL76" i="1"/>
  <c r="BM76" i="1"/>
  <c r="BN535" i="1"/>
  <c r="BL535" i="1"/>
  <c r="BO535" i="1"/>
  <c r="BM535" i="1"/>
  <c r="BO3146" i="1"/>
  <c r="BN3146" i="1"/>
  <c r="BL3146" i="1"/>
  <c r="BM3146" i="1"/>
  <c r="BM2929" i="1"/>
  <c r="BL2929" i="1"/>
  <c r="BO2929" i="1"/>
  <c r="BN2929" i="1"/>
  <c r="BO1564" i="1"/>
  <c r="BN1564" i="1"/>
  <c r="BM1564" i="1"/>
  <c r="BL1564" i="1"/>
  <c r="BL2187" i="1"/>
  <c r="BO2187" i="1"/>
  <c r="BM2187" i="1"/>
  <c r="BN2187" i="1"/>
  <c r="BO1060" i="1"/>
  <c r="BN1060" i="1"/>
  <c r="BM1060" i="1"/>
  <c r="BL1060" i="1"/>
  <c r="BL2642" i="1"/>
  <c r="BN2642" i="1"/>
  <c r="BM2642" i="1"/>
  <c r="BO2642" i="1"/>
  <c r="BL2197" i="1"/>
  <c r="BN2197" i="1"/>
  <c r="BM2197" i="1"/>
  <c r="BO2197" i="1"/>
  <c r="BM1851" i="1"/>
  <c r="BL1851" i="1"/>
  <c r="BO1851" i="1"/>
  <c r="BN1851" i="1"/>
  <c r="BM1256" i="1"/>
  <c r="BL1256" i="1"/>
  <c r="BO1256" i="1"/>
  <c r="BN1256" i="1"/>
  <c r="BN223" i="1"/>
  <c r="BM223" i="1"/>
  <c r="BL223" i="1"/>
  <c r="BO223" i="1"/>
  <c r="BO2757" i="1"/>
  <c r="BN2757" i="1"/>
  <c r="BM2757" i="1"/>
  <c r="BL2757" i="1"/>
  <c r="BN129" i="1"/>
  <c r="BM129" i="1"/>
  <c r="BL129" i="1"/>
  <c r="BO129" i="1"/>
  <c r="BO3303" i="1"/>
  <c r="BN3303" i="1"/>
  <c r="BM3303" i="1"/>
  <c r="BL3303" i="1"/>
  <c r="BN2085" i="1"/>
  <c r="BM2085" i="1"/>
  <c r="BL2085" i="1"/>
  <c r="BO2085" i="1"/>
  <c r="BO979" i="1"/>
  <c r="BN979" i="1"/>
  <c r="BM979" i="1"/>
  <c r="BL979" i="1"/>
  <c r="BN1539" i="1"/>
  <c r="BM1539" i="1"/>
  <c r="BL1539" i="1"/>
  <c r="BO1539" i="1"/>
  <c r="BN2372" i="1"/>
  <c r="BM2372" i="1"/>
  <c r="BO2372" i="1"/>
  <c r="BL2372" i="1"/>
  <c r="BO1035" i="1"/>
  <c r="BN1035" i="1"/>
  <c r="BM1035" i="1"/>
  <c r="BL1035" i="1"/>
  <c r="BL804" i="1"/>
  <c r="BO804" i="1"/>
  <c r="BN804" i="1"/>
  <c r="BM804" i="1"/>
  <c r="BO1431" i="1"/>
  <c r="BN1431" i="1"/>
  <c r="BM1431" i="1"/>
  <c r="BL1431" i="1"/>
  <c r="BL3307" i="1"/>
  <c r="BO3307" i="1"/>
  <c r="BN3307" i="1"/>
  <c r="BM3307" i="1"/>
  <c r="BO2649" i="1"/>
  <c r="BN2649" i="1"/>
  <c r="BM2649" i="1"/>
  <c r="BL2649" i="1"/>
  <c r="BO3328" i="1"/>
  <c r="BN3328" i="1"/>
  <c r="BM3328" i="1"/>
  <c r="BL3328" i="1"/>
  <c r="BO724" i="1"/>
  <c r="BN724" i="1"/>
  <c r="BM724" i="1"/>
  <c r="BL724" i="1"/>
  <c r="BO1217" i="1"/>
  <c r="BN1217" i="1"/>
  <c r="BM1217" i="1"/>
  <c r="BL1217" i="1"/>
  <c r="BN111" i="1"/>
  <c r="BO111" i="1"/>
  <c r="BL111" i="1"/>
  <c r="BM111" i="1"/>
  <c r="BN668" i="1"/>
  <c r="BM668" i="1"/>
  <c r="BL668" i="1"/>
  <c r="BO668" i="1"/>
  <c r="BO2589" i="1"/>
  <c r="BN2589" i="1"/>
  <c r="BM2589" i="1"/>
  <c r="BL2589" i="1"/>
  <c r="BO391" i="1"/>
  <c r="BM391" i="1"/>
  <c r="BN391" i="1"/>
  <c r="BL391" i="1"/>
  <c r="BM654" i="1"/>
  <c r="BL654" i="1"/>
  <c r="BO654" i="1"/>
  <c r="BN654" i="1"/>
  <c r="BO1592" i="1"/>
  <c r="BN1592" i="1"/>
  <c r="BL1592" i="1"/>
  <c r="BM1592" i="1"/>
  <c r="BO3086" i="1"/>
  <c r="BN3086" i="1"/>
  <c r="BM3086" i="1"/>
  <c r="BL3086" i="1"/>
  <c r="BM489" i="1"/>
  <c r="BL489" i="1"/>
  <c r="BO489" i="1"/>
  <c r="BN489" i="1"/>
  <c r="BO199" i="1"/>
  <c r="BN199" i="1"/>
  <c r="BM199" i="1"/>
  <c r="BL199" i="1"/>
  <c r="BO1322" i="1"/>
  <c r="BN1322" i="1"/>
  <c r="BM1322" i="1"/>
  <c r="BL1322" i="1"/>
  <c r="BO1487" i="1"/>
  <c r="BN1487" i="1"/>
  <c r="BM1487" i="1"/>
  <c r="BL1487" i="1"/>
  <c r="BN1690" i="1"/>
  <c r="BM1690" i="1"/>
  <c r="BL1690" i="1"/>
  <c r="BO1690" i="1"/>
  <c r="BO1991" i="1"/>
  <c r="BN1991" i="1"/>
  <c r="BM1991" i="1"/>
  <c r="BL1991" i="1"/>
  <c r="BO3079" i="1"/>
  <c r="BN3079" i="1"/>
  <c r="BM3079" i="1"/>
  <c r="BL3079" i="1"/>
  <c r="BN1812" i="1"/>
  <c r="BM1812" i="1"/>
  <c r="BL1812" i="1"/>
  <c r="BO1812" i="1"/>
  <c r="BN3188" i="1"/>
  <c r="BM3188" i="1"/>
  <c r="BL3188" i="1"/>
  <c r="BO3188" i="1"/>
  <c r="BN1021" i="1"/>
  <c r="BM1021" i="1"/>
  <c r="BL1021" i="1"/>
  <c r="BO1021" i="1"/>
  <c r="BO867" i="1"/>
  <c r="BN867" i="1"/>
  <c r="BM867" i="1"/>
  <c r="BL867" i="1"/>
  <c r="BO552" i="1"/>
  <c r="BN552" i="1"/>
  <c r="BM552" i="1"/>
  <c r="BL552" i="1"/>
  <c r="BN2743" i="1"/>
  <c r="BO2743" i="1"/>
  <c r="BM2743" i="1"/>
  <c r="BL2743" i="1"/>
  <c r="BM3436" i="1"/>
  <c r="BL3436" i="1"/>
  <c r="BN3436" i="1"/>
  <c r="BO3436" i="1"/>
  <c r="BN1914" i="1"/>
  <c r="BO1914" i="1"/>
  <c r="BL1914" i="1"/>
  <c r="BM1914" i="1"/>
  <c r="BO503" i="1"/>
  <c r="BN503" i="1"/>
  <c r="BM503" i="1"/>
  <c r="BL503" i="1"/>
  <c r="BO2554" i="1"/>
  <c r="BN2554" i="1"/>
  <c r="BM2554" i="1"/>
  <c r="BL2554" i="1"/>
  <c r="BO2551" i="1"/>
  <c r="BN2551" i="1"/>
  <c r="BM2551" i="1"/>
  <c r="BL2551" i="1"/>
  <c r="BN2390" i="1"/>
  <c r="BM2390" i="1"/>
  <c r="BL2390" i="1"/>
  <c r="BO2390" i="1"/>
  <c r="BN1452" i="1"/>
  <c r="BM1452" i="1"/>
  <c r="BL1452" i="1"/>
  <c r="BO1452" i="1"/>
  <c r="BO801" i="1"/>
  <c r="BN801" i="1"/>
  <c r="BM801" i="1"/>
  <c r="BL801" i="1"/>
  <c r="BN430" i="1"/>
  <c r="BM430" i="1"/>
  <c r="BL430" i="1"/>
  <c r="BO430" i="1"/>
  <c r="BO948" i="1"/>
  <c r="BN948" i="1"/>
  <c r="BM948" i="1"/>
  <c r="BL948" i="1"/>
  <c r="BM507" i="1"/>
  <c r="BL507" i="1"/>
  <c r="BO507" i="1"/>
  <c r="BN507" i="1"/>
  <c r="BM3093" i="1"/>
  <c r="BL3093" i="1"/>
  <c r="BO3093" i="1"/>
  <c r="BN3093" i="1"/>
  <c r="BO3181" i="1"/>
  <c r="BN3181" i="1"/>
  <c r="BM3181" i="1"/>
  <c r="BL3181" i="1"/>
  <c r="BN2862" i="1"/>
  <c r="BM2862" i="1"/>
  <c r="BL2862" i="1"/>
  <c r="BO2862" i="1"/>
  <c r="BO955" i="1"/>
  <c r="BN955" i="1"/>
  <c r="BL955" i="1"/>
  <c r="BM955" i="1"/>
  <c r="BM710" i="1"/>
  <c r="BL710" i="1"/>
  <c r="BO710" i="1"/>
  <c r="BN710" i="1"/>
  <c r="BO1413" i="1"/>
  <c r="BN1413" i="1"/>
  <c r="BM1413" i="1"/>
  <c r="BL1413" i="1"/>
  <c r="BO1039" i="1"/>
  <c r="BM1039" i="1"/>
  <c r="BN1039" i="1"/>
  <c r="BL1039" i="1"/>
  <c r="BN3531" i="1"/>
  <c r="BL3531" i="1"/>
  <c r="BM3531" i="1"/>
  <c r="BO3531" i="1"/>
  <c r="BN216" i="1"/>
  <c r="BM216" i="1"/>
  <c r="BL216" i="1"/>
  <c r="BO216" i="1"/>
  <c r="BM1294" i="1"/>
  <c r="BL1294" i="1"/>
  <c r="BO1294" i="1"/>
  <c r="BN1294" i="1"/>
  <c r="BN3030" i="1"/>
  <c r="BL3030" i="1"/>
  <c r="BM3030" i="1"/>
  <c r="BO3030" i="1"/>
  <c r="BN2327" i="1"/>
  <c r="BM2327" i="1"/>
  <c r="BL2327" i="1"/>
  <c r="BO2327" i="1"/>
  <c r="BO146" i="1"/>
  <c r="BN146" i="1"/>
  <c r="BM146" i="1"/>
  <c r="BL146" i="1"/>
  <c r="BO619" i="1"/>
  <c r="BN619" i="1"/>
  <c r="BM619" i="1"/>
  <c r="BL619" i="1"/>
  <c r="BO2155" i="1"/>
  <c r="BN2155" i="1"/>
  <c r="BM2155" i="1"/>
  <c r="BL2155" i="1"/>
  <c r="BN2120" i="1"/>
  <c r="BL2120" i="1"/>
  <c r="BO2120" i="1"/>
  <c r="BM2120" i="1"/>
  <c r="BO1823" i="1"/>
  <c r="BN1823" i="1"/>
  <c r="BL1823" i="1"/>
  <c r="BM1823" i="1"/>
  <c r="BO657" i="1"/>
  <c r="BN657" i="1"/>
  <c r="BM657" i="1"/>
  <c r="BL657" i="1"/>
  <c r="BM2463" i="1"/>
  <c r="BL2463" i="1"/>
  <c r="BO2463" i="1"/>
  <c r="BN2463" i="1"/>
  <c r="BO3363" i="1"/>
  <c r="BN3363" i="1"/>
  <c r="BL3363" i="1"/>
  <c r="BM3363" i="1"/>
  <c r="BO34" i="1"/>
  <c r="BN34" i="1"/>
  <c r="BM34" i="1"/>
  <c r="BL34" i="1"/>
  <c r="BL2810" i="1"/>
  <c r="BO2810" i="1"/>
  <c r="BM2810" i="1"/>
  <c r="BN2810" i="1"/>
  <c r="BL2848" i="1"/>
  <c r="BO2848" i="1"/>
  <c r="BM2848" i="1"/>
  <c r="BN2848" i="1"/>
  <c r="BM1007" i="1"/>
  <c r="BL1007" i="1"/>
  <c r="BN1007" i="1"/>
  <c r="BO1007" i="1"/>
  <c r="BL2512" i="1"/>
  <c r="BO2512" i="1"/>
  <c r="BN2512" i="1"/>
  <c r="BM2512" i="1"/>
  <c r="BN675" i="1"/>
  <c r="BO675" i="1"/>
  <c r="BL675" i="1"/>
  <c r="BM675" i="1"/>
  <c r="BM2358" i="1"/>
  <c r="BN2358" i="1"/>
  <c r="BO2358" i="1"/>
  <c r="BL2358" i="1"/>
  <c r="BM895" i="1"/>
  <c r="BL895" i="1"/>
  <c r="BN895" i="1"/>
  <c r="BO895" i="1"/>
  <c r="BM367" i="1"/>
  <c r="BL367" i="1"/>
  <c r="BN367" i="1"/>
  <c r="BO367" i="1"/>
  <c r="BO3289" i="1"/>
  <c r="BN3289" i="1"/>
  <c r="BM3289" i="1"/>
  <c r="BL3289" i="1"/>
  <c r="BO2393" i="1"/>
  <c r="BN2393" i="1"/>
  <c r="BM2393" i="1"/>
  <c r="BL2393" i="1"/>
  <c r="BM563" i="1"/>
  <c r="BL563" i="1"/>
  <c r="BN563" i="1"/>
  <c r="BO563" i="1"/>
  <c r="BO2250" i="1"/>
  <c r="BN2250" i="1"/>
  <c r="BM2250" i="1"/>
  <c r="BL2250" i="1"/>
  <c r="BN682" i="1"/>
  <c r="BO682" i="1"/>
  <c r="BM682" i="1"/>
  <c r="BL682" i="1"/>
  <c r="BL2425" i="1"/>
  <c r="BO2425" i="1"/>
  <c r="BM2425" i="1"/>
  <c r="BN2425" i="1"/>
  <c r="BO1378" i="1"/>
  <c r="BN1378" i="1"/>
  <c r="BM1378" i="1"/>
  <c r="BL1378" i="1"/>
  <c r="BO1098" i="1"/>
  <c r="BN1098" i="1"/>
  <c r="BL1098" i="1"/>
  <c r="BM1098" i="1"/>
  <c r="BL2456" i="1"/>
  <c r="BO2456" i="1"/>
  <c r="BM2456" i="1"/>
  <c r="BN2456" i="1"/>
  <c r="BL2369" i="1"/>
  <c r="BO2369" i="1"/>
  <c r="BM2369" i="1"/>
  <c r="BN2369" i="1"/>
  <c r="BO213" i="1"/>
  <c r="BN213" i="1"/>
  <c r="BL213" i="1"/>
  <c r="BM213" i="1"/>
  <c r="BL1595" i="1"/>
  <c r="BO1595" i="1"/>
  <c r="BN1595" i="1"/>
  <c r="BM1595" i="1"/>
  <c r="BM748" i="1"/>
  <c r="BL748" i="1"/>
  <c r="BO748" i="1"/>
  <c r="BN748" i="1"/>
  <c r="BL3230" i="1"/>
  <c r="BO3230" i="1"/>
  <c r="BN3230" i="1"/>
  <c r="BM3230" i="1"/>
  <c r="BN3394" i="1"/>
  <c r="BM3394" i="1"/>
  <c r="BL3394" i="1"/>
  <c r="BO3394" i="1"/>
  <c r="BO1655" i="1"/>
  <c r="BN1655" i="1"/>
  <c r="BM1655" i="1"/>
  <c r="BL1655" i="1"/>
  <c r="BM2680" i="1"/>
  <c r="BL2680" i="1"/>
  <c r="BO2680" i="1"/>
  <c r="BN2680" i="1"/>
  <c r="BO2561" i="1"/>
  <c r="BL2561" i="1"/>
  <c r="BN2561" i="1"/>
  <c r="BM2561" i="1"/>
  <c r="BO104" i="1"/>
  <c r="BL104" i="1"/>
  <c r="BN104" i="1"/>
  <c r="BM104" i="1"/>
  <c r="BN3069" i="1"/>
  <c r="BL3069" i="1"/>
  <c r="BM3069" i="1"/>
  <c r="BO3069" i="1"/>
  <c r="BM1424" i="1"/>
  <c r="BL1424" i="1"/>
  <c r="BO1424" i="1"/>
  <c r="BN1424" i="1"/>
  <c r="BN755" i="1"/>
  <c r="BM755" i="1"/>
  <c r="BL755" i="1"/>
  <c r="BO755" i="1"/>
  <c r="BM3457" i="1"/>
  <c r="BL3457" i="1"/>
  <c r="BO3457" i="1"/>
  <c r="BN3457" i="1"/>
  <c r="BN2824" i="1"/>
  <c r="BM2824" i="1"/>
  <c r="BL2824" i="1"/>
  <c r="BO2824" i="1"/>
  <c r="BN1536" i="1"/>
  <c r="BM1536" i="1"/>
  <c r="BL1536" i="1"/>
  <c r="BO1536" i="1"/>
  <c r="BN2698" i="1"/>
  <c r="BM2698" i="1"/>
  <c r="BL2698" i="1"/>
  <c r="BO2698" i="1"/>
  <c r="BN920" i="1"/>
  <c r="BM920" i="1"/>
  <c r="BL920" i="1"/>
  <c r="BO920" i="1"/>
  <c r="BN2582" i="1"/>
  <c r="BM2582" i="1"/>
  <c r="BL2582" i="1"/>
  <c r="BO2582" i="1"/>
  <c r="BN3384" i="1"/>
  <c r="BM3384" i="1"/>
  <c r="BO3384" i="1"/>
  <c r="BL3384" i="1"/>
  <c r="BN384" i="1"/>
  <c r="BM384" i="1"/>
  <c r="BL384" i="1"/>
  <c r="BO384" i="1"/>
  <c r="BL1627" i="1"/>
  <c r="BN1627" i="1"/>
  <c r="BM1627" i="1"/>
  <c r="BO1627" i="1"/>
  <c r="BL3461" i="1"/>
  <c r="BO3461" i="1"/>
  <c r="BN3461" i="1"/>
  <c r="BM3461" i="1"/>
  <c r="BN1665" i="1"/>
  <c r="BM1665" i="1"/>
  <c r="BL1665" i="1"/>
  <c r="BO1665" i="1"/>
  <c r="BM1609" i="1"/>
  <c r="BL1609" i="1"/>
  <c r="BO1609" i="1"/>
  <c r="BN1609" i="1"/>
  <c r="BO2992" i="1"/>
  <c r="BM2992" i="1"/>
  <c r="BL2992" i="1"/>
  <c r="BN2992" i="1"/>
  <c r="BO3156" i="1"/>
  <c r="BL3156" i="1"/>
  <c r="BN3156" i="1"/>
  <c r="BM3156" i="1"/>
  <c r="BN402" i="1"/>
  <c r="BL402" i="1"/>
  <c r="BM402" i="1"/>
  <c r="BO402" i="1"/>
  <c r="BN829" i="1"/>
  <c r="BL829" i="1"/>
  <c r="BM829" i="1"/>
  <c r="BO829" i="1"/>
  <c r="BN48" i="1"/>
  <c r="BM48" i="1"/>
  <c r="BL48" i="1"/>
  <c r="BO48" i="1"/>
  <c r="BM2022" i="1"/>
  <c r="BL2022" i="1"/>
  <c r="BO2022" i="1"/>
  <c r="BN2022" i="1"/>
  <c r="BO843" i="1"/>
  <c r="BN843" i="1"/>
  <c r="BM843" i="1"/>
  <c r="BL843" i="1"/>
  <c r="BO1945" i="1"/>
  <c r="BN1945" i="1"/>
  <c r="BL1945" i="1"/>
  <c r="BM1945" i="1"/>
  <c r="BM2159" i="1"/>
  <c r="BL2159" i="1"/>
  <c r="BO2159" i="1"/>
  <c r="BN2159" i="1"/>
  <c r="BN290" i="1"/>
  <c r="BM290" i="1"/>
  <c r="BL290" i="1"/>
  <c r="BO290" i="1"/>
  <c r="BL1126" i="1"/>
  <c r="BN1126" i="1"/>
  <c r="BM1126" i="1"/>
  <c r="BO1126" i="1"/>
  <c r="BN3366" i="1"/>
  <c r="BM3366" i="1"/>
  <c r="BL3366" i="1"/>
  <c r="BO3366" i="1"/>
  <c r="BO2596" i="1"/>
  <c r="BM2596" i="1"/>
  <c r="BL2596" i="1"/>
  <c r="BN2596" i="1"/>
  <c r="BN1480" i="1"/>
  <c r="BM1480" i="1"/>
  <c r="BL1480" i="1"/>
  <c r="BO1480" i="1"/>
  <c r="BM2309" i="1"/>
  <c r="BL2309" i="1"/>
  <c r="BO2309" i="1"/>
  <c r="BN2309" i="1"/>
  <c r="BL1833" i="1"/>
  <c r="BN1833" i="1"/>
  <c r="BM1833" i="1"/>
  <c r="BO1833" i="1"/>
  <c r="BO160" i="1"/>
  <c r="BL160" i="1"/>
  <c r="BN160" i="1"/>
  <c r="BM160" i="1"/>
  <c r="BN1984" i="1"/>
  <c r="BM1984" i="1"/>
  <c r="BL1984" i="1"/>
  <c r="BO1984" i="1"/>
  <c r="BN2096" i="1"/>
  <c r="BM2096" i="1"/>
  <c r="BL2096" i="1"/>
  <c r="BO2096" i="1"/>
  <c r="BO836" i="1"/>
  <c r="BN836" i="1"/>
  <c r="BL836" i="1"/>
  <c r="BM836" i="1"/>
  <c r="BO335" i="1"/>
  <c r="BM335" i="1"/>
  <c r="BL335" i="1"/>
  <c r="BN335" i="1"/>
  <c r="BO472" i="1"/>
  <c r="BN472" i="1"/>
  <c r="BM472" i="1"/>
  <c r="BL472" i="1"/>
  <c r="BO311" i="1"/>
  <c r="BL311" i="1"/>
  <c r="BN311" i="1"/>
  <c r="BM311" i="1"/>
  <c r="BO139" i="1"/>
  <c r="BN139" i="1"/>
  <c r="BM139" i="1"/>
  <c r="BL139" i="1"/>
  <c r="BN2866" i="1"/>
  <c r="BM2866" i="1"/>
  <c r="BO2866" i="1"/>
  <c r="BL2866" i="1"/>
  <c r="BO1760" i="1"/>
  <c r="BN1760" i="1"/>
  <c r="BM1760" i="1"/>
  <c r="BL1760" i="1"/>
  <c r="BN1935" i="1"/>
  <c r="BM1935" i="1"/>
  <c r="BL1935" i="1"/>
  <c r="BO1935" i="1"/>
  <c r="BO3349" i="1"/>
  <c r="BM3349" i="1"/>
  <c r="BN3349" i="1"/>
  <c r="BL3349" i="1"/>
  <c r="BO671" i="1"/>
  <c r="BN671" i="1"/>
  <c r="BL671" i="1"/>
  <c r="BM671" i="1"/>
  <c r="BL1018" i="1"/>
  <c r="BO1018" i="1"/>
  <c r="BM1018" i="1"/>
  <c r="BN1018" i="1"/>
  <c r="BO3013" i="1"/>
  <c r="BN3013" i="1"/>
  <c r="BM3013" i="1"/>
  <c r="BL3013" i="1"/>
  <c r="BO2677" i="1"/>
  <c r="BN2677" i="1"/>
  <c r="BM2677" i="1"/>
  <c r="BL2677" i="1"/>
  <c r="BM689" i="1"/>
  <c r="BL689" i="1"/>
  <c r="BN689" i="1"/>
  <c r="BO689" i="1"/>
  <c r="BO3062" i="1"/>
  <c r="BN3062" i="1"/>
  <c r="BM3062" i="1"/>
  <c r="BL3062" i="1"/>
  <c r="BM1847" i="1"/>
  <c r="BL1847" i="1"/>
  <c r="BN1847" i="1"/>
  <c r="BO1847" i="1"/>
  <c r="BO2652" i="1"/>
  <c r="BL2652" i="1"/>
  <c r="BN2652" i="1"/>
  <c r="BM2652" i="1"/>
  <c r="BL2922" i="1"/>
  <c r="BO2922" i="1"/>
  <c r="BN2922" i="1"/>
  <c r="BM2922" i="1"/>
  <c r="BO2579" i="1"/>
  <c r="BN2579" i="1"/>
  <c r="BL2579" i="1"/>
  <c r="BM2579" i="1"/>
  <c r="BL2505" i="1"/>
  <c r="BM2505" i="1"/>
  <c r="BN2505" i="1"/>
  <c r="BO2505" i="1"/>
  <c r="BO251" i="1"/>
  <c r="BN251" i="1"/>
  <c r="BM251" i="1"/>
  <c r="BL251" i="1"/>
  <c r="BL962" i="1"/>
  <c r="BO962" i="1"/>
  <c r="BM962" i="1"/>
  <c r="BN962" i="1"/>
  <c r="BO2523" i="1"/>
  <c r="BN2523" i="1"/>
  <c r="BL2523" i="1"/>
  <c r="BM2523" i="1"/>
  <c r="BL2792" i="1"/>
  <c r="BO2792" i="1"/>
  <c r="BN2792" i="1"/>
  <c r="BM2792" i="1"/>
  <c r="BO1879" i="1"/>
  <c r="BN1879" i="1"/>
  <c r="BM1879" i="1"/>
  <c r="BL1879" i="1"/>
  <c r="BO2659" i="1"/>
  <c r="BN2659" i="1"/>
  <c r="BM2659" i="1"/>
  <c r="BL2659" i="1"/>
  <c r="BO2719" i="1"/>
  <c r="BN2719" i="1"/>
  <c r="BM2719" i="1"/>
  <c r="BL2719" i="1"/>
  <c r="BO2572" i="1"/>
  <c r="BN2572" i="1"/>
  <c r="BM2572" i="1"/>
  <c r="BL2572" i="1"/>
  <c r="BN1172" i="1"/>
  <c r="BM1172" i="1"/>
  <c r="BL1172" i="1"/>
  <c r="BO1172" i="1"/>
  <c r="BO598" i="1"/>
  <c r="BM598" i="1"/>
  <c r="BL598" i="1"/>
  <c r="BN598" i="1"/>
  <c r="BO1214" i="1"/>
  <c r="BN1214" i="1"/>
  <c r="BM1214" i="1"/>
  <c r="BL1214" i="1"/>
  <c r="BO2236" i="1"/>
  <c r="BN2236" i="1"/>
  <c r="BM2236" i="1"/>
  <c r="BL2236" i="1"/>
  <c r="BO1749" i="1"/>
  <c r="BN1749" i="1"/>
  <c r="BL1749" i="1"/>
  <c r="BM1749" i="1"/>
  <c r="BO3272" i="1"/>
  <c r="BN3272" i="1"/>
  <c r="BM3272" i="1"/>
  <c r="BL3272" i="1"/>
  <c r="BM3450" i="1"/>
  <c r="BL3450" i="1"/>
  <c r="BO3450" i="1"/>
  <c r="BN3450" i="1"/>
  <c r="BO696" i="1"/>
  <c r="BN696" i="1"/>
  <c r="BM696" i="1"/>
  <c r="BL696" i="1"/>
  <c r="BO307" i="1"/>
  <c r="BN307" i="1"/>
  <c r="BM307" i="1"/>
  <c r="BL307" i="1"/>
  <c r="BL150" i="1"/>
  <c r="BN150" i="1"/>
  <c r="BO150" i="1"/>
  <c r="BM150" i="1"/>
  <c r="BL1819" i="1"/>
  <c r="BO1819" i="1"/>
  <c r="BN1819" i="1"/>
  <c r="BM1819" i="1"/>
  <c r="BL69" i="1"/>
  <c r="BO69" i="1"/>
  <c r="BM69" i="1"/>
  <c r="BN69" i="1"/>
  <c r="BO2274" i="1"/>
  <c r="BN2274" i="1"/>
  <c r="BM2274" i="1"/>
  <c r="BL2274" i="1"/>
  <c r="BO1179" i="1"/>
  <c r="BN1179" i="1"/>
  <c r="BM1179" i="1"/>
  <c r="BL1179" i="1"/>
  <c r="BO3254" i="1"/>
  <c r="BN3254" i="1"/>
  <c r="BM3254" i="1"/>
  <c r="BL3254" i="1"/>
  <c r="BO3258" i="1"/>
  <c r="BN3258" i="1"/>
  <c r="BM3258" i="1"/>
  <c r="BL3258" i="1"/>
  <c r="BL2796" i="1"/>
  <c r="BO2796" i="1"/>
  <c r="BM2796" i="1"/>
  <c r="BN2796" i="1"/>
  <c r="BO2950" i="1"/>
  <c r="BN2950" i="1"/>
  <c r="BM2950" i="1"/>
  <c r="BL2950" i="1"/>
  <c r="BO2306" i="1"/>
  <c r="BN2306" i="1"/>
  <c r="BL2306" i="1"/>
  <c r="BM2306" i="1"/>
  <c r="BN2953" i="1"/>
  <c r="BM2953" i="1"/>
  <c r="BL2953" i="1"/>
  <c r="BO2953" i="1"/>
  <c r="BL1490" i="1"/>
  <c r="BN1490" i="1"/>
  <c r="BO1490" i="1"/>
  <c r="BM1490" i="1"/>
  <c r="BM3184" i="1"/>
  <c r="BO3184" i="1"/>
  <c r="BN3184" i="1"/>
  <c r="BL3184" i="1"/>
  <c r="BL517" i="1"/>
  <c r="BO517" i="1"/>
  <c r="BN517" i="1"/>
  <c r="BM517" i="1"/>
  <c r="BL3016" i="1"/>
  <c r="BO3016" i="1"/>
  <c r="BN3016" i="1"/>
  <c r="BM3016" i="1"/>
  <c r="BO2232" i="1"/>
  <c r="BN2232" i="1"/>
  <c r="BM2232" i="1"/>
  <c r="BL2232" i="1"/>
  <c r="BM265" i="1"/>
  <c r="BL265" i="1"/>
  <c r="BO265" i="1"/>
  <c r="BN265" i="1"/>
  <c r="BM3149" i="1"/>
  <c r="BL3149" i="1"/>
  <c r="BN3149" i="1"/>
  <c r="BO3149" i="1"/>
  <c r="BO2117" i="1"/>
  <c r="BN2117" i="1"/>
  <c r="BM2117" i="1"/>
  <c r="BL2117" i="1"/>
  <c r="BO363" i="1"/>
  <c r="BM363" i="1"/>
  <c r="BN363" i="1"/>
  <c r="BL363" i="1"/>
  <c r="BL629" i="1"/>
  <c r="BO629" i="1"/>
  <c r="BN629" i="1"/>
  <c r="BM629" i="1"/>
  <c r="BO1508" i="1"/>
  <c r="BN1508" i="1"/>
  <c r="BL1508" i="1"/>
  <c r="BM1508" i="1"/>
  <c r="BN1672" i="1"/>
  <c r="BM1672" i="1"/>
  <c r="BL1672" i="1"/>
  <c r="BO1672" i="1"/>
  <c r="BL3356" i="1"/>
  <c r="BN3356" i="1"/>
  <c r="BO3356" i="1"/>
  <c r="BM3356" i="1"/>
  <c r="BO1042" i="1"/>
  <c r="BN1042" i="1"/>
  <c r="BM1042" i="1"/>
  <c r="BL1042" i="1"/>
  <c r="BM1714" i="1"/>
  <c r="BL1714" i="1"/>
  <c r="BO1714" i="1"/>
  <c r="BN1714" i="1"/>
  <c r="BN1063" i="1"/>
  <c r="BL1063" i="1"/>
  <c r="BM1063" i="1"/>
  <c r="BO1063" i="1"/>
  <c r="BM3415" i="1"/>
  <c r="BL3415" i="1"/>
  <c r="BO3415" i="1"/>
  <c r="BN3415" i="1"/>
  <c r="BO1077" i="1"/>
  <c r="BN1077" i="1"/>
  <c r="BM1077" i="1"/>
  <c r="BL1077" i="1"/>
  <c r="BO2162" i="1"/>
  <c r="BN2162" i="1"/>
  <c r="BM2162" i="1"/>
  <c r="BL2162" i="1"/>
  <c r="BM2799" i="1"/>
  <c r="BL2799" i="1"/>
  <c r="BO2799" i="1"/>
  <c r="BN2799" i="1"/>
  <c r="BO3387" i="1"/>
  <c r="BN3387" i="1"/>
  <c r="BM3387" i="1"/>
  <c r="BL3387" i="1"/>
  <c r="BO937" i="1"/>
  <c r="BN937" i="1"/>
  <c r="BL937" i="1"/>
  <c r="BM937" i="1"/>
  <c r="BL220" i="1"/>
  <c r="BO220" i="1"/>
  <c r="BM220" i="1"/>
  <c r="BN220" i="1"/>
  <c r="BO2400" i="1"/>
  <c r="BN2400" i="1"/>
  <c r="BL2400" i="1"/>
  <c r="BM2400" i="1"/>
  <c r="BN2183" i="1"/>
  <c r="BL2183" i="1"/>
  <c r="BO2183" i="1"/>
  <c r="BM2183" i="1"/>
  <c r="BO2355" i="1"/>
  <c r="BN2355" i="1"/>
  <c r="BM2355" i="1"/>
  <c r="BL2355" i="1"/>
  <c r="BM41" i="1"/>
  <c r="BL41" i="1"/>
  <c r="BN41" i="1"/>
  <c r="BO41" i="1"/>
  <c r="BN118" i="1"/>
  <c r="BO118" i="1"/>
  <c r="BL118" i="1"/>
  <c r="BM118" i="1"/>
  <c r="BO87" i="1"/>
  <c r="BN87" i="1"/>
  <c r="BM87" i="1"/>
  <c r="BL87" i="1"/>
  <c r="BO1546" i="1"/>
  <c r="BN1546" i="1"/>
  <c r="BL1546" i="1"/>
  <c r="BM1546" i="1"/>
  <c r="BM1959" i="1"/>
  <c r="BL1959" i="1"/>
  <c r="BN1959" i="1"/>
  <c r="BO1959" i="1"/>
  <c r="BO2782" i="1"/>
  <c r="BN2782" i="1"/>
  <c r="BM2782" i="1"/>
  <c r="BL2782" i="1"/>
  <c r="BL2407" i="1"/>
  <c r="BO2407" i="1"/>
  <c r="BM2407" i="1"/>
  <c r="BN2407" i="1"/>
  <c r="BN2838" i="1"/>
  <c r="BM2838" i="1"/>
  <c r="BL2838" i="1"/>
  <c r="BO2838" i="1"/>
  <c r="BO1371" i="1"/>
  <c r="BN1371" i="1"/>
  <c r="BM1371" i="1"/>
  <c r="BL1371" i="1"/>
  <c r="BO3132" i="1"/>
  <c r="BN3132" i="1"/>
  <c r="BM3132" i="1"/>
  <c r="BL3132" i="1"/>
  <c r="BL2064" i="1"/>
  <c r="BO2064" i="1"/>
  <c r="BM2064" i="1"/>
  <c r="BN2064" i="1"/>
  <c r="BO2939" i="1"/>
  <c r="BN2939" i="1"/>
  <c r="BM2939" i="1"/>
  <c r="BL2939" i="1"/>
  <c r="BO738" i="1"/>
  <c r="BN738" i="1"/>
  <c r="BM738" i="1"/>
  <c r="BL738" i="1"/>
  <c r="BM2761" i="1"/>
  <c r="BL2761" i="1"/>
  <c r="BO2761" i="1"/>
  <c r="BN2761" i="1"/>
  <c r="BL332" i="1"/>
  <c r="BO332" i="1"/>
  <c r="BN332" i="1"/>
  <c r="BM332" i="1"/>
  <c r="BL1329" i="1"/>
  <c r="BN1329" i="1"/>
  <c r="BO1329" i="1"/>
  <c r="BM1329" i="1"/>
  <c r="BO1942" i="1"/>
  <c r="BN1942" i="1"/>
  <c r="BM1942" i="1"/>
  <c r="BL1942" i="1"/>
  <c r="BM822" i="1"/>
  <c r="BL822" i="1"/>
  <c r="BO822" i="1"/>
  <c r="BN822" i="1"/>
  <c r="BL1560" i="1"/>
  <c r="BO1560" i="1"/>
  <c r="BN1560" i="1"/>
  <c r="BM1560" i="1"/>
  <c r="BO1326" i="1"/>
  <c r="BN1326" i="1"/>
  <c r="BL1326" i="1"/>
  <c r="BM1326" i="1"/>
  <c r="BN3261" i="1"/>
  <c r="BO3261" i="1"/>
  <c r="BM3261" i="1"/>
  <c r="BL3261" i="1"/>
  <c r="BO353" i="1"/>
  <c r="BM353" i="1"/>
  <c r="BN353" i="1"/>
  <c r="BL353" i="1"/>
  <c r="BO3247" i="1"/>
  <c r="BM3247" i="1"/>
  <c r="BL3247" i="1"/>
  <c r="BN3247" i="1"/>
  <c r="BO2106" i="1"/>
  <c r="BN2106" i="1"/>
  <c r="BM2106" i="1"/>
  <c r="BL2106" i="1"/>
  <c r="BM2302" i="1"/>
  <c r="BN2302" i="1"/>
  <c r="BO2302" i="1"/>
  <c r="BL2302" i="1"/>
  <c r="BO1434" i="1"/>
  <c r="BN1434" i="1"/>
  <c r="BM1434" i="1"/>
  <c r="BL1434" i="1"/>
  <c r="BM458" i="1"/>
  <c r="BL458" i="1"/>
  <c r="BN458" i="1"/>
  <c r="BO458" i="1"/>
  <c r="BN3513" i="1"/>
  <c r="BM3513" i="1"/>
  <c r="BL3513" i="1"/>
  <c r="BO3513" i="1"/>
  <c r="BM2439" i="1"/>
  <c r="BL2439" i="1"/>
  <c r="BO2439" i="1"/>
  <c r="BN2439" i="1"/>
  <c r="BL276" i="1"/>
  <c r="BO276" i="1"/>
  <c r="BN276" i="1"/>
  <c r="BM276" i="1"/>
  <c r="BL328" i="1"/>
  <c r="BN328" i="1"/>
  <c r="BM328" i="1"/>
  <c r="BO328" i="1"/>
  <c r="BO2404" i="1"/>
  <c r="BN2404" i="1"/>
  <c r="BM2404" i="1"/>
  <c r="BL2404" i="1"/>
  <c r="BN1966" i="1"/>
  <c r="BM1966" i="1"/>
  <c r="BL1966" i="1"/>
  <c r="BO1966" i="1"/>
  <c r="BM3475" i="1"/>
  <c r="BL3475" i="1"/>
  <c r="BN3475" i="1"/>
  <c r="BO3475" i="1"/>
  <c r="BO1357" i="1"/>
  <c r="BN1357" i="1"/>
  <c r="BM1357" i="1"/>
  <c r="BL1357" i="1"/>
  <c r="BM3377" i="1"/>
  <c r="BL3377" i="1"/>
  <c r="BN3377" i="1"/>
  <c r="BO3377" i="1"/>
  <c r="BO2883" i="1"/>
  <c r="BN2883" i="1"/>
  <c r="BL2883" i="1"/>
  <c r="BM2883" i="1"/>
  <c r="BO1133" i="1"/>
  <c r="BM1133" i="1"/>
  <c r="BL1133" i="1"/>
  <c r="BN1133" i="1"/>
  <c r="BO640" i="1"/>
  <c r="BN640" i="1"/>
  <c r="BL640" i="1"/>
  <c r="BM640" i="1"/>
  <c r="BN1095" i="1"/>
  <c r="BM1095" i="1"/>
  <c r="BL1095" i="1"/>
  <c r="BO1095" i="1"/>
  <c r="BO1616" i="1"/>
  <c r="BM1616" i="1"/>
  <c r="BN1616" i="1"/>
  <c r="BL1616" i="1"/>
  <c r="BO2813" i="1"/>
  <c r="BN2813" i="1"/>
  <c r="BM2813" i="1"/>
  <c r="BL2813" i="1"/>
  <c r="BM965" i="1"/>
  <c r="BO965" i="1"/>
  <c r="BN965" i="1"/>
  <c r="BL965" i="1"/>
  <c r="BN2334" i="1"/>
  <c r="BO2334" i="1"/>
  <c r="BM2334" i="1"/>
  <c r="BL2334" i="1"/>
  <c r="BL1000" i="1"/>
  <c r="BO1000" i="1"/>
  <c r="BM1000" i="1"/>
  <c r="BN1000" i="1"/>
  <c r="BO2771" i="1"/>
  <c r="BN2771" i="1"/>
  <c r="BL2771" i="1"/>
  <c r="BM2771" i="1"/>
  <c r="BN1028" i="1"/>
  <c r="BM1028" i="1"/>
  <c r="BO1028" i="1"/>
  <c r="BL1028" i="1"/>
  <c r="BO1896" i="1"/>
  <c r="BN1896" i="1"/>
  <c r="BM1896" i="1"/>
  <c r="BL1896" i="1"/>
  <c r="BO3135" i="1"/>
  <c r="BN3135" i="1"/>
  <c r="BM3135" i="1"/>
  <c r="BL3135" i="1"/>
  <c r="BM3041" i="1"/>
  <c r="BL3041" i="1"/>
  <c r="BO3041" i="1"/>
  <c r="BN3041" i="1"/>
  <c r="BO2701" i="1"/>
  <c r="BN2701" i="1"/>
  <c r="BL2701" i="1"/>
  <c r="BM2701" i="1"/>
  <c r="BO1686" i="1"/>
  <c r="BN1686" i="1"/>
  <c r="BM1686" i="1"/>
  <c r="BL1686" i="1"/>
  <c r="BM2593" i="1"/>
  <c r="BL2593" i="1"/>
  <c r="BO2593" i="1"/>
  <c r="BN2593" i="1"/>
  <c r="BN3471" i="1"/>
  <c r="BO3471" i="1"/>
  <c r="BM3471" i="1"/>
  <c r="BL3471" i="1"/>
  <c r="BO2932" i="1"/>
  <c r="BN2932" i="1"/>
  <c r="BM2932" i="1"/>
  <c r="BL2932" i="1"/>
  <c r="BN731" i="1"/>
  <c r="BO731" i="1"/>
  <c r="BM731" i="1"/>
  <c r="BL731" i="1"/>
  <c r="BO1956" i="1"/>
  <c r="BN1956" i="1"/>
  <c r="BM1956" i="1"/>
  <c r="BL1956" i="1"/>
  <c r="BN1158" i="1"/>
  <c r="BM1158" i="1"/>
  <c r="BL1158" i="1"/>
  <c r="BO1158" i="1"/>
  <c r="BO1903" i="1"/>
  <c r="BN1903" i="1"/>
  <c r="BM1903" i="1"/>
  <c r="BL1903" i="1"/>
  <c r="BO2015" i="1"/>
  <c r="BN2015" i="1"/>
  <c r="BM2015" i="1"/>
  <c r="BL2015" i="1"/>
  <c r="BO612" i="1"/>
  <c r="BN612" i="1"/>
  <c r="BM612" i="1"/>
  <c r="BL612" i="1"/>
  <c r="BO1382" i="1"/>
  <c r="BN1382" i="1"/>
  <c r="BL1382" i="1"/>
  <c r="BM1382" i="1"/>
  <c r="BM1025" i="1"/>
  <c r="BL1025" i="1"/>
  <c r="BO1025" i="1"/>
  <c r="BN1025" i="1"/>
  <c r="BO3492" i="1"/>
  <c r="BM3492" i="1"/>
  <c r="BN3492" i="1"/>
  <c r="BL3492" i="1"/>
  <c r="BM2617" i="1"/>
  <c r="BL2617" i="1"/>
  <c r="BO2617" i="1"/>
  <c r="BN2617" i="1"/>
  <c r="BN2166" i="1"/>
  <c r="BM2166" i="1"/>
  <c r="BL2166" i="1"/>
  <c r="BO2166" i="1"/>
  <c r="BL1679" i="1"/>
  <c r="BO1679" i="1"/>
  <c r="BM1679" i="1"/>
  <c r="BN1679" i="1"/>
  <c r="BN409" i="1"/>
  <c r="BM409" i="1"/>
  <c r="BL409" i="1"/>
  <c r="BO409" i="1"/>
  <c r="BM356" i="1"/>
  <c r="BL356" i="1"/>
  <c r="BN356" i="1"/>
  <c r="BO356" i="1"/>
  <c r="BO1700" i="1"/>
  <c r="BN1700" i="1"/>
  <c r="BM1700" i="1"/>
  <c r="BL1700" i="1"/>
  <c r="BL3433" i="1"/>
  <c r="BN3433" i="1"/>
  <c r="BO3433" i="1"/>
  <c r="BM3433" i="1"/>
  <c r="BO1711" i="1"/>
  <c r="BN1711" i="1"/>
  <c r="BM1711" i="1"/>
  <c r="BL1711" i="1"/>
  <c r="BN2323" i="1"/>
  <c r="BO2323" i="1"/>
  <c r="BL2323" i="1"/>
  <c r="BM2323" i="1"/>
  <c r="BM3006" i="1"/>
  <c r="BL3006" i="1"/>
  <c r="BN3006" i="1"/>
  <c r="BO3006" i="1"/>
  <c r="BM2033" i="1"/>
  <c r="BL2033" i="1"/>
  <c r="BO2033" i="1"/>
  <c r="BN2033" i="1"/>
  <c r="BM692" i="1"/>
  <c r="BL692" i="1"/>
  <c r="BO692" i="1"/>
  <c r="BN692" i="1"/>
  <c r="BL3034" i="1"/>
  <c r="BO3034" i="1"/>
  <c r="BN3034" i="1"/>
  <c r="BM3034" i="1"/>
  <c r="BN787" i="1"/>
  <c r="BO787" i="1"/>
  <c r="BL787" i="1"/>
  <c r="BM787" i="1"/>
  <c r="BL2740" i="1"/>
  <c r="BO2740" i="1"/>
  <c r="BM2740" i="1"/>
  <c r="BN2740" i="1"/>
  <c r="BL1291" i="1"/>
  <c r="BN1291" i="1"/>
  <c r="BO1291" i="1"/>
  <c r="BM1291" i="1"/>
  <c r="BO2712" i="1"/>
  <c r="BN2712" i="1"/>
  <c r="BL2712" i="1"/>
  <c r="BM2712" i="1"/>
  <c r="BO510" i="1"/>
  <c r="BN510" i="1"/>
  <c r="BM510" i="1"/>
  <c r="BL510" i="1"/>
  <c r="BN2694" i="1"/>
  <c r="BM2694" i="1"/>
  <c r="BL2694" i="1"/>
  <c r="BO2694" i="1"/>
  <c r="BO881" i="1"/>
  <c r="BN881" i="1"/>
  <c r="BL881" i="1"/>
  <c r="BM881" i="1"/>
  <c r="BO1697" i="1"/>
  <c r="BN1697" i="1"/>
  <c r="BM1697" i="1"/>
  <c r="BL1697" i="1"/>
  <c r="BO1791" i="1"/>
  <c r="BN1791" i="1"/>
  <c r="BM1791" i="1"/>
  <c r="BL1791" i="1"/>
  <c r="BO3114" i="1"/>
  <c r="BL3114" i="1"/>
  <c r="BM3114" i="1"/>
  <c r="BN3114" i="1"/>
  <c r="BO983" i="1"/>
  <c r="BN983" i="1"/>
  <c r="BL983" i="1"/>
  <c r="BM983" i="1"/>
  <c r="BO1865" i="1"/>
  <c r="BN1865" i="1"/>
  <c r="BL1865" i="1"/>
  <c r="BM1865" i="1"/>
  <c r="BO3002" i="1"/>
  <c r="BN3002" i="1"/>
  <c r="BM3002" i="1"/>
  <c r="BL3002" i="1"/>
  <c r="BO349" i="1"/>
  <c r="BN349" i="1"/>
  <c r="BM349" i="1"/>
  <c r="BL349" i="1"/>
  <c r="BO794" i="1"/>
  <c r="BN794" i="1"/>
  <c r="BM794" i="1"/>
  <c r="BL794" i="1"/>
  <c r="BN3216" i="1"/>
  <c r="BM3216" i="1"/>
  <c r="BO3216" i="1"/>
  <c r="BL3216" i="1"/>
  <c r="BO3128" i="1"/>
  <c r="BN3128" i="1"/>
  <c r="BM3128" i="1"/>
  <c r="BL3128" i="1"/>
  <c r="BN1420" i="1"/>
  <c r="BL1420" i="1"/>
  <c r="BM1420" i="1"/>
  <c r="BO1420" i="1"/>
  <c r="BO1105" i="1"/>
  <c r="BN1105" i="1"/>
  <c r="BL1105" i="1"/>
  <c r="BM1105" i="1"/>
  <c r="BM395" i="1"/>
  <c r="BL395" i="1"/>
  <c r="BO395" i="1"/>
  <c r="BN395" i="1"/>
  <c r="BN2145" i="1"/>
  <c r="BM2145" i="1"/>
  <c r="BO2145" i="1"/>
  <c r="BL2145" i="1"/>
  <c r="BO2110" i="1"/>
  <c r="BN2110" i="1"/>
  <c r="BM2110" i="1"/>
  <c r="BL2110" i="1"/>
  <c r="BO3510" i="1"/>
  <c r="BN3510" i="1"/>
  <c r="BM3510" i="1"/>
  <c r="BL3510" i="1"/>
  <c r="BL1186" i="1"/>
  <c r="BO1186" i="1"/>
  <c r="BN1186" i="1"/>
  <c r="BM1186" i="1"/>
  <c r="BN1347" i="1"/>
  <c r="BM1347" i="1"/>
  <c r="BL1347" i="1"/>
  <c r="BO1347" i="1"/>
  <c r="BO3083" i="1"/>
  <c r="BM3083" i="1"/>
  <c r="BN3083" i="1"/>
  <c r="BL3083" i="1"/>
  <c r="BO633" i="1"/>
  <c r="BN633" i="1"/>
  <c r="BM633" i="1"/>
  <c r="BL633" i="1"/>
  <c r="BO2397" i="1"/>
  <c r="BN2397" i="1"/>
  <c r="BM2397" i="1"/>
  <c r="BL2397" i="1"/>
  <c r="BO3051" i="1"/>
  <c r="BN3051" i="1"/>
  <c r="BM3051" i="1"/>
  <c r="BL3051" i="1"/>
  <c r="BN2477" i="1"/>
  <c r="BO2477" i="1"/>
  <c r="BL2477" i="1"/>
  <c r="BM2477" i="1"/>
  <c r="BO1364" i="1"/>
  <c r="BN1364" i="1"/>
  <c r="BM1364" i="1"/>
  <c r="BL1364" i="1"/>
  <c r="BL986" i="1"/>
  <c r="BO986" i="1"/>
  <c r="BN986" i="1"/>
  <c r="BM986" i="1"/>
  <c r="BO1252" i="1"/>
  <c r="BN1252" i="1"/>
  <c r="BM1252" i="1"/>
  <c r="BL1252" i="1"/>
  <c r="BM3345" i="1"/>
  <c r="BL3345" i="1"/>
  <c r="BO3345" i="1"/>
  <c r="BN3345" i="1"/>
  <c r="BO3335" i="1"/>
  <c r="BN3335" i="1"/>
  <c r="BM3335" i="1"/>
  <c r="BL3335" i="1"/>
  <c r="BO1840" i="1"/>
  <c r="BN1840" i="1"/>
  <c r="BM1840" i="1"/>
  <c r="BL1840" i="1"/>
  <c r="BO1994" i="1"/>
  <c r="BN1994" i="1"/>
  <c r="BM1994" i="1"/>
  <c r="BL1994" i="1"/>
  <c r="BM2414" i="1"/>
  <c r="BL2414" i="1"/>
  <c r="BN2414" i="1"/>
  <c r="BO2414" i="1"/>
  <c r="BO318" i="1"/>
  <c r="BN318" i="1"/>
  <c r="BM318" i="1"/>
  <c r="BL318" i="1"/>
  <c r="BL832" i="1"/>
  <c r="BN832" i="1"/>
  <c r="BO832" i="1"/>
  <c r="BM832" i="1"/>
  <c r="BM115" i="1"/>
  <c r="BL115" i="1"/>
  <c r="BO115" i="1"/>
  <c r="BN115" i="1"/>
  <c r="BM3023" i="1"/>
  <c r="BL3023" i="1"/>
  <c r="BO3023" i="1"/>
  <c r="BN3023" i="1"/>
  <c r="BM1343" i="1"/>
  <c r="BL1343" i="1"/>
  <c r="BN1343" i="1"/>
  <c r="BO1343" i="1"/>
  <c r="BL164" i="1"/>
  <c r="BN164" i="1"/>
  <c r="BO164" i="1"/>
  <c r="BM164" i="1"/>
  <c r="BO1910" i="1"/>
  <c r="BN1910" i="1"/>
  <c r="BM1910" i="1"/>
  <c r="BL1910" i="1"/>
  <c r="BN2075" i="1"/>
  <c r="BM2075" i="1"/>
  <c r="BL2075" i="1"/>
  <c r="BO2075" i="1"/>
  <c r="BM2911" i="1"/>
  <c r="BL2911" i="1"/>
  <c r="BO2911" i="1"/>
  <c r="BN2911" i="1"/>
  <c r="BO3163" i="1"/>
  <c r="BN3163" i="1"/>
  <c r="BL3163" i="1"/>
  <c r="BM3163" i="1"/>
  <c r="BM941" i="1"/>
  <c r="BL941" i="1"/>
  <c r="BN941" i="1"/>
  <c r="BO941" i="1"/>
  <c r="BO1917" i="1"/>
  <c r="BN1917" i="1"/>
  <c r="BM1917" i="1"/>
  <c r="BL1917" i="1"/>
  <c r="BO3111" i="1"/>
  <c r="BM3111" i="1"/>
  <c r="BN3111" i="1"/>
  <c r="BL3111" i="1"/>
  <c r="BM1844" i="1"/>
  <c r="BL1844" i="1"/>
  <c r="BO1844" i="1"/>
  <c r="BN1844" i="1"/>
  <c r="BO1203" i="1"/>
  <c r="BN1203" i="1"/>
  <c r="BM1203" i="1"/>
  <c r="BL1203" i="1"/>
  <c r="BL2071" i="1"/>
  <c r="BO2071" i="1"/>
  <c r="BN2071" i="1"/>
  <c r="BM2071" i="1"/>
  <c r="BO1599" i="1"/>
  <c r="BN1599" i="1"/>
  <c r="BM1599" i="1"/>
  <c r="BL1599" i="1"/>
  <c r="BL1368" i="1"/>
  <c r="BN1368" i="1"/>
  <c r="BM1368" i="1"/>
  <c r="BO1368" i="1"/>
  <c r="BN773" i="1"/>
  <c r="BM773" i="1"/>
  <c r="BL773" i="1"/>
  <c r="BO773" i="1"/>
  <c r="BL1074" i="1"/>
  <c r="BO1074" i="1"/>
  <c r="BN1074" i="1"/>
  <c r="BM1074" i="1"/>
  <c r="BO1753" i="1"/>
  <c r="BN1753" i="1"/>
  <c r="BM1753" i="1"/>
  <c r="BL1753" i="1"/>
  <c r="BO3520" i="1"/>
  <c r="BN3520" i="1"/>
  <c r="BM3520" i="1"/>
  <c r="BL3520" i="1"/>
  <c r="BL3370" i="1"/>
  <c r="BO3370" i="1"/>
  <c r="BM3370" i="1"/>
  <c r="BN3370" i="1"/>
  <c r="BM1511" i="1"/>
  <c r="BL1511" i="1"/>
  <c r="BO1511" i="1"/>
  <c r="BN1511" i="1"/>
  <c r="BL2628" i="1"/>
  <c r="BM2628" i="1"/>
  <c r="BN2628" i="1"/>
  <c r="BO2628" i="1"/>
  <c r="BM1623" i="1"/>
  <c r="BL1623" i="1"/>
  <c r="BN1623" i="1"/>
  <c r="BO1623" i="1"/>
  <c r="BN780" i="1"/>
  <c r="BL780" i="1"/>
  <c r="BM780" i="1"/>
  <c r="BO780" i="1"/>
  <c r="BM2134" i="1"/>
  <c r="BL2134" i="1"/>
  <c r="BO2134" i="1"/>
  <c r="BN2134" i="1"/>
  <c r="BO2670" i="1"/>
  <c r="BN2670" i="1"/>
  <c r="BM2670" i="1"/>
  <c r="BL2670" i="1"/>
  <c r="BO2925" i="1"/>
  <c r="BN2925" i="1"/>
  <c r="BL2925" i="1"/>
  <c r="BM2925" i="1"/>
  <c r="BO2260" i="1"/>
  <c r="BN2260" i="1"/>
  <c r="BM2260" i="1"/>
  <c r="BL2260" i="1"/>
  <c r="BO2124" i="1"/>
  <c r="BN2124" i="1"/>
  <c r="BM2124" i="1"/>
  <c r="BL2124" i="1"/>
  <c r="BO2029" i="1"/>
  <c r="BN2029" i="1"/>
  <c r="BM2029" i="1"/>
  <c r="BL2029" i="1"/>
  <c r="BM1704" i="1"/>
  <c r="BO1704" i="1"/>
  <c r="BN1704" i="1"/>
  <c r="BL1704" i="1"/>
  <c r="BO3055" i="1"/>
  <c r="BN3055" i="1"/>
  <c r="BM3055" i="1"/>
  <c r="BL3055" i="1"/>
  <c r="BN626" i="1"/>
  <c r="BM626" i="1"/>
  <c r="BL626" i="1"/>
  <c r="BO626" i="1"/>
  <c r="BO2876" i="1"/>
  <c r="BN2876" i="1"/>
  <c r="BM2876" i="1"/>
  <c r="BL2876" i="1"/>
  <c r="BO3359" i="1"/>
  <c r="BL3359" i="1"/>
  <c r="BN3359" i="1"/>
  <c r="BM3359" i="1"/>
  <c r="BN2278" i="1"/>
  <c r="BM2278" i="1"/>
  <c r="BL2278" i="1"/>
  <c r="BO2278" i="1"/>
  <c r="BN762" i="1"/>
  <c r="BO762" i="1"/>
  <c r="BM762" i="1"/>
  <c r="BL762" i="1"/>
  <c r="BN269" i="1"/>
  <c r="BM269" i="1"/>
  <c r="BL269" i="1"/>
  <c r="BO269" i="1"/>
  <c r="BO706" i="1"/>
  <c r="BM706" i="1"/>
  <c r="BN706" i="1"/>
  <c r="BL706" i="1"/>
  <c r="BO1147" i="1"/>
  <c r="BN1147" i="1"/>
  <c r="BM1147" i="1"/>
  <c r="BL1147" i="1"/>
  <c r="BN1207" i="1"/>
  <c r="BM1207" i="1"/>
  <c r="BL1207" i="1"/>
  <c r="BO1207" i="1"/>
  <c r="BO3342" i="1"/>
  <c r="BN3342" i="1"/>
  <c r="BL3342" i="1"/>
  <c r="BM3342" i="1"/>
  <c r="BO3076" i="1"/>
  <c r="BN3076" i="1"/>
  <c r="BL3076" i="1"/>
  <c r="BM3076" i="1"/>
  <c r="BN2873" i="1"/>
  <c r="BL2873" i="1"/>
  <c r="BM2873" i="1"/>
  <c r="BO2873" i="1"/>
  <c r="BO2491" i="1"/>
  <c r="BN2491" i="1"/>
  <c r="BM2491" i="1"/>
  <c r="BL2491" i="1"/>
  <c r="BL202" i="1"/>
  <c r="BO202" i="1"/>
  <c r="BM202" i="1"/>
  <c r="BN202" i="1"/>
  <c r="BO752" i="1"/>
  <c r="BN752" i="1"/>
  <c r="BM752" i="1"/>
  <c r="BL752" i="1"/>
  <c r="BO2099" i="1"/>
  <c r="BN2099" i="1"/>
  <c r="BM2099" i="1"/>
  <c r="BL2099" i="1"/>
  <c r="BO2428" i="1"/>
  <c r="BN2428" i="1"/>
  <c r="BM2428" i="1"/>
  <c r="BL2428" i="1"/>
  <c r="BO3286" i="1"/>
  <c r="BN3286" i="1"/>
  <c r="BL3286" i="1"/>
  <c r="BM3286" i="1"/>
  <c r="BO237" i="1"/>
  <c r="BN237" i="1"/>
  <c r="BM237" i="1"/>
  <c r="BL237" i="1"/>
  <c r="BO2442" i="1"/>
  <c r="BL2442" i="1"/>
  <c r="BN2442" i="1"/>
  <c r="BM2442" i="1"/>
  <c r="BL1242" i="1"/>
  <c r="BO1242" i="1"/>
  <c r="BN1242" i="1"/>
  <c r="BM1242" i="1"/>
  <c r="BO2484" i="1"/>
  <c r="BN2484" i="1"/>
  <c r="BM2484" i="1"/>
  <c r="BL2484" i="1"/>
  <c r="BO493" i="1"/>
  <c r="BM493" i="1"/>
  <c r="BN493" i="1"/>
  <c r="BL493" i="1"/>
  <c r="BO1816" i="1"/>
  <c r="BN1816" i="1"/>
  <c r="BM1816" i="1"/>
  <c r="BL1816" i="1"/>
  <c r="BN3321" i="1"/>
  <c r="BO3321" i="1"/>
  <c r="BL3321" i="1"/>
  <c r="BM3321" i="1"/>
  <c r="BO2999" i="1"/>
  <c r="BN2999" i="1"/>
  <c r="BM2999" i="1"/>
  <c r="BL2999" i="1"/>
  <c r="BO1301" i="1"/>
  <c r="BN1301" i="1"/>
  <c r="BM1301" i="1"/>
  <c r="BL1301" i="1"/>
  <c r="BO486" i="1"/>
  <c r="BN486" i="1"/>
  <c r="BM486" i="1"/>
  <c r="BL486" i="1"/>
  <c r="BM3275" i="1"/>
  <c r="BL3275" i="1"/>
  <c r="BO3275" i="1"/>
  <c r="BN3275" i="1"/>
  <c r="BO1746" i="1"/>
  <c r="BN1746" i="1"/>
  <c r="BL1746" i="1"/>
  <c r="BM1746" i="1"/>
  <c r="BN405" i="1"/>
  <c r="BM405" i="1"/>
  <c r="BL405" i="1"/>
  <c r="BO405" i="1"/>
  <c r="BO279" i="1"/>
  <c r="BN279" i="1"/>
  <c r="BM279" i="1"/>
  <c r="BL279" i="1"/>
  <c r="BL1613" i="1"/>
  <c r="BO1613" i="1"/>
  <c r="BN1613" i="1"/>
  <c r="BM1613" i="1"/>
  <c r="BO997" i="1"/>
  <c r="BN997" i="1"/>
  <c r="BM997" i="1"/>
  <c r="BL997" i="1"/>
  <c r="BM2152" i="1"/>
  <c r="BL2152" i="1"/>
  <c r="BO2152" i="1"/>
  <c r="BN2152" i="1"/>
  <c r="BO2820" i="1"/>
  <c r="BN2820" i="1"/>
  <c r="BM2820" i="1"/>
  <c r="BL2820" i="1"/>
  <c r="BM1693" i="1"/>
  <c r="BO1693" i="1"/>
  <c r="BN1693" i="1"/>
  <c r="BL1693" i="1"/>
  <c r="BO2656" i="1"/>
  <c r="BN2656" i="1"/>
  <c r="BM2656" i="1"/>
  <c r="BL2656" i="1"/>
  <c r="BO2281" i="1"/>
  <c r="BN2281" i="1"/>
  <c r="BM2281" i="1"/>
  <c r="BL2281" i="1"/>
  <c r="BL1669" i="1"/>
  <c r="BO1669" i="1"/>
  <c r="BN1669" i="1"/>
  <c r="BM1669" i="1"/>
  <c r="BO839" i="1"/>
  <c r="BN839" i="1"/>
  <c r="BM839" i="1"/>
  <c r="BL839" i="1"/>
  <c r="BO2204" i="1"/>
  <c r="BN2204" i="1"/>
  <c r="BM2204" i="1"/>
  <c r="BL2204" i="1"/>
  <c r="BL101" i="1"/>
  <c r="BN101" i="1"/>
  <c r="BO101" i="1"/>
  <c r="BM101" i="1"/>
  <c r="BO2981" i="1"/>
  <c r="BL2981" i="1"/>
  <c r="BN2981" i="1"/>
  <c r="BM2981" i="1"/>
  <c r="BO3009" i="1"/>
  <c r="BN3009" i="1"/>
  <c r="BL3009" i="1"/>
  <c r="BM3009" i="1"/>
  <c r="BL906" i="1"/>
  <c r="BO906" i="1"/>
  <c r="BM906" i="1"/>
  <c r="BN906" i="1"/>
  <c r="BM1287" i="1"/>
  <c r="BL1287" i="1"/>
  <c r="BO1287" i="1"/>
  <c r="BN1287" i="1"/>
  <c r="BO2533" i="1"/>
  <c r="BN2533" i="1"/>
  <c r="BM2533" i="1"/>
  <c r="BL2533" i="1"/>
  <c r="BO94" i="1"/>
  <c r="BN94" i="1"/>
  <c r="BL94" i="1"/>
  <c r="BM94" i="1"/>
  <c r="BN2715" i="1"/>
  <c r="BM2715" i="1"/>
  <c r="BL2715" i="1"/>
  <c r="BO2715" i="1"/>
  <c r="BN2687" i="1"/>
  <c r="BO2687" i="1"/>
  <c r="BL2687" i="1"/>
  <c r="BM2687" i="1"/>
  <c r="BO360" i="1"/>
  <c r="BN360" i="1"/>
  <c r="BM360" i="1"/>
  <c r="BL360" i="1"/>
  <c r="BL370" i="1"/>
  <c r="BO370" i="1"/>
  <c r="BN370" i="1"/>
  <c r="BM370" i="1"/>
  <c r="BO860" i="1"/>
  <c r="BN860" i="1"/>
  <c r="BM860" i="1"/>
  <c r="BL860" i="1"/>
  <c r="BN1928" i="1"/>
  <c r="BM1928" i="1"/>
  <c r="BL1928" i="1"/>
  <c r="BO1928" i="1"/>
  <c r="BO27" i="1"/>
  <c r="BM27" i="1"/>
  <c r="BN27" i="1"/>
  <c r="BL27" i="1"/>
  <c r="BO1116" i="1"/>
  <c r="BN1116" i="1"/>
  <c r="BM1116" i="1"/>
  <c r="BL1116" i="1"/>
  <c r="BO2607" i="1"/>
  <c r="BN2607" i="1"/>
  <c r="BM2607" i="1"/>
  <c r="BL2607" i="1"/>
  <c r="BO374" i="1"/>
  <c r="BN374" i="1"/>
  <c r="BM374" i="1"/>
  <c r="BL374" i="1"/>
  <c r="BO3153" i="1"/>
  <c r="BN3153" i="1"/>
  <c r="BL3153" i="1"/>
  <c r="BM3153" i="1"/>
  <c r="BO1553" i="1"/>
  <c r="BN1553" i="1"/>
  <c r="BL1553" i="1"/>
  <c r="BM1553" i="1"/>
  <c r="BL923" i="1"/>
  <c r="BN923" i="1"/>
  <c r="BO923" i="1"/>
  <c r="BM923" i="1"/>
  <c r="BO1315" i="1"/>
  <c r="BN1315" i="1"/>
  <c r="BM1315" i="1"/>
  <c r="BL1315" i="1"/>
  <c r="BO1637" i="1"/>
  <c r="BN1637" i="1"/>
  <c r="BM1637" i="1"/>
  <c r="BL1637" i="1"/>
  <c r="BO3485" i="1"/>
  <c r="BN3485" i="1"/>
  <c r="BM3485" i="1"/>
  <c r="BL3485" i="1"/>
  <c r="BO3279" i="1"/>
  <c r="BN3279" i="1"/>
  <c r="BM3279" i="1"/>
  <c r="BL3279" i="1"/>
  <c r="BL125" i="1"/>
  <c r="BN125" i="1"/>
  <c r="BO125" i="1"/>
  <c r="BM125" i="1"/>
  <c r="BM1455" i="1"/>
  <c r="BL1455" i="1"/>
  <c r="BO1455" i="1"/>
  <c r="BN1455" i="1"/>
  <c r="BM2575" i="1"/>
  <c r="BO2575" i="1"/>
  <c r="BL2575" i="1"/>
  <c r="BN2575" i="1"/>
  <c r="BO451" i="1"/>
  <c r="BN451" i="1"/>
  <c r="BM451" i="1"/>
  <c r="BL451" i="1"/>
  <c r="BM171" i="1"/>
  <c r="BL171" i="1"/>
  <c r="BN171" i="1"/>
  <c r="BO171" i="1"/>
  <c r="BO461" i="1"/>
  <c r="BM461" i="1"/>
  <c r="BN461" i="1"/>
  <c r="BL461" i="1"/>
  <c r="BN1574" i="1"/>
  <c r="BL1574" i="1"/>
  <c r="BM1574" i="1"/>
  <c r="BO1574" i="1"/>
  <c r="BM1739" i="1"/>
  <c r="BL1739" i="1"/>
  <c r="BO1739" i="1"/>
  <c r="BN1739" i="1"/>
  <c r="BM531" i="1"/>
  <c r="BO531" i="1"/>
  <c r="BN531" i="1"/>
  <c r="BL531" i="1"/>
  <c r="BN1182" i="1"/>
  <c r="BL1182" i="1"/>
  <c r="BM1182" i="1"/>
  <c r="BO1182" i="1"/>
  <c r="BM178" i="1"/>
  <c r="BL178" i="1"/>
  <c r="BO178" i="1"/>
  <c r="BN178" i="1"/>
  <c r="BN3212" i="1"/>
  <c r="BL3212" i="1"/>
  <c r="BM3212" i="1"/>
  <c r="BO3212" i="1"/>
  <c r="BN1907" i="1"/>
  <c r="BM1907" i="1"/>
  <c r="BL1907" i="1"/>
  <c r="BO1907" i="1"/>
  <c r="BL2421" i="1"/>
  <c r="BO2421" i="1"/>
  <c r="BN2421" i="1"/>
  <c r="BM2421" i="1"/>
  <c r="BO958" i="1"/>
  <c r="BM958" i="1"/>
  <c r="BL958" i="1"/>
  <c r="BN958" i="1"/>
  <c r="BN1889" i="1"/>
  <c r="BM1889" i="1"/>
  <c r="BO1889" i="1"/>
  <c r="BL1889" i="1"/>
  <c r="BN3296" i="1"/>
  <c r="BM3296" i="1"/>
  <c r="BL3296" i="1"/>
  <c r="BO3296" i="1"/>
  <c r="BL272" i="1"/>
  <c r="BO272" i="1"/>
  <c r="BN272" i="1"/>
  <c r="BM272" i="1"/>
  <c r="BM1070" i="1"/>
  <c r="BO1070" i="1"/>
  <c r="BL1070" i="1"/>
  <c r="BN1070" i="1"/>
  <c r="BO38" i="1"/>
  <c r="BN38" i="1"/>
  <c r="BM38" i="1"/>
  <c r="BL38" i="1"/>
  <c r="BM1200" i="1"/>
  <c r="BL1200" i="1"/>
  <c r="BO1200" i="1"/>
  <c r="BN1200" i="1"/>
  <c r="BL661" i="1"/>
  <c r="BN661" i="1"/>
  <c r="BM661" i="1"/>
  <c r="BO661" i="1"/>
  <c r="BN1088" i="1"/>
  <c r="BM1088" i="1"/>
  <c r="BL1088" i="1"/>
  <c r="BO1088" i="1"/>
  <c r="BN2544" i="1"/>
  <c r="BM2544" i="1"/>
  <c r="BL2544" i="1"/>
  <c r="BO2544" i="1"/>
  <c r="BO2176" i="1"/>
  <c r="BN2176" i="1"/>
  <c r="BM2176" i="1"/>
  <c r="BL2176" i="1"/>
  <c r="BN2365" i="1"/>
  <c r="BM2365" i="1"/>
  <c r="BL2365" i="1"/>
  <c r="BO2365" i="1"/>
  <c r="BN2141" i="1"/>
  <c r="BM2141" i="1"/>
  <c r="BL2141" i="1"/>
  <c r="BO2141" i="1"/>
  <c r="BN2768" i="1"/>
  <c r="BL2768" i="1"/>
  <c r="BM2768" i="1"/>
  <c r="BO2768" i="1"/>
  <c r="BL2215" i="1"/>
  <c r="BN2215" i="1"/>
  <c r="BM2215" i="1"/>
  <c r="BO2215" i="1"/>
  <c r="BM1518" i="1"/>
  <c r="BL1518" i="1"/>
  <c r="BO1518" i="1"/>
  <c r="BN1518" i="1"/>
  <c r="BM2470" i="1"/>
  <c r="BL2470" i="1"/>
  <c r="BO2470" i="1"/>
  <c r="BN2470" i="1"/>
  <c r="BO2603" i="1"/>
  <c r="BN2603" i="1"/>
  <c r="BM2603" i="1"/>
  <c r="BL2603" i="1"/>
  <c r="BN1795" i="1"/>
  <c r="BM1795" i="1"/>
  <c r="BL1795" i="1"/>
  <c r="BO1795" i="1"/>
  <c r="BO769" i="1"/>
  <c r="BN769" i="1"/>
  <c r="BL769" i="1"/>
  <c r="BM769" i="1"/>
  <c r="BN2526" i="1"/>
  <c r="BM2526" i="1"/>
  <c r="BL2526" i="1"/>
  <c r="BO2526" i="1"/>
  <c r="BL2502" i="1"/>
  <c r="BO2502" i="1"/>
  <c r="BN2502" i="1"/>
  <c r="BM2502" i="1"/>
  <c r="BO1998" i="1"/>
  <c r="BN1998" i="1"/>
  <c r="BM1998" i="1"/>
  <c r="BL1998" i="1"/>
  <c r="BO1872" i="1"/>
  <c r="BN1872" i="1"/>
  <c r="BL1872" i="1"/>
  <c r="BM1872" i="1"/>
  <c r="BM192" i="1"/>
  <c r="BL192" i="1"/>
  <c r="BO192" i="1"/>
  <c r="BN192" i="1"/>
  <c r="BN1784" i="1"/>
  <c r="BO1784" i="1"/>
  <c r="BM1784" i="1"/>
  <c r="BL1784" i="1"/>
  <c r="BL1952" i="1"/>
  <c r="BO1952" i="1"/>
  <c r="BN1952" i="1"/>
  <c r="BM1952" i="1"/>
  <c r="BN783" i="1"/>
  <c r="BM783" i="1"/>
  <c r="BL783" i="1"/>
  <c r="BO783" i="1"/>
  <c r="BO2509" i="1"/>
  <c r="BN2509" i="1"/>
  <c r="BM2509" i="1"/>
  <c r="BL2509" i="1"/>
  <c r="BO2764" i="1"/>
  <c r="BN2764" i="1"/>
  <c r="BM2764" i="1"/>
  <c r="BL2764" i="1"/>
  <c r="BO874" i="1"/>
  <c r="BN874" i="1"/>
  <c r="BM874" i="1"/>
  <c r="BL874" i="1"/>
  <c r="BL1410" i="1"/>
  <c r="BO1410" i="1"/>
  <c r="BN1410" i="1"/>
  <c r="BM1410" i="1"/>
  <c r="BO930" i="1"/>
  <c r="BN930" i="1"/>
  <c r="BM930" i="1"/>
  <c r="BL930" i="1"/>
  <c r="BO167" i="1"/>
  <c r="BL167" i="1"/>
  <c r="BN167" i="1"/>
  <c r="BM167" i="1"/>
  <c r="BM542" i="1"/>
  <c r="BL542" i="1"/>
  <c r="BO542" i="1"/>
  <c r="BN542" i="1"/>
  <c r="BL482" i="1"/>
  <c r="BO482" i="1"/>
  <c r="BN482" i="1"/>
  <c r="BM482" i="1"/>
  <c r="BN2127" i="1"/>
  <c r="BM2127" i="1"/>
  <c r="BL2127" i="1"/>
  <c r="BO2127" i="1"/>
  <c r="BO2946" i="1"/>
  <c r="BN2946" i="1"/>
  <c r="BM2946" i="1"/>
  <c r="BL2946" i="1"/>
  <c r="BO818" i="1"/>
  <c r="BN818" i="1"/>
  <c r="BM818" i="1"/>
  <c r="BL818" i="1"/>
  <c r="BN2568" i="1"/>
  <c r="BO2568" i="1"/>
  <c r="BL2568" i="1"/>
  <c r="BM2568" i="1"/>
  <c r="BM1231" i="1"/>
  <c r="BL1231" i="1"/>
  <c r="BO1231" i="1"/>
  <c r="BN1231" i="1"/>
  <c r="BO1662" i="1"/>
  <c r="BN1662" i="1"/>
  <c r="BM1662" i="1"/>
  <c r="BL1662" i="1"/>
  <c r="BL1354" i="1"/>
  <c r="BO1354" i="1"/>
  <c r="BN1354" i="1"/>
  <c r="BM1354" i="1"/>
  <c r="BL2026" i="1"/>
  <c r="BO2026" i="1"/>
  <c r="BN2026" i="1"/>
  <c r="BM2026" i="1"/>
  <c r="BO1854" i="1"/>
  <c r="BN1854" i="1"/>
  <c r="BM1854" i="1"/>
  <c r="BL1854" i="1"/>
  <c r="BO2467" i="1"/>
  <c r="BN2467" i="1"/>
  <c r="BL2467" i="1"/>
  <c r="BM2467" i="1"/>
  <c r="BO2418" i="1"/>
  <c r="BN2418" i="1"/>
  <c r="BL2418" i="1"/>
  <c r="BM2418" i="1"/>
  <c r="BM209" i="1"/>
  <c r="BL209" i="1"/>
  <c r="BO209" i="1"/>
  <c r="BN209" i="1"/>
  <c r="BM1620" i="1"/>
  <c r="BL1620" i="1"/>
  <c r="BO1620" i="1"/>
  <c r="BN1620" i="1"/>
  <c r="BN3503" i="1"/>
  <c r="BM3503" i="1"/>
  <c r="BL3503" i="1"/>
  <c r="BO3503" i="1"/>
  <c r="BO570" i="1"/>
  <c r="BN570" i="1"/>
  <c r="BM570" i="1"/>
  <c r="BL570" i="1"/>
  <c r="BL1529" i="1"/>
  <c r="BO1529" i="1"/>
  <c r="BN1529" i="1"/>
  <c r="BM1529" i="1"/>
  <c r="BL1445" i="1"/>
  <c r="BN1445" i="1"/>
  <c r="BO1445" i="1"/>
  <c r="BM1445" i="1"/>
  <c r="BM2173" i="1"/>
  <c r="BL2173" i="1"/>
  <c r="BN2173" i="1"/>
  <c r="BO2173" i="1"/>
  <c r="BN1109" i="1"/>
  <c r="BM1109" i="1"/>
  <c r="BL1109" i="1"/>
  <c r="BO1109" i="1"/>
  <c r="BO2001" i="1"/>
  <c r="BN2001" i="1"/>
  <c r="BM2001" i="1"/>
  <c r="BL2001" i="1"/>
  <c r="BO3443" i="1"/>
  <c r="BN3443" i="1"/>
  <c r="BM3443" i="1"/>
  <c r="BL3443" i="1"/>
  <c r="BN1494" i="1"/>
  <c r="BM1494" i="1"/>
  <c r="BL1494" i="1"/>
  <c r="BO1494" i="1"/>
  <c r="BO993" i="1"/>
  <c r="BN993" i="1"/>
  <c r="BL993" i="1"/>
  <c r="BM993" i="1"/>
  <c r="BO3195" i="1"/>
  <c r="BN3195" i="1"/>
  <c r="BL3195" i="1"/>
  <c r="BM3195" i="1"/>
  <c r="BN3422" i="1"/>
  <c r="BM3422" i="1"/>
  <c r="BL3422" i="1"/>
  <c r="BO3422" i="1"/>
  <c r="BL685" i="1"/>
  <c r="BO685" i="1"/>
  <c r="BN685" i="1"/>
  <c r="BM685" i="1"/>
  <c r="BL790" i="1"/>
  <c r="BO790" i="1"/>
  <c r="BN790" i="1"/>
  <c r="BM790" i="1"/>
  <c r="BL969" i="1"/>
  <c r="BN969" i="1"/>
  <c r="BO969" i="1"/>
  <c r="BM969" i="1"/>
  <c r="BO2498" i="1"/>
  <c r="BN2498" i="1"/>
  <c r="BM2498" i="1"/>
  <c r="BL2498" i="1"/>
  <c r="BO339" i="1"/>
  <c r="BN339" i="1"/>
  <c r="BL339" i="1"/>
  <c r="BM339" i="1"/>
  <c r="BO559" i="1"/>
  <c r="BL559" i="1"/>
  <c r="BN559" i="1"/>
  <c r="BM559" i="1"/>
  <c r="BO2778" i="1"/>
  <c r="BM2778" i="1"/>
  <c r="BL2778" i="1"/>
  <c r="BN2778" i="1"/>
  <c r="BO3317" i="1"/>
  <c r="BN3317" i="1"/>
  <c r="BM3317" i="1"/>
  <c r="BL3317" i="1"/>
  <c r="BO1868" i="1"/>
  <c r="BN1868" i="1"/>
  <c r="BL1868" i="1"/>
  <c r="BM1868" i="1"/>
  <c r="BO1123" i="1"/>
  <c r="BN1123" i="1"/>
  <c r="BM1123" i="1"/>
  <c r="BL1123" i="1"/>
  <c r="BO1067" i="1"/>
  <c r="BN1067" i="1"/>
  <c r="BM1067" i="1"/>
  <c r="BL1067" i="1"/>
  <c r="BO3293" i="1"/>
  <c r="BM3293" i="1"/>
  <c r="BN3293" i="1"/>
  <c r="BL3293" i="1"/>
  <c r="BM195" i="1"/>
  <c r="BN195" i="1"/>
  <c r="BO195" i="1"/>
  <c r="BL195" i="1"/>
  <c r="BO1049" i="1"/>
  <c r="BN1049" i="1"/>
  <c r="BM1049" i="1"/>
  <c r="BL1049" i="1"/>
  <c r="BO2960" i="1"/>
  <c r="BL2960" i="1"/>
  <c r="BN2960" i="1"/>
  <c r="BM2960" i="1"/>
  <c r="BL1273" i="1"/>
  <c r="BN1273" i="1"/>
  <c r="BO1273" i="1"/>
  <c r="BM1273" i="1"/>
  <c r="BN419" i="1"/>
  <c r="BM419" i="1"/>
  <c r="BL419" i="1"/>
  <c r="BO419" i="1"/>
  <c r="BO888" i="1"/>
  <c r="BM888" i="1"/>
  <c r="BN888" i="1"/>
  <c r="BL888" i="1"/>
  <c r="BO2019" i="1"/>
  <c r="BN2019" i="1"/>
  <c r="BM2019" i="1"/>
  <c r="BL2019" i="1"/>
  <c r="BL3219" i="1"/>
  <c r="BO3219" i="1"/>
  <c r="BN3219" i="1"/>
  <c r="BM3219" i="1"/>
  <c r="BL1725" i="1"/>
  <c r="BM1725" i="1"/>
  <c r="BN1725" i="1"/>
  <c r="BO1725" i="1"/>
  <c r="BO3310" i="1"/>
  <c r="BN3310" i="1"/>
  <c r="BM3310" i="1"/>
  <c r="BL3310" i="1"/>
  <c r="BO2638" i="1"/>
  <c r="BN2638" i="1"/>
  <c r="BM2638" i="1"/>
  <c r="BL2638" i="1"/>
  <c r="BO2299" i="1"/>
  <c r="BN2299" i="1"/>
  <c r="BM2299" i="1"/>
  <c r="BL2299" i="1"/>
  <c r="BO83" i="1"/>
  <c r="BN83" i="1"/>
  <c r="BM83" i="1"/>
  <c r="BL83" i="1"/>
  <c r="BO899" i="1"/>
  <c r="BN899" i="1"/>
  <c r="BL899" i="1"/>
  <c r="BM899" i="1"/>
  <c r="BO2180" i="1"/>
  <c r="BN2180" i="1"/>
  <c r="BM2180" i="1"/>
  <c r="BL2180" i="1"/>
  <c r="BO2061" i="1"/>
  <c r="BL2061" i="1"/>
  <c r="BN2061" i="1"/>
  <c r="BM2061" i="1"/>
  <c r="BO3331" i="1"/>
  <c r="BM3331" i="1"/>
  <c r="BN3331" i="1"/>
  <c r="BL3331" i="1"/>
  <c r="BO1046" i="1"/>
  <c r="BN1046" i="1"/>
  <c r="BL1046" i="1"/>
  <c r="BM1046" i="1"/>
  <c r="BM2691" i="1"/>
  <c r="BO2691" i="1"/>
  <c r="BL2691" i="1"/>
  <c r="BN2691" i="1"/>
  <c r="BL577" i="1"/>
  <c r="BO577" i="1"/>
  <c r="BM577" i="1"/>
  <c r="BN577" i="1"/>
  <c r="BO2264" i="1"/>
  <c r="BM2264" i="1"/>
  <c r="BL2264" i="1"/>
  <c r="BN2264" i="1"/>
  <c r="BO304" i="1"/>
  <c r="BN304" i="1"/>
  <c r="BM304" i="1"/>
  <c r="BL304" i="1"/>
  <c r="BO3489" i="1"/>
  <c r="BN3489" i="1"/>
  <c r="BM3489" i="1"/>
  <c r="BL3489" i="1"/>
  <c r="BN1931" i="1"/>
  <c r="BL1931" i="1"/>
  <c r="BO1931" i="1"/>
  <c r="BM1931" i="1"/>
  <c r="BL2684" i="1"/>
  <c r="BO2684" i="1"/>
  <c r="BN2684" i="1"/>
  <c r="BM2684" i="1"/>
  <c r="BL2733" i="1"/>
  <c r="BN2733" i="1"/>
  <c r="BO2733" i="1"/>
  <c r="BM2733" i="1"/>
  <c r="BO745" i="1"/>
  <c r="BN745" i="1"/>
  <c r="BM745" i="1"/>
  <c r="BL745" i="1"/>
  <c r="BO2645" i="1"/>
  <c r="BN2645" i="1"/>
  <c r="BM2645" i="1"/>
  <c r="BL2645" i="1"/>
  <c r="BO3496" i="1"/>
  <c r="BN3496" i="1"/>
  <c r="BM3496" i="1"/>
  <c r="BL3496" i="1"/>
  <c r="BO2435" i="1"/>
  <c r="BN2435" i="1"/>
  <c r="BM2435" i="1"/>
  <c r="BL2435" i="1"/>
  <c r="BO2225" i="1"/>
  <c r="BN2225" i="1"/>
  <c r="BM2225" i="1"/>
  <c r="BL2225" i="1"/>
  <c r="BO2789" i="1"/>
  <c r="BN2789" i="1"/>
  <c r="BL2789" i="1"/>
  <c r="BM2789" i="1"/>
  <c r="BO1532" i="1"/>
  <c r="BN1532" i="1"/>
  <c r="BL1532" i="1"/>
  <c r="BM1532" i="1"/>
  <c r="BM1742" i="1"/>
  <c r="BO1742" i="1"/>
  <c r="BN1742" i="1"/>
  <c r="BL1742" i="1"/>
  <c r="BL1504" i="1"/>
  <c r="BO1504" i="1"/>
  <c r="BN1504" i="1"/>
  <c r="BM1504" i="1"/>
  <c r="BN2785" i="1"/>
  <c r="BL2785" i="1"/>
  <c r="BM2785" i="1"/>
  <c r="BO2785" i="1"/>
  <c r="BN3065" i="1"/>
  <c r="BM3065" i="1"/>
  <c r="BL3065" i="1"/>
  <c r="BO3065" i="1"/>
  <c r="BL647" i="1"/>
  <c r="BO647" i="1"/>
  <c r="BN647" i="1"/>
  <c r="BM647" i="1"/>
  <c r="BN3338" i="1"/>
  <c r="BL3338" i="1"/>
  <c r="BM3338" i="1"/>
  <c r="BO3338" i="1"/>
  <c r="BM2411" i="1"/>
  <c r="BO2411" i="1"/>
  <c r="BN2411" i="1"/>
  <c r="BL2411" i="1"/>
  <c r="BO846" i="1"/>
  <c r="BN846" i="1"/>
  <c r="BL846" i="1"/>
  <c r="BM846" i="1"/>
  <c r="BM2313" i="1"/>
  <c r="BL2313" i="1"/>
  <c r="BO2313" i="1"/>
  <c r="BN2313" i="1"/>
  <c r="BO2316" i="1"/>
  <c r="BN2316" i="1"/>
  <c r="BM2316" i="1"/>
  <c r="BL2316" i="1"/>
  <c r="BO132" i="1"/>
  <c r="BN132" i="1"/>
  <c r="BM132" i="1"/>
  <c r="BL132" i="1"/>
  <c r="BO2194" i="1"/>
  <c r="BN2194" i="1"/>
  <c r="BM2194" i="1"/>
  <c r="BL2194" i="1"/>
  <c r="BO3454" i="1"/>
  <c r="BN3454" i="1"/>
  <c r="BM3454" i="1"/>
  <c r="BL3454" i="1"/>
  <c r="BN1921" i="1"/>
  <c r="BO1921" i="1"/>
  <c r="BM1921" i="1"/>
  <c r="BL1921" i="1"/>
  <c r="BL1676" i="1"/>
  <c r="BO1676" i="1"/>
  <c r="BN1676" i="1"/>
  <c r="BM1676" i="1"/>
  <c r="BO2068" i="1"/>
  <c r="BN2068" i="1"/>
  <c r="BM2068" i="1"/>
  <c r="BL2068" i="1"/>
  <c r="BO2036" i="1"/>
  <c r="BN2036" i="1"/>
  <c r="BM2036" i="1"/>
  <c r="BL2036" i="1"/>
  <c r="BO1476" i="1"/>
  <c r="BN1476" i="1"/>
  <c r="BM1476" i="1"/>
  <c r="BL1476" i="1"/>
  <c r="BL2547" i="1"/>
  <c r="BO2547" i="1"/>
  <c r="BM2547" i="1"/>
  <c r="BN2547" i="1"/>
  <c r="BL3426" i="1"/>
  <c r="BO3426" i="1"/>
  <c r="BM3426" i="1"/>
  <c r="BN3426" i="1"/>
  <c r="BM3517" i="1"/>
  <c r="BO3517" i="1"/>
  <c r="BL3517" i="1"/>
  <c r="BN3517" i="1"/>
  <c r="BO3405" i="1"/>
  <c r="BN3405" i="1"/>
  <c r="BM3405" i="1"/>
  <c r="BL3405" i="1"/>
  <c r="BM1658" i="1"/>
  <c r="BL1658" i="1"/>
  <c r="BO1658" i="1"/>
  <c r="BN1658" i="1"/>
  <c r="BO2995" i="1"/>
  <c r="BM2995" i="1"/>
  <c r="BL2995" i="1"/>
  <c r="BN2995" i="1"/>
  <c r="BO1567" i="1"/>
  <c r="BM1567" i="1"/>
  <c r="BL1567" i="1"/>
  <c r="BN1567" i="1"/>
  <c r="BO2971" i="1"/>
  <c r="BN2971" i="1"/>
  <c r="BM2971" i="1"/>
  <c r="BL2971" i="1"/>
  <c r="BO325" i="1"/>
  <c r="BN325" i="1"/>
  <c r="BM325" i="1"/>
  <c r="BL325" i="1"/>
  <c r="BM951" i="1"/>
  <c r="BL951" i="1"/>
  <c r="BO951" i="1"/>
  <c r="BN951" i="1"/>
  <c r="BO1112" i="1"/>
  <c r="BL1112" i="1"/>
  <c r="BN1112" i="1"/>
  <c r="BM1112" i="1"/>
  <c r="BL2540" i="1"/>
  <c r="BO2540" i="1"/>
  <c r="BN2540" i="1"/>
  <c r="BM2540" i="1"/>
  <c r="BO2453" i="1"/>
  <c r="BN2453" i="1"/>
  <c r="BM2453" i="1"/>
  <c r="BL2453" i="1"/>
  <c r="BO615" i="1"/>
  <c r="BN615" i="1"/>
  <c r="BM615" i="1"/>
  <c r="BL615" i="1"/>
  <c r="BO1648" i="1"/>
  <c r="BN1648" i="1"/>
  <c r="BM1648" i="1"/>
  <c r="BL1648" i="1"/>
  <c r="BL703" i="1"/>
  <c r="BO703" i="1"/>
  <c r="BM703" i="1"/>
  <c r="BN703" i="1"/>
  <c r="BO2169" i="1"/>
  <c r="BL2169" i="1"/>
  <c r="BM2169" i="1"/>
  <c r="BN2169" i="1"/>
  <c r="BO2292" i="1"/>
  <c r="BN2292" i="1"/>
  <c r="BM2292" i="1"/>
  <c r="BL2292" i="1"/>
  <c r="BL1392" i="1"/>
  <c r="BN1392" i="1"/>
  <c r="BO1392" i="1"/>
  <c r="BM1392" i="1"/>
  <c r="BM1588" i="1"/>
  <c r="BO1588" i="1"/>
  <c r="BN1588" i="1"/>
  <c r="BL1588" i="1"/>
  <c r="BO2320" i="1"/>
  <c r="BM2320" i="1"/>
  <c r="BN2320" i="1"/>
  <c r="BL2320" i="1"/>
  <c r="BO80" i="1"/>
  <c r="BN80" i="1"/>
  <c r="BM80" i="1"/>
  <c r="BL80" i="1"/>
  <c r="BO3170" i="1"/>
  <c r="BL3170" i="1"/>
  <c r="BN3170" i="1"/>
  <c r="BM3170" i="1"/>
  <c r="BO913" i="1"/>
  <c r="BM913" i="1"/>
  <c r="BL913" i="1"/>
  <c r="BN913" i="1"/>
  <c r="BO2285" i="1"/>
  <c r="BN2285" i="1"/>
  <c r="BM2285" i="1"/>
  <c r="BL2285" i="1"/>
  <c r="BL545" i="1"/>
  <c r="BN545" i="1"/>
  <c r="BM545" i="1"/>
  <c r="BO545" i="1"/>
  <c r="BM2078" i="1"/>
  <c r="BL2078" i="1"/>
  <c r="BO2078" i="1"/>
  <c r="BN2078" i="1"/>
  <c r="BL1683" i="1"/>
  <c r="BO1683" i="1"/>
  <c r="BN1683" i="1"/>
  <c r="BM1683" i="1"/>
  <c r="BN1014" i="1"/>
  <c r="BM1014" i="1"/>
  <c r="BL1014" i="1"/>
  <c r="BO1014" i="1"/>
  <c r="BN3282" i="1"/>
  <c r="BO3282" i="1"/>
  <c r="BM3282" i="1"/>
  <c r="BL3282" i="1"/>
  <c r="BN3125" i="1"/>
  <c r="BM3125" i="1"/>
  <c r="BL3125" i="1"/>
  <c r="BO3125" i="1"/>
  <c r="BN699" i="1"/>
  <c r="BM699" i="1"/>
  <c r="BL699" i="1"/>
  <c r="BO699" i="1"/>
  <c r="BN2383" i="1"/>
  <c r="BM2383" i="1"/>
  <c r="BL2383" i="1"/>
  <c r="BO2383" i="1"/>
  <c r="BO2673" i="1"/>
  <c r="BM2673" i="1"/>
  <c r="BL2673" i="1"/>
  <c r="BN2673" i="1"/>
  <c r="BM2635" i="1"/>
  <c r="BL2635" i="1"/>
  <c r="BO2635" i="1"/>
  <c r="BN2635" i="1"/>
  <c r="BN2631" i="1"/>
  <c r="BO2631" i="1"/>
  <c r="BL2631" i="1"/>
  <c r="BM2631" i="1"/>
  <c r="BN2614" i="1"/>
  <c r="BM2614" i="1"/>
  <c r="BL2614" i="1"/>
  <c r="BO2614" i="1"/>
  <c r="BO2148" i="1"/>
  <c r="BM2148" i="1"/>
  <c r="BN2148" i="1"/>
  <c r="BL2148" i="1"/>
  <c r="BO1805" i="1"/>
  <c r="BN1805" i="1"/>
  <c r="BM1805" i="1"/>
  <c r="BL1805" i="1"/>
  <c r="BM1175" i="1"/>
  <c r="BL1175" i="1"/>
  <c r="BO1175" i="1"/>
  <c r="BN1175" i="1"/>
  <c r="BO556" i="1"/>
  <c r="BN556" i="1"/>
  <c r="BL556" i="1"/>
  <c r="BM556" i="1"/>
  <c r="BO3534" i="1"/>
  <c r="BN3534" i="1"/>
  <c r="BL3534" i="1"/>
  <c r="BM3534" i="1"/>
  <c r="BO342" i="1"/>
  <c r="BN342" i="1"/>
  <c r="BM342" i="1"/>
  <c r="BL342" i="1"/>
  <c r="BO727" i="1"/>
  <c r="BN727" i="1"/>
  <c r="BM727" i="1"/>
  <c r="BL727" i="1"/>
  <c r="BL797" i="1"/>
  <c r="BO797" i="1"/>
  <c r="BN797" i="1"/>
  <c r="BM797" i="1"/>
  <c r="BO878" i="1"/>
  <c r="BN878" i="1"/>
  <c r="BM878" i="1"/>
  <c r="BL878" i="1"/>
  <c r="BL815" i="1"/>
  <c r="BO815" i="1"/>
  <c r="BN815" i="1"/>
  <c r="BM815" i="1"/>
  <c r="BL1448" i="1"/>
  <c r="BO1448" i="1"/>
  <c r="BN1448" i="1"/>
  <c r="BM1448" i="1"/>
  <c r="BO1550" i="1"/>
  <c r="BN1550" i="1"/>
  <c r="BL1550" i="1"/>
  <c r="BM1550" i="1"/>
  <c r="BM2841" i="1"/>
  <c r="BN2841" i="1"/>
  <c r="BO2841" i="1"/>
  <c r="BL2841" i="1"/>
  <c r="BL2519" i="1"/>
  <c r="BM2519" i="1"/>
  <c r="BN2519" i="1"/>
  <c r="BO2519" i="1"/>
  <c r="BN314" i="1"/>
  <c r="BM314" i="1"/>
  <c r="BO314" i="1"/>
  <c r="BL314" i="1"/>
  <c r="BM1980" i="1"/>
  <c r="BO1980" i="1"/>
  <c r="BN1980" i="1"/>
  <c r="BL1980" i="1"/>
  <c r="BM2985" i="1"/>
  <c r="BL2985" i="1"/>
  <c r="BO2985" i="1"/>
  <c r="BN2985" i="1"/>
  <c r="BO934" i="1"/>
  <c r="BN934" i="1"/>
  <c r="BM934" i="1"/>
  <c r="BL934" i="1"/>
  <c r="BO1634" i="1"/>
  <c r="BN1634" i="1"/>
  <c r="BM1634" i="1"/>
  <c r="BL1634" i="1"/>
  <c r="BO3478" i="1"/>
  <c r="BN3478" i="1"/>
  <c r="BM3478" i="1"/>
  <c r="BL3478" i="1"/>
  <c r="BO2229" i="1"/>
  <c r="BN2229" i="1"/>
  <c r="BM2229" i="1"/>
  <c r="BL2229" i="1"/>
  <c r="BO479" i="1"/>
  <c r="BN479" i="1"/>
  <c r="BM479" i="1"/>
  <c r="BL479" i="1"/>
  <c r="BO2747" i="1"/>
  <c r="BM2747" i="1"/>
  <c r="BL2747" i="1"/>
  <c r="BN2747" i="1"/>
  <c r="BN871" i="1"/>
  <c r="BO871" i="1"/>
  <c r="BL871" i="1"/>
  <c r="BM871" i="1"/>
  <c r="BO2054" i="1"/>
  <c r="BN2054" i="1"/>
  <c r="BM2054" i="1"/>
  <c r="BL2054" i="1"/>
  <c r="BM1466" i="1"/>
  <c r="BL1466" i="1"/>
  <c r="BN1466" i="1"/>
  <c r="BO1466" i="1"/>
  <c r="BO720" i="1"/>
  <c r="BN720" i="1"/>
  <c r="BM720" i="1"/>
  <c r="BL720" i="1"/>
  <c r="BN528" i="1"/>
  <c r="BO528" i="1"/>
  <c r="BM528" i="1"/>
  <c r="BL528" i="1"/>
  <c r="BO3419" i="1"/>
  <c r="BN3419" i="1"/>
  <c r="BL3419" i="1"/>
  <c r="BM3419" i="1"/>
  <c r="BO412" i="1"/>
  <c r="BN412" i="1"/>
  <c r="BM412" i="1"/>
  <c r="BL412" i="1"/>
  <c r="BM2855" i="1"/>
  <c r="BL2855" i="1"/>
  <c r="BO2855" i="1"/>
  <c r="BN2855" i="1"/>
  <c r="BN416" i="1"/>
  <c r="BM416" i="1"/>
  <c r="BL416" i="1"/>
  <c r="BO416" i="1"/>
  <c r="BO1756" i="1"/>
  <c r="BN1756" i="1"/>
  <c r="BM1756" i="1"/>
  <c r="BL1756" i="1"/>
  <c r="BO1396" i="1"/>
  <c r="BN1396" i="1"/>
  <c r="BL1396" i="1"/>
  <c r="BM1396" i="1"/>
  <c r="BO1483" i="1"/>
  <c r="BN1483" i="1"/>
  <c r="BL1483" i="1"/>
  <c r="BM1483" i="1"/>
  <c r="BL1970" i="1"/>
  <c r="BO1970" i="1"/>
  <c r="BN1970" i="1"/>
  <c r="BM1970" i="1"/>
  <c r="BO1501" i="1"/>
  <c r="BN1501" i="1"/>
  <c r="BM1501" i="1"/>
  <c r="BL1501" i="1"/>
  <c r="BM2246" i="1"/>
  <c r="BL2246" i="1"/>
  <c r="BO2246" i="1"/>
  <c r="BN2246" i="1"/>
  <c r="BO3139" i="1"/>
  <c r="BN3139" i="1"/>
  <c r="BM3139" i="1"/>
  <c r="BL3139" i="1"/>
  <c r="BO2222" i="1"/>
  <c r="BN2222" i="1"/>
  <c r="BM2222" i="1"/>
  <c r="BL2222" i="1"/>
  <c r="BL3408" i="1"/>
  <c r="BO3408" i="1"/>
  <c r="BM3408" i="1"/>
  <c r="BN3408" i="1"/>
  <c r="BO916" i="1"/>
  <c r="BN916" i="1"/>
  <c r="BM916" i="1"/>
  <c r="BL916" i="1"/>
  <c r="BO1459" i="1"/>
  <c r="BN1459" i="1"/>
  <c r="BM1459" i="1"/>
  <c r="BL1459" i="1"/>
  <c r="BO2460" i="1"/>
  <c r="BN2460" i="1"/>
  <c r="BM2460" i="1"/>
  <c r="BL2460" i="1"/>
  <c r="BO2008" i="1"/>
  <c r="BN2008" i="1"/>
  <c r="BM2008" i="1"/>
  <c r="BL2008" i="1"/>
  <c r="BO1228" i="1"/>
  <c r="BN1228" i="1"/>
  <c r="BM1228" i="1"/>
  <c r="BL1228" i="1"/>
  <c r="BO857" i="1"/>
  <c r="BN857" i="1"/>
  <c r="BM857" i="1"/>
  <c r="BL857" i="1"/>
  <c r="BO293" i="1"/>
  <c r="BN293" i="1"/>
  <c r="BM293" i="1"/>
  <c r="BL293" i="1"/>
  <c r="BO1319" i="1"/>
  <c r="BN1319" i="1"/>
  <c r="BM1319" i="1"/>
  <c r="BL1319" i="1"/>
  <c r="BM2817" i="1"/>
  <c r="BL2817" i="1"/>
  <c r="BO2817" i="1"/>
  <c r="BN2817" i="1"/>
  <c r="BO321" i="1"/>
  <c r="BM321" i="1"/>
  <c r="BL321" i="1"/>
  <c r="BN321" i="1"/>
  <c r="BL2474" i="1"/>
  <c r="BO2474" i="1"/>
  <c r="BM2474" i="1"/>
  <c r="BN2474" i="1"/>
  <c r="BM283" i="1"/>
  <c r="BL283" i="1"/>
  <c r="BO283" i="1"/>
  <c r="BN283" i="1"/>
  <c r="BO1861" i="1"/>
  <c r="BN1861" i="1"/>
  <c r="BM1861" i="1"/>
  <c r="BL1861" i="1"/>
  <c r="BN1557" i="1"/>
  <c r="BM1557" i="1"/>
  <c r="BL1557" i="1"/>
  <c r="BO1557" i="1"/>
  <c r="BO3429" i="1"/>
  <c r="BN3429" i="1"/>
  <c r="BM3429" i="1"/>
  <c r="BL3429" i="1"/>
  <c r="BO2754" i="1"/>
  <c r="BN2754" i="1"/>
  <c r="BM2754" i="1"/>
  <c r="BL2754" i="1"/>
  <c r="BO1515" i="1"/>
  <c r="BN1515" i="1"/>
  <c r="BM1515" i="1"/>
  <c r="BL1515" i="1"/>
  <c r="BM2586" i="1"/>
  <c r="BL2586" i="1"/>
  <c r="BO2586" i="1"/>
  <c r="BN2586" i="1"/>
  <c r="BO909" i="1"/>
  <c r="BN909" i="1"/>
  <c r="BM909" i="1"/>
  <c r="BL909" i="1"/>
  <c r="BO3401" i="1"/>
  <c r="BN3401" i="1"/>
  <c r="BL3401" i="1"/>
  <c r="BM3401" i="1"/>
  <c r="BO2341" i="1"/>
  <c r="BN2341" i="1"/>
  <c r="BM2341" i="1"/>
  <c r="BL2341" i="1"/>
  <c r="BO2869" i="1"/>
  <c r="BN2869" i="1"/>
  <c r="BM2869" i="1"/>
  <c r="BL2869" i="1"/>
  <c r="BN594" i="1"/>
  <c r="BM594" i="1"/>
  <c r="BL594" i="1"/>
  <c r="BO594" i="1"/>
  <c r="BO2901" i="1"/>
  <c r="BN2901" i="1"/>
  <c r="BL2901" i="1"/>
  <c r="BM2901" i="1"/>
  <c r="BM3244" i="1"/>
  <c r="BL3244" i="1"/>
  <c r="BO3244" i="1"/>
  <c r="BN3244" i="1"/>
  <c r="BN3226" i="1"/>
  <c r="BM3226" i="1"/>
  <c r="BL3226" i="1"/>
  <c r="BO3226" i="1"/>
  <c r="BN1270" i="1"/>
  <c r="BO1270" i="1"/>
  <c r="BL1270" i="1"/>
  <c r="BM1270" i="1"/>
  <c r="BM3198" i="1"/>
  <c r="BO3198" i="1"/>
  <c r="BL3198" i="1"/>
  <c r="BN3198" i="1"/>
  <c r="BL3027" i="1"/>
  <c r="BN3027" i="1"/>
  <c r="BO3027" i="1"/>
  <c r="BM3027" i="1"/>
  <c r="BL1298" i="1"/>
  <c r="BO1298" i="1"/>
  <c r="BN1298" i="1"/>
  <c r="BM1298" i="1"/>
  <c r="BO255" i="1"/>
  <c r="BM255" i="1"/>
  <c r="BN255" i="1"/>
  <c r="BL255" i="1"/>
  <c r="BN990" i="1"/>
  <c r="BO990" i="1"/>
  <c r="BM990" i="1"/>
  <c r="BL990" i="1"/>
  <c r="BO3265" i="1"/>
  <c r="BN3265" i="1"/>
  <c r="BM3265" i="1"/>
  <c r="BL3265" i="1"/>
  <c r="BO388" i="1"/>
  <c r="BN388" i="1"/>
  <c r="BM388" i="1"/>
  <c r="BL388" i="1"/>
  <c r="BM1473" i="1"/>
  <c r="BL1473" i="1"/>
  <c r="BO1473" i="1"/>
  <c r="BN1473" i="1"/>
  <c r="BM1053" i="1"/>
  <c r="BO1053" i="1"/>
  <c r="BN1053" i="1"/>
  <c r="BL1053" i="1"/>
  <c r="BL1875" i="1"/>
  <c r="BO1875" i="1"/>
  <c r="BM1875" i="1"/>
  <c r="BN1875" i="1"/>
  <c r="BO1154" i="1"/>
  <c r="BN1154" i="1"/>
  <c r="BM1154" i="1"/>
  <c r="BL1154" i="1"/>
  <c r="BM2967" i="1"/>
  <c r="BL2967" i="1"/>
  <c r="BO2967" i="1"/>
  <c r="BN2967" i="1"/>
  <c r="BO1571" i="1"/>
  <c r="BN1571" i="1"/>
  <c r="BM1571" i="1"/>
  <c r="BL1571" i="1"/>
  <c r="BO2050" i="1"/>
  <c r="BL2050" i="1"/>
  <c r="BN2050" i="1"/>
  <c r="BM2050" i="1"/>
  <c r="BO475" i="1"/>
  <c r="BN475" i="1"/>
  <c r="BM475" i="1"/>
  <c r="BL475" i="1"/>
  <c r="BO2897" i="1"/>
  <c r="BL2897" i="1"/>
  <c r="BM2897" i="1"/>
  <c r="BN2897" i="1"/>
  <c r="BL3268" i="1"/>
  <c r="BO3268" i="1"/>
  <c r="BN3268" i="1"/>
  <c r="BM3268" i="1"/>
  <c r="BM153" i="1"/>
  <c r="BL153" i="1"/>
  <c r="BO153" i="1"/>
  <c r="BN153" i="1"/>
  <c r="BO1438" i="1"/>
  <c r="BN1438" i="1"/>
  <c r="BM1438" i="1"/>
  <c r="BL1438" i="1"/>
  <c r="BO1830" i="1"/>
  <c r="BN1830" i="1"/>
  <c r="BM1830" i="1"/>
  <c r="BL1830" i="1"/>
  <c r="BO2243" i="1"/>
  <c r="BN2243" i="1"/>
  <c r="BM2243" i="1"/>
  <c r="BL2243" i="1"/>
  <c r="BO3058" i="1"/>
  <c r="BN3058" i="1"/>
  <c r="BM3058" i="1"/>
  <c r="BL3058" i="1"/>
  <c r="BO3202" i="1"/>
  <c r="BL3202" i="1"/>
  <c r="BN3202" i="1"/>
  <c r="BM3202" i="1"/>
  <c r="BN2974" i="1"/>
  <c r="BM2974" i="1"/>
  <c r="BL2974" i="1"/>
  <c r="BO2974" i="1"/>
  <c r="BO601" i="1"/>
  <c r="BN601" i="1"/>
  <c r="BM601" i="1"/>
  <c r="BL601" i="1"/>
  <c r="BL587" i="1"/>
  <c r="BN587" i="1"/>
  <c r="BM587" i="1"/>
  <c r="BO587" i="1"/>
  <c r="BM1137" i="1"/>
  <c r="BO1137" i="1"/>
  <c r="BL1137" i="1"/>
  <c r="BN1137" i="1"/>
  <c r="BL591" i="1"/>
  <c r="BO591" i="1"/>
  <c r="BN591" i="1"/>
  <c r="BM591" i="1"/>
  <c r="BO447" i="1"/>
  <c r="BN447" i="1"/>
  <c r="BM447" i="1"/>
  <c r="BL447" i="1"/>
  <c r="BO1375" i="1"/>
  <c r="BN1375" i="1"/>
  <c r="BM1375" i="1"/>
  <c r="BL1375" i="1"/>
  <c r="BO1774" i="1"/>
  <c r="BN1774" i="1"/>
  <c r="BL1774" i="1"/>
  <c r="BM1774" i="1"/>
  <c r="BM1361" i="1"/>
  <c r="BL1361" i="1"/>
  <c r="BO1361" i="1"/>
  <c r="BN1361" i="1"/>
  <c r="BL2239" i="1"/>
  <c r="BO2239" i="1"/>
  <c r="BN2239" i="1"/>
  <c r="BM2239" i="1"/>
  <c r="BL2666" i="1"/>
  <c r="BO2666" i="1"/>
  <c r="BN2666" i="1"/>
  <c r="BM2666" i="1"/>
  <c r="BN584" i="1"/>
  <c r="BM584" i="1"/>
  <c r="BL584" i="1"/>
  <c r="BO584" i="1"/>
  <c r="BO3097" i="1"/>
  <c r="BN3097" i="1"/>
  <c r="BM3097" i="1"/>
  <c r="BL3097" i="1"/>
  <c r="BN55" i="1"/>
  <c r="BO55" i="1"/>
  <c r="BM55" i="1"/>
  <c r="BL55" i="1"/>
  <c r="BO2047" i="1"/>
  <c r="BN2047" i="1"/>
  <c r="BM2047" i="1"/>
  <c r="BL2047" i="1"/>
  <c r="BL944" i="1"/>
  <c r="BO944" i="1"/>
  <c r="BM944" i="1"/>
  <c r="BN944" i="1"/>
  <c r="BO2449" i="1"/>
  <c r="BN2449" i="1"/>
  <c r="BL2449" i="1"/>
  <c r="BM2449" i="1"/>
  <c r="BO2726" i="1"/>
  <c r="BN2726" i="1"/>
  <c r="BM2726" i="1"/>
  <c r="BL2726" i="1"/>
  <c r="BN3499" i="1"/>
  <c r="BL3499" i="1"/>
  <c r="BO3499" i="1"/>
  <c r="BM3499" i="1"/>
  <c r="BO1718" i="1"/>
  <c r="BL1718" i="1"/>
  <c r="BN1718" i="1"/>
  <c r="BM1718" i="1"/>
  <c r="BO608" i="1"/>
  <c r="BN608" i="1"/>
  <c r="BM608" i="1"/>
  <c r="BL608" i="1"/>
  <c r="BO1767" i="1"/>
  <c r="BN1767" i="1"/>
  <c r="BM1767" i="1"/>
  <c r="BL1767" i="1"/>
  <c r="BN1151" i="1"/>
  <c r="BM1151" i="1"/>
  <c r="BL1151" i="1"/>
  <c r="BO1151" i="1"/>
  <c r="BO1644" i="1"/>
  <c r="BN1644" i="1"/>
  <c r="BL1644" i="1"/>
  <c r="BM1644" i="1"/>
  <c r="BO1259" i="1"/>
  <c r="BN1259" i="1"/>
  <c r="BM1259" i="1"/>
  <c r="BL1259" i="1"/>
  <c r="BO2705" i="1"/>
  <c r="BN2705" i="1"/>
  <c r="BM2705" i="1"/>
  <c r="BL2705" i="1"/>
  <c r="BM2729" i="1"/>
  <c r="BL2729" i="1"/>
  <c r="BO2729" i="1"/>
  <c r="BN2729" i="1"/>
  <c r="BO73" i="1"/>
  <c r="BN73" i="1"/>
  <c r="BM73" i="1"/>
  <c r="BL73" i="1"/>
  <c r="BO1189" i="1"/>
  <c r="BN1189" i="1"/>
  <c r="BM1189" i="1"/>
  <c r="BL1189" i="1"/>
  <c r="BN1543" i="1"/>
  <c r="BO1543" i="1"/>
  <c r="BM1543" i="1"/>
  <c r="BL1543" i="1"/>
  <c r="BM2908" i="1"/>
  <c r="BL2908" i="1"/>
  <c r="BN2908" i="1"/>
  <c r="BO2908" i="1"/>
  <c r="BN1802" i="1"/>
  <c r="BO1802" i="1"/>
  <c r="BM1802" i="1"/>
  <c r="BL1802" i="1"/>
  <c r="BN2103" i="1"/>
  <c r="BM2103" i="1"/>
  <c r="BL2103" i="1"/>
  <c r="BO2103" i="1"/>
  <c r="BO2495" i="1"/>
  <c r="BN2495" i="1"/>
  <c r="BM2495" i="1"/>
  <c r="BL2495" i="1"/>
  <c r="BO1728" i="1"/>
  <c r="BN1728" i="1"/>
  <c r="BM1728" i="1"/>
  <c r="BL1728" i="1"/>
  <c r="BO1798" i="1"/>
  <c r="BN1798" i="1"/>
  <c r="BM1798" i="1"/>
  <c r="BL1798" i="1"/>
  <c r="BO3121" i="1"/>
  <c r="BN3121" i="1"/>
  <c r="BM3121" i="1"/>
  <c r="BL3121" i="1"/>
  <c r="BO1469" i="1"/>
  <c r="BL1469" i="1"/>
  <c r="BN1469" i="1"/>
  <c r="BM1469" i="1"/>
  <c r="BO3209" i="1"/>
  <c r="BN3209" i="1"/>
  <c r="BM3209" i="1"/>
  <c r="BL3209" i="1"/>
  <c r="BO3391" i="1"/>
  <c r="BN3391" i="1"/>
  <c r="BM3391" i="1"/>
  <c r="BL3391" i="1"/>
  <c r="BO3373" i="1"/>
  <c r="BM3373" i="1"/>
  <c r="BL3373" i="1"/>
  <c r="BN3373" i="1"/>
  <c r="BO3104" i="1"/>
  <c r="BN3104" i="1"/>
  <c r="BL3104" i="1"/>
  <c r="BM3104" i="1"/>
  <c r="BM1770" i="1"/>
  <c r="BL1770" i="1"/>
  <c r="BO1770" i="1"/>
  <c r="BN1770" i="1"/>
  <c r="BN650" i="1"/>
  <c r="BM650" i="1"/>
  <c r="BL650" i="1"/>
  <c r="BO650" i="1"/>
  <c r="BO2775" i="1"/>
  <c r="BN2775" i="1"/>
  <c r="BM2775" i="1"/>
  <c r="BL2775" i="1"/>
  <c r="BO3037" i="1"/>
  <c r="BN3037" i="1"/>
  <c r="BM3037" i="1"/>
  <c r="BL3037" i="1"/>
  <c r="BO538" i="1"/>
  <c r="BN538" i="1"/>
  <c r="BM538" i="1"/>
  <c r="BL538" i="1"/>
  <c r="BN24" i="1"/>
  <c r="BL24" i="1"/>
  <c r="BM24" i="1"/>
  <c r="BO24" i="1"/>
  <c r="BO892" i="1"/>
  <c r="BN892" i="1"/>
  <c r="BM892" i="1"/>
  <c r="BL892" i="1"/>
  <c r="BO566" i="1"/>
  <c r="BL566" i="1"/>
  <c r="BN566" i="1"/>
  <c r="BM566" i="1"/>
  <c r="BL3223" i="1"/>
  <c r="BO3223" i="1"/>
  <c r="BM3223" i="1"/>
  <c r="BN3223" i="1"/>
  <c r="BO2330" i="1"/>
  <c r="BN2330" i="1"/>
  <c r="BM2330" i="1"/>
  <c r="BL2330" i="1"/>
  <c r="BO454" i="1"/>
  <c r="BN454" i="1"/>
  <c r="BM454" i="1"/>
  <c r="BL454" i="1"/>
  <c r="BL1837" i="1"/>
  <c r="BO1837" i="1"/>
  <c r="BN1837" i="1"/>
  <c r="BM1837" i="1"/>
  <c r="BO1011" i="1"/>
  <c r="BN1011" i="1"/>
  <c r="BL1011" i="1"/>
  <c r="BM1011" i="1"/>
  <c r="BO1963" i="1"/>
  <c r="BN1963" i="1"/>
  <c r="BL1963" i="1"/>
  <c r="BM1963" i="1"/>
  <c r="BL258" i="1"/>
  <c r="BO258" i="1"/>
  <c r="BN258" i="1"/>
  <c r="BM258" i="1"/>
  <c r="BM3205" i="1"/>
  <c r="BL3205" i="1"/>
  <c r="BO3205" i="1"/>
  <c r="BN3205" i="1"/>
  <c r="BO1977" i="1"/>
  <c r="BN1977" i="1"/>
  <c r="BM1977" i="1"/>
  <c r="BL1977" i="1"/>
  <c r="BN3352" i="1"/>
  <c r="BL3352" i="1"/>
  <c r="BM3352" i="1"/>
  <c r="BO3352" i="1"/>
  <c r="BN3174" i="1"/>
  <c r="BM3174" i="1"/>
  <c r="BL3174" i="1"/>
  <c r="BO3174" i="1"/>
  <c r="BM1350" i="1"/>
  <c r="BL1350" i="1"/>
  <c r="BO1350" i="1"/>
  <c r="BN1350" i="1"/>
  <c r="BL2918" i="1"/>
  <c r="BN2918" i="1"/>
  <c r="BM2918" i="1"/>
  <c r="BO2918" i="1"/>
  <c r="BL2082" i="1"/>
  <c r="BO2082" i="1"/>
  <c r="BN2082" i="1"/>
  <c r="BM2082" i="1"/>
  <c r="BM1032" i="1"/>
  <c r="BL1032" i="1"/>
  <c r="BN1032" i="1"/>
  <c r="BO1032" i="1"/>
  <c r="BN3440" i="1"/>
  <c r="BM3440" i="1"/>
  <c r="BL3440" i="1"/>
  <c r="BO3440" i="1"/>
  <c r="BL2530" i="1"/>
  <c r="BO2530" i="1"/>
  <c r="BN2530" i="1"/>
  <c r="BM2530" i="1"/>
  <c r="BN3048" i="1"/>
  <c r="BM3048" i="1"/>
  <c r="BL3048" i="1"/>
  <c r="BO3048" i="1"/>
  <c r="BN1238" i="1"/>
  <c r="BM1238" i="1"/>
  <c r="BL1238" i="1"/>
  <c r="BO1238" i="1"/>
  <c r="BN2750" i="1"/>
  <c r="BM2750" i="1"/>
  <c r="BL2750" i="1"/>
  <c r="BO2750" i="1"/>
  <c r="BM1777" i="1"/>
  <c r="BL1777" i="1"/>
  <c r="BO1777" i="1"/>
  <c r="BN1777" i="1"/>
  <c r="BN2936" i="1"/>
  <c r="BM2936" i="1"/>
  <c r="BL2936" i="1"/>
  <c r="BO2936" i="1"/>
  <c r="BL3300" i="1"/>
  <c r="BN3300" i="1"/>
  <c r="BM3300" i="1"/>
  <c r="BO3300" i="1"/>
  <c r="BN902" i="1"/>
  <c r="BL902" i="1"/>
  <c r="BM902" i="1"/>
  <c r="BO902" i="1"/>
  <c r="BM1312" i="1"/>
  <c r="BL1312" i="1"/>
  <c r="BO1312" i="1"/>
  <c r="BN1312" i="1"/>
  <c r="BN717" i="1"/>
  <c r="BM717" i="1"/>
  <c r="BL717" i="1"/>
  <c r="BO717" i="1"/>
  <c r="BN2880" i="1"/>
  <c r="BO2880" i="1"/>
  <c r="BM2880" i="1"/>
  <c r="BL2880" i="1"/>
  <c r="BL2040" i="1"/>
  <c r="BO2040" i="1"/>
  <c r="BN2040" i="1"/>
  <c r="BM2040" i="1"/>
  <c r="BN122" i="1"/>
  <c r="BM122" i="1"/>
  <c r="BL122" i="1"/>
  <c r="BO122" i="1"/>
  <c r="BM3447" i="1"/>
  <c r="BO3447" i="1"/>
  <c r="BN3447" i="1"/>
  <c r="BL3447" i="1"/>
  <c r="BN864" i="1"/>
  <c r="BM864" i="1"/>
  <c r="BL864" i="1"/>
  <c r="BO864" i="1"/>
  <c r="BN1406" i="1"/>
  <c r="BM1406" i="1"/>
  <c r="BL1406" i="1"/>
  <c r="BO1406" i="1"/>
  <c r="BO1924" i="1"/>
  <c r="BN1924" i="1"/>
  <c r="BM1924" i="1"/>
  <c r="BL1924" i="1"/>
  <c r="BN440" i="1"/>
  <c r="BM440" i="1"/>
  <c r="BL440" i="1"/>
  <c r="BO440" i="1"/>
  <c r="BM2253" i="1"/>
  <c r="BL2253" i="1"/>
  <c r="BO2253" i="1"/>
  <c r="BN2253" i="1"/>
  <c r="BN66" i="1"/>
  <c r="BM66" i="1"/>
  <c r="BL66" i="1"/>
  <c r="BO66" i="1"/>
  <c r="BL1144" i="1"/>
  <c r="BO1144" i="1"/>
  <c r="BM1144" i="1"/>
  <c r="BN1144" i="1"/>
  <c r="BO643" i="1"/>
  <c r="BM643" i="1"/>
  <c r="BL643" i="1"/>
  <c r="BN643" i="1"/>
  <c r="BL2988" i="1"/>
  <c r="BO2988" i="1"/>
  <c r="BN2988" i="1"/>
  <c r="BM2988" i="1"/>
  <c r="BN605" i="1"/>
  <c r="BM605" i="1"/>
  <c r="BO605" i="1"/>
  <c r="BL605" i="1"/>
  <c r="BN549" i="1"/>
  <c r="BM549" i="1"/>
  <c r="BL549" i="1"/>
  <c r="BO549" i="1"/>
  <c r="BL1721" i="1"/>
  <c r="BN1721" i="1"/>
  <c r="BM1721" i="1"/>
  <c r="BO1721" i="1"/>
  <c r="BL2624" i="1"/>
  <c r="BO2624" i="1"/>
  <c r="BN2624" i="1"/>
  <c r="BM2624" i="1"/>
  <c r="BN1462" i="1"/>
  <c r="BM1462" i="1"/>
  <c r="BL1462" i="1"/>
  <c r="BO1462" i="1"/>
  <c r="BN2600" i="1"/>
  <c r="BM2600" i="1"/>
  <c r="BL2600" i="1"/>
  <c r="BO2600" i="1"/>
  <c r="BN3107" i="1"/>
  <c r="BM3107" i="1"/>
  <c r="BL3107" i="1"/>
  <c r="BO3107" i="1"/>
  <c r="BN2736" i="1"/>
  <c r="BM2736" i="1"/>
  <c r="BO2736" i="1"/>
  <c r="BL2736" i="1"/>
  <c r="BN17" i="1"/>
  <c r="BO17" i="1"/>
  <c r="BL17" i="1"/>
  <c r="BM17" i="1"/>
  <c r="BN20" i="1"/>
  <c r="BM20" i="1"/>
  <c r="BL20" i="1"/>
  <c r="BO20" i="1"/>
  <c r="BQ853" i="1" l="1"/>
  <c r="BW150" i="1" s="1"/>
  <c r="BS853" i="1"/>
  <c r="BQ850" i="1"/>
  <c r="BV150" i="1" s="1"/>
  <c r="BS850" i="1"/>
  <c r="BQ573" i="1"/>
  <c r="BW110" i="1" s="1"/>
  <c r="BQ1665" i="1"/>
  <c r="BQ2218" i="1"/>
  <c r="BW345" i="1" s="1"/>
  <c r="BQ41" i="1"/>
  <c r="BW34" i="1" s="1"/>
  <c r="BQ377" i="1"/>
  <c r="BW82" i="1" s="1"/>
  <c r="BQ2659" i="1"/>
  <c r="BW408" i="1" s="1"/>
  <c r="BQ3002" i="1"/>
  <c r="BW457" i="1" s="1"/>
  <c r="BQ762" i="1"/>
  <c r="BW137" i="1" s="1"/>
  <c r="BQ90" i="1"/>
  <c r="BW41" i="1" s="1"/>
  <c r="BQ2358" i="1"/>
  <c r="BW365" i="1" s="1"/>
  <c r="BQ223" i="1"/>
  <c r="BW60" i="1" s="1"/>
  <c r="BQ2120" i="1"/>
  <c r="BW331" i="1" s="1"/>
  <c r="BQ1021" i="1"/>
  <c r="BW174" i="1" s="1"/>
  <c r="BQ1630" i="1"/>
  <c r="BQ2372" i="1"/>
  <c r="BW367" i="1" s="1"/>
  <c r="BQ804" i="1"/>
  <c r="BW143" i="1" s="1"/>
  <c r="BQ188" i="1"/>
  <c r="BW55" i="1" s="1"/>
  <c r="BQ2554" i="1"/>
  <c r="BW393" i="1" s="1"/>
  <c r="BQ1833" i="1"/>
  <c r="BW290" i="1" s="1"/>
  <c r="BQ3492" i="1"/>
  <c r="BW527" i="1" s="1"/>
  <c r="BQ1546" i="1"/>
  <c r="BW249" i="1" s="1"/>
  <c r="BQ1504" i="1"/>
  <c r="BW243" i="1" s="1"/>
  <c r="BS3104" i="1"/>
  <c r="BQ2477" i="1"/>
  <c r="BW382" i="1" s="1"/>
  <c r="BQ482" i="1"/>
  <c r="BW97" i="1" s="1"/>
  <c r="BQ2057" i="1"/>
  <c r="BW322" i="1" s="1"/>
  <c r="BQ1637" i="1"/>
  <c r="BW262" i="1" s="1"/>
  <c r="BQ1518" i="1"/>
  <c r="BW245" i="1" s="1"/>
  <c r="BQ531" i="1"/>
  <c r="BW104" i="1" s="1"/>
  <c r="BQ2533" i="1"/>
  <c r="BW390" i="1" s="1"/>
  <c r="BQ1679" i="1"/>
  <c r="BW268" i="1" s="1"/>
  <c r="BQ1357" i="1"/>
  <c r="BW222" i="1" s="1"/>
  <c r="BQ2568" i="1"/>
  <c r="BW395" i="1" s="1"/>
  <c r="BQ3156" i="1"/>
  <c r="BW479" i="1" s="1"/>
  <c r="BQ1616" i="1"/>
  <c r="BW259" i="1" s="1"/>
  <c r="BQ1749" i="1"/>
  <c r="BW278" i="1" s="1"/>
  <c r="BQ1245" i="1"/>
  <c r="BW206" i="1" s="1"/>
  <c r="BQ1077" i="1"/>
  <c r="BQ2743" i="1"/>
  <c r="BW420" i="1" s="1"/>
  <c r="BS143" i="1"/>
  <c r="BQ27" i="1"/>
  <c r="BW32" i="1" s="1"/>
  <c r="BQ1147" i="1"/>
  <c r="BW192" i="1" s="1"/>
  <c r="BQ3226" i="1"/>
  <c r="BW489" i="1" s="1"/>
  <c r="BQ2050" i="1"/>
  <c r="BW321" i="1" s="1"/>
  <c r="BQ580" i="1"/>
  <c r="BW111" i="1" s="1"/>
  <c r="BS3335" i="1"/>
  <c r="BQ3212" i="1"/>
  <c r="BW487" i="1" s="1"/>
  <c r="BQ1322" i="1"/>
  <c r="BW217" i="1" s="1"/>
  <c r="BQ433" i="1"/>
  <c r="BW90" i="1" s="1"/>
  <c r="BQ20" i="1"/>
  <c r="BQ1966" i="1"/>
  <c r="BW309" i="1" s="1"/>
  <c r="BQ594" i="1"/>
  <c r="BW113" i="1" s="1"/>
  <c r="BQ1973" i="1"/>
  <c r="BW310" i="1" s="1"/>
  <c r="BQ874" i="1"/>
  <c r="BW153" i="1" s="1"/>
  <c r="BS311" i="1"/>
  <c r="BQ1553" i="1"/>
  <c r="BW250" i="1" s="1"/>
  <c r="BQ1686" i="1"/>
  <c r="BW269" i="1" s="1"/>
  <c r="BQ2687" i="1"/>
  <c r="BW412" i="1" s="1"/>
  <c r="BQ2064" i="1"/>
  <c r="BW323" i="1" s="1"/>
  <c r="BQ1448" i="1"/>
  <c r="BW235" i="1" s="1"/>
  <c r="BQ2421" i="1"/>
  <c r="BW374" i="1" s="1"/>
  <c r="BQ1413" i="1"/>
  <c r="BW230" i="1" s="1"/>
  <c r="BQ734" i="1"/>
  <c r="BW133" i="1" s="1"/>
  <c r="BQ2337" i="1"/>
  <c r="BW362" i="1" s="1"/>
  <c r="BQ2407" i="1"/>
  <c r="BW372" i="1" s="1"/>
  <c r="BQ678" i="1"/>
  <c r="BW125" i="1" s="1"/>
  <c r="BQ1826" i="1"/>
  <c r="BW289" i="1" s="1"/>
  <c r="BQ1525" i="1"/>
  <c r="BW246" i="1" s="1"/>
  <c r="BQ524" i="1"/>
  <c r="BW103" i="1" s="1"/>
  <c r="BQ1581" i="1"/>
  <c r="BW254" i="1" s="1"/>
  <c r="BQ118" i="1"/>
  <c r="BW45" i="1" s="1"/>
  <c r="BQ1014" i="1"/>
  <c r="BW173" i="1" s="1"/>
  <c r="BQ1049" i="1"/>
  <c r="BW178" i="1" s="1"/>
  <c r="BQ972" i="1"/>
  <c r="BW167" i="1" s="1"/>
  <c r="BQ2505" i="1"/>
  <c r="BW386" i="1" s="1"/>
  <c r="BQ3289" i="1"/>
  <c r="BW498" i="1" s="1"/>
  <c r="BQ2085" i="1"/>
  <c r="BW326" i="1" s="1"/>
  <c r="BQ3202" i="1"/>
  <c r="BV486" i="1" s="1"/>
  <c r="CD486" i="1" s="1"/>
  <c r="BQ419" i="1"/>
  <c r="BW88" i="1" s="1"/>
  <c r="BQ2386" i="1"/>
  <c r="BW369" i="1" s="1"/>
  <c r="BQ2323" i="1"/>
  <c r="BW360" i="1" s="1"/>
  <c r="BS1977" i="1"/>
  <c r="BQ1977" i="1"/>
  <c r="BS1980" i="1"/>
  <c r="BS1805" i="1"/>
  <c r="BS1802" i="1"/>
  <c r="BQ1802" i="1"/>
  <c r="BV286" i="1" s="1"/>
  <c r="CD286" i="1" s="1"/>
  <c r="BS1571" i="1"/>
  <c r="BQ1571" i="1"/>
  <c r="BV253" i="1" s="1"/>
  <c r="BS1574" i="1"/>
  <c r="BS2754" i="1"/>
  <c r="BS2757" i="1"/>
  <c r="BQ2754" i="1"/>
  <c r="BV422" i="1" s="1"/>
  <c r="CD422" i="1" s="1"/>
  <c r="BS2453" i="1"/>
  <c r="BQ2453" i="1"/>
  <c r="BV379" i="1" s="1"/>
  <c r="CD379" i="1" s="1"/>
  <c r="BS2456" i="1"/>
  <c r="BQ125" i="1"/>
  <c r="BW46" i="1" s="1"/>
  <c r="BQ3177" i="1"/>
  <c r="BW482" i="1" s="1"/>
  <c r="BS2586" i="1"/>
  <c r="BQ2586" i="1"/>
  <c r="BV398" i="1" s="1"/>
  <c r="CD398" i="1" s="1"/>
  <c r="BS2589" i="1"/>
  <c r="BS2530" i="1"/>
  <c r="BQ2530" i="1"/>
  <c r="BV390" i="1" s="1"/>
  <c r="CD390" i="1" s="1"/>
  <c r="BS2533" i="1"/>
  <c r="BS1770" i="1"/>
  <c r="BQ2911" i="1"/>
  <c r="BW444" i="1" s="1"/>
  <c r="BQ1140" i="1"/>
  <c r="BW191" i="1" s="1"/>
  <c r="BQ1056" i="1"/>
  <c r="BW179" i="1" s="1"/>
  <c r="BQ2589" i="1"/>
  <c r="BW398" i="1" s="1"/>
  <c r="BS608" i="1"/>
  <c r="BS605" i="1"/>
  <c r="BQ605" i="1"/>
  <c r="BV115" i="1" s="1"/>
  <c r="BQ2043" i="1"/>
  <c r="BW320" i="1" s="1"/>
  <c r="BQ1840" i="1"/>
  <c r="BW291" i="1" s="1"/>
  <c r="BS2778" i="1"/>
  <c r="BS2775" i="1"/>
  <c r="BQ2775" i="1"/>
  <c r="BV425" i="1" s="1"/>
  <c r="CD425" i="1" s="1"/>
  <c r="BS3209" i="1"/>
  <c r="BQ3209" i="1"/>
  <c r="BV487" i="1" s="1"/>
  <c r="CD487" i="1" s="1"/>
  <c r="BS3212" i="1"/>
  <c r="BS1546" i="1"/>
  <c r="BS1543" i="1"/>
  <c r="BQ1543" i="1"/>
  <c r="BS2726" i="1"/>
  <c r="BQ2726" i="1"/>
  <c r="BV418" i="1" s="1"/>
  <c r="CD418" i="1" s="1"/>
  <c r="BS2729" i="1"/>
  <c r="BS2050" i="1"/>
  <c r="BS2047" i="1"/>
  <c r="BQ2047" i="1"/>
  <c r="BV321" i="1" s="1"/>
  <c r="CD321" i="1" s="1"/>
  <c r="BS1830" i="1"/>
  <c r="BQ1830" i="1"/>
  <c r="BV290" i="1" s="1"/>
  <c r="CD290" i="1" s="1"/>
  <c r="BS1833" i="1"/>
  <c r="BQ3268" i="1"/>
  <c r="BW495" i="1" s="1"/>
  <c r="BQ990" i="1"/>
  <c r="BS993" i="1"/>
  <c r="BS990" i="1"/>
  <c r="BQ3030" i="1"/>
  <c r="BW461" i="1" s="1"/>
  <c r="BS1515" i="1"/>
  <c r="BS1518" i="1"/>
  <c r="BQ1515" i="1"/>
  <c r="BV245" i="1" s="1"/>
  <c r="BS1319" i="1"/>
  <c r="BQ1319" i="1"/>
  <c r="BV217" i="1" s="1"/>
  <c r="BS1322" i="1"/>
  <c r="BS1228" i="1"/>
  <c r="BS1231" i="1"/>
  <c r="BQ1228" i="1"/>
  <c r="BV204" i="1" s="1"/>
  <c r="BS1459" i="1"/>
  <c r="BQ1459" i="1"/>
  <c r="BV237" i="1" s="1"/>
  <c r="BS1462" i="1"/>
  <c r="BS2225" i="1"/>
  <c r="BS2222" i="1"/>
  <c r="BQ2222" i="1"/>
  <c r="BV346" i="1" s="1"/>
  <c r="CD346" i="1" s="1"/>
  <c r="BS1501" i="1"/>
  <c r="BQ1501" i="1"/>
  <c r="BV243" i="1" s="1"/>
  <c r="BS1504" i="1"/>
  <c r="BQ1399" i="1"/>
  <c r="BW228" i="1" s="1"/>
  <c r="BS528" i="1"/>
  <c r="BS531" i="1"/>
  <c r="BQ528" i="1"/>
  <c r="BV104" i="1" s="1"/>
  <c r="BQ2054" i="1"/>
  <c r="BS2057" i="1"/>
  <c r="BS2054" i="1"/>
  <c r="BQ479" i="1"/>
  <c r="BV97" i="1" s="1"/>
  <c r="BS479" i="1"/>
  <c r="BS482" i="1"/>
  <c r="BS1637" i="1"/>
  <c r="BS1634" i="1"/>
  <c r="BQ1634" i="1"/>
  <c r="BV262" i="1" s="1"/>
  <c r="BQ818" i="1"/>
  <c r="BW145" i="1" s="1"/>
  <c r="BQ559" i="1"/>
  <c r="BW108" i="1" s="1"/>
  <c r="BS2971" i="1"/>
  <c r="BQ2971" i="1"/>
  <c r="BV453" i="1" s="1"/>
  <c r="CD453" i="1" s="1"/>
  <c r="BS2974" i="1"/>
  <c r="BQ1921" i="1"/>
  <c r="BS1924" i="1"/>
  <c r="BS1921" i="1"/>
  <c r="BQ650" i="1"/>
  <c r="BW121" i="1" s="1"/>
  <c r="BQ2792" i="1"/>
  <c r="BW427" i="1" s="1"/>
  <c r="BS3499" i="1"/>
  <c r="BS3496" i="1"/>
  <c r="BQ3496" i="1"/>
  <c r="BV528" i="1" s="1"/>
  <c r="CD528" i="1" s="1"/>
  <c r="BQ2736" i="1"/>
  <c r="BW419" i="1" s="1"/>
  <c r="BQ3489" i="1"/>
  <c r="BV527" i="1" s="1"/>
  <c r="CD527" i="1" s="1"/>
  <c r="BS3492" i="1"/>
  <c r="BS3489" i="1"/>
  <c r="BQ902" i="1"/>
  <c r="BW157" i="1" s="1"/>
  <c r="BS1067" i="1"/>
  <c r="BQ1067" i="1"/>
  <c r="BV181" i="1" s="1"/>
  <c r="BS1070" i="1"/>
  <c r="BQ342" i="1"/>
  <c r="BW77" i="1" s="1"/>
  <c r="BQ3198" i="1"/>
  <c r="BW485" i="1" s="1"/>
  <c r="BS570" i="1"/>
  <c r="BQ570" i="1"/>
  <c r="BV110" i="1" s="1"/>
  <c r="BS573" i="1"/>
  <c r="BS1662" i="1"/>
  <c r="BQ1662" i="1"/>
  <c r="BV266" i="1" s="1"/>
  <c r="BS1665" i="1"/>
  <c r="BQ1875" i="1"/>
  <c r="BW296" i="1" s="1"/>
  <c r="BS38" i="1"/>
  <c r="BQ38" i="1"/>
  <c r="BS41" i="1"/>
  <c r="BS374" i="1"/>
  <c r="BQ374" i="1"/>
  <c r="BS377" i="1"/>
  <c r="BS2659" i="1"/>
  <c r="BS2656" i="1"/>
  <c r="BQ2656" i="1"/>
  <c r="BS3002" i="1"/>
  <c r="BS2999" i="1"/>
  <c r="BQ2999" i="1"/>
  <c r="BV457" i="1" s="1"/>
  <c r="CD457" i="1" s="1"/>
  <c r="BS493" i="1"/>
  <c r="BQ493" i="1"/>
  <c r="BV99" i="1" s="1"/>
  <c r="BS496" i="1"/>
  <c r="BQ3079" i="1"/>
  <c r="BW468" i="1" s="1"/>
  <c r="BS759" i="1"/>
  <c r="BS1704" i="1"/>
  <c r="BQ1704" i="1"/>
  <c r="BS1707" i="1"/>
  <c r="BS3111" i="1"/>
  <c r="BQ3111" i="1"/>
  <c r="BV473" i="1" s="1"/>
  <c r="CD473" i="1" s="1"/>
  <c r="BS3114" i="1"/>
  <c r="BS318" i="1"/>
  <c r="BQ318" i="1"/>
  <c r="BV74" i="1" s="1"/>
  <c r="BS321" i="1"/>
  <c r="BQ2400" i="1"/>
  <c r="BW371" i="1" s="1"/>
  <c r="BS1347" i="1"/>
  <c r="BQ1347" i="1"/>
  <c r="BV221" i="1" s="1"/>
  <c r="BS1350" i="1"/>
  <c r="BQ2113" i="1"/>
  <c r="BW330" i="1" s="1"/>
  <c r="BQ2712" i="1"/>
  <c r="BS2715" i="1"/>
  <c r="BS2712" i="1"/>
  <c r="BQ787" i="1"/>
  <c r="BV141" i="1" s="1"/>
  <c r="BS790" i="1"/>
  <c r="BS787" i="1"/>
  <c r="BQ1714" i="1"/>
  <c r="BW273" i="1" s="1"/>
  <c r="BS2169" i="1"/>
  <c r="BQ2166" i="1"/>
  <c r="BV338" i="1" s="1"/>
  <c r="CD338" i="1" s="1"/>
  <c r="BS2166" i="1"/>
  <c r="BQ1959" i="1"/>
  <c r="BW308" i="1" s="1"/>
  <c r="BS640" i="1"/>
  <c r="BQ640" i="1"/>
  <c r="BV120" i="1" s="1"/>
  <c r="BS643" i="1"/>
  <c r="BS1963" i="1"/>
  <c r="BQ335" i="1"/>
  <c r="BW76" i="1" s="1"/>
  <c r="BQ2782" i="1"/>
  <c r="BV426" i="1" s="1"/>
  <c r="CD426" i="1" s="1"/>
  <c r="BS2785" i="1"/>
  <c r="BS2782" i="1"/>
  <c r="BS87" i="1"/>
  <c r="BQ87" i="1"/>
  <c r="BV41" i="1" s="1"/>
  <c r="BS90" i="1"/>
  <c r="BQ2355" i="1"/>
  <c r="BV365" i="1" s="1"/>
  <c r="CD365" i="1" s="1"/>
  <c r="BS2358" i="1"/>
  <c r="BS2355" i="1"/>
  <c r="BQ1511" i="1"/>
  <c r="BW244" i="1" s="1"/>
  <c r="BS2117" i="1"/>
  <c r="BQ2117" i="1"/>
  <c r="BV331" i="1" s="1"/>
  <c r="CD331" i="1" s="1"/>
  <c r="BS2120" i="1"/>
  <c r="BQ2309" i="1"/>
  <c r="BW358" i="1" s="1"/>
  <c r="BS3258" i="1"/>
  <c r="BQ3258" i="1"/>
  <c r="BS3261" i="1"/>
  <c r="BQ153" i="1"/>
  <c r="BW50" i="1" s="1"/>
  <c r="BS2236" i="1"/>
  <c r="BQ2236" i="1"/>
  <c r="BV348" i="1" s="1"/>
  <c r="CD348" i="1" s="1"/>
  <c r="BS2239" i="1"/>
  <c r="BQ2526" i="1"/>
  <c r="BW389" i="1" s="1"/>
  <c r="BQ1655" i="1"/>
  <c r="BV265" i="1" s="1"/>
  <c r="BS1658" i="1"/>
  <c r="BS1655" i="1"/>
  <c r="BS2250" i="1"/>
  <c r="BQ2250" i="1"/>
  <c r="BS2253" i="1"/>
  <c r="BS801" i="1"/>
  <c r="BQ801" i="1"/>
  <c r="BV143" i="1" s="1"/>
  <c r="BS804" i="1"/>
  <c r="BQ2551" i="1"/>
  <c r="BV393" i="1" s="1"/>
  <c r="CD393" i="1" s="1"/>
  <c r="BS2551" i="1"/>
  <c r="BS2554" i="1"/>
  <c r="BQ1917" i="1"/>
  <c r="BW302" i="1" s="1"/>
  <c r="BS1991" i="1"/>
  <c r="BQ1991" i="1"/>
  <c r="BV313" i="1" s="1"/>
  <c r="CD313" i="1" s="1"/>
  <c r="BS1994" i="1"/>
  <c r="BS3331" i="1"/>
  <c r="BS3328" i="1"/>
  <c r="BQ3328" i="1"/>
  <c r="BV504" i="1" s="1"/>
  <c r="CD504" i="1" s="1"/>
  <c r="BS1434" i="1"/>
  <c r="BS1431" i="1"/>
  <c r="BQ1431" i="1"/>
  <c r="BV233" i="1" s="1"/>
  <c r="BS1060" i="1"/>
  <c r="BQ1060" i="1"/>
  <c r="BV180" i="1" s="1"/>
  <c r="BS1063" i="1"/>
  <c r="BS188" i="1"/>
  <c r="BS185" i="1"/>
  <c r="BQ185" i="1"/>
  <c r="BV55" i="1" s="1"/>
  <c r="BS31" i="1"/>
  <c r="BQ31" i="1"/>
  <c r="BV33" i="1" s="1"/>
  <c r="BS34" i="1"/>
  <c r="BS1165" i="1"/>
  <c r="BQ1165" i="1"/>
  <c r="BV195" i="1" s="1"/>
  <c r="BS1168" i="1"/>
  <c r="BQ1102" i="1"/>
  <c r="BV186" i="1" s="1"/>
  <c r="BS1105" i="1"/>
  <c r="BS1102" i="1"/>
  <c r="BS2005" i="1"/>
  <c r="BQ2005" i="1"/>
  <c r="BS2008" i="1"/>
  <c r="BS2803" i="1"/>
  <c r="BQ2803" i="1"/>
  <c r="BS2806" i="1"/>
  <c r="BQ1588" i="1"/>
  <c r="BW255" i="1" s="1"/>
  <c r="BS2446" i="1"/>
  <c r="BS2449" i="1"/>
  <c r="BQ2446" i="1"/>
  <c r="BS2964" i="1"/>
  <c r="BQ2964" i="1"/>
  <c r="BV452" i="1" s="1"/>
  <c r="CD452" i="1" s="1"/>
  <c r="BS2967" i="1"/>
  <c r="BS437" i="1"/>
  <c r="BQ437" i="1"/>
  <c r="BV91" i="1" s="1"/>
  <c r="BS440" i="1"/>
  <c r="BS2516" i="1"/>
  <c r="BQ2516" i="1"/>
  <c r="BV388" i="1" s="1"/>
  <c r="CD388" i="1" s="1"/>
  <c r="BS2519" i="1"/>
  <c r="BS2834" i="1"/>
  <c r="BS2831" i="1"/>
  <c r="BQ2831" i="1"/>
  <c r="BV433" i="1" s="1"/>
  <c r="CD433" i="1" s="1"/>
  <c r="BS1004" i="1"/>
  <c r="BQ1004" i="1"/>
  <c r="BS1007" i="1"/>
  <c r="BS2957" i="1"/>
  <c r="BQ2957" i="1"/>
  <c r="BV451" i="1" s="1"/>
  <c r="CD451" i="1" s="1"/>
  <c r="BS2960" i="1"/>
  <c r="BQ2134" i="1"/>
  <c r="BW333" i="1" s="1"/>
  <c r="BS2845" i="1"/>
  <c r="BS2848" i="1"/>
  <c r="BQ55" i="1"/>
  <c r="BW36" i="1" s="1"/>
  <c r="BS1949" i="1"/>
  <c r="BQ1949" i="1"/>
  <c r="BS1952" i="1"/>
  <c r="BS2663" i="1"/>
  <c r="BQ2663" i="1"/>
  <c r="BV409" i="1" s="1"/>
  <c r="CD409" i="1" s="1"/>
  <c r="BS2666" i="1"/>
  <c r="BS262" i="1"/>
  <c r="BQ262" i="1"/>
  <c r="BV66" i="1" s="1"/>
  <c r="BS265" i="1"/>
  <c r="BQ1133" i="1"/>
  <c r="BW190" i="1" s="1"/>
  <c r="BQ2981" i="1"/>
  <c r="BW454" i="1" s="1"/>
  <c r="BQ2862" i="1"/>
  <c r="BW437" i="1" s="1"/>
  <c r="BQ1784" i="1"/>
  <c r="BW283" i="1" s="1"/>
  <c r="BQ2558" i="1"/>
  <c r="BV394" i="1" s="1"/>
  <c r="CD394" i="1" s="1"/>
  <c r="BS2561" i="1"/>
  <c r="BS2558" i="1"/>
  <c r="BS2257" i="1"/>
  <c r="BQ2257" i="1"/>
  <c r="BV351" i="1" s="1"/>
  <c r="CD351" i="1" s="1"/>
  <c r="BS2260" i="1"/>
  <c r="BQ384" i="1"/>
  <c r="BW83" i="1" s="1"/>
  <c r="BQ1777" i="1"/>
  <c r="BW282" i="1" s="1"/>
  <c r="BQ1035" i="1"/>
  <c r="BW176" i="1" s="1"/>
  <c r="BS3443" i="1"/>
  <c r="BS3440" i="1"/>
  <c r="BQ3440" i="1"/>
  <c r="BV520" i="1" s="1"/>
  <c r="CD520" i="1" s="1"/>
  <c r="BQ2778" i="1"/>
  <c r="BW425" i="1" s="1"/>
  <c r="BQ3104" i="1"/>
  <c r="BV472" i="1" s="1"/>
  <c r="CD472" i="1" s="1"/>
  <c r="BS3107" i="1"/>
  <c r="BS2106" i="1"/>
  <c r="BS2103" i="1"/>
  <c r="BQ2103" i="1"/>
  <c r="BV329" i="1" s="1"/>
  <c r="CD329" i="1" s="1"/>
  <c r="BS1557" i="1"/>
  <c r="BQ1557" i="1"/>
  <c r="BV251" i="1" s="1"/>
  <c r="BS1560" i="1"/>
  <c r="BQ1231" i="1"/>
  <c r="BW204" i="1" s="1"/>
  <c r="BQ2225" i="1"/>
  <c r="BW346" i="1" s="1"/>
  <c r="BS1396" i="1"/>
  <c r="BQ1396" i="1"/>
  <c r="BV228" i="1" s="1"/>
  <c r="BS1399" i="1"/>
  <c r="BQ2974" i="1"/>
  <c r="BW453" i="1" s="1"/>
  <c r="BQ1924" i="1"/>
  <c r="BW303" i="1" s="1"/>
  <c r="BQ2789" i="1"/>
  <c r="BV427" i="1" s="1"/>
  <c r="CD427" i="1" s="1"/>
  <c r="BS2789" i="1"/>
  <c r="BQ3499" i="1"/>
  <c r="BW528" i="1" s="1"/>
  <c r="BS899" i="1"/>
  <c r="BQ899" i="1"/>
  <c r="BV157" i="1" s="1"/>
  <c r="BS902" i="1"/>
  <c r="BQ1070" i="1"/>
  <c r="BW181" i="1" s="1"/>
  <c r="BS339" i="1"/>
  <c r="BQ339" i="1"/>
  <c r="BS342" i="1"/>
  <c r="BS3195" i="1"/>
  <c r="BQ3195" i="1"/>
  <c r="BV485" i="1" s="1"/>
  <c r="CD485" i="1" s="1"/>
  <c r="BS3198" i="1"/>
  <c r="BS1875" i="1"/>
  <c r="BS1872" i="1"/>
  <c r="BQ1872" i="1"/>
  <c r="BV296" i="1" s="1"/>
  <c r="CD296" i="1" s="1"/>
  <c r="BS1091" i="1"/>
  <c r="BS1088" i="1"/>
  <c r="BQ1088" i="1"/>
  <c r="BV184" i="1" s="1"/>
  <c r="BQ3076" i="1"/>
  <c r="BV468" i="1" s="1"/>
  <c r="CD468" i="1" s="1"/>
  <c r="BS3079" i="1"/>
  <c r="BS3076" i="1"/>
  <c r="BS776" i="1"/>
  <c r="BS773" i="1"/>
  <c r="BQ773" i="1"/>
  <c r="BV139" i="1" s="1"/>
  <c r="BQ321" i="1"/>
  <c r="BW74" i="1" s="1"/>
  <c r="BQ1350" i="1"/>
  <c r="BW221" i="1" s="1"/>
  <c r="BQ3219" i="1"/>
  <c r="BW488" i="1" s="1"/>
  <c r="BS2033" i="1"/>
  <c r="BQ2033" i="1"/>
  <c r="BV319" i="1" s="1"/>
  <c r="CD319" i="1" s="1"/>
  <c r="BS2036" i="1"/>
  <c r="BQ2169" i="1"/>
  <c r="BW338" i="1" s="1"/>
  <c r="BS1025" i="1"/>
  <c r="BQ1025" i="1"/>
  <c r="BV175" i="1" s="1"/>
  <c r="BS1028" i="1"/>
  <c r="BS3377" i="1"/>
  <c r="BQ3377" i="1"/>
  <c r="BV511" i="1" s="1"/>
  <c r="CD511" i="1" s="1"/>
  <c r="BS3380" i="1"/>
  <c r="BS461" i="1"/>
  <c r="BS458" i="1"/>
  <c r="BQ458" i="1"/>
  <c r="BV94" i="1" s="1"/>
  <c r="BS825" i="1"/>
  <c r="BS822" i="1"/>
  <c r="BQ822" i="1"/>
  <c r="BV146" i="1" s="1"/>
  <c r="BQ2785" i="1"/>
  <c r="BW426" i="1" s="1"/>
  <c r="BS1508" i="1"/>
  <c r="BQ1508" i="1"/>
  <c r="BS1511" i="1"/>
  <c r="BS2306" i="1"/>
  <c r="BQ2306" i="1"/>
  <c r="BV358" i="1" s="1"/>
  <c r="CD358" i="1" s="1"/>
  <c r="BS2309" i="1"/>
  <c r="BQ3261" i="1"/>
  <c r="BW494" i="1" s="1"/>
  <c r="BQ2239" i="1"/>
  <c r="BW348" i="1" s="1"/>
  <c r="BS1172" i="1"/>
  <c r="BQ1172" i="1"/>
  <c r="BV196" i="1" s="1"/>
  <c r="BS1175" i="1"/>
  <c r="BQ2523" i="1"/>
  <c r="BV389" i="1" s="1"/>
  <c r="CD389" i="1" s="1"/>
  <c r="BS2526" i="1"/>
  <c r="BS2523" i="1"/>
  <c r="BS1935" i="1"/>
  <c r="BQ1935" i="1"/>
  <c r="BV305" i="1" s="1"/>
  <c r="CD305" i="1" s="1"/>
  <c r="BS1938" i="1"/>
  <c r="BS1987" i="1"/>
  <c r="BS1984" i="1"/>
  <c r="BQ1984" i="1"/>
  <c r="BV312" i="1" s="1"/>
  <c r="CD312" i="1" s="1"/>
  <c r="BQ405" i="1"/>
  <c r="BW86" i="1" s="1"/>
  <c r="BS2579" i="1"/>
  <c r="BS1539" i="1"/>
  <c r="BS1536" i="1"/>
  <c r="BQ1536" i="1"/>
  <c r="BQ1658" i="1"/>
  <c r="BW265" i="1" s="1"/>
  <c r="BQ2253" i="1"/>
  <c r="BW350" i="1" s="1"/>
  <c r="BS2330" i="1"/>
  <c r="BS2327" i="1"/>
  <c r="BQ2327" i="1"/>
  <c r="BV361" i="1" s="1"/>
  <c r="CD361" i="1" s="1"/>
  <c r="BS1917" i="1"/>
  <c r="BS1914" i="1"/>
  <c r="BQ1914" i="1"/>
  <c r="BQ3188" i="1"/>
  <c r="BV484" i="1" s="1"/>
  <c r="CD484" i="1" s="1"/>
  <c r="BS3191" i="1"/>
  <c r="BS3188" i="1"/>
  <c r="BQ1994" i="1"/>
  <c r="BW313" i="1" s="1"/>
  <c r="BQ3331" i="1"/>
  <c r="BW504" i="1" s="1"/>
  <c r="BQ1434" i="1"/>
  <c r="BW233" i="1" s="1"/>
  <c r="BQ1063" i="1"/>
  <c r="BW180" i="1" s="1"/>
  <c r="BQ1105" i="1"/>
  <c r="BW186" i="1" s="1"/>
  <c r="BQ2008" i="1"/>
  <c r="BW315" i="1" s="1"/>
  <c r="BQ1585" i="1"/>
  <c r="BV255" i="1" s="1"/>
  <c r="BS1588" i="1"/>
  <c r="BS1585" i="1"/>
  <c r="BQ2449" i="1"/>
  <c r="BW378" i="1" s="1"/>
  <c r="BQ2967" i="1"/>
  <c r="BW452" i="1" s="1"/>
  <c r="BQ440" i="1"/>
  <c r="BW91" i="1" s="1"/>
  <c r="BQ2519" i="1"/>
  <c r="BW388" i="1" s="1"/>
  <c r="BQ2897" i="1"/>
  <c r="BW442" i="1" s="1"/>
  <c r="BS979" i="1"/>
  <c r="BS976" i="1"/>
  <c r="BQ976" i="1"/>
  <c r="BV168" i="1" s="1"/>
  <c r="BQ2960" i="1"/>
  <c r="BW451" i="1" s="1"/>
  <c r="BQ3163" i="1"/>
  <c r="BW480" i="1" s="1"/>
  <c r="BS766" i="1"/>
  <c r="BQ766" i="1"/>
  <c r="BV138" i="1" s="1"/>
  <c r="BS769" i="1"/>
  <c r="BQ1952" i="1"/>
  <c r="BW307" i="1" s="1"/>
  <c r="BQ2666" i="1"/>
  <c r="BW409" i="1" s="1"/>
  <c r="BQ265" i="1"/>
  <c r="BW66" i="1" s="1"/>
  <c r="BQ2092" i="1"/>
  <c r="BW327" i="1" s="1"/>
  <c r="BQ2260" i="1"/>
  <c r="BW351" i="1" s="1"/>
  <c r="BS255" i="1"/>
  <c r="BQ255" i="1"/>
  <c r="BS258" i="1"/>
  <c r="BS1718" i="1"/>
  <c r="BS867" i="1"/>
  <c r="BS864" i="1"/>
  <c r="BQ864" i="1"/>
  <c r="BV152" i="1" s="1"/>
  <c r="BS2939" i="1"/>
  <c r="BS2936" i="1"/>
  <c r="BQ2936" i="1"/>
  <c r="BV448" i="1" s="1"/>
  <c r="CD448" i="1" s="1"/>
  <c r="BQ2729" i="1"/>
  <c r="BW418" i="1" s="1"/>
  <c r="BS584" i="1"/>
  <c r="BQ584" i="1"/>
  <c r="BS587" i="1"/>
  <c r="BQ993" i="1"/>
  <c r="BW170" i="1" s="1"/>
  <c r="BQ1462" i="1"/>
  <c r="BW237" i="1" s="1"/>
  <c r="BS559" i="1"/>
  <c r="BS556" i="1"/>
  <c r="BQ556" i="1"/>
  <c r="BV108" i="1" s="1"/>
  <c r="BQ3429" i="1"/>
  <c r="BW518" i="1" s="1"/>
  <c r="BQ3107" i="1"/>
  <c r="BW472" i="1" s="1"/>
  <c r="BQ608" i="1"/>
  <c r="BW115" i="1" s="1"/>
  <c r="BQ867" i="1"/>
  <c r="BW152" i="1" s="1"/>
  <c r="BS1315" i="1"/>
  <c r="BS1312" i="1"/>
  <c r="BQ1312" i="1"/>
  <c r="BV216" i="1" s="1"/>
  <c r="BQ2939" i="1"/>
  <c r="BW448" i="1" s="1"/>
  <c r="BQ3443" i="1"/>
  <c r="BW520" i="1" s="1"/>
  <c r="BS27" i="1"/>
  <c r="BS24" i="1"/>
  <c r="BQ24" i="1"/>
  <c r="BV32" i="1" s="1"/>
  <c r="CD32" i="1" s="1"/>
  <c r="BQ2106" i="1"/>
  <c r="BW329" i="1" s="1"/>
  <c r="BQ587" i="1"/>
  <c r="BW112" i="1" s="1"/>
  <c r="BS1361" i="1"/>
  <c r="BQ1361" i="1"/>
  <c r="BS1364" i="1"/>
  <c r="BS3202" i="1"/>
  <c r="BS1473" i="1"/>
  <c r="BQ1473" i="1"/>
  <c r="BV239" i="1" s="1"/>
  <c r="BS1476" i="1"/>
  <c r="BQ1560" i="1"/>
  <c r="BW251" i="1" s="1"/>
  <c r="BS2635" i="1"/>
  <c r="BQ2635" i="1"/>
  <c r="BV405" i="1" s="1"/>
  <c r="CD405" i="1" s="1"/>
  <c r="BS2638" i="1"/>
  <c r="BQ2173" i="1"/>
  <c r="BV339" i="1" s="1"/>
  <c r="CD339" i="1" s="1"/>
  <c r="BS2176" i="1"/>
  <c r="BS2173" i="1"/>
  <c r="BQ1091" i="1"/>
  <c r="BW184" i="1" s="1"/>
  <c r="BS181" i="1"/>
  <c r="BS178" i="1"/>
  <c r="BQ178" i="1"/>
  <c r="BS1742" i="1"/>
  <c r="BS1739" i="1"/>
  <c r="BQ1739" i="1"/>
  <c r="BV277" i="1" s="1"/>
  <c r="BS171" i="1"/>
  <c r="BQ171" i="1"/>
  <c r="BV53" i="1" s="1"/>
  <c r="BS174" i="1"/>
  <c r="BQ2152" i="1"/>
  <c r="BV336" i="1" s="1"/>
  <c r="CD336" i="1" s="1"/>
  <c r="BS2152" i="1"/>
  <c r="BS2155" i="1"/>
  <c r="BQ496" i="1"/>
  <c r="BW99" i="1" s="1"/>
  <c r="BS2131" i="1"/>
  <c r="BQ776" i="1"/>
  <c r="BW139" i="1" s="1"/>
  <c r="BQ3114" i="1"/>
  <c r="BW473" i="1" s="1"/>
  <c r="BS3020" i="1"/>
  <c r="BQ2036" i="1"/>
  <c r="BW319" i="1" s="1"/>
  <c r="BQ1028" i="1"/>
  <c r="BW175" i="1" s="1"/>
  <c r="BQ3380" i="1"/>
  <c r="BW511" i="1" s="1"/>
  <c r="BS276" i="1"/>
  <c r="BS279" i="1"/>
  <c r="BQ276" i="1"/>
  <c r="BV68" i="1" s="1"/>
  <c r="BQ461" i="1"/>
  <c r="BW94" i="1" s="1"/>
  <c r="BQ825" i="1"/>
  <c r="BW146" i="1" s="1"/>
  <c r="BQ1175" i="1"/>
  <c r="BW196" i="1" s="1"/>
  <c r="BS689" i="1"/>
  <c r="BQ689" i="1"/>
  <c r="BV127" i="1" s="1"/>
  <c r="BS692" i="1"/>
  <c r="BQ1938" i="1"/>
  <c r="BW305" i="1" s="1"/>
  <c r="BQ1987" i="1"/>
  <c r="BW312" i="1" s="1"/>
  <c r="BS2159" i="1"/>
  <c r="BQ2159" i="1"/>
  <c r="BV337" i="1" s="1"/>
  <c r="CD337" i="1" s="1"/>
  <c r="BS2162" i="1"/>
  <c r="BS402" i="1"/>
  <c r="BQ402" i="1"/>
  <c r="BV86" i="1" s="1"/>
  <c r="BS405" i="1"/>
  <c r="BQ2582" i="1"/>
  <c r="BW397" i="1" s="1"/>
  <c r="BQ1539" i="1"/>
  <c r="BW248" i="1" s="1"/>
  <c r="BQ2330" i="1"/>
  <c r="BW361" i="1" s="1"/>
  <c r="BS507" i="1"/>
  <c r="BQ507" i="1"/>
  <c r="BV101" i="1" s="1"/>
  <c r="BS510" i="1"/>
  <c r="BQ3191" i="1"/>
  <c r="BW484" i="1" s="1"/>
  <c r="BS1854" i="1"/>
  <c r="BS1851" i="1"/>
  <c r="BQ1851" i="1"/>
  <c r="BV293" i="1" s="1"/>
  <c r="CD293" i="1" s="1"/>
  <c r="BS2929" i="1"/>
  <c r="BQ2929" i="1"/>
  <c r="BV447" i="1" s="1"/>
  <c r="CD447" i="1" s="1"/>
  <c r="BS2932" i="1"/>
  <c r="BQ2376" i="1"/>
  <c r="BV368" i="1" s="1"/>
  <c r="CD368" i="1" s="1"/>
  <c r="BS2379" i="1"/>
  <c r="BS2376" i="1"/>
  <c r="BQ2806" i="1"/>
  <c r="BW429" i="1" s="1"/>
  <c r="BQ2138" i="1"/>
  <c r="BV334" i="1" s="1"/>
  <c r="CD334" i="1" s="1"/>
  <c r="BS2141" i="1"/>
  <c r="BQ1732" i="1"/>
  <c r="BV276" i="1" s="1"/>
  <c r="BS1735" i="1"/>
  <c r="BS1732" i="1"/>
  <c r="BQ1007" i="1"/>
  <c r="BW172" i="1" s="1"/>
  <c r="BQ979" i="1"/>
  <c r="BW168" i="1" s="1"/>
  <c r="BQ769" i="1"/>
  <c r="BW138" i="1" s="1"/>
  <c r="BS2134" i="1"/>
  <c r="BQ2131" i="1"/>
  <c r="BV333" i="1" s="1"/>
  <c r="CD333" i="1" s="1"/>
  <c r="BS1417" i="1"/>
  <c r="BQ1417" i="1"/>
  <c r="BV231" i="1" s="1"/>
  <c r="BS1420" i="1"/>
  <c r="BS1900" i="1"/>
  <c r="BQ1900" i="1"/>
  <c r="BV300" i="1" s="1"/>
  <c r="CD300" i="1" s="1"/>
  <c r="BS1903" i="1"/>
  <c r="BS2432" i="1"/>
  <c r="BQ2432" i="1"/>
  <c r="BV376" i="1" s="1"/>
  <c r="CD376" i="1" s="1"/>
  <c r="BS2435" i="1"/>
  <c r="BS2089" i="1"/>
  <c r="BQ2089" i="1"/>
  <c r="BS2092" i="1"/>
  <c r="BS1788" i="1"/>
  <c r="BQ1788" i="1"/>
  <c r="BS1791" i="1"/>
  <c r="BS3237" i="1"/>
  <c r="BQ3237" i="1"/>
  <c r="BV491" i="1" s="1"/>
  <c r="CD491" i="1" s="1"/>
  <c r="BS3240" i="1"/>
  <c r="BS2883" i="1"/>
  <c r="BS2880" i="1"/>
  <c r="BQ2880" i="1"/>
  <c r="BV440" i="1" s="1"/>
  <c r="CD440" i="1" s="1"/>
  <c r="BQ3139" i="1"/>
  <c r="BS3142" i="1"/>
  <c r="BS3139" i="1"/>
  <c r="BQ934" i="1"/>
  <c r="BS937" i="1"/>
  <c r="BS934" i="1"/>
  <c r="BS80" i="1"/>
  <c r="BQ80" i="1"/>
  <c r="BV40" i="1" s="1"/>
  <c r="BS83" i="1"/>
  <c r="BS3454" i="1"/>
  <c r="BQ3454" i="1"/>
  <c r="BV522" i="1" s="1"/>
  <c r="CD522" i="1" s="1"/>
  <c r="BS3457" i="1"/>
  <c r="BS1147" i="1"/>
  <c r="BS1144" i="1"/>
  <c r="BQ1144" i="1"/>
  <c r="BV192" i="1" s="1"/>
  <c r="BS2043" i="1"/>
  <c r="BS2040" i="1"/>
  <c r="BQ2040" i="1"/>
  <c r="BV320" i="1" s="1"/>
  <c r="CD320" i="1" s="1"/>
  <c r="BQ1315" i="1"/>
  <c r="BW216" i="1" s="1"/>
  <c r="BS1837" i="1"/>
  <c r="BQ1837" i="1"/>
  <c r="BV291" i="1" s="1"/>
  <c r="CD291" i="1" s="1"/>
  <c r="BS1840" i="1"/>
  <c r="BQ3223" i="1"/>
  <c r="BV489" i="1" s="1"/>
  <c r="CD489" i="1" s="1"/>
  <c r="BS3223" i="1"/>
  <c r="BS3226" i="1"/>
  <c r="BQ1364" i="1"/>
  <c r="BW223" i="1" s="1"/>
  <c r="BS3265" i="1"/>
  <c r="BQ1476" i="1"/>
  <c r="BW239" i="1" s="1"/>
  <c r="BS3027" i="1"/>
  <c r="BQ3027" i="1"/>
  <c r="BV461" i="1" s="1"/>
  <c r="CD461" i="1" s="1"/>
  <c r="BS3030" i="1"/>
  <c r="BS2474" i="1"/>
  <c r="BQ2474" i="1"/>
  <c r="BV382" i="1" s="1"/>
  <c r="CD382" i="1" s="1"/>
  <c r="BS2477" i="1"/>
  <c r="BS815" i="1"/>
  <c r="BQ815" i="1"/>
  <c r="BV145" i="1" s="1"/>
  <c r="BS818" i="1"/>
  <c r="BQ2638" i="1"/>
  <c r="BW405" i="1" s="1"/>
  <c r="BQ3426" i="1"/>
  <c r="BV518" i="1" s="1"/>
  <c r="CD518" i="1" s="1"/>
  <c r="BS3429" i="1"/>
  <c r="BS3426" i="1"/>
  <c r="BS647" i="1"/>
  <c r="BQ647" i="1"/>
  <c r="BV121" i="1" s="1"/>
  <c r="BS650" i="1"/>
  <c r="BS2733" i="1"/>
  <c r="BQ2733" i="1"/>
  <c r="BV419" i="1" s="1"/>
  <c r="CD419" i="1" s="1"/>
  <c r="BS2736" i="1"/>
  <c r="BS577" i="1"/>
  <c r="BQ577" i="1"/>
  <c r="BV111" i="1" s="1"/>
  <c r="BS580" i="1"/>
  <c r="BQ2176" i="1"/>
  <c r="BW339" i="1" s="1"/>
  <c r="BS2218" i="1"/>
  <c r="BS2215" i="1"/>
  <c r="BQ2215" i="1"/>
  <c r="BV345" i="1" s="1"/>
  <c r="CD345" i="1" s="1"/>
  <c r="BQ181" i="1"/>
  <c r="BW54" i="1" s="1"/>
  <c r="BQ1742" i="1"/>
  <c r="BW277" i="1" s="1"/>
  <c r="BQ174" i="1"/>
  <c r="BW53" i="1" s="1"/>
  <c r="BQ2155" i="1"/>
  <c r="BW336" i="1" s="1"/>
  <c r="BQ1707" i="1"/>
  <c r="BW272" i="1" s="1"/>
  <c r="BS2631" i="1"/>
  <c r="BQ2628" i="1"/>
  <c r="BS633" i="1"/>
  <c r="BQ633" i="1"/>
  <c r="BV119" i="1" s="1"/>
  <c r="BS636" i="1"/>
  <c r="BQ1189" i="1"/>
  <c r="BW198" i="1" s="1"/>
  <c r="BS2145" i="1"/>
  <c r="BQ2145" i="1"/>
  <c r="BV335" i="1" s="1"/>
  <c r="CD335" i="1" s="1"/>
  <c r="BS2148" i="1"/>
  <c r="BS794" i="1"/>
  <c r="BQ794" i="1"/>
  <c r="BV142" i="1" s="1"/>
  <c r="BS797" i="1"/>
  <c r="BQ1868" i="1"/>
  <c r="BW295" i="1" s="1"/>
  <c r="BQ1294" i="1"/>
  <c r="BW213" i="1" s="1"/>
  <c r="BQ3037" i="1"/>
  <c r="BW462" i="1" s="1"/>
  <c r="BQ3436" i="1"/>
  <c r="BW519" i="1" s="1"/>
  <c r="BQ1385" i="1"/>
  <c r="BW226" i="1" s="1"/>
  <c r="BQ731" i="1"/>
  <c r="BV133" i="1" s="1"/>
  <c r="BS734" i="1"/>
  <c r="BS731" i="1"/>
  <c r="BS2337" i="1"/>
  <c r="BQ2334" i="1"/>
  <c r="BV362" i="1" s="1"/>
  <c r="CD362" i="1" s="1"/>
  <c r="BS2334" i="1"/>
  <c r="BS2404" i="1"/>
  <c r="BQ2404" i="1"/>
  <c r="BV372" i="1" s="1"/>
  <c r="CD372" i="1" s="1"/>
  <c r="BS2407" i="1"/>
  <c r="BQ1329" i="1"/>
  <c r="BW218" i="1" s="1"/>
  <c r="BS335" i="1"/>
  <c r="BS332" i="1"/>
  <c r="BQ332" i="1"/>
  <c r="BV76" i="1" s="1"/>
  <c r="BS220" i="1"/>
  <c r="BQ220" i="1"/>
  <c r="BS223" i="1"/>
  <c r="BQ150" i="1"/>
  <c r="BV50" i="1" s="1"/>
  <c r="BS150" i="1"/>
  <c r="BS153" i="1"/>
  <c r="BQ692" i="1"/>
  <c r="BW127" i="1" s="1"/>
  <c r="BS1018" i="1"/>
  <c r="BQ1018" i="1"/>
  <c r="BV174" i="1" s="1"/>
  <c r="BS1021" i="1"/>
  <c r="BQ2162" i="1"/>
  <c r="BW337" i="1" s="1"/>
  <c r="BS1630" i="1"/>
  <c r="BS1627" i="1"/>
  <c r="BQ1627" i="1"/>
  <c r="BV261" i="1" s="1"/>
  <c r="BS2369" i="1"/>
  <c r="BQ2369" i="1"/>
  <c r="BV367" i="1" s="1"/>
  <c r="CD367" i="1" s="1"/>
  <c r="BS2372" i="1"/>
  <c r="BQ510" i="1"/>
  <c r="BW101" i="1" s="1"/>
  <c r="BQ1854" i="1"/>
  <c r="BW293" i="1" s="1"/>
  <c r="BQ2932" i="1"/>
  <c r="BW447" i="1" s="1"/>
  <c r="BQ34" i="1"/>
  <c r="BW33" i="1" s="1"/>
  <c r="BQ1168" i="1"/>
  <c r="BW195" i="1" s="1"/>
  <c r="BQ2379" i="1"/>
  <c r="BW368" i="1" s="1"/>
  <c r="BQ1735" i="1"/>
  <c r="BW276" i="1" s="1"/>
  <c r="BQ2894" i="1"/>
  <c r="BV442" i="1" s="1"/>
  <c r="CD442" i="1" s="1"/>
  <c r="BS2897" i="1"/>
  <c r="BS2894" i="1"/>
  <c r="BQ2834" i="1"/>
  <c r="BW433" i="1" s="1"/>
  <c r="BS3163" i="1"/>
  <c r="BS3160" i="1"/>
  <c r="BQ3160" i="1"/>
  <c r="BV480" i="1" s="1"/>
  <c r="CD480" i="1" s="1"/>
  <c r="BQ1420" i="1"/>
  <c r="BW231" i="1" s="1"/>
  <c r="BS52" i="1"/>
  <c r="BQ52" i="1"/>
  <c r="BV36" i="1" s="1"/>
  <c r="BS55" i="1"/>
  <c r="BQ1903" i="1"/>
  <c r="BW300" i="1" s="1"/>
  <c r="BS1130" i="1"/>
  <c r="BQ1130" i="1"/>
  <c r="BV190" i="1" s="1"/>
  <c r="BS1133" i="1"/>
  <c r="BS2978" i="1"/>
  <c r="BQ2978" i="1"/>
  <c r="BV454" i="1" s="1"/>
  <c r="CD454" i="1" s="1"/>
  <c r="BS2981" i="1"/>
  <c r="BS2859" i="1"/>
  <c r="BQ2859" i="1"/>
  <c r="BV437" i="1" s="1"/>
  <c r="CD437" i="1" s="1"/>
  <c r="BS2862" i="1"/>
  <c r="BS1781" i="1"/>
  <c r="BQ1781" i="1"/>
  <c r="BV283" i="1" s="1"/>
  <c r="CD283" i="1" s="1"/>
  <c r="BS1784" i="1"/>
  <c r="BQ2435" i="1"/>
  <c r="BW376" i="1" s="1"/>
  <c r="BQ2561" i="1"/>
  <c r="BW394" i="1" s="1"/>
  <c r="BQ1791" i="1"/>
  <c r="BW284" i="1" s="1"/>
  <c r="BQ3240" i="1"/>
  <c r="BW491" i="1" s="1"/>
  <c r="BS381" i="1"/>
  <c r="BQ381" i="1"/>
  <c r="BS384" i="1"/>
  <c r="BQ2719" i="1"/>
  <c r="BV417" i="1" s="1"/>
  <c r="CD417" i="1" s="1"/>
  <c r="BS451" i="1"/>
  <c r="BQ451" i="1"/>
  <c r="BV93" i="1" s="1"/>
  <c r="BS454" i="1"/>
  <c r="BQ122" i="1"/>
  <c r="BV46" i="1" s="1"/>
  <c r="BS2610" i="1"/>
  <c r="BQ2607" i="1"/>
  <c r="BV401" i="1" s="1"/>
  <c r="CD401" i="1" s="1"/>
  <c r="BS2607" i="1"/>
  <c r="BQ360" i="1"/>
  <c r="BV80" i="1" s="1"/>
  <c r="BS363" i="1"/>
  <c r="BS360" i="1"/>
  <c r="BQ97" i="1"/>
  <c r="BW42" i="1" s="1"/>
  <c r="BQ104" i="1"/>
  <c r="BW43" i="1" s="1"/>
  <c r="BQ1672" i="1"/>
  <c r="BW267" i="1" s="1"/>
  <c r="BS997" i="1"/>
  <c r="BQ997" i="1"/>
  <c r="BS1000" i="1"/>
  <c r="BS486" i="1"/>
  <c r="BQ486" i="1"/>
  <c r="BS489" i="1"/>
  <c r="BQ3324" i="1"/>
  <c r="BW503" i="1" s="1"/>
  <c r="BQ3345" i="1"/>
  <c r="BW506" i="1" s="1"/>
  <c r="BS1756" i="1"/>
  <c r="BS1753" i="1"/>
  <c r="BQ1753" i="1"/>
  <c r="BV279" i="1" s="1"/>
  <c r="BQ167" i="1"/>
  <c r="BW52" i="1" s="1"/>
  <c r="BS3338" i="1"/>
  <c r="BQ3335" i="1"/>
  <c r="BQ636" i="1"/>
  <c r="BW119" i="1" s="1"/>
  <c r="BQ797" i="1"/>
  <c r="BW142" i="1" s="1"/>
  <c r="BQ1865" i="1"/>
  <c r="BV295" i="1" s="1"/>
  <c r="CD295" i="1" s="1"/>
  <c r="BS1868" i="1"/>
  <c r="BS1865" i="1"/>
  <c r="BS412" i="1"/>
  <c r="BS409" i="1"/>
  <c r="BQ409" i="1"/>
  <c r="BV87" i="1" s="1"/>
  <c r="BQ1382" i="1"/>
  <c r="BV226" i="1" s="1"/>
  <c r="BS1385" i="1"/>
  <c r="BS1382" i="1"/>
  <c r="BQ1326" i="1"/>
  <c r="BS1329" i="1"/>
  <c r="BS1326" i="1"/>
  <c r="BS1942" i="1"/>
  <c r="BS1945" i="1"/>
  <c r="BQ1942" i="1"/>
  <c r="BV306" i="1" s="1"/>
  <c r="CD306" i="1" s="1"/>
  <c r="BQ3359" i="1"/>
  <c r="BW508" i="1" s="1"/>
  <c r="BQ2950" i="1"/>
  <c r="BS2953" i="1"/>
  <c r="BS2950" i="1"/>
  <c r="BS3272" i="1"/>
  <c r="BQ3272" i="1"/>
  <c r="BV496" i="1" s="1"/>
  <c r="CD496" i="1" s="1"/>
  <c r="BS3275" i="1"/>
  <c r="BQ1214" i="1"/>
  <c r="BV202" i="1" s="1"/>
  <c r="BS1217" i="1"/>
  <c r="BS1214" i="1"/>
  <c r="BS2572" i="1"/>
  <c r="BQ2572" i="1"/>
  <c r="BV396" i="1" s="1"/>
  <c r="CD396" i="1" s="1"/>
  <c r="BS2575" i="1"/>
  <c r="BS1882" i="1"/>
  <c r="BS1879" i="1"/>
  <c r="BQ1879" i="1"/>
  <c r="BV297" i="1" s="1"/>
  <c r="CD297" i="1" s="1"/>
  <c r="BS2677" i="1"/>
  <c r="BQ2677" i="1"/>
  <c r="BV411" i="1" s="1"/>
  <c r="CD411" i="1" s="1"/>
  <c r="BS2680" i="1"/>
  <c r="BS1760" i="1"/>
  <c r="BQ1760" i="1"/>
  <c r="BV280" i="1" s="1"/>
  <c r="BS1763" i="1"/>
  <c r="BQ839" i="1"/>
  <c r="BW148" i="1" s="1"/>
  <c r="BQ3366" i="1"/>
  <c r="BW509" i="1" s="1"/>
  <c r="BQ619" i="1"/>
  <c r="BS622" i="1"/>
  <c r="BS619" i="1"/>
  <c r="BS3184" i="1"/>
  <c r="BS3181" i="1"/>
  <c r="BQ3181" i="1"/>
  <c r="BV483" i="1" s="1"/>
  <c r="CD483" i="1" s="1"/>
  <c r="BS948" i="1"/>
  <c r="BQ948" i="1"/>
  <c r="BV164" i="1" s="1"/>
  <c r="BS951" i="1"/>
  <c r="BS199" i="1"/>
  <c r="BQ199" i="1"/>
  <c r="BV57" i="1" s="1"/>
  <c r="BS202" i="1"/>
  <c r="BQ1595" i="1"/>
  <c r="BW256" i="1" s="1"/>
  <c r="BS2652" i="1"/>
  <c r="BS2649" i="1"/>
  <c r="BQ2649" i="1"/>
  <c r="BQ3149" i="1"/>
  <c r="BW478" i="1" s="1"/>
  <c r="BS1893" i="1"/>
  <c r="BQ1893" i="1"/>
  <c r="BV299" i="1" s="1"/>
  <c r="CD299" i="1" s="1"/>
  <c r="BS1896" i="1"/>
  <c r="BS2621" i="1"/>
  <c r="BQ2621" i="1"/>
  <c r="BS2624" i="1"/>
  <c r="BS3254" i="1"/>
  <c r="BS3251" i="1"/>
  <c r="BQ3251" i="1"/>
  <c r="BV493" i="1" s="1"/>
  <c r="CD493" i="1" s="1"/>
  <c r="BS885" i="1"/>
  <c r="BQ885" i="1"/>
  <c r="BV155" i="1" s="1"/>
  <c r="BS888" i="1"/>
  <c r="BS1235" i="1"/>
  <c r="BQ1235" i="1"/>
  <c r="BV205" i="1" s="1"/>
  <c r="BS1238" i="1"/>
  <c r="BS3090" i="1"/>
  <c r="BQ3090" i="1"/>
  <c r="BV470" i="1" s="1"/>
  <c r="CD470" i="1" s="1"/>
  <c r="BS3093" i="1"/>
  <c r="BS468" i="1"/>
  <c r="BS465" i="1"/>
  <c r="BQ465" i="1"/>
  <c r="BV95" i="1" s="1"/>
  <c r="BQ1861" i="1"/>
  <c r="BW294" i="1" s="1"/>
  <c r="BS206" i="1"/>
  <c r="BQ206" i="1"/>
  <c r="BV58" i="1" s="1"/>
  <c r="BS209" i="1"/>
  <c r="BQ3398" i="1"/>
  <c r="BV514" i="1" s="1"/>
  <c r="CD514" i="1" s="1"/>
  <c r="BS3401" i="1"/>
  <c r="BS3398" i="1"/>
  <c r="BQ146" i="1"/>
  <c r="BW49" i="1" s="1"/>
  <c r="BS1641" i="1"/>
  <c r="BQ1641" i="1"/>
  <c r="BV263" i="1" s="1"/>
  <c r="BS1644" i="1"/>
  <c r="BQ1336" i="1"/>
  <c r="BW219" i="1" s="1"/>
  <c r="BQ1406" i="1"/>
  <c r="BW229" i="1" s="1"/>
  <c r="BS157" i="1"/>
  <c r="BQ157" i="1"/>
  <c r="BV51" i="1" s="1"/>
  <c r="BS160" i="1"/>
  <c r="BQ1889" i="1"/>
  <c r="BW298" i="1" s="1"/>
  <c r="BS2201" i="1"/>
  <c r="BQ2201" i="1"/>
  <c r="BV343" i="1" s="1"/>
  <c r="CD343" i="1" s="1"/>
  <c r="BS2204" i="1"/>
  <c r="BQ111" i="1"/>
  <c r="BW44" i="1" s="1"/>
  <c r="BS3485" i="1"/>
  <c r="BS3482" i="1"/>
  <c r="BQ3482" i="1"/>
  <c r="BS423" i="1"/>
  <c r="BQ423" i="1"/>
  <c r="BV89" i="1" s="1"/>
  <c r="BS426" i="1"/>
  <c r="BS811" i="1"/>
  <c r="BS808" i="1"/>
  <c r="BQ808" i="1"/>
  <c r="BV144" i="1" s="1"/>
  <c r="BS388" i="1"/>
  <c r="BQ388" i="1"/>
  <c r="BV84" i="1" s="1"/>
  <c r="BS391" i="1"/>
  <c r="BS3405" i="1"/>
  <c r="BS3408" i="1"/>
  <c r="BQ304" i="1"/>
  <c r="BV72" i="1" s="1"/>
  <c r="BS307" i="1"/>
  <c r="BS304" i="1"/>
  <c r="BS2509" i="1"/>
  <c r="BQ2509" i="1"/>
  <c r="BV387" i="1" s="1"/>
  <c r="CD387" i="1" s="1"/>
  <c r="BS2512" i="1"/>
  <c r="BQ1998" i="1"/>
  <c r="BV314" i="1" s="1"/>
  <c r="CD314" i="1" s="1"/>
  <c r="BS2001" i="1"/>
  <c r="BS1998" i="1"/>
  <c r="BS20" i="1"/>
  <c r="BS17" i="1"/>
  <c r="BQ17" i="1"/>
  <c r="BS2603" i="1"/>
  <c r="BS2600" i="1"/>
  <c r="BQ2600" i="1"/>
  <c r="BV400" i="1" s="1"/>
  <c r="CD400" i="1" s="1"/>
  <c r="BQ1721" i="1"/>
  <c r="BW274" i="1" s="1"/>
  <c r="BS66" i="1"/>
  <c r="BQ66" i="1"/>
  <c r="BV38" i="1" s="1"/>
  <c r="BS69" i="1"/>
  <c r="BQ2883" i="1"/>
  <c r="BW440" i="1" s="1"/>
  <c r="BS3051" i="1"/>
  <c r="BS3048" i="1"/>
  <c r="BQ3048" i="1"/>
  <c r="BQ1980" i="1"/>
  <c r="BW311" i="1" s="1"/>
  <c r="BS1966" i="1"/>
  <c r="BQ1963" i="1"/>
  <c r="BQ1728" i="1"/>
  <c r="BW275" i="1" s="1"/>
  <c r="BQ1805" i="1"/>
  <c r="BW286" i="1" s="1"/>
  <c r="BQ2708" i="1"/>
  <c r="BW415" i="1" s="1"/>
  <c r="BS1154" i="1"/>
  <c r="BS1151" i="1"/>
  <c r="BQ1151" i="1"/>
  <c r="BV193" i="1" s="1"/>
  <c r="BS1774" i="1"/>
  <c r="BQ1774" i="1"/>
  <c r="BV282" i="1" s="1"/>
  <c r="BS1777" i="1"/>
  <c r="BQ1441" i="1"/>
  <c r="BW234" i="1" s="1"/>
  <c r="BQ1574" i="1"/>
  <c r="BW253" i="1" s="1"/>
  <c r="BQ391" i="1"/>
  <c r="BW84" i="1" s="1"/>
  <c r="BQ2757" i="1"/>
  <c r="BW422" i="1" s="1"/>
  <c r="BQ3142" i="1"/>
  <c r="BW477" i="1" s="1"/>
  <c r="BS874" i="1"/>
  <c r="BQ871" i="1"/>
  <c r="BV153" i="1" s="1"/>
  <c r="BS871" i="1"/>
  <c r="BQ2232" i="1"/>
  <c r="BW347" i="1" s="1"/>
  <c r="BQ937" i="1"/>
  <c r="BW162" i="1" s="1"/>
  <c r="BQ314" i="1"/>
  <c r="BW73" i="1" s="1"/>
  <c r="BQ1550" i="1"/>
  <c r="BS1553" i="1"/>
  <c r="BS1550" i="1"/>
  <c r="BQ881" i="1"/>
  <c r="BW154" i="1" s="1"/>
  <c r="BS2614" i="1"/>
  <c r="BS2617" i="1"/>
  <c r="BQ2614" i="1"/>
  <c r="BV402" i="1" s="1"/>
  <c r="CD402" i="1" s="1"/>
  <c r="BS3128" i="1"/>
  <c r="BS3125" i="1"/>
  <c r="BQ3125" i="1"/>
  <c r="BQ2288" i="1"/>
  <c r="BW355" i="1" s="1"/>
  <c r="BQ83" i="1"/>
  <c r="BW40" i="1" s="1"/>
  <c r="BQ706" i="1"/>
  <c r="BW129" i="1" s="1"/>
  <c r="BQ2456" i="1"/>
  <c r="BW379" i="1" s="1"/>
  <c r="BQ3408" i="1"/>
  <c r="BW515" i="1" s="1"/>
  <c r="BQ2071" i="1"/>
  <c r="BW324" i="1" s="1"/>
  <c r="BQ3457" i="1"/>
  <c r="BW522" i="1" s="1"/>
  <c r="BQ307" i="1"/>
  <c r="BW72" i="1" s="1"/>
  <c r="BS2691" i="1"/>
  <c r="BQ2691" i="1"/>
  <c r="BV413" i="1" s="1"/>
  <c r="CD413" i="1" s="1"/>
  <c r="BS2694" i="1"/>
  <c r="BQ2022" i="1"/>
  <c r="BW317" i="1" s="1"/>
  <c r="BQ1126" i="1"/>
  <c r="BW189" i="1" s="1"/>
  <c r="BS3503" i="1"/>
  <c r="BQ3503" i="1"/>
  <c r="BS3506" i="1"/>
  <c r="BS2418" i="1"/>
  <c r="BQ2418" i="1"/>
  <c r="BV374" i="1" s="1"/>
  <c r="CD374" i="1" s="1"/>
  <c r="BS2421" i="1"/>
  <c r="BQ2512" i="1"/>
  <c r="BW387" i="1" s="1"/>
  <c r="BQ2001" i="1"/>
  <c r="BW314" i="1" s="1"/>
  <c r="BQ2771" i="1"/>
  <c r="BW424" i="1" s="1"/>
  <c r="BQ664" i="1"/>
  <c r="BW123" i="1" s="1"/>
  <c r="BS1910" i="1"/>
  <c r="BS1907" i="1"/>
  <c r="BQ1907" i="1"/>
  <c r="BV301" i="1" s="1"/>
  <c r="CD301" i="1" s="1"/>
  <c r="BQ1182" i="1"/>
  <c r="BW197" i="1" s="1"/>
  <c r="BQ454" i="1"/>
  <c r="BW93" i="1" s="1"/>
  <c r="BQ2610" i="1"/>
  <c r="BW401" i="1" s="1"/>
  <c r="BS1928" i="1"/>
  <c r="BQ1928" i="1"/>
  <c r="BV304" i="1" s="1"/>
  <c r="CD304" i="1" s="1"/>
  <c r="BS1931" i="1"/>
  <c r="BQ363" i="1"/>
  <c r="BW80" i="1" s="1"/>
  <c r="BS94" i="1"/>
  <c r="BQ94" i="1"/>
  <c r="BV42" i="1" s="1"/>
  <c r="BS97" i="1"/>
  <c r="BQ909" i="1"/>
  <c r="BW158" i="1" s="1"/>
  <c r="BQ1000" i="1"/>
  <c r="BW171" i="1" s="1"/>
  <c r="BQ489" i="1"/>
  <c r="BW98" i="1" s="1"/>
  <c r="BS3324" i="1"/>
  <c r="BS3321" i="1"/>
  <c r="BQ3321" i="1"/>
  <c r="BV503" i="1" s="1"/>
  <c r="CD503" i="1" s="1"/>
  <c r="BS3342" i="1"/>
  <c r="BQ3342" i="1"/>
  <c r="BV506" i="1" s="1"/>
  <c r="CD506" i="1" s="1"/>
  <c r="BS2281" i="1"/>
  <c r="BS2278" i="1"/>
  <c r="BQ2278" i="1"/>
  <c r="BV354" i="1" s="1"/>
  <c r="CD354" i="1" s="1"/>
  <c r="BS626" i="1"/>
  <c r="BQ626" i="1"/>
  <c r="BV118" i="1" s="1"/>
  <c r="BS629" i="1"/>
  <c r="BQ2029" i="1"/>
  <c r="BW318" i="1" s="1"/>
  <c r="BQ783" i="1"/>
  <c r="BW140" i="1" s="1"/>
  <c r="BQ1756" i="1"/>
  <c r="BW279" i="1" s="1"/>
  <c r="BQ1371" i="1"/>
  <c r="BW224" i="1" s="1"/>
  <c r="BQ3338" i="1"/>
  <c r="BW505" i="1" s="1"/>
  <c r="BQ2148" i="1"/>
  <c r="BW335" i="1" s="1"/>
  <c r="BS3006" i="1"/>
  <c r="BQ3006" i="1"/>
  <c r="BV458" i="1" s="1"/>
  <c r="CD458" i="1" s="1"/>
  <c r="BS3009" i="1"/>
  <c r="BQ412" i="1"/>
  <c r="BW87" i="1" s="1"/>
  <c r="BS2593" i="1"/>
  <c r="BQ2593" i="1"/>
  <c r="BV399" i="1" s="1"/>
  <c r="CD399" i="1" s="1"/>
  <c r="BS2596" i="1"/>
  <c r="BS3041" i="1"/>
  <c r="BQ3041" i="1"/>
  <c r="BV463" i="1" s="1"/>
  <c r="CD463" i="1" s="1"/>
  <c r="BS3044" i="1"/>
  <c r="BS2442" i="1"/>
  <c r="BS2439" i="1"/>
  <c r="BQ2439" i="1"/>
  <c r="BV377" i="1" s="1"/>
  <c r="CD377" i="1" s="1"/>
  <c r="BQ1945" i="1"/>
  <c r="BW306" i="1" s="1"/>
  <c r="BQ2838" i="1"/>
  <c r="BV434" i="1" s="1"/>
  <c r="CD434" i="1" s="1"/>
  <c r="BS2841" i="1"/>
  <c r="BS2838" i="1"/>
  <c r="BQ2953" i="1"/>
  <c r="BW450" i="1" s="1"/>
  <c r="BQ3275" i="1"/>
  <c r="BW496" i="1" s="1"/>
  <c r="BQ1217" i="1"/>
  <c r="BW202" i="1" s="1"/>
  <c r="BQ2575" i="1"/>
  <c r="BW396" i="1" s="1"/>
  <c r="BQ1882" i="1"/>
  <c r="BW297" i="1" s="1"/>
  <c r="BQ965" i="1"/>
  <c r="BW166" i="1" s="1"/>
  <c r="BS2582" i="1"/>
  <c r="BQ2579" i="1"/>
  <c r="BQ2680" i="1"/>
  <c r="BW411" i="1" s="1"/>
  <c r="BQ1763" i="1"/>
  <c r="BW280" i="1" s="1"/>
  <c r="BS839" i="1"/>
  <c r="BS836" i="1"/>
  <c r="BQ836" i="1"/>
  <c r="BS1483" i="1"/>
  <c r="BS1480" i="1"/>
  <c r="BQ1480" i="1"/>
  <c r="BV240" i="1" s="1"/>
  <c r="BS923" i="1"/>
  <c r="BS920" i="1"/>
  <c r="BQ920" i="1"/>
  <c r="BV160" i="1" s="1"/>
  <c r="BS2827" i="1"/>
  <c r="BS2824" i="1"/>
  <c r="BQ2824" i="1"/>
  <c r="BV432" i="1" s="1"/>
  <c r="CD432" i="1" s="1"/>
  <c r="BQ2428" i="1"/>
  <c r="BW375" i="1" s="1"/>
  <c r="BQ675" i="1"/>
  <c r="BV125" i="1" s="1"/>
  <c r="BS678" i="1"/>
  <c r="BS675" i="1"/>
  <c r="BQ2848" i="1"/>
  <c r="BW435" i="1" s="1"/>
  <c r="BS3363" i="1"/>
  <c r="BS3366" i="1"/>
  <c r="BQ3363" i="1"/>
  <c r="BV509" i="1" s="1"/>
  <c r="CD509" i="1" s="1"/>
  <c r="BS1823" i="1"/>
  <c r="BQ1823" i="1"/>
  <c r="BV289" i="1" s="1"/>
  <c r="CD289" i="1" s="1"/>
  <c r="BS1826" i="1"/>
  <c r="BQ622" i="1"/>
  <c r="BW117" i="1" s="1"/>
  <c r="BQ3534" i="1"/>
  <c r="BQ3184" i="1"/>
  <c r="BW483" i="1" s="1"/>
  <c r="BQ951" i="1"/>
  <c r="BW164" i="1" s="1"/>
  <c r="BS1452" i="1"/>
  <c r="BQ1452" i="1"/>
  <c r="BV236" i="1" s="1"/>
  <c r="BS1455" i="1"/>
  <c r="BS1693" i="1"/>
  <c r="BS1690" i="1"/>
  <c r="BQ1690" i="1"/>
  <c r="BV270" i="1" s="1"/>
  <c r="BQ202" i="1"/>
  <c r="BW57" i="1" s="1"/>
  <c r="BS1592" i="1"/>
  <c r="BQ1592" i="1"/>
  <c r="BV256" i="1" s="1"/>
  <c r="BS1595" i="1"/>
  <c r="BQ2652" i="1"/>
  <c r="BW407" i="1" s="1"/>
  <c r="BQ2197" i="1"/>
  <c r="BW342" i="1" s="1"/>
  <c r="BQ2190" i="1"/>
  <c r="BW341" i="1" s="1"/>
  <c r="BS3146" i="1"/>
  <c r="BS3149" i="1"/>
  <c r="BQ3146" i="1"/>
  <c r="BV478" i="1" s="1"/>
  <c r="CD478" i="1" s="1"/>
  <c r="BQ1896" i="1"/>
  <c r="BW299" i="1" s="1"/>
  <c r="BQ2624" i="1"/>
  <c r="BW403" i="1" s="1"/>
  <c r="BS1277" i="1"/>
  <c r="BQ1277" i="1"/>
  <c r="BS1280" i="1"/>
  <c r="BQ3254" i="1"/>
  <c r="BW493" i="1" s="1"/>
  <c r="BQ888" i="1"/>
  <c r="BW155" i="1" s="1"/>
  <c r="BQ1238" i="1"/>
  <c r="BW205" i="1" s="1"/>
  <c r="BS2890" i="1"/>
  <c r="BS2887" i="1"/>
  <c r="BQ2887" i="1"/>
  <c r="BQ468" i="1"/>
  <c r="BW95" i="1" s="1"/>
  <c r="BS1861" i="1"/>
  <c r="BS1858" i="1"/>
  <c r="BQ1858" i="1"/>
  <c r="BV294" i="1" s="1"/>
  <c r="CD294" i="1" s="1"/>
  <c r="BQ209" i="1"/>
  <c r="BW58" i="1" s="1"/>
  <c r="BS3317" i="1"/>
  <c r="BQ3314" i="1"/>
  <c r="BV502" i="1" s="1"/>
  <c r="CD502" i="1" s="1"/>
  <c r="BS3314" i="1"/>
  <c r="BS2274" i="1"/>
  <c r="BS2271" i="1"/>
  <c r="BQ2271" i="1"/>
  <c r="BQ3401" i="1"/>
  <c r="BW514" i="1" s="1"/>
  <c r="BQ1644" i="1"/>
  <c r="BW263" i="1" s="1"/>
  <c r="BQ2211" i="1"/>
  <c r="BW344" i="1" s="1"/>
  <c r="BS1389" i="1"/>
  <c r="BQ1389" i="1"/>
  <c r="BV227" i="1" s="1"/>
  <c r="BS1392" i="1"/>
  <c r="BQ160" i="1"/>
  <c r="BW51" i="1" s="1"/>
  <c r="BQ3485" i="1"/>
  <c r="BW526" i="1" s="1"/>
  <c r="BQ426" i="1"/>
  <c r="BW89" i="1" s="1"/>
  <c r="BQ811" i="1"/>
  <c r="BW144" i="1" s="1"/>
  <c r="BS2019" i="1"/>
  <c r="BQ2019" i="1"/>
  <c r="BS2022" i="1"/>
  <c r="BQ3051" i="1"/>
  <c r="BW464" i="1" s="1"/>
  <c r="BS1035" i="1"/>
  <c r="BS1032" i="1"/>
  <c r="BQ1032" i="1"/>
  <c r="BQ1154" i="1"/>
  <c r="BW193" i="1" s="1"/>
  <c r="BQ1718" i="1"/>
  <c r="BV274" i="1" s="1"/>
  <c r="BS1721" i="1"/>
  <c r="BQ258" i="1"/>
  <c r="BW65" i="1" s="1"/>
  <c r="BS3244" i="1"/>
  <c r="BQ3244" i="1"/>
  <c r="BV492" i="1" s="1"/>
  <c r="CD492" i="1" s="1"/>
  <c r="BS3247" i="1"/>
  <c r="BQ2617" i="1"/>
  <c r="BW402" i="1" s="1"/>
  <c r="BQ3128" i="1"/>
  <c r="BW475" i="1" s="1"/>
  <c r="BS2064" i="1"/>
  <c r="BQ2061" i="1"/>
  <c r="BV323" i="1" s="1"/>
  <c r="CD323" i="1" s="1"/>
  <c r="BQ3506" i="1"/>
  <c r="BW529" i="1" s="1"/>
  <c r="BS542" i="1"/>
  <c r="BQ542" i="1"/>
  <c r="BV106" i="1" s="1"/>
  <c r="BS545" i="1"/>
  <c r="BS2771" i="1"/>
  <c r="BS2768" i="1"/>
  <c r="BQ2768" i="1"/>
  <c r="BV424" i="1" s="1"/>
  <c r="CD424" i="1" s="1"/>
  <c r="BQ1910" i="1"/>
  <c r="BW301" i="1" s="1"/>
  <c r="BQ1179" i="1"/>
  <c r="BQ1931" i="1"/>
  <c r="BW304" i="1" s="1"/>
  <c r="BQ2281" i="1"/>
  <c r="BW354" i="1" s="1"/>
  <c r="BQ629" i="1"/>
  <c r="BW118" i="1" s="1"/>
  <c r="BS783" i="1"/>
  <c r="BS780" i="1"/>
  <c r="BQ780" i="1"/>
  <c r="BV140" i="1" s="1"/>
  <c r="BS115" i="1"/>
  <c r="BQ115" i="1"/>
  <c r="BV45" i="1" s="1"/>
  <c r="BS118" i="1"/>
  <c r="BS1186" i="1"/>
  <c r="BQ1186" i="1"/>
  <c r="BV198" i="1" s="1"/>
  <c r="BS1189" i="1"/>
  <c r="BS1291" i="1"/>
  <c r="BQ1291" i="1"/>
  <c r="BV213" i="1" s="1"/>
  <c r="BS1294" i="1"/>
  <c r="BS3034" i="1"/>
  <c r="BQ3034" i="1"/>
  <c r="BV462" i="1" s="1"/>
  <c r="CD462" i="1" s="1"/>
  <c r="BS3037" i="1"/>
  <c r="BQ3009" i="1"/>
  <c r="BW458" i="1" s="1"/>
  <c r="BS3433" i="1"/>
  <c r="BQ3433" i="1"/>
  <c r="BV519" i="1" s="1"/>
  <c r="CD519" i="1" s="1"/>
  <c r="BS3436" i="1"/>
  <c r="BQ2596" i="1"/>
  <c r="BW399" i="1" s="1"/>
  <c r="BQ3044" i="1"/>
  <c r="BW463" i="1" s="1"/>
  <c r="BQ2442" i="1"/>
  <c r="BW377" i="1" s="1"/>
  <c r="BQ2761" i="1"/>
  <c r="BV423" i="1" s="1"/>
  <c r="CD423" i="1" s="1"/>
  <c r="BS2764" i="1"/>
  <c r="BS2761" i="1"/>
  <c r="BQ2841" i="1"/>
  <c r="BW434" i="1" s="1"/>
  <c r="BQ311" i="1"/>
  <c r="BV73" i="1" s="1"/>
  <c r="BS314" i="1"/>
  <c r="BQ1483" i="1"/>
  <c r="BW240" i="1" s="1"/>
  <c r="BQ923" i="1"/>
  <c r="BW160" i="1" s="1"/>
  <c r="BQ2827" i="1"/>
  <c r="BW432" i="1" s="1"/>
  <c r="BS1427" i="1"/>
  <c r="BS1424" i="1"/>
  <c r="BQ1424" i="1"/>
  <c r="BV232" i="1" s="1"/>
  <c r="BS566" i="1"/>
  <c r="BS563" i="1"/>
  <c r="BQ563" i="1"/>
  <c r="BV109" i="1" s="1"/>
  <c r="BQ367" i="1"/>
  <c r="BS370" i="1"/>
  <c r="BS367" i="1"/>
  <c r="BS3534" i="1"/>
  <c r="BS3531" i="1"/>
  <c r="BQ3531" i="1"/>
  <c r="BQ710" i="1"/>
  <c r="BV130" i="1" s="1"/>
  <c r="BS710" i="1"/>
  <c r="BS713" i="1"/>
  <c r="BQ1455" i="1"/>
  <c r="BW236" i="1" s="1"/>
  <c r="BQ1693" i="1"/>
  <c r="BW270" i="1" s="1"/>
  <c r="BS2855" i="1"/>
  <c r="BS2852" i="1"/>
  <c r="BQ2852" i="1"/>
  <c r="BV436" i="1" s="1"/>
  <c r="CD436" i="1" s="1"/>
  <c r="BQ2481" i="1"/>
  <c r="BS2484" i="1"/>
  <c r="BS2481" i="1"/>
  <c r="BQ1280" i="1"/>
  <c r="BW211" i="1" s="1"/>
  <c r="BQ3093" i="1"/>
  <c r="BW470" i="1" s="1"/>
  <c r="BQ2890" i="1"/>
  <c r="BW441" i="1" s="1"/>
  <c r="BS227" i="1"/>
  <c r="BQ227" i="1"/>
  <c r="BS230" i="1"/>
  <c r="BQ3317" i="1"/>
  <c r="BW502" i="1" s="1"/>
  <c r="BQ2274" i="1"/>
  <c r="BW353" i="1" s="1"/>
  <c r="BS146" i="1"/>
  <c r="BQ143" i="1"/>
  <c r="BV49" i="1" s="1"/>
  <c r="BS514" i="1"/>
  <c r="BQ514" i="1"/>
  <c r="BS517" i="1"/>
  <c r="BQ1249" i="1"/>
  <c r="BS1252" i="1"/>
  <c r="BS1249" i="1"/>
  <c r="BS2208" i="1"/>
  <c r="BQ2208" i="1"/>
  <c r="BV344" i="1" s="1"/>
  <c r="CD344" i="1" s="1"/>
  <c r="BS2211" i="1"/>
  <c r="BQ1392" i="1"/>
  <c r="BW227" i="1" s="1"/>
  <c r="BS3524" i="1"/>
  <c r="BQ3524" i="1"/>
  <c r="BV532" i="1" s="1"/>
  <c r="CD532" i="1" s="1"/>
  <c r="BS3527" i="1"/>
  <c r="BQ2204" i="1"/>
  <c r="BW343" i="1" s="1"/>
  <c r="BS2537" i="1"/>
  <c r="BQ2537" i="1"/>
  <c r="BV391" i="1" s="1"/>
  <c r="CD391" i="1" s="1"/>
  <c r="BS2540" i="1"/>
  <c r="BQ3247" i="1"/>
  <c r="BW492" i="1" s="1"/>
  <c r="BS1970" i="1"/>
  <c r="BQ1970" i="1"/>
  <c r="BV310" i="1" s="1"/>
  <c r="CD310" i="1" s="1"/>
  <c r="BS1973" i="1"/>
  <c r="BS1686" i="1"/>
  <c r="BS1683" i="1"/>
  <c r="BQ1683" i="1"/>
  <c r="BV269" i="1" s="1"/>
  <c r="BS703" i="1"/>
  <c r="BQ703" i="1"/>
  <c r="BV129" i="1" s="1"/>
  <c r="BS706" i="1"/>
  <c r="BQ2414" i="1"/>
  <c r="BW373" i="1" s="1"/>
  <c r="BS2684" i="1"/>
  <c r="BQ2684" i="1"/>
  <c r="BV412" i="1" s="1"/>
  <c r="CD412" i="1" s="1"/>
  <c r="BS2687" i="1"/>
  <c r="BQ2694" i="1"/>
  <c r="BW413" i="1" s="1"/>
  <c r="BQ1445" i="1"/>
  <c r="BV235" i="1" s="1"/>
  <c r="BS1448" i="1"/>
  <c r="BS1445" i="1"/>
  <c r="BS2026" i="1"/>
  <c r="BS2029" i="1"/>
  <c r="BQ2026" i="1"/>
  <c r="BV318" i="1" s="1"/>
  <c r="CD318" i="1" s="1"/>
  <c r="BQ545" i="1"/>
  <c r="BW106" i="1" s="1"/>
  <c r="BQ1410" i="1"/>
  <c r="BV230" i="1" s="1"/>
  <c r="BS1413" i="1"/>
  <c r="BS1410" i="1"/>
  <c r="BS664" i="1"/>
  <c r="BS661" i="1"/>
  <c r="BQ661" i="1"/>
  <c r="BV123" i="1" s="1"/>
  <c r="BS906" i="1"/>
  <c r="BQ906" i="1"/>
  <c r="BV158" i="1" s="1"/>
  <c r="BS909" i="1"/>
  <c r="BS101" i="1"/>
  <c r="BQ101" i="1"/>
  <c r="BS104" i="1"/>
  <c r="BS1672" i="1"/>
  <c r="BS1669" i="1"/>
  <c r="BQ1669" i="1"/>
  <c r="BV267" i="1" s="1"/>
  <c r="BS1371" i="1"/>
  <c r="BS1368" i="1"/>
  <c r="BQ1368" i="1"/>
  <c r="BV224" i="1" s="1"/>
  <c r="BS164" i="1"/>
  <c r="BQ164" i="1"/>
  <c r="BV52" i="1" s="1"/>
  <c r="BS167" i="1"/>
  <c r="BQ3083" i="1"/>
  <c r="BV469" i="1" s="1"/>
  <c r="CD469" i="1" s="1"/>
  <c r="BS3086" i="1"/>
  <c r="BS3083" i="1"/>
  <c r="BQ3510" i="1"/>
  <c r="BS3513" i="1"/>
  <c r="BS3510" i="1"/>
  <c r="BQ986" i="1"/>
  <c r="BW169" i="1" s="1"/>
  <c r="BQ1697" i="1"/>
  <c r="BV271" i="1" s="1"/>
  <c r="BS1700" i="1"/>
  <c r="BS1697" i="1"/>
  <c r="BS612" i="1"/>
  <c r="BQ612" i="1"/>
  <c r="BV116" i="1" s="1"/>
  <c r="BS615" i="1"/>
  <c r="BS356" i="1"/>
  <c r="BS353" i="1"/>
  <c r="BQ353" i="1"/>
  <c r="BQ2764" i="1"/>
  <c r="BW423" i="1" s="1"/>
  <c r="BS2061" i="1"/>
  <c r="BS3356" i="1"/>
  <c r="BQ3356" i="1"/>
  <c r="BV508" i="1" s="1"/>
  <c r="CD508" i="1" s="1"/>
  <c r="BS3359" i="1"/>
  <c r="BS965" i="1"/>
  <c r="BS962" i="1"/>
  <c r="BQ962" i="1"/>
  <c r="BV166" i="1" s="1"/>
  <c r="BQ1427" i="1"/>
  <c r="BW232" i="1" s="1"/>
  <c r="BQ2425" i="1"/>
  <c r="BV375" i="1" s="1"/>
  <c r="CD375" i="1" s="1"/>
  <c r="BS2428" i="1"/>
  <c r="BS2425" i="1"/>
  <c r="BQ566" i="1"/>
  <c r="BW109" i="1" s="1"/>
  <c r="BQ370" i="1"/>
  <c r="BW81" i="1" s="1"/>
  <c r="BQ2845" i="1"/>
  <c r="BV435" i="1" s="1"/>
  <c r="CD435" i="1" s="1"/>
  <c r="BQ713" i="1"/>
  <c r="BW130" i="1" s="1"/>
  <c r="BS2197" i="1"/>
  <c r="BS2190" i="1"/>
  <c r="BS2187" i="1"/>
  <c r="BQ2187" i="1"/>
  <c r="BQ2855" i="1"/>
  <c r="BW436" i="1" s="1"/>
  <c r="BQ2484" i="1"/>
  <c r="BW383" i="1" s="1"/>
  <c r="BS1522" i="1"/>
  <c r="BQ1522" i="1"/>
  <c r="BV246" i="1" s="1"/>
  <c r="BS1525" i="1"/>
  <c r="BQ230" i="1"/>
  <c r="BW61" i="1" s="1"/>
  <c r="BS1333" i="1"/>
  <c r="BQ1333" i="1"/>
  <c r="BV219" i="1" s="1"/>
  <c r="BS1336" i="1"/>
  <c r="BS521" i="1"/>
  <c r="BQ521" i="1"/>
  <c r="BV103" i="1" s="1"/>
  <c r="BS524" i="1"/>
  <c r="BQ517" i="1"/>
  <c r="BW102" i="1" s="1"/>
  <c r="BQ1252" i="1"/>
  <c r="BW207" i="1" s="1"/>
  <c r="BS1581" i="1"/>
  <c r="BS1578" i="1"/>
  <c r="BQ1578" i="1"/>
  <c r="BV254" i="1" s="1"/>
  <c r="BQ759" i="1"/>
  <c r="BV137" i="1" s="1"/>
  <c r="BS762" i="1"/>
  <c r="BQ3527" i="1"/>
  <c r="BW532" i="1" s="1"/>
  <c r="BS1403" i="1"/>
  <c r="BQ1403" i="1"/>
  <c r="BV229" i="1" s="1"/>
  <c r="BS1406" i="1"/>
  <c r="BS1886" i="1"/>
  <c r="BQ1886" i="1"/>
  <c r="BV298" i="1" s="1"/>
  <c r="CD298" i="1" s="1"/>
  <c r="BS1889" i="1"/>
  <c r="BS108" i="1"/>
  <c r="BQ108" i="1"/>
  <c r="BS111" i="1"/>
  <c r="BQ2540" i="1"/>
  <c r="BW391" i="1" s="1"/>
  <c r="BS3447" i="1"/>
  <c r="BQ3447" i="1"/>
  <c r="BV521" i="1" s="1"/>
  <c r="CD521" i="1" s="1"/>
  <c r="BS3450" i="1"/>
  <c r="BS2708" i="1"/>
  <c r="BS2705" i="1"/>
  <c r="BQ2705" i="1"/>
  <c r="BV415" i="1" s="1"/>
  <c r="CD415" i="1" s="1"/>
  <c r="BQ2229" i="1"/>
  <c r="BV347" i="1" s="1"/>
  <c r="CD347" i="1" s="1"/>
  <c r="BS2232" i="1"/>
  <c r="BS2229" i="1"/>
  <c r="BQ2603" i="1"/>
  <c r="BW400" i="1" s="1"/>
  <c r="BQ1767" i="1"/>
  <c r="BQ1375" i="1"/>
  <c r="BV225" i="1" s="1"/>
  <c r="BS1378" i="1"/>
  <c r="BS1375" i="1"/>
  <c r="BS2243" i="1"/>
  <c r="BQ2243" i="1"/>
  <c r="BS2246" i="1"/>
  <c r="BS1053" i="1"/>
  <c r="BQ1053" i="1"/>
  <c r="BV179" i="1" s="1"/>
  <c r="BS1056" i="1"/>
  <c r="BQ3265" i="1"/>
  <c r="BV495" i="1" s="1"/>
  <c r="CD495" i="1" s="1"/>
  <c r="BS3268" i="1"/>
  <c r="BQ1301" i="1"/>
  <c r="BW214" i="1" s="1"/>
  <c r="BQ1273" i="1"/>
  <c r="BW210" i="1" s="1"/>
  <c r="BQ2904" i="1"/>
  <c r="BW443" i="1" s="1"/>
  <c r="BS2341" i="1"/>
  <c r="BQ2341" i="1"/>
  <c r="BS2344" i="1"/>
  <c r="BS860" i="1"/>
  <c r="BS857" i="1"/>
  <c r="BQ857" i="1"/>
  <c r="BV151" i="1" s="1"/>
  <c r="BS2463" i="1"/>
  <c r="BS2460" i="1"/>
  <c r="BQ2460" i="1"/>
  <c r="BQ3422" i="1"/>
  <c r="BW517" i="1" s="1"/>
  <c r="BQ2631" i="1"/>
  <c r="BW404" i="1" s="1"/>
  <c r="BS2320" i="1"/>
  <c r="BQ2320" i="1"/>
  <c r="BV360" i="1" s="1"/>
  <c r="CD360" i="1" s="1"/>
  <c r="BS2323" i="1"/>
  <c r="BS2292" i="1"/>
  <c r="BQ2292" i="1"/>
  <c r="BV356" i="1" s="1"/>
  <c r="CD356" i="1" s="1"/>
  <c r="BS2295" i="1"/>
  <c r="BS1648" i="1"/>
  <c r="BQ1648" i="1"/>
  <c r="BV264" i="1" s="1"/>
  <c r="BS1651" i="1"/>
  <c r="BS328" i="1"/>
  <c r="BQ325" i="1"/>
  <c r="BV75" i="1" s="1"/>
  <c r="BQ2194" i="1"/>
  <c r="BV342" i="1" s="1"/>
  <c r="CD342" i="1" s="1"/>
  <c r="BS2194" i="1"/>
  <c r="BS745" i="1"/>
  <c r="BQ745" i="1"/>
  <c r="BS748" i="1"/>
  <c r="BS2180" i="1"/>
  <c r="BQ2180" i="1"/>
  <c r="BS2183" i="1"/>
  <c r="BS2302" i="1"/>
  <c r="BS2299" i="1"/>
  <c r="BQ2299" i="1"/>
  <c r="BV357" i="1" s="1"/>
  <c r="CD357" i="1" s="1"/>
  <c r="BS3293" i="1"/>
  <c r="BQ3293" i="1"/>
  <c r="BV499" i="1" s="1"/>
  <c r="CD499" i="1" s="1"/>
  <c r="BS3296" i="1"/>
  <c r="BQ1532" i="1"/>
  <c r="BW247" i="1" s="1"/>
  <c r="BQ2470" i="1"/>
  <c r="BW381" i="1" s="1"/>
  <c r="BS3282" i="1"/>
  <c r="BS3279" i="1"/>
  <c r="BQ3279" i="1"/>
  <c r="BV497" i="1" s="1"/>
  <c r="CD497" i="1" s="1"/>
  <c r="BS1119" i="1"/>
  <c r="BS1116" i="1"/>
  <c r="BQ1116" i="1"/>
  <c r="BS1816" i="1"/>
  <c r="BQ1816" i="1"/>
  <c r="BV288" i="1" s="1"/>
  <c r="CD288" i="1" s="1"/>
  <c r="BS1819" i="1"/>
  <c r="BS752" i="1"/>
  <c r="BQ752" i="1"/>
  <c r="BS755" i="1"/>
  <c r="BS3055" i="1"/>
  <c r="BQ3055" i="1"/>
  <c r="BV465" i="1" s="1"/>
  <c r="CD465" i="1" s="1"/>
  <c r="BS3058" i="1"/>
  <c r="BS2127" i="1"/>
  <c r="BS2124" i="1"/>
  <c r="BQ2124" i="1"/>
  <c r="BV332" i="1" s="1"/>
  <c r="CD332" i="1" s="1"/>
  <c r="BS2670" i="1"/>
  <c r="BQ2670" i="1"/>
  <c r="BV410" i="1" s="1"/>
  <c r="CD410" i="1" s="1"/>
  <c r="BS2673" i="1"/>
  <c r="BQ1599" i="1"/>
  <c r="BV257" i="1" s="1"/>
  <c r="BS1602" i="1"/>
  <c r="BS1599" i="1"/>
  <c r="BS3345" i="1"/>
  <c r="BQ3513" i="1"/>
  <c r="BW530" i="1" s="1"/>
  <c r="BS986" i="1"/>
  <c r="BQ983" i="1"/>
  <c r="BV169" i="1" s="1"/>
  <c r="BS983" i="1"/>
  <c r="BQ1700" i="1"/>
  <c r="BW271" i="1" s="1"/>
  <c r="BQ615" i="1"/>
  <c r="BW116" i="1" s="1"/>
  <c r="BQ1158" i="1"/>
  <c r="BV194" i="1" s="1"/>
  <c r="BS1161" i="1"/>
  <c r="BS1158" i="1"/>
  <c r="BQ1095" i="1"/>
  <c r="BV185" i="1" s="1"/>
  <c r="BS1098" i="1"/>
  <c r="BS1095" i="1"/>
  <c r="BQ328" i="1"/>
  <c r="BW75" i="1" s="1"/>
  <c r="BS738" i="1"/>
  <c r="BQ738" i="1"/>
  <c r="BV134" i="1" s="1"/>
  <c r="BS741" i="1"/>
  <c r="BS3135" i="1"/>
  <c r="BQ3132" i="1"/>
  <c r="BS3132" i="1"/>
  <c r="BS1179" i="1"/>
  <c r="BS1182" i="1"/>
  <c r="BS696" i="1"/>
  <c r="BQ696" i="1"/>
  <c r="BV128" i="1" s="1"/>
  <c r="BS699" i="1"/>
  <c r="BS2719" i="1"/>
  <c r="BS2722" i="1"/>
  <c r="BS2792" i="1"/>
  <c r="BQ2925" i="1"/>
  <c r="BW446" i="1" s="1"/>
  <c r="BQ3062" i="1"/>
  <c r="BV466" i="1" s="1"/>
  <c r="CD466" i="1" s="1"/>
  <c r="BS3065" i="1"/>
  <c r="BS3062" i="1"/>
  <c r="BS3013" i="1"/>
  <c r="BQ3013" i="1"/>
  <c r="BV459" i="1" s="1"/>
  <c r="CD459" i="1" s="1"/>
  <c r="BS3016" i="1"/>
  <c r="BS3349" i="1"/>
  <c r="BQ3349" i="1"/>
  <c r="BV507" i="1" s="1"/>
  <c r="CD507" i="1" s="1"/>
  <c r="BS3352" i="1"/>
  <c r="BS2866" i="1"/>
  <c r="BS2869" i="1"/>
  <c r="BQ2866" i="1"/>
  <c r="BV438" i="1" s="1"/>
  <c r="CD438" i="1" s="1"/>
  <c r="BQ472" i="1"/>
  <c r="BV96" i="1" s="1"/>
  <c r="BS475" i="1"/>
  <c r="BS472" i="1"/>
  <c r="BQ843" i="1"/>
  <c r="BV149" i="1" s="1"/>
  <c r="BS846" i="1"/>
  <c r="BS843" i="1"/>
  <c r="BQ3464" i="1"/>
  <c r="BW523" i="1" s="1"/>
  <c r="BS3387" i="1"/>
  <c r="BS3384" i="1"/>
  <c r="BQ3384" i="1"/>
  <c r="BV512" i="1" s="1"/>
  <c r="CD512" i="1" s="1"/>
  <c r="BQ3233" i="1"/>
  <c r="BW490" i="1" s="1"/>
  <c r="BQ216" i="1"/>
  <c r="BW59" i="1" s="1"/>
  <c r="BS682" i="1"/>
  <c r="BQ682" i="1"/>
  <c r="BV126" i="1" s="1"/>
  <c r="BS685" i="1"/>
  <c r="BS1042" i="1"/>
  <c r="BS1039" i="1"/>
  <c r="BQ1039" i="1"/>
  <c r="BV177" i="1" s="1"/>
  <c r="BQ958" i="1"/>
  <c r="BW165" i="1" s="1"/>
  <c r="BS1490" i="1"/>
  <c r="BS1487" i="1"/>
  <c r="BQ1487" i="1"/>
  <c r="BV241" i="1" s="1"/>
  <c r="BS724" i="1"/>
  <c r="BQ724" i="1"/>
  <c r="BV132" i="1" s="1"/>
  <c r="BS727" i="1"/>
  <c r="BQ3310" i="1"/>
  <c r="BW501" i="1" s="1"/>
  <c r="BS1564" i="1"/>
  <c r="BQ1564" i="1"/>
  <c r="BS1567" i="1"/>
  <c r="BQ538" i="1"/>
  <c r="BW105" i="1" s="1"/>
  <c r="BQ1343" i="1"/>
  <c r="BW220" i="1" s="1"/>
  <c r="BQ2491" i="1"/>
  <c r="BW384" i="1" s="1"/>
  <c r="BS2915" i="1"/>
  <c r="BQ2915" i="1"/>
  <c r="BV445" i="1" s="1"/>
  <c r="CD445" i="1" s="1"/>
  <c r="BS2918" i="1"/>
  <c r="BQ136" i="1"/>
  <c r="BV48" i="1" s="1"/>
  <c r="BS139" i="1"/>
  <c r="BS136" i="1"/>
  <c r="BQ1266" i="1"/>
  <c r="BW209" i="1" s="1"/>
  <c r="BS2946" i="1"/>
  <c r="BS2943" i="1"/>
  <c r="BQ2943" i="1"/>
  <c r="BV449" i="1" s="1"/>
  <c r="CD449" i="1" s="1"/>
  <c r="BS1221" i="1"/>
  <c r="BQ1221" i="1"/>
  <c r="BV203" i="1" s="1"/>
  <c r="BS1224" i="1"/>
  <c r="BS300" i="1"/>
  <c r="BS297" i="1"/>
  <c r="BQ297" i="1"/>
  <c r="BV71" i="1" s="1"/>
  <c r="BQ1809" i="1"/>
  <c r="BV287" i="1" s="1"/>
  <c r="CD287" i="1" s="1"/>
  <c r="BS1812" i="1"/>
  <c r="BS1809" i="1"/>
  <c r="BQ244" i="1"/>
  <c r="BW63" i="1" s="1"/>
  <c r="BQ251" i="1"/>
  <c r="BW64" i="1" s="1"/>
  <c r="BQ2012" i="1"/>
  <c r="BV316" i="1" s="1"/>
  <c r="CD316" i="1" s="1"/>
  <c r="BS2015" i="1"/>
  <c r="BS2012" i="1"/>
  <c r="BS3412" i="1"/>
  <c r="BQ3412" i="1"/>
  <c r="BS3415" i="1"/>
  <c r="BQ447" i="1"/>
  <c r="BW92" i="1" s="1"/>
  <c r="BS3023" i="1"/>
  <c r="BQ3020" i="1"/>
  <c r="BV460" i="1" s="1"/>
  <c r="CD460" i="1" s="1"/>
  <c r="BQ503" i="1"/>
  <c r="BW100" i="1" s="1"/>
  <c r="BQ2365" i="1"/>
  <c r="BW366" i="1" s="1"/>
  <c r="BS45" i="1"/>
  <c r="BQ45" i="1"/>
  <c r="BV35" i="1" s="1"/>
  <c r="BS48" i="1"/>
  <c r="BQ2351" i="1"/>
  <c r="BW364" i="1" s="1"/>
  <c r="BS1606" i="1"/>
  <c r="BQ1606" i="1"/>
  <c r="BV258" i="1" s="1"/>
  <c r="BS1609" i="1"/>
  <c r="BS2411" i="1"/>
  <c r="BQ2411" i="1"/>
  <c r="BS2414" i="1"/>
  <c r="BQ3450" i="1"/>
  <c r="BW521" i="1" s="1"/>
  <c r="BS892" i="1"/>
  <c r="BQ892" i="1"/>
  <c r="BS895" i="1"/>
  <c r="BS3394" i="1"/>
  <c r="BQ3391" i="1"/>
  <c r="BV513" i="1" s="1"/>
  <c r="CD513" i="1" s="1"/>
  <c r="BS3391" i="1"/>
  <c r="BS2498" i="1"/>
  <c r="BQ2495" i="1"/>
  <c r="BV385" i="1" s="1"/>
  <c r="CD385" i="1" s="1"/>
  <c r="BS2495" i="1"/>
  <c r="BS76" i="1"/>
  <c r="BS73" i="1"/>
  <c r="BQ73" i="1"/>
  <c r="BV39" i="1" s="1"/>
  <c r="BS3097" i="1"/>
  <c r="BQ3097" i="1"/>
  <c r="BS3100" i="1"/>
  <c r="BS552" i="1"/>
  <c r="BS549" i="1"/>
  <c r="BQ549" i="1"/>
  <c r="BV107" i="1" s="1"/>
  <c r="BS122" i="1"/>
  <c r="BS125" i="1"/>
  <c r="BS720" i="1"/>
  <c r="BS717" i="1"/>
  <c r="BQ717" i="1"/>
  <c r="BV131" i="1" s="1"/>
  <c r="BQ3303" i="1"/>
  <c r="BW500" i="1" s="1"/>
  <c r="BS3177" i="1"/>
  <c r="BS3174" i="1"/>
  <c r="BQ3174" i="1"/>
  <c r="BV482" i="1" s="1"/>
  <c r="CD482" i="1" s="1"/>
  <c r="BQ1011" i="1"/>
  <c r="BV173" i="1" s="1"/>
  <c r="BS1014" i="1"/>
  <c r="BS1011" i="1"/>
  <c r="BQ895" i="1"/>
  <c r="BW156" i="1" s="1"/>
  <c r="BQ3394" i="1"/>
  <c r="BW513" i="1" s="1"/>
  <c r="BQ2498" i="1"/>
  <c r="BW385" i="1" s="1"/>
  <c r="BQ76" i="1"/>
  <c r="BW39" i="1" s="1"/>
  <c r="BQ1770" i="1"/>
  <c r="BW281" i="1" s="1"/>
  <c r="BQ3100" i="1"/>
  <c r="BW471" i="1" s="1"/>
  <c r="BQ1378" i="1"/>
  <c r="BW225" i="1" s="1"/>
  <c r="BS1137" i="1"/>
  <c r="BQ1137" i="1"/>
  <c r="BV191" i="1" s="1"/>
  <c r="BS1140" i="1"/>
  <c r="BQ2246" i="1"/>
  <c r="BW349" i="1" s="1"/>
  <c r="BQ1270" i="1"/>
  <c r="BS1273" i="1"/>
  <c r="BS1270" i="1"/>
  <c r="BS2904" i="1"/>
  <c r="BQ2901" i="1"/>
  <c r="BV443" i="1" s="1"/>
  <c r="CD443" i="1" s="1"/>
  <c r="BQ2344" i="1"/>
  <c r="BW363" i="1" s="1"/>
  <c r="BQ860" i="1"/>
  <c r="BW151" i="1" s="1"/>
  <c r="BQ2463" i="1"/>
  <c r="BW380" i="1" s="1"/>
  <c r="BQ416" i="1"/>
  <c r="BV88" i="1" s="1"/>
  <c r="BS419" i="1"/>
  <c r="BS416" i="1"/>
  <c r="BS3419" i="1"/>
  <c r="BQ3419" i="1"/>
  <c r="BV517" i="1" s="1"/>
  <c r="CD517" i="1" s="1"/>
  <c r="BS3422" i="1"/>
  <c r="BS2750" i="1"/>
  <c r="BS2747" i="1"/>
  <c r="BQ2747" i="1"/>
  <c r="BV421" i="1" s="1"/>
  <c r="CD421" i="1" s="1"/>
  <c r="BS2628" i="1"/>
  <c r="BS2386" i="1"/>
  <c r="BS2383" i="1"/>
  <c r="BQ2383" i="1"/>
  <c r="BV369" i="1" s="1"/>
  <c r="CD369" i="1" s="1"/>
  <c r="BQ913" i="1"/>
  <c r="BV159" i="1" s="1"/>
  <c r="BS916" i="1"/>
  <c r="BS913" i="1"/>
  <c r="BQ2295" i="1"/>
  <c r="BW356" i="1" s="1"/>
  <c r="BQ1651" i="1"/>
  <c r="BW264" i="1" s="1"/>
  <c r="BS3517" i="1"/>
  <c r="BQ3517" i="1"/>
  <c r="BV531" i="1" s="1"/>
  <c r="CD531" i="1" s="1"/>
  <c r="BS3520" i="1"/>
  <c r="BQ748" i="1"/>
  <c r="BW135" i="1" s="1"/>
  <c r="BQ2264" i="1"/>
  <c r="BV352" i="1" s="1"/>
  <c r="CD352" i="1" s="1"/>
  <c r="BS2267" i="1"/>
  <c r="BS2264" i="1"/>
  <c r="BQ1046" i="1"/>
  <c r="BS1049" i="1"/>
  <c r="BS1046" i="1"/>
  <c r="BQ2183" i="1"/>
  <c r="BW340" i="1" s="1"/>
  <c r="BQ2302" i="1"/>
  <c r="BW357" i="1" s="1"/>
  <c r="BQ1494" i="1"/>
  <c r="BS1497" i="1"/>
  <c r="BS1494" i="1"/>
  <c r="BS1109" i="1"/>
  <c r="BQ1109" i="1"/>
  <c r="BV187" i="1" s="1"/>
  <c r="BS1112" i="1"/>
  <c r="BS2467" i="1"/>
  <c r="BQ2467" i="1"/>
  <c r="BS2470" i="1"/>
  <c r="BS1798" i="1"/>
  <c r="BS1795" i="1"/>
  <c r="BQ1795" i="1"/>
  <c r="BS2138" i="1"/>
  <c r="BS2544" i="1"/>
  <c r="BQ2544" i="1"/>
  <c r="BV392" i="1" s="1"/>
  <c r="CD392" i="1" s="1"/>
  <c r="BS2547" i="1"/>
  <c r="BQ3282" i="1"/>
  <c r="BW497" i="1" s="1"/>
  <c r="BS3153" i="1"/>
  <c r="BQ3153" i="1"/>
  <c r="BS3156" i="1"/>
  <c r="BQ1119" i="1"/>
  <c r="BW188" i="1" s="1"/>
  <c r="BS1749" i="1"/>
  <c r="BS1746" i="1"/>
  <c r="BQ1746" i="1"/>
  <c r="BV278" i="1" s="1"/>
  <c r="BQ1819" i="1"/>
  <c r="BW288" i="1" s="1"/>
  <c r="BS3286" i="1"/>
  <c r="BQ3286" i="1"/>
  <c r="BV498" i="1" s="1"/>
  <c r="CD498" i="1" s="1"/>
  <c r="BS3289" i="1"/>
  <c r="BQ755" i="1"/>
  <c r="BW136" i="1" s="1"/>
  <c r="BQ2876" i="1"/>
  <c r="BW439" i="1" s="1"/>
  <c r="BS1210" i="1"/>
  <c r="BS1207" i="1"/>
  <c r="BQ1207" i="1"/>
  <c r="BV201" i="1" s="1"/>
  <c r="BS269" i="1"/>
  <c r="BQ269" i="1"/>
  <c r="BS272" i="1"/>
  <c r="BQ3058" i="1"/>
  <c r="BW465" i="1" s="1"/>
  <c r="BQ2127" i="1"/>
  <c r="BW332" i="1" s="1"/>
  <c r="BQ2673" i="1"/>
  <c r="BW410" i="1" s="1"/>
  <c r="BQ3373" i="1"/>
  <c r="BW510" i="1" s="1"/>
  <c r="BQ1602" i="1"/>
  <c r="BW257" i="1" s="1"/>
  <c r="BS2075" i="1"/>
  <c r="BQ2075" i="1"/>
  <c r="BS2078" i="1"/>
  <c r="BQ3086" i="1"/>
  <c r="BW469" i="1" s="1"/>
  <c r="BS395" i="1"/>
  <c r="BQ395" i="1"/>
  <c r="BV85" i="1" s="1"/>
  <c r="BS398" i="1"/>
  <c r="BQ1161" i="1"/>
  <c r="BW194" i="1" s="1"/>
  <c r="BQ1098" i="1"/>
  <c r="BW185" i="1" s="1"/>
  <c r="BS3475" i="1"/>
  <c r="BQ3475" i="1"/>
  <c r="BV525" i="1" s="1"/>
  <c r="CD525" i="1" s="1"/>
  <c r="BS3478" i="1"/>
  <c r="BQ356" i="1"/>
  <c r="BW79" i="1" s="1"/>
  <c r="BQ741" i="1"/>
  <c r="BW134" i="1" s="1"/>
  <c r="BQ3135" i="1"/>
  <c r="BW476" i="1" s="1"/>
  <c r="BQ2799" i="1"/>
  <c r="BW428" i="1" s="1"/>
  <c r="BQ699" i="1"/>
  <c r="BW128" i="1" s="1"/>
  <c r="BS598" i="1"/>
  <c r="BQ598" i="1"/>
  <c r="BV114" i="1" s="1"/>
  <c r="BS601" i="1"/>
  <c r="BQ2722" i="1"/>
  <c r="BW417" i="1" s="1"/>
  <c r="BQ3065" i="1"/>
  <c r="BW466" i="1" s="1"/>
  <c r="BQ3016" i="1"/>
  <c r="BW459" i="1" s="1"/>
  <c r="BQ475" i="1"/>
  <c r="BW96" i="1" s="1"/>
  <c r="BS2099" i="1"/>
  <c r="BS2096" i="1"/>
  <c r="BQ2096" i="1"/>
  <c r="BV328" i="1" s="1"/>
  <c r="CD328" i="1" s="1"/>
  <c r="BS293" i="1"/>
  <c r="BS290" i="1"/>
  <c r="BQ290" i="1"/>
  <c r="BQ846" i="1"/>
  <c r="BW149" i="1" s="1"/>
  <c r="BQ832" i="1"/>
  <c r="BW147" i="1" s="1"/>
  <c r="BS2992" i="1"/>
  <c r="BQ2992" i="1"/>
  <c r="BS2995" i="1"/>
  <c r="BS2701" i="1"/>
  <c r="BS2698" i="1"/>
  <c r="BQ2698" i="1"/>
  <c r="BV414" i="1" s="1"/>
  <c r="CD414" i="1" s="1"/>
  <c r="BQ3072" i="1"/>
  <c r="BW467" i="1" s="1"/>
  <c r="BS213" i="1"/>
  <c r="BQ213" i="1"/>
  <c r="BV59" i="1" s="1"/>
  <c r="BS216" i="1"/>
  <c r="BQ685" i="1"/>
  <c r="BW126" i="1" s="1"/>
  <c r="BQ2813" i="1"/>
  <c r="BW430" i="1" s="1"/>
  <c r="BS955" i="1"/>
  <c r="BQ955" i="1"/>
  <c r="BV165" i="1" s="1"/>
  <c r="BS958" i="1"/>
  <c r="BS430" i="1"/>
  <c r="BQ430" i="1"/>
  <c r="BV90" i="1" s="1"/>
  <c r="BS433" i="1"/>
  <c r="BS2393" i="1"/>
  <c r="BQ2390" i="1"/>
  <c r="BS2390" i="1"/>
  <c r="BQ1490" i="1"/>
  <c r="BW241" i="1" s="1"/>
  <c r="BS671" i="1"/>
  <c r="BS668" i="1"/>
  <c r="BQ668" i="1"/>
  <c r="BV124" i="1" s="1"/>
  <c r="BQ727" i="1"/>
  <c r="BW132" i="1" s="1"/>
  <c r="BS132" i="1"/>
  <c r="BS129" i="1"/>
  <c r="BQ129" i="1"/>
  <c r="BV47" i="1" s="1"/>
  <c r="BQ2645" i="1"/>
  <c r="BW406" i="1" s="1"/>
  <c r="BQ1567" i="1"/>
  <c r="BW252" i="1" s="1"/>
  <c r="BQ2565" i="1"/>
  <c r="BV395" i="1" s="1"/>
  <c r="CD395" i="1" s="1"/>
  <c r="BS2565" i="1"/>
  <c r="BS2568" i="1"/>
  <c r="BQ2918" i="1"/>
  <c r="BW445" i="1" s="1"/>
  <c r="BS930" i="1"/>
  <c r="BQ927" i="1"/>
  <c r="BV161" i="1" s="1"/>
  <c r="BS927" i="1"/>
  <c r="BQ139" i="1"/>
  <c r="BW48" i="1" s="1"/>
  <c r="BS1266" i="1"/>
  <c r="BS1263" i="1"/>
  <c r="BQ1263" i="1"/>
  <c r="BV209" i="1" s="1"/>
  <c r="BQ2946" i="1"/>
  <c r="BW449" i="1" s="1"/>
  <c r="BQ1224" i="1"/>
  <c r="BW203" i="1" s="1"/>
  <c r="BQ300" i="1"/>
  <c r="BW71" i="1" s="1"/>
  <c r="BQ1812" i="1"/>
  <c r="BW287" i="1" s="1"/>
  <c r="BS244" i="1"/>
  <c r="BQ241" i="1"/>
  <c r="BV63" i="1" s="1"/>
  <c r="BS241" i="1"/>
  <c r="BQ248" i="1"/>
  <c r="BV64" i="1" s="1"/>
  <c r="BS251" i="1"/>
  <c r="BS248" i="1"/>
  <c r="BS349" i="1"/>
  <c r="BS346" i="1"/>
  <c r="BQ346" i="1"/>
  <c r="BV78" i="1" s="1"/>
  <c r="BQ2015" i="1"/>
  <c r="BW316" i="1" s="1"/>
  <c r="BQ3415" i="1"/>
  <c r="BW516" i="1" s="1"/>
  <c r="BQ3023" i="1"/>
  <c r="BW460" i="1" s="1"/>
  <c r="BS2362" i="1"/>
  <c r="BQ2362" i="1"/>
  <c r="BV366" i="1" s="1"/>
  <c r="CD366" i="1" s="1"/>
  <c r="BS2365" i="1"/>
  <c r="BQ48" i="1"/>
  <c r="BW35" i="1" s="1"/>
  <c r="BS1284" i="1"/>
  <c r="BQ1284" i="1"/>
  <c r="BS1287" i="1"/>
  <c r="BQ1609" i="1"/>
  <c r="BW258" i="1" s="1"/>
  <c r="BQ1438" i="1"/>
  <c r="BV234" i="1" s="1"/>
  <c r="BS1441" i="1"/>
  <c r="BS1438" i="1"/>
  <c r="BQ552" i="1"/>
  <c r="BW107" i="1" s="1"/>
  <c r="BS1767" i="1"/>
  <c r="BS283" i="1"/>
  <c r="BQ283" i="1"/>
  <c r="BV69" i="1" s="1"/>
  <c r="BS286" i="1"/>
  <c r="BQ3405" i="1"/>
  <c r="BV515" i="1" s="1"/>
  <c r="CD515" i="1" s="1"/>
  <c r="BS1466" i="1"/>
  <c r="BQ1466" i="1"/>
  <c r="BV238" i="1" s="1"/>
  <c r="BS1469" i="1"/>
  <c r="BQ916" i="1"/>
  <c r="BW159" i="1" s="1"/>
  <c r="BS2313" i="1"/>
  <c r="BQ2313" i="1"/>
  <c r="BV359" i="1" s="1"/>
  <c r="CD359" i="1" s="1"/>
  <c r="BS2316" i="1"/>
  <c r="BQ2267" i="1"/>
  <c r="BW352" i="1" s="1"/>
  <c r="BQ3296" i="1"/>
  <c r="BW499" i="1" s="1"/>
  <c r="BQ1497" i="1"/>
  <c r="BW242" i="1" s="1"/>
  <c r="BQ1112" i="1"/>
  <c r="BW187" i="1" s="1"/>
  <c r="BS1620" i="1"/>
  <c r="BQ1620" i="1"/>
  <c r="BV260" i="1" s="1"/>
  <c r="BS1623" i="1"/>
  <c r="BS195" i="1"/>
  <c r="BS192" i="1"/>
  <c r="BQ192" i="1"/>
  <c r="BV56" i="1" s="1"/>
  <c r="BQ1798" i="1"/>
  <c r="BW285" i="1" s="1"/>
  <c r="BQ2141" i="1"/>
  <c r="BW334" i="1" s="1"/>
  <c r="BQ2547" i="1"/>
  <c r="BW392" i="1" s="1"/>
  <c r="BS1203" i="1"/>
  <c r="BS1200" i="1"/>
  <c r="BQ1200" i="1"/>
  <c r="BQ2873" i="1"/>
  <c r="BV439" i="1" s="1"/>
  <c r="CD439" i="1" s="1"/>
  <c r="BS2873" i="1"/>
  <c r="BS2876" i="1"/>
  <c r="BQ1210" i="1"/>
  <c r="BW201" i="1" s="1"/>
  <c r="BQ272" i="1"/>
  <c r="BW67" i="1" s="1"/>
  <c r="BS1844" i="1"/>
  <c r="BQ1844" i="1"/>
  <c r="BV292" i="1" s="1"/>
  <c r="CD292" i="1" s="1"/>
  <c r="BS1847" i="1"/>
  <c r="BS941" i="1"/>
  <c r="BQ941" i="1"/>
  <c r="BS944" i="1"/>
  <c r="BQ2078" i="1"/>
  <c r="BW325" i="1" s="1"/>
  <c r="BQ398" i="1"/>
  <c r="BW85" i="1" s="1"/>
  <c r="BS2740" i="1"/>
  <c r="BQ2740" i="1"/>
  <c r="BV420" i="1" s="1"/>
  <c r="CD420" i="1" s="1"/>
  <c r="BS2743" i="1"/>
  <c r="BQ3478" i="1"/>
  <c r="BW525" i="1" s="1"/>
  <c r="BS325" i="1"/>
  <c r="BQ601" i="1"/>
  <c r="BW114" i="1" s="1"/>
  <c r="BQ3352" i="1"/>
  <c r="BW507" i="1" s="1"/>
  <c r="BQ2869" i="1"/>
  <c r="BW438" i="1" s="1"/>
  <c r="BQ2099" i="1"/>
  <c r="BW328" i="1" s="1"/>
  <c r="BQ293" i="1"/>
  <c r="BW70" i="1" s="1"/>
  <c r="BS832" i="1"/>
  <c r="BS829" i="1"/>
  <c r="BQ829" i="1"/>
  <c r="BV147" i="1" s="1"/>
  <c r="BQ2995" i="1"/>
  <c r="BW456" i="1" s="1"/>
  <c r="BQ3387" i="1"/>
  <c r="BW512" i="1" s="1"/>
  <c r="BQ2701" i="1"/>
  <c r="BW414" i="1" s="1"/>
  <c r="BS3072" i="1"/>
  <c r="BS3069" i="1"/>
  <c r="BQ3069" i="1"/>
  <c r="BV467" i="1" s="1"/>
  <c r="CD467" i="1" s="1"/>
  <c r="BQ1042" i="1"/>
  <c r="BW177" i="1" s="1"/>
  <c r="BQ2393" i="1"/>
  <c r="BW370" i="1" s="1"/>
  <c r="BS654" i="1"/>
  <c r="BQ654" i="1"/>
  <c r="BV122" i="1" s="1"/>
  <c r="BS657" i="1"/>
  <c r="BQ671" i="1"/>
  <c r="BW124" i="1" s="1"/>
  <c r="BQ132" i="1"/>
  <c r="BW47" i="1" s="1"/>
  <c r="BS1259" i="1"/>
  <c r="BS1256" i="1"/>
  <c r="BQ1256" i="1"/>
  <c r="BV208" i="1" s="1"/>
  <c r="BS535" i="1"/>
  <c r="BQ535" i="1"/>
  <c r="BS538" i="1"/>
  <c r="BS2491" i="1"/>
  <c r="BS2488" i="1"/>
  <c r="BQ2488" i="1"/>
  <c r="BV384" i="1" s="1"/>
  <c r="CD384" i="1" s="1"/>
  <c r="BS3167" i="1"/>
  <c r="BQ3167" i="1"/>
  <c r="BV481" i="1" s="1"/>
  <c r="CD481" i="1" s="1"/>
  <c r="BS3170" i="1"/>
  <c r="BQ930" i="1"/>
  <c r="BW161" i="1" s="1"/>
  <c r="BS2901" i="1"/>
  <c r="BQ349" i="1"/>
  <c r="BW78" i="1" s="1"/>
  <c r="BS237" i="1"/>
  <c r="BS234" i="1"/>
  <c r="BQ234" i="1"/>
  <c r="BV62" i="1" s="1"/>
  <c r="BS1193" i="1"/>
  <c r="BQ1193" i="1"/>
  <c r="BV199" i="1" s="1"/>
  <c r="BS1196" i="1"/>
  <c r="BS3118" i="1"/>
  <c r="BQ3118" i="1"/>
  <c r="BV474" i="1" s="1"/>
  <c r="CD474" i="1" s="1"/>
  <c r="BS3121" i="1"/>
  <c r="BS1081" i="1"/>
  <c r="BQ1081" i="1"/>
  <c r="BV183" i="1" s="1"/>
  <c r="BS1084" i="1"/>
  <c r="BS1305" i="1"/>
  <c r="BQ1305" i="1"/>
  <c r="BV215" i="1" s="1"/>
  <c r="BS1308" i="1"/>
  <c r="BQ1287" i="1"/>
  <c r="BW212" i="1" s="1"/>
  <c r="BS59" i="1"/>
  <c r="BQ59" i="1"/>
  <c r="BV37" i="1" s="1"/>
  <c r="BS62" i="1"/>
  <c r="BS3468" i="1"/>
  <c r="BQ3468" i="1"/>
  <c r="BV524" i="1" s="1"/>
  <c r="CD524" i="1" s="1"/>
  <c r="BS3471" i="1"/>
  <c r="BQ878" i="1"/>
  <c r="BV154" i="1" s="1"/>
  <c r="BS881" i="1"/>
  <c r="BS878" i="1"/>
  <c r="BQ2285" i="1"/>
  <c r="BV355" i="1" s="1"/>
  <c r="CD355" i="1" s="1"/>
  <c r="BS2288" i="1"/>
  <c r="BS2285" i="1"/>
  <c r="BS2068" i="1"/>
  <c r="BQ2068" i="1"/>
  <c r="BV324" i="1" s="1"/>
  <c r="CD324" i="1" s="1"/>
  <c r="BS2071" i="1"/>
  <c r="BS1123" i="1"/>
  <c r="BQ1123" i="1"/>
  <c r="BV189" i="1" s="1"/>
  <c r="BS1126" i="1"/>
  <c r="BQ69" i="1"/>
  <c r="BW38" i="1" s="1"/>
  <c r="BS591" i="1"/>
  <c r="BQ591" i="1"/>
  <c r="BV113" i="1" s="1"/>
  <c r="BS594" i="1"/>
  <c r="BQ720" i="1"/>
  <c r="BW131" i="1" s="1"/>
  <c r="BS3205" i="1"/>
  <c r="BS2908" i="1"/>
  <c r="BQ2908" i="1"/>
  <c r="BV444" i="1" s="1"/>
  <c r="CD444" i="1" s="1"/>
  <c r="BS2911" i="1"/>
  <c r="BS2820" i="1"/>
  <c r="BS2817" i="1"/>
  <c r="BQ2817" i="1"/>
  <c r="BV431" i="1" s="1"/>
  <c r="CD431" i="1" s="1"/>
  <c r="BQ2750" i="1"/>
  <c r="BW421" i="1" s="1"/>
  <c r="BS2985" i="1"/>
  <c r="BQ2985" i="1"/>
  <c r="BV455" i="1" s="1"/>
  <c r="CD455" i="1" s="1"/>
  <c r="BS2988" i="1"/>
  <c r="BS3300" i="1"/>
  <c r="BQ3300" i="1"/>
  <c r="BV500" i="1" s="1"/>
  <c r="CD500" i="1" s="1"/>
  <c r="BS3303" i="1"/>
  <c r="BS2082" i="1"/>
  <c r="BQ2082" i="1"/>
  <c r="BV326" i="1" s="1"/>
  <c r="CD326" i="1" s="1"/>
  <c r="BS2085" i="1"/>
  <c r="BQ3205" i="1"/>
  <c r="BW486" i="1" s="1"/>
  <c r="BS1298" i="1"/>
  <c r="BQ1298" i="1"/>
  <c r="BV214" i="1" s="1"/>
  <c r="BS1301" i="1"/>
  <c r="BQ286" i="1"/>
  <c r="BW69" i="1" s="1"/>
  <c r="BQ2820" i="1"/>
  <c r="BW431" i="1" s="1"/>
  <c r="BQ1469" i="1"/>
  <c r="BW238" i="1" s="1"/>
  <c r="BQ2988" i="1"/>
  <c r="BW455" i="1" s="1"/>
  <c r="BQ3520" i="1"/>
  <c r="BW531" i="1" s="1"/>
  <c r="BS1676" i="1"/>
  <c r="BQ1676" i="1"/>
  <c r="BV268" i="1" s="1"/>
  <c r="BS1679" i="1"/>
  <c r="BQ2316" i="1"/>
  <c r="BW359" i="1" s="1"/>
  <c r="BS1725" i="1"/>
  <c r="BS1728" i="1"/>
  <c r="BQ1725" i="1"/>
  <c r="BV275" i="1" s="1"/>
  <c r="BS969" i="1"/>
  <c r="BQ969" i="1"/>
  <c r="BS972" i="1"/>
  <c r="BS1529" i="1"/>
  <c r="BQ1529" i="1"/>
  <c r="BV247" i="1" s="1"/>
  <c r="BS1532" i="1"/>
  <c r="BQ1623" i="1"/>
  <c r="BW260" i="1" s="1"/>
  <c r="BS1354" i="1"/>
  <c r="BQ1354" i="1"/>
  <c r="BS1357" i="1"/>
  <c r="BQ195" i="1"/>
  <c r="BW56" i="1" s="1"/>
  <c r="BQ2502" i="1"/>
  <c r="BV386" i="1" s="1"/>
  <c r="CD386" i="1" s="1"/>
  <c r="BS2505" i="1"/>
  <c r="BS2502" i="1"/>
  <c r="BQ1203" i="1"/>
  <c r="BW200" i="1" s="1"/>
  <c r="BS1613" i="1"/>
  <c r="BQ1613" i="1"/>
  <c r="BS1616" i="1"/>
  <c r="BS1242" i="1"/>
  <c r="BQ1242" i="1"/>
  <c r="BV206" i="1" s="1"/>
  <c r="BS1245" i="1"/>
  <c r="BS3370" i="1"/>
  <c r="BQ3370" i="1"/>
  <c r="BS3373" i="1"/>
  <c r="BS1074" i="1"/>
  <c r="BQ1074" i="1"/>
  <c r="BV182" i="1" s="1"/>
  <c r="BS1077" i="1"/>
  <c r="BQ1847" i="1"/>
  <c r="BW292" i="1" s="1"/>
  <c r="BQ944" i="1"/>
  <c r="BW163" i="1" s="1"/>
  <c r="BQ2397" i="1"/>
  <c r="BV371" i="1" s="1"/>
  <c r="CD371" i="1" s="1"/>
  <c r="BS2400" i="1"/>
  <c r="BS2397" i="1"/>
  <c r="BS2110" i="1"/>
  <c r="BQ2110" i="1"/>
  <c r="BV330" i="1" s="1"/>
  <c r="CD330" i="1" s="1"/>
  <c r="BS2113" i="1"/>
  <c r="BS3216" i="1"/>
  <c r="BQ3216" i="1"/>
  <c r="BV488" i="1" s="1"/>
  <c r="CD488" i="1" s="1"/>
  <c r="BS3219" i="1"/>
  <c r="BQ2715" i="1"/>
  <c r="BW416" i="1" s="1"/>
  <c r="BQ790" i="1"/>
  <c r="BW141" i="1" s="1"/>
  <c r="BS1714" i="1"/>
  <c r="BS1711" i="1"/>
  <c r="BQ1711" i="1"/>
  <c r="BV273" i="1" s="1"/>
  <c r="BS1956" i="1"/>
  <c r="BQ1956" i="1"/>
  <c r="BV308" i="1" s="1"/>
  <c r="CD308" i="1" s="1"/>
  <c r="BS1959" i="1"/>
  <c r="BQ643" i="1"/>
  <c r="BW120" i="1" s="1"/>
  <c r="BQ279" i="1"/>
  <c r="BW68" i="1" s="1"/>
  <c r="BS2796" i="1"/>
  <c r="BQ2796" i="1"/>
  <c r="BS2799" i="1"/>
  <c r="BS2922" i="1"/>
  <c r="BQ2922" i="1"/>
  <c r="BV446" i="1" s="1"/>
  <c r="CD446" i="1" s="1"/>
  <c r="BS2925" i="1"/>
  <c r="BS3461" i="1"/>
  <c r="BQ3461" i="1"/>
  <c r="BS3464" i="1"/>
  <c r="BS3230" i="1"/>
  <c r="BS3233" i="1"/>
  <c r="BQ3230" i="1"/>
  <c r="BV490" i="1" s="1"/>
  <c r="CD490" i="1" s="1"/>
  <c r="BS2810" i="1"/>
  <c r="BS2813" i="1"/>
  <c r="BQ2810" i="1"/>
  <c r="BV430" i="1" s="1"/>
  <c r="CD430" i="1" s="1"/>
  <c r="BQ657" i="1"/>
  <c r="BW122" i="1" s="1"/>
  <c r="BS3307" i="1"/>
  <c r="BS3310" i="1"/>
  <c r="BQ3307" i="1"/>
  <c r="BV501" i="1" s="1"/>
  <c r="CD501" i="1" s="1"/>
  <c r="BQ1259" i="1"/>
  <c r="BW208" i="1" s="1"/>
  <c r="BQ2642" i="1"/>
  <c r="BV406" i="1" s="1"/>
  <c r="CD406" i="1" s="1"/>
  <c r="BS2645" i="1"/>
  <c r="BS2642" i="1"/>
  <c r="BQ1340" i="1"/>
  <c r="BV220" i="1" s="1"/>
  <c r="BS1343" i="1"/>
  <c r="BS1340" i="1"/>
  <c r="BQ3170" i="1"/>
  <c r="BW481" i="1" s="1"/>
  <c r="BQ237" i="1"/>
  <c r="BW62" i="1" s="1"/>
  <c r="BQ1196" i="1"/>
  <c r="BW199" i="1" s="1"/>
  <c r="BQ3121" i="1"/>
  <c r="BW474" i="1" s="1"/>
  <c r="BS447" i="1"/>
  <c r="BS444" i="1"/>
  <c r="BQ444" i="1"/>
  <c r="BV92" i="1" s="1"/>
  <c r="BS500" i="1"/>
  <c r="BQ500" i="1"/>
  <c r="BV100" i="1" s="1"/>
  <c r="BS503" i="1"/>
  <c r="BQ1084" i="1"/>
  <c r="BW183" i="1" s="1"/>
  <c r="BQ1308" i="1"/>
  <c r="BW215" i="1" s="1"/>
  <c r="BS2348" i="1"/>
  <c r="BQ2348" i="1"/>
  <c r="BS2351" i="1"/>
  <c r="BQ62" i="1"/>
  <c r="BW37" i="1" s="1"/>
  <c r="BQ3471" i="1"/>
  <c r="BW524" i="1" s="1"/>
  <c r="BW182" i="1"/>
  <c r="BV170" i="1"/>
  <c r="BW266" i="1"/>
  <c r="BW261" i="1"/>
  <c r="M7" i="2" l="1"/>
  <c r="CA472" i="1"/>
  <c r="CE472" i="1" s="1"/>
  <c r="CA484" i="1"/>
  <c r="CE484" i="1" s="1"/>
  <c r="CA86" i="1"/>
  <c r="CE86" i="1" s="1"/>
  <c r="CA414" i="1"/>
  <c r="CE414" i="1" s="1"/>
  <c r="CA134" i="1"/>
  <c r="CE134" i="1" s="1"/>
  <c r="CA296" i="1"/>
  <c r="CE296" i="1" s="1"/>
  <c r="CA287" i="1"/>
  <c r="CE287" i="1" s="1"/>
  <c r="CA445" i="1"/>
  <c r="CE445" i="1" s="1"/>
  <c r="CA466" i="1"/>
  <c r="CE466" i="1" s="1"/>
  <c r="CA248" i="1"/>
  <c r="CE248" i="1" s="1"/>
  <c r="CA218" i="1"/>
  <c r="CE218" i="1" s="1"/>
  <c r="CA366" i="1"/>
  <c r="CE366" i="1" s="1"/>
  <c r="CA215" i="1"/>
  <c r="CE215" i="1" s="1"/>
  <c r="CA281" i="1"/>
  <c r="CE281" i="1" s="1"/>
  <c r="CA276" i="1"/>
  <c r="CE276" i="1" s="1"/>
  <c r="CA210" i="1"/>
  <c r="CE210" i="1" s="1"/>
  <c r="CA252" i="1"/>
  <c r="CE252" i="1" s="1"/>
  <c r="CA314" i="1"/>
  <c r="CE314" i="1" s="1"/>
  <c r="CA383" i="1"/>
  <c r="CE383" i="1" s="1"/>
  <c r="CA479" i="1"/>
  <c r="CE479" i="1" s="1"/>
  <c r="CA178" i="1"/>
  <c r="CE178" i="1" s="1"/>
  <c r="CA404" i="1"/>
  <c r="CE404" i="1" s="1"/>
  <c r="CA378" i="1"/>
  <c r="CE378" i="1" s="1"/>
  <c r="CA337" i="1"/>
  <c r="CE337" i="1" s="1"/>
  <c r="CA222" i="1"/>
  <c r="CE222" i="1" s="1"/>
  <c r="CA317" i="1"/>
  <c r="CE317" i="1" s="1"/>
  <c r="CA156" i="1"/>
  <c r="CE156" i="1" s="1"/>
  <c r="CA325" i="1"/>
  <c r="CE325" i="1" s="1"/>
  <c r="CA429" i="1"/>
  <c r="CE429" i="1" s="1"/>
  <c r="CA167" i="1"/>
  <c r="CE167" i="1" s="1"/>
  <c r="CA44" i="1"/>
  <c r="CE44" i="1" s="1"/>
  <c r="CA89" i="1"/>
  <c r="CE89" i="1" s="1"/>
  <c r="CA349" i="1"/>
  <c r="CE349" i="1" s="1"/>
  <c r="CA435" i="1"/>
  <c r="CE435" i="1" s="1"/>
  <c r="CA34" i="1"/>
  <c r="CE34" i="1" s="1"/>
  <c r="BV218" i="1"/>
  <c r="BX218" i="1" s="1"/>
  <c r="CA259" i="1"/>
  <c r="CE259" i="1" s="1"/>
  <c r="BV404" i="1"/>
  <c r="CD404" i="1" s="1"/>
  <c r="CA163" i="1"/>
  <c r="CE163" i="1" s="1"/>
  <c r="CA83" i="1"/>
  <c r="CE83" i="1" s="1"/>
  <c r="CA475" i="1"/>
  <c r="CE475" i="1" s="1"/>
  <c r="CA453" i="1"/>
  <c r="CE453" i="1" s="1"/>
  <c r="BV248" i="1"/>
  <c r="BX248" i="1" s="1"/>
  <c r="BV252" i="1"/>
  <c r="BX252" i="1" s="1"/>
  <c r="CA144" i="1"/>
  <c r="CE144" i="1" s="1"/>
  <c r="CA352" i="1"/>
  <c r="CE352" i="1" s="1"/>
  <c r="CA52" i="1"/>
  <c r="CE52" i="1" s="1"/>
  <c r="CA133" i="1"/>
  <c r="CE133" i="1" s="1"/>
  <c r="BV378" i="1"/>
  <c r="CD378" i="1" s="1"/>
  <c r="CA186" i="1"/>
  <c r="CE186" i="1" s="1"/>
  <c r="CA223" i="1"/>
  <c r="CE223" i="1" s="1"/>
  <c r="CA307" i="1"/>
  <c r="CE307" i="1" s="1"/>
  <c r="CA61" i="1"/>
  <c r="CE61" i="1" s="1"/>
  <c r="CA322" i="1"/>
  <c r="CE322" i="1" s="1"/>
  <c r="CA526" i="1"/>
  <c r="CE526" i="1" s="1"/>
  <c r="CA509" i="1"/>
  <c r="CE509" i="1" s="1"/>
  <c r="CA529" i="1"/>
  <c r="CE529" i="1" s="1"/>
  <c r="CA108" i="1"/>
  <c r="CE108" i="1" s="1"/>
  <c r="CA515" i="1"/>
  <c r="CE515" i="1" s="1"/>
  <c r="CA211" i="1"/>
  <c r="CE211" i="1" s="1"/>
  <c r="CA244" i="1"/>
  <c r="CE244" i="1" s="1"/>
  <c r="CA353" i="1"/>
  <c r="CE353" i="1" s="1"/>
  <c r="CA381" i="1"/>
  <c r="CE381" i="1" s="1"/>
  <c r="BV475" i="1"/>
  <c r="CD475" i="1" s="1"/>
  <c r="BV526" i="1"/>
  <c r="CD526" i="1" s="1"/>
  <c r="CA309" i="1"/>
  <c r="CE309" i="1" s="1"/>
  <c r="CA70" i="1"/>
  <c r="CE70" i="1" s="1"/>
  <c r="CA477" i="1"/>
  <c r="CE477" i="1" s="1"/>
  <c r="CA364" i="1"/>
  <c r="CE364" i="1" s="1"/>
  <c r="CA456" i="1"/>
  <c r="CE456" i="1" s="1"/>
  <c r="CA142" i="1"/>
  <c r="CE142" i="1" s="1"/>
  <c r="CA136" i="1"/>
  <c r="CE136" i="1" s="1"/>
  <c r="CA82" i="1"/>
  <c r="CE82" i="1" s="1"/>
  <c r="CA510" i="1"/>
  <c r="CE510" i="1" s="1"/>
  <c r="CA212" i="1"/>
  <c r="CE212" i="1" s="1"/>
  <c r="CA253" i="1"/>
  <c r="CE253" i="1" s="1"/>
  <c r="CA373" i="1"/>
  <c r="CE373" i="1" s="1"/>
  <c r="CA350" i="1"/>
  <c r="CE350" i="1" s="1"/>
  <c r="CA67" i="1"/>
  <c r="CE67" i="1" s="1"/>
  <c r="CA117" i="1"/>
  <c r="CE117" i="1" s="1"/>
  <c r="CA193" i="1"/>
  <c r="CE193" i="1" s="1"/>
  <c r="CA521" i="1"/>
  <c r="CE521" i="1" s="1"/>
  <c r="CA126" i="1"/>
  <c r="CE126" i="1" s="1"/>
  <c r="CA80" i="1"/>
  <c r="CE80" i="1" s="1"/>
  <c r="CA100" i="1"/>
  <c r="CE100" i="1" s="1"/>
  <c r="CA137" i="1"/>
  <c r="CE137" i="1" s="1"/>
  <c r="CA444" i="1"/>
  <c r="CE444" i="1" s="1"/>
  <c r="CA60" i="1"/>
  <c r="CE60" i="1" s="1"/>
  <c r="BV117" i="1"/>
  <c r="BX117" i="1" s="1"/>
  <c r="BV259" i="1"/>
  <c r="BX259" i="1" s="1"/>
  <c r="BV510" i="1"/>
  <c r="CD510" i="1" s="1"/>
  <c r="CA417" i="1"/>
  <c r="CE417" i="1" s="1"/>
  <c r="CA239" i="1"/>
  <c r="CE239" i="1" s="1"/>
  <c r="CA516" i="1"/>
  <c r="CE516" i="1" s="1"/>
  <c r="CA406" i="1"/>
  <c r="CE406" i="1" s="1"/>
  <c r="CA135" i="1"/>
  <c r="CE135" i="1" s="1"/>
  <c r="CA46" i="1"/>
  <c r="CE46" i="1" s="1"/>
  <c r="CA140" i="1"/>
  <c r="CE140" i="1" s="1"/>
  <c r="CA351" i="1"/>
  <c r="CE351" i="1" s="1"/>
  <c r="CA335" i="1"/>
  <c r="CE335" i="1" s="1"/>
  <c r="CA200" i="1"/>
  <c r="CE200" i="1" s="1"/>
  <c r="BV322" i="1"/>
  <c r="CD322" i="1" s="1"/>
  <c r="BV212" i="1"/>
  <c r="BX212" i="1" s="1"/>
  <c r="BV364" i="1"/>
  <c r="CD364" i="1" s="1"/>
  <c r="CA124" i="1"/>
  <c r="CE124" i="1" s="1"/>
  <c r="CA363" i="1"/>
  <c r="CE363" i="1" s="1"/>
  <c r="CA172" i="1"/>
  <c r="CE172" i="1" s="1"/>
  <c r="CA112" i="1"/>
  <c r="CE112" i="1" s="1"/>
  <c r="CA336" i="1"/>
  <c r="CE336" i="1" s="1"/>
  <c r="CA400" i="1"/>
  <c r="CE400" i="1" s="1"/>
  <c r="CA410" i="1"/>
  <c r="CE410" i="1" s="1"/>
  <c r="CA393" i="1"/>
  <c r="CE393" i="1" s="1"/>
  <c r="CA494" i="1"/>
  <c r="CE494" i="1" s="1"/>
  <c r="CA303" i="1"/>
  <c r="CE303" i="1" s="1"/>
  <c r="CA471" i="1"/>
  <c r="CE471" i="1" s="1"/>
  <c r="BV350" i="1"/>
  <c r="CD350" i="1" s="1"/>
  <c r="CA505" i="1"/>
  <c r="CE505" i="1" s="1"/>
  <c r="CA102" i="1"/>
  <c r="CE102" i="1" s="1"/>
  <c r="CA197" i="1"/>
  <c r="CE197" i="1" s="1"/>
  <c r="CA162" i="1"/>
  <c r="CE162" i="1" s="1"/>
  <c r="CA105" i="1"/>
  <c r="CE105" i="1" s="1"/>
  <c r="CA188" i="1"/>
  <c r="CE188" i="1" s="1"/>
  <c r="CA65" i="1"/>
  <c r="CE65" i="1" s="1"/>
  <c r="BV529" i="1"/>
  <c r="CD529" i="1" s="1"/>
  <c r="CA103" i="1"/>
  <c r="CE103" i="1" s="1"/>
  <c r="CA428" i="1"/>
  <c r="CE428" i="1" s="1"/>
  <c r="BV67" i="1"/>
  <c r="BX67" i="1" s="1"/>
  <c r="BV307" i="1"/>
  <c r="CD307" i="1" s="1"/>
  <c r="BV163" i="1"/>
  <c r="BX163" i="1" s="1"/>
  <c r="CA261" i="1"/>
  <c r="CE261" i="1" s="1"/>
  <c r="CA497" i="1"/>
  <c r="CE497" i="1" s="1"/>
  <c r="CA334" i="1"/>
  <c r="CE334" i="1" s="1"/>
  <c r="CA432" i="1"/>
  <c r="CE432" i="1" s="1"/>
  <c r="CA249" i="1"/>
  <c r="CE249" i="1" s="1"/>
  <c r="CA523" i="1"/>
  <c r="CE523" i="1" s="1"/>
  <c r="CA403" i="1"/>
  <c r="CE403" i="1" s="1"/>
  <c r="CA476" i="1"/>
  <c r="CE476" i="1" s="1"/>
  <c r="CA380" i="1"/>
  <c r="CE380" i="1" s="1"/>
  <c r="CA176" i="1"/>
  <c r="CE176" i="1" s="1"/>
  <c r="CA426" i="1"/>
  <c r="CE426" i="1" s="1"/>
  <c r="CA407" i="1"/>
  <c r="CE407" i="1" s="1"/>
  <c r="BV373" i="1"/>
  <c r="CD373" i="1" s="1"/>
  <c r="BV477" i="1"/>
  <c r="CD477" i="1" s="1"/>
  <c r="CA517" i="1"/>
  <c r="CE517" i="1" s="1"/>
  <c r="CA81" i="1"/>
  <c r="CE81" i="1" s="1"/>
  <c r="BV70" i="1"/>
  <c r="BX70" i="1" s="1"/>
  <c r="CA343" i="1"/>
  <c r="CE343" i="1" s="1"/>
  <c r="CA225" i="1"/>
  <c r="CE225" i="1" s="1"/>
  <c r="CA451" i="1"/>
  <c r="CE451" i="1" s="1"/>
  <c r="CA436" i="1"/>
  <c r="CE436" i="1" s="1"/>
  <c r="CA464" i="1"/>
  <c r="CE464" i="1" s="1"/>
  <c r="CA513" i="1"/>
  <c r="CE513" i="1" s="1"/>
  <c r="CA399" i="1"/>
  <c r="CE399" i="1" s="1"/>
  <c r="CA508" i="1"/>
  <c r="CE508" i="1" s="1"/>
  <c r="CA328" i="1"/>
  <c r="CE328" i="1" s="1"/>
  <c r="CA152" i="1"/>
  <c r="CE152" i="1" s="1"/>
  <c r="CA348" i="1"/>
  <c r="CE348" i="1" s="1"/>
  <c r="CA118" i="1"/>
  <c r="CE118" i="1" s="1"/>
  <c r="BV60" i="1"/>
  <c r="BX60" i="1" s="1"/>
  <c r="CA458" i="1"/>
  <c r="CE458" i="1" s="1"/>
  <c r="CA66" i="1"/>
  <c r="CE66" i="1" s="1"/>
  <c r="CA496" i="1"/>
  <c r="CE496" i="1" s="1"/>
  <c r="CA191" i="1"/>
  <c r="CE191" i="1" s="1"/>
  <c r="CA447" i="1"/>
  <c r="CE447" i="1" s="1"/>
  <c r="CA319" i="1"/>
  <c r="CE319" i="1" s="1"/>
  <c r="CA321" i="1"/>
  <c r="CE321" i="1" s="1"/>
  <c r="BV281" i="1"/>
  <c r="BX281" i="1" s="1"/>
  <c r="BV317" i="1"/>
  <c r="CD317" i="1" s="1"/>
  <c r="BV135" i="1"/>
  <c r="BX135" i="1" s="1"/>
  <c r="BV349" i="1"/>
  <c r="CD349" i="1" s="1"/>
  <c r="CA326" i="1"/>
  <c r="CE326" i="1" s="1"/>
  <c r="CA132" i="1"/>
  <c r="CE132" i="1" s="1"/>
  <c r="CA204" i="1"/>
  <c r="CE204" i="1" s="1"/>
  <c r="CA457" i="1"/>
  <c r="CE457" i="1" s="1"/>
  <c r="CA219" i="1"/>
  <c r="CE219" i="1" s="1"/>
  <c r="CA323" i="1"/>
  <c r="CE323" i="1" s="1"/>
  <c r="CA48" i="1"/>
  <c r="CE48" i="1" s="1"/>
  <c r="CA280" i="1"/>
  <c r="CE280" i="1" s="1"/>
  <c r="CA151" i="1"/>
  <c r="CE151" i="1" s="1"/>
  <c r="CA226" i="1"/>
  <c r="CE226" i="1" s="1"/>
  <c r="CA263" i="1"/>
  <c r="CE263" i="1" s="1"/>
  <c r="CA107" i="1"/>
  <c r="CE107" i="1" s="1"/>
  <c r="BV249" i="1"/>
  <c r="BX249" i="1" s="1"/>
  <c r="BV61" i="1"/>
  <c r="BX61" i="1" s="1"/>
  <c r="BV381" i="1"/>
  <c r="CD381" i="1" s="1"/>
  <c r="BV244" i="1"/>
  <c r="CD244" i="1" s="1"/>
  <c r="CA246" i="1"/>
  <c r="CE246" i="1" s="1"/>
  <c r="CA150" i="1"/>
  <c r="CE150" i="1" s="1"/>
  <c r="CA423" i="1"/>
  <c r="CE423" i="1" s="1"/>
  <c r="CA299" i="1"/>
  <c r="CE299" i="1" s="1"/>
  <c r="CA511" i="1"/>
  <c r="CE511" i="1" s="1"/>
  <c r="CA357" i="1"/>
  <c r="CE357" i="1" s="1"/>
  <c r="CA405" i="1"/>
  <c r="CE405" i="1" s="1"/>
  <c r="BV223" i="1"/>
  <c r="CD223" i="1" s="1"/>
  <c r="CA284" i="1"/>
  <c r="CE284" i="1" s="1"/>
  <c r="BV353" i="1"/>
  <c r="CD353" i="1" s="1"/>
  <c r="CA422" i="1"/>
  <c r="CE422" i="1" s="1"/>
  <c r="CA64" i="1"/>
  <c r="CE64" i="1" s="1"/>
  <c r="CA430" i="1"/>
  <c r="CE430" i="1" s="1"/>
  <c r="CA189" i="1"/>
  <c r="CE189" i="1" s="1"/>
  <c r="CA374" i="1"/>
  <c r="CE374" i="1" s="1"/>
  <c r="CA160" i="1"/>
  <c r="CE160" i="1" s="1"/>
  <c r="CA251" i="1"/>
  <c r="CE251" i="1" s="1"/>
  <c r="CA433" i="1"/>
  <c r="CE433" i="1" s="1"/>
  <c r="CA235" i="1"/>
  <c r="CE235" i="1" s="1"/>
  <c r="BV83" i="1"/>
  <c r="BX83" i="1" s="1"/>
  <c r="BV429" i="1"/>
  <c r="CD429" i="1" s="1"/>
  <c r="BV284" i="1"/>
  <c r="CD284" i="1" s="1"/>
  <c r="BV309" i="1"/>
  <c r="CD309" i="1" s="1"/>
  <c r="CA57" i="1"/>
  <c r="CE57" i="1" s="1"/>
  <c r="CA104" i="1"/>
  <c r="CE104" i="1" s="1"/>
  <c r="CA97" i="1"/>
  <c r="CE97" i="1" s="1"/>
  <c r="CA181" i="1"/>
  <c r="CE181" i="1" s="1"/>
  <c r="CA262" i="1"/>
  <c r="CE262" i="1" s="1"/>
  <c r="CA518" i="1"/>
  <c r="CE518" i="1" s="1"/>
  <c r="CA242" i="1"/>
  <c r="CE242" i="1" s="1"/>
  <c r="CA78" i="1"/>
  <c r="CE78" i="1" s="1"/>
  <c r="CA342" i="1"/>
  <c r="CE342" i="1" s="1"/>
  <c r="CA311" i="1"/>
  <c r="CE311" i="1" s="1"/>
  <c r="CA340" i="1"/>
  <c r="CE340" i="1" s="1"/>
  <c r="CA43" i="1"/>
  <c r="CE43" i="1" s="1"/>
  <c r="CA327" i="1"/>
  <c r="CE327" i="1" s="1"/>
  <c r="CA285" i="1"/>
  <c r="CE285" i="1" s="1"/>
  <c r="CA431" i="1"/>
  <c r="CE431" i="1" s="1"/>
  <c r="CA302" i="1"/>
  <c r="CE302" i="1" s="1"/>
  <c r="CA274" i="1"/>
  <c r="CE274" i="1" s="1"/>
  <c r="CA370" i="1"/>
  <c r="CE370" i="1" s="1"/>
  <c r="CA392" i="1"/>
  <c r="CE392" i="1" s="1"/>
  <c r="CA168" i="1"/>
  <c r="CE168" i="1" s="1"/>
  <c r="CA320" i="1"/>
  <c r="CE320" i="1" s="1"/>
  <c r="CA463" i="1"/>
  <c r="CE463" i="1" s="1"/>
  <c r="CA331" i="1"/>
  <c r="CE331" i="1" s="1"/>
  <c r="CA51" i="1"/>
  <c r="CE51" i="1" s="1"/>
  <c r="CA45" i="1"/>
  <c r="CE45" i="1" s="1"/>
  <c r="CA199" i="1"/>
  <c r="CE199" i="1" s="1"/>
  <c r="CA153" i="1"/>
  <c r="CE153" i="1" s="1"/>
  <c r="CA159" i="1"/>
  <c r="CE159" i="1" s="1"/>
  <c r="CA260" i="1"/>
  <c r="CE260" i="1" s="1"/>
  <c r="CA55" i="1"/>
  <c r="CE55" i="1" s="1"/>
  <c r="CA175" i="1"/>
  <c r="CE175" i="1" s="1"/>
  <c r="CA192" i="1"/>
  <c r="CE192" i="1" s="1"/>
  <c r="CA356" i="1"/>
  <c r="CE356" i="1" s="1"/>
  <c r="CA54" i="1"/>
  <c r="CE54" i="1" s="1"/>
  <c r="CA272" i="1"/>
  <c r="CE272" i="1" s="1"/>
  <c r="CA148" i="1"/>
  <c r="CE148" i="1" s="1"/>
  <c r="CA79" i="1"/>
  <c r="CE79" i="1" s="1"/>
  <c r="CA408" i="1"/>
  <c r="CE408" i="1" s="1"/>
  <c r="CA250" i="1"/>
  <c r="CE250" i="1" s="1"/>
  <c r="CA207" i="1"/>
  <c r="CE207" i="1" s="1"/>
  <c r="CA450" i="1"/>
  <c r="CE450" i="1" s="1"/>
  <c r="CA264" i="1"/>
  <c r="CE264" i="1" s="1"/>
  <c r="CA270" i="1"/>
  <c r="CE270" i="1" s="1"/>
  <c r="CA141" i="1"/>
  <c r="CE141" i="1" s="1"/>
  <c r="CA214" i="1"/>
  <c r="CE214" i="1" s="1"/>
  <c r="CA487" i="1"/>
  <c r="CE487" i="1" s="1"/>
  <c r="CA412" i="1"/>
  <c r="CE412" i="1" s="1"/>
  <c r="CA119" i="1"/>
  <c r="CE119" i="1" s="1"/>
  <c r="CA308" i="1"/>
  <c r="CE308" i="1" s="1"/>
  <c r="CA465" i="1"/>
  <c r="CE465" i="1" s="1"/>
  <c r="CA300" i="1"/>
  <c r="CE300" i="1" s="1"/>
  <c r="CA486" i="1"/>
  <c r="CE486" i="1" s="1"/>
  <c r="CA271" i="1"/>
  <c r="CE271" i="1" s="1"/>
  <c r="CA77" i="1"/>
  <c r="CE77" i="1" s="1"/>
  <c r="CA461" i="1"/>
  <c r="CE461" i="1" s="1"/>
  <c r="CA514" i="1"/>
  <c r="CE514" i="1" s="1"/>
  <c r="CA96" i="1"/>
  <c r="CE96" i="1" s="1"/>
  <c r="CA397" i="1"/>
  <c r="CE397" i="1" s="1"/>
  <c r="CA441" i="1"/>
  <c r="CE441" i="1" s="1"/>
  <c r="CA449" i="1"/>
  <c r="CE449" i="1" s="1"/>
  <c r="CA127" i="1"/>
  <c r="CE127" i="1" s="1"/>
  <c r="CA90" i="1"/>
  <c r="CE90" i="1" s="1"/>
  <c r="CA56" i="1"/>
  <c r="CE56" i="1" s="1"/>
  <c r="CA420" i="1"/>
  <c r="CE420" i="1" s="1"/>
  <c r="CA228" i="1"/>
  <c r="CE228" i="1" s="1"/>
  <c r="CA355" i="1"/>
  <c r="CE355" i="1" s="1"/>
  <c r="CA190" i="1"/>
  <c r="CE190" i="1" s="1"/>
  <c r="CA283" i="1"/>
  <c r="CE283" i="1" s="1"/>
  <c r="CA88" i="1"/>
  <c r="CE88" i="1" s="1"/>
  <c r="CA293" i="1"/>
  <c r="CE293" i="1" s="1"/>
  <c r="CA532" i="1"/>
  <c r="CE532" i="1" s="1"/>
  <c r="CA389" i="1"/>
  <c r="CE389" i="1" s="1"/>
  <c r="CA182" i="1"/>
  <c r="CE182" i="1" s="1"/>
  <c r="CA206" i="1"/>
  <c r="CE206" i="1" s="1"/>
  <c r="CA220" i="1"/>
  <c r="CE220" i="1" s="1"/>
  <c r="CA254" i="1"/>
  <c r="CE254" i="1" s="1"/>
  <c r="CA438" i="1"/>
  <c r="CE438" i="1" s="1"/>
  <c r="CA365" i="1"/>
  <c r="CE365" i="1" s="1"/>
  <c r="CA467" i="1"/>
  <c r="CE467" i="1" s="1"/>
  <c r="CA480" i="1"/>
  <c r="CE480" i="1" s="1"/>
  <c r="CA171" i="1"/>
  <c r="CE171" i="1" s="1"/>
  <c r="CA530" i="1"/>
  <c r="CE530" i="1" s="1"/>
  <c r="CA341" i="1"/>
  <c r="CE341" i="1" s="1"/>
  <c r="CA315" i="1"/>
  <c r="CE315" i="1" s="1"/>
  <c r="CA98" i="1"/>
  <c r="CE98" i="1" s="1"/>
  <c r="CA58" i="1"/>
  <c r="CE58" i="1" s="1"/>
  <c r="CA460" i="1"/>
  <c r="CE460" i="1" s="1"/>
  <c r="CA216" i="1"/>
  <c r="CE216" i="1" s="1"/>
  <c r="CA288" i="1"/>
  <c r="CE288" i="1" s="1"/>
  <c r="CA396" i="1"/>
  <c r="CE396" i="1" s="1"/>
  <c r="CA502" i="1"/>
  <c r="CE502" i="1" s="1"/>
  <c r="CA221" i="1"/>
  <c r="CE221" i="1" s="1"/>
  <c r="CA386" i="1"/>
  <c r="CE386" i="1" s="1"/>
  <c r="CA62" i="1"/>
  <c r="CE62" i="1" s="1"/>
  <c r="CA416" i="1"/>
  <c r="CE416" i="1" s="1"/>
  <c r="CA415" i="1"/>
  <c r="CE415" i="1" s="1"/>
  <c r="CA469" i="1"/>
  <c r="CE469" i="1" s="1"/>
  <c r="CA367" i="1"/>
  <c r="CE367" i="1" s="1"/>
  <c r="CA282" i="1"/>
  <c r="CE282" i="1" s="1"/>
  <c r="CA524" i="1"/>
  <c r="CE524" i="1" s="1"/>
  <c r="CA277" i="1"/>
  <c r="CE277" i="1" s="1"/>
  <c r="BX235" i="1"/>
  <c r="CD235" i="1"/>
  <c r="BX57" i="1"/>
  <c r="CD57" i="1"/>
  <c r="BX183" i="1"/>
  <c r="CD183" i="1"/>
  <c r="BX216" i="1"/>
  <c r="CD216" i="1"/>
  <c r="BX243" i="1"/>
  <c r="CD243" i="1"/>
  <c r="BX201" i="1"/>
  <c r="CD201" i="1"/>
  <c r="BX130" i="1"/>
  <c r="CD130" i="1"/>
  <c r="BV408" i="1"/>
  <c r="CD408" i="1" s="1"/>
  <c r="BX134" i="1"/>
  <c r="CD134" i="1"/>
  <c r="BX76" i="1"/>
  <c r="CD76" i="1"/>
  <c r="BX262" i="1"/>
  <c r="CD262" i="1"/>
  <c r="BX229" i="1"/>
  <c r="CD229" i="1"/>
  <c r="BX138" i="1"/>
  <c r="CD138" i="1"/>
  <c r="BX231" i="1"/>
  <c r="CD231" i="1"/>
  <c r="BV383" i="1"/>
  <c r="CD383" i="1" s="1"/>
  <c r="BX209" i="1"/>
  <c r="CD209" i="1"/>
  <c r="BX101" i="1"/>
  <c r="CD101" i="1"/>
  <c r="BV407" i="1"/>
  <c r="CD407" i="1" s="1"/>
  <c r="BX150" i="1"/>
  <c r="CD150" i="1"/>
  <c r="BX39" i="1"/>
  <c r="CD39" i="1"/>
  <c r="BX74" i="1"/>
  <c r="CD74" i="1"/>
  <c r="BV476" i="1"/>
  <c r="CD476" i="1" s="1"/>
  <c r="BX191" i="1"/>
  <c r="CD191" i="1"/>
  <c r="BX180" i="1"/>
  <c r="CD180" i="1"/>
  <c r="BX265" i="1"/>
  <c r="CD265" i="1"/>
  <c r="BX233" i="1"/>
  <c r="CD233" i="1"/>
  <c r="BX282" i="1"/>
  <c r="CD282" i="1"/>
  <c r="BX119" i="1"/>
  <c r="CD119" i="1"/>
  <c r="BX75" i="1"/>
  <c r="CD75" i="1"/>
  <c r="BX91" i="1"/>
  <c r="CD91" i="1"/>
  <c r="BX279" i="1"/>
  <c r="CD279" i="1"/>
  <c r="BV416" i="1"/>
  <c r="CD416" i="1" s="1"/>
  <c r="BX41" i="1"/>
  <c r="CD41" i="1"/>
  <c r="BX253" i="1"/>
  <c r="CD253" i="1"/>
  <c r="BX88" i="1"/>
  <c r="CD88" i="1"/>
  <c r="CA158" i="1"/>
  <c r="CE158" i="1" s="1"/>
  <c r="CA111" i="1"/>
  <c r="CE111" i="1" s="1"/>
  <c r="CA33" i="1"/>
  <c r="CE33" i="1" s="1"/>
  <c r="CA247" i="1"/>
  <c r="CE247" i="1" s="1"/>
  <c r="CA109" i="1"/>
  <c r="CE109" i="1" s="1"/>
  <c r="CA203" i="1"/>
  <c r="CE203" i="1" s="1"/>
  <c r="CA418" i="1"/>
  <c r="CE418" i="1" s="1"/>
  <c r="CA437" i="1"/>
  <c r="CE437" i="1" s="1"/>
  <c r="CA174" i="1"/>
  <c r="CE174" i="1" s="1"/>
  <c r="CA63" i="1"/>
  <c r="CE63" i="1" s="1"/>
  <c r="CA72" i="1"/>
  <c r="CE72" i="1" s="1"/>
  <c r="CA265" i="1"/>
  <c r="CE265" i="1" s="1"/>
  <c r="CA452" i="1"/>
  <c r="CE452" i="1" s="1"/>
  <c r="CA501" i="1"/>
  <c r="CE501" i="1" s="1"/>
  <c r="CA330" i="1"/>
  <c r="CE330" i="1" s="1"/>
  <c r="CA224" i="1"/>
  <c r="CE224" i="1" s="1"/>
  <c r="BX204" i="1"/>
  <c r="CD204" i="1"/>
  <c r="BX166" i="1"/>
  <c r="CD166" i="1"/>
  <c r="BX152" i="1"/>
  <c r="CD152" i="1"/>
  <c r="BX66" i="1"/>
  <c r="CD66" i="1"/>
  <c r="BX131" i="1"/>
  <c r="CD131" i="1"/>
  <c r="BX124" i="1"/>
  <c r="CD124" i="1"/>
  <c r="BX46" i="1"/>
  <c r="CD46" i="1"/>
  <c r="BX189" i="1"/>
  <c r="CD189" i="1"/>
  <c r="BX68" i="1"/>
  <c r="CD68" i="1"/>
  <c r="BX186" i="1"/>
  <c r="CD186" i="1"/>
  <c r="BX269" i="1"/>
  <c r="CD269" i="1"/>
  <c r="BX106" i="1"/>
  <c r="CD106" i="1"/>
  <c r="BV523" i="1"/>
  <c r="CD523" i="1" s="1"/>
  <c r="BV81" i="1"/>
  <c r="BX110" i="1"/>
  <c r="CD110" i="1"/>
  <c r="BV479" i="1"/>
  <c r="CD479" i="1" s="1"/>
  <c r="BV341" i="1"/>
  <c r="CD341" i="1" s="1"/>
  <c r="BV167" i="1"/>
  <c r="BX56" i="1"/>
  <c r="CD56" i="1"/>
  <c r="BX247" i="1"/>
  <c r="CD247" i="1"/>
  <c r="BV148" i="1"/>
  <c r="BV178" i="1"/>
  <c r="BV176" i="1"/>
  <c r="BX107" i="1"/>
  <c r="CD107" i="1"/>
  <c r="BV315" i="1"/>
  <c r="CD315" i="1" s="1"/>
  <c r="BV222" i="1"/>
  <c r="BX160" i="1"/>
  <c r="CD160" i="1"/>
  <c r="BV464" i="1"/>
  <c r="CD464" i="1" s="1"/>
  <c r="BX213" i="1"/>
  <c r="CD213" i="1"/>
  <c r="BX238" i="1"/>
  <c r="CD238" i="1"/>
  <c r="BX275" i="1"/>
  <c r="CD275" i="1"/>
  <c r="BV171" i="1"/>
  <c r="BX127" i="1"/>
  <c r="CD127" i="1"/>
  <c r="BX232" i="1"/>
  <c r="CD232" i="1"/>
  <c r="BV98" i="1"/>
  <c r="BX86" i="1"/>
  <c r="CD86" i="1"/>
  <c r="BX73" i="1"/>
  <c r="CD73" i="1"/>
  <c r="BX173" i="1"/>
  <c r="CD173" i="1"/>
  <c r="BX114" i="1"/>
  <c r="CD114" i="1"/>
  <c r="BV456" i="1"/>
  <c r="CD456" i="1" s="1"/>
  <c r="BV188" i="1"/>
  <c r="BX230" i="1"/>
  <c r="CD230" i="1"/>
  <c r="CA128" i="1"/>
  <c r="CE128" i="1" s="1"/>
  <c r="CA75" i="1"/>
  <c r="CE75" i="1" s="1"/>
  <c r="CA217" i="1"/>
  <c r="CE217" i="1" s="1"/>
  <c r="CA59" i="1"/>
  <c r="CE59" i="1" s="1"/>
  <c r="CA402" i="1"/>
  <c r="CE402" i="1" s="1"/>
  <c r="CA345" i="1"/>
  <c r="CE345" i="1" s="1"/>
  <c r="CA295" i="1"/>
  <c r="CE295" i="1" s="1"/>
  <c r="CA139" i="1"/>
  <c r="CE139" i="1" s="1"/>
  <c r="CA99" i="1"/>
  <c r="CE99" i="1" s="1"/>
  <c r="CA164" i="1"/>
  <c r="CE164" i="1" s="1"/>
  <c r="CA361" i="1"/>
  <c r="CE361" i="1" s="1"/>
  <c r="CA455" i="1"/>
  <c r="CE455" i="1" s="1"/>
  <c r="CA243" i="1"/>
  <c r="CE243" i="1" s="1"/>
  <c r="CA442" i="1"/>
  <c r="CE442" i="1" s="1"/>
  <c r="CA113" i="1"/>
  <c r="CE113" i="1" s="1"/>
  <c r="CA161" i="1"/>
  <c r="CE161" i="1" s="1"/>
  <c r="CA227" i="1"/>
  <c r="CE227" i="1" s="1"/>
  <c r="CA187" i="1"/>
  <c r="CE187" i="1" s="1"/>
  <c r="CA92" i="1"/>
  <c r="CE92" i="1" s="1"/>
  <c r="CA332" i="1"/>
  <c r="CE332" i="1" s="1"/>
  <c r="CA76" i="1"/>
  <c r="CE76" i="1" s="1"/>
  <c r="CA376" i="1"/>
  <c r="CE376" i="1" s="1"/>
  <c r="CA379" i="1"/>
  <c r="CE379" i="1" s="1"/>
  <c r="CA50" i="1"/>
  <c r="CE50" i="1" s="1"/>
  <c r="CA499" i="1"/>
  <c r="CE499" i="1" s="1"/>
  <c r="CA359" i="1"/>
  <c r="CE359" i="1" s="1"/>
  <c r="CA324" i="1"/>
  <c r="CE324" i="1" s="1"/>
  <c r="CA114" i="1"/>
  <c r="CE114" i="1" s="1"/>
  <c r="CA531" i="1"/>
  <c r="CE531" i="1" s="1"/>
  <c r="CA40" i="1"/>
  <c r="CE40" i="1" s="1"/>
  <c r="CA391" i="1"/>
  <c r="CE391" i="1" s="1"/>
  <c r="CA93" i="1"/>
  <c r="CE93" i="1" s="1"/>
  <c r="CA146" i="1"/>
  <c r="CE146" i="1" s="1"/>
  <c r="CA482" i="1"/>
  <c r="CE482" i="1" s="1"/>
  <c r="CA73" i="1"/>
  <c r="CE73" i="1" s="1"/>
  <c r="CA95" i="1"/>
  <c r="CE95" i="1" s="1"/>
  <c r="CA312" i="1"/>
  <c r="CE312" i="1" s="1"/>
  <c r="BX202" i="1"/>
  <c r="CD202" i="1"/>
  <c r="BX122" i="1"/>
  <c r="CD122" i="1"/>
  <c r="BX151" i="1"/>
  <c r="CD151" i="1"/>
  <c r="BX90" i="1"/>
  <c r="CD90" i="1"/>
  <c r="BX179" i="1"/>
  <c r="CD179" i="1"/>
  <c r="BV112" i="1"/>
  <c r="BX190" i="1"/>
  <c r="CD190" i="1"/>
  <c r="BV325" i="1"/>
  <c r="CD325" i="1" s="1"/>
  <c r="BV162" i="1"/>
  <c r="BV54" i="1"/>
  <c r="BX239" i="1"/>
  <c r="CD239" i="1"/>
  <c r="BX49" i="1"/>
  <c r="CD49" i="1"/>
  <c r="BX146" i="1"/>
  <c r="CD146" i="1"/>
  <c r="BV441" i="1"/>
  <c r="CD441" i="1" s="1"/>
  <c r="BX55" i="1"/>
  <c r="CD55" i="1"/>
  <c r="BX192" i="1"/>
  <c r="CD192" i="1"/>
  <c r="BX153" i="1"/>
  <c r="CD153" i="1"/>
  <c r="BX113" i="1"/>
  <c r="CD113" i="1"/>
  <c r="BV380" i="1"/>
  <c r="CD380" i="1" s="1"/>
  <c r="BX69" i="1"/>
  <c r="CD69" i="1"/>
  <c r="BX198" i="1"/>
  <c r="CD198" i="1"/>
  <c r="BX182" i="1"/>
  <c r="CD182" i="1"/>
  <c r="BX48" i="1"/>
  <c r="CD48" i="1"/>
  <c r="BX87" i="1"/>
  <c r="CD87" i="1"/>
  <c r="BX35" i="1"/>
  <c r="CD35" i="1"/>
  <c r="BX158" i="1"/>
  <c r="CD158" i="1"/>
  <c r="BX97" i="1"/>
  <c r="CD97" i="1"/>
  <c r="BV210" i="1"/>
  <c r="BX255" i="1"/>
  <c r="CD255" i="1"/>
  <c r="BX133" i="1"/>
  <c r="CD133" i="1"/>
  <c r="CA165" i="1"/>
  <c r="CE165" i="1" s="1"/>
  <c r="CA394" i="1"/>
  <c r="CE394" i="1" s="1"/>
  <c r="CA157" i="1"/>
  <c r="CE157" i="1" s="1"/>
  <c r="CA316" i="1"/>
  <c r="CE316" i="1" s="1"/>
  <c r="CA390" i="1"/>
  <c r="CE390" i="1" s="1"/>
  <c r="CA154" i="1"/>
  <c r="CE154" i="1" s="1"/>
  <c r="CA425" i="1"/>
  <c r="CE425" i="1" s="1"/>
  <c r="CA269" i="1"/>
  <c r="CE269" i="1" s="1"/>
  <c r="CA196" i="1"/>
  <c r="CE196" i="1" s="1"/>
  <c r="CA121" i="1"/>
  <c r="CE121" i="1" s="1"/>
  <c r="CA525" i="1"/>
  <c r="CE525" i="1" s="1"/>
  <c r="CA145" i="1"/>
  <c r="CE145" i="1" s="1"/>
  <c r="CA512" i="1"/>
  <c r="CE512" i="1" s="1"/>
  <c r="CA371" i="1"/>
  <c r="CE371" i="1" s="1"/>
  <c r="CA194" i="1"/>
  <c r="CE194" i="1" s="1"/>
  <c r="CA71" i="1"/>
  <c r="CE71" i="1" s="1"/>
  <c r="CA528" i="1"/>
  <c r="CE528" i="1" s="1"/>
  <c r="CA520" i="1"/>
  <c r="CE520" i="1" s="1"/>
  <c r="CA184" i="1"/>
  <c r="CE184" i="1" s="1"/>
  <c r="CA368" i="1"/>
  <c r="CE368" i="1" s="1"/>
  <c r="CA230" i="1"/>
  <c r="CE230" i="1" s="1"/>
  <c r="CA473" i="1"/>
  <c r="CE473" i="1" s="1"/>
  <c r="CA522" i="1"/>
  <c r="CE522" i="1" s="1"/>
  <c r="CA338" i="1"/>
  <c r="CE338" i="1" s="1"/>
  <c r="CA255" i="1"/>
  <c r="CE255" i="1" s="1"/>
  <c r="CA106" i="1"/>
  <c r="CE106" i="1" s="1"/>
  <c r="CA421" i="1"/>
  <c r="CE421" i="1" s="1"/>
  <c r="CA229" i="1"/>
  <c r="CE229" i="1" s="1"/>
  <c r="CA169" i="1"/>
  <c r="CE169" i="1" s="1"/>
  <c r="CA506" i="1"/>
  <c r="CE506" i="1" s="1"/>
  <c r="CA448" i="1"/>
  <c r="CE448" i="1" s="1"/>
  <c r="CA201" i="1"/>
  <c r="CE201" i="1" s="1"/>
  <c r="CA292" i="1"/>
  <c r="CE292" i="1" s="1"/>
  <c r="CA275" i="1"/>
  <c r="CE275" i="1" s="1"/>
  <c r="CA180" i="1"/>
  <c r="CE180" i="1" s="1"/>
  <c r="CA411" i="1"/>
  <c r="CE411" i="1" s="1"/>
  <c r="CA398" i="1"/>
  <c r="CE398" i="1" s="1"/>
  <c r="CA198" i="1"/>
  <c r="CE198" i="1" s="1"/>
  <c r="CA459" i="1"/>
  <c r="CE459" i="1" s="1"/>
  <c r="CA498" i="1"/>
  <c r="CE498" i="1" s="1"/>
  <c r="CA38" i="1"/>
  <c r="CE38" i="1" s="1"/>
  <c r="CA170" i="1"/>
  <c r="CE170" i="1" s="1"/>
  <c r="CA369" i="1"/>
  <c r="CE369" i="1" s="1"/>
  <c r="CA234" i="1"/>
  <c r="CE234" i="1" s="1"/>
  <c r="CA236" i="1"/>
  <c r="CE236" i="1" s="1"/>
  <c r="CA491" i="1"/>
  <c r="CE491" i="1" s="1"/>
  <c r="CA257" i="1"/>
  <c r="CE257" i="1" s="1"/>
  <c r="CA41" i="1"/>
  <c r="CE41" i="1" s="1"/>
  <c r="CA115" i="1"/>
  <c r="CE115" i="1" s="1"/>
  <c r="CA375" i="1"/>
  <c r="CE375" i="1" s="1"/>
  <c r="CA278" i="1"/>
  <c r="CE278" i="1" s="1"/>
  <c r="CA347" i="1"/>
  <c r="CE347" i="1" s="1"/>
  <c r="CA68" i="1"/>
  <c r="CE68" i="1" s="1"/>
  <c r="CA385" i="1"/>
  <c r="CE385" i="1" s="1"/>
  <c r="BX280" i="1"/>
  <c r="CD280" i="1"/>
  <c r="BX109" i="1"/>
  <c r="CD109" i="1"/>
  <c r="BX214" i="1"/>
  <c r="CD214" i="1"/>
  <c r="BX84" i="1"/>
  <c r="CD84" i="1"/>
  <c r="BX271" i="1"/>
  <c r="CD271" i="1"/>
  <c r="BX142" i="1"/>
  <c r="CD142" i="1"/>
  <c r="BX206" i="1"/>
  <c r="CD206" i="1"/>
  <c r="BX78" i="1"/>
  <c r="CD78" i="1"/>
  <c r="BX203" i="1"/>
  <c r="CD203" i="1"/>
  <c r="BX276" i="1"/>
  <c r="CD276" i="1"/>
  <c r="BV450" i="1"/>
  <c r="CD450" i="1" s="1"/>
  <c r="BX169" i="1"/>
  <c r="CD169" i="1"/>
  <c r="BX177" i="1"/>
  <c r="CD177" i="1"/>
  <c r="BX103" i="1"/>
  <c r="CD103" i="1"/>
  <c r="BX170" i="1"/>
  <c r="CD170" i="1"/>
  <c r="BX149" i="1"/>
  <c r="CD149" i="1"/>
  <c r="BX246" i="1"/>
  <c r="CD246" i="1"/>
  <c r="BV272" i="1"/>
  <c r="BX33" i="1"/>
  <c r="CD33" i="1"/>
  <c r="BX37" i="1"/>
  <c r="CD37" i="1"/>
  <c r="BX137" i="1"/>
  <c r="CD137" i="1"/>
  <c r="BX94" i="1"/>
  <c r="CD94" i="1"/>
  <c r="BX196" i="1"/>
  <c r="CD196" i="1"/>
  <c r="BX225" i="1"/>
  <c r="CD225" i="1"/>
  <c r="BX263" i="1"/>
  <c r="CD263" i="1"/>
  <c r="BX224" i="1"/>
  <c r="CD224" i="1"/>
  <c r="BX141" i="1"/>
  <c r="CD141" i="1"/>
  <c r="BX234" i="1"/>
  <c r="CD234" i="1"/>
  <c r="BV156" i="1"/>
  <c r="BV494" i="1"/>
  <c r="CD494" i="1" s="1"/>
  <c r="BX195" i="1"/>
  <c r="CD195" i="1"/>
  <c r="BX118" i="1"/>
  <c r="CD118" i="1"/>
  <c r="BX194" i="1"/>
  <c r="CD194" i="1"/>
  <c r="BX219" i="1"/>
  <c r="CD219" i="1"/>
  <c r="BX72" i="1"/>
  <c r="CD72" i="1"/>
  <c r="BX220" i="1"/>
  <c r="CD220" i="1"/>
  <c r="BX240" i="1"/>
  <c r="CD240" i="1"/>
  <c r="BX116" i="1"/>
  <c r="CD116" i="1"/>
  <c r="BX264" i="1"/>
  <c r="CD264" i="1"/>
  <c r="BX221" i="1"/>
  <c r="CD221" i="1"/>
  <c r="BX147" i="1"/>
  <c r="CD147" i="1"/>
  <c r="BX273" i="1"/>
  <c r="CD273" i="1"/>
  <c r="BX40" i="1"/>
  <c r="CD40" i="1"/>
  <c r="BX164" i="1"/>
  <c r="CD164" i="1"/>
  <c r="BX267" i="1"/>
  <c r="CD267" i="1"/>
  <c r="BV327" i="1"/>
  <c r="CD327" i="1" s="1"/>
  <c r="BX266" i="1"/>
  <c r="CD266" i="1"/>
  <c r="BX45" i="1"/>
  <c r="CD45" i="1"/>
  <c r="BX51" i="1"/>
  <c r="CD51" i="1"/>
  <c r="BV340" i="1"/>
  <c r="CD340" i="1" s="1"/>
  <c r="BX126" i="1"/>
  <c r="CD126" i="1"/>
  <c r="BX96" i="1"/>
  <c r="CD96" i="1"/>
  <c r="BV505" i="1"/>
  <c r="CD505" i="1" s="1"/>
  <c r="BX92" i="1"/>
  <c r="CD92" i="1"/>
  <c r="BX159" i="1"/>
  <c r="CD159" i="1"/>
  <c r="BX227" i="1"/>
  <c r="CD227" i="1"/>
  <c r="BX268" i="1"/>
  <c r="CD268" i="1"/>
  <c r="BX121" i="1"/>
  <c r="CD121" i="1"/>
  <c r="BX165" i="1"/>
  <c r="CD165" i="1"/>
  <c r="BX93" i="1"/>
  <c r="CD93" i="1"/>
  <c r="BV200" i="1"/>
  <c r="BX261" i="1"/>
  <c r="CD261" i="1"/>
  <c r="BV77" i="1"/>
  <c r="BV242" i="1"/>
  <c r="BX217" i="1"/>
  <c r="CD217" i="1"/>
  <c r="BX50" i="1"/>
  <c r="CD50" i="1"/>
  <c r="BV172" i="1"/>
  <c r="BX145" i="1"/>
  <c r="CD145" i="1"/>
  <c r="BV197" i="1"/>
  <c r="BX62" i="1"/>
  <c r="CD62" i="1"/>
  <c r="BX36" i="1"/>
  <c r="CD36" i="1"/>
  <c r="BX58" i="1"/>
  <c r="CD58" i="1"/>
  <c r="BX175" i="1"/>
  <c r="CD175" i="1"/>
  <c r="BX187" i="1"/>
  <c r="CD187" i="1"/>
  <c r="BX205" i="1"/>
  <c r="CD205" i="1"/>
  <c r="BX100" i="1"/>
  <c r="CD100" i="1"/>
  <c r="BV428" i="1"/>
  <c r="CD428" i="1" s="1"/>
  <c r="BX155" i="1"/>
  <c r="CD155" i="1"/>
  <c r="BV363" i="1"/>
  <c r="CD363" i="1" s="1"/>
  <c r="BX120" i="1"/>
  <c r="CD120" i="1"/>
  <c r="BX256" i="1"/>
  <c r="CD256" i="1"/>
  <c r="BX241" i="1"/>
  <c r="CD241" i="1"/>
  <c r="BX140" i="1"/>
  <c r="CD140" i="1"/>
  <c r="BX132" i="1"/>
  <c r="CD132" i="1"/>
  <c r="BX42" i="1"/>
  <c r="CD42" i="1"/>
  <c r="BX38" i="1"/>
  <c r="CD38" i="1"/>
  <c r="BX89" i="1"/>
  <c r="CD89" i="1"/>
  <c r="BX161" i="1"/>
  <c r="CD161" i="1"/>
  <c r="BX64" i="1"/>
  <c r="CD64" i="1"/>
  <c r="BV397" i="1"/>
  <c r="CD397" i="1" s="1"/>
  <c r="BX125" i="1"/>
  <c r="CD125" i="1"/>
  <c r="BX59" i="1"/>
  <c r="CD59" i="1"/>
  <c r="BV516" i="1"/>
  <c r="CD516" i="1" s="1"/>
  <c r="BX95" i="1"/>
  <c r="CD95" i="1"/>
  <c r="BX215" i="1"/>
  <c r="CD215" i="1"/>
  <c r="BX47" i="1"/>
  <c r="CD47" i="1"/>
  <c r="CA241" i="1"/>
  <c r="CE241" i="1" s="1"/>
  <c r="CA177" i="1"/>
  <c r="CE177" i="1" s="1"/>
  <c r="CA454" i="1"/>
  <c r="CE454" i="1" s="1"/>
  <c r="CA495" i="1"/>
  <c r="CE495" i="1" s="1"/>
  <c r="CA209" i="1"/>
  <c r="CE209" i="1" s="1"/>
  <c r="CA232" i="1"/>
  <c r="CE232" i="1" s="1"/>
  <c r="CA489" i="1"/>
  <c r="CE489" i="1" s="1"/>
  <c r="CA53" i="1"/>
  <c r="CE53" i="1" s="1"/>
  <c r="CA69" i="1"/>
  <c r="CE69" i="1" s="1"/>
  <c r="CA131" i="1"/>
  <c r="CE131" i="1" s="1"/>
  <c r="CA490" i="1"/>
  <c r="CE490" i="1" s="1"/>
  <c r="CA36" i="1"/>
  <c r="CE36" i="1" s="1"/>
  <c r="CA130" i="1"/>
  <c r="CE130" i="1" s="1"/>
  <c r="CA49" i="1"/>
  <c r="CE49" i="1" s="1"/>
  <c r="CA35" i="1"/>
  <c r="CE35" i="1" s="1"/>
  <c r="CA149" i="1"/>
  <c r="CE149" i="1" s="1"/>
  <c r="CA129" i="1"/>
  <c r="CE129" i="1" s="1"/>
  <c r="CA91" i="1"/>
  <c r="CE91" i="1" s="1"/>
  <c r="CA138" i="1"/>
  <c r="CE138" i="1" s="1"/>
  <c r="CA372" i="1"/>
  <c r="CE372" i="1" s="1"/>
  <c r="CA238" i="1"/>
  <c r="CE238" i="1" s="1"/>
  <c r="CA478" i="1"/>
  <c r="CE478" i="1" s="1"/>
  <c r="CA87" i="1"/>
  <c r="CE87" i="1" s="1"/>
  <c r="CA179" i="1"/>
  <c r="CE179" i="1" s="1"/>
  <c r="CA240" i="1"/>
  <c r="CE240" i="1" s="1"/>
  <c r="CA318" i="1"/>
  <c r="CE318" i="1" s="1"/>
  <c r="CA485" i="1"/>
  <c r="CE485" i="1" s="1"/>
  <c r="CA401" i="1"/>
  <c r="CE401" i="1" s="1"/>
  <c r="CA468" i="1"/>
  <c r="CE468" i="1" s="1"/>
  <c r="CA306" i="1"/>
  <c r="CE306" i="1" s="1"/>
  <c r="CA493" i="1"/>
  <c r="CE493" i="1" s="1"/>
  <c r="CA354" i="1"/>
  <c r="CE354" i="1" s="1"/>
  <c r="CA298" i="1"/>
  <c r="CE298" i="1" s="1"/>
  <c r="CA409" i="1"/>
  <c r="CE409" i="1" s="1"/>
  <c r="CA202" i="1"/>
  <c r="CE202" i="1" s="1"/>
  <c r="CA424" i="1"/>
  <c r="CE424" i="1" s="1"/>
  <c r="CA37" i="1"/>
  <c r="CE37" i="1" s="1"/>
  <c r="CA310" i="1"/>
  <c r="CE310" i="1" s="1"/>
  <c r="CA289" i="1"/>
  <c r="CE289" i="1" s="1"/>
  <c r="CA443" i="1"/>
  <c r="CE443" i="1" s="1"/>
  <c r="CA500" i="1"/>
  <c r="CE500" i="1" s="1"/>
  <c r="CA123" i="1"/>
  <c r="CE123" i="1" s="1"/>
  <c r="CA305" i="1"/>
  <c r="CE305" i="1" s="1"/>
  <c r="CA101" i="1"/>
  <c r="CE101" i="1" s="1"/>
  <c r="CA125" i="1"/>
  <c r="CE125" i="1" s="1"/>
  <c r="CA527" i="1"/>
  <c r="CE527" i="1" s="1"/>
  <c r="CA377" i="1"/>
  <c r="CE377" i="1" s="1"/>
  <c r="CA268" i="1"/>
  <c r="CE268" i="1" s="1"/>
  <c r="CA256" i="1"/>
  <c r="CE256" i="1" s="1"/>
  <c r="CA333" i="1"/>
  <c r="CE333" i="1" s="1"/>
  <c r="CA301" i="1"/>
  <c r="CE301" i="1" s="1"/>
  <c r="CA273" i="1"/>
  <c r="CE273" i="1" s="1"/>
  <c r="CA155" i="1"/>
  <c r="CE155" i="1" s="1"/>
  <c r="CA208" i="1"/>
  <c r="CE208" i="1" s="1"/>
  <c r="CA507" i="1"/>
  <c r="CE507" i="1" s="1"/>
  <c r="CA183" i="1"/>
  <c r="CE183" i="1" s="1"/>
  <c r="CA147" i="1"/>
  <c r="CE147" i="1" s="1"/>
  <c r="CA339" i="1"/>
  <c r="CE339" i="1" s="1"/>
  <c r="CA94" i="1"/>
  <c r="CE94" i="1" s="1"/>
  <c r="CA384" i="1"/>
  <c r="CE384" i="1" s="1"/>
  <c r="CA434" i="1"/>
  <c r="CE434" i="1" s="1"/>
  <c r="CA185" i="1"/>
  <c r="CE185" i="1" s="1"/>
  <c r="CA488" i="1"/>
  <c r="CE488" i="1" s="1"/>
  <c r="BX274" i="1"/>
  <c r="CD274" i="1"/>
  <c r="BX143" i="1"/>
  <c r="CD143" i="1"/>
  <c r="BX237" i="1"/>
  <c r="CD237" i="1"/>
  <c r="BX123" i="1"/>
  <c r="CD123" i="1"/>
  <c r="BX157" i="1"/>
  <c r="CD157" i="1"/>
  <c r="BX278" i="1"/>
  <c r="CD278" i="1"/>
  <c r="BX80" i="1"/>
  <c r="CD80" i="1"/>
  <c r="BX111" i="1"/>
  <c r="CD111" i="1"/>
  <c r="BX168" i="1"/>
  <c r="CD168" i="1"/>
  <c r="BX257" i="1"/>
  <c r="CD257" i="1"/>
  <c r="BX226" i="1"/>
  <c r="CD226" i="1"/>
  <c r="BX85" i="1"/>
  <c r="CD85" i="1"/>
  <c r="BV44" i="1"/>
  <c r="BV285" i="1"/>
  <c r="CD285" i="1" s="1"/>
  <c r="BX254" i="1"/>
  <c r="CD254" i="1"/>
  <c r="BX185" i="1"/>
  <c r="CD185" i="1"/>
  <c r="BV311" i="1"/>
  <c r="CD311" i="1" s="1"/>
  <c r="BX208" i="1"/>
  <c r="CD208" i="1"/>
  <c r="BX184" i="1"/>
  <c r="CD184" i="1"/>
  <c r="BX270" i="1"/>
  <c r="CD270" i="1"/>
  <c r="BX260" i="1"/>
  <c r="CD260" i="1"/>
  <c r="BX245" i="1"/>
  <c r="CD245" i="1"/>
  <c r="BX128" i="1"/>
  <c r="CD128" i="1"/>
  <c r="BV65" i="1"/>
  <c r="BV102" i="1"/>
  <c r="BX174" i="1"/>
  <c r="CD174" i="1"/>
  <c r="BX199" i="1"/>
  <c r="CD199" i="1"/>
  <c r="BX144" i="1"/>
  <c r="CD144" i="1"/>
  <c r="BV370" i="1"/>
  <c r="CD370" i="1" s="1"/>
  <c r="BX251" i="1"/>
  <c r="CD251" i="1"/>
  <c r="BX99" i="1"/>
  <c r="CD99" i="1"/>
  <c r="BX258" i="1"/>
  <c r="CD258" i="1"/>
  <c r="BV471" i="1"/>
  <c r="CD471" i="1" s="1"/>
  <c r="BX129" i="1"/>
  <c r="CD129" i="1"/>
  <c r="BV303" i="1"/>
  <c r="CD303" i="1" s="1"/>
  <c r="BX108" i="1"/>
  <c r="CD108" i="1"/>
  <c r="BV302" i="1"/>
  <c r="CD302" i="1" s="1"/>
  <c r="BV43" i="1"/>
  <c r="BX228" i="1"/>
  <c r="CD228" i="1"/>
  <c r="BX193" i="1"/>
  <c r="CD193" i="1"/>
  <c r="BX71" i="1"/>
  <c r="CD71" i="1"/>
  <c r="BV250" i="1"/>
  <c r="BV79" i="1"/>
  <c r="BV207" i="1"/>
  <c r="BV403" i="1"/>
  <c r="CD403" i="1" s="1"/>
  <c r="BX115" i="1"/>
  <c r="CD115" i="1"/>
  <c r="BV105" i="1"/>
  <c r="BX236" i="1"/>
  <c r="CD236" i="1"/>
  <c r="BV136" i="1"/>
  <c r="BV82" i="1"/>
  <c r="BX139" i="1"/>
  <c r="CD139" i="1"/>
  <c r="BX277" i="1"/>
  <c r="CD277" i="1"/>
  <c r="BX52" i="1"/>
  <c r="CD52" i="1"/>
  <c r="BV211" i="1"/>
  <c r="BX53" i="1"/>
  <c r="CD53" i="1"/>
  <c r="BX104" i="1"/>
  <c r="CD104" i="1"/>
  <c r="BX181" i="1"/>
  <c r="CD181" i="1"/>
  <c r="BX154" i="1"/>
  <c r="CD154" i="1"/>
  <c r="BV530" i="1"/>
  <c r="CD530" i="1" s="1"/>
  <c r="BX63" i="1"/>
  <c r="CD63" i="1"/>
  <c r="CA237" i="1"/>
  <c r="CE237" i="1" s="1"/>
  <c r="CA313" i="1"/>
  <c r="CE313" i="1" s="1"/>
  <c r="CA290" i="1"/>
  <c r="CE290" i="1" s="1"/>
  <c r="CA503" i="1"/>
  <c r="CE503" i="1" s="1"/>
  <c r="CA492" i="1"/>
  <c r="CE492" i="1" s="1"/>
  <c r="CA258" i="1"/>
  <c r="CE258" i="1" s="1"/>
  <c r="CA344" i="1"/>
  <c r="CE344" i="1" s="1"/>
  <c r="CA446" i="1"/>
  <c r="CE446" i="1" s="1"/>
  <c r="CA143" i="1"/>
  <c r="CE143" i="1" s="1"/>
  <c r="CA413" i="1"/>
  <c r="CE413" i="1" s="1"/>
  <c r="CA166" i="1"/>
  <c r="CE166" i="1" s="1"/>
  <c r="CA39" i="1"/>
  <c r="CE39" i="1" s="1"/>
  <c r="CA346" i="1"/>
  <c r="CE346" i="1" s="1"/>
  <c r="CA504" i="1"/>
  <c r="CE504" i="1" s="1"/>
  <c r="CA439" i="1"/>
  <c r="CE439" i="1" s="1"/>
  <c r="CA213" i="1"/>
  <c r="CE213" i="1" s="1"/>
  <c r="CA267" i="1"/>
  <c r="CE267" i="1" s="1"/>
  <c r="CA474" i="1"/>
  <c r="CE474" i="1" s="1"/>
  <c r="CA329" i="1"/>
  <c r="CE329" i="1" s="1"/>
  <c r="CA279" i="1"/>
  <c r="CE279" i="1" s="1"/>
  <c r="CA387" i="1"/>
  <c r="CE387" i="1" s="1"/>
  <c r="CA47" i="1"/>
  <c r="CE47" i="1" s="1"/>
  <c r="CA297" i="1"/>
  <c r="CE297" i="1" s="1"/>
  <c r="CA360" i="1"/>
  <c r="CE360" i="1" s="1"/>
  <c r="CA470" i="1"/>
  <c r="CE470" i="1" s="1"/>
  <c r="CA483" i="1"/>
  <c r="CE483" i="1" s="1"/>
  <c r="CA120" i="1"/>
  <c r="CE120" i="1" s="1"/>
  <c r="CA519" i="1"/>
  <c r="CE519" i="1" s="1"/>
  <c r="CA286" i="1"/>
  <c r="CE286" i="1" s="1"/>
  <c r="CA440" i="1"/>
  <c r="CE440" i="1" s="1"/>
  <c r="CA266" i="1"/>
  <c r="CE266" i="1" s="1"/>
  <c r="CA481" i="1"/>
  <c r="CE481" i="1" s="1"/>
  <c r="CA382" i="1"/>
  <c r="CE382" i="1" s="1"/>
  <c r="CA122" i="1"/>
  <c r="CE122" i="1" s="1"/>
  <c r="CA231" i="1"/>
  <c r="CE231" i="1" s="1"/>
  <c r="CA116" i="1"/>
  <c r="CE116" i="1" s="1"/>
  <c r="CA395" i="1"/>
  <c r="CE395" i="1" s="1"/>
  <c r="CA245" i="1"/>
  <c r="CE245" i="1" s="1"/>
  <c r="CA85" i="1"/>
  <c r="CE85" i="1" s="1"/>
  <c r="CA233" i="1"/>
  <c r="CE233" i="1" s="1"/>
  <c r="CA195" i="1"/>
  <c r="CE195" i="1" s="1"/>
  <c r="CA291" i="1"/>
  <c r="CE291" i="1" s="1"/>
  <c r="CA419" i="1"/>
  <c r="CE419" i="1" s="1"/>
  <c r="CA205" i="1"/>
  <c r="CE205" i="1" s="1"/>
  <c r="CA358" i="1"/>
  <c r="CE358" i="1" s="1"/>
  <c r="CA42" i="1"/>
  <c r="CE42" i="1" s="1"/>
  <c r="CA294" i="1"/>
  <c r="CE294" i="1" s="1"/>
  <c r="CA388" i="1"/>
  <c r="CE388" i="1" s="1"/>
  <c r="CA32" i="1"/>
  <c r="CE32" i="1" s="1"/>
  <c r="CA74" i="1"/>
  <c r="CE74" i="1" s="1"/>
  <c r="CA462" i="1"/>
  <c r="CE462" i="1" s="1"/>
  <c r="CA427" i="1"/>
  <c r="CE427" i="1" s="1"/>
  <c r="CA304" i="1"/>
  <c r="CE304" i="1" s="1"/>
  <c r="CA173" i="1"/>
  <c r="CE173" i="1" s="1"/>
  <c r="CA110" i="1"/>
  <c r="CE110" i="1" s="1"/>
  <c r="CA362" i="1"/>
  <c r="CE362" i="1" s="1"/>
  <c r="CA84" i="1"/>
  <c r="CE84" i="1" s="1"/>
  <c r="BY226" i="1"/>
  <c r="BY374" i="1"/>
  <c r="BY438" i="1"/>
  <c r="BY433" i="1"/>
  <c r="BY418" i="1"/>
  <c r="BY251" i="1"/>
  <c r="BY392" i="1"/>
  <c r="BY312" i="1"/>
  <c r="BY150" i="1"/>
  <c r="BZ150" i="1" s="1"/>
  <c r="BY283" i="1"/>
  <c r="BY211" i="1"/>
  <c r="BY395" i="1"/>
  <c r="BY352" i="1"/>
  <c r="BY117" i="1"/>
  <c r="BY441" i="1"/>
  <c r="BY413" i="1"/>
  <c r="BY183" i="1"/>
  <c r="BY81" i="1"/>
  <c r="BY231" i="1"/>
  <c r="BY246" i="1"/>
  <c r="BY278" i="1"/>
  <c r="BY85" i="1"/>
  <c r="BY432" i="1"/>
  <c r="BY204" i="1"/>
  <c r="BY166" i="1"/>
  <c r="BY74" i="1"/>
  <c r="BY359" i="1"/>
  <c r="BY127" i="1"/>
  <c r="BY522" i="1"/>
  <c r="BY364" i="1"/>
  <c r="BY377" i="1"/>
  <c r="BY332" i="1"/>
  <c r="BY401" i="1"/>
  <c r="BY154" i="1"/>
  <c r="BZ154" i="1" s="1"/>
  <c r="BY240" i="1"/>
  <c r="BY217" i="1"/>
  <c r="BY107" i="1"/>
  <c r="BY291" i="1"/>
  <c r="BY437" i="1"/>
  <c r="BY483" i="1"/>
  <c r="BY388" i="1"/>
  <c r="BY484" i="1"/>
  <c r="BY219" i="1"/>
  <c r="BY371" i="1"/>
  <c r="BY286" i="1"/>
  <c r="BY197" i="1"/>
  <c r="BY530" i="1"/>
  <c r="BY194" i="1"/>
  <c r="BY425" i="1"/>
  <c r="BY269" i="1"/>
  <c r="BY135" i="1"/>
  <c r="BY383" i="1"/>
  <c r="BY113" i="1"/>
  <c r="BY502" i="1"/>
  <c r="BY208" i="1"/>
  <c r="BY277" i="1"/>
  <c r="BY83" i="1"/>
  <c r="BY404" i="1"/>
  <c r="BY475" i="1"/>
  <c r="BY493" i="1"/>
  <c r="BY256" i="1"/>
  <c r="BY259" i="1"/>
  <c r="BY370" i="1"/>
  <c r="BY56" i="1"/>
  <c r="BY267" i="1"/>
  <c r="BY132" i="1"/>
  <c r="BZ132" i="1" s="1"/>
  <c r="BY476" i="1"/>
  <c r="BY122" i="1"/>
  <c r="BY477" i="1"/>
  <c r="BY454" i="1"/>
  <c r="BY528" i="1"/>
  <c r="BY410" i="1"/>
  <c r="BY64" i="1"/>
  <c r="BY333" i="1"/>
  <c r="BY506" i="1"/>
  <c r="BY303" i="1"/>
  <c r="BY172" i="1"/>
  <c r="BY515" i="1"/>
  <c r="BY72" i="1"/>
  <c r="BY158" i="1"/>
  <c r="BY58" i="1"/>
  <c r="BY384" i="1"/>
  <c r="BY102" i="1"/>
  <c r="BY341" i="1"/>
  <c r="BY494" i="1"/>
  <c r="BY398" i="1"/>
  <c r="BY105" i="1"/>
  <c r="BY161" i="1"/>
  <c r="BZ161" i="1" s="1"/>
  <c r="BY95" i="1"/>
  <c r="BY248" i="1"/>
  <c r="BY334" i="1"/>
  <c r="BY368" i="1"/>
  <c r="BY282" i="1"/>
  <c r="BY338" i="1"/>
  <c r="BY358" i="1"/>
  <c r="BY349" i="1"/>
  <c r="BY297" i="1"/>
  <c r="BY507" i="1"/>
  <c r="BY505" i="1"/>
  <c r="BY518" i="1"/>
  <c r="BY261" i="1"/>
  <c r="BY270" i="1"/>
  <c r="BY456" i="1"/>
  <c r="BY236" i="1"/>
  <c r="BY126" i="1"/>
  <c r="BY322" i="1"/>
  <c r="BY149" i="1"/>
  <c r="BY69" i="1"/>
  <c r="BY151" i="1"/>
  <c r="BY380" i="1"/>
  <c r="BY92" i="1"/>
  <c r="BY447" i="1"/>
  <c r="BY317" i="1"/>
  <c r="BY40" i="1"/>
  <c r="BY529" i="1"/>
  <c r="BY191" i="1"/>
  <c r="BY143" i="1"/>
  <c r="BV34" i="1"/>
  <c r="BY448" i="1"/>
  <c r="BY86" i="1"/>
  <c r="BY237" i="1"/>
  <c r="BY60" i="1"/>
  <c r="BY299" i="1"/>
  <c r="BY457" i="1"/>
  <c r="BY468" i="1"/>
  <c r="BY193" i="1"/>
  <c r="BY181" i="1"/>
  <c r="BY54" i="1"/>
  <c r="BY62" i="1"/>
  <c r="BY424" i="1"/>
  <c r="BY51" i="1"/>
  <c r="BY344" i="1"/>
  <c r="BY323" i="1"/>
  <c r="BY171" i="1"/>
  <c r="BY331" i="1"/>
  <c r="BY73" i="1"/>
  <c r="BY200" i="1"/>
  <c r="BY165" i="1"/>
  <c r="BY139" i="1"/>
  <c r="BZ139" i="1" s="1"/>
  <c r="BY307" i="1"/>
  <c r="BY190" i="1"/>
  <c r="BY33" i="1"/>
  <c r="BZ33" i="1" s="1"/>
  <c r="BY396" i="1"/>
  <c r="BY459" i="1"/>
  <c r="BY496" i="1"/>
  <c r="BY144" i="1"/>
  <c r="BY512" i="1"/>
  <c r="BY324" i="1"/>
  <c r="BY44" i="1"/>
  <c r="BY520" i="1"/>
  <c r="BY479" i="1"/>
  <c r="BY288" i="1"/>
  <c r="BY96" i="1"/>
  <c r="BY187" i="1"/>
  <c r="BY118" i="1"/>
  <c r="BY466" i="1"/>
  <c r="BY451" i="1"/>
  <c r="BY517" i="1"/>
  <c r="BY316" i="1"/>
  <c r="BY443" i="1"/>
  <c r="BY146" i="1"/>
  <c r="BZ146" i="1" s="1"/>
  <c r="BY243" i="1"/>
  <c r="BY47" i="1"/>
  <c r="BY499" i="1"/>
  <c r="BY229" i="1"/>
  <c r="BY302" i="1"/>
  <c r="BY409" i="1"/>
  <c r="BY429" i="1"/>
  <c r="BY136" i="1"/>
  <c r="BY76" i="1"/>
  <c r="BY306" i="1"/>
  <c r="BY511" i="1"/>
  <c r="BY68" i="1"/>
  <c r="BY186" i="1"/>
  <c r="BY294" i="1"/>
  <c r="BY157" i="1"/>
  <c r="BY112" i="1"/>
  <c r="BY264" i="1"/>
  <c r="BY492" i="1"/>
  <c r="BY216" i="1"/>
  <c r="BY67" i="1"/>
  <c r="BY121" i="1"/>
  <c r="BY525" i="1"/>
  <c r="BY498" i="1"/>
  <c r="BY80" i="1"/>
  <c r="BY99" i="1"/>
  <c r="BY335" i="1"/>
  <c r="BY205" i="1"/>
  <c r="BY233" i="1"/>
  <c r="BY414" i="1"/>
  <c r="BY400" i="1"/>
  <c r="BY421" i="1"/>
  <c r="BY195" i="1"/>
  <c r="BY470" i="1"/>
  <c r="BY50" i="1"/>
  <c r="BY180" i="1"/>
  <c r="BY311" i="1"/>
  <c r="BY471" i="1"/>
  <c r="BY461" i="1"/>
  <c r="BY449" i="1"/>
  <c r="BY289" i="1"/>
  <c r="BY486" i="1"/>
  <c r="BY49" i="1"/>
  <c r="BY430" i="1"/>
  <c r="BY431" i="1"/>
  <c r="BY460" i="1"/>
  <c r="BY137" i="1"/>
  <c r="BZ137" i="1" s="1"/>
  <c r="BY42" i="1"/>
  <c r="BY444" i="1"/>
  <c r="BY201" i="1"/>
  <c r="BY478" i="1"/>
  <c r="BY353" i="1"/>
  <c r="BY382" i="1"/>
  <c r="BY381" i="1"/>
  <c r="BY280" i="1"/>
  <c r="BY281" i="1"/>
  <c r="BY160" i="1"/>
  <c r="BY159" i="1"/>
  <c r="BY487" i="1"/>
  <c r="BY304" i="1"/>
  <c r="BY178" i="1"/>
  <c r="BY179" i="1"/>
  <c r="BY128" i="1"/>
  <c r="BY485" i="1"/>
  <c r="BY406" i="1"/>
  <c r="BY405" i="1"/>
  <c r="BY473" i="1"/>
  <c r="BY474" i="1"/>
  <c r="BY138" i="1"/>
  <c r="BZ138" i="1" s="1"/>
  <c r="BY403" i="1"/>
  <c r="BY402" i="1"/>
  <c r="BY411" i="1"/>
  <c r="BY458" i="1"/>
  <c r="BY142" i="1"/>
  <c r="BY141" i="1"/>
  <c r="BY434" i="1"/>
  <c r="BY279" i="1"/>
  <c r="BY36" i="1"/>
  <c r="BY37" i="1"/>
  <c r="BZ37" i="1" s="1"/>
  <c r="BY232" i="1"/>
  <c r="BY218" i="1"/>
  <c r="BY35" i="1"/>
  <c r="BY34" i="1"/>
  <c r="BY131" i="1"/>
  <c r="BZ131" i="1" s="1"/>
  <c r="BY130" i="1"/>
  <c r="BY275" i="1"/>
  <c r="BY276" i="1"/>
  <c r="BY245" i="1"/>
  <c r="BY497" i="1"/>
  <c r="BY399" i="1"/>
  <c r="BY257" i="1"/>
  <c r="BY258" i="1"/>
  <c r="BY272" i="1"/>
  <c r="BY271" i="1"/>
  <c r="BY480" i="1"/>
  <c r="BY155" i="1"/>
  <c r="BZ155" i="1" s="1"/>
  <c r="BY156" i="1"/>
  <c r="BZ156" i="1" s="1"/>
  <c r="BY417" i="1"/>
  <c r="BY416" i="1"/>
  <c r="BY345" i="1"/>
  <c r="BY440" i="1"/>
  <c r="BY439" i="1"/>
  <c r="BY119" i="1"/>
  <c r="BY120" i="1"/>
  <c r="BY526" i="1"/>
  <c r="BY527" i="1"/>
  <c r="BY222" i="1"/>
  <c r="BY223" i="1"/>
  <c r="BY336" i="1"/>
  <c r="BY91" i="1"/>
  <c r="BY90" i="1"/>
  <c r="BY238" i="1"/>
  <c r="BY467" i="1"/>
  <c r="BY295" i="1"/>
  <c r="BY296" i="1"/>
  <c r="BY114" i="1"/>
  <c r="BY192" i="1"/>
  <c r="BY464" i="1"/>
  <c r="BY48" i="1"/>
  <c r="BY82" i="1"/>
  <c r="BY350" i="1"/>
  <c r="BY351" i="1"/>
  <c r="BZ351" i="1" s="1"/>
  <c r="BY514" i="1"/>
  <c r="BY513" i="1"/>
  <c r="BY521" i="1"/>
  <c r="BY495" i="1"/>
  <c r="BY369" i="1"/>
  <c r="BY162" i="1"/>
  <c r="BY103" i="1"/>
  <c r="BY104" i="1"/>
  <c r="BY482" i="1"/>
  <c r="BY481" i="1"/>
  <c r="BY524" i="1"/>
  <c r="BY523" i="1"/>
  <c r="BY184" i="1"/>
  <c r="BY185" i="1"/>
  <c r="BY202" i="1"/>
  <c r="BY203" i="1"/>
  <c r="BY41" i="1"/>
  <c r="BY116" i="1"/>
  <c r="BY115" i="1"/>
  <c r="BY292" i="1"/>
  <c r="BY46" i="1"/>
  <c r="BY241" i="1"/>
  <c r="BY287" i="1"/>
  <c r="BY426" i="1"/>
  <c r="BY52" i="1"/>
  <c r="BY177" i="1"/>
  <c r="BY176" i="1"/>
  <c r="BY206" i="1"/>
  <c r="BY207" i="1"/>
  <c r="BY244" i="1"/>
  <c r="BY442" i="1"/>
  <c r="BY305" i="1"/>
  <c r="BY84" i="1"/>
  <c r="BY77" i="1"/>
  <c r="BY110" i="1"/>
  <c r="BY111" i="1"/>
  <c r="BY61" i="1"/>
  <c r="BZ61" i="1" s="1"/>
  <c r="BY423" i="1"/>
  <c r="BY298" i="1"/>
  <c r="BY53" i="1"/>
  <c r="BY508" i="1"/>
  <c r="BY45" i="1"/>
  <c r="BY247" i="1"/>
  <c r="BY378" i="1"/>
  <c r="BY379" i="1"/>
  <c r="BY320" i="1"/>
  <c r="BY321" i="1"/>
  <c r="BY435" i="1"/>
  <c r="BY436" i="1"/>
  <c r="BY343" i="1"/>
  <c r="BY342" i="1"/>
  <c r="BY393" i="1"/>
  <c r="BY394" i="1"/>
  <c r="BY152" i="1"/>
  <c r="BY153" i="1"/>
  <c r="BY97" i="1"/>
  <c r="BY174" i="1"/>
  <c r="BY175" i="1"/>
  <c r="BZ175" i="1" s="1"/>
  <c r="BY339" i="1"/>
  <c r="BY308" i="1"/>
  <c r="BY465" i="1"/>
  <c r="BY242" i="1"/>
  <c r="BY75" i="1"/>
  <c r="BY415" i="1"/>
  <c r="BY145" i="1"/>
  <c r="BZ145" i="1" s="1"/>
  <c r="BY43" i="1"/>
  <c r="BY450" i="1"/>
  <c r="BY100" i="1"/>
  <c r="BY101" i="1"/>
  <c r="BY462" i="1"/>
  <c r="BY365" i="1"/>
  <c r="BY220" i="1"/>
  <c r="BY221" i="1"/>
  <c r="BY366" i="1"/>
  <c r="BY167" i="1"/>
  <c r="BY168" i="1"/>
  <c r="BZ168" i="1" s="1"/>
  <c r="BY509" i="1"/>
  <c r="BY510" i="1"/>
  <c r="BY346" i="1"/>
  <c r="BY397" i="1"/>
  <c r="BY453" i="1"/>
  <c r="BY452" i="1"/>
  <c r="BY463" i="1"/>
  <c r="BY93" i="1"/>
  <c r="BY94" i="1"/>
  <c r="BY519" i="1"/>
  <c r="BY407" i="1"/>
  <c r="BY408" i="1"/>
  <c r="BY373" i="1"/>
  <c r="BY372" i="1"/>
  <c r="BY532" i="1"/>
  <c r="BY531" i="1"/>
  <c r="BY228" i="1"/>
  <c r="BY385" i="1"/>
  <c r="BY325" i="1"/>
  <c r="BY326" i="1"/>
  <c r="BY89" i="1"/>
  <c r="BY88" i="1"/>
  <c r="BY164" i="1"/>
  <c r="BY163" i="1"/>
  <c r="BZ163" i="1" s="1"/>
  <c r="BY354" i="1"/>
  <c r="BY355" i="1"/>
  <c r="BY225" i="1"/>
  <c r="BY224" i="1"/>
  <c r="BY375" i="1"/>
  <c r="BY129" i="1"/>
  <c r="BZ129" i="1" s="1"/>
  <c r="BY87" i="1"/>
  <c r="BY490" i="1"/>
  <c r="BY491" i="1"/>
  <c r="BY367" i="1"/>
  <c r="BY337" i="1"/>
  <c r="BY469" i="1"/>
  <c r="BY412" i="1"/>
  <c r="BY455" i="1"/>
  <c r="BY268" i="1"/>
  <c r="BY360" i="1"/>
  <c r="BY361" i="1"/>
  <c r="BY428" i="1"/>
  <c r="BY427" i="1"/>
  <c r="BY123" i="1"/>
  <c r="BY134" i="1"/>
  <c r="BZ134" i="1" s="1"/>
  <c r="BY133" i="1"/>
  <c r="BZ133" i="1" s="1"/>
  <c r="BY260" i="1"/>
  <c r="BY38" i="1"/>
  <c r="BY39" i="1"/>
  <c r="BY357" i="1"/>
  <c r="BY356" i="1"/>
  <c r="BY79" i="1"/>
  <c r="BY78" i="1"/>
  <c r="BY386" i="1"/>
  <c r="BY387" i="1"/>
  <c r="BY108" i="1"/>
  <c r="BY446" i="1"/>
  <c r="BY445" i="1"/>
  <c r="BY196" i="1"/>
  <c r="BY362" i="1"/>
  <c r="BY363" i="1"/>
  <c r="BY148" i="1"/>
  <c r="BY147" i="1"/>
  <c r="BZ147" i="1" s="1"/>
  <c r="BY252" i="1"/>
  <c r="BY253" i="1"/>
  <c r="BY488" i="1"/>
  <c r="BY489" i="1"/>
  <c r="BY330" i="1"/>
  <c r="BY329" i="1"/>
  <c r="BY284" i="1"/>
  <c r="BY262" i="1"/>
  <c r="BY263" i="1"/>
  <c r="BY109" i="1"/>
  <c r="BY389" i="1"/>
  <c r="BY348" i="1"/>
  <c r="BY347" i="1"/>
  <c r="BY313" i="1"/>
  <c r="BY98" i="1"/>
  <c r="BY340" i="1"/>
  <c r="BY57" i="1"/>
  <c r="BZ57" i="1" s="1"/>
  <c r="BY516" i="1"/>
  <c r="BY71" i="1"/>
  <c r="BY70" i="1"/>
  <c r="BY265" i="1"/>
  <c r="BY266" i="1"/>
  <c r="BY419" i="1"/>
  <c r="BY420" i="1"/>
  <c r="BY198" i="1"/>
  <c r="BY199" i="1"/>
  <c r="BY234" i="1"/>
  <c r="BY235" i="1"/>
  <c r="BY391" i="1"/>
  <c r="BY390" i="1"/>
  <c r="BY188" i="1"/>
  <c r="BY189" i="1"/>
  <c r="BY170" i="1"/>
  <c r="BY169" i="1"/>
  <c r="BY239" i="1"/>
  <c r="BY254" i="1"/>
  <c r="BY255" i="1"/>
  <c r="BY290" i="1"/>
  <c r="BY227" i="1"/>
  <c r="BY273" i="1"/>
  <c r="BY274" i="1"/>
  <c r="BY106" i="1"/>
  <c r="BY376" i="1"/>
  <c r="BY314" i="1"/>
  <c r="BY315" i="1"/>
  <c r="BY309" i="1"/>
  <c r="BY310" i="1"/>
  <c r="BY140" i="1"/>
  <c r="BZ140" i="1" s="1"/>
  <c r="BY213" i="1"/>
  <c r="BY212" i="1"/>
  <c r="BY293" i="1"/>
  <c r="BY209" i="1"/>
  <c r="BY210" i="1"/>
  <c r="BY422" i="1"/>
  <c r="BY124" i="1"/>
  <c r="BY125" i="1"/>
  <c r="BY59" i="1"/>
  <c r="BZ59" i="1" s="1"/>
  <c r="BY230" i="1"/>
  <c r="BY472" i="1"/>
  <c r="BY249" i="1"/>
  <c r="BY250" i="1"/>
  <c r="BY214" i="1"/>
  <c r="BY215" i="1"/>
  <c r="BY66" i="1"/>
  <c r="BY65" i="1"/>
  <c r="BY300" i="1"/>
  <c r="BY301" i="1"/>
  <c r="BY173" i="1"/>
  <c r="BZ173" i="1" s="1"/>
  <c r="BY285" i="1"/>
  <c r="BY328" i="1"/>
  <c r="BY327" i="1"/>
  <c r="BY500" i="1"/>
  <c r="BY501" i="1"/>
  <c r="BY504" i="1"/>
  <c r="BY503" i="1"/>
  <c r="BY63" i="1"/>
  <c r="BZ63" i="1" s="1"/>
  <c r="BY182" i="1"/>
  <c r="BY319" i="1"/>
  <c r="BY318" i="1"/>
  <c r="BY55" i="1"/>
  <c r="BZ55" i="1" s="1"/>
  <c r="BZ412" i="1" l="1"/>
  <c r="BZ39" i="1"/>
  <c r="N7" i="2"/>
  <c r="M5" i="2"/>
  <c r="N5" i="2"/>
  <c r="BZ179" i="1"/>
  <c r="BZ296" i="1"/>
  <c r="BZ143" i="1"/>
  <c r="BZ43" i="1"/>
  <c r="BZ41" i="1"/>
  <c r="BZ141" i="1"/>
  <c r="BZ148" i="1"/>
  <c r="BZ340" i="1"/>
  <c r="BZ35" i="1"/>
  <c r="BZ174" i="1"/>
  <c r="BZ293" i="1"/>
  <c r="CD252" i="1"/>
  <c r="CD117" i="1"/>
  <c r="CD218" i="1"/>
  <c r="BX223" i="1"/>
  <c r="CD259" i="1"/>
  <c r="CD248" i="1"/>
  <c r="CD70" i="1"/>
  <c r="BX244" i="1"/>
  <c r="CD163" i="1"/>
  <c r="CD135" i="1"/>
  <c r="CD281" i="1"/>
  <c r="CD60" i="1"/>
  <c r="CD249" i="1"/>
  <c r="CD212" i="1"/>
  <c r="CD61" i="1"/>
  <c r="CD67" i="1"/>
  <c r="CD83" i="1"/>
  <c r="BX79" i="1"/>
  <c r="CD79" i="1"/>
  <c r="BX207" i="1"/>
  <c r="CD207" i="1"/>
  <c r="BX200" i="1"/>
  <c r="CD200" i="1"/>
  <c r="BX188" i="1"/>
  <c r="CD188" i="1"/>
  <c r="BX178" i="1"/>
  <c r="CD178" i="1"/>
  <c r="BX136" i="1"/>
  <c r="CD136" i="1"/>
  <c r="BX171" i="1"/>
  <c r="CD171" i="1"/>
  <c r="BX250" i="1"/>
  <c r="CD250" i="1"/>
  <c r="BX102" i="1"/>
  <c r="CD102" i="1"/>
  <c r="BX210" i="1"/>
  <c r="CD210" i="1"/>
  <c r="BX112" i="1"/>
  <c r="CD112" i="1"/>
  <c r="BX167" i="1"/>
  <c r="CD167" i="1"/>
  <c r="BX65" i="1"/>
  <c r="CD65" i="1"/>
  <c r="BX222" i="1"/>
  <c r="CD222" i="1"/>
  <c r="BX148" i="1"/>
  <c r="CD148" i="1"/>
  <c r="BX105" i="1"/>
  <c r="CD105" i="1"/>
  <c r="BX197" i="1"/>
  <c r="CD197" i="1"/>
  <c r="BX242" i="1"/>
  <c r="CD242" i="1"/>
  <c r="BX272" i="1"/>
  <c r="CD272" i="1"/>
  <c r="BX98" i="1"/>
  <c r="CD98" i="1"/>
  <c r="BX34" i="1"/>
  <c r="CD34" i="1"/>
  <c r="BX77" i="1"/>
  <c r="CD77" i="1"/>
  <c r="BX54" i="1"/>
  <c r="CD54" i="1"/>
  <c r="BX82" i="1"/>
  <c r="CD82" i="1"/>
  <c r="BX44" i="1"/>
  <c r="CD44" i="1"/>
  <c r="BX162" i="1"/>
  <c r="CD162" i="1"/>
  <c r="BX43" i="1"/>
  <c r="CD43" i="1"/>
  <c r="BX211" i="1"/>
  <c r="CD211" i="1"/>
  <c r="BX172" i="1"/>
  <c r="CD172" i="1"/>
  <c r="BX156" i="1"/>
  <c r="CD156" i="1"/>
  <c r="BX176" i="1"/>
  <c r="CD176" i="1"/>
  <c r="BX81" i="1"/>
  <c r="CD81" i="1"/>
  <c r="BZ38" i="1"/>
  <c r="BZ180" i="1"/>
  <c r="BZ160" i="1"/>
  <c r="BZ239" i="1"/>
  <c r="BZ182" i="1"/>
  <c r="BZ202" i="1"/>
  <c r="BZ75" i="1"/>
  <c r="BZ285" i="1"/>
  <c r="BZ207" i="1"/>
  <c r="BZ445" i="1"/>
  <c r="BZ287" i="1"/>
  <c r="BZ196" i="1"/>
  <c r="BZ439" i="1"/>
  <c r="BZ431" i="1"/>
  <c r="BZ177" i="1"/>
  <c r="BZ36" i="1"/>
  <c r="BZ429" i="1"/>
  <c r="BZ462" i="1"/>
  <c r="BZ463" i="1"/>
  <c r="BZ184" i="1"/>
  <c r="BZ242" i="1"/>
  <c r="BZ244" i="1"/>
  <c r="BZ472" i="1"/>
  <c r="BZ442" i="1"/>
  <c r="BZ468" i="1"/>
  <c r="BZ225" i="1"/>
  <c r="BZ346" i="1"/>
  <c r="BZ251" i="1"/>
  <c r="BZ347" i="1"/>
  <c r="BZ262" i="1"/>
  <c r="BZ428" i="1"/>
  <c r="BZ528" i="1"/>
  <c r="BZ200" i="1"/>
  <c r="BZ230" i="1"/>
  <c r="BZ396" i="1"/>
  <c r="BZ192" i="1"/>
  <c r="BZ387" i="1"/>
  <c r="BZ312" i="1"/>
  <c r="BZ521" i="1"/>
  <c r="BZ130" i="1"/>
  <c r="BZ34" i="1"/>
  <c r="BZ144" i="1"/>
  <c r="BZ40" i="1"/>
  <c r="BZ467" i="1"/>
  <c r="BZ519" i="1"/>
  <c r="BZ307" i="1"/>
  <c r="BZ222" i="1"/>
  <c r="BZ190" i="1"/>
  <c r="BZ399" i="1"/>
  <c r="BZ486" i="1"/>
  <c r="BZ390" i="1"/>
  <c r="BZ255" i="1"/>
  <c r="BZ328" i="1"/>
  <c r="BZ209" i="1"/>
  <c r="BZ297" i="1"/>
  <c r="BZ321" i="1"/>
  <c r="BZ367" i="1"/>
  <c r="BZ478" i="1"/>
  <c r="BZ194" i="1"/>
  <c r="BZ406" i="1"/>
  <c r="BZ213" i="1"/>
  <c r="BZ366" i="1"/>
  <c r="BZ229" i="1"/>
  <c r="BZ212" i="1"/>
  <c r="BZ447" i="1"/>
  <c r="BZ471" i="1"/>
  <c r="BZ221" i="1"/>
  <c r="BZ82" i="1"/>
  <c r="BZ224" i="1"/>
  <c r="BZ435" i="1"/>
  <c r="BZ393" i="1"/>
  <c r="BZ324" i="1"/>
  <c r="BZ228" i="1"/>
  <c r="BZ446" i="1"/>
  <c r="BZ210" i="1"/>
  <c r="BZ277" i="1"/>
  <c r="BZ280" i="1"/>
  <c r="BZ459" i="1"/>
  <c r="BZ214" i="1"/>
  <c r="BZ461" i="1"/>
  <c r="BZ358" i="1"/>
  <c r="BZ218" i="1"/>
  <c r="BZ385" i="1"/>
  <c r="BZ493" i="1"/>
  <c r="BZ106" i="1"/>
  <c r="BZ94" i="1"/>
  <c r="BZ417" i="1"/>
  <c r="BZ238" i="1"/>
  <c r="BZ115" i="1"/>
  <c r="BZ122" i="1"/>
  <c r="BZ437" i="1"/>
  <c r="BZ503" i="1"/>
  <c r="BZ215" i="1"/>
  <c r="BZ116" i="1"/>
  <c r="BZ112" i="1"/>
  <c r="BZ237" i="1"/>
  <c r="BZ510" i="1"/>
  <c r="BZ258" i="1"/>
  <c r="BZ113" i="1"/>
  <c r="BZ260" i="1"/>
  <c r="BZ227" i="1"/>
  <c r="BZ425" i="1"/>
  <c r="BZ457" i="1"/>
  <c r="BZ234" i="1"/>
  <c r="BZ465" i="1"/>
  <c r="BZ476" i="1"/>
  <c r="BZ110" i="1"/>
  <c r="BZ248" i="1"/>
  <c r="BZ301" i="1"/>
  <c r="BZ89" i="1"/>
  <c r="BZ483" i="1"/>
  <c r="BZ111" i="1"/>
  <c r="BZ460" i="1"/>
  <c r="BZ464" i="1"/>
  <c r="BZ317" i="1"/>
  <c r="BZ400" i="1"/>
  <c r="BZ121" i="1"/>
  <c r="BZ342" i="1"/>
  <c r="BZ123" i="1"/>
  <c r="BZ497" i="1"/>
  <c r="BZ322" i="1"/>
  <c r="BZ102" i="1"/>
  <c r="BZ136" i="1"/>
  <c r="BZ388" i="1"/>
  <c r="BZ440" i="1"/>
  <c r="BZ142" i="1"/>
  <c r="BZ62" i="1"/>
  <c r="BZ117" i="1"/>
  <c r="BZ454" i="1"/>
  <c r="BZ526" i="1"/>
  <c r="BZ119" i="1"/>
  <c r="BZ127" i="1"/>
  <c r="BZ169" i="1"/>
  <c r="BZ491" i="1"/>
  <c r="BZ469" i="1"/>
  <c r="BZ348" i="1"/>
  <c r="BZ73" i="1"/>
  <c r="BZ149" i="1"/>
  <c r="BZ164" i="1"/>
  <c r="BZ243" i="1"/>
  <c r="BZ421" i="1"/>
  <c r="BZ105" i="1"/>
  <c r="BZ420" i="1"/>
  <c r="BZ311" i="1"/>
  <c r="BZ507" i="1"/>
  <c r="BZ284" i="1"/>
  <c r="BZ436" i="1"/>
  <c r="BZ181" i="1"/>
  <c r="BZ67" i="1"/>
  <c r="BZ327" i="1"/>
  <c r="BZ384" i="1"/>
  <c r="BZ278" i="1"/>
  <c r="BZ505" i="1"/>
  <c r="BZ162" i="1"/>
  <c r="BZ432" i="1"/>
  <c r="BZ295" i="1"/>
  <c r="BZ91" i="1"/>
  <c r="BZ444" i="1"/>
  <c r="BZ504" i="1"/>
  <c r="BZ283" i="1"/>
  <c r="BZ48" i="1"/>
  <c r="BZ402" i="1"/>
  <c r="BZ490" i="1"/>
  <c r="BZ313" i="1"/>
  <c r="BZ240" i="1"/>
  <c r="BZ522" i="1"/>
  <c r="BZ236" i="1"/>
  <c r="BZ208" i="1"/>
  <c r="BZ176" i="1"/>
  <c r="BZ201" i="1"/>
  <c r="BZ263" i="1"/>
  <c r="BZ291" i="1"/>
  <c r="BZ323" i="1"/>
  <c r="BZ485" i="1"/>
  <c r="BZ226" i="1"/>
  <c r="BZ434" i="1"/>
  <c r="BZ172" i="1"/>
  <c r="BZ458" i="1"/>
  <c r="BZ259" i="1"/>
  <c r="BZ353" i="1"/>
  <c r="BZ199" i="1"/>
  <c r="BZ220" i="1"/>
  <c r="BZ411" i="1"/>
  <c r="BZ430" i="1"/>
  <c r="BZ512" i="1"/>
  <c r="BZ350" i="1"/>
  <c r="BZ410" i="1"/>
  <c r="BZ448" i="1"/>
  <c r="BZ489" i="1"/>
  <c r="BZ336" i="1"/>
  <c r="BZ409" i="1"/>
  <c r="BZ299" i="1"/>
  <c r="BZ170" i="1"/>
  <c r="BZ511" i="1"/>
  <c r="BZ427" i="1"/>
  <c r="BZ87" i="1"/>
  <c r="BZ171" i="1"/>
  <c r="BZ266" i="1"/>
  <c r="BZ205" i="1"/>
  <c r="BZ72" i="1"/>
  <c r="BZ219" i="1"/>
  <c r="BZ189" i="1"/>
  <c r="BZ318" i="1"/>
  <c r="BZ371" i="1"/>
  <c r="BZ249" i="1"/>
  <c r="BZ502" i="1"/>
  <c r="BZ383" i="1"/>
  <c r="BZ298" i="1"/>
  <c r="BZ187" i="1"/>
  <c r="BZ509" i="1"/>
  <c r="BZ303" i="1"/>
  <c r="BZ326" i="1"/>
  <c r="BZ527" i="1"/>
  <c r="BZ252" i="1"/>
  <c r="BZ494" i="1"/>
  <c r="BZ286" i="1"/>
  <c r="BZ158" i="1"/>
  <c r="BZ333" i="1"/>
  <c r="BZ395" i="1"/>
  <c r="BZ495" i="1"/>
  <c r="BZ416" i="1"/>
  <c r="BZ191" i="1"/>
  <c r="BZ529" i="1"/>
  <c r="BZ337" i="1"/>
  <c r="BZ195" i="1"/>
  <c r="BZ496" i="1"/>
  <c r="BZ530" i="1"/>
  <c r="BZ419" i="1"/>
  <c r="BZ157" i="1"/>
  <c r="BZ407" i="1"/>
  <c r="BZ316" i="1"/>
  <c r="BZ247" i="1"/>
  <c r="BZ68" i="1"/>
  <c r="BZ426" i="1"/>
  <c r="BZ159" i="1"/>
  <c r="BZ349" i="1"/>
  <c r="BZ294" i="1"/>
  <c r="BZ193" i="1"/>
  <c r="BZ274" i="1"/>
  <c r="BZ153" i="1"/>
  <c r="BZ71" i="1"/>
  <c r="BZ185" i="1"/>
  <c r="BZ394" i="1"/>
  <c r="BZ178" i="1"/>
  <c r="BZ329" i="1"/>
  <c r="BZ46" i="1"/>
  <c r="BZ92" i="1"/>
  <c r="BZ398" i="1"/>
  <c r="BZ167" i="1"/>
  <c r="BZ392" i="1"/>
  <c r="BZ441" i="1"/>
  <c r="BZ376" i="1"/>
  <c r="BZ424" i="1"/>
  <c r="BZ206" i="1"/>
  <c r="BZ275" i="1"/>
  <c r="BZ273" i="1"/>
  <c r="BZ422" i="1"/>
  <c r="BZ341" i="1"/>
  <c r="BZ165" i="1"/>
  <c r="BZ403" i="1"/>
  <c r="BZ343" i="1"/>
  <c r="BZ315" i="1"/>
  <c r="BZ488" i="1"/>
  <c r="BZ74" i="1"/>
  <c r="BZ97" i="1"/>
  <c r="BZ47" i="1"/>
  <c r="BZ506" i="1"/>
  <c r="BZ438" i="1"/>
  <c r="BZ232" i="1"/>
  <c r="BZ166" i="1"/>
  <c r="BZ302" i="1"/>
  <c r="BZ223" i="1"/>
  <c r="BZ233" i="1"/>
  <c r="BZ79" i="1"/>
  <c r="BZ261" i="1"/>
  <c r="BZ104" i="1"/>
  <c r="BZ231" i="1"/>
  <c r="BZ332" i="1"/>
  <c r="BZ433" i="1"/>
  <c r="BZ373" i="1"/>
  <c r="BZ204" i="1"/>
  <c r="BZ401" i="1"/>
  <c r="BZ108" i="1"/>
  <c r="BZ267" i="1"/>
  <c r="BZ345" i="1"/>
  <c r="BZ276" i="1"/>
  <c r="BZ386" i="1"/>
  <c r="BZ352" i="1"/>
  <c r="BZ216" i="1"/>
  <c r="BZ235" i="1"/>
  <c r="BZ470" i="1"/>
  <c r="BZ335" i="1"/>
  <c r="BZ482" i="1"/>
  <c r="BZ51" i="1"/>
  <c r="BZ217" i="1"/>
  <c r="BZ325" i="1"/>
  <c r="BZ418" i="1"/>
  <c r="BZ83" i="1"/>
  <c r="BZ357" i="1"/>
  <c r="BZ514" i="1"/>
  <c r="BZ466" i="1"/>
  <c r="BZ449" i="1"/>
  <c r="BZ344" i="1"/>
  <c r="BZ397" i="1"/>
  <c r="BZ60" i="1"/>
  <c r="BZ135" i="1"/>
  <c r="BZ270" i="1"/>
  <c r="BZ101" i="1"/>
  <c r="BZ368" i="1"/>
  <c r="BZ300" i="1"/>
  <c r="BZ90" i="1"/>
  <c r="BZ120" i="1"/>
  <c r="BZ56" i="1"/>
  <c r="BZ98" i="1"/>
  <c r="BZ290" i="1"/>
  <c r="BZ391" i="1"/>
  <c r="BZ53" i="1"/>
  <c r="BZ365" i="1"/>
  <c r="BZ364" i="1"/>
  <c r="BZ314" i="1"/>
  <c r="BZ339" i="1"/>
  <c r="BZ338" i="1"/>
  <c r="BZ354" i="1"/>
  <c r="BZ58" i="1"/>
  <c r="BZ517" i="1"/>
  <c r="BZ382" i="1"/>
  <c r="BZ88" i="1"/>
  <c r="BZ379" i="1"/>
  <c r="BZ477" i="1"/>
  <c r="BZ246" i="1"/>
  <c r="BZ103" i="1"/>
  <c r="BZ245" i="1"/>
  <c r="BZ481" i="1"/>
  <c r="BZ520" i="1"/>
  <c r="BZ480" i="1"/>
  <c r="BZ309" i="1"/>
  <c r="BZ363" i="1"/>
  <c r="BZ76" i="1"/>
  <c r="BZ96" i="1"/>
  <c r="BZ304" i="1"/>
  <c r="BZ250" i="1"/>
  <c r="BZ487" i="1"/>
  <c r="BZ369" i="1"/>
  <c r="BZ370" i="1"/>
  <c r="BZ531" i="1"/>
  <c r="BZ77" i="1"/>
  <c r="BZ107" i="1"/>
  <c r="BZ308" i="1"/>
  <c r="BZ78" i="1"/>
  <c r="BZ49" i="1"/>
  <c r="BZ524" i="1"/>
  <c r="BZ319" i="1"/>
  <c r="BZ414" i="1"/>
  <c r="BZ413" i="1"/>
  <c r="BZ84" i="1"/>
  <c r="BZ85" i="1"/>
  <c r="BZ125" i="1"/>
  <c r="BZ126" i="1"/>
  <c r="BZ54" i="1"/>
  <c r="BZ423" i="1"/>
  <c r="BZ128" i="1"/>
  <c r="BZ334" i="1"/>
  <c r="BZ95" i="1"/>
  <c r="BZ50" i="1"/>
  <c r="BZ355" i="1"/>
  <c r="BZ118" i="1"/>
  <c r="BZ378" i="1"/>
  <c r="BZ377" i="1"/>
  <c r="BZ109" i="1"/>
  <c r="BZ66" i="1"/>
  <c r="BZ372" i="1"/>
  <c r="BZ45" i="1"/>
  <c r="BZ203" i="1"/>
  <c r="BZ86" i="1"/>
  <c r="BZ124" i="1"/>
  <c r="BZ474" i="1"/>
  <c r="BZ475" i="1"/>
  <c r="BZ508" i="1"/>
  <c r="BZ52" i="1"/>
  <c r="BZ452" i="1"/>
  <c r="BZ451" i="1"/>
  <c r="BZ513" i="1"/>
  <c r="BZ114" i="1"/>
  <c r="BZ320" i="1"/>
  <c r="BZ484" i="1"/>
  <c r="BZ516" i="1"/>
  <c r="BZ515" i="1"/>
  <c r="BZ360" i="1"/>
  <c r="BZ359" i="1"/>
  <c r="BZ188" i="1"/>
  <c r="BZ257" i="1"/>
  <c r="BZ256" i="1"/>
  <c r="BZ289" i="1"/>
  <c r="BZ288" i="1"/>
  <c r="BZ498" i="1"/>
  <c r="BZ455" i="1"/>
  <c r="BZ456" i="1"/>
  <c r="BZ198" i="1"/>
  <c r="BZ362" i="1"/>
  <c r="BZ254" i="1"/>
  <c r="BZ186" i="1"/>
  <c r="BZ501" i="1"/>
  <c r="BZ65" i="1"/>
  <c r="BZ64" i="1"/>
  <c r="BZ361" i="1"/>
  <c r="BZ525" i="1"/>
  <c r="BZ375" i="1"/>
  <c r="BZ374" i="1"/>
  <c r="BZ197" i="1"/>
  <c r="BZ81" i="1"/>
  <c r="BZ44" i="1"/>
  <c r="BZ356" i="1"/>
  <c r="BZ80" i="1"/>
  <c r="BZ500" i="1"/>
  <c r="BZ499" i="1"/>
  <c r="BZ279" i="1"/>
  <c r="BZ183" i="1"/>
  <c r="BZ453" i="1"/>
  <c r="BZ415" i="1"/>
  <c r="BZ405" i="1"/>
  <c r="BZ404" i="1"/>
  <c r="BZ152" i="1"/>
  <c r="BZ151" i="1"/>
  <c r="BZ42" i="1"/>
  <c r="BZ292" i="1"/>
  <c r="BZ523" i="1"/>
  <c r="BZ381" i="1"/>
  <c r="BZ380" i="1"/>
  <c r="BZ310" i="1"/>
  <c r="BZ450" i="1"/>
  <c r="BZ70" i="1"/>
  <c r="BZ69" i="1"/>
  <c r="BZ389" i="1"/>
  <c r="BZ241" i="1"/>
  <c r="BZ211" i="1"/>
  <c r="BZ492" i="1"/>
  <c r="BZ305" i="1"/>
  <c r="BZ306" i="1"/>
  <c r="BZ253" i="1"/>
  <c r="BZ93" i="1"/>
  <c r="BZ479" i="1"/>
  <c r="BZ268" i="1"/>
  <c r="BZ269" i="1"/>
  <c r="BZ518" i="1"/>
  <c r="BZ443" i="1"/>
  <c r="BZ265" i="1"/>
  <c r="BZ264" i="1"/>
  <c r="BZ331" i="1"/>
  <c r="BZ330" i="1"/>
  <c r="BZ408" i="1"/>
  <c r="BZ473" i="1"/>
  <c r="BZ281" i="1"/>
  <c r="BZ282" i="1"/>
  <c r="BZ100" i="1"/>
  <c r="BZ99" i="1"/>
  <c r="BZ272" i="1"/>
  <c r="BZ271" i="1"/>
</calcChain>
</file>

<file path=xl/sharedStrings.xml><?xml version="1.0" encoding="utf-8"?>
<sst xmlns="http://schemas.openxmlformats.org/spreadsheetml/2006/main" count="35016" uniqueCount="177">
  <si>
    <t>ω</t>
    <phoneticPr fontId="1"/>
  </si>
  <si>
    <t>A2(Re,Im)</t>
    <phoneticPr fontId="1"/>
  </si>
  <si>
    <t>B2(Re,Im)</t>
    <phoneticPr fontId="1"/>
  </si>
  <si>
    <t>B4(Re,Im)</t>
    <phoneticPr fontId="1"/>
  </si>
  <si>
    <t>C2(Re,Im)</t>
    <phoneticPr fontId="1"/>
  </si>
  <si>
    <t>D2(Re,Im)</t>
    <phoneticPr fontId="1"/>
  </si>
  <si>
    <t>C12(Re,Im)</t>
  </si>
  <si>
    <t>D12(Re,Im)</t>
  </si>
  <si>
    <t>D4(Re,Im)</t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</si>
  <si>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</si>
  <si>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</si>
  <si>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</si>
  <si>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</si>
  <si>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</si>
  <si>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Rl</t>
    <phoneticPr fontId="9"/>
  </si>
  <si>
    <t>L1</t>
  </si>
  <si>
    <t>C2</t>
    <phoneticPr fontId="1"/>
  </si>
  <si>
    <t>L1</t>
    <phoneticPr fontId="1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</si>
  <si>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</si>
  <si>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RL(dB)</t>
    <phoneticPr fontId="1"/>
  </si>
  <si>
    <t>θ1</t>
  </si>
  <si>
    <r>
      <t>θ</t>
    </r>
    <r>
      <rPr>
        <b/>
        <sz val="9"/>
        <color theme="1"/>
        <rFont val="Times New Roman"/>
        <family val="1"/>
      </rPr>
      <t>(rad)</t>
    </r>
    <phoneticPr fontId="1"/>
  </si>
  <si>
    <t>A1(Re,Im)</t>
  </si>
  <si>
    <t>B1(Re,Im)</t>
  </si>
  <si>
    <t>C1(Re,Im)</t>
  </si>
  <si>
    <t>D1(Re,Im)</t>
  </si>
  <si>
    <t>Z1</t>
    <phoneticPr fontId="9"/>
  </si>
  <si>
    <t>Z2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</si>
  <si>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2</t>
    </r>
    <phoneticPr fontId="1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</si>
  <si>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1</t>
    </r>
    <phoneticPr fontId="1"/>
  </si>
  <si>
    <t>Z3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</si>
  <si>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3</t>
    </r>
    <phoneticPr fontId="1"/>
  </si>
  <si>
    <t>A3(Re,Im)</t>
    <phoneticPr fontId="1"/>
  </si>
  <si>
    <t>B3(Re,Im)</t>
    <phoneticPr fontId="1"/>
  </si>
  <si>
    <t>C3(Re,Im)</t>
    <phoneticPr fontId="1"/>
  </si>
  <si>
    <t>D3(Re,Im)</t>
    <phoneticPr fontId="1"/>
  </si>
  <si>
    <t>Zx</t>
  </si>
  <si>
    <t>Z1</t>
  </si>
  <si>
    <t>Z3</t>
  </si>
  <si>
    <t>Rl</t>
  </si>
  <si>
    <t>θ3</t>
  </si>
  <si>
    <t>Z4</t>
  </si>
  <si>
    <t>Z5</t>
  </si>
  <si>
    <t>A12(Re,Im)</t>
  </si>
  <si>
    <t>B12(Re,Im)</t>
  </si>
  <si>
    <t>A23(Re,Im)</t>
  </si>
  <si>
    <t>B23(Re,Im)</t>
  </si>
  <si>
    <t>C23(Re,Im)</t>
  </si>
  <si>
    <t>D23(Re,Im)</t>
  </si>
  <si>
    <t>Z4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</si>
  <si>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Yu Gothic"/>
        <family val="1"/>
        <charset val="128"/>
      </rPr>
      <t>4</t>
    </r>
    <phoneticPr fontId="1"/>
  </si>
  <si>
    <t>θ4</t>
  </si>
  <si>
    <t>Z5</t>
    <phoneticPr fontId="9"/>
  </si>
  <si>
    <t>Z6</t>
    <phoneticPr fontId="9"/>
  </si>
  <si>
    <t>Z7</t>
    <phoneticPr fontId="9"/>
  </si>
  <si>
    <r>
      <t>7</t>
    </r>
    <r>
      <rPr>
        <b/>
        <sz val="12"/>
        <color theme="1"/>
        <rFont val="游明朝"/>
        <family val="1"/>
        <charset val="128"/>
      </rPr>
      <t>次分布定数回路</t>
    </r>
    <r>
      <rPr>
        <b/>
        <sz val="12"/>
        <color theme="1"/>
        <rFont val="Times New Roman"/>
        <family val="1"/>
      </rPr>
      <t>LPF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8">
      <t>ブンプテイスウカイロ</t>
    </rPh>
    <rPh sb="13" eb="15">
      <t>スウチ</t>
    </rPh>
    <rPh sb="15" eb="18">
      <t>ケイサンホウ</t>
    </rPh>
    <phoneticPr fontId="1"/>
  </si>
  <si>
    <t>Z6</t>
    <phoneticPr fontId="1"/>
  </si>
  <si>
    <t>Z7</t>
    <phoneticPr fontId="1"/>
  </si>
  <si>
    <r>
      <rPr>
        <b/>
        <i/>
        <sz val="11"/>
        <rFont val="游明朝"/>
        <family val="1"/>
        <charset val="128"/>
      </rPr>
      <t>分布定数</t>
    </r>
    <r>
      <rPr>
        <b/>
        <i/>
        <sz val="11"/>
        <rFont val="Times New Roman"/>
        <family val="1"/>
      </rPr>
      <t>_</t>
    </r>
    <r>
      <rPr>
        <b/>
        <i/>
        <sz val="11"/>
        <rFont val="Yu Gothic"/>
        <family val="1"/>
        <charset val="128"/>
      </rPr>
      <t>7次チェビシェフ</t>
    </r>
    <r>
      <rPr>
        <b/>
        <i/>
        <sz val="11"/>
        <rFont val="Times New Roman"/>
        <family val="1"/>
      </rPr>
      <t>LPF</t>
    </r>
    <r>
      <rPr>
        <b/>
        <i/>
        <sz val="11"/>
        <rFont val="Yu Gothic"/>
        <family val="1"/>
        <charset val="128"/>
      </rPr>
      <t>シミュレーション</t>
    </r>
    <rPh sb="0" eb="2">
      <t>ブンプ</t>
    </rPh>
    <rPh sb="2" eb="4">
      <t>テイスウ</t>
    </rPh>
    <rPh sb="6" eb="7">
      <t>ジ</t>
    </rPh>
    <phoneticPr fontId="9"/>
  </si>
  <si>
    <t>θ5</t>
    <phoneticPr fontId="1"/>
  </si>
  <si>
    <t>θ6</t>
    <phoneticPr fontId="1"/>
  </si>
  <si>
    <t>θ7</t>
    <phoneticPr fontId="1"/>
  </si>
  <si>
    <t>A4(Re,Im)</t>
    <phoneticPr fontId="1"/>
  </si>
  <si>
    <t>4(Re,Im)</t>
    <phoneticPr fontId="1"/>
  </si>
  <si>
    <t>A5(Re,Im)</t>
    <phoneticPr fontId="1"/>
  </si>
  <si>
    <t>B5(Re,Im)</t>
    <phoneticPr fontId="1"/>
  </si>
  <si>
    <t>D5(Re,Im)</t>
    <phoneticPr fontId="1"/>
  </si>
  <si>
    <t>C5(Re,Im)</t>
    <phoneticPr fontId="1"/>
  </si>
  <si>
    <t>A6(Re,Im)</t>
    <phoneticPr fontId="1"/>
  </si>
  <si>
    <t>B6(Re,Im)</t>
    <phoneticPr fontId="1"/>
  </si>
  <si>
    <t>D6(Re,Im)</t>
    <phoneticPr fontId="1"/>
  </si>
  <si>
    <t>C6(Re,Im)</t>
    <phoneticPr fontId="1"/>
  </si>
  <si>
    <t>A7(Re,Im)</t>
    <phoneticPr fontId="1"/>
  </si>
  <si>
    <t>B7(Re,Im)</t>
    <phoneticPr fontId="1"/>
  </si>
  <si>
    <t>C7(Re,Im)</t>
    <phoneticPr fontId="1"/>
  </si>
  <si>
    <t>D7(Re,Im)</t>
    <phoneticPr fontId="1"/>
  </si>
  <si>
    <t>A34(Re,Im)</t>
    <phoneticPr fontId="1"/>
  </si>
  <si>
    <t>B34Re,Im)</t>
    <phoneticPr fontId="1"/>
  </si>
  <si>
    <t>C34(Re,Im)</t>
    <phoneticPr fontId="1"/>
  </si>
  <si>
    <t>D34(Re,Im)</t>
    <phoneticPr fontId="1"/>
  </si>
  <si>
    <t>A45(Re,Im)</t>
    <phoneticPr fontId="1"/>
  </si>
  <si>
    <t>B45(Re,Im)</t>
    <phoneticPr fontId="1"/>
  </si>
  <si>
    <t>D45(Re,Im)</t>
    <phoneticPr fontId="1"/>
  </si>
  <si>
    <t>C45(Re,Im)</t>
    <phoneticPr fontId="1"/>
  </si>
  <si>
    <t>A56(Re,Im)</t>
    <phoneticPr fontId="1"/>
  </si>
  <si>
    <t>B56(Re,Im)</t>
    <phoneticPr fontId="1"/>
  </si>
  <si>
    <t>D56(Re,Im)</t>
    <phoneticPr fontId="1"/>
  </si>
  <si>
    <t>C56(Re,Im)</t>
    <phoneticPr fontId="1"/>
  </si>
  <si>
    <t>A67(Re,Im)</t>
    <phoneticPr fontId="1"/>
  </si>
  <si>
    <t>B67(Re,Im)</t>
    <phoneticPr fontId="1"/>
  </si>
  <si>
    <t>D67(Re,Im)</t>
    <phoneticPr fontId="1"/>
  </si>
  <si>
    <t>C67(Re,Im)</t>
    <phoneticPr fontId="1"/>
  </si>
  <si>
    <t>RL</t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</si>
  <si>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</si>
  <si>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</si>
  <si>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</si>
  <si>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</si>
  <si>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</si>
  <si>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</si>
  <si>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</si>
  <si>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</si>
  <si>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</si>
  <si>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6</t>
    </r>
    <phoneticPr fontId="1"/>
  </si>
  <si>
    <t>Z6</t>
  </si>
  <si>
    <t>Z7</t>
  </si>
  <si>
    <t>θ6</t>
  </si>
  <si>
    <t>θ7</t>
  </si>
  <si>
    <t>ATT(dB)</t>
  </si>
  <si>
    <t>C2</t>
  </si>
  <si>
    <t>L3</t>
  </si>
  <si>
    <t>C4</t>
  </si>
  <si>
    <t>L5</t>
  </si>
  <si>
    <t>C6</t>
  </si>
  <si>
    <t>L7</t>
  </si>
  <si>
    <t>Z9</t>
  </si>
  <si>
    <t>Z10</t>
  </si>
  <si>
    <t>θ9</t>
  </si>
  <si>
    <t>θ10</t>
  </si>
  <si>
    <r>
      <rPr>
        <b/>
        <sz val="11"/>
        <color theme="1"/>
        <rFont val="游明朝"/>
        <family val="1"/>
        <charset val="128"/>
      </rPr>
      <t>↓</t>
    </r>
  </si>
  <si>
    <r>
      <rPr>
        <b/>
        <sz val="11"/>
        <color theme="1"/>
        <rFont val="游明朝"/>
        <family val="1"/>
        <charset val="128"/>
      </rPr>
      <t>Ω</t>
    </r>
    <r>
      <rPr>
        <b/>
        <sz val="11"/>
        <color theme="1"/>
        <rFont val="Times New Roman"/>
        <family val="1"/>
      </rPr>
      <t>s</t>
    </r>
  </si>
  <si>
    <t>ABS(Zin)</t>
  </si>
  <si>
    <t>RL(Db)</t>
  </si>
  <si>
    <r>
      <rPr>
        <b/>
        <sz val="11"/>
        <color indexed="8"/>
        <rFont val="游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LPF</t>
    </r>
    <r>
      <rPr>
        <b/>
        <sz val="11"/>
        <color indexed="8"/>
        <rFont val="游明朝"/>
        <family val="1"/>
        <charset val="128"/>
      </rPr>
      <t>定数表</t>
    </r>
    <r>
      <rPr>
        <b/>
        <sz val="11"/>
        <color indexed="8"/>
        <rFont val="Times New Roman"/>
        <family val="1"/>
      </rPr>
      <t>_Ripple</t>
    </r>
    <r>
      <rPr>
        <b/>
        <sz val="11"/>
        <color indexed="8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9"/>
  </si>
  <si>
    <t>LPF</t>
    <phoneticPr fontId="1"/>
  </si>
  <si>
    <t>L3</t>
    <phoneticPr fontId="1"/>
  </si>
  <si>
    <t>C4</t>
    <phoneticPr fontId="1"/>
  </si>
  <si>
    <t>L5</t>
    <phoneticPr fontId="1"/>
  </si>
  <si>
    <t>C6</t>
    <phoneticPr fontId="1"/>
  </si>
  <si>
    <t>L7</t>
    <phoneticPr fontId="1"/>
  </si>
  <si>
    <t>C8</t>
    <phoneticPr fontId="1"/>
  </si>
  <si>
    <t>L9</t>
    <phoneticPr fontId="1"/>
  </si>
  <si>
    <t>VSWR</t>
    <phoneticPr fontId="1"/>
  </si>
  <si>
    <t>0.01dB</t>
    <phoneticPr fontId="1"/>
  </si>
  <si>
    <t>0.02dB</t>
    <phoneticPr fontId="1"/>
  </si>
  <si>
    <t>0.05dB</t>
    <phoneticPr fontId="1"/>
  </si>
  <si>
    <t>0.1dB</t>
    <phoneticPr fontId="1"/>
  </si>
  <si>
    <t>0.2dB</t>
    <phoneticPr fontId="1"/>
  </si>
  <si>
    <t>0.5dB</t>
    <phoneticPr fontId="1"/>
  </si>
  <si>
    <t>π型</t>
    <rPh sb="0" eb="2">
      <t>パイガタ</t>
    </rPh>
    <phoneticPr fontId="1"/>
  </si>
  <si>
    <t>C1</t>
    <phoneticPr fontId="1"/>
  </si>
  <si>
    <t>L2</t>
    <phoneticPr fontId="1"/>
  </si>
  <si>
    <t>C3</t>
    <phoneticPr fontId="1"/>
  </si>
  <si>
    <t>L4</t>
    <phoneticPr fontId="1"/>
  </si>
  <si>
    <t>C5</t>
    <phoneticPr fontId="1"/>
  </si>
  <si>
    <t>L6</t>
    <phoneticPr fontId="1"/>
  </si>
  <si>
    <t>C7</t>
    <phoneticPr fontId="1"/>
  </si>
  <si>
    <t>L8</t>
    <phoneticPr fontId="1"/>
  </si>
  <si>
    <t>C9</t>
    <phoneticPr fontId="1"/>
  </si>
  <si>
    <t>Ripple</t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</si>
  <si>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</si>
  <si>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1"/>
  </si>
  <si>
    <t>Ripl(dB)</t>
    <phoneticPr fontId="1"/>
  </si>
  <si>
    <t>Transmit</t>
    <phoneticPr fontId="1"/>
  </si>
  <si>
    <t>Γ</t>
    <phoneticPr fontId="1"/>
  </si>
  <si>
    <t>Z4</t>
    <phoneticPr fontId="1"/>
  </si>
  <si>
    <t>Z5</t>
    <phoneticPr fontId="1"/>
  </si>
  <si>
    <t>0.05dB</t>
  </si>
  <si>
    <t>Z3</t>
    <phoneticPr fontId="1"/>
  </si>
  <si>
    <t>分布定数回路データ</t>
    <rPh sb="0" eb="4">
      <t>ブンプテイスウ</t>
    </rPh>
    <rPh sb="4" eb="6">
      <t>カイロ</t>
    </rPh>
    <phoneticPr fontId="1"/>
  </si>
  <si>
    <t>鵜宇宙回路データ</t>
    <rPh sb="0" eb="5">
      <t>ウウチュウカイロ</t>
    </rPh>
    <phoneticPr fontId="1"/>
  </si>
  <si>
    <r>
      <t>7</t>
    </r>
    <r>
      <rPr>
        <b/>
        <sz val="11"/>
        <rFont val="ＭＳ Ｐ明朝"/>
        <family val="1"/>
        <charset val="128"/>
      </rPr>
      <t>次分布チェビシェフ</t>
    </r>
    <r>
      <rPr>
        <b/>
        <sz val="11"/>
        <rFont val="Times New Roman"/>
        <family val="1"/>
      </rPr>
      <t>_</t>
    </r>
    <r>
      <rPr>
        <b/>
        <sz val="11"/>
        <rFont val="Yu Gothic"/>
        <family val="1"/>
        <charset val="128"/>
      </rPr>
      <t>集約表</t>
    </r>
    <rPh sb="1" eb="2">
      <t>ジ</t>
    </rPh>
    <rPh sb="2" eb="4">
      <t>ブンプ</t>
    </rPh>
    <rPh sb="11" eb="14">
      <t>シュウヤクヒョウ</t>
    </rPh>
    <phoneticPr fontId="1"/>
  </si>
  <si>
    <r>
      <t>分布定数</t>
    </r>
    <r>
      <rPr>
        <b/>
        <i/>
        <sz val="11"/>
        <rFont val="Times New Roman"/>
        <family val="1"/>
      </rPr>
      <t>_7</t>
    </r>
    <r>
      <rPr>
        <b/>
        <i/>
        <sz val="11"/>
        <rFont val="Yu Gothic"/>
        <family val="1"/>
        <charset val="128"/>
      </rPr>
      <t>次チェビシェフ</t>
    </r>
    <r>
      <rPr>
        <b/>
        <i/>
        <sz val="11"/>
        <rFont val="Times New Roman"/>
        <family val="1"/>
      </rPr>
      <t>LPF</t>
    </r>
    <r>
      <rPr>
        <b/>
        <i/>
        <sz val="11"/>
        <rFont val="Yu Gothic"/>
        <family val="1"/>
        <charset val="128"/>
      </rPr>
      <t>シミュレーション</t>
    </r>
    <rPh sb="0" eb="2">
      <t>ブンプ</t>
    </rPh>
    <rPh sb="2" eb="4">
      <t>テイスウ</t>
    </rPh>
    <rPh sb="6" eb="7">
      <t>ジ</t>
    </rPh>
    <phoneticPr fontId="9"/>
  </si>
  <si>
    <t>0.01dB</t>
  </si>
  <si>
    <t>0.1dB</t>
  </si>
  <si>
    <t>0.2dB</t>
  </si>
  <si>
    <t>減衰量(dB)</t>
  </si>
  <si>
    <t>位相(deg)</t>
  </si>
  <si>
    <t>変換テーブル(電気角算出）</t>
    <rPh sb="0" eb="2">
      <t>ヘンカン</t>
    </rPh>
    <rPh sb="7" eb="12">
      <t>デンキカクサンシュツ</t>
    </rPh>
    <phoneticPr fontId="1"/>
  </si>
  <si>
    <t>変換テーブル(インピーダンス算出：λ/8）</t>
    <rPh sb="0" eb="2">
      <t>ヘンカン</t>
    </rPh>
    <rPh sb="14" eb="16">
      <t>サンシュツ</t>
    </rPh>
    <phoneticPr fontId="1"/>
  </si>
  <si>
    <t>Z2</t>
    <phoneticPr fontId="1"/>
  </si>
  <si>
    <t>Ω=1.0</t>
  </si>
  <si>
    <t>Ω=1.4</t>
  </si>
  <si>
    <t>Ω=1.5</t>
  </si>
  <si>
    <t>Ω=1.6</t>
  </si>
  <si>
    <r>
      <rPr>
        <b/>
        <sz val="11"/>
        <color theme="1"/>
        <rFont val="游明朝"/>
        <family val="1"/>
        <charset val="128"/>
      </rPr>
      <t>ポイント減衰量</t>
    </r>
    <r>
      <rPr>
        <b/>
        <sz val="11"/>
        <color theme="1"/>
        <rFont val="Times New Roman"/>
        <family val="1"/>
      </rPr>
      <t>(dB)</t>
    </r>
  </si>
  <si>
    <t>ポイント減衰量(dB)</t>
  </si>
  <si>
    <r>
      <t>分布定数</t>
    </r>
    <r>
      <rPr>
        <b/>
        <i/>
        <sz val="11"/>
        <rFont val="Times New Roman"/>
        <family val="1"/>
      </rPr>
      <t>_</t>
    </r>
    <r>
      <rPr>
        <b/>
        <i/>
        <sz val="11"/>
        <rFont val="Yu Gothic"/>
        <family val="1"/>
        <charset val="128"/>
      </rPr>
      <t>7次チェビシェフ</t>
    </r>
    <r>
      <rPr>
        <b/>
        <i/>
        <sz val="11"/>
        <rFont val="Times New Roman"/>
        <family val="1"/>
      </rPr>
      <t>LPF</t>
    </r>
    <r>
      <rPr>
        <b/>
        <i/>
        <sz val="11"/>
        <rFont val="Yu Gothic"/>
        <family val="1"/>
        <charset val="128"/>
      </rPr>
      <t>シミュレーション</t>
    </r>
    <r>
      <rPr>
        <b/>
        <i/>
        <sz val="11"/>
        <rFont val="游明朝"/>
        <family val="1"/>
        <charset val="128"/>
      </rPr>
      <t>(推奨値または任意に入力）</t>
    </r>
    <rPh sb="0" eb="2">
      <t>ブンプ</t>
    </rPh>
    <rPh sb="2" eb="4">
      <t>テイスウ</t>
    </rPh>
    <rPh sb="6" eb="7">
      <t>ジ</t>
    </rPh>
    <rPh sb="25" eb="28">
      <t>スイショウチ</t>
    </rPh>
    <rPh sb="31" eb="33">
      <t>ニンイ</t>
    </rPh>
    <rPh sb="34" eb="36">
      <t>ニュウリョク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</si>
</sst>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0_ "/>
    <numFmt numFmtId="178" formatCode="0.00_);[Red]\(0.00\)"/>
    <numFmt numFmtId="179" formatCode="#,##0.00_);[Red]\(#,##0.00\)"/>
    <numFmt numFmtId="180" formatCode="#,##0.0000_ "/>
    <numFmt numFmtId="181" formatCode="0.0000_ "/>
    <numFmt numFmtId="182" formatCode="0.000_ "/>
    <numFmt numFmtId="183" formatCode="0.00_ "/>
  </numFmts>
  <fonts count="4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sz val="11"/>
      <color theme="1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sz val="11"/>
      <name val="ＭＳ Ｐゴシック"/>
      <family val="3"/>
      <charset val="128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Yu Gothic"/>
      <family val="1"/>
      <charset val="128"/>
    </font>
    <font>
      <b/>
      <i/>
      <sz val="11"/>
      <name val="Yu Gothic"/>
      <family val="1"/>
      <charset val="128"/>
    </font>
    <font>
      <b/>
      <sz val="9"/>
      <color theme="1"/>
      <name val="Times New Roman"/>
      <family val="1"/>
    </font>
    <font>
      <b/>
      <i/>
      <sz val="11"/>
      <color theme="1"/>
      <name val="Times New Roman"/>
      <family val="3"/>
      <charset val="128"/>
    </font>
    <font>
      <b/>
      <i/>
      <sz val="11"/>
      <color theme="1"/>
      <name val="Yu Gothic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i/>
      <sz val="11"/>
      <color theme="1"/>
      <name val="Yu Gothic"/>
      <family val="1"/>
      <charset val="128"/>
    </font>
    <font>
      <b/>
      <sz val="11"/>
      <color theme="1" tint="4.9989318521683403E-2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theme="1"/>
      <name val="Times New Roman"/>
      <family val="1"/>
      <charset val="128"/>
    </font>
    <font>
      <b/>
      <i/>
      <sz val="12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8" tint="0.5999938962981048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26" fillId="0" borderId="0"/>
  </cellStyleXfs>
  <cellXfs count="260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17" fillId="0" borderId="14" xfId="0" applyFont="1" applyBorder="1" applyAlignment="1">
      <alignment horizontal="center" vertical="center"/>
    </xf>
    <xf numFmtId="0" fontId="4" fillId="0" borderId="29" xfId="0" applyFont="1" applyBorder="1" applyAlignment="1">
      <alignment horizontal="right" vertical="center"/>
    </xf>
    <xf numFmtId="0" fontId="13" fillId="2" borderId="30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2" borderId="2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3" xfId="0" applyFont="1" applyBorder="1">
      <alignment vertical="center"/>
    </xf>
    <xf numFmtId="178" fontId="20" fillId="0" borderId="0" xfId="0" applyNumberFormat="1" applyFont="1" applyAlignment="1">
      <alignment horizontal="right"/>
    </xf>
    <xf numFmtId="176" fontId="20" fillId="0" borderId="0" xfId="0" applyNumberFormat="1" applyFont="1" applyAlignment="1">
      <alignment horizontal="right"/>
    </xf>
    <xf numFmtId="0" fontId="21" fillId="0" borderId="0" xfId="0" applyFont="1">
      <alignment vertical="center"/>
    </xf>
    <xf numFmtId="0" fontId="22" fillId="0" borderId="14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30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8" fillId="0" borderId="9" xfId="0" applyFont="1" applyBorder="1">
      <alignment vertical="center"/>
    </xf>
    <xf numFmtId="0" fontId="18" fillId="0" borderId="10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4" fillId="0" borderId="18" xfId="0" applyFont="1" applyBorder="1">
      <alignment vertical="center"/>
    </xf>
    <xf numFmtId="0" fontId="4" fillId="0" borderId="21" xfId="0" applyFont="1" applyBorder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178" fontId="12" fillId="0" borderId="0" xfId="0" applyNumberFormat="1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28" fillId="0" borderId="0" xfId="1" applyFont="1"/>
    <xf numFmtId="0" fontId="4" fillId="0" borderId="29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8" fontId="20" fillId="0" borderId="0" xfId="0" applyNumberFormat="1" applyFont="1" applyAlignment="1">
      <alignment horizontal="center"/>
    </xf>
    <xf numFmtId="178" fontId="20" fillId="0" borderId="14" xfId="0" applyNumberFormat="1" applyFont="1" applyBorder="1" applyAlignment="1">
      <alignment horizontal="center"/>
    </xf>
    <xf numFmtId="178" fontId="20" fillId="0" borderId="30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19" fillId="0" borderId="8" xfId="0" applyFont="1" applyBorder="1">
      <alignment vertical="center"/>
    </xf>
    <xf numFmtId="0" fontId="19" fillId="0" borderId="10" xfId="0" applyFont="1" applyBorder="1">
      <alignment vertical="center"/>
    </xf>
    <xf numFmtId="0" fontId="12" fillId="0" borderId="0" xfId="1" applyFont="1" applyAlignment="1">
      <alignment horizontal="center"/>
    </xf>
    <xf numFmtId="177" fontId="0" fillId="0" borderId="0" xfId="0" applyNumberFormat="1">
      <alignment vertical="center"/>
    </xf>
    <xf numFmtId="0" fontId="27" fillId="0" borderId="0" xfId="1" applyFont="1"/>
    <xf numFmtId="0" fontId="8" fillId="0" borderId="0" xfId="1" applyFont="1" applyAlignment="1" applyProtection="1">
      <alignment horizontal="center"/>
      <protection locked="0"/>
    </xf>
    <xf numFmtId="0" fontId="8" fillId="0" borderId="0" xfId="1" applyFont="1" applyAlignment="1">
      <alignment horizontal="center"/>
    </xf>
    <xf numFmtId="0" fontId="8" fillId="4" borderId="24" xfId="0" applyFont="1" applyFill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8" fillId="4" borderId="28" xfId="0" applyFont="1" applyFill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4" fillId="5" borderId="13" xfId="0" applyFont="1" applyFill="1" applyBorder="1">
      <alignment vertical="center"/>
    </xf>
    <xf numFmtId="0" fontId="16" fillId="0" borderId="30" xfId="0" applyFont="1" applyBorder="1">
      <alignment vertical="center"/>
    </xf>
    <xf numFmtId="0" fontId="32" fillId="0" borderId="14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18" fillId="0" borderId="18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18" fillId="2" borderId="10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8" fillId="4" borderId="9" xfId="0" applyFont="1" applyFill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4" borderId="37" xfId="0" applyFont="1" applyFill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17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>
      <alignment vertical="center"/>
    </xf>
    <xf numFmtId="177" fontId="5" fillId="0" borderId="0" xfId="0" applyNumberFormat="1" applyFont="1">
      <alignment vertical="center"/>
    </xf>
    <xf numFmtId="176" fontId="12" fillId="0" borderId="0" xfId="0" applyNumberFormat="1" applyFont="1" applyAlignment="1" applyProtection="1">
      <alignment horizontal="right"/>
      <protection locked="0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8" fillId="0" borderId="21" xfId="0" applyFont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34" fillId="0" borderId="0" xfId="0" applyFont="1">
      <alignment vertical="center"/>
    </xf>
    <xf numFmtId="0" fontId="6" fillId="0" borderId="0" xfId="0" applyFont="1" applyProtection="1">
      <alignment vertical="center"/>
      <protection locked="0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0" borderId="30" xfId="0" applyFont="1" applyBorder="1">
      <alignment vertical="center"/>
    </xf>
    <xf numFmtId="0" fontId="36" fillId="0" borderId="0" xfId="0" applyFont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8" fillId="0" borderId="27" xfId="0" applyFont="1" applyBorder="1" applyAlignment="1">
      <alignment horizontal="center"/>
    </xf>
    <xf numFmtId="0" fontId="8" fillId="4" borderId="39" xfId="0" applyFont="1" applyFill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4" fillId="0" borderId="0" xfId="0" applyFont="1" applyAlignment="1" applyProtection="1">
      <alignment horizontal="center" vertical="center"/>
      <protection locked="0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76" fontId="12" fillId="0" borderId="0" xfId="0" applyNumberFormat="1" applyFont="1" applyAlignment="1" applyProtection="1">
      <alignment horizontal="center"/>
      <protection locked="0"/>
    </xf>
    <xf numFmtId="179" fontId="12" fillId="0" borderId="0" xfId="0" applyNumberFormat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4" fillId="0" borderId="2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5" borderId="16" xfId="0" applyFont="1" applyFill="1" applyBorder="1">
      <alignment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180" fontId="4" fillId="0" borderId="50" xfId="0" applyNumberFormat="1" applyFont="1" applyBorder="1">
      <alignment vertical="center"/>
    </xf>
    <xf numFmtId="180" fontId="4" fillId="0" borderId="8" xfId="0" applyNumberFormat="1" applyFont="1" applyBorder="1">
      <alignment vertical="center"/>
    </xf>
    <xf numFmtId="0" fontId="4" fillId="0" borderId="8" xfId="0" applyFont="1" applyBorder="1">
      <alignment vertical="center"/>
    </xf>
    <xf numFmtId="181" fontId="4" fillId="0" borderId="8" xfId="0" applyNumberFormat="1" applyFont="1" applyBorder="1">
      <alignment vertical="center"/>
    </xf>
    <xf numFmtId="181" fontId="4" fillId="0" borderId="10" xfId="0" applyNumberFormat="1" applyFont="1" applyBorder="1">
      <alignment vertical="center"/>
    </xf>
    <xf numFmtId="0" fontId="4" fillId="6" borderId="54" xfId="0" applyFont="1" applyFill="1" applyBorder="1" applyAlignment="1">
      <alignment horizontal="center" vertical="center"/>
    </xf>
    <xf numFmtId="180" fontId="4" fillId="0" borderId="46" xfId="0" applyNumberFormat="1" applyFont="1" applyBorder="1">
      <alignment vertical="center"/>
    </xf>
    <xf numFmtId="180" fontId="4" fillId="0" borderId="12" xfId="0" applyNumberFormat="1" applyFont="1" applyBorder="1">
      <alignment vertical="center"/>
    </xf>
    <xf numFmtId="181" fontId="4" fillId="0" borderId="12" xfId="0" applyNumberFormat="1" applyFont="1" applyBorder="1">
      <alignment vertical="center"/>
    </xf>
    <xf numFmtId="181" fontId="4" fillId="0" borderId="7" xfId="0" applyNumberFormat="1" applyFont="1" applyBorder="1">
      <alignment vertical="center"/>
    </xf>
    <xf numFmtId="0" fontId="4" fillId="6" borderId="15" xfId="0" applyFont="1" applyFill="1" applyBorder="1" applyAlignment="1">
      <alignment horizontal="center" vertical="center"/>
    </xf>
    <xf numFmtId="180" fontId="4" fillId="0" borderId="38" xfId="0" applyNumberFormat="1" applyFont="1" applyBorder="1">
      <alignment vertical="center"/>
    </xf>
    <xf numFmtId="181" fontId="4" fillId="0" borderId="38" xfId="0" applyNumberFormat="1" applyFont="1" applyBorder="1">
      <alignment vertical="center"/>
    </xf>
    <xf numFmtId="0" fontId="4" fillId="6" borderId="40" xfId="0" applyFont="1" applyFill="1" applyBorder="1" applyAlignment="1">
      <alignment horizontal="center" vertical="center"/>
    </xf>
    <xf numFmtId="180" fontId="4" fillId="0" borderId="26" xfId="0" applyNumberFormat="1" applyFont="1" applyBorder="1">
      <alignment vertical="center"/>
    </xf>
    <xf numFmtId="180" fontId="4" fillId="0" borderId="27" xfId="0" applyNumberFormat="1" applyFont="1" applyBorder="1">
      <alignment vertical="center"/>
    </xf>
    <xf numFmtId="181" fontId="4" fillId="0" borderId="27" xfId="0" applyNumberFormat="1" applyFont="1" applyBorder="1">
      <alignment vertical="center"/>
    </xf>
    <xf numFmtId="181" fontId="4" fillId="0" borderId="39" xfId="0" applyNumberFormat="1" applyFont="1" applyBorder="1">
      <alignment vertical="center"/>
    </xf>
    <xf numFmtId="180" fontId="4" fillId="0" borderId="22" xfId="0" applyNumberFormat="1" applyFont="1" applyBorder="1">
      <alignment vertical="center"/>
    </xf>
    <xf numFmtId="181" fontId="4" fillId="0" borderId="22" xfId="0" applyNumberFormat="1" applyFont="1" applyBorder="1">
      <alignment vertical="center"/>
    </xf>
    <xf numFmtId="181" fontId="4" fillId="0" borderId="21" xfId="0" applyNumberFormat="1" applyFont="1" applyBorder="1">
      <alignment vertical="center"/>
    </xf>
    <xf numFmtId="180" fontId="4" fillId="0" borderId="37" xfId="0" applyNumberFormat="1" applyFont="1" applyBorder="1">
      <alignment vertical="center"/>
    </xf>
    <xf numFmtId="0" fontId="36" fillId="6" borderId="54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/>
    </xf>
    <xf numFmtId="180" fontId="4" fillId="0" borderId="60" xfId="0" applyNumberFormat="1" applyFont="1" applyBorder="1">
      <alignment vertical="center"/>
    </xf>
    <xf numFmtId="180" fontId="4" fillId="0" borderId="61" xfId="0" applyNumberFormat="1" applyFont="1" applyBorder="1">
      <alignment vertical="center"/>
    </xf>
    <xf numFmtId="181" fontId="4" fillId="0" borderId="61" xfId="0" applyNumberFormat="1" applyFont="1" applyBorder="1">
      <alignment vertical="center"/>
    </xf>
    <xf numFmtId="181" fontId="4" fillId="0" borderId="62" xfId="0" applyNumberFormat="1" applyFont="1" applyBorder="1">
      <alignment vertical="center"/>
    </xf>
    <xf numFmtId="0" fontId="38" fillId="0" borderId="29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9" fillId="0" borderId="23" xfId="0" applyFont="1" applyBorder="1">
      <alignment vertical="center"/>
    </xf>
    <xf numFmtId="0" fontId="38" fillId="0" borderId="0" xfId="0" applyFo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5" xfId="0" applyNumberFormat="1" applyFont="1" applyBorder="1" applyAlignment="1">
      <alignment horizontal="center" vertical="center"/>
    </xf>
    <xf numFmtId="177" fontId="4" fillId="2" borderId="10" xfId="0" applyNumberFormat="1" applyFont="1" applyFill="1" applyBorder="1">
      <alignment vertical="center"/>
    </xf>
    <xf numFmtId="177" fontId="4" fillId="0" borderId="11" xfId="0" applyNumberFormat="1" applyFont="1" applyBorder="1">
      <alignment vertical="center"/>
    </xf>
    <xf numFmtId="0" fontId="4" fillId="2" borderId="6" xfId="0" applyFont="1" applyFill="1" applyBorder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>
      <alignment vertical="center"/>
    </xf>
    <xf numFmtId="0" fontId="40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80" fontId="4" fillId="0" borderId="20" xfId="0" applyNumberFormat="1" applyFont="1" applyBorder="1">
      <alignment vertical="center"/>
    </xf>
    <xf numFmtId="181" fontId="4" fillId="0" borderId="16" xfId="0" applyNumberFormat="1" applyFont="1" applyBorder="1">
      <alignment vertical="center"/>
    </xf>
    <xf numFmtId="0" fontId="8" fillId="7" borderId="27" xfId="0" applyFont="1" applyFill="1" applyBorder="1" applyAlignment="1">
      <alignment horizontal="center"/>
    </xf>
    <xf numFmtId="0" fontId="8" fillId="7" borderId="22" xfId="0" applyFont="1" applyFill="1" applyBorder="1" applyAlignment="1">
      <alignment horizontal="center"/>
    </xf>
    <xf numFmtId="0" fontId="8" fillId="7" borderId="8" xfId="0" applyFont="1" applyFill="1" applyBorder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12" fillId="0" borderId="66" xfId="0" applyFont="1" applyBorder="1" applyAlignment="1">
      <alignment horizont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/>
    </xf>
    <xf numFmtId="182" fontId="4" fillId="0" borderId="9" xfId="0" applyNumberFormat="1" applyFont="1" applyBorder="1" applyAlignment="1" applyProtection="1">
      <alignment horizontal="center" vertical="center"/>
      <protection locked="0"/>
    </xf>
    <xf numFmtId="183" fontId="12" fillId="0" borderId="11" xfId="0" applyNumberFormat="1" applyFont="1" applyBorder="1" applyAlignment="1">
      <alignment horizontal="center"/>
    </xf>
    <xf numFmtId="183" fontId="12" fillId="0" borderId="17" xfId="0" applyNumberFormat="1" applyFont="1" applyBorder="1" applyAlignment="1">
      <alignment horizontal="center"/>
    </xf>
    <xf numFmtId="183" fontId="4" fillId="0" borderId="23" xfId="0" applyNumberFormat="1" applyFont="1" applyBorder="1">
      <alignment vertical="center"/>
    </xf>
    <xf numFmtId="181" fontId="8" fillId="0" borderId="20" xfId="0" applyNumberFormat="1" applyFont="1" applyBorder="1" applyAlignment="1">
      <alignment horizontal="center"/>
    </xf>
    <xf numFmtId="181" fontId="8" fillId="0" borderId="22" xfId="0" applyNumberFormat="1" applyFont="1" applyBorder="1" applyAlignment="1">
      <alignment horizontal="center"/>
    </xf>
    <xf numFmtId="181" fontId="8" fillId="0" borderId="21" xfId="0" applyNumberFormat="1" applyFont="1" applyBorder="1" applyAlignment="1">
      <alignment horizontal="center"/>
    </xf>
    <xf numFmtId="181" fontId="8" fillId="0" borderId="16" xfId="0" applyNumberFormat="1" applyFont="1" applyBorder="1" applyAlignment="1">
      <alignment horizontal="center"/>
    </xf>
    <xf numFmtId="177" fontId="4" fillId="0" borderId="9" xfId="0" applyNumberFormat="1" applyFont="1" applyBorder="1" applyAlignment="1" applyProtection="1">
      <alignment horizontal="center" vertical="center"/>
      <protection locked="0"/>
    </xf>
    <xf numFmtId="177" fontId="4" fillId="2" borderId="18" xfId="0" applyNumberFormat="1" applyFont="1" applyFill="1" applyBorder="1">
      <alignment vertical="center"/>
    </xf>
    <xf numFmtId="177" fontId="4" fillId="0" borderId="23" xfId="0" applyNumberFormat="1" applyFont="1" applyBorder="1">
      <alignment vertical="center"/>
    </xf>
    <xf numFmtId="0" fontId="4" fillId="0" borderId="20" xfId="0" applyFont="1" applyBorder="1" applyProtection="1">
      <alignment vertical="center"/>
      <protection locked="0"/>
    </xf>
    <xf numFmtId="0" fontId="4" fillId="0" borderId="21" xfId="0" applyFont="1" applyBorder="1" applyProtection="1">
      <alignment vertical="center"/>
      <protection locked="0"/>
    </xf>
    <xf numFmtId="180" fontId="4" fillId="0" borderId="6" xfId="0" applyNumberFormat="1" applyFont="1" applyBorder="1" applyProtection="1">
      <alignment vertical="center"/>
      <protection locked="0"/>
    </xf>
    <xf numFmtId="180" fontId="4" fillId="0" borderId="12" xfId="0" applyNumberFormat="1" applyFont="1" applyBorder="1" applyProtection="1">
      <alignment vertical="center"/>
      <protection locked="0"/>
    </xf>
    <xf numFmtId="181" fontId="4" fillId="0" borderId="12" xfId="0" applyNumberFormat="1" applyFont="1" applyBorder="1" applyProtection="1">
      <alignment vertical="center"/>
      <protection locked="0"/>
    </xf>
    <xf numFmtId="181" fontId="4" fillId="0" borderId="13" xfId="0" applyNumberFormat="1" applyFont="1" applyBorder="1" applyProtection="1">
      <alignment vertical="center"/>
      <protection locked="0"/>
    </xf>
    <xf numFmtId="180" fontId="4" fillId="0" borderId="46" xfId="0" applyNumberFormat="1" applyFont="1" applyBorder="1" applyProtection="1">
      <alignment vertical="center"/>
      <protection locked="0"/>
    </xf>
    <xf numFmtId="0" fontId="4" fillId="0" borderId="5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78" fontId="4" fillId="0" borderId="58" xfId="0" applyNumberFormat="1" applyFont="1" applyBorder="1" applyAlignment="1">
      <alignment horizontal="center" vertical="center"/>
    </xf>
    <xf numFmtId="178" fontId="4" fillId="0" borderId="55" xfId="0" applyNumberFormat="1" applyFont="1" applyBorder="1" applyAlignment="1">
      <alignment horizontal="center" vertical="center"/>
    </xf>
    <xf numFmtId="178" fontId="4" fillId="0" borderId="17" xfId="0" applyNumberFormat="1" applyFont="1" applyBorder="1" applyAlignment="1">
      <alignment horizontal="center" vertical="center"/>
    </xf>
    <xf numFmtId="178" fontId="36" fillId="0" borderId="34" xfId="0" applyNumberFormat="1" applyFont="1" applyBorder="1" applyAlignment="1">
      <alignment horizontal="center" vertical="center"/>
    </xf>
    <xf numFmtId="178" fontId="36" fillId="0" borderId="56" xfId="0" applyNumberFormat="1" applyFont="1" applyBorder="1" applyAlignment="1">
      <alignment horizontal="center" vertical="center"/>
    </xf>
    <xf numFmtId="178" fontId="36" fillId="0" borderId="23" xfId="0" applyNumberFormat="1" applyFont="1" applyBorder="1" applyAlignment="1">
      <alignment horizontal="center" vertical="center"/>
    </xf>
    <xf numFmtId="178" fontId="4" fillId="0" borderId="63" xfId="0" applyNumberFormat="1" applyFont="1" applyBorder="1" applyAlignment="1">
      <alignment horizontal="center" vertical="center"/>
    </xf>
    <xf numFmtId="178" fontId="36" fillId="0" borderId="35" xfId="0" applyNumberFormat="1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178" fontId="4" fillId="0" borderId="51" xfId="0" applyNumberFormat="1" applyFont="1" applyBorder="1" applyAlignment="1">
      <alignment horizontal="center" vertical="center"/>
    </xf>
    <xf numFmtId="178" fontId="36" fillId="0" borderId="5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180" fontId="4" fillId="0" borderId="6" xfId="0" applyNumberFormat="1" applyFont="1" applyBorder="1">
      <alignment vertical="center"/>
    </xf>
    <xf numFmtId="181" fontId="4" fillId="0" borderId="13" xfId="0" applyNumberFormat="1" applyFont="1" applyBorder="1">
      <alignment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colors>
    <mruColors>
      <color rgb="FFFFCCFF"/>
      <color rgb="FFFF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（対数）</a:t>
            </a:r>
            <a:endParaRPr lang="en-US" altLang="ja-JP" sz="12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86627094518258"/>
          <c:y val="0.5170899981744270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483211240830946"/>
          <c:h val="0.809409995504038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演算処理部!$BV$33:$BV$933</c:f>
              <c:numCache>
                <c:formatCode>General</c:formatCode>
                <c:ptCount val="901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演算処理部!$BX$33:$BX$331</c:f>
              <c:numCache>
                <c:formatCode>General</c:formatCode>
                <c:ptCount val="2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2587336880417568"/>
              <c:y val="0.91564387851602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</c:valAx>
      <c:valAx>
        <c:axId val="1506904079"/>
        <c:scaling>
          <c:orientation val="minMax"/>
          <c:max val="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3408161310338422"/>
              <c:y val="0.323241150470920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85031484263644"/>
          <c:y val="0.69800748999148921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7</a:t>
            </a:r>
            <a:r>
              <a:rPr lang="ja-JP" altLang="en-US" sz="1200"/>
              <a:t>次分布型</a:t>
            </a:r>
            <a:endParaRPr lang="en-US" altLang="ja-JP" sz="1200"/>
          </a:p>
          <a:p>
            <a:pPr>
              <a:defRPr/>
            </a:pPr>
            <a:r>
              <a:rPr lang="en-US" altLang="ja-JP" sz="1200" baseline="0"/>
              <a:t>LPF</a:t>
            </a:r>
          </a:p>
        </c:rich>
      </c:tx>
      <c:layout>
        <c:manualLayout>
          <c:xMode val="edge"/>
          <c:yMode val="edge"/>
          <c:x val="0.46557535128810779"/>
          <c:y val="0.13014573687490635"/>
        </c:manualLayout>
      </c:layout>
      <c:overlay val="0"/>
      <c:spPr>
        <a:solidFill>
          <a:schemeClr val="bg1">
            <a:alpha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575134358689038"/>
          <c:y val="4.4456658422837497E-2"/>
          <c:w val="0.78505617438064146"/>
          <c:h val="0.81744932118450697"/>
        </c:manualLayout>
      </c:layou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演算処理部!$BZ$41:$BZ$931</c:f>
              <c:numCache>
                <c:formatCode>General</c:formatCode>
                <c:ptCount val="891"/>
                <c:pt idx="0">
                  <c:v>-4.7855144911441005</c:v>
                </c:pt>
                <c:pt idx="1">
                  <c:v>-4.7995409540889673</c:v>
                </c:pt>
                <c:pt idx="2">
                  <c:v>-4.8182146132372026</c:v>
                </c:pt>
                <c:pt idx="3">
                  <c:v>-4.8418648364137038</c:v>
                </c:pt>
                <c:pt idx="4">
                  <c:v>-4.8706547808611305</c:v>
                </c:pt>
                <c:pt idx="5">
                  <c:v>-4.9045650321935614</c:v>
                </c:pt>
                <c:pt idx="6">
                  <c:v>-4.9433860197916699</c:v>
                </c:pt>
                <c:pt idx="7">
                  <c:v>-4.9886942362363493</c:v>
                </c:pt>
                <c:pt idx="8">
                  <c:v>-5.0340024526810296</c:v>
                </c:pt>
                <c:pt idx="9">
                  <c:v>-5.0845217628388193</c:v>
                </c:pt>
                <c:pt idx="10">
                  <c:v>-5.1374773719674787</c:v>
                </c:pt>
                <c:pt idx="11">
                  <c:v>-5.1920381723855185</c:v>
                </c:pt>
                <c:pt idx="12">
                  <c:v>-5.2474229915950259</c:v>
                </c:pt>
                <c:pt idx="13">
                  <c:v>-5.3029918280099313</c:v>
                </c:pt>
                <c:pt idx="14">
                  <c:v>-5.3583428694182533</c:v>
                </c:pt>
                <c:pt idx="15">
                  <c:v>-5.4134070403674128</c:v>
                </c:pt>
                <c:pt idx="16">
                  <c:v>-5.4685304493429356</c:v>
                </c:pt>
                <c:pt idx="17">
                  <c:v>-5.5245349346780275</c:v>
                </c:pt>
                <c:pt idx="18">
                  <c:v>-5.5827480304034234</c:v>
                </c:pt>
                <c:pt idx="19">
                  <c:v>-5.6449957673130404</c:v>
                </c:pt>
                <c:pt idx="20">
                  <c:v>-5.7135540947780141</c:v>
                </c:pt>
                <c:pt idx="21">
                  <c:v>-5.7910564960259938</c:v>
                </c:pt>
                <c:pt idx="22">
                  <c:v>-5.8803558919089296</c:v>
                </c:pt>
                <c:pt idx="23">
                  <c:v>-5.9843380821002974</c:v>
                </c:pt>
                <c:pt idx="24">
                  <c:v>-6.1056826356385452</c:v>
                </c:pt>
                <c:pt idx="25">
                  <c:v>-6.2465675545062949</c:v>
                </c:pt>
                <c:pt idx="26">
                  <c:v>-6.4083201067536004</c:v>
                </c:pt>
                <c:pt idx="27">
                  <c:v>-6.5910335344024951</c:v>
                </c:pt>
                <c:pt idx="28">
                  <c:v>-6.793204103009777</c:v>
                </c:pt>
                <c:pt idx="29">
                  <c:v>-7.0114987934246518</c:v>
                </c:pt>
                <c:pt idx="30">
                  <c:v>-7.2408353615729313</c:v>
                </c:pt>
                <c:pt idx="31">
                  <c:v>-7.4750206028979997</c:v>
                </c:pt>
                <c:pt idx="32">
                  <c:v>-7.7082066050284652</c:v>
                </c:pt>
                <c:pt idx="33">
                  <c:v>-7.9369193289834836</c:v>
                </c:pt>
                <c:pt idx="34">
                  <c:v>-8.1656320529385003</c:v>
                </c:pt>
                <c:pt idx="35">
                  <c:v>-8.4068074195498728</c:v>
                </c:pt>
                <c:pt idx="36">
                  <c:v>-8.6901178878524714</c:v>
                </c:pt>
                <c:pt idx="37">
                  <c:v>-9.0662145941367189</c:v>
                </c:pt>
                <c:pt idx="38">
                  <c:v>-9.6145821557104245</c:v>
                </c:pt>
                <c:pt idx="39">
                  <c:v>-10.452092984899538</c:v>
                </c:pt>
                <c:pt idx="40">
                  <c:v>-11.734464832366054</c:v>
                </c:pt>
                <c:pt idx="41">
                  <c:v>-13.612394657517431</c:v>
                </c:pt>
                <c:pt idx="42">
                  <c:v>-16.033079922431735</c:v>
                </c:pt>
                <c:pt idx="43">
                  <c:v>-18.297752104098606</c:v>
                </c:pt>
                <c:pt idx="44">
                  <c:v>-18.976632378350427</c:v>
                </c:pt>
                <c:pt idx="45">
                  <c:v>-17.329031164610356</c:v>
                </c:pt>
                <c:pt idx="46">
                  <c:v>-14.406485731577266</c:v>
                </c:pt>
                <c:pt idx="47">
                  <c:v>-11.483940298544175</c:v>
                </c:pt>
                <c:pt idx="48">
                  <c:v>-9.1956064917980491</c:v>
                </c:pt>
                <c:pt idx="49">
                  <c:v>-7.511091128307295</c:v>
                </c:pt>
                <c:pt idx="50">
                  <c:v>-6.2820306785110045</c:v>
                </c:pt>
                <c:pt idx="51">
                  <c:v>-5.3709147171479703</c:v>
                </c:pt>
                <c:pt idx="52">
                  <c:v>-4.6790762515229671</c:v>
                </c:pt>
                <c:pt idx="53">
                  <c:v>-4.1403721456730445</c:v>
                </c:pt>
                <c:pt idx="54">
                  <c:v>-3.7109366255747531</c:v>
                </c:pt>
                <c:pt idx="55">
                  <c:v>-3.3613604072249439</c:v>
                </c:pt>
                <c:pt idx="56">
                  <c:v>-3.0715431046273953</c:v>
                </c:pt>
                <c:pt idx="57">
                  <c:v>-2.8274405642853635</c:v>
                </c:pt>
                <c:pt idx="58">
                  <c:v>-2.6190188237355794</c:v>
                </c:pt>
                <c:pt idx="59">
                  <c:v>-2.4389538501418464</c:v>
                </c:pt>
                <c:pt idx="60">
                  <c:v>-2.2817914877989613</c:v>
                </c:pt>
                <c:pt idx="61">
                  <c:v>-2.1433943538631652</c:v>
                </c:pt>
                <c:pt idx="62">
                  <c:v>-2.0205704728139753</c:v>
                </c:pt>
                <c:pt idx="63">
                  <c:v>-1.9108190837727395</c:v>
                </c:pt>
                <c:pt idx="64">
                  <c:v>-1.8121533982748455</c:v>
                </c:pt>
                <c:pt idx="65">
                  <c:v>-1.7229748245225984</c:v>
                </c:pt>
                <c:pt idx="66">
                  <c:v>-1.6419822275692686</c:v>
                </c:pt>
                <c:pt idx="67">
                  <c:v>-1.5681054465087139</c:v>
                </c:pt>
                <c:pt idx="68">
                  <c:v>-1.5004558769655896</c:v>
                </c:pt>
                <c:pt idx="69">
                  <c:v>-1.4382892421065918</c:v>
                </c:pt>
                <c:pt idx="70">
                  <c:v>-1.3809771936178967</c:v>
                </c:pt>
                <c:pt idx="71">
                  <c:v>-1.3279853954549463</c:v>
                </c:pt>
                <c:pt idx="72">
                  <c:v>-1.2788564270278593</c:v>
                </c:pt>
                <c:pt idx="73">
                  <c:v>-1.2331963115246025</c:v>
                </c:pt>
                <c:pt idx="74">
                  <c:v>-1.1906638011603157</c:v>
                </c:pt>
                <c:pt idx="75">
                  <c:v>-1.1509617807807146</c:v>
                </c:pt>
                <c:pt idx="76">
                  <c:v>-1.1138303149465998</c:v>
                </c:pt>
                <c:pt idx="77">
                  <c:v>-1.0790409816795292</c:v>
                </c:pt>
                <c:pt idx="78">
                  <c:v>-1.0463922221154669</c:v>
                </c:pt>
                <c:pt idx="79">
                  <c:v>-1.0157054987217464</c:v>
                </c:pt>
                <c:pt idx="80">
                  <c:v>-0.98682210190081021</c:v>
                </c:pt>
                <c:pt idx="81">
                  <c:v>-0.95960048022621813</c:v>
                </c:pt>
                <c:pt idx="82">
                  <c:v>-0.93391399638960115</c:v>
                </c:pt>
                <c:pt idx="83">
                  <c:v>-0.90964903143623743</c:v>
                </c:pt>
                <c:pt idx="84">
                  <c:v>-0.88670337565135082</c:v>
                </c:pt>
                <c:pt idx="85">
                  <c:v>-0.86498485670564595</c:v>
                </c:pt>
                <c:pt idx="86">
                  <c:v>-0.84441016523862489</c:v>
                </c:pt>
                <c:pt idx="87">
                  <c:v>-0.82490384558784535</c:v>
                </c:pt>
                <c:pt idx="88">
                  <c:v>-0.80639742533452674</c:v>
                </c:pt>
                <c:pt idx="89">
                  <c:v>-0.7888286620892605</c:v>
                </c:pt>
                <c:pt idx="90">
                  <c:v>-0.77214088974919703</c:v>
                </c:pt>
                <c:pt idx="91">
                  <c:v>-0.75628244953166912</c:v>
                </c:pt>
                <c:pt idx="92">
                  <c:v>-0.74120619357891104</c:v>
                </c:pt>
                <c:pt idx="93">
                  <c:v>-0.72686905095959375</c:v>
                </c:pt>
                <c:pt idx="94">
                  <c:v>-0.71323164755800716</c:v>
                </c:pt>
                <c:pt idx="95">
                  <c:v>-0.70025797271386414</c:v>
                </c:pt>
                <c:pt idx="96">
                  <c:v>-0.68791508661336664</c:v>
                </c:pt>
                <c:pt idx="97">
                  <c:v>-0.6761728633804952</c:v>
                </c:pt>
                <c:pt idx="98">
                  <c:v>-0.6650037656137795</c:v>
                </c:pt>
                <c:pt idx="99">
                  <c:v>-0.65438264678599134</c:v>
                </c:pt>
                <c:pt idx="100">
                  <c:v>-0.64428657849825266</c:v>
                </c:pt>
                <c:pt idx="101">
                  <c:v>-0.63469470007109197</c:v>
                </c:pt>
                <c:pt idx="102">
                  <c:v>-0.62558808838607083</c:v>
                </c:pt>
                <c:pt idx="103">
                  <c:v>-0.61694964626759419</c:v>
                </c:pt>
                <c:pt idx="104">
                  <c:v>-0.60876400803481134</c:v>
                </c:pt>
                <c:pt idx="105">
                  <c:v>-0.60101746116294208</c:v>
                </c:pt>
                <c:pt idx="106">
                  <c:v>-0.59369788328463891</c:v>
                </c:pt>
                <c:pt idx="107">
                  <c:v>-0.58679469404063589</c:v>
                </c:pt>
                <c:pt idx="108">
                  <c:v>-0.58029882156769874</c:v>
                </c:pt>
                <c:pt idx="109">
                  <c:v>-0.57420268369471072</c:v>
                </c:pt>
                <c:pt idx="110">
                  <c:v>-0.56850018421921011</c:v>
                </c:pt>
                <c:pt idx="111">
                  <c:v>-0.56318672496403055</c:v>
                </c:pt>
                <c:pt idx="112">
                  <c:v>-0.55825923468104155</c:v>
                </c:pt>
                <c:pt idx="113">
                  <c:v>-0.55371621629335599</c:v>
                </c:pt>
                <c:pt idx="114">
                  <c:v>-0.54955781446266094</c:v>
                </c:pt>
                <c:pt idx="115">
                  <c:v>-0.54578590606746424</c:v>
                </c:pt>
                <c:pt idx="116">
                  <c:v>-0.54240421690003238</c:v>
                </c:pt>
                <c:pt idx="117">
                  <c:v>-0.53941846878654343</c:v>
                </c:pt>
                <c:pt idx="118">
                  <c:v>-0.53683656244880251</c:v>
                </c:pt>
                <c:pt idx="119">
                  <c:v>-0.53466880283323326</c:v>
                </c:pt>
                <c:pt idx="120">
                  <c:v>-0.53292817541919413</c:v>
                </c:pt>
                <c:pt idx="121">
                  <c:v>-0.53163068431692173</c:v>
                </c:pt>
                <c:pt idx="122">
                  <c:v>-0.53079576593505318</c:v>
                </c:pt>
                <c:pt idx="123">
                  <c:v>-0.530446795878179</c:v>
                </c:pt>
                <c:pt idx="124">
                  <c:v>-0.53061171184380873</c:v>
                </c:pt>
                <c:pt idx="125">
                  <c:v>-0.53132378207418363</c:v>
                </c:pt>
                <c:pt idx="126">
                  <c:v>-0.53262255801446134</c:v>
                </c:pt>
                <c:pt idx="127">
                  <c:v>-0.53455506213834636</c:v>
                </c:pt>
                <c:pt idx="128">
                  <c:v>-0.53717727872485677</c:v>
                </c:pt>
                <c:pt idx="129">
                  <c:v>-0.54055603860707191</c:v>
                </c:pt>
                <c:pt idx="130">
                  <c:v>-0.54477142136591417</c:v>
                </c:pt>
                <c:pt idx="131">
                  <c:v>-0.54991984431566709</c:v>
                </c:pt>
                <c:pt idx="132">
                  <c:v>-0.55611807329696927</c:v>
                </c:pt>
                <c:pt idx="133">
                  <c:v>-0.56350848559847921</c:v>
                </c:pt>
                <c:pt idx="134">
                  <c:v>-0.57226605569735089</c:v>
                </c:pt>
                <c:pt idx="135">
                  <c:v>-0.58260774456122455</c:v>
                </c:pt>
                <c:pt idx="136">
                  <c:v>-0.5948052930574369</c:v>
                </c:pt>
                <c:pt idx="137">
                  <c:v>-0.60920291613671984</c:v>
                </c:pt>
                <c:pt idx="138">
                  <c:v>-0.62624218007469545</c:v>
                </c:pt>
                <c:pt idx="139">
                  <c:v>-0.64649761743200584</c:v>
                </c:pt>
                <c:pt idx="140">
                  <c:v>-0.67072874700601248</c:v>
                </c:pt>
                <c:pt idx="141">
                  <c:v>-0.69995777183342445</c:v>
                </c:pt>
                <c:pt idx="142">
                  <c:v>-0.73558857500472752</c:v>
                </c:pt>
                <c:pt idx="143">
                  <c:v>-0.7795941972874173</c:v>
                </c:pt>
                <c:pt idx="144">
                  <c:v>-0.83482189321952893</c:v>
                </c:pt>
                <c:pt idx="145">
                  <c:v>-0.90550828369428538</c:v>
                </c:pt>
                <c:pt idx="146">
                  <c:v>-0.99818772388641674</c:v>
                </c:pt>
                <c:pt idx="147">
                  <c:v>-1.1233777931247337</c:v>
                </c:pt>
                <c:pt idx="148">
                  <c:v>-1.2989037028963042</c:v>
                </c:pt>
                <c:pt idx="149">
                  <c:v>-1.5569627848071763</c:v>
                </c:pt>
                <c:pt idx="150">
                  <c:v>-2.101991033568781</c:v>
                </c:pt>
                <c:pt idx="151">
                  <c:v>-2.647019282330386</c:v>
                </c:pt>
                <c:pt idx="152">
                  <c:v>-3.9608596934704465</c:v>
                </c:pt>
                <c:pt idx="153">
                  <c:v>-6.9618561126637521</c:v>
                </c:pt>
                <c:pt idx="154">
                  <c:v>-15.901745707852712</c:v>
                </c:pt>
                <c:pt idx="155">
                  <c:v>-43.961587959740235</c:v>
                </c:pt>
                <c:pt idx="156">
                  <c:v>-43.581735913325161</c:v>
                </c:pt>
                <c:pt idx="157">
                  <c:v>-15.780710113003657</c:v>
                </c:pt>
                <c:pt idx="158">
                  <c:v>-7.0172305767343772</c:v>
                </c:pt>
                <c:pt idx="159">
                  <c:v>-4.0964863189079725</c:v>
                </c:pt>
                <c:pt idx="160">
                  <c:v>-2.8431776647446823</c:v>
                </c:pt>
                <c:pt idx="161">
                  <c:v>-2.2141158202472129</c:v>
                </c:pt>
                <c:pt idx="162">
                  <c:v>-1.8697926023032163</c:v>
                </c:pt>
                <c:pt idx="163">
                  <c:v>-1.6755701065326067</c:v>
                </c:pt>
                <c:pt idx="164">
                  <c:v>-1.5703802906263655</c:v>
                </c:pt>
                <c:pt idx="165">
                  <c:v>-1.5240378935114314</c:v>
                </c:pt>
                <c:pt idx="166">
                  <c:v>-1.53892122883418</c:v>
                </c:pt>
                <c:pt idx="167">
                  <c:v>-1.553804564156928</c:v>
                </c:pt>
                <c:pt idx="168">
                  <c:v>-1.6194464654431715</c:v>
                </c:pt>
                <c:pt idx="169">
                  <c:v>-1.7185791856233903</c:v>
                </c:pt>
                <c:pt idx="170">
                  <c:v>-1.8548029684047578</c:v>
                </c:pt>
                <c:pt idx="171">
                  <c:v>-2.034894203864265</c:v>
                </c:pt>
                <c:pt idx="172">
                  <c:v>-2.2695218338163694</c:v>
                </c:pt>
                <c:pt idx="173">
                  <c:v>-2.5745849953912359</c:v>
                </c:pt>
                <c:pt idx="174">
                  <c:v>-2.973360399499517</c:v>
                </c:pt>
                <c:pt idx="175">
                  <c:v>-3.4996960759412548</c:v>
                </c:pt>
                <c:pt idx="176">
                  <c:v>-4.2022806876421175</c:v>
                </c:pt>
                <c:pt idx="177">
                  <c:v>-5.148853369744554</c:v>
                </c:pt>
                <c:pt idx="178">
                  <c:v>-6.4249766404873032</c:v>
                </c:pt>
                <c:pt idx="179">
                  <c:v>-8.1096995564513517</c:v>
                </c:pt>
                <c:pt idx="180">
                  <c:v>-10.186284352738344</c:v>
                </c:pt>
                <c:pt idx="181">
                  <c:v>-12.348233884374155</c:v>
                </c:pt>
                <c:pt idx="182">
                  <c:v>-13.855270052466526</c:v>
                </c:pt>
                <c:pt idx="183">
                  <c:v>-13.940830302864232</c:v>
                </c:pt>
                <c:pt idx="184">
                  <c:v>-12.648918230493688</c:v>
                </c:pt>
                <c:pt idx="185">
                  <c:v>-10.792636391548664</c:v>
                </c:pt>
                <c:pt idx="186">
                  <c:v>-9.1123600105448652</c:v>
                </c:pt>
                <c:pt idx="187">
                  <c:v>-7.9227274816407265</c:v>
                </c:pt>
                <c:pt idx="188">
                  <c:v>-7.2805098717809367</c:v>
                </c:pt>
                <c:pt idx="189">
                  <c:v>-7.1834725295538924</c:v>
                </c:pt>
                <c:pt idx="190">
                  <c:v>-8.01807830822057</c:v>
                </c:pt>
                <c:pt idx="191">
                  <c:v>-8.8526840868872476</c:v>
                </c:pt>
                <c:pt idx="192">
                  <c:v>-10.894778309348148</c:v>
                </c:pt>
                <c:pt idx="193">
                  <c:v>-13.772786078382511</c:v>
                </c:pt>
                <c:pt idx="194">
                  <c:v>-16.631945632263395</c:v>
                </c:pt>
                <c:pt idx="195">
                  <c:v>-17.517904490389245</c:v>
                </c:pt>
                <c:pt idx="196">
                  <c:v>-15.482247968502227</c:v>
                </c:pt>
                <c:pt idx="197">
                  <c:v>-12.075573077019156</c:v>
                </c:pt>
                <c:pt idx="198">
                  <c:v>-8.9933805010335348</c:v>
                </c:pt>
                <c:pt idx="199">
                  <c:v>-6.726130915878012</c:v>
                </c:pt>
                <c:pt idx="200">
                  <c:v>-5.1539613294999098</c:v>
                </c:pt>
                <c:pt idx="201">
                  <c:v>-4.0642361260951914</c:v>
                </c:pt>
                <c:pt idx="202">
                  <c:v>-3.2932673959202514</c:v>
                </c:pt>
                <c:pt idx="203">
                  <c:v>-2.733298378347286</c:v>
                </c:pt>
                <c:pt idx="204">
                  <c:v>-2.31576713874734</c:v>
                </c:pt>
                <c:pt idx="205">
                  <c:v>-1.9968196030750498</c:v>
                </c:pt>
                <c:pt idx="206">
                  <c:v>-1.7478610523382052</c:v>
                </c:pt>
                <c:pt idx="207">
                  <c:v>-1.5497999850521469</c:v>
                </c:pt>
                <c:pt idx="208">
                  <c:v>-1.3895770234433762</c:v>
                </c:pt>
                <c:pt idx="209">
                  <c:v>-1.2580490906684134</c:v>
                </c:pt>
                <c:pt idx="210">
                  <c:v>-1.1486751573236333</c:v>
                </c:pt>
                <c:pt idx="211">
                  <c:v>-1.0566820404977122</c:v>
                </c:pt>
                <c:pt idx="212">
                  <c:v>-0.97852310915294605</c:v>
                </c:pt>
                <c:pt idx="213">
                  <c:v>-0.91151945987133487</c:v>
                </c:pt>
                <c:pt idx="214">
                  <c:v>-0.85361718639336759</c:v>
                </c:pt>
                <c:pt idx="215">
                  <c:v>-0.80322004169306904</c:v>
                </c:pt>
                <c:pt idx="216">
                  <c:v>-0.75907202594176748</c:v>
                </c:pt>
                <c:pt idx="217">
                  <c:v>-0.72017364940136475</c:v>
                </c:pt>
                <c:pt idx="218">
                  <c:v>-0.68572130321345182</c:v>
                </c:pt>
                <c:pt idx="219">
                  <c:v>-0.6550627436201093</c:v>
                </c:pt>
                <c:pt idx="220">
                  <c:v>-0.62766398174208171</c:v>
                </c:pt>
                <c:pt idx="221">
                  <c:v>-0.60308435998546894</c:v>
                </c:pt>
                <c:pt idx="222">
                  <c:v>-0.58095758161420352</c:v>
                </c:pt>
                <c:pt idx="223">
                  <c:v>-0.5609771223516945</c:v>
                </c:pt>
                <c:pt idx="224">
                  <c:v>-0.54288490450299454</c:v>
                </c:pt>
                <c:pt idx="225">
                  <c:v>-0.52646242626559825</c:v>
                </c:pt>
                <c:pt idx="226">
                  <c:v>-0.51152375747014822</c:v>
                </c:pt>
                <c:pt idx="227">
                  <c:v>-0.49790996789819436</c:v>
                </c:pt>
                <c:pt idx="228">
                  <c:v>-0.48548466538099527</c:v>
                </c:pt>
                <c:pt idx="229">
                  <c:v>-0.4741304013896292</c:v>
                </c:pt>
                <c:pt idx="230">
                  <c:v>-0.46374576081547236</c:v>
                </c:pt>
                <c:pt idx="231">
                  <c:v>-0.4542429963272348</c:v>
                </c:pt>
                <c:pt idx="232">
                  <c:v>-0.44554610040115478</c:v>
                </c:pt>
                <c:pt idx="233">
                  <c:v>-0.43758923290522439</c:v>
                </c:pt>
                <c:pt idx="234">
                  <c:v>-0.43031544115658682</c:v>
                </c:pt>
                <c:pt idx="235">
                  <c:v>-0.4236756242458648</c:v>
                </c:pt>
                <c:pt idx="236">
                  <c:v>-0.41762770530922899</c:v>
                </c:pt>
                <c:pt idx="237">
                  <c:v>-0.41213598522859096</c:v>
                </c:pt>
                <c:pt idx="238">
                  <c:v>-0.40717065967550092</c:v>
                </c:pt>
                <c:pt idx="239">
                  <c:v>-0.40270748910716381</c:v>
                </c:pt>
                <c:pt idx="240">
                  <c:v>-0.39872761886542474</c:v>
                </c:pt>
                <c:pt idx="241">
                  <c:v>-0.39521755454489232</c:v>
                </c:pt>
                <c:pt idx="242">
                  <c:v>-0.39216930702903313</c:v>
                </c:pt>
                <c:pt idx="243">
                  <c:v>-0.38958073300860735</c:v>
                </c:pt>
                <c:pt idx="244">
                  <c:v>-0.38745611174097272</c:v>
                </c:pt>
                <c:pt idx="245">
                  <c:v>-0.38605485096232706</c:v>
                </c:pt>
                <c:pt idx="246">
                  <c:v>-0.38465359018368145</c:v>
                </c:pt>
                <c:pt idx="247">
                  <c:v>-0.38402629938952648</c:v>
                </c:pt>
                <c:pt idx="248">
                  <c:v>-0.38396845848082345</c:v>
                </c:pt>
                <c:pt idx="249">
                  <c:v>-0.38453971744204146</c:v>
                </c:pt>
                <c:pt idx="250">
                  <c:v>-0.38582101025038879</c:v>
                </c:pt>
                <c:pt idx="251">
                  <c:v>-0.38792161928579871</c:v>
                </c:pt>
                <c:pt idx="252">
                  <c:v>-0.39098941793129627</c:v>
                </c:pt>
                <c:pt idx="253">
                  <c:v>-0.39522599379576373</c:v>
                </c:pt>
                <c:pt idx="254">
                  <c:v>-0.4009094617006842</c:v>
                </c:pt>
                <c:pt idx="255">
                  <c:v>-0.40842974257105974</c:v>
                </c:pt>
                <c:pt idx="256">
                  <c:v>-0.41834470953353603</c:v>
                </c:pt>
                <c:pt idx="257">
                  <c:v>-0.43147256522971744</c:v>
                </c:pt>
                <c:pt idx="258">
                  <c:v>-0.44904983755707384</c:v>
                </c:pt>
                <c:pt idx="259">
                  <c:v>-0.47301422918518904</c:v>
                </c:pt>
                <c:pt idx="260">
                  <c:v>-0.50653937162050022</c:v>
                </c:pt>
                <c:pt idx="261">
                  <c:v>-0.5551151820200666</c:v>
                </c:pt>
                <c:pt idx="262">
                  <c:v>-0.62891845776470356</c:v>
                </c:pt>
                <c:pt idx="263">
                  <c:v>-0.74859671878145095</c:v>
                </c:pt>
                <c:pt idx="264">
                  <c:v>-0.96153522001415126</c:v>
                </c:pt>
                <c:pt idx="265">
                  <c:v>-1.3979015612130463</c:v>
                </c:pt>
                <c:pt idx="266">
                  <c:v>-2.5371959633577492</c:v>
                </c:pt>
                <c:pt idx="267">
                  <c:v>-7.627659275374965</c:v>
                </c:pt>
                <c:pt idx="268">
                  <c:v>-63.420501596659456</c:v>
                </c:pt>
                <c:pt idx="269">
                  <c:v>-70.484609345018654</c:v>
                </c:pt>
                <c:pt idx="270">
                  <c:v>-36.283525182427475</c:v>
                </c:pt>
                <c:pt idx="271">
                  <c:v>-2.0824410198362893</c:v>
                </c:pt>
                <c:pt idx="272">
                  <c:v>-1.2418458518550954</c:v>
                </c:pt>
                <c:pt idx="273">
                  <c:v>-0.89237494938992434</c:v>
                </c:pt>
                <c:pt idx="274">
                  <c:v>-0.71422405356457219</c:v>
                </c:pt>
                <c:pt idx="275">
                  <c:v>-0.61149545460760324</c:v>
                </c:pt>
                <c:pt idx="276">
                  <c:v>-0.547188221836582</c:v>
                </c:pt>
                <c:pt idx="277">
                  <c:v>-0.50454088328221003</c:v>
                </c:pt>
                <c:pt idx="278">
                  <c:v>-0.47505691793311805</c:v>
                </c:pt>
                <c:pt idx="279">
                  <c:v>-0.45405379499549586</c:v>
                </c:pt>
                <c:pt idx="280">
                  <c:v>-0.4387782362927094</c:v>
                </c:pt>
                <c:pt idx="281">
                  <c:v>-0.42752545257311086</c:v>
                </c:pt>
                <c:pt idx="282">
                  <c:v>-0.41919437763765804</c:v>
                </c:pt>
                <c:pt idx="283">
                  <c:v>-0.4130485337318508</c:v>
                </c:pt>
                <c:pt idx="284">
                  <c:v>-0.40858061072793073</c:v>
                </c:pt>
                <c:pt idx="285">
                  <c:v>-0.40543235431105579</c:v>
                </c:pt>
                <c:pt idx="286">
                  <c:v>-0.40334537288004424</c:v>
                </c:pt>
                <c:pt idx="287">
                  <c:v>-0.40212994122896956</c:v>
                </c:pt>
                <c:pt idx="288">
                  <c:v>-0.40164465336896676</c:v>
                </c:pt>
                <c:pt idx="289">
                  <c:v>-0.40178281980761787</c:v>
                </c:pt>
                <c:pt idx="290">
                  <c:v>-0.40246317320061958</c:v>
                </c:pt>
                <c:pt idx="291">
                  <c:v>-0.403623393837308</c:v>
                </c:pt>
                <c:pt idx="292">
                  <c:v>-0.40521552146966061</c:v>
                </c:pt>
                <c:pt idx="293">
                  <c:v>-0.4072026542813198</c:v>
                </c:pt>
                <c:pt idx="294">
                  <c:v>-0.40955654221480536</c:v>
                </c:pt>
                <c:pt idx="295">
                  <c:v>-0.41225581225969266</c:v>
                </c:pt>
                <c:pt idx="296">
                  <c:v>-0.41528464737517035</c:v>
                </c:pt>
                <c:pt idx="297">
                  <c:v>-0.41863179596373185</c:v>
                </c:pt>
                <c:pt idx="298">
                  <c:v>-0.42228982575490542</c:v>
                </c:pt>
                <c:pt idx="299">
                  <c:v>-0.42625456106365867</c:v>
                </c:pt>
                <c:pt idx="300">
                  <c:v>-0.43052465971915332</c:v>
                </c:pt>
                <c:pt idx="301">
                  <c:v>-0.43510129809762393</c:v>
                </c:pt>
                <c:pt idx="302">
                  <c:v>-0.43998794132041319</c:v>
                </c:pt>
                <c:pt idx="303">
                  <c:v>-0.445190181902618</c:v>
                </c:pt>
                <c:pt idx="304">
                  <c:v>-0.45071563469809256</c:v>
                </c:pt>
                <c:pt idx="305">
                  <c:v>-0.45657387938998878</c:v>
                </c:pt>
                <c:pt idx="306">
                  <c:v>-0.46277644436647791</c:v>
                </c:pt>
                <c:pt idx="307">
                  <c:v>-0.469336827847399</c:v>
                </c:pt>
                <c:pt idx="308">
                  <c:v>-0.47627055376015659</c:v>
                </c:pt>
                <c:pt idx="309">
                  <c:v>-0.48359526123485636</c:v>
                </c:pt>
                <c:pt idx="310">
                  <c:v>-0.49133082779198861</c:v>
                </c:pt>
                <c:pt idx="311">
                  <c:v>-0.49949952741458703</c:v>
                </c:pt>
                <c:pt idx="312">
                  <c:v>-0.50812622578962729</c:v>
                </c:pt>
                <c:pt idx="313">
                  <c:v>-0.51723861613520461</c:v>
                </c:pt>
                <c:pt idx="314">
                  <c:v>-0.52686750025235785</c:v>
                </c:pt>
                <c:pt idx="315">
                  <c:v>-0.53704712082116446</c:v>
                </c:pt>
                <c:pt idx="316">
                  <c:v>-0.54781555255954395</c:v>
                </c:pt>
                <c:pt idx="317">
                  <c:v>-0.55921516176912012</c:v>
                </c:pt>
                <c:pt idx="318">
                  <c:v>-0.57129314609858417</c:v>
                </c:pt>
                <c:pt idx="319">
                  <c:v>-0.58410216918942282</c:v>
                </c:pt>
                <c:pt idx="320">
                  <c:v>-0.59770110839254276</c:v>
                </c:pt>
                <c:pt idx="321">
                  <c:v>-0.61215593816434122</c:v>
                </c:pt>
                <c:pt idx="322">
                  <c:v>-0.6275407773507431</c:v>
                </c:pt>
                <c:pt idx="323">
                  <c:v>-0.64393913571012129</c:v>
                </c:pt>
                <c:pt idx="324">
                  <c:v>-0.66144540421502018</c:v>
                </c:pt>
                <c:pt idx="325">
                  <c:v>-0.68016664558277129</c:v>
                </c:pt>
                <c:pt idx="326">
                  <c:v>-0.70022475704027753</c:v>
                </c:pt>
                <c:pt idx="327">
                  <c:v>-0.72175909781615277</c:v>
                </c:pt>
                <c:pt idx="328">
                  <c:v>-0.74492970105252554</c:v>
                </c:pt>
                <c:pt idx="329">
                  <c:v>-0.76992122626565396</c:v>
                </c:pt>
                <c:pt idx="330">
                  <c:v>-0.79694785773236099</c:v>
                </c:pt>
                <c:pt idx="331">
                  <c:v>-0.82625942139699859</c:v>
                </c:pt>
                <c:pt idx="332">
                  <c:v>-0.8581490855644156</c:v>
                </c:pt>
                <c:pt idx="333">
                  <c:v>-0.89296313979448927</c:v>
                </c:pt>
                <c:pt idx="334">
                  <c:v>-0.93111352845939022</c:v>
                </c:pt>
                <c:pt idx="335">
                  <c:v>-0.97309407514687696</c:v>
                </c:pt>
                <c:pt idx="336">
                  <c:v>-1.0195017094360534</c:v>
                </c:pt>
                <c:pt idx="337">
                  <c:v>-1.0710645574553066</c:v>
                </c:pt>
                <c:pt idx="338">
                  <c:v>-1.128679575053104</c:v>
                </c:pt>
                <c:pt idx="339">
                  <c:v>-1.193463636532395</c:v>
                </c:pt>
                <c:pt idx="340">
                  <c:v>-1.2668238862335863</c:v>
                </c:pt>
                <c:pt idx="341">
                  <c:v>-1.3505561197252109</c:v>
                </c:pt>
                <c:pt idx="342">
                  <c:v>-1.4469846723510598</c:v>
                </c:pt>
                <c:pt idx="343">
                  <c:v>-1.5591649423870884</c:v>
                </c:pt>
                <c:pt idx="344">
                  <c:v>-1.691182358806629</c:v>
                </c:pt>
                <c:pt idx="345">
                  <c:v>-1.8486030907243964</c:v>
                </c:pt>
                <c:pt idx="346">
                  <c:v>-2.039169000482477</c:v>
                </c:pt>
                <c:pt idx="347">
                  <c:v>-2.2738951140149051</c:v>
                </c:pt>
                <c:pt idx="348">
                  <c:v>-2.5688461784011225</c:v>
                </c:pt>
                <c:pt idx="349">
                  <c:v>-2.9480834204449939</c:v>
                </c:pt>
                <c:pt idx="350">
                  <c:v>-3.4486564125145081</c:v>
                </c:pt>
                <c:pt idx="351">
                  <c:v>-4.1291523295519079</c:v>
                </c:pt>
                <c:pt idx="352">
                  <c:v>-5.0840900999045191</c:v>
                </c:pt>
                <c:pt idx="353">
                  <c:v>-6.465804073844537</c:v>
                </c:pt>
                <c:pt idx="354">
                  <c:v>-8.5044585219075195</c:v>
                </c:pt>
                <c:pt idx="355">
                  <c:v>-11.457618362960698</c:v>
                </c:pt>
                <c:pt idx="356">
                  <c:v>-15.233728123349099</c:v>
                </c:pt>
                <c:pt idx="357">
                  <c:v>-18.451407417689598</c:v>
                </c:pt>
                <c:pt idx="358">
                  <c:v>-18.68208048856102</c:v>
                </c:pt>
                <c:pt idx="359">
                  <c:v>-15.493715056660246</c:v>
                </c:pt>
                <c:pt idx="360">
                  <c:v>-12.305349624759469</c:v>
                </c:pt>
                <c:pt idx="361">
                  <c:v>-9.5809637735677491</c:v>
                </c:pt>
                <c:pt idx="362">
                  <c:v>-7.7957428830999689</c:v>
                </c:pt>
                <c:pt idx="363">
                  <c:v>-6.7008378615763196</c:v>
                </c:pt>
                <c:pt idx="364">
                  <c:v>-6.0664167052682547</c:v>
                </c:pt>
                <c:pt idx="365">
                  <c:v>-5.7405067229126869</c:v>
                </c:pt>
                <c:pt idx="366">
                  <c:v>-5.629659574611181</c:v>
                </c:pt>
                <c:pt idx="367">
                  <c:v>-5.6760809318713799</c:v>
                </c:pt>
                <c:pt idx="368">
                  <c:v>-5.8418960955721282</c:v>
                </c:pt>
                <c:pt idx="369">
                  <c:v>-6.0990841799455628</c:v>
                </c:pt>
                <c:pt idx="370">
                  <c:v>-6.4229205209617852</c:v>
                </c:pt>
                <c:pt idx="371">
                  <c:v>-6.7878121588217573</c:v>
                </c:pt>
                <c:pt idx="372">
                  <c:v>-7.1654180297468892</c:v>
                </c:pt>
                <c:pt idx="373">
                  <c:v>-7.5255384014166742</c:v>
                </c:pt>
                <c:pt idx="374">
                  <c:v>-7.840104418709811</c:v>
                </c:pt>
                <c:pt idx="375">
                  <c:v>-8.0894867981524179</c:v>
                </c:pt>
                <c:pt idx="376">
                  <c:v>-8.268757009566313</c:v>
                </c:pt>
                <c:pt idx="377">
                  <c:v>-8.3908074896744846</c:v>
                </c:pt>
                <c:pt idx="378">
                  <c:v>-8.48443859551789</c:v>
                </c:pt>
                <c:pt idx="379">
                  <c:v>-8.6124800596170275</c:v>
                </c:pt>
                <c:pt idx="380">
                  <c:v>-8.7405215237161666</c:v>
                </c:pt>
                <c:pt idx="381">
                  <c:v>-8.9727339735733338</c:v>
                </c:pt>
                <c:pt idx="382">
                  <c:v>-9.2967978518575478</c:v>
                </c:pt>
                <c:pt idx="383">
                  <c:v>-9.6951982618006092</c:v>
                </c:pt>
                <c:pt idx="384">
                  <c:v>-10.109989635080758</c:v>
                </c:pt>
                <c:pt idx="385">
                  <c:v>-10.441153405028444</c:v>
                </c:pt>
                <c:pt idx="386">
                  <c:v>-10.567828902780086</c:v>
                </c:pt>
                <c:pt idx="387">
                  <c:v>-10.396183458670372</c:v>
                </c:pt>
                <c:pt idx="388">
                  <c:v>-9.9084169163192222</c:v>
                </c:pt>
                <c:pt idx="389">
                  <c:v>-9.1721717585758338</c:v>
                </c:pt>
                <c:pt idx="390">
                  <c:v>-8.3019218095128693</c:v>
                </c:pt>
                <c:pt idx="391">
                  <c:v>-7.4074974279759305</c:v>
                </c:pt>
                <c:pt idx="392">
                  <c:v>-6.5645283501255776</c:v>
                </c:pt>
                <c:pt idx="393">
                  <c:v>-5.8114296872515068</c:v>
                </c:pt>
                <c:pt idx="394">
                  <c:v>-5.1596484464434571</c:v>
                </c:pt>
                <c:pt idx="395">
                  <c:v>-4.6053818252537297</c:v>
                </c:pt>
                <c:pt idx="396">
                  <c:v>-4.138034316201848</c:v>
                </c:pt>
                <c:pt idx="397">
                  <c:v>-3.7451014938176708</c:v>
                </c:pt>
                <c:pt idx="398">
                  <c:v>-3.4145574616834269</c:v>
                </c:pt>
                <c:pt idx="399">
                  <c:v>-3.1358089284274508</c:v>
                </c:pt>
                <c:pt idx="400">
                  <c:v>-2.9176794040941147</c:v>
                </c:pt>
                <c:pt idx="401">
                  <c:v>-2.6995498797607791</c:v>
                </c:pt>
                <c:pt idx="402">
                  <c:v>-2.5286859189439315</c:v>
                </c:pt>
                <c:pt idx="403">
                  <c:v>-2.3824716625917057</c:v>
                </c:pt>
                <c:pt idx="404">
                  <c:v>-2.2569657689397977</c:v>
                </c:pt>
                <c:pt idx="405">
                  <c:v>-2.1489672969597802</c:v>
                </c:pt>
                <c:pt idx="406">
                  <c:v>-2.0558678005153155</c:v>
                </c:pt>
                <c:pt idx="407">
                  <c:v>-1.9755326261844073</c:v>
                </c:pt>
                <c:pt idx="408">
                  <c:v>-1.9062066465685339</c:v>
                </c:pt>
                <c:pt idx="409">
                  <c:v>-1.8464397434934545</c:v>
                </c:pt>
                <c:pt idx="410">
                  <c:v>-1.7950279597075982</c:v>
                </c:pt>
                <c:pt idx="411">
                  <c:v>-1.7509669609825045</c:v>
                </c:pt>
                <c:pt idx="412">
                  <c:v>-1.7134151277738263</c:v>
                </c:pt>
                <c:pt idx="413">
                  <c:v>-1.6816641712354836</c:v>
                </c:pt>
                <c:pt idx="414">
                  <c:v>-1.6551156346917419</c:v>
                </c:pt>
                <c:pt idx="415">
                  <c:v>-1.6332620096755659</c:v>
                </c:pt>
                <c:pt idx="416">
                  <c:v>-1.6156714818556559</c:v>
                </c:pt>
                <c:pt idx="417">
                  <c:v>-1.60197554304528</c:v>
                </c:pt>
                <c:pt idx="418">
                  <c:v>-1.5918588753194398</c:v>
                </c:pt>
                <c:pt idx="419">
                  <c:v>-1.5850510437189853</c:v>
                </c:pt>
                <c:pt idx="420">
                  <c:v>-1.5813196343207978</c:v>
                </c:pt>
                <c:pt idx="421">
                  <c:v>-1.5804645517163014</c:v>
                </c:pt>
                <c:pt idx="422">
                  <c:v>-1.5823132496256624</c:v>
                </c:pt>
                <c:pt idx="423">
                  <c:v>-1.5867167146417258</c:v>
                </c:pt>
                <c:pt idx="424">
                  <c:v>-1.5935460590811943</c:v>
                </c:pt>
                <c:pt idx="425">
                  <c:v>-1.6026896070263799</c:v>
                </c:pt>
                <c:pt idx="426">
                  <c:v>-1.6140503796779357</c:v>
                </c:pt>
                <c:pt idx="427">
                  <c:v>-1.6275439034912746</c:v>
                </c:pt>
                <c:pt idx="428">
                  <c:v>-1.6430962782965761</c:v>
                </c:pt>
                <c:pt idx="429">
                  <c:v>-1.6606424535223214</c:v>
                </c:pt>
                <c:pt idx="430">
                  <c:v>-1.6801246693774265</c:v>
                </c:pt>
                <c:pt idx="431">
                  <c:v>-1.7014910268910624</c:v>
                </c:pt>
                <c:pt idx="432">
                  <c:v>-1.7246941564581328</c:v>
                </c:pt>
                <c:pt idx="433">
                  <c:v>-1.7496899592815001</c:v>
                </c:pt>
                <c:pt idx="434">
                  <c:v>-1.7764364001093815</c:v>
                </c:pt>
                <c:pt idx="435">
                  <c:v>-1.8048923331320483</c:v>
                </c:pt>
                <c:pt idx="436">
                  <c:v>-1.8350163459968729</c:v>
                </c:pt>
                <c:pt idx="437">
                  <c:v>-1.8667656097831575</c:v>
                </c:pt>
                <c:pt idx="438">
                  <c:v>-1.9000947255644207</c:v>
                </c:pt>
                <c:pt idx="439">
                  <c:v>-1.9349545609954211</c:v>
                </c:pt>
                <c:pt idx="440">
                  <c:v>-1.9712910732936944</c:v>
                </c:pt>
                <c:pt idx="441">
                  <c:v>-2.0090441181225169</c:v>
                </c:pt>
                <c:pt idx="442">
                  <c:v>-2.0481462472999534</c:v>
                </c:pt>
                <c:pt idx="443">
                  <c:v>-2.0885215020098653</c:v>
                </c:pt>
                <c:pt idx="444">
                  <c:v>-2.1300842123057961</c:v>
                </c:pt>
                <c:pt idx="445">
                  <c:v>-2.1727378181856989</c:v>
                </c:pt>
                <c:pt idx="446">
                  <c:v>-2.216373732337618</c:v>
                </c:pt>
                <c:pt idx="447">
                  <c:v>-2.2608702697463738</c:v>
                </c:pt>
                <c:pt idx="448">
                  <c:v>-2.3060916745748354</c:v>
                </c:pt>
                <c:pt idx="449">
                  <c:v>-2.3518872799061192</c:v>
                </c:pt>
                <c:pt idx="450">
                  <c:v>-2.3980908408036949</c:v>
                </c:pt>
                <c:pt idx="451">
                  <c:v>-2.4445200853845819</c:v>
                </c:pt>
                <c:pt idx="452">
                  <c:v>-2.4909765318189412</c:v>
                </c:pt>
                <c:pt idx="453">
                  <c:v>-2.5372456209173286</c:v>
                </c:pt>
                <c:pt idx="454">
                  <c:v>-2.5830972137552042</c:v>
                </c:pt>
                <c:pt idx="455">
                  <c:v>-2.6282865011063423</c:v>
                </c:pt>
                <c:pt idx="456">
                  <c:v>-2.6725553658599805</c:v>
                </c:pt>
                <c:pt idx="457">
                  <c:v>-2.7156342306799357</c:v>
                </c:pt>
                <c:pt idx="458">
                  <c:v>-2.7572444107003387</c:v>
                </c:pt>
                <c:pt idx="459">
                  <c:v>-2.797100975015768</c:v>
                </c:pt>
                <c:pt idx="460">
                  <c:v>-2.8349161013624156</c:v>
                </c:pt>
                <c:pt idx="461">
                  <c:v>-2.8704028862765654</c:v>
                </c:pt>
                <c:pt idx="462">
                  <c:v>-2.9032795490992709</c:v>
                </c:pt>
                <c:pt idx="463">
                  <c:v>-2.9332739437595983</c:v>
                </c:pt>
                <c:pt idx="464">
                  <c:v>-2.9601282688910899</c:v>
                </c:pt>
                <c:pt idx="465">
                  <c:v>-2.9836038463616665</c:v>
                </c:pt>
                <c:pt idx="466">
                  <c:v>-3.0034858225696976</c:v>
                </c:pt>
                <c:pt idx="467">
                  <c:v>-3.0195876377068993</c:v>
                </c:pt>
                <c:pt idx="468">
                  <c:v>-3.0317551071053832</c:v>
                </c:pt>
                <c:pt idx="469">
                  <c:v>-3.0398699668022036</c:v>
                </c:pt>
                <c:pt idx="470">
                  <c:v>-3.0438527530362691</c:v>
                </c:pt>
                <c:pt idx="471">
                  <c:v>-3.0436649122597146</c:v>
                </c:pt>
                <c:pt idx="472">
                  <c:v>-3.0372496847109112</c:v>
                </c:pt>
                <c:pt idx="473">
                  <c:v>-3.0308344571621078</c:v>
                </c:pt>
                <c:pt idx="474">
                  <c:v>-3.0183264416423166</c:v>
                </c:pt>
                <c:pt idx="475">
                  <c:v>-3.0019153604992961</c:v>
                </c:pt>
                <c:pt idx="476">
                  <c:v>-2.9817696563238574</c:v>
                </c:pt>
                <c:pt idx="477">
                  <c:v>-2.958094574678968</c:v>
                </c:pt>
                <c:pt idx="478">
                  <c:v>-2.9311296443744657</c:v>
                </c:pt>
                <c:pt idx="479">
                  <c:v>-2.9011462666128742</c:v>
                </c:pt>
                <c:pt idx="480">
                  <c:v>-2.868445839094544</c:v>
                </c:pt>
                <c:pt idx="481">
                  <c:v>-2.8333589986532783</c:v>
                </c:pt>
                <c:pt idx="482">
                  <c:v>-2.7962468271088308</c:v>
                </c:pt>
                <c:pt idx="483">
                  <c:v>-2.7575053247682089</c:v>
                </c:pt>
                <c:pt idx="484">
                  <c:v>-2.7175753024004345</c:v>
                </c:pt>
                <c:pt idx="485">
                  <c:v>-2.6769614649113658</c:v>
                </c:pt>
                <c:pt idx="486">
                  <c:v>-2.6362677074802963</c:v>
                </c:pt>
                <c:pt idx="487">
                  <c:v>-2.5962624821630582</c:v>
                </c:pt>
                <c:pt idx="488">
                  <c:v>-2.5580033877837733</c:v>
                </c:pt>
                <c:pt idx="489">
                  <c:v>-2.5230869658996351</c:v>
                </c:pt>
                <c:pt idx="490">
                  <c:v>-2.4941867979009356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2E-4F10-B711-A8D6A8E7E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演算処理部!$BV$41:$BV$931</c:f>
              <c:numCache>
                <c:formatCode>General</c:formatCode>
                <c:ptCount val="891"/>
                <c:pt idx="0">
                  <c:v>-4.2299917613984939E-2</c:v>
                </c:pt>
                <c:pt idx="1">
                  <c:v>-4.6116518289189841E-2</c:v>
                </c:pt>
                <c:pt idx="2">
                  <c:v>-4.838048254177052E-2</c:v>
                </c:pt>
                <c:pt idx="3">
                  <c:v>-4.8898706446649724E-2</c:v>
                </c:pt>
                <c:pt idx="4">
                  <c:v>-4.7596318606508523E-2</c:v>
                </c:pt>
                <c:pt idx="5">
                  <c:v>-4.4527605013658621E-2</c:v>
                </c:pt>
                <c:pt idx="6">
                  <c:v>-3.9879649853331173E-2</c:v>
                </c:pt>
                <c:pt idx="7">
                  <c:v>-3.3967763241165613E-2</c:v>
                </c:pt>
                <c:pt idx="8">
                  <c:v>-2.7221963951651468E-2</c:v>
                </c:pt>
                <c:pt idx="9">
                  <c:v>-2.0164105638423246E-2</c:v>
                </c:pt>
                <c:pt idx="10">
                  <c:v>-1.3375728806718024E-2</c:v>
                </c:pt>
                <c:pt idx="11">
                  <c:v>-7.4574184762828694E-3</c:v>
                </c:pt>
                <c:pt idx="12">
                  <c:v>-2.9813422483077924E-3</c:v>
                </c:pt>
                <c:pt idx="13">
                  <c:v>-4.3967554784346541E-4</c:v>
                </c:pt>
                <c:pt idx="14">
                  <c:v>-1.9267106449404796E-4</c:v>
                </c:pt>
                <c:pt idx="15">
                  <c:v>-2.4210296372094084E-3</c:v>
                </c:pt>
                <c:pt idx="16">
                  <c:v>-7.0877931035348745E-3</c:v>
                </c:pt>
                <c:pt idx="17">
                  <c:v>-1.391504749166559E-2</c:v>
                </c:pt>
                <c:pt idx="18">
                  <c:v>-2.2380218020690505E-2</c:v>
                </c:pt>
                <c:pt idx="19">
                  <c:v>-3.1735689093389897E-2</c:v>
                </c:pt>
                <c:pt idx="20">
                  <c:v>-4.1054035378232129E-2</c:v>
                </c:pt>
                <c:pt idx="21">
                  <c:v>-4.9299504936322069E-2</c:v>
                </c:pt>
                <c:pt idx="22">
                  <c:v>-5.5424719397126024E-2</c:v>
                </c:pt>
                <c:pt idx="23">
                  <c:v>-5.8489873165870766E-2</c:v>
                </c:pt>
                <c:pt idx="24">
                  <c:v>-5.7799806474981417E-2</c:v>
                </c:pt>
                <c:pt idx="25">
                  <c:v>-5.3051686180161574E-2</c:v>
                </c:pt>
                <c:pt idx="26">
                  <c:v>-4.4481883792806653E-2</c:v>
                </c:pt>
                <c:pt idx="27">
                  <c:v>-3.2994139197666361E-2</c:v>
                </c:pt>
                <c:pt idx="28">
                  <c:v>-2.0241725378918753E-2</c:v>
                </c:pt>
                <c:pt idx="29">
                  <c:v>-8.6246916773162641E-3</c:v>
                </c:pt>
                <c:pt idx="30">
                  <c:v>-1.1522542909782939E-3</c:v>
                </c:pt>
                <c:pt idx="31">
                  <c:v>-1.1163563980515451E-3</c:v>
                </c:pt>
                <c:pt idx="32">
                  <c:v>-1.1535089659559274E-2</c:v>
                </c:pt>
                <c:pt idx="33">
                  <c:v>-3.4364189163403502E-2</c:v>
                </c:pt>
                <c:pt idx="34">
                  <c:v>-6.9544740771053548E-2</c:v>
                </c:pt>
                <c:pt idx="35">
                  <c:v>-0.11404521653489516</c:v>
                </c:pt>
                <c:pt idx="36">
                  <c:v>-0.16114453744477725</c:v>
                </c:pt>
                <c:pt idx="37">
                  <c:v>-0.20028352769395599</c:v>
                </c:pt>
                <c:pt idx="38">
                  <c:v>-0.21794676172211502</c:v>
                </c:pt>
                <c:pt idx="39">
                  <c:v>-0.20043037866893268</c:v>
                </c:pt>
                <c:pt idx="40">
                  <c:v>-0.14043962364722781</c:v>
                </c:pt>
                <c:pt idx="41">
                  <c:v>-5.1874453723499664E-2</c:v>
                </c:pt>
                <c:pt idx="42">
                  <c:v>-3.4458198379535079E-4</c:v>
                </c:pt>
                <c:pt idx="43">
                  <c:v>-0.15092606248507331</c:v>
                </c:pt>
                <c:pt idx="44">
                  <c:v>-0.78349842097822409</c:v>
                </c:pt>
                <c:pt idx="45">
                  <c:v>-2.1451376289816237</c:v>
                </c:pt>
                <c:pt idx="46">
                  <c:v>-4.2000761930567396</c:v>
                </c:pt>
                <c:pt idx="47">
                  <c:v>-6.6656371660391454</c:v>
                </c:pt>
                <c:pt idx="48">
                  <c:v>-9.2698014919300764</c:v>
                </c:pt>
                <c:pt idx="49">
                  <c:v>-11.860504155320776</c:v>
                </c:pt>
                <c:pt idx="50">
                  <c:v>-14.376037998945815</c:v>
                </c:pt>
                <c:pt idx="51">
                  <c:v>-16.799754377478365</c:v>
                </c:pt>
                <c:pt idx="52">
                  <c:v>-19.133756147395168</c:v>
                </c:pt>
                <c:pt idx="53">
                  <c:v>-21.386887648199849</c:v>
                </c:pt>
                <c:pt idx="54">
                  <c:v>-23.569763336004677</c:v>
                </c:pt>
                <c:pt idx="55">
                  <c:v>-25.692859725592818</c:v>
                </c:pt>
                <c:pt idx="56">
                  <c:v>-27.765880922187645</c:v>
                </c:pt>
                <c:pt idx="57">
                  <c:v>-29.797637236667185</c:v>
                </c:pt>
                <c:pt idx="58">
                  <c:v>-31.796119586411756</c:v>
                </c:pt>
                <c:pt idx="59">
                  <c:v>-33.768639216104376</c:v>
                </c:pt>
                <c:pt idx="60">
                  <c:v>-35.721981014286882</c:v>
                </c:pt>
                <c:pt idx="61">
                  <c:v>-37.662551988830295</c:v>
                </c:pt>
                <c:pt idx="62">
                  <c:v>-39.5965205180431</c:v>
                </c:pt>
                <c:pt idx="63">
                  <c:v>-41.529947904040448</c:v>
                </c:pt>
                <c:pt idx="64">
                  <c:v>-43.468916299540332</c:v>
                </c:pt>
                <c:pt idx="65">
                  <c:v>-45.419658376195926</c:v>
                </c:pt>
                <c:pt idx="66">
                  <c:v>-47.388695148930154</c:v>
                </c:pt>
                <c:pt idx="67">
                  <c:v>-49.382989716915233</c:v>
                </c:pt>
                <c:pt idx="68">
                  <c:v>-51.410126754304486</c:v>
                </c:pt>
                <c:pt idx="69">
                  <c:v>-53.478530880375565</c:v>
                </c:pt>
                <c:pt idx="70">
                  <c:v>-55.597742313081646</c:v>
                </c:pt>
                <c:pt idx="71">
                  <c:v>-57.778776740901961</c:v>
                </c:pt>
                <c:pt idx="72">
                  <c:v>-60.03461043183016</c:v>
                </c:pt>
                <c:pt idx="73">
                  <c:v>-62.380855547037626</c:v>
                </c:pt>
                <c:pt idx="74">
                  <c:v>-64.836732921622158</c:v>
                </c:pt>
                <c:pt idx="75">
                  <c:v>-67.426527816907807</c:v>
                </c:pt>
                <c:pt idx="76">
                  <c:v>-70.181867244007137</c:v>
                </c:pt>
                <c:pt idx="77">
                  <c:v>-73.145478164837684</c:v>
                </c:pt>
                <c:pt idx="78">
                  <c:v>-76.377816776462325</c:v>
                </c:pt>
                <c:pt idx="79">
                  <c:v>-79.96981277361327</c:v>
                </c:pt>
                <c:pt idx="80">
                  <c:v>-84.070385456299462</c:v>
                </c:pt>
                <c:pt idx="81">
                  <c:v>-88.956641711234823</c:v>
                </c:pt>
                <c:pt idx="82">
                  <c:v>-95.267637723648519</c:v>
                </c:pt>
                <c:pt idx="83">
                  <c:v>-105.33784836701848</c:v>
                </c:pt>
                <c:pt idx="84">
                  <c:v>-116.75495595748859</c:v>
                </c:pt>
                <c:pt idx="85">
                  <c:v>-106.58281440636225</c:v>
                </c:pt>
                <c:pt idx="86">
                  <c:v>-105.32204578387697</c:v>
                </c:pt>
                <c:pt idx="87">
                  <c:v>-106.7507311053342</c:v>
                </c:pt>
                <c:pt idx="88">
                  <c:v>-110.3955574732212</c:v>
                </c:pt>
                <c:pt idx="89">
                  <c:v>-117.25079790175003</c:v>
                </c:pt>
                <c:pt idx="90">
                  <c:v>-132.745082264388</c:v>
                </c:pt>
                <c:pt idx="91">
                  <c:v>-140.25746020196752</c:v>
                </c:pt>
                <c:pt idx="92">
                  <c:v>-117.02640028051106</c:v>
                </c:pt>
                <c:pt idx="93">
                  <c:v>-106.84209248049422</c:v>
                </c:pt>
                <c:pt idx="94">
                  <c:v>-100.11982314160232</c:v>
                </c:pt>
                <c:pt idx="95">
                  <c:v>-95.058049919370333</c:v>
                </c:pt>
                <c:pt idx="96">
                  <c:v>-90.981565315934432</c:v>
                </c:pt>
                <c:pt idx="97">
                  <c:v>-87.56056361693139</c:v>
                </c:pt>
                <c:pt idx="98">
                  <c:v>-84.608057142380076</c:v>
                </c:pt>
                <c:pt idx="99">
                  <c:v>-82.007243040018963</c:v>
                </c:pt>
                <c:pt idx="100">
                  <c:v>-79.679997538420267</c:v>
                </c:pt>
                <c:pt idx="101">
                  <c:v>-77.571338313203157</c:v>
                </c:pt>
                <c:pt idx="102">
                  <c:v>-75.641013150427838</c:v>
                </c:pt>
                <c:pt idx="103">
                  <c:v>-73.858610926207206</c:v>
                </c:pt>
                <c:pt idx="104">
                  <c:v>-72.200555794233395</c:v>
                </c:pt>
                <c:pt idx="105">
                  <c:v>-70.648173117168923</c:v>
                </c:pt>
                <c:pt idx="106">
                  <c:v>-69.186397206518194</c:v>
                </c:pt>
                <c:pt idx="107">
                  <c:v>-67.802880042060934</c:v>
                </c:pt>
                <c:pt idx="108">
                  <c:v>-66.487359643290034</c:v>
                </c:pt>
                <c:pt idx="109">
                  <c:v>-65.231201811768372</c:v>
                </c:pt>
                <c:pt idx="110">
                  <c:v>-64.027060746055412</c:v>
                </c:pt>
                <c:pt idx="111">
                  <c:v>-62.868623071055282</c:v>
                </c:pt>
                <c:pt idx="112">
                  <c:v>-61.750411602955644</c:v>
                </c:pt>
                <c:pt idx="113">
                  <c:v>-60.667632667369141</c:v>
                </c:pt>
                <c:pt idx="114">
                  <c:v>-59.61605568014096</c:v>
                </c:pt>
                <c:pt idx="115">
                  <c:v>-58.591916964543671</c:v>
                </c:pt>
                <c:pt idx="116">
                  <c:v>-57.591842000642544</c:v>
                </c:pt>
                <c:pt idx="117">
                  <c:v>-56.612781842438579</c:v>
                </c:pt>
                <c:pt idx="118">
                  <c:v>-55.651960522520255</c:v>
                </c:pt>
                <c:pt idx="119">
                  <c:v>-54.706831037962537</c:v>
                </c:pt>
                <c:pt idx="120">
                  <c:v>-53.77503807044058</c:v>
                </c:pt>
                <c:pt idx="121">
                  <c:v>-52.85438600145045</c:v>
                </c:pt>
                <c:pt idx="122">
                  <c:v>-51.942811083019066</c:v>
                </c:pt>
                <c:pt idx="123">
                  <c:v>-51.038356844622605</c:v>
                </c:pt>
                <c:pt idx="124">
                  <c:v>-50.139151978348096</c:v>
                </c:pt>
                <c:pt idx="125">
                  <c:v>-49.243390060466126</c:v>
                </c:pt>
                <c:pt idx="126">
                  <c:v>-48.349310547904622</c:v>
                </c:pt>
                <c:pt idx="127">
                  <c:v>-47.455180538704347</c:v>
                </c:pt>
                <c:pt idx="128">
                  <c:v>-46.55927680989079</c:v>
                </c:pt>
                <c:pt idx="129">
                  <c:v>-45.659867645606013</c:v>
                </c:pt>
                <c:pt idx="130">
                  <c:v>-44.755193941997277</c:v>
                </c:pt>
                <c:pt idx="131">
                  <c:v>-43.843449020178973</c:v>
                </c:pt>
                <c:pt idx="132">
                  <c:v>-42.922756488760562</c:v>
                </c:pt>
                <c:pt idx="133">
                  <c:v>-41.991145363568954</c:v>
                </c:pt>
                <c:pt idx="134">
                  <c:v>-41.046521459867158</c:v>
                </c:pt>
                <c:pt idx="135">
                  <c:v>-40.086633799848045</c:v>
                </c:pt>
                <c:pt idx="136">
                  <c:v>-39.109034392718911</c:v>
                </c:pt>
                <c:pt idx="137">
                  <c:v>-38.111029196577341</c:v>
                </c:pt>
                <c:pt idx="138">
                  <c:v>-37.089617284045588</c:v>
                </c:pt>
                <c:pt idx="139">
                  <c:v>-36.041414087667711</c:v>
                </c:pt>
                <c:pt idx="140">
                  <c:v>-34.962552905625557</c:v>
                </c:pt>
                <c:pt idx="141">
                  <c:v>-33.848556292374838</c:v>
                </c:pt>
                <c:pt idx="142">
                  <c:v>-32.694165022624404</c:v>
                </c:pt>
                <c:pt idx="143">
                  <c:v>-31.493106108091048</c:v>
                </c:pt>
                <c:pt idx="144">
                  <c:v>-30.237771284218148</c:v>
                </c:pt>
                <c:pt idx="145">
                  <c:v>-28.918760573175817</c:v>
                </c:pt>
                <c:pt idx="146">
                  <c:v>-27.524216459228615</c:v>
                </c:pt>
                <c:pt idx="147">
                  <c:v>-26.038821934624554</c:v>
                </c:pt>
                <c:pt idx="148">
                  <c:v>-24.442237362020627</c:v>
                </c:pt>
                <c:pt idx="149">
                  <c:v>-22.706556522784819</c:v>
                </c:pt>
                <c:pt idx="150">
                  <c:v>-20.791954121139394</c:v>
                </c:pt>
                <c:pt idx="151">
                  <c:v>-18.638784729768631</c:v>
                </c:pt>
                <c:pt idx="152">
                  <c:v>-16.152224497809929</c:v>
                </c:pt>
                <c:pt idx="153">
                  <c:v>-13.170301173956144</c:v>
                </c:pt>
                <c:pt idx="154">
                  <c:v>-9.397490048469578</c:v>
                </c:pt>
                <c:pt idx="155">
                  <c:v>-4.3795762951170598</c:v>
                </c:pt>
                <c:pt idx="156">
                  <c:v>-1.5159742510440577E-2</c:v>
                </c:pt>
                <c:pt idx="157">
                  <c:v>-3.1022169240656177</c:v>
                </c:pt>
                <c:pt idx="158">
                  <c:v>-6.7645964389609841</c:v>
                </c:pt>
                <c:pt idx="159">
                  <c:v>-9.1811928271569254</c:v>
                </c:pt>
                <c:pt idx="160">
                  <c:v>-10.804282965862024</c:v>
                </c:pt>
                <c:pt idx="161">
                  <c:v>-11.92468973578611</c:v>
                </c:pt>
                <c:pt idx="162">
                  <c:v>-12.700612972772802</c:v>
                </c:pt>
                <c:pt idx="163">
                  <c:v>-13.223501877606733</c:v>
                </c:pt>
                <c:pt idx="164">
                  <c:v>-13.54969945496439</c:v>
                </c:pt>
                <c:pt idx="165">
                  <c:v>-13.715630387476414</c:v>
                </c:pt>
                <c:pt idx="166">
                  <c:v>-13.745594235464223</c:v>
                </c:pt>
                <c:pt idx="167">
                  <c:v>-13.65603249358966</c:v>
                </c:pt>
                <c:pt idx="168">
                  <c:v>-13.457992412158825</c:v>
                </c:pt>
                <c:pt idx="169">
                  <c:v>-13.158607806013043</c:v>
                </c:pt>
                <c:pt idx="170">
                  <c:v>-12.762014111367797</c:v>
                </c:pt>
                <c:pt idx="171">
                  <c:v>-12.269925232540331</c:v>
                </c:pt>
                <c:pt idx="172">
                  <c:v>-11.68200920276754</c:v>
                </c:pt>
                <c:pt idx="173">
                  <c:v>-10.99616280497944</c:v>
                </c:pt>
                <c:pt idx="174">
                  <c:v>-10.208788299673957</c:v>
                </c:pt>
                <c:pt idx="175">
                  <c:v>-9.3152262941337582</c:v>
                </c:pt>
                <c:pt idx="176">
                  <c:v>-8.3106318738717153</c:v>
                </c:pt>
                <c:pt idx="177">
                  <c:v>-7.1918737884356272</c:v>
                </c:pt>
                <c:pt idx="178">
                  <c:v>-5.9616274156147995</c:v>
                </c:pt>
                <c:pt idx="179">
                  <c:v>-4.6368511948472708</c:v>
                </c:pt>
                <c:pt idx="180">
                  <c:v>-3.2647952850729705</c:v>
                </c:pt>
                <c:pt idx="181">
                  <c:v>-1.9469483096303106</c:v>
                </c:pt>
                <c:pt idx="182">
                  <c:v>-0.85374162761776939</c:v>
                </c:pt>
                <c:pt idx="183">
                  <c:v>-0.1780293741125635</c:v>
                </c:pt>
                <c:pt idx="184">
                  <c:v>-3.5751161494873129E-3</c:v>
                </c:pt>
                <c:pt idx="185">
                  <c:v>-0.22404574855634521</c:v>
                </c:pt>
                <c:pt idx="186">
                  <c:v>-0.63326286049544778</c:v>
                </c:pt>
                <c:pt idx="187">
                  <c:v>-1.052963640639585</c:v>
                </c:pt>
                <c:pt idx="188">
                  <c:v>-1.3731351318353269</c:v>
                </c:pt>
                <c:pt idx="189">
                  <c:v>-1.5357884092281839</c:v>
                </c:pt>
                <c:pt idx="190">
                  <c:v>-1.5131052205680506</c:v>
                </c:pt>
                <c:pt idx="191">
                  <c:v>-1.2974935475871539</c:v>
                </c:pt>
                <c:pt idx="192">
                  <c:v>-0.90828196825846519</c:v>
                </c:pt>
                <c:pt idx="193">
                  <c:v>-0.42348739275405989</c:v>
                </c:pt>
                <c:pt idx="194">
                  <c:v>-4.4219465456804788E-2</c:v>
                </c:pt>
                <c:pt idx="195">
                  <c:v>-0.13289929294692476</c:v>
                </c:pt>
                <c:pt idx="196">
                  <c:v>-1.0184759490027946</c:v>
                </c:pt>
                <c:pt idx="197">
                  <c:v>-2.6370368681695062</c:v>
                </c:pt>
                <c:pt idx="198">
                  <c:v>-4.6195186288545722</c:v>
                </c:pt>
                <c:pt idx="199">
                  <c:v>-6.6570710718893906</c:v>
                </c:pt>
                <c:pt idx="200">
                  <c:v>-8.6033991777677539</c:v>
                </c:pt>
                <c:pt idx="201">
                  <c:v>-10.412195584977868</c:v>
                </c:pt>
                <c:pt idx="202">
                  <c:v>-12.079555620919768</c:v>
                </c:pt>
                <c:pt idx="203">
                  <c:v>-13.616222435863461</c:v>
                </c:pt>
                <c:pt idx="204">
                  <c:v>-15.036551334891515</c:v>
                </c:pt>
                <c:pt idx="205">
                  <c:v>-16.354549393674198</c:v>
                </c:pt>
                <c:pt idx="206">
                  <c:v>-17.582656951493515</c:v>
                </c:pt>
                <c:pt idx="207">
                  <c:v>-18.731541343620076</c:v>
                </c:pt>
                <c:pt idx="208">
                  <c:v>-19.810235647490693</c:v>
                </c:pt>
                <c:pt idx="209">
                  <c:v>-20.826370042604488</c:v>
                </c:pt>
                <c:pt idx="210">
                  <c:v>-21.786404281966249</c:v>
                </c:pt>
                <c:pt idx="211">
                  <c:v>-22.695831956121438</c:v>
                </c:pt>
                <c:pt idx="212">
                  <c:v>-23.55935074863655</c:v>
                </c:pt>
                <c:pt idx="213">
                  <c:v>-24.381001171409139</c:v>
                </c:pt>
                <c:pt idx="214">
                  <c:v>-25.164278614440882</c:v>
                </c:pt>
                <c:pt idx="215">
                  <c:v>-25.912223665974444</c:v>
                </c:pt>
                <c:pt idx="216">
                  <c:v>-26.627495042340669</c:v>
                </c:pt>
                <c:pt idx="217">
                  <c:v>-27.312428692950075</c:v>
                </c:pt>
                <c:pt idx="218">
                  <c:v>-27.969085925127409</c:v>
                </c:pt>
                <c:pt idx="219">
                  <c:v>-28.599292787601691</c:v>
                </c:pt>
                <c:pt idx="220">
                  <c:v>-29.20467246486065</c:v>
                </c:pt>
                <c:pt idx="221">
                  <c:v>-29.786672052242768</c:v>
                </c:pt>
                <c:pt idx="222">
                  <c:v>-30.346584784223385</c:v>
                </c:pt>
                <c:pt idx="223">
                  <c:v>-30.885568557762401</c:v>
                </c:pt>
                <c:pt idx="224">
                  <c:v>-31.404661413679325</c:v>
                </c:pt>
                <c:pt idx="225">
                  <c:v>-31.904794499738287</c:v>
                </c:pt>
                <c:pt idx="226">
                  <c:v>-32.386802930095413</c:v>
                </c:pt>
                <c:pt idx="227">
                  <c:v>-32.851434869776782</c:v>
                </c:pt>
                <c:pt idx="228">
                  <c:v>-33.299359104416681</c:v>
                </c:pt>
                <c:pt idx="229">
                  <c:v>-33.73117130036561</c:v>
                </c:pt>
                <c:pt idx="230">
                  <c:v>-34.14739911522264</c:v>
                </c:pt>
                <c:pt idx="231">
                  <c:v>-34.548506281308256</c:v>
                </c:pt>
                <c:pt idx="232">
                  <c:v>-34.934895752551796</c:v>
                </c:pt>
                <c:pt idx="233">
                  <c:v>-35.306911977058235</c:v>
                </c:pt>
                <c:pt idx="234">
                  <c:v>-35.664842331836297</c:v>
                </c:pt>
                <c:pt idx="235">
                  <c:v>-36.008917731539881</c:v>
                </c:pt>
                <c:pt idx="236">
                  <c:v>-36.339312398389879</c:v>
                </c:pt>
                <c:pt idx="237">
                  <c:v>-36.656142754444886</c:v>
                </c:pt>
                <c:pt idx="238">
                  <c:v>-36.95946536870207</c:v>
                </c:pt>
                <c:pt idx="239">
                  <c:v>-37.249273858497709</c:v>
                </c:pt>
                <c:pt idx="240">
                  <c:v>-37.525494605329364</c:v>
                </c:pt>
                <c:pt idx="241">
                  <c:v>-37.787981096931667</c:v>
                </c:pt>
                <c:pt idx="242">
                  <c:v>-38.036506646758568</c:v>
                </c:pt>
                <c:pt idx="243">
                  <c:v>-38.270755164263264</c:v>
                </c:pt>
                <c:pt idx="244">
                  <c:v>-38.490309548035356</c:v>
                </c:pt>
                <c:pt idx="245">
                  <c:v>-38.694637139822049</c:v>
                </c:pt>
                <c:pt idx="246">
                  <c:v>-38.883071497677136</c:v>
                </c:pt>
                <c:pt idx="247">
                  <c:v>-39.054789502028925</c:v>
                </c:pt>
                <c:pt idx="248">
                  <c:v>-39.208782471449744</c:v>
                </c:pt>
                <c:pt idx="249">
                  <c:v>-39.343819493601409</c:v>
                </c:pt>
                <c:pt idx="250">
                  <c:v>-39.458400507595982</c:v>
                </c:pt>
                <c:pt idx="251">
                  <c:v>-39.550695708057347</c:v>
                </c:pt>
                <c:pt idx="252">
                  <c:v>-39.618466421883895</c:v>
                </c:pt>
                <c:pt idx="253">
                  <c:v>-39.658960482169391</c:v>
                </c:pt>
                <c:pt idx="254">
                  <c:v>-39.668771867815252</c:v>
                </c:pt>
                <c:pt idx="255">
                  <c:v>-39.643649270592476</c:v>
                </c:pt>
                <c:pt idx="256">
                  <c:v>-39.578230021813667</c:v>
                </c:pt>
                <c:pt idx="257">
                  <c:v>-39.465662135977276</c:v>
                </c:pt>
                <c:pt idx="258">
                  <c:v>-39.297053696536246</c:v>
                </c:pt>
                <c:pt idx="259">
                  <c:v>-39.060646645381709</c:v>
                </c:pt>
                <c:pt idx="260">
                  <c:v>-38.740532846709364</c:v>
                </c:pt>
                <c:pt idx="261">
                  <c:v>-38.314573029516225</c:v>
                </c:pt>
                <c:pt idx="262">
                  <c:v>-37.750845199344255</c:v>
                </c:pt>
                <c:pt idx="263">
                  <c:v>-37.001178598789252</c:v>
                </c:pt>
                <c:pt idx="264">
                  <c:v>-35.98835596681802</c:v>
                </c:pt>
                <c:pt idx="265">
                  <c:v>-34.577768469341045</c:v>
                </c:pt>
                <c:pt idx="266">
                  <c:v>-32.503683348308776</c:v>
                </c:pt>
                <c:pt idx="267">
                  <c:v>-29.122145976488405</c:v>
                </c:pt>
                <c:pt idx="268">
                  <c:v>-22.066471957435994</c:v>
                </c:pt>
                <c:pt idx="269">
                  <c:v>-9.7578845079211245</c:v>
                </c:pt>
                <c:pt idx="270">
                  <c:v>-31.358249547089912</c:v>
                </c:pt>
                <c:pt idx="271">
                  <c:v>-36.279860428705639</c:v>
                </c:pt>
                <c:pt idx="272">
                  <c:v>-40.083789660581594</c:v>
                </c:pt>
                <c:pt idx="273">
                  <c:v>-43.239721602466787</c:v>
                </c:pt>
                <c:pt idx="274">
                  <c:v>-46.019575805477359</c:v>
                </c:pt>
                <c:pt idx="275">
                  <c:v>-48.57220928818905</c:v>
                </c:pt>
                <c:pt idx="276">
                  <c:v>-50.989394416834898</c:v>
                </c:pt>
                <c:pt idx="277">
                  <c:v>-53.334707197408719</c:v>
                </c:pt>
                <c:pt idx="278">
                  <c:v>-55.657478819440193</c:v>
                </c:pt>
                <c:pt idx="279">
                  <c:v>-58.000581658866764</c:v>
                </c:pt>
                <c:pt idx="280">
                  <c:v>-60.405671720083703</c:v>
                </c:pt>
                <c:pt idx="281">
                  <c:v>-62.917697294774754</c:v>
                </c:pt>
                <c:pt idx="282">
                  <c:v>-65.589962015126389</c:v>
                </c:pt>
                <c:pt idx="283">
                  <c:v>-68.49124336249065</c:v>
                </c:pt>
                <c:pt idx="284">
                  <c:v>-71.717576823735868</c:v>
                </c:pt>
                <c:pt idx="285">
                  <c:v>-75.4144392602919</c:v>
                </c:pt>
                <c:pt idx="286">
                  <c:v>-79.824247539442183</c:v>
                </c:pt>
                <c:pt idx="287">
                  <c:v>-85.406044189500449</c:v>
                </c:pt>
                <c:pt idx="288">
                  <c:v>-93.221550533994673</c:v>
                </c:pt>
                <c:pt idx="289">
                  <c:v>-106.93657621865205</c:v>
                </c:pt>
                <c:pt idx="290">
                  <c:v>-138.70276780703276</c:v>
                </c:pt>
                <c:pt idx="291">
                  <c:v>-102.56799688156477</c:v>
                </c:pt>
                <c:pt idx="292">
                  <c:v>-91.863435726614995</c:v>
                </c:pt>
                <c:pt idx="293">
                  <c:v>-85.414240858736875</c:v>
                </c:pt>
                <c:pt idx="294">
                  <c:v>-80.800868789312062</c:v>
                </c:pt>
                <c:pt idx="295">
                  <c:v>-77.211131827105135</c:v>
                </c:pt>
                <c:pt idx="296">
                  <c:v>-74.272016869545624</c:v>
                </c:pt>
                <c:pt idx="297">
                  <c:v>-71.78107807438235</c:v>
                </c:pt>
                <c:pt idx="298">
                  <c:v>-69.61616568008543</c:v>
                </c:pt>
                <c:pt idx="299">
                  <c:v>-67.69793551773472</c:v>
                </c:pt>
                <c:pt idx="300">
                  <c:v>-65.971957637958269</c:v>
                </c:pt>
                <c:pt idx="301">
                  <c:v>-64.399286216828926</c:v>
                </c:pt>
                <c:pt idx="302">
                  <c:v>-62.951102078116456</c:v>
                </c:pt>
                <c:pt idx="303">
                  <c:v>-61.605484594228784</c:v>
                </c:pt>
                <c:pt idx="304">
                  <c:v>-60.345372099020899</c:v>
                </c:pt>
                <c:pt idx="305">
                  <c:v>-59.157221772741138</c:v>
                </c:pt>
                <c:pt idx="306">
                  <c:v>-58.030099667310971</c:v>
                </c:pt>
                <c:pt idx="307">
                  <c:v>-56.955045221057567</c:v>
                </c:pt>
                <c:pt idx="308">
                  <c:v>-55.924616565673801</c:v>
                </c:pt>
                <c:pt idx="309">
                  <c:v>-54.932558213011845</c:v>
                </c:pt>
                <c:pt idx="310">
                  <c:v>-53.973553582323007</c:v>
                </c:pt>
                <c:pt idx="311">
                  <c:v>-53.04303759060258</c:v>
                </c:pt>
                <c:pt idx="312">
                  <c:v>-52.137052561219328</c:v>
                </c:pt>
                <c:pt idx="313">
                  <c:v>-51.252135893236243</c:v>
                </c:pt>
                <c:pt idx="314">
                  <c:v>-50.385231361177105</c:v>
                </c:pt>
                <c:pt idx="315">
                  <c:v>-49.533618226423187</c:v>
                </c:pt>
                <c:pt idx="316">
                  <c:v>-48.694853929265733</c:v>
                </c:pt>
                <c:pt idx="317">
                  <c:v>-47.866727239631111</c:v>
                </c:pt>
                <c:pt idx="318">
                  <c:v>-47.047219530660257</c:v>
                </c:pt>
                <c:pt idx="319">
                  <c:v>-46.234472404064007</c:v>
                </c:pt>
                <c:pt idx="320">
                  <c:v>-45.426760306577265</c:v>
                </c:pt>
                <c:pt idx="321">
                  <c:v>-44.622467077989199</c:v>
                </c:pt>
                <c:pt idx="322">
                  <c:v>-43.82006559386727</c:v>
                </c:pt>
                <c:pt idx="323">
                  <c:v>-43.018099831423342</c:v>
                </c:pt>
                <c:pt idx="324">
                  <c:v>-42.215168809754651</c:v>
                </c:pt>
                <c:pt idx="325">
                  <c:v>-41.409911946266639</c:v>
                </c:pt>
                <c:pt idx="326">
                  <c:v>-40.600995436671724</c:v>
                </c:pt>
                <c:pt idx="327">
                  <c:v>-39.787099311563431</c:v>
                </c:pt>
                <c:pt idx="328">
                  <c:v>-38.966904851506165</c:v>
                </c:pt>
                <c:pt idx="329">
                  <c:v>-38.139082056915925</c:v>
                </c:pt>
                <c:pt idx="330">
                  <c:v>-37.30227686968874</c:v>
                </c:pt>
                <c:pt idx="331">
                  <c:v>-36.455097830575703</c:v>
                </c:pt>
                <c:pt idx="332">
                  <c:v>-35.596101828734213</c:v>
                </c:pt>
                <c:pt idx="333">
                  <c:v>-34.723778555717772</c:v>
                </c:pt>
                <c:pt idx="334">
                  <c:v>-33.836533212155103</c:v>
                </c:pt>
                <c:pt idx="335">
                  <c:v>-32.932666926779952</c:v>
                </c:pt>
                <c:pt idx="336">
                  <c:v>-32.010354227584301</c:v>
                </c:pt>
                <c:pt idx="337">
                  <c:v>-31.067616744426111</c:v>
                </c:pt>
                <c:pt idx="338">
                  <c:v>-30.102292108823615</c:v>
                </c:pt>
                <c:pt idx="339">
                  <c:v>-29.111996733025908</c:v>
                </c:pt>
                <c:pt idx="340">
                  <c:v>-28.094080774601508</c:v>
                </c:pt>
                <c:pt idx="341">
                  <c:v>-27.045573096737346</c:v>
                </c:pt>
                <c:pt idx="342">
                  <c:v>-25.963113385369642</c:v>
                </c:pt>
                <c:pt idx="343">
                  <c:v>-24.842867750306034</c:v>
                </c:pt>
                <c:pt idx="344">
                  <c:v>-23.680423105766032</c:v>
                </c:pt>
                <c:pt idx="345">
                  <c:v>-22.470654451786992</c:v>
                </c:pt>
                <c:pt idx="346">
                  <c:v>-21.20755811354551</c:v>
                </c:pt>
                <c:pt idx="347">
                  <c:v>-19.884043815103496</c:v>
                </c:pt>
                <c:pt idx="348">
                  <c:v>-18.491681298913363</c:v>
                </c:pt>
                <c:pt idx="349">
                  <c:v>-17.020408711115078</c:v>
                </c:pt>
                <c:pt idx="350">
                  <c:v>-15.458245107958309</c:v>
                </c:pt>
                <c:pt idx="351">
                  <c:v>-13.791148154117451</c:v>
                </c:pt>
                <c:pt idx="352">
                  <c:v>-12.003428898967396</c:v>
                </c:pt>
                <c:pt idx="353">
                  <c:v>-10.079875599575347</c:v>
                </c:pt>
                <c:pt idx="354">
                  <c:v>-8.0127371647921475</c:v>
                </c:pt>
                <c:pt idx="355">
                  <c:v>-5.821737808388125</c:v>
                </c:pt>
                <c:pt idx="356">
                  <c:v>-3.6043858842036904</c:v>
                </c:pt>
                <c:pt idx="357">
                  <c:v>-1.6263789797204919</c:v>
                </c:pt>
                <c:pt idx="358">
                  <c:v>-0.33510563297708856</c:v>
                </c:pt>
                <c:pt idx="359">
                  <c:v>-7.4628072869153701E-3</c:v>
                </c:pt>
                <c:pt idx="360">
                  <c:v>-0.38915453596459837</c:v>
                </c:pt>
                <c:pt idx="361">
                  <c:v>-1.027535181730868</c:v>
                </c:pt>
                <c:pt idx="362">
                  <c:v>-1.6441744650982817</c:v>
                </c:pt>
                <c:pt idx="363">
                  <c:v>-2.1340656974120868</c:v>
                </c:pt>
                <c:pt idx="364">
                  <c:v>-2.474417672891998</c:v>
                </c:pt>
                <c:pt idx="365">
                  <c:v>-2.6723144223692668</c:v>
                </c:pt>
                <c:pt idx="366">
                  <c:v>-2.7438475178249329</c:v>
                </c:pt>
                <c:pt idx="367">
                  <c:v>-2.7070045727550669</c:v>
                </c:pt>
                <c:pt idx="368">
                  <c:v>-2.5797336067647048</c:v>
                </c:pt>
                <c:pt idx="369">
                  <c:v>-2.379826939290635</c:v>
                </c:pt>
                <c:pt idx="370">
                  <c:v>-2.1253329929775919</c:v>
                </c:pt>
                <c:pt idx="371">
                  <c:v>-1.8349297387968382</c:v>
                </c:pt>
                <c:pt idx="372">
                  <c:v>-1.5279255694206573</c:v>
                </c:pt>
                <c:pt idx="373">
                  <c:v>-1.2236484526563971</c:v>
                </c:pt>
                <c:pt idx="374">
                  <c:v>-0.94012249796073977</c:v>
                </c:pt>
                <c:pt idx="375">
                  <c:v>-0.69220026501329246</c:v>
                </c:pt>
                <c:pt idx="376">
                  <c:v>-0.48967620243853249</c:v>
                </c:pt>
                <c:pt idx="377">
                  <c:v>-0.33614848595790403</c:v>
                </c:pt>
                <c:pt idx="378">
                  <c:v>-0.22928633877536397</c:v>
                </c:pt>
                <c:pt idx="379">
                  <c:v>-0.16268271065459089</c:v>
                </c:pt>
                <c:pt idx="380">
                  <c:v>-0.12892719120115798</c:v>
                </c:pt>
                <c:pt idx="381">
                  <c:v>-0.12326857881718721</c:v>
                </c:pt>
                <c:pt idx="382">
                  <c:v>-0.14729609658121726</c:v>
                </c:pt>
                <c:pt idx="383">
                  <c:v>-0.21215493522147627</c:v>
                </c:pt>
                <c:pt idx="384">
                  <c:v>-0.34054266304320407</c:v>
                </c:pt>
                <c:pt idx="385">
                  <c:v>-0.56600320518079172</c:v>
                </c:pt>
                <c:pt idx="386">
                  <c:v>-0.92749455307190531</c:v>
                </c:pt>
                <c:pt idx="387">
                  <c:v>-1.4585067876887901</c:v>
                </c:pt>
                <c:pt idx="388">
                  <c:v>-2.1742137213379409</c:v>
                </c:pt>
                <c:pt idx="389">
                  <c:v>-3.0641452620276537</c:v>
                </c:pt>
                <c:pt idx="390">
                  <c:v>-4.0955921328568259</c:v>
                </c:pt>
                <c:pt idx="391">
                  <c:v>-5.2249600562389737</c:v>
                </c:pt>
                <c:pt idx="392">
                  <c:v>-6.4094714189782405</c:v>
                </c:pt>
                <c:pt idx="393">
                  <c:v>-7.614118616602652</c:v>
                </c:pt>
                <c:pt idx="394">
                  <c:v>-8.8135899333754271</c:v>
                </c:pt>
                <c:pt idx="395">
                  <c:v>-9.9912388707116548</c:v>
                </c:pt>
                <c:pt idx="396">
                  <c:v>-11.137042763534875</c:v>
                </c:pt>
                <c:pt idx="397">
                  <c:v>-12.245609736277469</c:v>
                </c:pt>
                <c:pt idx="398">
                  <c:v>-13.314605325215904</c:v>
                </c:pt>
                <c:pt idx="399">
                  <c:v>-14.34362995123408</c:v>
                </c:pt>
                <c:pt idx="400">
                  <c:v>-15.333461456965416</c:v>
                </c:pt>
                <c:pt idx="401">
                  <c:v>-16.28556087770529</c:v>
                </c:pt>
                <c:pt idx="402">
                  <c:v>-17.20175726564743</c:v>
                </c:pt>
                <c:pt idx="403">
                  <c:v>-18.084050507684651</c:v>
                </c:pt>
                <c:pt idx="404">
                  <c:v>-18.934490512995744</c:v>
                </c:pt>
                <c:pt idx="405">
                  <c:v>-19.755105294047418</c:v>
                </c:pt>
                <c:pt idx="406">
                  <c:v>-20.547860108933399</c:v>
                </c:pt>
                <c:pt idx="407">
                  <c:v>-21.314636193921896</c:v>
                </c:pt>
                <c:pt idx="408">
                  <c:v>-22.0572217408779</c:v>
                </c:pt>
                <c:pt idx="409">
                  <c:v>-22.777310429419927</c:v>
                </c:pt>
                <c:pt idx="410">
                  <c:v>-23.476504527725083</c:v>
                </c:pt>
                <c:pt idx="411">
                  <c:v>-24.15632066959569</c:v>
                </c:pt>
                <c:pt idx="412">
                  <c:v>-24.818197118468078</c:v>
                </c:pt>
                <c:pt idx="413">
                  <c:v>-25.463501782035397</c:v>
                </c:pt>
                <c:pt idx="414">
                  <c:v>-26.093540533801118</c:v>
                </c:pt>
                <c:pt idx="415">
                  <c:v>-26.709565587520832</c:v>
                </c:pt>
                <c:pt idx="416">
                  <c:v>-27.312783793923995</c:v>
                </c:pt>
                <c:pt idx="417">
                  <c:v>-27.904364810057949</c:v>
                </c:pt>
                <c:pt idx="418">
                  <c:v>-28.485449145491458</c:v>
                </c:pt>
                <c:pt idx="419">
                  <c:v>-29.057156126575538</c:v>
                </c:pt>
                <c:pt idx="420">
                  <c:v>-29.62059184674537</c:v>
                </c:pt>
                <c:pt idx="421">
                  <c:v>-30.17685719208794</c:v>
                </c:pt>
                <c:pt idx="422">
                  <c:v>-30.727056050403505</c:v>
                </c:pt>
                <c:pt idx="423">
                  <c:v>-31.272303831301421</c:v>
                </c:pt>
                <c:pt idx="424">
                  <c:v>-31.813736446652005</c:v>
                </c:pt>
                <c:pt idx="425">
                  <c:v>-32.352519927045847</c:v>
                </c:pt>
                <c:pt idx="426">
                  <c:v>-32.889860883053721</c:v>
                </c:pt>
                <c:pt idx="427">
                  <c:v>-33.427018062747365</c:v>
                </c:pt>
                <c:pt idx="428">
                  <c:v>-33.965315312610272</c:v>
                </c:pt>
                <c:pt idx="429">
                  <c:v>-34.506156322295915</c:v>
                </c:pt>
                <c:pt idx="430">
                  <c:v>-35.051041631088367</c:v>
                </c:pt>
                <c:pt idx="431">
                  <c:v>-35.601588504400382</c:v>
                </c:pt>
                <c:pt idx="432">
                  <c:v>-36.159554465071935</c:v>
                </c:pt>
                <c:pt idx="433">
                  <c:v>-36.726865505292196</c:v>
                </c:pt>
                <c:pt idx="434">
                  <c:v>-37.305650338166252</c:v>
                </c:pt>
                <c:pt idx="435">
                  <c:v>-37.898282514502021</c:v>
                </c:pt>
                <c:pt idx="436">
                  <c:v>-38.507432893072966</c:v>
                </c:pt>
                <c:pt idx="437">
                  <c:v>-39.136135908903505</c:v>
                </c:pt>
                <c:pt idx="438">
                  <c:v>-39.78787448850624</c:v>
                </c:pt>
                <c:pt idx="439">
                  <c:v>-40.466690563959204</c:v>
                </c:pt>
                <c:pt idx="440">
                  <c:v>-41.177331355643346</c:v>
                </c:pt>
                <c:pt idx="441">
                  <c:v>-41.925446638270998</c:v>
                </c:pt>
                <c:pt idx="442">
                  <c:v>-42.717860332252442</c:v>
                </c:pt>
                <c:pt idx="443">
                  <c:v>-43.562953267139228</c:v>
                </c:pt>
                <c:pt idx="444">
                  <c:v>-44.471217210901067</c:v>
                </c:pt>
                <c:pt idx="445">
                  <c:v>-45.45608194401219</c:v>
                </c:pt>
                <c:pt idx="446">
                  <c:v>-46.535195559820004</c:v>
                </c:pt>
                <c:pt idx="447">
                  <c:v>-47.732494226759805</c:v>
                </c:pt>
                <c:pt idx="448">
                  <c:v>-49.081730256580862</c:v>
                </c:pt>
                <c:pt idx="449">
                  <c:v>-50.632898781299069</c:v>
                </c:pt>
                <c:pt idx="450">
                  <c:v>-52.464996109850986</c:v>
                </c:pt>
                <c:pt idx="451">
                  <c:v>-54.714481545685118</c:v>
                </c:pt>
                <c:pt idx="452">
                  <c:v>-57.650476563797</c:v>
                </c:pt>
                <c:pt idx="453">
                  <c:v>-61.936369683751394</c:v>
                </c:pt>
                <c:pt idx="454">
                  <c:v>-70.256794701461573</c:v>
                </c:pt>
                <c:pt idx="455">
                  <c:v>-75.493110592667719</c:v>
                </c:pt>
                <c:pt idx="456">
                  <c:v>-64.097256036910096</c:v>
                </c:pt>
                <c:pt idx="457">
                  <c:v>-59.497108769469691</c:v>
                </c:pt>
                <c:pt idx="458">
                  <c:v>-56.631387180402783</c:v>
                </c:pt>
                <c:pt idx="459">
                  <c:v>-54.586161838757256</c:v>
                </c:pt>
                <c:pt idx="460">
                  <c:v>-53.026160775848098</c:v>
                </c:pt>
                <c:pt idx="461">
                  <c:v>-51.79107732594229</c:v>
                </c:pt>
                <c:pt idx="462">
                  <c:v>-50.792171272045714</c:v>
                </c:pt>
                <c:pt idx="463">
                  <c:v>-49.97554806472516</c:v>
                </c:pt>
                <c:pt idx="464">
                  <c:v>-49.306375475609158</c:v>
                </c:pt>
                <c:pt idx="465">
                  <c:v>-48.76117729605798</c:v>
                </c:pt>
                <c:pt idx="466">
                  <c:v>-48.323712271039618</c:v>
                </c:pt>
                <c:pt idx="467">
                  <c:v>-47.982618534754629</c:v>
                </c:pt>
                <c:pt idx="468">
                  <c:v>-47.730001838925091</c:v>
                </c:pt>
                <c:pt idx="469">
                  <c:v>-47.560564889101194</c:v>
                </c:pt>
                <c:pt idx="470">
                  <c:v>-47.471068125434719</c:v>
                </c:pt>
                <c:pt idx="471">
                  <c:v>-47.460008530556635</c:v>
                </c:pt>
                <c:pt idx="472">
                  <c:v>-47.527454895680428</c:v>
                </c:pt>
                <c:pt idx="473">
                  <c:v>-47.67500863697849</c:v>
                </c:pt>
                <c:pt idx="474">
                  <c:v>-47.905880048836892</c:v>
                </c:pt>
                <c:pt idx="475">
                  <c:v>-48.225087185464098</c:v>
                </c:pt>
                <c:pt idx="476">
                  <c:v>-48.63980302712983</c:v>
                </c:pt>
                <c:pt idx="477">
                  <c:v>-49.15990113042939</c:v>
                </c:pt>
                <c:pt idx="478">
                  <c:v>-49.798787836703973</c:v>
                </c:pt>
                <c:pt idx="479">
                  <c:v>-50.574673333656186</c:v>
                </c:pt>
                <c:pt idx="480">
                  <c:v>-51.512550432102877</c:v>
                </c:pt>
                <c:pt idx="481">
                  <c:v>-52.647374937126806</c:v>
                </c:pt>
                <c:pt idx="482">
                  <c:v>-54.029405483728716</c:v>
                </c:pt>
                <c:pt idx="483">
                  <c:v>-55.733694612519983</c:v>
                </c:pt>
                <c:pt idx="484">
                  <c:v>-57.878259197200649</c:v>
                </c:pt>
                <c:pt idx="485">
                  <c:v>-60.662506271786533</c:v>
                </c:pt>
                <c:pt idx="486">
                  <c:v>-64.46071710934865</c:v>
                </c:pt>
                <c:pt idx="487">
                  <c:v>-70.104034129835838</c:v>
                </c:pt>
                <c:pt idx="488">
                  <c:v>-80.136959434593109</c:v>
                </c:pt>
                <c:pt idx="489">
                  <c:v>-120.58070746112543</c:v>
                </c:pt>
                <c:pt idx="490">
                  <c:v>-80.857655043825147</c:v>
                </c:pt>
                <c:pt idx="491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2E-4F10-B711-A8D6A8E7E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9135"/>
        <c:axId val="5334895"/>
      </c:scatterChart>
      <c:valAx>
        <c:axId val="1838325599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3541461908267363"/>
              <c:y val="0.90883105800495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100"/>
        <c:crossBetween val="midCat"/>
        <c:majorUnit val="0.5"/>
      </c:valAx>
      <c:valAx>
        <c:axId val="1838318527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5.0301128801051079E-6"/>
              <c:y val="0.312535943228523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10"/>
        <c:crossBetween val="midCat"/>
      </c:valAx>
      <c:valAx>
        <c:axId val="5334895"/>
        <c:scaling>
          <c:orientation val="minMax"/>
          <c:min val="-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5329135"/>
        <c:crosses val="max"/>
        <c:crossBetween val="midCat"/>
      </c:valAx>
      <c:valAx>
        <c:axId val="53291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4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945094349608592"/>
          <c:y val="0.66181773341137029"/>
          <c:w val="0.23833781448050695"/>
          <c:h val="0.13834799619333454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7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次分布型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5903287704100733"/>
          <c:y val="2.314806668719482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8897630443"/>
          <c:y val="2.9199475065616799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演算処理部!$BW$42:$BW$43</c:f>
              <c:numCache>
                <c:formatCode>General</c:formatCode>
                <c:ptCount val="2"/>
                <c:pt idx="0">
                  <c:v>-54.661469644295167</c:v>
                </c:pt>
                <c:pt idx="1">
                  <c:v>-60.161338449684969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E9-44DD-AA57-692B136E38E3}"/>
            </c:ext>
          </c:extLst>
        </c:ser>
        <c:ser>
          <c:idx val="2"/>
          <c:order val="2"/>
          <c:tx>
            <c:v>位相特性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演算処理部!$BU$34:$BU$931</c:f>
              <c:numCache>
                <c:formatCode>General</c:formatCode>
                <c:ptCount val="898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0.32</c:v>
                </c:pt>
                <c:pt idx="15">
                  <c:v>0.34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0.56000000000000005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0.68</c:v>
                </c:pt>
                <c:pt idx="33">
                  <c:v>0.7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0.78</c:v>
                </c:pt>
                <c:pt idx="38">
                  <c:v>0.8</c:v>
                </c:pt>
                <c:pt idx="39">
                  <c:v>0.82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0.9</c:v>
                </c:pt>
                <c:pt idx="44">
                  <c:v>0.92</c:v>
                </c:pt>
                <c:pt idx="45">
                  <c:v>0.94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1.1399999999999999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1.36</c:v>
                </c:pt>
                <c:pt idx="67">
                  <c:v>1.38</c:v>
                </c:pt>
                <c:pt idx="68">
                  <c:v>1.4</c:v>
                </c:pt>
                <c:pt idx="69">
                  <c:v>1.42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1.56</c:v>
                </c:pt>
                <c:pt idx="77">
                  <c:v>1.58</c:v>
                </c:pt>
                <c:pt idx="78">
                  <c:v>1.6</c:v>
                </c:pt>
                <c:pt idx="79">
                  <c:v>1.62</c:v>
                </c:pt>
                <c:pt idx="80">
                  <c:v>1.64</c:v>
                </c:pt>
                <c:pt idx="81">
                  <c:v>1.66</c:v>
                </c:pt>
                <c:pt idx="82">
                  <c:v>1.68</c:v>
                </c:pt>
                <c:pt idx="83">
                  <c:v>1.7</c:v>
                </c:pt>
                <c:pt idx="84">
                  <c:v>1.72</c:v>
                </c:pt>
                <c:pt idx="85">
                  <c:v>1.74</c:v>
                </c:pt>
                <c:pt idx="86">
                  <c:v>1.76</c:v>
                </c:pt>
                <c:pt idx="87">
                  <c:v>1.78</c:v>
                </c:pt>
                <c:pt idx="88">
                  <c:v>1.8</c:v>
                </c:pt>
                <c:pt idx="89">
                  <c:v>1.82</c:v>
                </c:pt>
                <c:pt idx="90">
                  <c:v>1.84</c:v>
                </c:pt>
                <c:pt idx="91">
                  <c:v>1.86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2.14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2.2000000000000002</c:v>
                </c:pt>
                <c:pt idx="109">
                  <c:v>2.2200000000000002</c:v>
                </c:pt>
                <c:pt idx="110">
                  <c:v>2.2400000000000002</c:v>
                </c:pt>
                <c:pt idx="111">
                  <c:v>2.2599999999999998</c:v>
                </c:pt>
                <c:pt idx="112">
                  <c:v>2.2799999999999998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2.66</c:v>
                </c:pt>
                <c:pt idx="132">
                  <c:v>2.68</c:v>
                </c:pt>
                <c:pt idx="133">
                  <c:v>2.7</c:v>
                </c:pt>
                <c:pt idx="134">
                  <c:v>2.72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</c:v>
                </c:pt>
                <c:pt idx="139">
                  <c:v>2.82</c:v>
                </c:pt>
                <c:pt idx="140">
                  <c:v>2.84</c:v>
                </c:pt>
                <c:pt idx="141">
                  <c:v>2.86</c:v>
                </c:pt>
                <c:pt idx="142">
                  <c:v>2.88</c:v>
                </c:pt>
                <c:pt idx="143">
                  <c:v>2.9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3.12</c:v>
                </c:pt>
                <c:pt idx="155">
                  <c:v>3.14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3.22</c:v>
                </c:pt>
                <c:pt idx="160">
                  <c:v>3.24</c:v>
                </c:pt>
                <c:pt idx="161">
                  <c:v>3.26</c:v>
                </c:pt>
                <c:pt idx="162">
                  <c:v>3.28</c:v>
                </c:pt>
                <c:pt idx="163">
                  <c:v>3.3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3.48</c:v>
                </c:pt>
                <c:pt idx="173">
                  <c:v>3.5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3.68</c:v>
                </c:pt>
                <c:pt idx="183">
                  <c:v>3.7</c:v>
                </c:pt>
                <c:pt idx="184">
                  <c:v>3.72</c:v>
                </c:pt>
                <c:pt idx="185">
                  <c:v>3.74</c:v>
                </c:pt>
                <c:pt idx="186">
                  <c:v>3.76</c:v>
                </c:pt>
                <c:pt idx="187">
                  <c:v>3.78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</c:v>
                </c:pt>
                <c:pt idx="197">
                  <c:v>3.98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4.0999999999999996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4.28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4.4000000000000004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4.4800000000000004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4.5599999999999996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4.9400000000000004</c:v>
                </c:pt>
                <c:pt idx="246">
                  <c:v>4.96</c:v>
                </c:pt>
                <c:pt idx="247">
                  <c:v>4.9800000000000004</c:v>
                </c:pt>
                <c:pt idx="248">
                  <c:v>5</c:v>
                </c:pt>
                <c:pt idx="249">
                  <c:v>5.0199999999999996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5.32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5.44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5.78</c:v>
                </c:pt>
                <c:pt idx="288">
                  <c:v>5.8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5.9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5.98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6.24</c:v>
                </c:pt>
                <c:pt idx="311">
                  <c:v>6.26</c:v>
                </c:pt>
                <c:pt idx="312">
                  <c:v>6.28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6.42</c:v>
                </c:pt>
                <c:pt idx="320">
                  <c:v>6.44</c:v>
                </c:pt>
                <c:pt idx="321">
                  <c:v>6.46</c:v>
                </c:pt>
                <c:pt idx="322">
                  <c:v>6.48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</c:v>
                </c:pt>
                <c:pt idx="327">
                  <c:v>6.58</c:v>
                </c:pt>
                <c:pt idx="328">
                  <c:v>6.6</c:v>
                </c:pt>
                <c:pt idx="329">
                  <c:v>6.62</c:v>
                </c:pt>
                <c:pt idx="330">
                  <c:v>6.64</c:v>
                </c:pt>
                <c:pt idx="331">
                  <c:v>6.66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</c:v>
                </c:pt>
                <c:pt idx="339">
                  <c:v>6.82</c:v>
                </c:pt>
                <c:pt idx="340">
                  <c:v>6.84</c:v>
                </c:pt>
                <c:pt idx="341">
                  <c:v>6.86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6.96</c:v>
                </c:pt>
                <c:pt idx="347">
                  <c:v>6.98</c:v>
                </c:pt>
                <c:pt idx="348">
                  <c:v>7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</c:v>
                </c:pt>
                <c:pt idx="356">
                  <c:v>7.16</c:v>
                </c:pt>
                <c:pt idx="357">
                  <c:v>7.18</c:v>
                </c:pt>
                <c:pt idx="358">
                  <c:v>7.2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</c:v>
                </c:pt>
                <c:pt idx="366">
                  <c:v>7.36</c:v>
                </c:pt>
                <c:pt idx="367">
                  <c:v>7.38</c:v>
                </c:pt>
                <c:pt idx="368">
                  <c:v>7.4</c:v>
                </c:pt>
                <c:pt idx="369">
                  <c:v>7.42</c:v>
                </c:pt>
                <c:pt idx="370">
                  <c:v>7.44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</c:v>
                </c:pt>
                <c:pt idx="375">
                  <c:v>7.54</c:v>
                </c:pt>
                <c:pt idx="376">
                  <c:v>7.56</c:v>
                </c:pt>
                <c:pt idx="377">
                  <c:v>7.58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</c:v>
                </c:pt>
                <c:pt idx="385">
                  <c:v>7.74</c:v>
                </c:pt>
                <c:pt idx="386">
                  <c:v>7.76</c:v>
                </c:pt>
                <c:pt idx="387">
                  <c:v>7.78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</c:v>
                </c:pt>
                <c:pt idx="395">
                  <c:v>7.94</c:v>
                </c:pt>
                <c:pt idx="396">
                  <c:v>7.96</c:v>
                </c:pt>
                <c:pt idx="397">
                  <c:v>7.98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8.1999999999999993</c:v>
                </c:pt>
                <c:pt idx="409">
                  <c:v>8.2200000000000006</c:v>
                </c:pt>
                <c:pt idx="410">
                  <c:v>8.24</c:v>
                </c:pt>
                <c:pt idx="411">
                  <c:v>8.26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8.4600000000000009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8.5399999999999991</c:v>
                </c:pt>
                <c:pt idx="426">
                  <c:v>8.56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8.7799999999999994</c:v>
                </c:pt>
                <c:pt idx="438">
                  <c:v>8.8000000000000007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8.9600000000000009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9.1199999999999992</c:v>
                </c:pt>
                <c:pt idx="455">
                  <c:v>9.14</c:v>
                </c:pt>
                <c:pt idx="456">
                  <c:v>9.16</c:v>
                </c:pt>
                <c:pt idx="457">
                  <c:v>9.18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9.3800000000000008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9.6999999999999993</c:v>
                </c:pt>
                <c:pt idx="484">
                  <c:v>9.7200000000000006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9.8800000000000008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9.9600000000000009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</c:numCache>
            </c:numRef>
          </c:xVal>
          <c:yVal>
            <c:numRef>
              <c:f>演算処理部!$BV$33:$BV$931</c:f>
              <c:numCache>
                <c:formatCode>General</c:formatCode>
                <c:ptCount val="8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E9-44DD-AA57-692B136E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15875" cap="rnd">
                <a:solidFill>
                  <a:schemeClr val="bg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E9-44DD-AA57-692B136E38E3}"/>
              </c:ext>
            </c:extLst>
          </c:dPt>
          <c:xVal>
            <c:numRef>
              <c:f>演算処理部!$BU$33:$BU$931</c:f>
              <c:numCache>
                <c:formatCode>General</c:formatCode>
                <c:ptCount val="899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演算処理部!$BW$33:$BW$931</c:f>
              <c:numCache>
                <c:formatCode>General</c:formatCode>
                <c:ptCount val="899"/>
                <c:pt idx="0">
                  <c:v>-5.4661415069398736</c:v>
                </c:pt>
                <c:pt idx="1">
                  <c:v>-10.931449142151388</c:v>
                </c:pt>
                <c:pt idx="2">
                  <c:v>-16.395287126599694</c:v>
                </c:pt>
                <c:pt idx="3">
                  <c:v>-21.857403610013428</c:v>
                </c:pt>
                <c:pt idx="4">
                  <c:v>-27.318092979124096</c:v>
                </c:pt>
                <c:pt idx="5">
                  <c:v>-32.778325187229491</c:v>
                </c:pt>
                <c:pt idx="6">
                  <c:v>-38.239835044933415</c:v>
                </c:pt>
                <c:pt idx="7">
                  <c:v>-43.705167056086367</c:v>
                </c:pt>
                <c:pt idx="8">
                  <c:v>-49.177673981470107</c:v>
                </c:pt>
                <c:pt idx="9">
                  <c:v>-54.661469644295167</c:v>
                </c:pt>
                <c:pt idx="10">
                  <c:v>-60.161338449684969</c:v>
                </c:pt>
                <c:pt idx="11">
                  <c:v>-65.682605692219965</c:v>
                </c:pt>
                <c:pt idx="12">
                  <c:v>-71.23097409420609</c:v>
                </c:pt>
                <c:pt idx="13">
                  <c:v>-76.812333342377286</c:v>
                </c:pt>
                <c:pt idx="14">
                  <c:v>-82.432550876219992</c:v>
                </c:pt>
                <c:pt idx="15">
                  <c:v>-88.097253984980739</c:v>
                </c:pt>
                <c:pt idx="16">
                  <c:v>86.188384557488746</c:v>
                </c:pt>
                <c:pt idx="17">
                  <c:v>80.419842665546199</c:v>
                </c:pt>
                <c:pt idx="18">
                  <c:v>74.59340990848456</c:v>
                </c:pt>
                <c:pt idx="19">
                  <c:v>68.706294493330589</c:v>
                </c:pt>
                <c:pt idx="20">
                  <c:v>62.756657006360449</c:v>
                </c:pt>
                <c:pt idx="21">
                  <c:v>56.743553191594295</c:v>
                </c:pt>
                <c:pt idx="22">
                  <c:v>50.666772180847602</c:v>
                </c:pt>
                <c:pt idx="23">
                  <c:v>44.526563548813911</c:v>
                </c:pt>
                <c:pt idx="24">
                  <c:v>38.32325602482473</c:v>
                </c:pt>
                <c:pt idx="25">
                  <c:v>32.056781727102127</c:v>
                </c:pt>
                <c:pt idx="26">
                  <c:v>25.726131016509463</c:v>
                </c:pt>
                <c:pt idx="27">
                  <c:v>19.328773011967673</c:v>
                </c:pt>
                <c:pt idx="28">
                  <c:v>12.860084355242684</c:v>
                </c:pt>
                <c:pt idx="29">
                  <c:v>6.3128336422332829</c:v>
                </c:pt>
                <c:pt idx="30">
                  <c:v>-0.32322828064889164</c:v>
                </c:pt>
                <c:pt idx="31">
                  <c:v>-7.0616197734742698</c:v>
                </c:pt>
                <c:pt idx="32">
                  <c:v>-13.919166079149488</c:v>
                </c:pt>
                <c:pt idx="33">
                  <c:v>-20.915763000517522</c:v>
                </c:pt>
                <c:pt idx="34">
                  <c:v>-28.07380214684882</c:v>
                </c:pt>
                <c:pt idx="35">
                  <c:v>-35.417196064564955</c:v>
                </c:pt>
                <c:pt idx="36">
                  <c:v>-42.969964147574103</c:v>
                </c:pt>
                <c:pt idx="37">
                  <c:v>-50.754402637042396</c:v>
                </c:pt>
                <c:pt idx="38">
                  <c:v>-58.788988415528436</c:v>
                </c:pt>
                <c:pt idx="39">
                  <c:v>-67.08637454287269</c:v>
                </c:pt>
                <c:pt idx="40">
                  <c:v>-75.65211718926048</c:v>
                </c:pt>
                <c:pt idx="41">
                  <c:v>-84.485071310920404</c:v>
                </c:pt>
                <c:pt idx="42">
                  <c:v>86.419402937003838</c:v>
                </c:pt>
                <c:pt idx="43">
                  <c:v>77.062277863201388</c:v>
                </c:pt>
                <c:pt idx="44">
                  <c:v>67.428786176811897</c:v>
                </c:pt>
                <c:pt idx="45">
                  <c:v>57.470644607910131</c:v>
                </c:pt>
                <c:pt idx="46">
                  <c:v>47.081527959831249</c:v>
                </c:pt>
                <c:pt idx="47">
                  <c:v>36.064028373751235</c:v>
                </c:pt>
                <c:pt idx="48">
                  <c:v>24.086812071490456</c:v>
                </c:pt>
                <c:pt idx="49">
                  <c:v>10.640105876705164</c:v>
                </c:pt>
                <c:pt idx="50">
                  <c:v>-4.958549382138421</c:v>
                </c:pt>
                <c:pt idx="51">
                  <c:v>-23.331105625163953</c:v>
                </c:pt>
                <c:pt idx="52">
                  <c:v>-44.298785027993411</c:v>
                </c:pt>
                <c:pt idx="53">
                  <c:v>-66.044403921009135</c:v>
                </c:pt>
                <c:pt idx="54">
                  <c:v>-85.902010896666098</c:v>
                </c:pt>
                <c:pt idx="55">
                  <c:v>77.621326356696855</c:v>
                </c:pt>
                <c:pt idx="56">
                  <c:v>64.461700130961233</c:v>
                </c:pt>
                <c:pt idx="57">
                  <c:v>53.924311290098636</c:v>
                </c:pt>
                <c:pt idx="58">
                  <c:v>45.317234866295358</c:v>
                </c:pt>
                <c:pt idx="59">
                  <c:v>38.118557973287643</c:v>
                </c:pt>
                <c:pt idx="60">
                  <c:v>31.963943064942058</c:v>
                </c:pt>
                <c:pt idx="61">
                  <c:v>26.60211664029886</c:v>
                </c:pt>
                <c:pt idx="62">
                  <c:v>21.857599649087049</c:v>
                </c:pt>
                <c:pt idx="63">
                  <c:v>17.60517951536799</c:v>
                </c:pt>
                <c:pt idx="64">
                  <c:v>13.753344220240686</c:v>
                </c:pt>
                <c:pt idx="65">
                  <c:v>10.233615090487492</c:v>
                </c:pt>
                <c:pt idx="66">
                  <c:v>6.9936068673347034</c:v>
                </c:pt>
                <c:pt idx="67">
                  <c:v>3.9924323660273813</c:v>
                </c:pt>
                <c:pt idx="68">
                  <c:v>1.1975971252212012</c:v>
                </c:pt>
                <c:pt idx="69">
                  <c:v>-1.4171433143739478</c:v>
                </c:pt>
                <c:pt idx="70">
                  <c:v>-3.8732923205445395</c:v>
                </c:pt>
                <c:pt idx="71">
                  <c:v>-6.1886955265644223</c:v>
                </c:pt>
                <c:pt idx="72">
                  <c:v>-8.3783329048290813</c:v>
                </c:pt>
                <c:pt idx="73">
                  <c:v>-10.454907735857851</c:v>
                </c:pt>
                <c:pt idx="74">
                  <c:v>-12.429291448906623</c:v>
                </c:pt>
                <c:pt idx="75">
                  <c:v>-14.310864482410796</c:v>
                </c:pt>
                <c:pt idx="76">
                  <c:v>-16.107780960739333</c:v>
                </c:pt>
                <c:pt idx="77">
                  <c:v>-17.827176742653915</c:v>
                </c:pt>
                <c:pt idx="78">
                  <c:v>-19.475334808489468</c:v>
                </c:pt>
                <c:pt idx="79">
                  <c:v>-21.057818104451993</c:v>
                </c:pt>
                <c:pt idx="80">
                  <c:v>-22.579577272743595</c:v>
                </c:pt>
                <c:pt idx="81">
                  <c:v>-24.04503879018111</c:v>
                </c:pt>
                <c:pt idx="82">
                  <c:v>-25.458177669410311</c:v>
                </c:pt>
                <c:pt idx="83">
                  <c:v>-26.822577881920111</c:v>
                </c:pt>
                <c:pt idx="84">
                  <c:v>-28.141482930312041</c:v>
                </c:pt>
                <c:pt idx="85">
                  <c:v>-29.41783845311539</c:v>
                </c:pt>
                <c:pt idx="86">
                  <c:v>-30.654328336553196</c:v>
                </c:pt>
                <c:pt idx="87">
                  <c:v>-31.853405497403838</c:v>
                </c:pt>
                <c:pt idx="88">
                  <c:v>-33.017318263503569</c:v>
                </c:pt>
                <c:pt idx="89">
                  <c:v>-34.148133094886475</c:v>
                </c:pt>
                <c:pt idx="90">
                  <c:v>-35.247754245600262</c:v>
                </c:pt>
                <c:pt idx="91">
                  <c:v>-36.317940854026666</c:v>
                </c:pt>
                <c:pt idx="92">
                  <c:v>-37.360321860815858</c:v>
                </c:pt>
                <c:pt idx="93">
                  <c:v>-38.37640908291236</c:v>
                </c:pt>
                <c:pt idx="94">
                  <c:v>-39.367608715551597</c:v>
                </c:pt>
                <c:pt idx="95">
                  <c:v>-40.335231488473951</c:v>
                </c:pt>
                <c:pt idx="96">
                  <c:v>-41.28050166559985</c:v>
                </c:pt>
                <c:pt idx="97">
                  <c:v>-42.204565047237537</c:v>
                </c:pt>
                <c:pt idx="98">
                  <c:v>-43.108496109170858</c:v>
                </c:pt>
                <c:pt idx="99">
                  <c:v>-43.993304392612963</c:v>
                </c:pt>
                <c:pt idx="100">
                  <c:v>-44.85994024217257</c:v>
                </c:pt>
                <c:pt idx="101">
                  <c:v>-45.709299974993137</c:v>
                </c:pt>
                <c:pt idx="102">
                  <c:v>-46.542230552566423</c:v>
                </c:pt>
                <c:pt idx="103">
                  <c:v>-47.359533816971144</c:v>
                </c:pt>
                <c:pt idx="104">
                  <c:v>-48.161970345108976</c:v>
                </c:pt>
                <c:pt idx="105">
                  <c:v>-48.950262967635425</c:v>
                </c:pt>
                <c:pt idx="106">
                  <c:v>-49.725099993494993</c:v>
                </c:pt>
                <c:pt idx="107">
                  <c:v>-50.487138176094525</c:v>
                </c:pt>
                <c:pt idx="108">
                  <c:v>-51.237005453043274</c:v>
                </c:pt>
                <c:pt idx="109">
                  <c:v>-51.975303487940756</c:v>
                </c:pt>
                <c:pt idx="110">
                  <c:v>-52.702610039808661</c:v>
                </c:pt>
                <c:pt idx="111">
                  <c:v>-53.419481183372241</c:v>
                </c:pt>
                <c:pt idx="112">
                  <c:v>-54.12645340143667</c:v>
                </c:pt>
                <c:pt idx="113">
                  <c:v>-54.824045569033927</c:v>
                </c:pt>
                <c:pt idx="114">
                  <c:v>-55.512760847800017</c:v>
                </c:pt>
                <c:pt idx="115">
                  <c:v>-56.193088508161225</c:v>
                </c:pt>
                <c:pt idx="116">
                  <c:v>-56.865505696345203</c:v>
                </c:pt>
                <c:pt idx="117">
                  <c:v>-57.53047916299009</c:v>
                </c:pt>
                <c:pt idx="118">
                  <c:v>-58.188466970205937</c:v>
                </c:pt>
                <c:pt idx="119">
                  <c:v>-58.839920194369348</c:v>
                </c:pt>
                <c:pt idx="120">
                  <c:v>-59.48528464273403</c:v>
                </c:pt>
                <c:pt idx="121">
                  <c:v>-60.125002603162571</c:v>
                </c:pt>
                <c:pt idx="122">
                  <c:v>-60.759514647993818</c:v>
                </c:pt>
                <c:pt idx="123">
                  <c:v>-61.389261515336699</c:v>
                </c:pt>
                <c:pt idx="124">
                  <c:v>-62.014686094044485</c:v>
                </c:pt>
                <c:pt idx="125">
                  <c:v>-62.636235542413893</c:v>
                </c:pt>
                <c:pt idx="126">
                  <c:v>-63.254363575471459</c:v>
                </c:pt>
                <c:pt idx="127">
                  <c:v>-63.869532961804012</c:v>
                </c:pt>
                <c:pt idx="128">
                  <c:v>-64.482218278597145</c:v>
                </c:pt>
                <c:pt idx="129">
                  <c:v>-65.092908983299694</c:v>
                </c:pt>
                <c:pt idx="130">
                  <c:v>-65.702112872719923</c:v>
                </c:pt>
                <c:pt idx="131">
                  <c:v>-66.310360016149772</c:v>
                </c:pt>
                <c:pt idx="132">
                  <c:v>-66.918207269350916</c:v>
                </c:pt>
                <c:pt idx="133">
                  <c:v>-67.526243502328157</c:v>
                </c:pt>
                <c:pt idx="134">
                  <c:v>-68.135095707683746</c:v>
                </c:pt>
                <c:pt idx="135">
                  <c:v>-68.745436200637556</c:v>
                </c:pt>
                <c:pt idx="136">
                  <c:v>-69.357991180195171</c:v>
                </c:pt>
                <c:pt idx="137">
                  <c:v>-69.973550998620297</c:v>
                </c:pt>
                <c:pt idx="138">
                  <c:v>-70.592982590670218</c:v>
                </c:pt>
                <c:pt idx="139">
                  <c:v>-71.217244655542416</c:v>
                </c:pt>
                <c:pt idx="140">
                  <c:v>-71.847406378537997</c:v>
                </c:pt>
                <c:pt idx="141">
                  <c:v>-72.484670748755264</c:v>
                </c:pt>
                <c:pt idx="142">
                  <c:v>-73.130403907647292</c:v>
                </c:pt>
                <c:pt idx="143">
                  <c:v>-73.786172502648427</c:v>
                </c:pt>
                <c:pt idx="144">
                  <c:v>-74.453791800148309</c:v>
                </c:pt>
                <c:pt idx="145">
                  <c:v>-75.135388458632974</c:v>
                </c:pt>
                <c:pt idx="146">
                  <c:v>-75.8334835778669</c:v>
                </c:pt>
                <c:pt idx="147">
                  <c:v>-76.551104255293936</c:v>
                </c:pt>
                <c:pt idx="148">
                  <c:v>-77.291935954176282</c:v>
                </c:pt>
                <c:pt idx="149">
                  <c:v>-78.060534482207132</c:v>
                </c:pt>
                <c:pt idx="150">
                  <c:v>-78.862627005475858</c:v>
                </c:pt>
                <c:pt idx="151">
                  <c:v>-79.705549421592124</c:v>
                </c:pt>
                <c:pt idx="152">
                  <c:v>-80.59889856634129</c:v>
                </c:pt>
                <c:pt idx="153">
                  <c:v>-81.555533988873293</c:v>
                </c:pt>
                <c:pt idx="154">
                  <c:v>-82.593170048269641</c:v>
                </c:pt>
                <c:pt idx="155">
                  <c:v>-83.737008923078875</c:v>
                </c:pt>
                <c:pt idx="156">
                  <c:v>-85.024305049974231</c:v>
                </c:pt>
                <c:pt idx="157">
                  <c:v>-86.512739053371689</c:v>
                </c:pt>
                <c:pt idx="158">
                  <c:v>-88.296886981939423</c:v>
                </c:pt>
                <c:pt idx="159">
                  <c:v>89.45642936538006</c:v>
                </c:pt>
                <c:pt idx="160">
                  <c:v>86.423168702034474</c:v>
                </c:pt>
                <c:pt idx="161">
                  <c:v>81.884357828447719</c:v>
                </c:pt>
                <c:pt idx="162">
                  <c:v>73.906658371788154</c:v>
                </c:pt>
                <c:pt idx="163">
                  <c:v>55.684600052783495</c:v>
                </c:pt>
                <c:pt idx="164">
                  <c:v>5.3083310370584309</c:v>
                </c:pt>
                <c:pt idx="165">
                  <c:v>-44.632659596686807</c:v>
                </c:pt>
                <c:pt idx="166">
                  <c:v>-62.716021340577342</c:v>
                </c:pt>
                <c:pt idx="167">
                  <c:v>-70.757175258917997</c:v>
                </c:pt>
                <c:pt idx="168">
                  <c:v>-75.451402797048189</c:v>
                </c:pt>
                <c:pt idx="169">
                  <c:v>-78.709444408962824</c:v>
                </c:pt>
                <c:pt idx="170">
                  <c:v>-81.24663424602906</c:v>
                </c:pt>
                <c:pt idx="171">
                  <c:v>-83.389258739564212</c:v>
                </c:pt>
                <c:pt idx="172">
                  <c:v>-85.309320647216296</c:v>
                </c:pt>
                <c:pt idx="173">
                  <c:v>-87.108843904884665</c:v>
                </c:pt>
                <c:pt idx="174">
                  <c:v>-88.855262687208935</c:v>
                </c:pt>
                <c:pt idx="175">
                  <c:v>89.401736368413552</c:v>
                </c:pt>
                <c:pt idx="176">
                  <c:v>87.621207494126423</c:v>
                </c:pt>
                <c:pt idx="177">
                  <c:v>85.765458541780973</c:v>
                </c:pt>
                <c:pt idx="178">
                  <c:v>83.796111859875964</c:v>
                </c:pt>
                <c:pt idx="179">
                  <c:v>81.67066422151737</c:v>
                </c:pt>
                <c:pt idx="180">
                  <c:v>79.338847228776245</c:v>
                </c:pt>
                <c:pt idx="181">
                  <c:v>76.738166776966864</c:v>
                </c:pt>
                <c:pt idx="182">
                  <c:v>73.787909692294335</c:v>
                </c:pt>
                <c:pt idx="183">
                  <c:v>70.380689655041238</c:v>
                </c:pt>
                <c:pt idx="184">
                  <c:v>66.370333360442643</c:v>
                </c:pt>
                <c:pt idx="185">
                  <c:v>61.554874405818104</c:v>
                </c:pt>
                <c:pt idx="186">
                  <c:v>55.6547230574566</c:v>
                </c:pt>
                <c:pt idx="187">
                  <c:v>48.292242158055458</c:v>
                </c:pt>
                <c:pt idx="188">
                  <c:v>38.999211003979887</c:v>
                </c:pt>
                <c:pt idx="189">
                  <c:v>27.326588957338743</c:v>
                </c:pt>
                <c:pt idx="190">
                  <c:v>13.17655523703726</c:v>
                </c:pt>
                <c:pt idx="191">
                  <c:v>-2.7004147233694482</c:v>
                </c:pt>
                <c:pt idx="192">
                  <c:v>-18.675429508613576</c:v>
                </c:pt>
                <c:pt idx="193">
                  <c:v>-33.170022108881064</c:v>
                </c:pt>
                <c:pt idx="194">
                  <c:v>-45.537472409981888</c:v>
                </c:pt>
                <c:pt idx="195">
                  <c:v>-55.97946781014204</c:v>
                </c:pt>
                <c:pt idx="196">
                  <c:v>-65.05824474874855</c:v>
                </c:pt>
                <c:pt idx="197">
                  <c:v>-73.401094515876153</c:v>
                </c:pt>
                <c:pt idx="198">
                  <c:v>-81.632747679708231</c:v>
                </c:pt>
                <c:pt idx="199">
                  <c:v>89.578685650721155</c:v>
                </c:pt>
                <c:pt idx="200">
                  <c:v>79.434256939896088</c:v>
                </c:pt>
                <c:pt idx="201">
                  <c:v>66.949760622769332</c:v>
                </c:pt>
                <c:pt idx="202">
                  <c:v>51.167310334212587</c:v>
                </c:pt>
                <c:pt idx="203">
                  <c:v>32.108504537817424</c:v>
                </c:pt>
                <c:pt idx="204">
                  <c:v>12.034464673566312</c:v>
                </c:pt>
                <c:pt idx="205">
                  <c:v>-5.706884645837504</c:v>
                </c:pt>
                <c:pt idx="206">
                  <c:v>-19.544472096137262</c:v>
                </c:pt>
                <c:pt idx="207">
                  <c:v>-29.850127021426925</c:v>
                </c:pt>
                <c:pt idx="208">
                  <c:v>-37.557705300072222</c:v>
                </c:pt>
                <c:pt idx="209">
                  <c:v>-43.463709939151947</c:v>
                </c:pt>
                <c:pt idx="210">
                  <c:v>-48.120981478548927</c:v>
                </c:pt>
                <c:pt idx="211">
                  <c:v>-51.894787930434404</c:v>
                </c:pt>
                <c:pt idx="212">
                  <c:v>-55.026917155019369</c:v>
                </c:pt>
                <c:pt idx="213">
                  <c:v>-57.680590822725613</c:v>
                </c:pt>
                <c:pt idx="214">
                  <c:v>-59.968777536829336</c:v>
                </c:pt>
                <c:pt idx="215">
                  <c:v>-61.971678766314859</c:v>
                </c:pt>
                <c:pt idx="216">
                  <c:v>-63.747618730973343</c:v>
                </c:pt>
                <c:pt idx="217">
                  <c:v>-65.339956706006518</c:v>
                </c:pt>
                <c:pt idx="218">
                  <c:v>-66.78157477231791</c:v>
                </c:pt>
                <c:pt idx="219">
                  <c:v>-68.097859543241341</c:v>
                </c:pt>
                <c:pt idx="220">
                  <c:v>-69.308727967397132</c:v>
                </c:pt>
                <c:pt idx="221">
                  <c:v>-70.430032853606818</c:v>
                </c:pt>
                <c:pt idx="222">
                  <c:v>-71.474557213500233</c:v>
                </c:pt>
                <c:pt idx="223">
                  <c:v>-72.452730455503698</c:v>
                </c:pt>
                <c:pt idx="224">
                  <c:v>-73.373152823690376</c:v>
                </c:pt>
                <c:pt idx="225">
                  <c:v>-74.242985292348521</c:v>
                </c:pt>
                <c:pt idx="226">
                  <c:v>-75.068243504893189</c:v>
                </c:pt>
                <c:pt idx="227">
                  <c:v>-75.854022236820001</c:v>
                </c:pt>
                <c:pt idx="228">
                  <c:v>-76.604668847333869</c:v>
                </c:pt>
                <c:pt idx="229">
                  <c:v>-77.323918789457807</c:v>
                </c:pt>
                <c:pt idx="230">
                  <c:v>-78.015002559808138</c:v>
                </c:pt>
                <c:pt idx="231">
                  <c:v>-78.680730909860543</c:v>
                </c:pt>
                <c:pt idx="232">
                  <c:v>-79.32356334014348</c:v>
                </c:pt>
                <c:pt idx="233">
                  <c:v>-79.945663615931153</c:v>
                </c:pt>
                <c:pt idx="234">
                  <c:v>-80.548945117875888</c:v>
                </c:pt>
                <c:pt idx="235">
                  <c:v>-81.135108166350136</c:v>
                </c:pt>
                <c:pt idx="236">
                  <c:v>-81.705670961111366</c:v>
                </c:pt>
                <c:pt idx="237">
                  <c:v>-82.261995408004395</c:v>
                </c:pt>
                <c:pt idx="238">
                  <c:v>-82.805308826773796</c:v>
                </c:pt>
                <c:pt idx="239">
                  <c:v>-83.336722324009983</c:v>
                </c:pt>
                <c:pt idx="240">
                  <c:v>-83.857246455268537</c:v>
                </c:pt>
                <c:pt idx="241">
                  <c:v>-84.367804677898491</c:v>
                </c:pt>
                <c:pt idx="242">
                  <c:v>-84.869245002015234</c:v>
                </c:pt>
                <c:pt idx="243">
                  <c:v>-85.362350174766874</c:v>
                </c:pt>
                <c:pt idx="244">
                  <c:v>-85.847846677804057</c:v>
                </c:pt>
                <c:pt idx="245">
                  <c:v>-86.326412776243089</c:v>
                </c:pt>
                <c:pt idx="246">
                  <c:v>-86.798685827024386</c:v>
                </c:pt>
                <c:pt idx="247">
                  <c:v>-87.265269033843651</c:v>
                </c:pt>
                <c:pt idx="248">
                  <c:v>-87.726737823926683</c:v>
                </c:pt>
                <c:pt idx="249">
                  <c:v>-88.183646018652468</c:v>
                </c:pt>
                <c:pt idx="250">
                  <c:v>-88.636531975950533</c:v>
                </c:pt>
                <c:pt idx="251">
                  <c:v>-89.085924898897218</c:v>
                </c:pt>
                <c:pt idx="252">
                  <c:v>-89.532351534517332</c:v>
                </c:pt>
                <c:pt idx="253">
                  <c:v>-89.976343533503481</c:v>
                </c:pt>
                <c:pt idx="254">
                  <c:v>89.581554188294973</c:v>
                </c:pt>
                <c:pt idx="255">
                  <c:v>89.140773642453368</c:v>
                </c:pt>
                <c:pt idx="256">
                  <c:v>88.700711918912432</c:v>
                </c:pt>
                <c:pt idx="257">
                  <c:v>88.260716476170515</c:v>
                </c:pt>
                <c:pt idx="258">
                  <c:v>87.820066418878881</c:v>
                </c:pt>
                <c:pt idx="259">
                  <c:v>87.377948108182451</c:v>
                </c:pt>
                <c:pt idx="260">
                  <c:v>86.933422676843321</c:v>
                </c:pt>
                <c:pt idx="261">
                  <c:v>86.485381807208512</c:v>
                </c:pt>
                <c:pt idx="262">
                  <c:v>86.032486179241303</c:v>
                </c:pt>
                <c:pt idx="263">
                  <c:v>85.573077776795074</c:v>
                </c:pt>
                <c:pt idx="264">
                  <c:v>85.105051767256356</c:v>
                </c:pt>
                <c:pt idx="265">
                  <c:v>84.625664042498386</c:v>
                </c:pt>
                <c:pt idx="266">
                  <c:v>84.131232903231478</c:v>
                </c:pt>
                <c:pt idx="267">
                  <c:v>83.616659693570355</c:v>
                </c:pt>
                <c:pt idx="268">
                  <c:v>83.074625313931463</c:v>
                </c:pt>
                <c:pt idx="269">
                  <c:v>82.494173950910181</c:v>
                </c:pt>
                <c:pt idx="270">
                  <c:v>81.858058809442468</c:v>
                </c:pt>
                <c:pt idx="271">
                  <c:v>81.137371343686567</c:v>
                </c:pt>
                <c:pt idx="272">
                  <c:v>80.279542692816207</c:v>
                </c:pt>
                <c:pt idx="273">
                  <c:v>79.177704493616304</c:v>
                </c:pt>
                <c:pt idx="274">
                  <c:v>77.575827300971213</c:v>
                </c:pt>
                <c:pt idx="275">
                  <c:v>74.668414891010713</c:v>
                </c:pt>
                <c:pt idx="276">
                  <c:v>65.927761210154486</c:v>
                </c:pt>
                <c:pt idx="277">
                  <c:v>-6.7467803116696805</c:v>
                </c:pt>
                <c:pt idx="278">
                  <c:v>-87.516193033630159</c:v>
                </c:pt>
                <c:pt idx="279">
                  <c:v>86.600226405566488</c:v>
                </c:pt>
                <c:pt idx="280">
                  <c:v>84.213924775135666</c:v>
                </c:pt>
                <c:pt idx="281">
                  <c:v>82.790874252793188</c:v>
                </c:pt>
                <c:pt idx="282">
                  <c:v>81.768287885928302</c:v>
                </c:pt>
                <c:pt idx="283">
                  <c:v>80.949847408008807</c:v>
                </c:pt>
                <c:pt idx="284">
                  <c:v>80.249125233199806</c:v>
                </c:pt>
                <c:pt idx="285">
                  <c:v>79.622093718989731</c:v>
                </c:pt>
                <c:pt idx="286">
                  <c:v>79.043932454912252</c:v>
                </c:pt>
                <c:pt idx="287">
                  <c:v>78.499557326391056</c:v>
                </c:pt>
                <c:pt idx="288">
                  <c:v>77.979250003888239</c:v>
                </c:pt>
                <c:pt idx="289">
                  <c:v>77.476447182252926</c:v>
                </c:pt>
                <c:pt idx="290">
                  <c:v>76.986539100915721</c:v>
                </c:pt>
                <c:pt idx="291">
                  <c:v>76.50617772823071</c:v>
                </c:pt>
                <c:pt idx="292">
                  <c:v>76.032858973892658</c:v>
                </c:pt>
                <c:pt idx="293">
                  <c:v>75.564660082180907</c:v>
                </c:pt>
                <c:pt idx="294">
                  <c:v>75.100068826579374</c:v>
                </c:pt>
                <c:pt idx="295">
                  <c:v>74.637869075536244</c:v>
                </c:pt>
                <c:pt idx="296">
                  <c:v>74.177062106570958</c:v>
                </c:pt>
                <c:pt idx="297">
                  <c:v>73.716811236530233</c:v>
                </c:pt>
                <c:pt idx="298">
                  <c:v>73.256402039413388</c:v>
                </c:pt>
                <c:pt idx="299">
                  <c:v>72.795213214736634</c:v>
                </c:pt>
                <c:pt idx="300">
                  <c:v>72.332694875144156</c:v>
                </c:pt>
                <c:pt idx="301">
                  <c:v>71.868352091676059</c:v>
                </c:pt>
                <c:pt idx="302">
                  <c:v>71.401732221739181</c:v>
                </c:pt>
                <c:pt idx="303">
                  <c:v>70.932414994921572</c:v>
                </c:pt>
                <c:pt idx="304">
                  <c:v>70.460004632477222</c:v>
                </c:pt>
                <c:pt idx="305">
                  <c:v>69.984123480653693</c:v>
                </c:pt>
                <c:pt idx="306">
                  <c:v>69.50440677907963</c:v>
                </c:pt>
                <c:pt idx="307">
                  <c:v>69.020498284138199</c:v>
                </c:pt>
                <c:pt idx="308">
                  <c:v>68.532046537195228</c:v>
                </c:pt>
                <c:pt idx="309">
                  <c:v>68.038701617630949</c:v>
                </c:pt>
                <c:pt idx="310">
                  <c:v>67.540112256797812</c:v>
                </c:pt>
                <c:pt idx="311">
                  <c:v>67.035923215311612</c:v>
                </c:pt>
                <c:pt idx="312">
                  <c:v>66.525772845237995</c:v>
                </c:pt>
                <c:pt idx="313">
                  <c:v>66.009290772662766</c:v>
                </c:pt>
                <c:pt idx="314">
                  <c:v>65.486095646163548</c:v>
                </c:pt>
                <c:pt idx="315">
                  <c:v>64.955792903758137</c:v>
                </c:pt>
                <c:pt idx="316">
                  <c:v>64.417972515643868</c:v>
                </c:pt>
                <c:pt idx="317">
                  <c:v>63.872206662907544</c:v>
                </c:pt>
                <c:pt idx="318">
                  <c:v>63.31804731368188</c:v>
                </c:pt>
                <c:pt idx="319">
                  <c:v>62.755023658138867</c:v>
                </c:pt>
                <c:pt idx="320">
                  <c:v>62.18263936234618</c:v>
                </c:pt>
                <c:pt idx="321">
                  <c:v>61.600369598393023</c:v>
                </c:pt>
                <c:pt idx="322">
                  <c:v>61.007657804278345</c:v>
                </c:pt>
                <c:pt idx="323">
                  <c:v>60.403912121736973</c:v>
                </c:pt>
                <c:pt idx="324">
                  <c:v>59.788501453282883</c:v>
                </c:pt>
                <c:pt idx="325">
                  <c:v>59.160751071017117</c:v>
                </c:pt>
                <c:pt idx="326">
                  <c:v>58.519937698835179</c:v>
                </c:pt>
                <c:pt idx="327">
                  <c:v>57.865283976111201</c:v>
                </c:pt>
                <c:pt idx="328">
                  <c:v>57.19595219413138</c:v>
                </c:pt>
                <c:pt idx="329">
                  <c:v>56.511037175707713</c:v>
                </c:pt>
                <c:pt idx="330">
                  <c:v>55.809558142493934</c:v>
                </c:pt>
                <c:pt idx="331">
                  <c:v>55.09044938220282</c:v>
                </c:pt>
                <c:pt idx="332">
                  <c:v>54.352549487412965</c:v>
                </c:pt>
                <c:pt idx="333">
                  <c:v>53.594588886616073</c:v>
                </c:pt>
                <c:pt idx="334">
                  <c:v>52.815175323466789</c:v>
                </c:pt>
                <c:pt idx="335">
                  <c:v>52.012776857687179</c:v>
                </c:pt>
                <c:pt idx="336">
                  <c:v>51.18570185508645</c:v>
                </c:pt>
                <c:pt idx="337">
                  <c:v>50.332075297001431</c:v>
                </c:pt>
                <c:pt idx="338">
                  <c:v>49.449810560550233</c:v>
                </c:pt>
                <c:pt idx="339">
                  <c:v>48.536575585749119</c:v>
                </c:pt>
                <c:pt idx="340">
                  <c:v>47.589752033169709</c:v>
                </c:pt>
                <c:pt idx="341">
                  <c:v>46.606385617252691</c:v>
                </c:pt>
                <c:pt idx="342">
                  <c:v>45.583125233833172</c:v>
                </c:pt>
                <c:pt idx="343">
                  <c:v>44.516147725268048</c:v>
                </c:pt>
                <c:pt idx="344">
                  <c:v>43.401064053765978</c:v>
                </c:pt>
                <c:pt idx="345">
                  <c:v>42.23280115062483</c:v>
                </c:pt>
                <c:pt idx="346">
                  <c:v>41.005451576060075</c:v>
                </c:pt>
                <c:pt idx="347">
                  <c:v>39.712080054596861</c:v>
                </c:pt>
                <c:pt idx="348">
                  <c:v>38.344471467083999</c:v>
                </c:pt>
                <c:pt idx="349">
                  <c:v>36.892798225733117</c:v>
                </c:pt>
                <c:pt idx="350">
                  <c:v>35.345174912616756</c:v>
                </c:pt>
                <c:pt idx="351">
                  <c:v>33.687052617699997</c:v>
                </c:pt>
                <c:pt idx="352">
                  <c:v>31.900381202429269</c:v>
                </c:pt>
                <c:pt idx="353">
                  <c:v>29.962428971497243</c:v>
                </c:pt>
                <c:pt idx="354">
                  <c:v>27.844085869630337</c:v>
                </c:pt>
                <c:pt idx="355">
                  <c:v>25.507370320799154</c:v>
                </c:pt>
                <c:pt idx="356">
                  <c:v>22.901678459029746</c:v>
                </c:pt>
                <c:pt idx="357">
                  <c:v>19.957997574215781</c:v>
                </c:pt>
                <c:pt idx="358">
                  <c:v>16.579742821336055</c:v>
                </c:pt>
                <c:pt idx="359">
                  <c:v>12.627873672779788</c:v>
                </c:pt>
                <c:pt idx="360">
                  <c:v>7.8962136437811621</c:v>
                </c:pt>
                <c:pt idx="361">
                  <c:v>2.0702755360055476</c:v>
                </c:pt>
                <c:pt idx="362">
                  <c:v>-5.3389901557900146</c:v>
                </c:pt>
                <c:pt idx="363">
                  <c:v>-15.084381762777584</c:v>
                </c:pt>
                <c:pt idx="364">
                  <c:v>-28.213845272162089</c:v>
                </c:pt>
                <c:pt idx="365">
                  <c:v>-45.670411826515519</c:v>
                </c:pt>
                <c:pt idx="366">
                  <c:v>-66.814167248714966</c:v>
                </c:pt>
                <c:pt idx="367">
                  <c:v>-88.222254539080453</c:v>
                </c:pt>
                <c:pt idx="368">
                  <c:v>73.636540798811453</c:v>
                </c:pt>
                <c:pt idx="369">
                  <c:v>59.535648820178949</c:v>
                </c:pt>
                <c:pt idx="370">
                  <c:v>48.556673062315845</c:v>
                </c:pt>
                <c:pt idx="371">
                  <c:v>39.623409754900109</c:v>
                </c:pt>
                <c:pt idx="372">
                  <c:v>31.944815181504456</c:v>
                </c:pt>
                <c:pt idx="373">
                  <c:v>24.99321370191371</c:v>
                </c:pt>
                <c:pt idx="374">
                  <c:v>18.415077552126409</c:v>
                </c:pt>
                <c:pt idx="375">
                  <c:v>11.963962877713845</c:v>
                </c:pt>
                <c:pt idx="376">
                  <c:v>5.4596532462954261</c:v>
                </c:pt>
                <c:pt idx="377">
                  <c:v>-1.2346665663091747</c:v>
                </c:pt>
                <c:pt idx="378">
                  <c:v>-8.2237022144271261</c:v>
                </c:pt>
                <c:pt idx="379">
                  <c:v>-15.583826974408534</c:v>
                </c:pt>
                <c:pt idx="380">
                  <c:v>-23.362086750970128</c:v>
                </c:pt>
                <c:pt idx="381">
                  <c:v>-31.573050981998804</c:v>
                </c:pt>
                <c:pt idx="382">
                  <c:v>-40.196682761295079</c:v>
                </c:pt>
                <c:pt idx="383">
                  <c:v>-49.180780643973684</c:v>
                </c:pt>
                <c:pt idx="384">
                  <c:v>-58.450649683192523</c:v>
                </c:pt>
                <c:pt idx="385">
                  <c:v>-67.925947252539629</c:v>
                </c:pt>
                <c:pt idx="386">
                  <c:v>-77.541104369842031</c:v>
                </c:pt>
                <c:pt idx="387">
                  <c:v>-87.263554831063402</c:v>
                </c:pt>
                <c:pt idx="388">
                  <c:v>82.895360547768846</c:v>
                </c:pt>
                <c:pt idx="389">
                  <c:v>72.879460666725222</c:v>
                </c:pt>
                <c:pt idx="390">
                  <c:v>62.597464919136968</c:v>
                </c:pt>
                <c:pt idx="391">
                  <c:v>51.944119321182647</c:v>
                </c:pt>
                <c:pt idx="392">
                  <c:v>40.834240482307457</c:v>
                </c:pt>
                <c:pt idx="393">
                  <c:v>29.249045742085009</c:v>
                </c:pt>
                <c:pt idx="394">
                  <c:v>17.284365274949163</c:v>
                </c:pt>
                <c:pt idx="395">
                  <c:v>5.1745253800360906</c:v>
                </c:pt>
                <c:pt idx="396">
                  <c:v>-6.7386233244748102</c:v>
                </c:pt>
                <c:pt idx="397">
                  <c:v>-18.092832743696992</c:v>
                </c:pt>
                <c:pt idx="398">
                  <c:v>-28.603367358406864</c:v>
                </c:pt>
                <c:pt idx="399">
                  <c:v>-38.116668989060635</c:v>
                </c:pt>
                <c:pt idx="400">
                  <c:v>-46.60503577660112</c:v>
                </c:pt>
                <c:pt idx="401">
                  <c:v>-54.127431155724423</c:v>
                </c:pt>
                <c:pt idx="402">
                  <c:v>-60.786839036055738</c:v>
                </c:pt>
                <c:pt idx="403">
                  <c:v>-66.699360631104454</c:v>
                </c:pt>
                <c:pt idx="404">
                  <c:v>-71.97673946377023</c:v>
                </c:pt>
                <c:pt idx="405">
                  <c:v>-76.718577499743517</c:v>
                </c:pt>
                <c:pt idx="406">
                  <c:v>-81.010147688621657</c:v>
                </c:pt>
                <c:pt idx="407">
                  <c:v>-84.922942317808847</c:v>
                </c:pt>
                <c:pt idx="408">
                  <c:v>-88.516314656975453</c:v>
                </c:pt>
                <c:pt idx="409">
                  <c:v>88.160615126421675</c:v>
                </c:pt>
                <c:pt idx="410">
                  <c:v>85.067158832514636</c:v>
                </c:pt>
                <c:pt idx="411">
                  <c:v>82.169498215121749</c:v>
                </c:pt>
                <c:pt idx="412">
                  <c:v>79.439386793601386</c:v>
                </c:pt>
                <c:pt idx="413">
                  <c:v>76.853094532286462</c:v>
                </c:pt>
                <c:pt idx="414">
                  <c:v>74.390559403737655</c:v>
                </c:pt>
                <c:pt idx="415">
                  <c:v>72.034708439610284</c:v>
                </c:pt>
                <c:pt idx="416">
                  <c:v>69.770914804195087</c:v>
                </c:pt>
                <c:pt idx="417">
                  <c:v>67.586562889631878</c:v>
                </c:pt>
                <c:pt idx="418">
                  <c:v>65.47069880108387</c:v>
                </c:pt>
                <c:pt idx="419">
                  <c:v>63.413748277099423</c:v>
                </c:pt>
                <c:pt idx="420">
                  <c:v>61.407287938476557</c:v>
                </c:pt>
                <c:pt idx="421">
                  <c:v>59.44385883097042</c:v>
                </c:pt>
                <c:pt idx="422">
                  <c:v>57.516813639567118</c:v>
                </c:pt>
                <c:pt idx="423">
                  <c:v>55.620190830088092</c:v>
                </c:pt>
                <c:pt idx="424">
                  <c:v>53.748610430218832</c:v>
                </c:pt>
                <c:pt idx="425">
                  <c:v>51.897187290419339</c:v>
                </c:pt>
                <c:pt idx="426">
                  <c:v>50.061458540425924</c:v>
                </c:pt>
                <c:pt idx="427">
                  <c:v>48.237322637700885</c:v>
                </c:pt>
                <c:pt idx="428">
                  <c:v>46.420987935342843</c:v>
                </c:pt>
                <c:pt idx="429">
                  <c:v>44.608929113187834</c:v>
                </c:pt>
                <c:pt idx="430">
                  <c:v>42.797850143520279</c:v>
                </c:pt>
                <c:pt idx="431">
                  <c:v>40.984652722096541</c:v>
                </c:pt>
                <c:pt idx="432">
                  <c:v>39.166409301459886</c:v>
                </c:pt>
                <c:pt idx="433">
                  <c:v>37.340340028558778</c:v>
                </c:pt>
                <c:pt idx="434">
                  <c:v>35.503793021516977</c:v>
                </c:pt>
                <c:pt idx="435">
                  <c:v>33.654227527976175</c:v>
                </c:pt>
                <c:pt idx="436">
                  <c:v>31.789199595130267</c:v>
                </c:pt>
                <c:pt idx="437">
                  <c:v>29.906349953529372</c:v>
                </c:pt>
                <c:pt idx="438">
                  <c:v>28.003393876187832</c:v>
                </c:pt>
                <c:pt idx="439">
                  <c:v>26.078112823964915</c:v>
                </c:pt>
                <c:pt idx="440">
                  <c:v>24.12834772956019</c:v>
                </c:pt>
                <c:pt idx="441">
                  <c:v>22.151993807241698</c:v>
                </c:pt>
                <c:pt idx="442">
                  <c:v>20.146996804776805</c:v>
                </c:pt>
                <c:pt idx="443">
                  <c:v>18.111350638783051</c:v>
                </c:pt>
                <c:pt idx="444">
                  <c:v>16.043096375503364</c:v>
                </c:pt>
                <c:pt idx="445">
                  <c:v>13.940322536240632</c:v>
                </c:pt>
                <c:pt idx="446">
                  <c:v>11.801166720625869</c:v>
                </c:pt>
                <c:pt idx="447">
                  <c:v>9.6238185516275276</c:v>
                </c:pt>
                <c:pt idx="448">
                  <c:v>7.406523953735042</c:v>
                </c:pt>
                <c:pt idx="449">
                  <c:v>5.147590779904232</c:v>
                </c:pt>
                <c:pt idx="450">
                  <c:v>2.8453958034242279</c:v>
                </c:pt>
                <c:pt idx="451">
                  <c:v>0.49839308750737576</c:v>
                </c:pt>
                <c:pt idx="452">
                  <c:v>-1.8948762622425608</c:v>
                </c:pt>
                <c:pt idx="453">
                  <c:v>-4.3357729696939193</c:v>
                </c:pt>
                <c:pt idx="454">
                  <c:v>-6.8255471091039333</c:v>
                </c:pt>
                <c:pt idx="455">
                  <c:v>-9.3653243228359493</c:v>
                </c:pt>
                <c:pt idx="456">
                  <c:v>-11.956090812497548</c:v>
                </c:pt>
                <c:pt idx="457">
                  <c:v>-14.598677214965383</c:v>
                </c:pt>
                <c:pt idx="458">
                  <c:v>-17.293741515547804</c:v>
                </c:pt>
                <c:pt idx="459">
                  <c:v>-20.041751196888359</c:v>
                </c:pt>
                <c:pt idx="460">
                  <c:v>-22.842964873438472</c:v>
                </c:pt>
                <c:pt idx="461">
                  <c:v>-25.697413716225622</c:v>
                </c:pt>
                <c:pt idx="462">
                  <c:v>-28.604883029557818</c:v>
                </c:pt>
                <c:pt idx="463">
                  <c:v>-31.564894397961265</c:v>
                </c:pt>
                <c:pt idx="464">
                  <c:v>-34.57668887525346</c:v>
                </c:pt>
                <c:pt idx="465">
                  <c:v>-37.639211734829765</c:v>
                </c:pt>
                <c:pt idx="466">
                  <c:v>-40.751099337214029</c:v>
                </c:pt>
                <c:pt idx="467">
                  <c:v>-43.910668693597266</c:v>
                </c:pt>
                <c:pt idx="468">
                  <c:v>-47.115910308404104</c:v>
                </c:pt>
                <c:pt idx="469">
                  <c:v>-50.364484866038993</c:v>
                </c:pt>
                <c:pt idx="470">
                  <c:v>-53.653724283755267</c:v>
                </c:pt>
                <c:pt idx="471">
                  <c:v>-56.980637581955854</c:v>
                </c:pt>
                <c:pt idx="472">
                  <c:v>-60.341921924618468</c:v>
                </c:pt>
                <c:pt idx="473">
                  <c:v>-63.733979057114915</c:v>
                </c:pt>
                <c:pt idx="474">
                  <c:v>-67.15293721982529</c:v>
                </c:pt>
                <c:pt idx="475">
                  <c:v>-70.594678449037659</c:v>
                </c:pt>
                <c:pt idx="476">
                  <c:v>-74.054870999247257</c:v>
                </c:pt>
                <c:pt idx="477">
                  <c:v>-77.529006442334918</c:v>
                </c:pt>
                <c:pt idx="478">
                  <c:v>-81.012440829661642</c:v>
                </c:pt>
                <c:pt idx="479">
                  <c:v>-84.500439153826662</c:v>
                </c:pt>
                <c:pt idx="480">
                  <c:v>-87.988222228317341</c:v>
                </c:pt>
                <c:pt idx="481">
                  <c:v>88.52898497481344</c:v>
                </c:pt>
                <c:pt idx="482">
                  <c:v>85.05590451884926</c:v>
                </c:pt>
                <c:pt idx="483">
                  <c:v>81.597157192872444</c:v>
                </c:pt>
                <c:pt idx="484">
                  <c:v>78.157215580630464</c:v>
                </c:pt>
                <c:pt idx="485">
                  <c:v>74.740359244879613</c:v>
                </c:pt>
                <c:pt idx="486">
                  <c:v>71.350632554286662</c:v>
                </c:pt>
                <c:pt idx="487">
                  <c:v>67.991805397719958</c:v>
                </c:pt>
                <c:pt idx="488">
                  <c:v>64.667336661178965</c:v>
                </c:pt>
                <c:pt idx="489">
                  <c:v>61.380339854339155</c:v>
                </c:pt>
                <c:pt idx="490">
                  <c:v>58.133549604974306</c:v>
                </c:pt>
                <c:pt idx="491">
                  <c:v>54.929286771570702</c:v>
                </c:pt>
                <c:pt idx="492">
                  <c:v>51.769418429689374</c:v>
                </c:pt>
                <c:pt idx="493">
                  <c:v>48.655306522958497</c:v>
                </c:pt>
                <c:pt idx="494">
                  <c:v>45.587734645786973</c:v>
                </c:pt>
                <c:pt idx="495">
                  <c:v>42.566794379682037</c:v>
                </c:pt>
                <c:pt idx="496">
                  <c:v>39.591696724960052</c:v>
                </c:pt>
                <c:pt idx="497">
                  <c:v>36.66044076295632</c:v>
                </c:pt>
                <c:pt idx="498">
                  <c:v>33.769196073146034</c:v>
                </c:pt>
                <c:pt idx="499">
                  <c:v>30.911068536406638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E9-44DD-AA57-692B136E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890720599235223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80"/>
        <c:crossBetween val="midCat"/>
        <c:majorUnit val="1"/>
      </c:valAx>
      <c:valAx>
        <c:axId val="1385223055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20"/>
        <c:crossBetween val="midCat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0440279155366439"/>
          <c:y val="0.61103608557310229"/>
          <c:w val="0.24743463632014379"/>
          <c:h val="0.16102948723588323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200"/>
              <a:t>RL</a:t>
            </a:r>
            <a:r>
              <a:rPr lang="ja-JP" sz="1200"/>
              <a:t>：リターンロス</a:t>
            </a:r>
          </a:p>
        </c:rich>
      </c:tx>
      <c:layout>
        <c:manualLayout>
          <c:xMode val="edge"/>
          <c:yMode val="edge"/>
          <c:x val="0.53673820385663384"/>
          <c:y val="0.49560187152540558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629633693527546"/>
          <c:y val="2.5136232436931669E-2"/>
          <c:w val="0.74119894523092589"/>
          <c:h val="0.83673388048128061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演算処理部!$CA$41:$CA$931</c:f>
              <c:numCache>
                <c:formatCode>General</c:formatCode>
                <c:ptCount val="891"/>
                <c:pt idx="0">
                  <c:v>-20.135580690094951</c:v>
                </c:pt>
                <c:pt idx="1">
                  <c:v>-19.762315853669449</c:v>
                </c:pt>
                <c:pt idx="2">
                  <c:v>-19.555308941113388</c:v>
                </c:pt>
                <c:pt idx="3">
                  <c:v>-19.509295820296874</c:v>
                </c:pt>
                <c:pt idx="4">
                  <c:v>-19.625885907756896</c:v>
                </c:pt>
                <c:pt idx="5">
                  <c:v>-19.913794527658084</c:v>
                </c:pt>
                <c:pt idx="6">
                  <c:v>-20.390254314464372</c:v>
                </c:pt>
                <c:pt idx="7">
                  <c:v>-21.084146427319403</c:v>
                </c:pt>
                <c:pt idx="8">
                  <c:v>-22.042252440003619</c:v>
                </c:pt>
                <c:pt idx="9">
                  <c:v>-23.342131624823878</c:v>
                </c:pt>
                <c:pt idx="10">
                  <c:v>-25.121354712413726</c:v>
                </c:pt>
                <c:pt idx="11">
                  <c:v>-27.65568614470142</c:v>
                </c:pt>
                <c:pt idx="12">
                  <c:v>-31.635215354095976</c:v>
                </c:pt>
                <c:pt idx="13">
                  <c:v>-39.946739814945204</c:v>
                </c:pt>
                <c:pt idx="14">
                  <c:v>-43.529774479861551</c:v>
                </c:pt>
                <c:pt idx="15">
                  <c:v>-32.539052512372791</c:v>
                </c:pt>
                <c:pt idx="16">
                  <c:v>-27.876276209818471</c:v>
                </c:pt>
                <c:pt idx="17">
                  <c:v>-24.949951849985098</c:v>
                </c:pt>
                <c:pt idx="18">
                  <c:v>-22.890385286914885</c:v>
                </c:pt>
                <c:pt idx="19">
                  <c:v>-21.378221966691136</c:v>
                </c:pt>
                <c:pt idx="20">
                  <c:v>-20.264795438161304</c:v>
                </c:pt>
                <c:pt idx="21">
                  <c:v>-19.474043966280409</c:v>
                </c:pt>
                <c:pt idx="22">
                  <c:v>-18.968490970049476</c:v>
                </c:pt>
                <c:pt idx="23">
                  <c:v>-18.736248431526356</c:v>
                </c:pt>
                <c:pt idx="24">
                  <c:v>-18.787447120932733</c:v>
                </c:pt>
                <c:pt idx="25">
                  <c:v>-19.157350034172499</c:v>
                </c:pt>
                <c:pt idx="26">
                  <c:v>-19.918233359772859</c:v>
                </c:pt>
                <c:pt idx="27">
                  <c:v>-21.209961715368294</c:v>
                </c:pt>
                <c:pt idx="28">
                  <c:v>-23.325484760180537</c:v>
                </c:pt>
                <c:pt idx="29">
                  <c:v>-27.024718960175534</c:v>
                </c:pt>
                <c:pt idx="30">
                  <c:v>-35.762935886351222</c:v>
                </c:pt>
                <c:pt idx="31">
                  <c:v>-35.900372621790147</c:v>
                </c:pt>
                <c:pt idx="32">
                  <c:v>-25.763399635861475</c:v>
                </c:pt>
                <c:pt idx="33">
                  <c:v>-21.03395286777549</c:v>
                </c:pt>
                <c:pt idx="34">
                  <c:v>-17.989926155635537</c:v>
                </c:pt>
                <c:pt idx="35">
                  <c:v>-15.863970196801802</c:v>
                </c:pt>
                <c:pt idx="36">
                  <c:v>-14.386010367340278</c:v>
                </c:pt>
                <c:pt idx="37">
                  <c:v>-13.461147708239897</c:v>
                </c:pt>
                <c:pt idx="38">
                  <c:v>-13.102856569829562</c:v>
                </c:pt>
                <c:pt idx="39">
                  <c:v>-13.458037421805635</c:v>
                </c:pt>
                <c:pt idx="40">
                  <c:v>-14.972977129549157</c:v>
                </c:pt>
                <c:pt idx="41">
                  <c:v>-19.254219159546455</c:v>
                </c:pt>
                <c:pt idx="42">
                  <c:v>-41.005089733315032</c:v>
                </c:pt>
                <c:pt idx="43">
                  <c:v>-14.665445186740641</c:v>
                </c:pt>
                <c:pt idx="44">
                  <c:v>-7.8233231337241662</c:v>
                </c:pt>
                <c:pt idx="45">
                  <c:v>-4.091801348873255</c:v>
                </c:pt>
                <c:pt idx="46">
                  <c:v>-2.0773632456536051</c:v>
                </c:pt>
                <c:pt idx="47">
                  <c:v>-1.0540403290051343</c:v>
                </c:pt>
                <c:pt idx="48">
                  <c:v>-0.54683869711714439</c:v>
                </c:pt>
                <c:pt idx="49">
                  <c:v>-0.29260518354279619</c:v>
                </c:pt>
                <c:pt idx="50">
                  <c:v>-0.1615219612731269</c:v>
                </c:pt>
                <c:pt idx="51">
                  <c:v>-9.1703514705600828E-2</c:v>
                </c:pt>
                <c:pt idx="52">
                  <c:v>-5.3342466107385751E-2</c:v>
                </c:pt>
                <c:pt idx="53">
                  <c:v>-3.1672197283249562E-2</c:v>
                </c:pt>
                <c:pt idx="54">
                  <c:v>-1.9132170170062045E-2</c:v>
                </c:pt>
                <c:pt idx="55">
                  <c:v>-1.1724232398977276E-2</c:v>
                </c:pt>
                <c:pt idx="56">
                  <c:v>-7.2704231719968827E-3</c:v>
                </c:pt>
                <c:pt idx="57">
                  <c:v>-4.5524815231214478E-3</c:v>
                </c:pt>
                <c:pt idx="58">
                  <c:v>-2.872870092822776E-3</c:v>
                </c:pt>
                <c:pt idx="59">
                  <c:v>-1.8239443508102657E-3</c:v>
                </c:pt>
                <c:pt idx="60">
                  <c:v>-1.1631731462438072E-3</c:v>
                </c:pt>
                <c:pt idx="61">
                  <c:v>-7.4398865197028061E-4</c:v>
                </c:pt>
                <c:pt idx="62">
                  <c:v>-4.7660225121568846E-4</c:v>
                </c:pt>
                <c:pt idx="63">
                  <c:v>-3.0535482623047431E-4</c:v>
                </c:pt>
                <c:pt idx="64">
                  <c:v>-1.9539005304930086E-4</c:v>
                </c:pt>
                <c:pt idx="65">
                  <c:v>-1.2468801411573481E-4</c:v>
                </c:pt>
                <c:pt idx="66">
                  <c:v>-7.9235309409650932E-5</c:v>
                </c:pt>
                <c:pt idx="67">
                  <c:v>-5.005965388937465E-5</c:v>
                </c:pt>
                <c:pt idx="68">
                  <c:v>-3.1388691041306709E-5</c:v>
                </c:pt>
                <c:pt idx="69">
                  <c:v>-1.9495402141311891E-5</c:v>
                </c:pt>
                <c:pt idx="70">
                  <c:v>-1.1967699567582954E-5</c:v>
                </c:pt>
                <c:pt idx="71">
                  <c:v>-7.2428084445222636E-6</c:v>
                </c:pt>
                <c:pt idx="72">
                  <c:v>-4.3084740704044299E-6</c:v>
                </c:pt>
                <c:pt idx="73">
                  <c:v>-2.5101454187074179E-6</c:v>
                </c:pt>
                <c:pt idx="74">
                  <c:v>-1.4259723040103339E-6</c:v>
                </c:pt>
                <c:pt idx="75">
                  <c:v>-7.8547355569868617E-7</c:v>
                </c:pt>
                <c:pt idx="76">
                  <c:v>-4.164833136896198E-7</c:v>
                </c:pt>
                <c:pt idx="77">
                  <c:v>-2.1049244051528718E-7</c:v>
                </c:pt>
                <c:pt idx="78">
                  <c:v>-1.0000060842214436E-7</c:v>
                </c:pt>
                <c:pt idx="79">
                  <c:v>-4.373237415220082E-8</c:v>
                </c:pt>
                <c:pt idx="80">
                  <c:v>-1.7011624672255619E-8</c:v>
                </c:pt>
                <c:pt idx="81">
                  <c:v>-5.5223012781526023E-9</c:v>
                </c:pt>
                <c:pt idx="82">
                  <c:v>-1.2912807655292296E-9</c:v>
                </c:pt>
                <c:pt idx="83">
                  <c:v>-1.2705785833905732E-10</c:v>
                </c:pt>
                <c:pt idx="84">
                  <c:v>-9.168825551993492E-12</c:v>
                </c:pt>
                <c:pt idx="85">
                  <c:v>-9.5391272991974963E-11</c:v>
                </c:pt>
                <c:pt idx="86">
                  <c:v>-1.2751977119554311E-10</c:v>
                </c:pt>
                <c:pt idx="87">
                  <c:v>-9.1772152009961489E-11</c:v>
                </c:pt>
                <c:pt idx="88">
                  <c:v>-3.9649288114895448E-11</c:v>
                </c:pt>
                <c:pt idx="89">
                  <c:v>-8.1794255713088324E-12</c:v>
                </c:pt>
                <c:pt idx="90">
                  <c:v>-2.3143859197279197E-13</c:v>
                </c:pt>
                <c:pt idx="91">
                  <c:v>-4.1466081061791441E-14</c:v>
                </c:pt>
                <c:pt idx="92">
                  <c:v>-8.6133729312582314E-12</c:v>
                </c:pt>
                <c:pt idx="93">
                  <c:v>-8.9861819298699453E-11</c:v>
                </c:pt>
                <c:pt idx="94">
                  <c:v>-4.2247572041713579E-10</c:v>
                </c:pt>
                <c:pt idx="95">
                  <c:v>-1.3551231011346492E-9</c:v>
                </c:pt>
                <c:pt idx="96">
                  <c:v>-3.4643975336393045E-9</c:v>
                </c:pt>
                <c:pt idx="97">
                  <c:v>-7.6160191809651212E-9</c:v>
                </c:pt>
                <c:pt idx="98">
                  <c:v>-1.5030679078621331E-8</c:v>
                </c:pt>
                <c:pt idx="99">
                  <c:v>-2.735646784700387E-8</c:v>
                </c:pt>
                <c:pt idx="100">
                  <c:v>-4.6750316049350853E-8</c:v>
                </c:pt>
                <c:pt idx="101">
                  <c:v>-7.5971462615698595E-8</c:v>
                </c:pt>
                <c:pt idx="102">
                  <c:v>-1.184903563796809E-7</c:v>
                </c:pt>
                <c:pt idx="103">
                  <c:v>-1.7861717881251313E-7</c:v>
                </c:pt>
                <c:pt idx="104">
                  <c:v>-2.6165482407188366E-7</c:v>
                </c:pt>
                <c:pt idx="105">
                  <c:v>-3.7408217924921572E-7</c:v>
                </c:pt>
                <c:pt idx="106">
                  <c:v>-5.2377481965829664E-7</c:v>
                </c:pt>
                <c:pt idx="107">
                  <c:v>-7.2027168630255064E-7</c:v>
                </c:pt>
                <c:pt idx="108">
                  <c:v>-9.7509829244775722E-7</c:v>
                </c:pt>
                <c:pt idx="109">
                  <c:v>-1.3021595337665672E-6</c:v>
                </c:pt>
                <c:pt idx="110">
                  <c:v>-1.7182182306012921E-6</c:v>
                </c:pt>
                <c:pt idx="111">
                  <c:v>-2.2434795551114181E-6</c:v>
                </c:pt>
                <c:pt idx="112">
                  <c:v>-2.9023066457018176E-6</c:v>
                </c:pt>
                <c:pt idx="113">
                  <c:v>-3.7240991125129884E-6</c:v>
                </c:pt>
                <c:pt idx="114">
                  <c:v>-4.7443746916073553E-6</c:v>
                </c:pt>
                <c:pt idx="115">
                  <c:v>-6.0061049279538427E-6</c:v>
                </c:pt>
                <c:pt idx="116">
                  <c:v>-7.5613699907817427E-6</c:v>
                </c:pt>
                <c:pt idx="117">
                  <c:v>-9.4734158281402102E-6</c:v>
                </c:pt>
                <c:pt idx="118">
                  <c:v>-1.181922090956406E-5</c:v>
                </c:pt>
                <c:pt idx="119">
                  <c:v>-1.4692711199603843E-5</c:v>
                </c:pt>
                <c:pt idx="120">
                  <c:v>-1.8208803726941903E-5</c:v>
                </c:pt>
                <c:pt idx="121">
                  <c:v>-2.2508514649596829E-5</c:v>
                </c:pt>
                <c:pt idx="122">
                  <c:v>-2.7765441989248321E-5</c:v>
                </c:pt>
                <c:pt idx="123">
                  <c:v>-3.4194033790509031E-5</c:v>
                </c:pt>
                <c:pt idx="124">
                  <c:v>-4.206018867012364E-5</c:v>
                </c:pt>
                <c:pt idx="125">
                  <c:v>-5.1694922670928982E-5</c:v>
                </c:pt>
                <c:pt idx="126">
                  <c:v>-6.3512094058288648E-5</c:v>
                </c:pt>
                <c:pt idx="127">
                  <c:v>-7.8031536574071184E-5</c:v>
                </c:pt>
                <c:pt idx="128">
                  <c:v>-9.5909455581482064E-5</c:v>
                </c:pt>
                <c:pt idx="129">
                  <c:v>-1.1797865633434775E-4</c:v>
                </c:pt>
                <c:pt idx="130">
                  <c:v>-1.4530219740916449E-4</c:v>
                </c:pt>
                <c:pt idx="131">
                  <c:v>-1.792455454479589E-4</c:v>
                </c:pt>
                <c:pt idx="132">
                  <c:v>-2.2157448119511112E-4</c:v>
                </c:pt>
                <c:pt idx="133">
                  <c:v>-2.7458923322110459E-4</c:v>
                </c:pt>
                <c:pt idx="134">
                  <c:v>-3.4131017124978757E-4</c:v>
                </c:pt>
                <c:pt idx="135">
                  <c:v>-4.2573780629447702E-4</c:v>
                </c:pt>
                <c:pt idx="136">
                  <c:v>-5.3322135335484599E-4</c:v>
                </c:pt>
                <c:pt idx="137">
                  <c:v>-6.7098828944610204E-4</c:v>
                </c:pt>
                <c:pt idx="138">
                  <c:v>-8.4891660396668777E-4</c:v>
                </c:pt>
                <c:pt idx="139">
                  <c:v>-1.0806795552773917E-3</c:v>
                </c:pt>
                <c:pt idx="140">
                  <c:v>-1.385473720601075E-3</c:v>
                </c:pt>
                <c:pt idx="141">
                  <c:v>-1.7906809483566807E-3</c:v>
                </c:pt>
                <c:pt idx="142">
                  <c:v>-2.3360633018682827E-3</c:v>
                </c:pt>
                <c:pt idx="143">
                  <c:v>-3.0805461450527159E-3</c:v>
                </c:pt>
                <c:pt idx="144">
                  <c:v>-4.1135126981121546E-3</c:v>
                </c:pt>
                <c:pt idx="145">
                  <c:v>-5.5742563465640341E-3</c:v>
                </c:pt>
                <c:pt idx="146">
                  <c:v>-7.6868242205912311E-3</c:v>
                </c:pt>
                <c:pt idx="147">
                  <c:v>-1.0825383099881491E-2</c:v>
                </c:pt>
                <c:pt idx="148">
                  <c:v>-1.5643809933675874E-2</c:v>
                </c:pt>
                <c:pt idx="149">
                  <c:v>-2.3350471774066912E-2</c:v>
                </c:pt>
                <c:pt idx="150">
                  <c:v>-3.6341656144777995E-2</c:v>
                </c:pt>
                <c:pt idx="151">
                  <c:v>-5.9826518465830564E-2</c:v>
                </c:pt>
                <c:pt idx="152">
                  <c:v>-0.10663075660830293</c:v>
                </c:pt>
                <c:pt idx="153">
                  <c:v>-0.21450392671817131</c:v>
                </c:pt>
                <c:pt idx="154">
                  <c:v>-0.52998698409920386</c:v>
                </c:pt>
                <c:pt idx="155">
                  <c:v>-1.9708235535129783</c:v>
                </c:pt>
                <c:pt idx="156">
                  <c:v>-24.578502531077827</c:v>
                </c:pt>
                <c:pt idx="157">
                  <c:v>-2.9202881289349278</c:v>
                </c:pt>
                <c:pt idx="158">
                  <c:v>-1.0272475405134891</c:v>
                </c:pt>
                <c:pt idx="159">
                  <c:v>-0.55886741047082023</c:v>
                </c:pt>
                <c:pt idx="160">
                  <c:v>-0.376753700198178</c:v>
                </c:pt>
                <c:pt idx="161">
                  <c:v>-0.28816684614556193</c:v>
                </c:pt>
                <c:pt idx="162">
                  <c:v>-0.23969140757296739</c:v>
                </c:pt>
                <c:pt idx="163">
                  <c:v>-0.2118275545405241</c:v>
                </c:pt>
                <c:pt idx="164">
                  <c:v>-0.19614844804166742</c:v>
                </c:pt>
                <c:pt idx="165">
                  <c:v>-0.18863349415719188</c:v>
                </c:pt>
                <c:pt idx="166">
                  <c:v>-0.18730813282718356</c:v>
                </c:pt>
                <c:pt idx="167">
                  <c:v>-0.19129819067078702</c:v>
                </c:pt>
                <c:pt idx="168">
                  <c:v>-0.20043250459059414</c:v>
                </c:pt>
                <c:pt idx="169">
                  <c:v>-0.21509681700358252</c:v>
                </c:pt>
                <c:pt idx="170">
                  <c:v>-0.23623324896070969</c:v>
                </c:pt>
                <c:pt idx="171">
                  <c:v>-0.26545879698174285</c:v>
                </c:pt>
                <c:pt idx="172">
                  <c:v>-0.30532342640835575</c:v>
                </c:pt>
                <c:pt idx="173">
                  <c:v>-0.35977640076418399</c:v>
                </c:pt>
                <c:pt idx="174">
                  <c:v>-0.4349838765411676</c:v>
                </c:pt>
                <c:pt idx="175">
                  <c:v>-0.54077936854216713</c:v>
                </c:pt>
                <c:pt idx="176">
                  <c:v>-0.69330669274828394</c:v>
                </c:pt>
                <c:pt idx="177">
                  <c:v>-0.9199937794075792</c:v>
                </c:pt>
                <c:pt idx="178">
                  <c:v>-1.2692241695813622</c:v>
                </c:pt>
                <c:pt idx="179">
                  <c:v>-1.8296849363271017</c:v>
                </c:pt>
                <c:pt idx="180">
                  <c:v>-2.7698960378340045</c:v>
                </c:pt>
                <c:pt idx="181">
                  <c:v>-4.421466281148752</c:v>
                </c:pt>
                <c:pt idx="182">
                  <c:v>-7.4844586994964573</c:v>
                </c:pt>
                <c:pt idx="183">
                  <c:v>-13.961637074179048</c:v>
                </c:pt>
                <c:pt idx="184">
                  <c:v>-30.846728989845644</c:v>
                </c:pt>
                <c:pt idx="185">
                  <c:v>-12.986017335027906</c:v>
                </c:pt>
                <c:pt idx="186">
                  <c:v>-8.6747875957866061</c:v>
                </c:pt>
                <c:pt idx="187">
                  <c:v>-6.6695590940805003</c:v>
                </c:pt>
                <c:pt idx="188">
                  <c:v>-5.6692032521779865</c:v>
                </c:pt>
                <c:pt idx="189">
                  <c:v>-5.2598179002485592</c:v>
                </c:pt>
                <c:pt idx="190">
                  <c:v>-5.3137610214309596</c:v>
                </c:pt>
                <c:pt idx="191">
                  <c:v>-5.8793982412623516</c:v>
                </c:pt>
                <c:pt idx="192">
                  <c:v>-7.2418651487191426</c:v>
                </c:pt>
                <c:pt idx="193">
                  <c:v>-10.319461465053571</c:v>
                </c:pt>
                <c:pt idx="194">
                  <c:v>-19.94379920238034</c:v>
                </c:pt>
                <c:pt idx="195">
                  <c:v>-15.208896603515971</c:v>
                </c:pt>
                <c:pt idx="196">
                  <c:v>-6.7976259672644055</c:v>
                </c:pt>
                <c:pt idx="197">
                  <c:v>-3.4186862704132288</c:v>
                </c:pt>
                <c:pt idx="198">
                  <c:v>-1.838793890585072</c:v>
                </c:pt>
                <c:pt idx="199">
                  <c:v>-1.0563962966825313</c:v>
                </c:pt>
                <c:pt idx="200">
                  <c:v>-0.64457683434773982</c:v>
                </c:pt>
                <c:pt idx="201">
                  <c:v>-0.4141000162069996</c:v>
                </c:pt>
                <c:pt idx="202">
                  <c:v>-0.27774218736970396</c:v>
                </c:pt>
                <c:pt idx="203">
                  <c:v>-0.19309955461411887</c:v>
                </c:pt>
                <c:pt idx="204">
                  <c:v>-0.13836591056570269</c:v>
                </c:pt>
                <c:pt idx="205">
                  <c:v>-0.10171978517351585</c:v>
                </c:pt>
                <c:pt idx="206">
                  <c:v>-7.6442544921154459E-2</c:v>
                </c:pt>
                <c:pt idx="207">
                  <c:v>-5.8553731123102311E-2</c:v>
                </c:pt>
                <c:pt idx="208">
                  <c:v>-4.5607801835358619E-2</c:v>
                </c:pt>
                <c:pt idx="209">
                  <c:v>-3.6053608655997452E-2</c:v>
                </c:pt>
                <c:pt idx="210">
                  <c:v>-2.8879325733439164E-2</c:v>
                </c:pt>
                <c:pt idx="211">
                  <c:v>-2.3408361085139287E-2</c:v>
                </c:pt>
                <c:pt idx="212">
                  <c:v>-1.9178197796174416E-2</c:v>
                </c:pt>
                <c:pt idx="213">
                  <c:v>-1.5866358779140714E-2</c:v>
                </c:pt>
                <c:pt idx="214">
                  <c:v>-1.3243978910546819E-2</c:v>
                </c:pt>
                <c:pt idx="215">
                  <c:v>-1.1146002230348243E-2</c:v>
                </c:pt>
                <c:pt idx="216">
                  <c:v>-9.4516428707441709E-3</c:v>
                </c:pt>
                <c:pt idx="217">
                  <c:v>-8.0713270609266714E-3</c:v>
                </c:pt>
                <c:pt idx="218">
                  <c:v>-6.9378125755988193E-3</c:v>
                </c:pt>
                <c:pt idx="219">
                  <c:v>-6.0000518112598945E-3</c:v>
                </c:pt>
                <c:pt idx="220">
                  <c:v>-5.2188880758587755E-3</c:v>
                </c:pt>
                <c:pt idx="221">
                  <c:v>-4.5639963235512707E-3</c:v>
                </c:pt>
                <c:pt idx="222">
                  <c:v>-4.0116810915210594E-3</c:v>
                </c:pt>
                <c:pt idx="223">
                  <c:v>-3.543272936684654E-3</c:v>
                </c:pt>
                <c:pt idx="224">
                  <c:v>-3.1439480255570566E-3</c:v>
                </c:pt>
                <c:pt idx="225">
                  <c:v>-2.8018504203664455E-3</c:v>
                </c:pt>
                <c:pt idx="226">
                  <c:v>-2.5074332694207968E-3</c:v>
                </c:pt>
                <c:pt idx="227">
                  <c:v>-2.2529599289521944E-3</c:v>
                </c:pt>
                <c:pt idx="228">
                  <c:v>-2.0321230549256212E-3</c:v>
                </c:pt>
                <c:pt idx="229">
                  <c:v>-1.8397514995815677E-3</c:v>
                </c:pt>
                <c:pt idx="230">
                  <c:v>-1.6715831175266719E-3</c:v>
                </c:pt>
                <c:pt idx="231">
                  <c:v>-1.5240874443380376E-3</c:v>
                </c:pt>
                <c:pt idx="232">
                  <c:v>-1.3943264005684302E-3</c:v>
                </c:pt>
                <c:pt idx="233">
                  <c:v>-1.2798441987738889E-3</c:v>
                </c:pt>
                <c:pt idx="234">
                  <c:v>-1.178579833770574E-3</c:v>
                </c:pt>
                <c:pt idx="235">
                  <c:v>-1.0887971536730392E-3</c:v>
                </c:pt>
                <c:pt idx="236">
                  <c:v>-1.0090287064705272E-3</c:v>
                </c:pt>
                <c:pt idx="237">
                  <c:v>-9.3803045003942485E-4</c:v>
                </c:pt>
                <c:pt idx="238">
                  <c:v>-8.7474508498935931E-4</c:v>
                </c:pt>
                <c:pt idx="239">
                  <c:v>-8.1827227861918045E-4</c:v>
                </c:pt>
                <c:pt idx="240">
                  <c:v>-7.6784443744485828E-4</c:v>
                </c:pt>
                <c:pt idx="241">
                  <c:v>-7.228069860789508E-4</c:v>
                </c:pt>
                <c:pt idx="242">
                  <c:v>-6.8260234560198467E-4</c:v>
                </c:pt>
                <c:pt idx="243">
                  <c:v>-6.4675699171787943E-4</c:v>
                </c:pt>
                <c:pt idx="244">
                  <c:v>-6.1487112655139015E-4</c:v>
                </c:pt>
                <c:pt idx="245">
                  <c:v>-5.8661062855739146E-4</c:v>
                </c:pt>
                <c:pt idx="246">
                  <c:v>-5.6170106367195297E-4</c:v>
                </c:pt>
                <c:pt idx="247">
                  <c:v>-5.3992365737731902E-4</c:v>
                </c:pt>
                <c:pt idx="248">
                  <c:v>-5.2111325448074433E-4</c:v>
                </c:pt>
                <c:pt idx="249">
                  <c:v>-5.0515844721404836E-4</c:v>
                </c:pt>
                <c:pt idx="250">
                  <c:v>-4.9200425707103122E-4</c:v>
                </c:pt>
                <c:pt idx="251">
                  <c:v>-4.8165805009176368E-4</c:v>
                </c:pt>
                <c:pt idx="252">
                  <c:v>-4.741998135549952E-4</c:v>
                </c:pt>
                <c:pt idx="253">
                  <c:v>-4.6979863738405667E-4</c:v>
                </c:pt>
                <c:pt idx="254">
                  <c:v>-4.6873843018603188E-4</c:v>
                </c:pt>
                <c:pt idx="255">
                  <c:v>-4.7145794290309392E-4</c:v>
                </c:pt>
                <c:pt idx="256">
                  <c:v>-4.7861382535158701E-4</c:v>
                </c:pt>
                <c:pt idx="257">
                  <c:v>-4.9118224140098736E-4</c:v>
                </c:pt>
                <c:pt idx="258">
                  <c:v>-5.1062782054569274E-4</c:v>
                </c:pt>
                <c:pt idx="259">
                  <c:v>-5.3919593113541358E-4</c:v>
                </c:pt>
                <c:pt idx="260">
                  <c:v>-5.8044362871149642E-4</c:v>
                </c:pt>
                <c:pt idx="261">
                  <c:v>-6.4026390805426272E-4</c:v>
                </c:pt>
                <c:pt idx="262">
                  <c:v>-7.2901462610705362E-4</c:v>
                </c:pt>
                <c:pt idx="263">
                  <c:v>-8.6638269633032203E-4</c:v>
                </c:pt>
                <c:pt idx="264">
                  <c:v>-1.0939649601787154E-3</c:v>
                </c:pt>
                <c:pt idx="265">
                  <c:v>-1.5138510789998905E-3</c:v>
                </c:pt>
                <c:pt idx="266">
                  <c:v>-2.4408326968693383E-3</c:v>
                </c:pt>
                <c:pt idx="267">
                  <c:v>-5.3190691942165717E-3</c:v>
                </c:pt>
                <c:pt idx="268">
                  <c:v>-2.7070103589250959E-2</c:v>
                </c:pt>
                <c:pt idx="269">
                  <c:v>-0.48532912746408091</c:v>
                </c:pt>
                <c:pt idx="270">
                  <c:v>-3.177739071756266E-3</c:v>
                </c:pt>
                <c:pt idx="271">
                  <c:v>-1.0229382409627931E-3</c:v>
                </c:pt>
                <c:pt idx="272">
                  <c:v>-4.2601672155697718E-4</c:v>
                </c:pt>
                <c:pt idx="273">
                  <c:v>-2.0597876503099599E-4</c:v>
                </c:pt>
                <c:pt idx="274">
                  <c:v>-1.0860058402337701E-4</c:v>
                </c:pt>
                <c:pt idx="275">
                  <c:v>-6.0334594633421816E-5</c:v>
                </c:pt>
                <c:pt idx="276">
                  <c:v>-3.458172068554601E-5</c:v>
                </c:pt>
                <c:pt idx="277">
                  <c:v>-2.0151835026869391E-5</c:v>
                </c:pt>
                <c:pt idx="278">
                  <c:v>-1.1804212513054576E-5</c:v>
                </c:pt>
                <c:pt idx="279">
                  <c:v>-6.8821873251903474E-6</c:v>
                </c:pt>
                <c:pt idx="280">
                  <c:v>-3.9556452580003383E-6</c:v>
                </c:pt>
                <c:pt idx="281">
                  <c:v>-2.2182714645297266E-6</c:v>
                </c:pt>
                <c:pt idx="282">
                  <c:v>-1.1989143811492763E-6</c:v>
                </c:pt>
                <c:pt idx="283">
                  <c:v>-6.1469546200843504E-7</c:v>
                </c:pt>
                <c:pt idx="284">
                  <c:v>-2.9243317801409528E-7</c:v>
                </c:pt>
                <c:pt idx="285">
                  <c:v>-1.2483615772128393E-7</c:v>
                </c:pt>
                <c:pt idx="286">
                  <c:v>-4.5223019985702415E-8</c:v>
                </c:pt>
                <c:pt idx="287">
                  <c:v>-1.250776987650894E-8</c:v>
                </c:pt>
                <c:pt idx="288">
                  <c:v>-2.068375375654285E-9</c:v>
                </c:pt>
                <c:pt idx="289">
                  <c:v>-8.7928342728240337E-11</c:v>
                </c:pt>
                <c:pt idx="290">
                  <c:v>-5.7859647993197425E-14</c:v>
                </c:pt>
                <c:pt idx="291">
                  <c:v>-2.4042805261932621E-10</c:v>
                </c:pt>
                <c:pt idx="292">
                  <c:v>-2.8277475756627602E-9</c:v>
                </c:pt>
                <c:pt idx="293">
                  <c:v>-1.2484187248280452E-8</c:v>
                </c:pt>
                <c:pt idx="294">
                  <c:v>-3.6115817809166818E-8</c:v>
                </c:pt>
                <c:pt idx="295">
                  <c:v>-8.2541267555569294E-8</c:v>
                </c:pt>
                <c:pt idx="296">
                  <c:v>-1.6239873053767544E-7</c:v>
                </c:pt>
                <c:pt idx="297">
                  <c:v>-2.881884137662042E-7</c:v>
                </c:pt>
                <c:pt idx="298">
                  <c:v>-4.7442521985859914E-7</c:v>
                </c:pt>
                <c:pt idx="299">
                  <c:v>-7.3788859185781459E-7</c:v>
                </c:pt>
                <c:pt idx="300">
                  <c:v>-1.0979652677101679E-6</c:v>
                </c:pt>
                <c:pt idx="301">
                  <c:v>-1.5770874239295419E-6</c:v>
                </c:pt>
                <c:pt idx="302">
                  <c:v>-2.2012745560087321E-6</c:v>
                </c:pt>
                <c:pt idx="303">
                  <c:v>-3.0007927499759861E-6</c:v>
                </c:pt>
                <c:pt idx="304">
                  <c:v>-4.0109504954002094E-6</c:v>
                </c:pt>
                <c:pt idx="305">
                  <c:v>-5.273056170231553E-6</c:v>
                </c:pt>
                <c:pt idx="306">
                  <c:v>-6.8355692318951869E-6</c:v>
                </c:pt>
                <c:pt idx="307">
                  <c:v>-8.7554853753553323E-6</c:v>
                </c:pt>
                <c:pt idx="308">
                  <c:v>-1.1100005900494161E-5</c:v>
                </c:pt>
                <c:pt idx="309">
                  <c:v>-1.3948553978927622E-5</c:v>
                </c:pt>
                <c:pt idx="310">
                  <c:v>-1.7395215880598668E-5</c:v>
                </c:pt>
                <c:pt idx="311">
                  <c:v>-2.1551704802695302E-5</c:v>
                </c:pt>
                <c:pt idx="312">
                  <c:v>-2.6550969432308251E-5</c:v>
                </c:pt>
                <c:pt idx="313">
                  <c:v>-3.2551600701848358E-5</c:v>
                </c:pt>
                <c:pt idx="314">
                  <c:v>-3.9743230208135163E-5</c:v>
                </c:pt>
                <c:pt idx="315">
                  <c:v>-4.8353164979360315E-5</c:v>
                </c:pt>
                <c:pt idx="316">
                  <c:v>-5.8654569433165915E-5</c:v>
                </c:pt>
                <c:pt idx="317">
                  <c:v>-7.0976590963588591E-5</c:v>
                </c:pt>
                <c:pt idx="318">
                  <c:v>-8.5716937091677981E-5</c:v>
                </c:pt>
                <c:pt idx="319">
                  <c:v>-1.0335755774822618E-4</c:v>
                </c:pt>
                <c:pt idx="320">
                  <c:v>-1.2448427801986886E-4</c:v>
                </c:pt>
                <c:pt idx="321">
                  <c:v>-1.498114798567931E-4</c:v>
                </c:pt>
                <c:pt idx="322">
                  <c:v>-1.8021326811648719E-4</c:v>
                </c:pt>
                <c:pt idx="323">
                  <c:v>-2.1676300661234541E-4</c:v>
                </c:pt>
                <c:pt idx="324">
                  <c:v>-2.6078371599618411E-4</c:v>
                </c:pt>
                <c:pt idx="325">
                  <c:v>-3.1391264641051345E-4</c:v>
                </c:pt>
                <c:pt idx="326">
                  <c:v>-3.7818445778968696E-4</c:v>
                </c:pt>
                <c:pt idx="327">
                  <c:v>-4.561389798111198E-4</c:v>
                </c:pt>
                <c:pt idx="328">
                  <c:v>-5.5096165425315847E-4</c:v>
                </c:pt>
                <c:pt idx="329">
                  <c:v>-6.6666773756161066E-4</c:v>
                </c:pt>
                <c:pt idx="330">
                  <c:v>-8.0834552979493885E-4</c:v>
                </c:pt>
                <c:pt idx="331">
                  <c:v>-9.8247984832056188E-4</c:v>
                </c:pt>
                <c:pt idx="332">
                  <c:v>-1.197385504601151E-3</c:v>
                </c:pt>
                <c:pt idx="333">
                  <c:v>-1.4637929235923987E-3</c:v>
                </c:pt>
                <c:pt idx="334">
                  <c:v>-1.795646193835476E-3</c:v>
                </c:pt>
                <c:pt idx="335">
                  <c:v>-2.2112007549409756E-3</c:v>
                </c:pt>
                <c:pt idx="336">
                  <c:v>-2.7345483636967119E-3</c:v>
                </c:pt>
                <c:pt idx="337">
                  <c:v>-3.3977585478093429E-3</c:v>
                </c:pt>
                <c:pt idx="338">
                  <c:v>-4.2439208847829049E-3</c:v>
                </c:pt>
                <c:pt idx="339">
                  <c:v>-5.3315217691392554E-3</c:v>
                </c:pt>
                <c:pt idx="340">
                  <c:v>-6.7408277808303288E-3</c:v>
                </c:pt>
                <c:pt idx="341">
                  <c:v>-8.5833356866235333E-3</c:v>
                </c:pt>
                <c:pt idx="342">
                  <c:v>-1.1015993119524163E-2</c:v>
                </c:pt>
                <c:pt idx="343">
                  <c:v>-1.4262987134048536E-2</c:v>
                </c:pt>
                <c:pt idx="344">
                  <c:v>-1.8649799062711629E-2</c:v>
                </c:pt>
                <c:pt idx="345">
                  <c:v>-2.4657620480681514E-2</c:v>
                </c:pt>
                <c:pt idx="346">
                  <c:v>-3.3012474449083826E-2</c:v>
                </c:pt>
                <c:pt idx="347">
                  <c:v>-4.4835267430612384E-2</c:v>
                </c:pt>
                <c:pt idx="348">
                  <c:v>-6.1902419780858899E-2</c:v>
                </c:pt>
                <c:pt idx="349">
                  <c:v>-8.7114790955506713E-2</c:v>
                </c:pt>
                <c:pt idx="350">
                  <c:v>-0.12537573918257505</c:v>
                </c:pt>
                <c:pt idx="351">
                  <c:v>-0.18531139251579343</c:v>
                </c:pt>
                <c:pt idx="352">
                  <c:v>-0.28281701620426947</c:v>
                </c:pt>
                <c:pt idx="353">
                  <c:v>-0.44878984754992346</c:v>
                </c:pt>
                <c:pt idx="354">
                  <c:v>-0.7470089435781796</c:v>
                </c:pt>
                <c:pt idx="355">
                  <c:v>-1.3177510604071252</c:v>
                </c:pt>
                <c:pt idx="356">
                  <c:v>-2.4877882354195253</c:v>
                </c:pt>
                <c:pt idx="357">
                  <c:v>-5.0534672207853557</c:v>
                </c:pt>
                <c:pt idx="358">
                  <c:v>-11.292501323495447</c:v>
                </c:pt>
                <c:pt idx="359">
                  <c:v>-27.652551713121518</c:v>
                </c:pt>
                <c:pt idx="360">
                  <c:v>-10.669746565701651</c:v>
                </c:pt>
                <c:pt idx="361">
                  <c:v>-6.7635186896908239</c:v>
                </c:pt>
                <c:pt idx="362">
                  <c:v>-5.0145464261448076</c:v>
                </c:pt>
                <c:pt idx="363">
                  <c:v>-4.1091918747628124</c:v>
                </c:pt>
                <c:pt idx="364">
                  <c:v>-3.6217377207027339</c:v>
                </c:pt>
                <c:pt idx="365">
                  <c:v>-3.3768256162941235</c:v>
                </c:pt>
                <c:pt idx="366">
                  <c:v>-3.2941747715885379</c:v>
                </c:pt>
                <c:pt idx="367">
                  <c:v>-3.3363773449437657</c:v>
                </c:pt>
                <c:pt idx="368">
                  <c:v>-3.4882989867758232</c:v>
                </c:pt>
                <c:pt idx="369">
                  <c:v>-3.7481011995615039</c:v>
                </c:pt>
                <c:pt idx="370">
                  <c:v>-4.1229889731023555</c:v>
                </c:pt>
                <c:pt idx="371">
                  <c:v>-4.6268584725895003</c:v>
                </c:pt>
                <c:pt idx="372">
                  <c:v>-5.2784089880057472</c:v>
                </c:pt>
                <c:pt idx="373">
                  <c:v>-6.0987447754450699</c:v>
                </c:pt>
                <c:pt idx="374">
                  <c:v>-7.1075836517903124</c:v>
                </c:pt>
                <c:pt idx="375">
                  <c:v>-8.3170296751332931</c:v>
                </c:pt>
                <c:pt idx="376">
                  <c:v>-9.7212909723842476</c:v>
                </c:pt>
                <c:pt idx="377">
                  <c:v>-11.279521721588921</c:v>
                </c:pt>
                <c:pt idx="378">
                  <c:v>-12.888200114854662</c:v>
                </c:pt>
                <c:pt idx="379">
                  <c:v>-14.345516555934392</c:v>
                </c:pt>
                <c:pt idx="380">
                  <c:v>-15.338702021878278</c:v>
                </c:pt>
                <c:pt idx="381">
                  <c:v>-15.530807729995722</c:v>
                </c:pt>
                <c:pt idx="382">
                  <c:v>-14.769370628471052</c:v>
                </c:pt>
                <c:pt idx="383">
                  <c:v>-13.216957371991027</c:v>
                </c:pt>
                <c:pt idx="384">
                  <c:v>-11.225286600996522</c:v>
                </c:pt>
                <c:pt idx="385">
                  <c:v>-9.1295826814337069</c:v>
                </c:pt>
                <c:pt idx="386">
                  <c:v>-7.1602265547116417</c:v>
                </c:pt>
                <c:pt idx="387">
                  <c:v>-5.4476221256141057</c:v>
                </c:pt>
                <c:pt idx="388">
                  <c:v>-4.0466686991683813</c:v>
                </c:pt>
                <c:pt idx="389">
                  <c:v>-2.957114076211159</c:v>
                </c:pt>
                <c:pt idx="390">
                  <c:v>-2.1427179812026251</c:v>
                </c:pt>
                <c:pt idx="391">
                  <c:v>-1.5506609458003222</c:v>
                </c:pt>
                <c:pt idx="392">
                  <c:v>-1.1271344075038798</c:v>
                </c:pt>
                <c:pt idx="393">
                  <c:v>-0.82607964319526206</c:v>
                </c:pt>
                <c:pt idx="394">
                  <c:v>-0.61187079933347299</c:v>
                </c:pt>
                <c:pt idx="395">
                  <c:v>-0.45854945630407323</c:v>
                </c:pt>
                <c:pt idx="396">
                  <c:v>-0.34782035197306166</c:v>
                </c:pt>
                <c:pt idx="397">
                  <c:v>-0.26699599456769063</c:v>
                </c:pt>
                <c:pt idx="398">
                  <c:v>-0.20732359010294824</c:v>
                </c:pt>
                <c:pt idx="399">
                  <c:v>-0.16275473767718945</c:v>
                </c:pt>
                <c:pt idx="400">
                  <c:v>-0.12908519610885907</c:v>
                </c:pt>
                <c:pt idx="401">
                  <c:v>-0.103368062350764</c:v>
                </c:pt>
                <c:pt idx="402">
                  <c:v>-8.3517554746254691E-2</c:v>
                </c:pt>
                <c:pt idx="403">
                  <c:v>-6.8041976019519515E-2</c:v>
                </c:pt>
                <c:pt idx="404">
                  <c:v>-5.5863150325744737E-2</c:v>
                </c:pt>
                <c:pt idx="405">
                  <c:v>-4.6193557791509451E-2</c:v>
                </c:pt>
                <c:pt idx="406">
                  <c:v>-3.8452048754903982E-2</c:v>
                </c:pt>
                <c:pt idx="407">
                  <c:v>-3.2205494471083368E-2</c:v>
                </c:pt>
                <c:pt idx="408">
                  <c:v>-2.7128003407800992E-2</c:v>
                </c:pt>
                <c:pt idx="409">
                  <c:v>-2.2972135476313708E-2</c:v>
                </c:pt>
                <c:pt idx="410">
                  <c:v>-1.9548386236117946E-2</c:v>
                </c:pt>
                <c:pt idx="411">
                  <c:v>-1.6710425082641266E-2</c:v>
                </c:pt>
                <c:pt idx="412">
                  <c:v>-1.4344374685122646E-2</c:v>
                </c:pt>
                <c:pt idx="413">
                  <c:v>-1.2360955252942452E-2</c:v>
                </c:pt>
                <c:pt idx="414">
                  <c:v>-1.0689678217514414E-2</c:v>
                </c:pt>
                <c:pt idx="415">
                  <c:v>-9.2745190152135198E-3</c:v>
                </c:pt>
                <c:pt idx="416">
                  <c:v>-8.0706665221164427E-3</c:v>
                </c:pt>
                <c:pt idx="417">
                  <c:v>-7.0420626723860036E-3</c:v>
                </c:pt>
                <c:pt idx="418">
                  <c:v>-6.159526622887857E-3</c:v>
                </c:pt>
                <c:pt idx="419">
                  <c:v>-5.3993146411567931E-3</c:v>
                </c:pt>
                <c:pt idx="420">
                  <c:v>-4.7420071602424846E-3</c:v>
                </c:pt>
                <c:pt idx="421">
                  <c:v>-4.1716432129999155E-3</c:v>
                </c:pt>
                <c:pt idx="422">
                  <c:v>-3.6750431737242305E-3</c:v>
                </c:pt>
                <c:pt idx="423">
                  <c:v>-3.2412757640155896E-3</c:v>
                </c:pt>
                <c:pt idx="424">
                  <c:v>-2.8612362629050142E-3</c:v>
                </c:pt>
                <c:pt idx="425">
                  <c:v>-2.5273109441303083E-3</c:v>
                </c:pt>
                <c:pt idx="426">
                  <c:v>-2.2331087519899583E-3</c:v>
                </c:pt>
                <c:pt idx="427">
                  <c:v>-1.97324569313557E-3</c:v>
                </c:pt>
                <c:pt idx="428">
                  <c:v>-1.7431707729759936E-3</c:v>
                </c:pt>
                <c:pt idx="429">
                  <c:v>-1.5390248350400683E-3</c:v>
                </c:pt>
                <c:pt idx="430">
                  <c:v>-1.3575255828365807E-3</c:v>
                </c:pt>
                <c:pt idx="431">
                  <c:v>-1.1958735301112564E-3</c:v>
                </c:pt>
                <c:pt idx="432">
                  <c:v>-1.051674751313058E-3</c:v>
                </c:pt>
                <c:pt idx="433">
                  <c:v>-9.2287717256411188E-4</c:v>
                </c:pt>
                <c:pt idx="434">
                  <c:v>-8.0771781681308603E-4</c:v>
                </c:pt>
                <c:pt idx="435">
                  <c:v>-7.0467894151381681E-4</c:v>
                </c:pt>
                <c:pt idx="436">
                  <c:v>-6.1245141758809786E-4</c:v>
                </c:pt>
                <c:pt idx="437">
                  <c:v>-5.2990402138740193E-4</c:v>
                </c:pt>
                <c:pt idx="438">
                  <c:v>-4.5605756605869325E-4</c:v>
                </c:pt>
                <c:pt idx="439">
                  <c:v>-3.9006300115472026E-4</c:v>
                </c:pt>
                <c:pt idx="440">
                  <c:v>-3.3118277039842215E-4</c:v>
                </c:pt>
                <c:pt idx="441">
                  <c:v>-2.7877484700328795E-4</c:v>
                </c:pt>
                <c:pt idx="442">
                  <c:v>-2.322789702181429E-4</c:v>
                </c:pt>
                <c:pt idx="443">
                  <c:v>-1.9120469178018939E-4</c:v>
                </c:pt>
                <c:pt idx="444">
                  <c:v>-1.5512091086223678E-4</c:v>
                </c:pt>
                <c:pt idx="445">
                  <c:v>-1.2364663429691476E-4</c:v>
                </c:pt>
                <c:pt idx="446">
                  <c:v>-9.6442748212952582E-5</c:v>
                </c:pt>
                <c:pt idx="447">
                  <c:v>-7.3204629821743545E-5</c:v>
                </c:pt>
                <c:pt idx="448">
                  <c:v>-5.3655465671690174E-5</c:v>
                </c:pt>
                <c:pt idx="449">
                  <c:v>-3.7540176500540254E-5</c:v>
                </c:pt>
                <c:pt idx="450">
                  <c:v>-2.461987997187957E-5</c:v>
                </c:pt>
                <c:pt idx="451">
                  <c:v>-1.4666851339752255E-5</c:v>
                </c:pt>
                <c:pt idx="452">
                  <c:v>-7.4599690888797363E-6</c:v>
                </c:pt>
                <c:pt idx="453">
                  <c:v>-2.7806573912801723E-6</c:v>
                </c:pt>
                <c:pt idx="454">
                  <c:v>-4.0935948787658799E-7</c:v>
                </c:pt>
                <c:pt idx="455">
                  <c:v>-1.2259514166060182E-7</c:v>
                </c:pt>
                <c:pt idx="456">
                  <c:v>-1.6906697877584057E-6</c:v>
                </c:pt>
                <c:pt idx="457">
                  <c:v>-4.8761120653277719E-6</c:v>
                </c:pt>
                <c:pt idx="458">
                  <c:v>-9.4329181259686359E-6</c:v>
                </c:pt>
                <c:pt idx="459">
                  <c:v>-1.5106674885723702E-5</c:v>
                </c:pt>
                <c:pt idx="460">
                  <c:v>-2.1635618528029995E-5</c:v>
                </c:pt>
                <c:pt idx="461">
                  <c:v>-2.8752659173884942E-5</c:v>
                </c:pt>
                <c:pt idx="462">
                  <c:v>-3.6188367624729181E-5</c:v>
                </c:pt>
                <c:pt idx="463">
                  <c:v>-4.3674876798919211E-5</c:v>
                </c:pt>
                <c:pt idx="464">
                  <c:v>-5.0950601008894634E-5</c:v>
                </c:pt>
                <c:pt idx="465">
                  <c:v>-5.7765624120870186E-5</c:v>
                </c:pt>
                <c:pt idx="466">
                  <c:v>-6.3887556576866484E-5</c:v>
                </c:pt>
                <c:pt idx="467">
                  <c:v>-6.9107616285656162E-5</c:v>
                </c:pt>
                <c:pt idx="468">
                  <c:v>-7.3246653893906601E-5</c:v>
                </c:pt>
                <c:pt idx="469">
                  <c:v>-7.6160823350661849E-5</c:v>
                </c:pt>
                <c:pt idx="470">
                  <c:v>-7.7746596502490195E-5</c:v>
                </c:pt>
                <c:pt idx="471">
                  <c:v>-7.7944837412081069E-5</c:v>
                </c:pt>
                <c:pt idx="472">
                  <c:v>-7.6743686773322951E-5</c:v>
                </c:pt>
                <c:pt idx="473">
                  <c:v>-7.4180055956596234E-5</c:v>
                </c:pt>
                <c:pt idx="474">
                  <c:v>-7.0339588518537755E-5</c:v>
                </c:pt>
                <c:pt idx="475">
                  <c:v>-6.535500624550631E-5</c:v>
                </c:pt>
                <c:pt idx="476">
                  <c:v>-5.9402808540890068E-5</c:v>
                </c:pt>
                <c:pt idx="477">
                  <c:v>-5.2698327625559497E-5</c:v>
                </c:pt>
                <c:pt idx="478">
                  <c:v>-4.5489147936569202E-5</c:v>
                </c:pt>
                <c:pt idx="479">
                  <c:v>-3.804686524931574E-5</c:v>
                </c:pt>
                <c:pt idx="480">
                  <c:v>-3.0657080971305922E-5</c:v>
                </c:pt>
                <c:pt idx="481">
                  <c:v>-2.3607391262762487E-5</c:v>
                </c:pt>
                <c:pt idx="482">
                  <c:v>-1.7172938774998399E-5</c:v>
                </c:pt>
                <c:pt idx="483">
                  <c:v>-1.1598863299357001E-5</c:v>
                </c:pt>
                <c:pt idx="484">
                  <c:v>-7.0787853847426719E-6</c:v>
                </c:pt>
                <c:pt idx="485">
                  <c:v>-3.7284976241269679E-6</c:v>
                </c:pt>
                <c:pt idx="486">
                  <c:v>-1.5549365711613205E-6</c:v>
                </c:pt>
                <c:pt idx="487">
                  <c:v>-4.240147057818272E-7</c:v>
                </c:pt>
                <c:pt idx="488">
                  <c:v>-4.2081223725987889E-8</c:v>
                </c:pt>
                <c:pt idx="489">
                  <c:v>-3.8004145456873357E-12</c:v>
                </c:pt>
                <c:pt idx="490">
                  <c:v>-3.5646658994166023E-8</c:v>
                </c:pt>
                <c:pt idx="491">
                  <c:v>-1.0245398090110586E-6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49-4771-97F1-A31CE5A4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9519"/>
        <c:axId val="1738159935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演算処理部!$BV$41:$BV$931</c:f>
              <c:numCache>
                <c:formatCode>General</c:formatCode>
                <c:ptCount val="891"/>
                <c:pt idx="0">
                  <c:v>-4.2299917613984939E-2</c:v>
                </c:pt>
                <c:pt idx="1">
                  <c:v>-4.6116518289189841E-2</c:v>
                </c:pt>
                <c:pt idx="2">
                  <c:v>-4.838048254177052E-2</c:v>
                </c:pt>
                <c:pt idx="3">
                  <c:v>-4.8898706446649724E-2</c:v>
                </c:pt>
                <c:pt idx="4">
                  <c:v>-4.7596318606508523E-2</c:v>
                </c:pt>
                <c:pt idx="5">
                  <c:v>-4.4527605013658621E-2</c:v>
                </c:pt>
                <c:pt idx="6">
                  <c:v>-3.9879649853331173E-2</c:v>
                </c:pt>
                <c:pt idx="7">
                  <c:v>-3.3967763241165613E-2</c:v>
                </c:pt>
                <c:pt idx="8">
                  <c:v>-2.7221963951651468E-2</c:v>
                </c:pt>
                <c:pt idx="9">
                  <c:v>-2.0164105638423246E-2</c:v>
                </c:pt>
                <c:pt idx="10">
                  <c:v>-1.3375728806718024E-2</c:v>
                </c:pt>
                <c:pt idx="11">
                  <c:v>-7.4574184762828694E-3</c:v>
                </c:pt>
                <c:pt idx="12">
                  <c:v>-2.9813422483077924E-3</c:v>
                </c:pt>
                <c:pt idx="13">
                  <c:v>-4.3967554784346541E-4</c:v>
                </c:pt>
                <c:pt idx="14">
                  <c:v>-1.9267106449404796E-4</c:v>
                </c:pt>
                <c:pt idx="15">
                  <c:v>-2.4210296372094084E-3</c:v>
                </c:pt>
                <c:pt idx="16">
                  <c:v>-7.0877931035348745E-3</c:v>
                </c:pt>
                <c:pt idx="17">
                  <c:v>-1.391504749166559E-2</c:v>
                </c:pt>
                <c:pt idx="18">
                  <c:v>-2.2380218020690505E-2</c:v>
                </c:pt>
                <c:pt idx="19">
                  <c:v>-3.1735689093389897E-2</c:v>
                </c:pt>
                <c:pt idx="20">
                  <c:v>-4.1054035378232129E-2</c:v>
                </c:pt>
                <c:pt idx="21">
                  <c:v>-4.9299504936322069E-2</c:v>
                </c:pt>
                <c:pt idx="22">
                  <c:v>-5.5424719397126024E-2</c:v>
                </c:pt>
                <c:pt idx="23">
                  <c:v>-5.8489873165870766E-2</c:v>
                </c:pt>
                <c:pt idx="24">
                  <c:v>-5.7799806474981417E-2</c:v>
                </c:pt>
                <c:pt idx="25">
                  <c:v>-5.3051686180161574E-2</c:v>
                </c:pt>
                <c:pt idx="26">
                  <c:v>-4.4481883792806653E-2</c:v>
                </c:pt>
                <c:pt idx="27">
                  <c:v>-3.2994139197666361E-2</c:v>
                </c:pt>
                <c:pt idx="28">
                  <c:v>-2.0241725378918753E-2</c:v>
                </c:pt>
                <c:pt idx="29">
                  <c:v>-8.6246916773162641E-3</c:v>
                </c:pt>
                <c:pt idx="30">
                  <c:v>-1.1522542909782939E-3</c:v>
                </c:pt>
                <c:pt idx="31">
                  <c:v>-1.1163563980515451E-3</c:v>
                </c:pt>
                <c:pt idx="32">
                  <c:v>-1.1535089659559274E-2</c:v>
                </c:pt>
                <c:pt idx="33">
                  <c:v>-3.4364189163403502E-2</c:v>
                </c:pt>
                <c:pt idx="34">
                  <c:v>-6.9544740771053548E-2</c:v>
                </c:pt>
                <c:pt idx="35">
                  <c:v>-0.11404521653489516</c:v>
                </c:pt>
                <c:pt idx="36">
                  <c:v>-0.16114453744477725</c:v>
                </c:pt>
                <c:pt idx="37">
                  <c:v>-0.20028352769395599</c:v>
                </c:pt>
                <c:pt idx="38">
                  <c:v>-0.21794676172211502</c:v>
                </c:pt>
                <c:pt idx="39">
                  <c:v>-0.20043037866893268</c:v>
                </c:pt>
                <c:pt idx="40">
                  <c:v>-0.14043962364722781</c:v>
                </c:pt>
                <c:pt idx="41">
                  <c:v>-5.1874453723499664E-2</c:v>
                </c:pt>
                <c:pt idx="42">
                  <c:v>-3.4458198379535079E-4</c:v>
                </c:pt>
                <c:pt idx="43">
                  <c:v>-0.15092606248507331</c:v>
                </c:pt>
                <c:pt idx="44">
                  <c:v>-0.78349842097822409</c:v>
                </c:pt>
                <c:pt idx="45">
                  <c:v>-2.1451376289816237</c:v>
                </c:pt>
                <c:pt idx="46">
                  <c:v>-4.2000761930567396</c:v>
                </c:pt>
                <c:pt idx="47">
                  <c:v>-6.6656371660391454</c:v>
                </c:pt>
                <c:pt idx="48">
                  <c:v>-9.2698014919300764</c:v>
                </c:pt>
                <c:pt idx="49">
                  <c:v>-11.860504155320776</c:v>
                </c:pt>
                <c:pt idx="50">
                  <c:v>-14.376037998945815</c:v>
                </c:pt>
                <c:pt idx="51">
                  <c:v>-16.799754377478365</c:v>
                </c:pt>
                <c:pt idx="52">
                  <c:v>-19.133756147395168</c:v>
                </c:pt>
                <c:pt idx="53">
                  <c:v>-21.386887648199849</c:v>
                </c:pt>
                <c:pt idx="54">
                  <c:v>-23.569763336004677</c:v>
                </c:pt>
                <c:pt idx="55">
                  <c:v>-25.692859725592818</c:v>
                </c:pt>
                <c:pt idx="56">
                  <c:v>-27.765880922187645</c:v>
                </c:pt>
                <c:pt idx="57">
                  <c:v>-29.797637236667185</c:v>
                </c:pt>
                <c:pt idx="58">
                  <c:v>-31.796119586411756</c:v>
                </c:pt>
                <c:pt idx="59">
                  <c:v>-33.768639216104376</c:v>
                </c:pt>
                <c:pt idx="60">
                  <c:v>-35.721981014286882</c:v>
                </c:pt>
                <c:pt idx="61">
                  <c:v>-37.662551988830295</c:v>
                </c:pt>
                <c:pt idx="62">
                  <c:v>-39.5965205180431</c:v>
                </c:pt>
                <c:pt idx="63">
                  <c:v>-41.529947904040448</c:v>
                </c:pt>
                <c:pt idx="64">
                  <c:v>-43.468916299540332</c:v>
                </c:pt>
                <c:pt idx="65">
                  <c:v>-45.419658376195926</c:v>
                </c:pt>
                <c:pt idx="66">
                  <c:v>-47.388695148930154</c:v>
                </c:pt>
                <c:pt idx="67">
                  <c:v>-49.382989716915233</c:v>
                </c:pt>
                <c:pt idx="68">
                  <c:v>-51.410126754304486</c:v>
                </c:pt>
                <c:pt idx="69">
                  <c:v>-53.478530880375565</c:v>
                </c:pt>
                <c:pt idx="70">
                  <c:v>-55.597742313081646</c:v>
                </c:pt>
                <c:pt idx="71">
                  <c:v>-57.778776740901961</c:v>
                </c:pt>
                <c:pt idx="72">
                  <c:v>-60.03461043183016</c:v>
                </c:pt>
                <c:pt idx="73">
                  <c:v>-62.380855547037626</c:v>
                </c:pt>
                <c:pt idx="74">
                  <c:v>-64.836732921622158</c:v>
                </c:pt>
                <c:pt idx="75">
                  <c:v>-67.426527816907807</c:v>
                </c:pt>
                <c:pt idx="76">
                  <c:v>-70.181867244007137</c:v>
                </c:pt>
                <c:pt idx="77">
                  <c:v>-73.145478164837684</c:v>
                </c:pt>
                <c:pt idx="78">
                  <c:v>-76.377816776462325</c:v>
                </c:pt>
                <c:pt idx="79">
                  <c:v>-79.96981277361327</c:v>
                </c:pt>
                <c:pt idx="80">
                  <c:v>-84.070385456299462</c:v>
                </c:pt>
                <c:pt idx="81">
                  <c:v>-88.956641711234823</c:v>
                </c:pt>
                <c:pt idx="82">
                  <c:v>-95.267637723648519</c:v>
                </c:pt>
                <c:pt idx="83">
                  <c:v>-105.33784836701848</c:v>
                </c:pt>
                <c:pt idx="84">
                  <c:v>-116.75495595748859</c:v>
                </c:pt>
                <c:pt idx="85">
                  <c:v>-106.58281440636225</c:v>
                </c:pt>
                <c:pt idx="86">
                  <c:v>-105.32204578387697</c:v>
                </c:pt>
                <c:pt idx="87">
                  <c:v>-106.7507311053342</c:v>
                </c:pt>
                <c:pt idx="88">
                  <c:v>-110.3955574732212</c:v>
                </c:pt>
                <c:pt idx="89">
                  <c:v>-117.25079790175003</c:v>
                </c:pt>
                <c:pt idx="90">
                  <c:v>-132.745082264388</c:v>
                </c:pt>
                <c:pt idx="91">
                  <c:v>-140.25746020196752</c:v>
                </c:pt>
                <c:pt idx="92">
                  <c:v>-117.02640028051106</c:v>
                </c:pt>
                <c:pt idx="93">
                  <c:v>-106.84209248049422</c:v>
                </c:pt>
                <c:pt idx="94">
                  <c:v>-100.11982314160232</c:v>
                </c:pt>
                <c:pt idx="95">
                  <c:v>-95.058049919370333</c:v>
                </c:pt>
                <c:pt idx="96">
                  <c:v>-90.981565315934432</c:v>
                </c:pt>
                <c:pt idx="97">
                  <c:v>-87.56056361693139</c:v>
                </c:pt>
                <c:pt idx="98">
                  <c:v>-84.608057142380076</c:v>
                </c:pt>
                <c:pt idx="99">
                  <c:v>-82.007243040018963</c:v>
                </c:pt>
                <c:pt idx="100">
                  <c:v>-79.679997538420267</c:v>
                </c:pt>
                <c:pt idx="101">
                  <c:v>-77.571338313203157</c:v>
                </c:pt>
                <c:pt idx="102">
                  <c:v>-75.641013150427838</c:v>
                </c:pt>
                <c:pt idx="103">
                  <c:v>-73.858610926207206</c:v>
                </c:pt>
                <c:pt idx="104">
                  <c:v>-72.200555794233395</c:v>
                </c:pt>
                <c:pt idx="105">
                  <c:v>-70.648173117168923</c:v>
                </c:pt>
                <c:pt idx="106">
                  <c:v>-69.186397206518194</c:v>
                </c:pt>
                <c:pt idx="107">
                  <c:v>-67.802880042060934</c:v>
                </c:pt>
                <c:pt idx="108">
                  <c:v>-66.487359643290034</c:v>
                </c:pt>
                <c:pt idx="109">
                  <c:v>-65.231201811768372</c:v>
                </c:pt>
                <c:pt idx="110">
                  <c:v>-64.027060746055412</c:v>
                </c:pt>
                <c:pt idx="111">
                  <c:v>-62.868623071055282</c:v>
                </c:pt>
                <c:pt idx="112">
                  <c:v>-61.750411602955644</c:v>
                </c:pt>
                <c:pt idx="113">
                  <c:v>-60.667632667369141</c:v>
                </c:pt>
                <c:pt idx="114">
                  <c:v>-59.61605568014096</c:v>
                </c:pt>
                <c:pt idx="115">
                  <c:v>-58.591916964543671</c:v>
                </c:pt>
                <c:pt idx="116">
                  <c:v>-57.591842000642544</c:v>
                </c:pt>
                <c:pt idx="117">
                  <c:v>-56.612781842438579</c:v>
                </c:pt>
                <c:pt idx="118">
                  <c:v>-55.651960522520255</c:v>
                </c:pt>
                <c:pt idx="119">
                  <c:v>-54.706831037962537</c:v>
                </c:pt>
                <c:pt idx="120">
                  <c:v>-53.77503807044058</c:v>
                </c:pt>
                <c:pt idx="121">
                  <c:v>-52.85438600145045</c:v>
                </c:pt>
                <c:pt idx="122">
                  <c:v>-51.942811083019066</c:v>
                </c:pt>
                <c:pt idx="123">
                  <c:v>-51.038356844622605</c:v>
                </c:pt>
                <c:pt idx="124">
                  <c:v>-50.139151978348096</c:v>
                </c:pt>
                <c:pt idx="125">
                  <c:v>-49.243390060466126</c:v>
                </c:pt>
                <c:pt idx="126">
                  <c:v>-48.349310547904622</c:v>
                </c:pt>
                <c:pt idx="127">
                  <c:v>-47.455180538704347</c:v>
                </c:pt>
                <c:pt idx="128">
                  <c:v>-46.55927680989079</c:v>
                </c:pt>
                <c:pt idx="129">
                  <c:v>-45.659867645606013</c:v>
                </c:pt>
                <c:pt idx="130">
                  <c:v>-44.755193941997277</c:v>
                </c:pt>
                <c:pt idx="131">
                  <c:v>-43.843449020178973</c:v>
                </c:pt>
                <c:pt idx="132">
                  <c:v>-42.922756488760562</c:v>
                </c:pt>
                <c:pt idx="133">
                  <c:v>-41.991145363568954</c:v>
                </c:pt>
                <c:pt idx="134">
                  <c:v>-41.046521459867158</c:v>
                </c:pt>
                <c:pt idx="135">
                  <c:v>-40.086633799848045</c:v>
                </c:pt>
                <c:pt idx="136">
                  <c:v>-39.109034392718911</c:v>
                </c:pt>
                <c:pt idx="137">
                  <c:v>-38.111029196577341</c:v>
                </c:pt>
                <c:pt idx="138">
                  <c:v>-37.089617284045588</c:v>
                </c:pt>
                <c:pt idx="139">
                  <c:v>-36.041414087667711</c:v>
                </c:pt>
                <c:pt idx="140">
                  <c:v>-34.962552905625557</c:v>
                </c:pt>
                <c:pt idx="141">
                  <c:v>-33.848556292374838</c:v>
                </c:pt>
                <c:pt idx="142">
                  <c:v>-32.694165022624404</c:v>
                </c:pt>
                <c:pt idx="143">
                  <c:v>-31.493106108091048</c:v>
                </c:pt>
                <c:pt idx="144">
                  <c:v>-30.237771284218148</c:v>
                </c:pt>
                <c:pt idx="145">
                  <c:v>-28.918760573175817</c:v>
                </c:pt>
                <c:pt idx="146">
                  <c:v>-27.524216459228615</c:v>
                </c:pt>
                <c:pt idx="147">
                  <c:v>-26.038821934624554</c:v>
                </c:pt>
                <c:pt idx="148">
                  <c:v>-24.442237362020627</c:v>
                </c:pt>
                <c:pt idx="149">
                  <c:v>-22.706556522784819</c:v>
                </c:pt>
                <c:pt idx="150">
                  <c:v>-20.791954121139394</c:v>
                </c:pt>
                <c:pt idx="151">
                  <c:v>-18.638784729768631</c:v>
                </c:pt>
                <c:pt idx="152">
                  <c:v>-16.152224497809929</c:v>
                </c:pt>
                <c:pt idx="153">
                  <c:v>-13.170301173956144</c:v>
                </c:pt>
                <c:pt idx="154">
                  <c:v>-9.397490048469578</c:v>
                </c:pt>
                <c:pt idx="155">
                  <c:v>-4.3795762951170598</c:v>
                </c:pt>
                <c:pt idx="156">
                  <c:v>-1.5159742510440577E-2</c:v>
                </c:pt>
                <c:pt idx="157">
                  <c:v>-3.1022169240656177</c:v>
                </c:pt>
                <c:pt idx="158">
                  <c:v>-6.7645964389609841</c:v>
                </c:pt>
                <c:pt idx="159">
                  <c:v>-9.1811928271569254</c:v>
                </c:pt>
                <c:pt idx="160">
                  <c:v>-10.804282965862024</c:v>
                </c:pt>
                <c:pt idx="161">
                  <c:v>-11.92468973578611</c:v>
                </c:pt>
                <c:pt idx="162">
                  <c:v>-12.700612972772802</c:v>
                </c:pt>
                <c:pt idx="163">
                  <c:v>-13.223501877606733</c:v>
                </c:pt>
                <c:pt idx="164">
                  <c:v>-13.54969945496439</c:v>
                </c:pt>
                <c:pt idx="165">
                  <c:v>-13.715630387476414</c:v>
                </c:pt>
                <c:pt idx="166">
                  <c:v>-13.745594235464223</c:v>
                </c:pt>
                <c:pt idx="167">
                  <c:v>-13.65603249358966</c:v>
                </c:pt>
                <c:pt idx="168">
                  <c:v>-13.457992412158825</c:v>
                </c:pt>
                <c:pt idx="169">
                  <c:v>-13.158607806013043</c:v>
                </c:pt>
                <c:pt idx="170">
                  <c:v>-12.762014111367797</c:v>
                </c:pt>
                <c:pt idx="171">
                  <c:v>-12.269925232540331</c:v>
                </c:pt>
                <c:pt idx="172">
                  <c:v>-11.68200920276754</c:v>
                </c:pt>
                <c:pt idx="173">
                  <c:v>-10.99616280497944</c:v>
                </c:pt>
                <c:pt idx="174">
                  <c:v>-10.208788299673957</c:v>
                </c:pt>
                <c:pt idx="175">
                  <c:v>-9.3152262941337582</c:v>
                </c:pt>
                <c:pt idx="176">
                  <c:v>-8.3106318738717153</c:v>
                </c:pt>
                <c:pt idx="177">
                  <c:v>-7.1918737884356272</c:v>
                </c:pt>
                <c:pt idx="178">
                  <c:v>-5.9616274156147995</c:v>
                </c:pt>
                <c:pt idx="179">
                  <c:v>-4.6368511948472708</c:v>
                </c:pt>
                <c:pt idx="180">
                  <c:v>-3.2647952850729705</c:v>
                </c:pt>
                <c:pt idx="181">
                  <c:v>-1.9469483096303106</c:v>
                </c:pt>
                <c:pt idx="182">
                  <c:v>-0.85374162761776939</c:v>
                </c:pt>
                <c:pt idx="183">
                  <c:v>-0.1780293741125635</c:v>
                </c:pt>
                <c:pt idx="184">
                  <c:v>-3.5751161494873129E-3</c:v>
                </c:pt>
                <c:pt idx="185">
                  <c:v>-0.22404574855634521</c:v>
                </c:pt>
                <c:pt idx="186">
                  <c:v>-0.63326286049544778</c:v>
                </c:pt>
                <c:pt idx="187">
                  <c:v>-1.052963640639585</c:v>
                </c:pt>
                <c:pt idx="188">
                  <c:v>-1.3731351318353269</c:v>
                </c:pt>
                <c:pt idx="189">
                  <c:v>-1.5357884092281839</c:v>
                </c:pt>
                <c:pt idx="190">
                  <c:v>-1.5131052205680506</c:v>
                </c:pt>
                <c:pt idx="191">
                  <c:v>-1.2974935475871539</c:v>
                </c:pt>
                <c:pt idx="192">
                  <c:v>-0.90828196825846519</c:v>
                </c:pt>
                <c:pt idx="193">
                  <c:v>-0.42348739275405989</c:v>
                </c:pt>
                <c:pt idx="194">
                  <c:v>-4.4219465456804788E-2</c:v>
                </c:pt>
                <c:pt idx="195">
                  <c:v>-0.13289929294692476</c:v>
                </c:pt>
                <c:pt idx="196">
                  <c:v>-1.0184759490027946</c:v>
                </c:pt>
                <c:pt idx="197">
                  <c:v>-2.6370368681695062</c:v>
                </c:pt>
                <c:pt idx="198">
                  <c:v>-4.6195186288545722</c:v>
                </c:pt>
                <c:pt idx="199">
                  <c:v>-6.6570710718893906</c:v>
                </c:pt>
                <c:pt idx="200">
                  <c:v>-8.6033991777677539</c:v>
                </c:pt>
                <c:pt idx="201">
                  <c:v>-10.412195584977868</c:v>
                </c:pt>
                <c:pt idx="202">
                  <c:v>-12.079555620919768</c:v>
                </c:pt>
                <c:pt idx="203">
                  <c:v>-13.616222435863461</c:v>
                </c:pt>
                <c:pt idx="204">
                  <c:v>-15.036551334891515</c:v>
                </c:pt>
                <c:pt idx="205">
                  <c:v>-16.354549393674198</c:v>
                </c:pt>
                <c:pt idx="206">
                  <c:v>-17.582656951493515</c:v>
                </c:pt>
                <c:pt idx="207">
                  <c:v>-18.731541343620076</c:v>
                </c:pt>
                <c:pt idx="208">
                  <c:v>-19.810235647490693</c:v>
                </c:pt>
                <c:pt idx="209">
                  <c:v>-20.826370042604488</c:v>
                </c:pt>
                <c:pt idx="210">
                  <c:v>-21.786404281966249</c:v>
                </c:pt>
                <c:pt idx="211">
                  <c:v>-22.695831956121438</c:v>
                </c:pt>
                <c:pt idx="212">
                  <c:v>-23.55935074863655</c:v>
                </c:pt>
                <c:pt idx="213">
                  <c:v>-24.381001171409139</c:v>
                </c:pt>
                <c:pt idx="214">
                  <c:v>-25.164278614440882</c:v>
                </c:pt>
                <c:pt idx="215">
                  <c:v>-25.912223665974444</c:v>
                </c:pt>
                <c:pt idx="216">
                  <c:v>-26.627495042340669</c:v>
                </c:pt>
                <c:pt idx="217">
                  <c:v>-27.312428692950075</c:v>
                </c:pt>
                <c:pt idx="218">
                  <c:v>-27.969085925127409</c:v>
                </c:pt>
                <c:pt idx="219">
                  <c:v>-28.599292787601691</c:v>
                </c:pt>
                <c:pt idx="220">
                  <c:v>-29.20467246486065</c:v>
                </c:pt>
                <c:pt idx="221">
                  <c:v>-29.786672052242768</c:v>
                </c:pt>
                <c:pt idx="222">
                  <c:v>-30.346584784223385</c:v>
                </c:pt>
                <c:pt idx="223">
                  <c:v>-30.885568557762401</c:v>
                </c:pt>
                <c:pt idx="224">
                  <c:v>-31.404661413679325</c:v>
                </c:pt>
                <c:pt idx="225">
                  <c:v>-31.904794499738287</c:v>
                </c:pt>
                <c:pt idx="226">
                  <c:v>-32.386802930095413</c:v>
                </c:pt>
                <c:pt idx="227">
                  <c:v>-32.851434869776782</c:v>
                </c:pt>
                <c:pt idx="228">
                  <c:v>-33.299359104416681</c:v>
                </c:pt>
                <c:pt idx="229">
                  <c:v>-33.73117130036561</c:v>
                </c:pt>
                <c:pt idx="230">
                  <c:v>-34.14739911522264</c:v>
                </c:pt>
                <c:pt idx="231">
                  <c:v>-34.548506281308256</c:v>
                </c:pt>
                <c:pt idx="232">
                  <c:v>-34.934895752551796</c:v>
                </c:pt>
                <c:pt idx="233">
                  <c:v>-35.306911977058235</c:v>
                </c:pt>
                <c:pt idx="234">
                  <c:v>-35.664842331836297</c:v>
                </c:pt>
                <c:pt idx="235">
                  <c:v>-36.008917731539881</c:v>
                </c:pt>
                <c:pt idx="236">
                  <c:v>-36.339312398389879</c:v>
                </c:pt>
                <c:pt idx="237">
                  <c:v>-36.656142754444886</c:v>
                </c:pt>
                <c:pt idx="238">
                  <c:v>-36.95946536870207</c:v>
                </c:pt>
                <c:pt idx="239">
                  <c:v>-37.249273858497709</c:v>
                </c:pt>
                <c:pt idx="240">
                  <c:v>-37.525494605329364</c:v>
                </c:pt>
                <c:pt idx="241">
                  <c:v>-37.787981096931667</c:v>
                </c:pt>
                <c:pt idx="242">
                  <c:v>-38.036506646758568</c:v>
                </c:pt>
                <c:pt idx="243">
                  <c:v>-38.270755164263264</c:v>
                </c:pt>
                <c:pt idx="244">
                  <c:v>-38.490309548035356</c:v>
                </c:pt>
                <c:pt idx="245">
                  <c:v>-38.694637139822049</c:v>
                </c:pt>
                <c:pt idx="246">
                  <c:v>-38.883071497677136</c:v>
                </c:pt>
                <c:pt idx="247">
                  <c:v>-39.054789502028925</c:v>
                </c:pt>
                <c:pt idx="248">
                  <c:v>-39.208782471449744</c:v>
                </c:pt>
                <c:pt idx="249">
                  <c:v>-39.343819493601409</c:v>
                </c:pt>
                <c:pt idx="250">
                  <c:v>-39.458400507595982</c:v>
                </c:pt>
                <c:pt idx="251">
                  <c:v>-39.550695708057347</c:v>
                </c:pt>
                <c:pt idx="252">
                  <c:v>-39.618466421883895</c:v>
                </c:pt>
                <c:pt idx="253">
                  <c:v>-39.658960482169391</c:v>
                </c:pt>
                <c:pt idx="254">
                  <c:v>-39.668771867815252</c:v>
                </c:pt>
                <c:pt idx="255">
                  <c:v>-39.643649270592476</c:v>
                </c:pt>
                <c:pt idx="256">
                  <c:v>-39.578230021813667</c:v>
                </c:pt>
                <c:pt idx="257">
                  <c:v>-39.465662135977276</c:v>
                </c:pt>
                <c:pt idx="258">
                  <c:v>-39.297053696536246</c:v>
                </c:pt>
                <c:pt idx="259">
                  <c:v>-39.060646645381709</c:v>
                </c:pt>
                <c:pt idx="260">
                  <c:v>-38.740532846709364</c:v>
                </c:pt>
                <c:pt idx="261">
                  <c:v>-38.314573029516225</c:v>
                </c:pt>
                <c:pt idx="262">
                  <c:v>-37.750845199344255</c:v>
                </c:pt>
                <c:pt idx="263">
                  <c:v>-37.001178598789252</c:v>
                </c:pt>
                <c:pt idx="264">
                  <c:v>-35.98835596681802</c:v>
                </c:pt>
                <c:pt idx="265">
                  <c:v>-34.577768469341045</c:v>
                </c:pt>
                <c:pt idx="266">
                  <c:v>-32.503683348308776</c:v>
                </c:pt>
                <c:pt idx="267">
                  <c:v>-29.122145976488405</c:v>
                </c:pt>
                <c:pt idx="268">
                  <c:v>-22.066471957435994</c:v>
                </c:pt>
                <c:pt idx="269">
                  <c:v>-9.7578845079211245</c:v>
                </c:pt>
                <c:pt idx="270">
                  <c:v>-31.358249547089912</c:v>
                </c:pt>
                <c:pt idx="271">
                  <c:v>-36.279860428705639</c:v>
                </c:pt>
                <c:pt idx="272">
                  <c:v>-40.083789660581594</c:v>
                </c:pt>
                <c:pt idx="273">
                  <c:v>-43.239721602466787</c:v>
                </c:pt>
                <c:pt idx="274">
                  <c:v>-46.019575805477359</c:v>
                </c:pt>
                <c:pt idx="275">
                  <c:v>-48.57220928818905</c:v>
                </c:pt>
                <c:pt idx="276">
                  <c:v>-50.989394416834898</c:v>
                </c:pt>
                <c:pt idx="277">
                  <c:v>-53.334707197408719</c:v>
                </c:pt>
                <c:pt idx="278">
                  <c:v>-55.657478819440193</c:v>
                </c:pt>
                <c:pt idx="279">
                  <c:v>-58.000581658866764</c:v>
                </c:pt>
                <c:pt idx="280">
                  <c:v>-60.405671720083703</c:v>
                </c:pt>
                <c:pt idx="281">
                  <c:v>-62.917697294774754</c:v>
                </c:pt>
                <c:pt idx="282">
                  <c:v>-65.589962015126389</c:v>
                </c:pt>
                <c:pt idx="283">
                  <c:v>-68.49124336249065</c:v>
                </c:pt>
                <c:pt idx="284">
                  <c:v>-71.717576823735868</c:v>
                </c:pt>
                <c:pt idx="285">
                  <c:v>-75.4144392602919</c:v>
                </c:pt>
                <c:pt idx="286">
                  <c:v>-79.824247539442183</c:v>
                </c:pt>
                <c:pt idx="287">
                  <c:v>-85.406044189500449</c:v>
                </c:pt>
                <c:pt idx="288">
                  <c:v>-93.221550533994673</c:v>
                </c:pt>
                <c:pt idx="289">
                  <c:v>-106.93657621865205</c:v>
                </c:pt>
                <c:pt idx="290">
                  <c:v>-138.70276780703276</c:v>
                </c:pt>
                <c:pt idx="291">
                  <c:v>-102.56799688156477</c:v>
                </c:pt>
                <c:pt idx="292">
                  <c:v>-91.863435726614995</c:v>
                </c:pt>
                <c:pt idx="293">
                  <c:v>-85.414240858736875</c:v>
                </c:pt>
                <c:pt idx="294">
                  <c:v>-80.800868789312062</c:v>
                </c:pt>
                <c:pt idx="295">
                  <c:v>-77.211131827105135</c:v>
                </c:pt>
                <c:pt idx="296">
                  <c:v>-74.272016869545624</c:v>
                </c:pt>
                <c:pt idx="297">
                  <c:v>-71.78107807438235</c:v>
                </c:pt>
                <c:pt idx="298">
                  <c:v>-69.61616568008543</c:v>
                </c:pt>
                <c:pt idx="299">
                  <c:v>-67.69793551773472</c:v>
                </c:pt>
                <c:pt idx="300">
                  <c:v>-65.971957637958269</c:v>
                </c:pt>
                <c:pt idx="301">
                  <c:v>-64.399286216828926</c:v>
                </c:pt>
                <c:pt idx="302">
                  <c:v>-62.951102078116456</c:v>
                </c:pt>
                <c:pt idx="303">
                  <c:v>-61.605484594228784</c:v>
                </c:pt>
                <c:pt idx="304">
                  <c:v>-60.345372099020899</c:v>
                </c:pt>
                <c:pt idx="305">
                  <c:v>-59.157221772741138</c:v>
                </c:pt>
                <c:pt idx="306">
                  <c:v>-58.030099667310971</c:v>
                </c:pt>
                <c:pt idx="307">
                  <c:v>-56.955045221057567</c:v>
                </c:pt>
                <c:pt idx="308">
                  <c:v>-55.924616565673801</c:v>
                </c:pt>
                <c:pt idx="309">
                  <c:v>-54.932558213011845</c:v>
                </c:pt>
                <c:pt idx="310">
                  <c:v>-53.973553582323007</c:v>
                </c:pt>
                <c:pt idx="311">
                  <c:v>-53.04303759060258</c:v>
                </c:pt>
                <c:pt idx="312">
                  <c:v>-52.137052561219328</c:v>
                </c:pt>
                <c:pt idx="313">
                  <c:v>-51.252135893236243</c:v>
                </c:pt>
                <c:pt idx="314">
                  <c:v>-50.385231361177105</c:v>
                </c:pt>
                <c:pt idx="315">
                  <c:v>-49.533618226423187</c:v>
                </c:pt>
                <c:pt idx="316">
                  <c:v>-48.694853929265733</c:v>
                </c:pt>
                <c:pt idx="317">
                  <c:v>-47.866727239631111</c:v>
                </c:pt>
                <c:pt idx="318">
                  <c:v>-47.047219530660257</c:v>
                </c:pt>
                <c:pt idx="319">
                  <c:v>-46.234472404064007</c:v>
                </c:pt>
                <c:pt idx="320">
                  <c:v>-45.426760306577265</c:v>
                </c:pt>
                <c:pt idx="321">
                  <c:v>-44.622467077989199</c:v>
                </c:pt>
                <c:pt idx="322">
                  <c:v>-43.82006559386727</c:v>
                </c:pt>
                <c:pt idx="323">
                  <c:v>-43.018099831423342</c:v>
                </c:pt>
                <c:pt idx="324">
                  <c:v>-42.215168809754651</c:v>
                </c:pt>
                <c:pt idx="325">
                  <c:v>-41.409911946266639</c:v>
                </c:pt>
                <c:pt idx="326">
                  <c:v>-40.600995436671724</c:v>
                </c:pt>
                <c:pt idx="327">
                  <c:v>-39.787099311563431</c:v>
                </c:pt>
                <c:pt idx="328">
                  <c:v>-38.966904851506165</c:v>
                </c:pt>
                <c:pt idx="329">
                  <c:v>-38.139082056915925</c:v>
                </c:pt>
                <c:pt idx="330">
                  <c:v>-37.30227686968874</c:v>
                </c:pt>
                <c:pt idx="331">
                  <c:v>-36.455097830575703</c:v>
                </c:pt>
                <c:pt idx="332">
                  <c:v>-35.596101828734213</c:v>
                </c:pt>
                <c:pt idx="333">
                  <c:v>-34.723778555717772</c:v>
                </c:pt>
                <c:pt idx="334">
                  <c:v>-33.836533212155103</c:v>
                </c:pt>
                <c:pt idx="335">
                  <c:v>-32.932666926779952</c:v>
                </c:pt>
                <c:pt idx="336">
                  <c:v>-32.010354227584301</c:v>
                </c:pt>
                <c:pt idx="337">
                  <c:v>-31.067616744426111</c:v>
                </c:pt>
                <c:pt idx="338">
                  <c:v>-30.102292108823615</c:v>
                </c:pt>
                <c:pt idx="339">
                  <c:v>-29.111996733025908</c:v>
                </c:pt>
                <c:pt idx="340">
                  <c:v>-28.094080774601508</c:v>
                </c:pt>
                <c:pt idx="341">
                  <c:v>-27.045573096737346</c:v>
                </c:pt>
                <c:pt idx="342">
                  <c:v>-25.963113385369642</c:v>
                </c:pt>
                <c:pt idx="343">
                  <c:v>-24.842867750306034</c:v>
                </c:pt>
                <c:pt idx="344">
                  <c:v>-23.680423105766032</c:v>
                </c:pt>
                <c:pt idx="345">
                  <c:v>-22.470654451786992</c:v>
                </c:pt>
                <c:pt idx="346">
                  <c:v>-21.20755811354551</c:v>
                </c:pt>
                <c:pt idx="347">
                  <c:v>-19.884043815103496</c:v>
                </c:pt>
                <c:pt idx="348">
                  <c:v>-18.491681298913363</c:v>
                </c:pt>
                <c:pt idx="349">
                  <c:v>-17.020408711115078</c:v>
                </c:pt>
                <c:pt idx="350">
                  <c:v>-15.458245107958309</c:v>
                </c:pt>
                <c:pt idx="351">
                  <c:v>-13.791148154117451</c:v>
                </c:pt>
                <c:pt idx="352">
                  <c:v>-12.003428898967396</c:v>
                </c:pt>
                <c:pt idx="353">
                  <c:v>-10.079875599575347</c:v>
                </c:pt>
                <c:pt idx="354">
                  <c:v>-8.0127371647921475</c:v>
                </c:pt>
                <c:pt idx="355">
                  <c:v>-5.821737808388125</c:v>
                </c:pt>
                <c:pt idx="356">
                  <c:v>-3.6043858842036904</c:v>
                </c:pt>
                <c:pt idx="357">
                  <c:v>-1.6263789797204919</c:v>
                </c:pt>
                <c:pt idx="358">
                  <c:v>-0.33510563297708856</c:v>
                </c:pt>
                <c:pt idx="359">
                  <c:v>-7.4628072869153701E-3</c:v>
                </c:pt>
                <c:pt idx="360">
                  <c:v>-0.38915453596459837</c:v>
                </c:pt>
                <c:pt idx="361">
                  <c:v>-1.027535181730868</c:v>
                </c:pt>
                <c:pt idx="362">
                  <c:v>-1.6441744650982817</c:v>
                </c:pt>
                <c:pt idx="363">
                  <c:v>-2.1340656974120868</c:v>
                </c:pt>
                <c:pt idx="364">
                  <c:v>-2.474417672891998</c:v>
                </c:pt>
                <c:pt idx="365">
                  <c:v>-2.6723144223692668</c:v>
                </c:pt>
                <c:pt idx="366">
                  <c:v>-2.7438475178249329</c:v>
                </c:pt>
                <c:pt idx="367">
                  <c:v>-2.7070045727550669</c:v>
                </c:pt>
                <c:pt idx="368">
                  <c:v>-2.5797336067647048</c:v>
                </c:pt>
                <c:pt idx="369">
                  <c:v>-2.379826939290635</c:v>
                </c:pt>
                <c:pt idx="370">
                  <c:v>-2.1253329929775919</c:v>
                </c:pt>
                <c:pt idx="371">
                  <c:v>-1.8349297387968382</c:v>
                </c:pt>
                <c:pt idx="372">
                  <c:v>-1.5279255694206573</c:v>
                </c:pt>
                <c:pt idx="373">
                  <c:v>-1.2236484526563971</c:v>
                </c:pt>
                <c:pt idx="374">
                  <c:v>-0.94012249796073977</c:v>
                </c:pt>
                <c:pt idx="375">
                  <c:v>-0.69220026501329246</c:v>
                </c:pt>
                <c:pt idx="376">
                  <c:v>-0.48967620243853249</c:v>
                </c:pt>
                <c:pt idx="377">
                  <c:v>-0.33614848595790403</c:v>
                </c:pt>
                <c:pt idx="378">
                  <c:v>-0.22928633877536397</c:v>
                </c:pt>
                <c:pt idx="379">
                  <c:v>-0.16268271065459089</c:v>
                </c:pt>
                <c:pt idx="380">
                  <c:v>-0.12892719120115798</c:v>
                </c:pt>
                <c:pt idx="381">
                  <c:v>-0.12326857881718721</c:v>
                </c:pt>
                <c:pt idx="382">
                  <c:v>-0.14729609658121726</c:v>
                </c:pt>
                <c:pt idx="383">
                  <c:v>-0.21215493522147627</c:v>
                </c:pt>
                <c:pt idx="384">
                  <c:v>-0.34054266304320407</c:v>
                </c:pt>
                <c:pt idx="385">
                  <c:v>-0.56600320518079172</c:v>
                </c:pt>
                <c:pt idx="386">
                  <c:v>-0.92749455307190531</c:v>
                </c:pt>
                <c:pt idx="387">
                  <c:v>-1.4585067876887901</c:v>
                </c:pt>
                <c:pt idx="388">
                  <c:v>-2.1742137213379409</c:v>
                </c:pt>
                <c:pt idx="389">
                  <c:v>-3.0641452620276537</c:v>
                </c:pt>
                <c:pt idx="390">
                  <c:v>-4.0955921328568259</c:v>
                </c:pt>
                <c:pt idx="391">
                  <c:v>-5.2249600562389737</c:v>
                </c:pt>
                <c:pt idx="392">
                  <c:v>-6.4094714189782405</c:v>
                </c:pt>
                <c:pt idx="393">
                  <c:v>-7.614118616602652</c:v>
                </c:pt>
                <c:pt idx="394">
                  <c:v>-8.8135899333754271</c:v>
                </c:pt>
                <c:pt idx="395">
                  <c:v>-9.9912388707116548</c:v>
                </c:pt>
                <c:pt idx="396">
                  <c:v>-11.137042763534875</c:v>
                </c:pt>
                <c:pt idx="397">
                  <c:v>-12.245609736277469</c:v>
                </c:pt>
                <c:pt idx="398">
                  <c:v>-13.314605325215904</c:v>
                </c:pt>
                <c:pt idx="399">
                  <c:v>-14.34362995123408</c:v>
                </c:pt>
                <c:pt idx="400">
                  <c:v>-15.333461456965416</c:v>
                </c:pt>
                <c:pt idx="401">
                  <c:v>-16.28556087770529</c:v>
                </c:pt>
                <c:pt idx="402">
                  <c:v>-17.20175726564743</c:v>
                </c:pt>
                <c:pt idx="403">
                  <c:v>-18.084050507684651</c:v>
                </c:pt>
                <c:pt idx="404">
                  <c:v>-18.934490512995744</c:v>
                </c:pt>
                <c:pt idx="405">
                  <c:v>-19.755105294047418</c:v>
                </c:pt>
                <c:pt idx="406">
                  <c:v>-20.547860108933399</c:v>
                </c:pt>
                <c:pt idx="407">
                  <c:v>-21.314636193921896</c:v>
                </c:pt>
                <c:pt idx="408">
                  <c:v>-22.0572217408779</c:v>
                </c:pt>
                <c:pt idx="409">
                  <c:v>-22.777310429419927</c:v>
                </c:pt>
                <c:pt idx="410">
                  <c:v>-23.476504527725083</c:v>
                </c:pt>
                <c:pt idx="411">
                  <c:v>-24.15632066959569</c:v>
                </c:pt>
                <c:pt idx="412">
                  <c:v>-24.818197118468078</c:v>
                </c:pt>
                <c:pt idx="413">
                  <c:v>-25.463501782035397</c:v>
                </c:pt>
                <c:pt idx="414">
                  <c:v>-26.093540533801118</c:v>
                </c:pt>
                <c:pt idx="415">
                  <c:v>-26.709565587520832</c:v>
                </c:pt>
                <c:pt idx="416">
                  <c:v>-27.312783793923995</c:v>
                </c:pt>
                <c:pt idx="417">
                  <c:v>-27.904364810057949</c:v>
                </c:pt>
                <c:pt idx="418">
                  <c:v>-28.485449145491458</c:v>
                </c:pt>
                <c:pt idx="419">
                  <c:v>-29.057156126575538</c:v>
                </c:pt>
                <c:pt idx="420">
                  <c:v>-29.62059184674537</c:v>
                </c:pt>
                <c:pt idx="421">
                  <c:v>-30.17685719208794</c:v>
                </c:pt>
                <c:pt idx="422">
                  <c:v>-30.727056050403505</c:v>
                </c:pt>
                <c:pt idx="423">
                  <c:v>-31.272303831301421</c:v>
                </c:pt>
                <c:pt idx="424">
                  <c:v>-31.813736446652005</c:v>
                </c:pt>
                <c:pt idx="425">
                  <c:v>-32.352519927045847</c:v>
                </c:pt>
                <c:pt idx="426">
                  <c:v>-32.889860883053721</c:v>
                </c:pt>
                <c:pt idx="427">
                  <c:v>-33.427018062747365</c:v>
                </c:pt>
                <c:pt idx="428">
                  <c:v>-33.965315312610272</c:v>
                </c:pt>
                <c:pt idx="429">
                  <c:v>-34.506156322295915</c:v>
                </c:pt>
                <c:pt idx="430">
                  <c:v>-35.051041631088367</c:v>
                </c:pt>
                <c:pt idx="431">
                  <c:v>-35.601588504400382</c:v>
                </c:pt>
                <c:pt idx="432">
                  <c:v>-36.159554465071935</c:v>
                </c:pt>
                <c:pt idx="433">
                  <c:v>-36.726865505292196</c:v>
                </c:pt>
                <c:pt idx="434">
                  <c:v>-37.305650338166252</c:v>
                </c:pt>
                <c:pt idx="435">
                  <c:v>-37.898282514502021</c:v>
                </c:pt>
                <c:pt idx="436">
                  <c:v>-38.507432893072966</c:v>
                </c:pt>
                <c:pt idx="437">
                  <c:v>-39.136135908903505</c:v>
                </c:pt>
                <c:pt idx="438">
                  <c:v>-39.78787448850624</c:v>
                </c:pt>
                <c:pt idx="439">
                  <c:v>-40.466690563959204</c:v>
                </c:pt>
                <c:pt idx="440">
                  <c:v>-41.177331355643346</c:v>
                </c:pt>
                <c:pt idx="441">
                  <c:v>-41.925446638270998</c:v>
                </c:pt>
                <c:pt idx="442">
                  <c:v>-42.717860332252442</c:v>
                </c:pt>
                <c:pt idx="443">
                  <c:v>-43.562953267139228</c:v>
                </c:pt>
                <c:pt idx="444">
                  <c:v>-44.471217210901067</c:v>
                </c:pt>
                <c:pt idx="445">
                  <c:v>-45.45608194401219</c:v>
                </c:pt>
                <c:pt idx="446">
                  <c:v>-46.535195559820004</c:v>
                </c:pt>
                <c:pt idx="447">
                  <c:v>-47.732494226759805</c:v>
                </c:pt>
                <c:pt idx="448">
                  <c:v>-49.081730256580862</c:v>
                </c:pt>
                <c:pt idx="449">
                  <c:v>-50.632898781299069</c:v>
                </c:pt>
                <c:pt idx="450">
                  <c:v>-52.464996109850986</c:v>
                </c:pt>
                <c:pt idx="451">
                  <c:v>-54.714481545685118</c:v>
                </c:pt>
                <c:pt idx="452">
                  <c:v>-57.650476563797</c:v>
                </c:pt>
                <c:pt idx="453">
                  <c:v>-61.936369683751394</c:v>
                </c:pt>
                <c:pt idx="454">
                  <c:v>-70.256794701461573</c:v>
                </c:pt>
                <c:pt idx="455">
                  <c:v>-75.493110592667719</c:v>
                </c:pt>
                <c:pt idx="456">
                  <c:v>-64.097256036910096</c:v>
                </c:pt>
                <c:pt idx="457">
                  <c:v>-59.497108769469691</c:v>
                </c:pt>
                <c:pt idx="458">
                  <c:v>-56.631387180402783</c:v>
                </c:pt>
                <c:pt idx="459">
                  <c:v>-54.586161838757256</c:v>
                </c:pt>
                <c:pt idx="460">
                  <c:v>-53.026160775848098</c:v>
                </c:pt>
                <c:pt idx="461">
                  <c:v>-51.79107732594229</c:v>
                </c:pt>
                <c:pt idx="462">
                  <c:v>-50.792171272045714</c:v>
                </c:pt>
                <c:pt idx="463">
                  <c:v>-49.97554806472516</c:v>
                </c:pt>
                <c:pt idx="464">
                  <c:v>-49.306375475609158</c:v>
                </c:pt>
                <c:pt idx="465">
                  <c:v>-48.76117729605798</c:v>
                </c:pt>
                <c:pt idx="466">
                  <c:v>-48.323712271039618</c:v>
                </c:pt>
                <c:pt idx="467">
                  <c:v>-47.982618534754629</c:v>
                </c:pt>
                <c:pt idx="468">
                  <c:v>-47.730001838925091</c:v>
                </c:pt>
                <c:pt idx="469">
                  <c:v>-47.560564889101194</c:v>
                </c:pt>
                <c:pt idx="470">
                  <c:v>-47.471068125434719</c:v>
                </c:pt>
                <c:pt idx="471">
                  <c:v>-47.460008530556635</c:v>
                </c:pt>
                <c:pt idx="472">
                  <c:v>-47.527454895680428</c:v>
                </c:pt>
                <c:pt idx="473">
                  <c:v>-47.67500863697849</c:v>
                </c:pt>
                <c:pt idx="474">
                  <c:v>-47.905880048836892</c:v>
                </c:pt>
                <c:pt idx="475">
                  <c:v>-48.225087185464098</c:v>
                </c:pt>
                <c:pt idx="476">
                  <c:v>-48.63980302712983</c:v>
                </c:pt>
                <c:pt idx="477">
                  <c:v>-49.15990113042939</c:v>
                </c:pt>
                <c:pt idx="478">
                  <c:v>-49.798787836703973</c:v>
                </c:pt>
                <c:pt idx="479">
                  <c:v>-50.574673333656186</c:v>
                </c:pt>
                <c:pt idx="480">
                  <c:v>-51.512550432102877</c:v>
                </c:pt>
                <c:pt idx="481">
                  <c:v>-52.647374937126806</c:v>
                </c:pt>
                <c:pt idx="482">
                  <c:v>-54.029405483728716</c:v>
                </c:pt>
                <c:pt idx="483">
                  <c:v>-55.733694612519983</c:v>
                </c:pt>
                <c:pt idx="484">
                  <c:v>-57.878259197200649</c:v>
                </c:pt>
                <c:pt idx="485">
                  <c:v>-60.662506271786533</c:v>
                </c:pt>
                <c:pt idx="486">
                  <c:v>-64.46071710934865</c:v>
                </c:pt>
                <c:pt idx="487">
                  <c:v>-70.104034129835838</c:v>
                </c:pt>
                <c:pt idx="488">
                  <c:v>-80.136959434593109</c:v>
                </c:pt>
                <c:pt idx="489">
                  <c:v>-120.58070746112543</c:v>
                </c:pt>
                <c:pt idx="490">
                  <c:v>-80.857655043825147</c:v>
                </c:pt>
                <c:pt idx="491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49-4771-97F1-A31CE5A4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4975"/>
        <c:axId val="5346895"/>
      </c:scatterChart>
      <c:valAx>
        <c:axId val="1738159519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7383303416033526"/>
              <c:y val="0.90860099937734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935"/>
        <c:crossesAt val="-100"/>
        <c:crossBetween val="midCat"/>
        <c:majorUnit val="0.5"/>
      </c:valAx>
      <c:valAx>
        <c:axId val="1738159935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9.4309307039296532E-4"/>
              <c:y val="0.34108904336191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519"/>
        <c:crosses val="autoZero"/>
        <c:crossBetween val="midCat"/>
      </c:valAx>
      <c:valAx>
        <c:axId val="5346895"/>
        <c:scaling>
          <c:orientation val="minMax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344975"/>
        <c:crosses val="max"/>
        <c:crossBetween val="midCat"/>
      </c:valAx>
      <c:valAx>
        <c:axId val="5344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6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56975755299862219"/>
          <c:y val="0.66720201699284365"/>
          <c:w val="0.30027274225657469"/>
          <c:h val="0.14298048482093972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7</a:t>
            </a:r>
            <a:r>
              <a:rPr lang="ja-JP" altLang="en-US" sz="1200"/>
              <a:t>次分布型</a:t>
            </a:r>
            <a:endParaRPr lang="en-US" altLang="ja-JP" sz="1200"/>
          </a:p>
          <a:p>
            <a:pPr>
              <a:defRPr/>
            </a:pPr>
            <a:r>
              <a:rPr lang="en-US" altLang="ja-JP" sz="1200" baseline="0"/>
              <a:t>LPF</a:t>
            </a:r>
          </a:p>
        </c:rich>
      </c:tx>
      <c:layout>
        <c:manualLayout>
          <c:xMode val="edge"/>
          <c:yMode val="edge"/>
          <c:x val="0.46557535128810779"/>
          <c:y val="0.13014573687490635"/>
        </c:manualLayout>
      </c:layout>
      <c:overlay val="0"/>
      <c:spPr>
        <a:solidFill>
          <a:schemeClr val="bg1">
            <a:alpha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575134358689038"/>
          <c:y val="4.4456658422837497E-2"/>
          <c:w val="0.78505617438064146"/>
          <c:h val="0.81744932118450697"/>
        </c:manualLayout>
      </c:layou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演算処理部!$BZ$41:$BZ$931</c:f>
              <c:numCache>
                <c:formatCode>General</c:formatCode>
                <c:ptCount val="891"/>
                <c:pt idx="0">
                  <c:v>-4.7855144911441005</c:v>
                </c:pt>
                <c:pt idx="1">
                  <c:v>-4.7995409540889673</c:v>
                </c:pt>
                <c:pt idx="2">
                  <c:v>-4.8182146132372026</c:v>
                </c:pt>
                <c:pt idx="3">
                  <c:v>-4.8418648364137038</c:v>
                </c:pt>
                <c:pt idx="4">
                  <c:v>-4.8706547808611305</c:v>
                </c:pt>
                <c:pt idx="5">
                  <c:v>-4.9045650321935614</c:v>
                </c:pt>
                <c:pt idx="6">
                  <c:v>-4.9433860197916699</c:v>
                </c:pt>
                <c:pt idx="7">
                  <c:v>-4.9886942362363493</c:v>
                </c:pt>
                <c:pt idx="8">
                  <c:v>-5.0340024526810296</c:v>
                </c:pt>
                <c:pt idx="9">
                  <c:v>-5.0845217628388193</c:v>
                </c:pt>
                <c:pt idx="10">
                  <c:v>-5.1374773719674787</c:v>
                </c:pt>
                <c:pt idx="11">
                  <c:v>-5.1920381723855185</c:v>
                </c:pt>
                <c:pt idx="12">
                  <c:v>-5.2474229915950259</c:v>
                </c:pt>
                <c:pt idx="13">
                  <c:v>-5.3029918280099313</c:v>
                </c:pt>
                <c:pt idx="14">
                  <c:v>-5.3583428694182533</c:v>
                </c:pt>
                <c:pt idx="15">
                  <c:v>-5.4134070403674128</c:v>
                </c:pt>
                <c:pt idx="16">
                  <c:v>-5.4685304493429356</c:v>
                </c:pt>
                <c:pt idx="17">
                  <c:v>-5.5245349346780275</c:v>
                </c:pt>
                <c:pt idx="18">
                  <c:v>-5.5827480304034234</c:v>
                </c:pt>
                <c:pt idx="19">
                  <c:v>-5.6449957673130404</c:v>
                </c:pt>
                <c:pt idx="20">
                  <c:v>-5.7135540947780141</c:v>
                </c:pt>
                <c:pt idx="21">
                  <c:v>-5.7910564960259938</c:v>
                </c:pt>
                <c:pt idx="22">
                  <c:v>-5.8803558919089296</c:v>
                </c:pt>
                <c:pt idx="23">
                  <c:v>-5.9843380821002974</c:v>
                </c:pt>
                <c:pt idx="24">
                  <c:v>-6.1056826356385452</c:v>
                </c:pt>
                <c:pt idx="25">
                  <c:v>-6.2465675545062949</c:v>
                </c:pt>
                <c:pt idx="26">
                  <c:v>-6.4083201067536004</c:v>
                </c:pt>
                <c:pt idx="27">
                  <c:v>-6.5910335344024951</c:v>
                </c:pt>
                <c:pt idx="28">
                  <c:v>-6.793204103009777</c:v>
                </c:pt>
                <c:pt idx="29">
                  <c:v>-7.0114987934246518</c:v>
                </c:pt>
                <c:pt idx="30">
                  <c:v>-7.2408353615729313</c:v>
                </c:pt>
                <c:pt idx="31">
                  <c:v>-7.4750206028979997</c:v>
                </c:pt>
                <c:pt idx="32">
                  <c:v>-7.7082066050284652</c:v>
                </c:pt>
                <c:pt idx="33">
                  <c:v>-7.9369193289834836</c:v>
                </c:pt>
                <c:pt idx="34">
                  <c:v>-8.1656320529385003</c:v>
                </c:pt>
                <c:pt idx="35">
                  <c:v>-8.4068074195498728</c:v>
                </c:pt>
                <c:pt idx="36">
                  <c:v>-8.6901178878524714</c:v>
                </c:pt>
                <c:pt idx="37">
                  <c:v>-9.0662145941367189</c:v>
                </c:pt>
                <c:pt idx="38">
                  <c:v>-9.6145821557104245</c:v>
                </c:pt>
                <c:pt idx="39">
                  <c:v>-10.452092984899538</c:v>
                </c:pt>
                <c:pt idx="40">
                  <c:v>-11.734464832366054</c:v>
                </c:pt>
                <c:pt idx="41">
                  <c:v>-13.612394657517431</c:v>
                </c:pt>
                <c:pt idx="42">
                  <c:v>-16.033079922431735</c:v>
                </c:pt>
                <c:pt idx="43">
                  <c:v>-18.297752104098606</c:v>
                </c:pt>
                <c:pt idx="44">
                  <c:v>-18.976632378350427</c:v>
                </c:pt>
                <c:pt idx="45">
                  <c:v>-17.329031164610356</c:v>
                </c:pt>
                <c:pt idx="46">
                  <c:v>-14.406485731577266</c:v>
                </c:pt>
                <c:pt idx="47">
                  <c:v>-11.483940298544175</c:v>
                </c:pt>
                <c:pt idx="48">
                  <c:v>-9.1956064917980491</c:v>
                </c:pt>
                <c:pt idx="49">
                  <c:v>-7.511091128307295</c:v>
                </c:pt>
                <c:pt idx="50">
                  <c:v>-6.2820306785110045</c:v>
                </c:pt>
                <c:pt idx="51">
                  <c:v>-5.3709147171479703</c:v>
                </c:pt>
                <c:pt idx="52">
                  <c:v>-4.6790762515229671</c:v>
                </c:pt>
                <c:pt idx="53">
                  <c:v>-4.1403721456730445</c:v>
                </c:pt>
                <c:pt idx="54">
                  <c:v>-3.7109366255747531</c:v>
                </c:pt>
                <c:pt idx="55">
                  <c:v>-3.3613604072249439</c:v>
                </c:pt>
                <c:pt idx="56">
                  <c:v>-3.0715431046273953</c:v>
                </c:pt>
                <c:pt idx="57">
                  <c:v>-2.8274405642853635</c:v>
                </c:pt>
                <c:pt idx="58">
                  <c:v>-2.6190188237355794</c:v>
                </c:pt>
                <c:pt idx="59">
                  <c:v>-2.4389538501418464</c:v>
                </c:pt>
                <c:pt idx="60">
                  <c:v>-2.2817914877989613</c:v>
                </c:pt>
                <c:pt idx="61">
                  <c:v>-2.1433943538631652</c:v>
                </c:pt>
                <c:pt idx="62">
                  <c:v>-2.0205704728139753</c:v>
                </c:pt>
                <c:pt idx="63">
                  <c:v>-1.9108190837727395</c:v>
                </c:pt>
                <c:pt idx="64">
                  <c:v>-1.8121533982748455</c:v>
                </c:pt>
                <c:pt idx="65">
                  <c:v>-1.7229748245225984</c:v>
                </c:pt>
                <c:pt idx="66">
                  <c:v>-1.6419822275692686</c:v>
                </c:pt>
                <c:pt idx="67">
                  <c:v>-1.5681054465087139</c:v>
                </c:pt>
                <c:pt idx="68">
                  <c:v>-1.5004558769655896</c:v>
                </c:pt>
                <c:pt idx="69">
                  <c:v>-1.4382892421065918</c:v>
                </c:pt>
                <c:pt idx="70">
                  <c:v>-1.3809771936178967</c:v>
                </c:pt>
                <c:pt idx="71">
                  <c:v>-1.3279853954549463</c:v>
                </c:pt>
                <c:pt idx="72">
                  <c:v>-1.2788564270278593</c:v>
                </c:pt>
                <c:pt idx="73">
                  <c:v>-1.2331963115246025</c:v>
                </c:pt>
                <c:pt idx="74">
                  <c:v>-1.1906638011603157</c:v>
                </c:pt>
                <c:pt idx="75">
                  <c:v>-1.1509617807807146</c:v>
                </c:pt>
                <c:pt idx="76">
                  <c:v>-1.1138303149465998</c:v>
                </c:pt>
                <c:pt idx="77">
                  <c:v>-1.0790409816795292</c:v>
                </c:pt>
                <c:pt idx="78">
                  <c:v>-1.0463922221154669</c:v>
                </c:pt>
                <c:pt idx="79">
                  <c:v>-1.0157054987217464</c:v>
                </c:pt>
                <c:pt idx="80">
                  <c:v>-0.98682210190081021</c:v>
                </c:pt>
                <c:pt idx="81">
                  <c:v>-0.95960048022621813</c:v>
                </c:pt>
                <c:pt idx="82">
                  <c:v>-0.93391399638960115</c:v>
                </c:pt>
                <c:pt idx="83">
                  <c:v>-0.90964903143623743</c:v>
                </c:pt>
                <c:pt idx="84">
                  <c:v>-0.88670337565135082</c:v>
                </c:pt>
                <c:pt idx="85">
                  <c:v>-0.86498485670564595</c:v>
                </c:pt>
                <c:pt idx="86">
                  <c:v>-0.84441016523862489</c:v>
                </c:pt>
                <c:pt idx="87">
                  <c:v>-0.82490384558784535</c:v>
                </c:pt>
                <c:pt idx="88">
                  <c:v>-0.80639742533452674</c:v>
                </c:pt>
                <c:pt idx="89">
                  <c:v>-0.7888286620892605</c:v>
                </c:pt>
                <c:pt idx="90">
                  <c:v>-0.77214088974919703</c:v>
                </c:pt>
                <c:pt idx="91">
                  <c:v>-0.75628244953166912</c:v>
                </c:pt>
                <c:pt idx="92">
                  <c:v>-0.74120619357891104</c:v>
                </c:pt>
                <c:pt idx="93">
                  <c:v>-0.72686905095959375</c:v>
                </c:pt>
                <c:pt idx="94">
                  <c:v>-0.71323164755800716</c:v>
                </c:pt>
                <c:pt idx="95">
                  <c:v>-0.70025797271386414</c:v>
                </c:pt>
                <c:pt idx="96">
                  <c:v>-0.68791508661336664</c:v>
                </c:pt>
                <c:pt idx="97">
                  <c:v>-0.6761728633804952</c:v>
                </c:pt>
                <c:pt idx="98">
                  <c:v>-0.6650037656137795</c:v>
                </c:pt>
                <c:pt idx="99">
                  <c:v>-0.65438264678599134</c:v>
                </c:pt>
                <c:pt idx="100">
                  <c:v>-0.64428657849825266</c:v>
                </c:pt>
                <c:pt idx="101">
                  <c:v>-0.63469470007109197</c:v>
                </c:pt>
                <c:pt idx="102">
                  <c:v>-0.62558808838607083</c:v>
                </c:pt>
                <c:pt idx="103">
                  <c:v>-0.61694964626759419</c:v>
                </c:pt>
                <c:pt idx="104">
                  <c:v>-0.60876400803481134</c:v>
                </c:pt>
                <c:pt idx="105">
                  <c:v>-0.60101746116294208</c:v>
                </c:pt>
                <c:pt idx="106">
                  <c:v>-0.59369788328463891</c:v>
                </c:pt>
                <c:pt idx="107">
                  <c:v>-0.58679469404063589</c:v>
                </c:pt>
                <c:pt idx="108">
                  <c:v>-0.58029882156769874</c:v>
                </c:pt>
                <c:pt idx="109">
                  <c:v>-0.57420268369471072</c:v>
                </c:pt>
                <c:pt idx="110">
                  <c:v>-0.56850018421921011</c:v>
                </c:pt>
                <c:pt idx="111">
                  <c:v>-0.56318672496403055</c:v>
                </c:pt>
                <c:pt idx="112">
                  <c:v>-0.55825923468104155</c:v>
                </c:pt>
                <c:pt idx="113">
                  <c:v>-0.55371621629335599</c:v>
                </c:pt>
                <c:pt idx="114">
                  <c:v>-0.54955781446266094</c:v>
                </c:pt>
                <c:pt idx="115">
                  <c:v>-0.54578590606746424</c:v>
                </c:pt>
                <c:pt idx="116">
                  <c:v>-0.54240421690003238</c:v>
                </c:pt>
                <c:pt idx="117">
                  <c:v>-0.53941846878654343</c:v>
                </c:pt>
                <c:pt idx="118">
                  <c:v>-0.53683656244880251</c:v>
                </c:pt>
                <c:pt idx="119">
                  <c:v>-0.53466880283323326</c:v>
                </c:pt>
                <c:pt idx="120">
                  <c:v>-0.53292817541919413</c:v>
                </c:pt>
                <c:pt idx="121">
                  <c:v>-0.53163068431692173</c:v>
                </c:pt>
                <c:pt idx="122">
                  <c:v>-0.53079576593505318</c:v>
                </c:pt>
                <c:pt idx="123">
                  <c:v>-0.530446795878179</c:v>
                </c:pt>
                <c:pt idx="124">
                  <c:v>-0.53061171184380873</c:v>
                </c:pt>
                <c:pt idx="125">
                  <c:v>-0.53132378207418363</c:v>
                </c:pt>
                <c:pt idx="126">
                  <c:v>-0.53262255801446134</c:v>
                </c:pt>
                <c:pt idx="127">
                  <c:v>-0.53455506213834636</c:v>
                </c:pt>
                <c:pt idx="128">
                  <c:v>-0.53717727872485677</c:v>
                </c:pt>
                <c:pt idx="129">
                  <c:v>-0.54055603860707191</c:v>
                </c:pt>
                <c:pt idx="130">
                  <c:v>-0.54477142136591417</c:v>
                </c:pt>
                <c:pt idx="131">
                  <c:v>-0.54991984431566709</c:v>
                </c:pt>
                <c:pt idx="132">
                  <c:v>-0.55611807329696927</c:v>
                </c:pt>
                <c:pt idx="133">
                  <c:v>-0.56350848559847921</c:v>
                </c:pt>
                <c:pt idx="134">
                  <c:v>-0.57226605569735089</c:v>
                </c:pt>
                <c:pt idx="135">
                  <c:v>-0.58260774456122455</c:v>
                </c:pt>
                <c:pt idx="136">
                  <c:v>-0.5948052930574369</c:v>
                </c:pt>
                <c:pt idx="137">
                  <c:v>-0.60920291613671984</c:v>
                </c:pt>
                <c:pt idx="138">
                  <c:v>-0.62624218007469545</c:v>
                </c:pt>
                <c:pt idx="139">
                  <c:v>-0.64649761743200584</c:v>
                </c:pt>
                <c:pt idx="140">
                  <c:v>-0.67072874700601248</c:v>
                </c:pt>
                <c:pt idx="141">
                  <c:v>-0.69995777183342445</c:v>
                </c:pt>
                <c:pt idx="142">
                  <c:v>-0.73558857500472752</c:v>
                </c:pt>
                <c:pt idx="143">
                  <c:v>-0.7795941972874173</c:v>
                </c:pt>
                <c:pt idx="144">
                  <c:v>-0.83482189321952893</c:v>
                </c:pt>
                <c:pt idx="145">
                  <c:v>-0.90550828369428538</c:v>
                </c:pt>
                <c:pt idx="146">
                  <c:v>-0.99818772388641674</c:v>
                </c:pt>
                <c:pt idx="147">
                  <c:v>-1.1233777931247337</c:v>
                </c:pt>
                <c:pt idx="148">
                  <c:v>-1.2989037028963042</c:v>
                </c:pt>
                <c:pt idx="149">
                  <c:v>-1.5569627848071763</c:v>
                </c:pt>
                <c:pt idx="150">
                  <c:v>-2.101991033568781</c:v>
                </c:pt>
                <c:pt idx="151">
                  <c:v>-2.647019282330386</c:v>
                </c:pt>
                <c:pt idx="152">
                  <c:v>-3.9608596934704465</c:v>
                </c:pt>
                <c:pt idx="153">
                  <c:v>-6.9618561126637521</c:v>
                </c:pt>
                <c:pt idx="154">
                  <c:v>-15.901745707852712</c:v>
                </c:pt>
                <c:pt idx="155">
                  <c:v>-43.961587959740235</c:v>
                </c:pt>
                <c:pt idx="156">
                  <c:v>-43.581735913325161</c:v>
                </c:pt>
                <c:pt idx="157">
                  <c:v>-15.780710113003657</c:v>
                </c:pt>
                <c:pt idx="158">
                  <c:v>-7.0172305767343772</c:v>
                </c:pt>
                <c:pt idx="159">
                  <c:v>-4.0964863189079725</c:v>
                </c:pt>
                <c:pt idx="160">
                  <c:v>-2.8431776647446823</c:v>
                </c:pt>
                <c:pt idx="161">
                  <c:v>-2.2141158202472129</c:v>
                </c:pt>
                <c:pt idx="162">
                  <c:v>-1.8697926023032163</c:v>
                </c:pt>
                <c:pt idx="163">
                  <c:v>-1.6755701065326067</c:v>
                </c:pt>
                <c:pt idx="164">
                  <c:v>-1.5703802906263655</c:v>
                </c:pt>
                <c:pt idx="165">
                  <c:v>-1.5240378935114314</c:v>
                </c:pt>
                <c:pt idx="166">
                  <c:v>-1.53892122883418</c:v>
                </c:pt>
                <c:pt idx="167">
                  <c:v>-1.553804564156928</c:v>
                </c:pt>
                <c:pt idx="168">
                  <c:v>-1.6194464654431715</c:v>
                </c:pt>
                <c:pt idx="169">
                  <c:v>-1.7185791856233903</c:v>
                </c:pt>
                <c:pt idx="170">
                  <c:v>-1.8548029684047578</c:v>
                </c:pt>
                <c:pt idx="171">
                  <c:v>-2.034894203864265</c:v>
                </c:pt>
                <c:pt idx="172">
                  <c:v>-2.2695218338163694</c:v>
                </c:pt>
                <c:pt idx="173">
                  <c:v>-2.5745849953912359</c:v>
                </c:pt>
                <c:pt idx="174">
                  <c:v>-2.973360399499517</c:v>
                </c:pt>
                <c:pt idx="175">
                  <c:v>-3.4996960759412548</c:v>
                </c:pt>
                <c:pt idx="176">
                  <c:v>-4.2022806876421175</c:v>
                </c:pt>
                <c:pt idx="177">
                  <c:v>-5.148853369744554</c:v>
                </c:pt>
                <c:pt idx="178">
                  <c:v>-6.4249766404873032</c:v>
                </c:pt>
                <c:pt idx="179">
                  <c:v>-8.1096995564513517</c:v>
                </c:pt>
                <c:pt idx="180">
                  <c:v>-10.186284352738344</c:v>
                </c:pt>
                <c:pt idx="181">
                  <c:v>-12.348233884374155</c:v>
                </c:pt>
                <c:pt idx="182">
                  <c:v>-13.855270052466526</c:v>
                </c:pt>
                <c:pt idx="183">
                  <c:v>-13.940830302864232</c:v>
                </c:pt>
                <c:pt idx="184">
                  <c:v>-12.648918230493688</c:v>
                </c:pt>
                <c:pt idx="185">
                  <c:v>-10.792636391548664</c:v>
                </c:pt>
                <c:pt idx="186">
                  <c:v>-9.1123600105448652</c:v>
                </c:pt>
                <c:pt idx="187">
                  <c:v>-7.9227274816407265</c:v>
                </c:pt>
                <c:pt idx="188">
                  <c:v>-7.2805098717809367</c:v>
                </c:pt>
                <c:pt idx="189">
                  <c:v>-7.1834725295538924</c:v>
                </c:pt>
                <c:pt idx="190">
                  <c:v>-8.01807830822057</c:v>
                </c:pt>
                <c:pt idx="191">
                  <c:v>-8.8526840868872476</c:v>
                </c:pt>
                <c:pt idx="192">
                  <c:v>-10.894778309348148</c:v>
                </c:pt>
                <c:pt idx="193">
                  <c:v>-13.772786078382511</c:v>
                </c:pt>
                <c:pt idx="194">
                  <c:v>-16.631945632263395</c:v>
                </c:pt>
                <c:pt idx="195">
                  <c:v>-17.517904490389245</c:v>
                </c:pt>
                <c:pt idx="196">
                  <c:v>-15.482247968502227</c:v>
                </c:pt>
                <c:pt idx="197">
                  <c:v>-12.075573077019156</c:v>
                </c:pt>
                <c:pt idx="198">
                  <c:v>-8.9933805010335348</c:v>
                </c:pt>
                <c:pt idx="199">
                  <c:v>-6.726130915878012</c:v>
                </c:pt>
                <c:pt idx="200">
                  <c:v>-5.1539613294999098</c:v>
                </c:pt>
                <c:pt idx="201">
                  <c:v>-4.0642361260951914</c:v>
                </c:pt>
                <c:pt idx="202">
                  <c:v>-3.2932673959202514</c:v>
                </c:pt>
                <c:pt idx="203">
                  <c:v>-2.733298378347286</c:v>
                </c:pt>
                <c:pt idx="204">
                  <c:v>-2.31576713874734</c:v>
                </c:pt>
                <c:pt idx="205">
                  <c:v>-1.9968196030750498</c:v>
                </c:pt>
                <c:pt idx="206">
                  <c:v>-1.7478610523382052</c:v>
                </c:pt>
                <c:pt idx="207">
                  <c:v>-1.5497999850521469</c:v>
                </c:pt>
                <c:pt idx="208">
                  <c:v>-1.3895770234433762</c:v>
                </c:pt>
                <c:pt idx="209">
                  <c:v>-1.2580490906684134</c:v>
                </c:pt>
                <c:pt idx="210">
                  <c:v>-1.1486751573236333</c:v>
                </c:pt>
                <c:pt idx="211">
                  <c:v>-1.0566820404977122</c:v>
                </c:pt>
                <c:pt idx="212">
                  <c:v>-0.97852310915294605</c:v>
                </c:pt>
                <c:pt idx="213">
                  <c:v>-0.91151945987133487</c:v>
                </c:pt>
                <c:pt idx="214">
                  <c:v>-0.85361718639336759</c:v>
                </c:pt>
                <c:pt idx="215">
                  <c:v>-0.80322004169306904</c:v>
                </c:pt>
                <c:pt idx="216">
                  <c:v>-0.75907202594176748</c:v>
                </c:pt>
                <c:pt idx="217">
                  <c:v>-0.72017364940136475</c:v>
                </c:pt>
                <c:pt idx="218">
                  <c:v>-0.68572130321345182</c:v>
                </c:pt>
                <c:pt idx="219">
                  <c:v>-0.6550627436201093</c:v>
                </c:pt>
                <c:pt idx="220">
                  <c:v>-0.62766398174208171</c:v>
                </c:pt>
                <c:pt idx="221">
                  <c:v>-0.60308435998546894</c:v>
                </c:pt>
                <c:pt idx="222">
                  <c:v>-0.58095758161420352</c:v>
                </c:pt>
                <c:pt idx="223">
                  <c:v>-0.5609771223516945</c:v>
                </c:pt>
                <c:pt idx="224">
                  <c:v>-0.54288490450299454</c:v>
                </c:pt>
                <c:pt idx="225">
                  <c:v>-0.52646242626559825</c:v>
                </c:pt>
                <c:pt idx="226">
                  <c:v>-0.51152375747014822</c:v>
                </c:pt>
                <c:pt idx="227">
                  <c:v>-0.49790996789819436</c:v>
                </c:pt>
                <c:pt idx="228">
                  <c:v>-0.48548466538099527</c:v>
                </c:pt>
                <c:pt idx="229">
                  <c:v>-0.4741304013896292</c:v>
                </c:pt>
                <c:pt idx="230">
                  <c:v>-0.46374576081547236</c:v>
                </c:pt>
                <c:pt idx="231">
                  <c:v>-0.4542429963272348</c:v>
                </c:pt>
                <c:pt idx="232">
                  <c:v>-0.44554610040115478</c:v>
                </c:pt>
                <c:pt idx="233">
                  <c:v>-0.43758923290522439</c:v>
                </c:pt>
                <c:pt idx="234">
                  <c:v>-0.43031544115658682</c:v>
                </c:pt>
                <c:pt idx="235">
                  <c:v>-0.4236756242458648</c:v>
                </c:pt>
                <c:pt idx="236">
                  <c:v>-0.41762770530922899</c:v>
                </c:pt>
                <c:pt idx="237">
                  <c:v>-0.41213598522859096</c:v>
                </c:pt>
                <c:pt idx="238">
                  <c:v>-0.40717065967550092</c:v>
                </c:pt>
                <c:pt idx="239">
                  <c:v>-0.40270748910716381</c:v>
                </c:pt>
                <c:pt idx="240">
                  <c:v>-0.39872761886542474</c:v>
                </c:pt>
                <c:pt idx="241">
                  <c:v>-0.39521755454489232</c:v>
                </c:pt>
                <c:pt idx="242">
                  <c:v>-0.39216930702903313</c:v>
                </c:pt>
                <c:pt idx="243">
                  <c:v>-0.38958073300860735</c:v>
                </c:pt>
                <c:pt idx="244">
                  <c:v>-0.38745611174097272</c:v>
                </c:pt>
                <c:pt idx="245">
                  <c:v>-0.38605485096232706</c:v>
                </c:pt>
                <c:pt idx="246">
                  <c:v>-0.38465359018368145</c:v>
                </c:pt>
                <c:pt idx="247">
                  <c:v>-0.38402629938952648</c:v>
                </c:pt>
                <c:pt idx="248">
                  <c:v>-0.38396845848082345</c:v>
                </c:pt>
                <c:pt idx="249">
                  <c:v>-0.38453971744204146</c:v>
                </c:pt>
                <c:pt idx="250">
                  <c:v>-0.38582101025038879</c:v>
                </c:pt>
                <c:pt idx="251">
                  <c:v>-0.38792161928579871</c:v>
                </c:pt>
                <c:pt idx="252">
                  <c:v>-0.39098941793129627</c:v>
                </c:pt>
                <c:pt idx="253">
                  <c:v>-0.39522599379576373</c:v>
                </c:pt>
                <c:pt idx="254">
                  <c:v>-0.4009094617006842</c:v>
                </c:pt>
                <c:pt idx="255">
                  <c:v>-0.40842974257105974</c:v>
                </c:pt>
                <c:pt idx="256">
                  <c:v>-0.41834470953353603</c:v>
                </c:pt>
                <c:pt idx="257">
                  <c:v>-0.43147256522971744</c:v>
                </c:pt>
                <c:pt idx="258">
                  <c:v>-0.44904983755707384</c:v>
                </c:pt>
                <c:pt idx="259">
                  <c:v>-0.47301422918518904</c:v>
                </c:pt>
                <c:pt idx="260">
                  <c:v>-0.50653937162050022</c:v>
                </c:pt>
                <c:pt idx="261">
                  <c:v>-0.5551151820200666</c:v>
                </c:pt>
                <c:pt idx="262">
                  <c:v>-0.62891845776470356</c:v>
                </c:pt>
                <c:pt idx="263">
                  <c:v>-0.74859671878145095</c:v>
                </c:pt>
                <c:pt idx="264">
                  <c:v>-0.96153522001415126</c:v>
                </c:pt>
                <c:pt idx="265">
                  <c:v>-1.3979015612130463</c:v>
                </c:pt>
                <c:pt idx="266">
                  <c:v>-2.5371959633577492</c:v>
                </c:pt>
                <c:pt idx="267">
                  <c:v>-7.627659275374965</c:v>
                </c:pt>
                <c:pt idx="268">
                  <c:v>-63.420501596659456</c:v>
                </c:pt>
                <c:pt idx="269">
                  <c:v>-70.484609345018654</c:v>
                </c:pt>
                <c:pt idx="270">
                  <c:v>-36.283525182427475</c:v>
                </c:pt>
                <c:pt idx="271">
                  <c:v>-2.0824410198362893</c:v>
                </c:pt>
                <c:pt idx="272">
                  <c:v>-1.2418458518550954</c:v>
                </c:pt>
                <c:pt idx="273">
                  <c:v>-0.89237494938992434</c:v>
                </c:pt>
                <c:pt idx="274">
                  <c:v>-0.71422405356457219</c:v>
                </c:pt>
                <c:pt idx="275">
                  <c:v>-0.61149545460760324</c:v>
                </c:pt>
                <c:pt idx="276">
                  <c:v>-0.547188221836582</c:v>
                </c:pt>
                <c:pt idx="277">
                  <c:v>-0.50454088328221003</c:v>
                </c:pt>
                <c:pt idx="278">
                  <c:v>-0.47505691793311805</c:v>
                </c:pt>
                <c:pt idx="279">
                  <c:v>-0.45405379499549586</c:v>
                </c:pt>
                <c:pt idx="280">
                  <c:v>-0.4387782362927094</c:v>
                </c:pt>
                <c:pt idx="281">
                  <c:v>-0.42752545257311086</c:v>
                </c:pt>
                <c:pt idx="282">
                  <c:v>-0.41919437763765804</c:v>
                </c:pt>
                <c:pt idx="283">
                  <c:v>-0.4130485337318508</c:v>
                </c:pt>
                <c:pt idx="284">
                  <c:v>-0.40858061072793073</c:v>
                </c:pt>
                <c:pt idx="285">
                  <c:v>-0.40543235431105579</c:v>
                </c:pt>
                <c:pt idx="286">
                  <c:v>-0.40334537288004424</c:v>
                </c:pt>
                <c:pt idx="287">
                  <c:v>-0.40212994122896956</c:v>
                </c:pt>
                <c:pt idx="288">
                  <c:v>-0.40164465336896676</c:v>
                </c:pt>
                <c:pt idx="289">
                  <c:v>-0.40178281980761787</c:v>
                </c:pt>
                <c:pt idx="290">
                  <c:v>-0.40246317320061958</c:v>
                </c:pt>
                <c:pt idx="291">
                  <c:v>-0.403623393837308</c:v>
                </c:pt>
                <c:pt idx="292">
                  <c:v>-0.40521552146966061</c:v>
                </c:pt>
                <c:pt idx="293">
                  <c:v>-0.4072026542813198</c:v>
                </c:pt>
                <c:pt idx="294">
                  <c:v>-0.40955654221480536</c:v>
                </c:pt>
                <c:pt idx="295">
                  <c:v>-0.41225581225969266</c:v>
                </c:pt>
                <c:pt idx="296">
                  <c:v>-0.41528464737517035</c:v>
                </c:pt>
                <c:pt idx="297">
                  <c:v>-0.41863179596373185</c:v>
                </c:pt>
                <c:pt idx="298">
                  <c:v>-0.42228982575490542</c:v>
                </c:pt>
                <c:pt idx="299">
                  <c:v>-0.42625456106365867</c:v>
                </c:pt>
                <c:pt idx="300">
                  <c:v>-0.43052465971915332</c:v>
                </c:pt>
                <c:pt idx="301">
                  <c:v>-0.43510129809762393</c:v>
                </c:pt>
                <c:pt idx="302">
                  <c:v>-0.43998794132041319</c:v>
                </c:pt>
                <c:pt idx="303">
                  <c:v>-0.445190181902618</c:v>
                </c:pt>
                <c:pt idx="304">
                  <c:v>-0.45071563469809256</c:v>
                </c:pt>
                <c:pt idx="305">
                  <c:v>-0.45657387938998878</c:v>
                </c:pt>
                <c:pt idx="306">
                  <c:v>-0.46277644436647791</c:v>
                </c:pt>
                <c:pt idx="307">
                  <c:v>-0.469336827847399</c:v>
                </c:pt>
                <c:pt idx="308">
                  <c:v>-0.47627055376015659</c:v>
                </c:pt>
                <c:pt idx="309">
                  <c:v>-0.48359526123485636</c:v>
                </c:pt>
                <c:pt idx="310">
                  <c:v>-0.49133082779198861</c:v>
                </c:pt>
                <c:pt idx="311">
                  <c:v>-0.49949952741458703</c:v>
                </c:pt>
                <c:pt idx="312">
                  <c:v>-0.50812622578962729</c:v>
                </c:pt>
                <c:pt idx="313">
                  <c:v>-0.51723861613520461</c:v>
                </c:pt>
                <c:pt idx="314">
                  <c:v>-0.52686750025235785</c:v>
                </c:pt>
                <c:pt idx="315">
                  <c:v>-0.53704712082116446</c:v>
                </c:pt>
                <c:pt idx="316">
                  <c:v>-0.54781555255954395</c:v>
                </c:pt>
                <c:pt idx="317">
                  <c:v>-0.55921516176912012</c:v>
                </c:pt>
                <c:pt idx="318">
                  <c:v>-0.57129314609858417</c:v>
                </c:pt>
                <c:pt idx="319">
                  <c:v>-0.58410216918942282</c:v>
                </c:pt>
                <c:pt idx="320">
                  <c:v>-0.59770110839254276</c:v>
                </c:pt>
                <c:pt idx="321">
                  <c:v>-0.61215593816434122</c:v>
                </c:pt>
                <c:pt idx="322">
                  <c:v>-0.6275407773507431</c:v>
                </c:pt>
                <c:pt idx="323">
                  <c:v>-0.64393913571012129</c:v>
                </c:pt>
                <c:pt idx="324">
                  <c:v>-0.66144540421502018</c:v>
                </c:pt>
                <c:pt idx="325">
                  <c:v>-0.68016664558277129</c:v>
                </c:pt>
                <c:pt idx="326">
                  <c:v>-0.70022475704027753</c:v>
                </c:pt>
                <c:pt idx="327">
                  <c:v>-0.72175909781615277</c:v>
                </c:pt>
                <c:pt idx="328">
                  <c:v>-0.74492970105252554</c:v>
                </c:pt>
                <c:pt idx="329">
                  <c:v>-0.76992122626565396</c:v>
                </c:pt>
                <c:pt idx="330">
                  <c:v>-0.79694785773236099</c:v>
                </c:pt>
                <c:pt idx="331">
                  <c:v>-0.82625942139699859</c:v>
                </c:pt>
                <c:pt idx="332">
                  <c:v>-0.8581490855644156</c:v>
                </c:pt>
                <c:pt idx="333">
                  <c:v>-0.89296313979448927</c:v>
                </c:pt>
                <c:pt idx="334">
                  <c:v>-0.93111352845939022</c:v>
                </c:pt>
                <c:pt idx="335">
                  <c:v>-0.97309407514687696</c:v>
                </c:pt>
                <c:pt idx="336">
                  <c:v>-1.0195017094360534</c:v>
                </c:pt>
                <c:pt idx="337">
                  <c:v>-1.0710645574553066</c:v>
                </c:pt>
                <c:pt idx="338">
                  <c:v>-1.128679575053104</c:v>
                </c:pt>
                <c:pt idx="339">
                  <c:v>-1.193463636532395</c:v>
                </c:pt>
                <c:pt idx="340">
                  <c:v>-1.2668238862335863</c:v>
                </c:pt>
                <c:pt idx="341">
                  <c:v>-1.3505561197252109</c:v>
                </c:pt>
                <c:pt idx="342">
                  <c:v>-1.4469846723510598</c:v>
                </c:pt>
                <c:pt idx="343">
                  <c:v>-1.5591649423870884</c:v>
                </c:pt>
                <c:pt idx="344">
                  <c:v>-1.691182358806629</c:v>
                </c:pt>
                <c:pt idx="345">
                  <c:v>-1.8486030907243964</c:v>
                </c:pt>
                <c:pt idx="346">
                  <c:v>-2.039169000482477</c:v>
                </c:pt>
                <c:pt idx="347">
                  <c:v>-2.2738951140149051</c:v>
                </c:pt>
                <c:pt idx="348">
                  <c:v>-2.5688461784011225</c:v>
                </c:pt>
                <c:pt idx="349">
                  <c:v>-2.9480834204449939</c:v>
                </c:pt>
                <c:pt idx="350">
                  <c:v>-3.4486564125145081</c:v>
                </c:pt>
                <c:pt idx="351">
                  <c:v>-4.1291523295519079</c:v>
                </c:pt>
                <c:pt idx="352">
                  <c:v>-5.0840900999045191</c:v>
                </c:pt>
                <c:pt idx="353">
                  <c:v>-6.465804073844537</c:v>
                </c:pt>
                <c:pt idx="354">
                  <c:v>-8.5044585219075195</c:v>
                </c:pt>
                <c:pt idx="355">
                  <c:v>-11.457618362960698</c:v>
                </c:pt>
                <c:pt idx="356">
                  <c:v>-15.233728123349099</c:v>
                </c:pt>
                <c:pt idx="357">
                  <c:v>-18.451407417689598</c:v>
                </c:pt>
                <c:pt idx="358">
                  <c:v>-18.68208048856102</c:v>
                </c:pt>
                <c:pt idx="359">
                  <c:v>-15.493715056660246</c:v>
                </c:pt>
                <c:pt idx="360">
                  <c:v>-12.305349624759469</c:v>
                </c:pt>
                <c:pt idx="361">
                  <c:v>-9.5809637735677491</c:v>
                </c:pt>
                <c:pt idx="362">
                  <c:v>-7.7957428830999689</c:v>
                </c:pt>
                <c:pt idx="363">
                  <c:v>-6.7008378615763196</c:v>
                </c:pt>
                <c:pt idx="364">
                  <c:v>-6.0664167052682547</c:v>
                </c:pt>
                <c:pt idx="365">
                  <c:v>-5.7405067229126869</c:v>
                </c:pt>
                <c:pt idx="366">
                  <c:v>-5.629659574611181</c:v>
                </c:pt>
                <c:pt idx="367">
                  <c:v>-5.6760809318713799</c:v>
                </c:pt>
                <c:pt idx="368">
                  <c:v>-5.8418960955721282</c:v>
                </c:pt>
                <c:pt idx="369">
                  <c:v>-6.0990841799455628</c:v>
                </c:pt>
                <c:pt idx="370">
                  <c:v>-6.4229205209617852</c:v>
                </c:pt>
                <c:pt idx="371">
                  <c:v>-6.7878121588217573</c:v>
                </c:pt>
                <c:pt idx="372">
                  <c:v>-7.1654180297468892</c:v>
                </c:pt>
                <c:pt idx="373">
                  <c:v>-7.5255384014166742</c:v>
                </c:pt>
                <c:pt idx="374">
                  <c:v>-7.840104418709811</c:v>
                </c:pt>
                <c:pt idx="375">
                  <c:v>-8.0894867981524179</c:v>
                </c:pt>
                <c:pt idx="376">
                  <c:v>-8.268757009566313</c:v>
                </c:pt>
                <c:pt idx="377">
                  <c:v>-8.3908074896744846</c:v>
                </c:pt>
                <c:pt idx="378">
                  <c:v>-8.48443859551789</c:v>
                </c:pt>
                <c:pt idx="379">
                  <c:v>-8.6124800596170275</c:v>
                </c:pt>
                <c:pt idx="380">
                  <c:v>-8.7405215237161666</c:v>
                </c:pt>
                <c:pt idx="381">
                  <c:v>-8.9727339735733338</c:v>
                </c:pt>
                <c:pt idx="382">
                  <c:v>-9.2967978518575478</c:v>
                </c:pt>
                <c:pt idx="383">
                  <c:v>-9.6951982618006092</c:v>
                </c:pt>
                <c:pt idx="384">
                  <c:v>-10.109989635080758</c:v>
                </c:pt>
                <c:pt idx="385">
                  <c:v>-10.441153405028444</c:v>
                </c:pt>
                <c:pt idx="386">
                  <c:v>-10.567828902780086</c:v>
                </c:pt>
                <c:pt idx="387">
                  <c:v>-10.396183458670372</c:v>
                </c:pt>
                <c:pt idx="388">
                  <c:v>-9.9084169163192222</c:v>
                </c:pt>
                <c:pt idx="389">
                  <c:v>-9.1721717585758338</c:v>
                </c:pt>
                <c:pt idx="390">
                  <c:v>-8.3019218095128693</c:v>
                </c:pt>
                <c:pt idx="391">
                  <c:v>-7.4074974279759305</c:v>
                </c:pt>
                <c:pt idx="392">
                  <c:v>-6.5645283501255776</c:v>
                </c:pt>
                <c:pt idx="393">
                  <c:v>-5.8114296872515068</c:v>
                </c:pt>
                <c:pt idx="394">
                  <c:v>-5.1596484464434571</c:v>
                </c:pt>
                <c:pt idx="395">
                  <c:v>-4.6053818252537297</c:v>
                </c:pt>
                <c:pt idx="396">
                  <c:v>-4.138034316201848</c:v>
                </c:pt>
                <c:pt idx="397">
                  <c:v>-3.7451014938176708</c:v>
                </c:pt>
                <c:pt idx="398">
                  <c:v>-3.4145574616834269</c:v>
                </c:pt>
                <c:pt idx="399">
                  <c:v>-3.1358089284274508</c:v>
                </c:pt>
                <c:pt idx="400">
                  <c:v>-2.9176794040941147</c:v>
                </c:pt>
                <c:pt idx="401">
                  <c:v>-2.6995498797607791</c:v>
                </c:pt>
                <c:pt idx="402">
                  <c:v>-2.5286859189439315</c:v>
                </c:pt>
                <c:pt idx="403">
                  <c:v>-2.3824716625917057</c:v>
                </c:pt>
                <c:pt idx="404">
                  <c:v>-2.2569657689397977</c:v>
                </c:pt>
                <c:pt idx="405">
                  <c:v>-2.1489672969597802</c:v>
                </c:pt>
                <c:pt idx="406">
                  <c:v>-2.0558678005153155</c:v>
                </c:pt>
                <c:pt idx="407">
                  <c:v>-1.9755326261844073</c:v>
                </c:pt>
                <c:pt idx="408">
                  <c:v>-1.9062066465685339</c:v>
                </c:pt>
                <c:pt idx="409">
                  <c:v>-1.8464397434934545</c:v>
                </c:pt>
                <c:pt idx="410">
                  <c:v>-1.7950279597075982</c:v>
                </c:pt>
                <c:pt idx="411">
                  <c:v>-1.7509669609825045</c:v>
                </c:pt>
                <c:pt idx="412">
                  <c:v>-1.7134151277738263</c:v>
                </c:pt>
                <c:pt idx="413">
                  <c:v>-1.6816641712354836</c:v>
                </c:pt>
                <c:pt idx="414">
                  <c:v>-1.6551156346917419</c:v>
                </c:pt>
                <c:pt idx="415">
                  <c:v>-1.6332620096755659</c:v>
                </c:pt>
                <c:pt idx="416">
                  <c:v>-1.6156714818556559</c:v>
                </c:pt>
                <c:pt idx="417">
                  <c:v>-1.60197554304528</c:v>
                </c:pt>
                <c:pt idx="418">
                  <c:v>-1.5918588753194398</c:v>
                </c:pt>
                <c:pt idx="419">
                  <c:v>-1.5850510437189853</c:v>
                </c:pt>
                <c:pt idx="420">
                  <c:v>-1.5813196343207978</c:v>
                </c:pt>
                <c:pt idx="421">
                  <c:v>-1.5804645517163014</c:v>
                </c:pt>
                <c:pt idx="422">
                  <c:v>-1.5823132496256624</c:v>
                </c:pt>
                <c:pt idx="423">
                  <c:v>-1.5867167146417258</c:v>
                </c:pt>
                <c:pt idx="424">
                  <c:v>-1.5935460590811943</c:v>
                </c:pt>
                <c:pt idx="425">
                  <c:v>-1.6026896070263799</c:v>
                </c:pt>
                <c:pt idx="426">
                  <c:v>-1.6140503796779357</c:v>
                </c:pt>
                <c:pt idx="427">
                  <c:v>-1.6275439034912746</c:v>
                </c:pt>
                <c:pt idx="428">
                  <c:v>-1.6430962782965761</c:v>
                </c:pt>
                <c:pt idx="429">
                  <c:v>-1.6606424535223214</c:v>
                </c:pt>
                <c:pt idx="430">
                  <c:v>-1.6801246693774265</c:v>
                </c:pt>
                <c:pt idx="431">
                  <c:v>-1.7014910268910624</c:v>
                </c:pt>
                <c:pt idx="432">
                  <c:v>-1.7246941564581328</c:v>
                </c:pt>
                <c:pt idx="433">
                  <c:v>-1.7496899592815001</c:v>
                </c:pt>
                <c:pt idx="434">
                  <c:v>-1.7764364001093815</c:v>
                </c:pt>
                <c:pt idx="435">
                  <c:v>-1.8048923331320483</c:v>
                </c:pt>
                <c:pt idx="436">
                  <c:v>-1.8350163459968729</c:v>
                </c:pt>
                <c:pt idx="437">
                  <c:v>-1.8667656097831575</c:v>
                </c:pt>
                <c:pt idx="438">
                  <c:v>-1.9000947255644207</c:v>
                </c:pt>
                <c:pt idx="439">
                  <c:v>-1.9349545609954211</c:v>
                </c:pt>
                <c:pt idx="440">
                  <c:v>-1.9712910732936944</c:v>
                </c:pt>
                <c:pt idx="441">
                  <c:v>-2.0090441181225169</c:v>
                </c:pt>
                <c:pt idx="442">
                  <c:v>-2.0481462472999534</c:v>
                </c:pt>
                <c:pt idx="443">
                  <c:v>-2.0885215020098653</c:v>
                </c:pt>
                <c:pt idx="444">
                  <c:v>-2.1300842123057961</c:v>
                </c:pt>
                <c:pt idx="445">
                  <c:v>-2.1727378181856989</c:v>
                </c:pt>
                <c:pt idx="446">
                  <c:v>-2.216373732337618</c:v>
                </c:pt>
                <c:pt idx="447">
                  <c:v>-2.2608702697463738</c:v>
                </c:pt>
                <c:pt idx="448">
                  <c:v>-2.3060916745748354</c:v>
                </c:pt>
                <c:pt idx="449">
                  <c:v>-2.3518872799061192</c:v>
                </c:pt>
                <c:pt idx="450">
                  <c:v>-2.3980908408036949</c:v>
                </c:pt>
                <c:pt idx="451">
                  <c:v>-2.4445200853845819</c:v>
                </c:pt>
                <c:pt idx="452">
                  <c:v>-2.4909765318189412</c:v>
                </c:pt>
                <c:pt idx="453">
                  <c:v>-2.5372456209173286</c:v>
                </c:pt>
                <c:pt idx="454">
                  <c:v>-2.5830972137552042</c:v>
                </c:pt>
                <c:pt idx="455">
                  <c:v>-2.6282865011063423</c:v>
                </c:pt>
                <c:pt idx="456">
                  <c:v>-2.6725553658599805</c:v>
                </c:pt>
                <c:pt idx="457">
                  <c:v>-2.7156342306799357</c:v>
                </c:pt>
                <c:pt idx="458">
                  <c:v>-2.7572444107003387</c:v>
                </c:pt>
                <c:pt idx="459">
                  <c:v>-2.797100975015768</c:v>
                </c:pt>
                <c:pt idx="460">
                  <c:v>-2.8349161013624156</c:v>
                </c:pt>
                <c:pt idx="461">
                  <c:v>-2.8704028862765654</c:v>
                </c:pt>
                <c:pt idx="462">
                  <c:v>-2.9032795490992709</c:v>
                </c:pt>
                <c:pt idx="463">
                  <c:v>-2.9332739437595983</c:v>
                </c:pt>
                <c:pt idx="464">
                  <c:v>-2.9601282688910899</c:v>
                </c:pt>
                <c:pt idx="465">
                  <c:v>-2.9836038463616665</c:v>
                </c:pt>
                <c:pt idx="466">
                  <c:v>-3.0034858225696976</c:v>
                </c:pt>
                <c:pt idx="467">
                  <c:v>-3.0195876377068993</c:v>
                </c:pt>
                <c:pt idx="468">
                  <c:v>-3.0317551071053832</c:v>
                </c:pt>
                <c:pt idx="469">
                  <c:v>-3.0398699668022036</c:v>
                </c:pt>
                <c:pt idx="470">
                  <c:v>-3.0438527530362691</c:v>
                </c:pt>
                <c:pt idx="471">
                  <c:v>-3.0436649122597146</c:v>
                </c:pt>
                <c:pt idx="472">
                  <c:v>-3.0372496847109112</c:v>
                </c:pt>
                <c:pt idx="473">
                  <c:v>-3.0308344571621078</c:v>
                </c:pt>
                <c:pt idx="474">
                  <c:v>-3.0183264416423166</c:v>
                </c:pt>
                <c:pt idx="475">
                  <c:v>-3.0019153604992961</c:v>
                </c:pt>
                <c:pt idx="476">
                  <c:v>-2.9817696563238574</c:v>
                </c:pt>
                <c:pt idx="477">
                  <c:v>-2.958094574678968</c:v>
                </c:pt>
                <c:pt idx="478">
                  <c:v>-2.9311296443744657</c:v>
                </c:pt>
                <c:pt idx="479">
                  <c:v>-2.9011462666128742</c:v>
                </c:pt>
                <c:pt idx="480">
                  <c:v>-2.868445839094544</c:v>
                </c:pt>
                <c:pt idx="481">
                  <c:v>-2.8333589986532783</c:v>
                </c:pt>
                <c:pt idx="482">
                  <c:v>-2.7962468271088308</c:v>
                </c:pt>
                <c:pt idx="483">
                  <c:v>-2.7575053247682089</c:v>
                </c:pt>
                <c:pt idx="484">
                  <c:v>-2.7175753024004345</c:v>
                </c:pt>
                <c:pt idx="485">
                  <c:v>-2.6769614649113658</c:v>
                </c:pt>
                <c:pt idx="486">
                  <c:v>-2.6362677074802963</c:v>
                </c:pt>
                <c:pt idx="487">
                  <c:v>-2.5962624821630582</c:v>
                </c:pt>
                <c:pt idx="488">
                  <c:v>-2.5580033877837733</c:v>
                </c:pt>
                <c:pt idx="489">
                  <c:v>-2.5230869658996351</c:v>
                </c:pt>
                <c:pt idx="490">
                  <c:v>-2.4941867979009356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演算処理部!$BV$41:$BV$931</c:f>
              <c:numCache>
                <c:formatCode>General</c:formatCode>
                <c:ptCount val="891"/>
                <c:pt idx="0">
                  <c:v>-4.2299917613984939E-2</c:v>
                </c:pt>
                <c:pt idx="1">
                  <c:v>-4.6116518289189841E-2</c:v>
                </c:pt>
                <c:pt idx="2">
                  <c:v>-4.838048254177052E-2</c:v>
                </c:pt>
                <c:pt idx="3">
                  <c:v>-4.8898706446649724E-2</c:v>
                </c:pt>
                <c:pt idx="4">
                  <c:v>-4.7596318606508523E-2</c:v>
                </c:pt>
                <c:pt idx="5">
                  <c:v>-4.4527605013658621E-2</c:v>
                </c:pt>
                <c:pt idx="6">
                  <c:v>-3.9879649853331173E-2</c:v>
                </c:pt>
                <c:pt idx="7">
                  <c:v>-3.3967763241165613E-2</c:v>
                </c:pt>
                <c:pt idx="8">
                  <c:v>-2.7221963951651468E-2</c:v>
                </c:pt>
                <c:pt idx="9">
                  <c:v>-2.0164105638423246E-2</c:v>
                </c:pt>
                <c:pt idx="10">
                  <c:v>-1.3375728806718024E-2</c:v>
                </c:pt>
                <c:pt idx="11">
                  <c:v>-7.4574184762828694E-3</c:v>
                </c:pt>
                <c:pt idx="12">
                  <c:v>-2.9813422483077924E-3</c:v>
                </c:pt>
                <c:pt idx="13">
                  <c:v>-4.3967554784346541E-4</c:v>
                </c:pt>
                <c:pt idx="14">
                  <c:v>-1.9267106449404796E-4</c:v>
                </c:pt>
                <c:pt idx="15">
                  <c:v>-2.4210296372094084E-3</c:v>
                </c:pt>
                <c:pt idx="16">
                  <c:v>-7.0877931035348745E-3</c:v>
                </c:pt>
                <c:pt idx="17">
                  <c:v>-1.391504749166559E-2</c:v>
                </c:pt>
                <c:pt idx="18">
                  <c:v>-2.2380218020690505E-2</c:v>
                </c:pt>
                <c:pt idx="19">
                  <c:v>-3.1735689093389897E-2</c:v>
                </c:pt>
                <c:pt idx="20">
                  <c:v>-4.1054035378232129E-2</c:v>
                </c:pt>
                <c:pt idx="21">
                  <c:v>-4.9299504936322069E-2</c:v>
                </c:pt>
                <c:pt idx="22">
                  <c:v>-5.5424719397126024E-2</c:v>
                </c:pt>
                <c:pt idx="23">
                  <c:v>-5.8489873165870766E-2</c:v>
                </c:pt>
                <c:pt idx="24">
                  <c:v>-5.7799806474981417E-2</c:v>
                </c:pt>
                <c:pt idx="25">
                  <c:v>-5.3051686180161574E-2</c:v>
                </c:pt>
                <c:pt idx="26">
                  <c:v>-4.4481883792806653E-2</c:v>
                </c:pt>
                <c:pt idx="27">
                  <c:v>-3.2994139197666361E-2</c:v>
                </c:pt>
                <c:pt idx="28">
                  <c:v>-2.0241725378918753E-2</c:v>
                </c:pt>
                <c:pt idx="29">
                  <c:v>-8.6246916773162641E-3</c:v>
                </c:pt>
                <c:pt idx="30">
                  <c:v>-1.1522542909782939E-3</c:v>
                </c:pt>
                <c:pt idx="31">
                  <c:v>-1.1163563980515451E-3</c:v>
                </c:pt>
                <c:pt idx="32">
                  <c:v>-1.1535089659559274E-2</c:v>
                </c:pt>
                <c:pt idx="33">
                  <c:v>-3.4364189163403502E-2</c:v>
                </c:pt>
                <c:pt idx="34">
                  <c:v>-6.9544740771053548E-2</c:v>
                </c:pt>
                <c:pt idx="35">
                  <c:v>-0.11404521653489516</c:v>
                </c:pt>
                <c:pt idx="36">
                  <c:v>-0.16114453744477725</c:v>
                </c:pt>
                <c:pt idx="37">
                  <c:v>-0.20028352769395599</c:v>
                </c:pt>
                <c:pt idx="38">
                  <c:v>-0.21794676172211502</c:v>
                </c:pt>
                <c:pt idx="39">
                  <c:v>-0.20043037866893268</c:v>
                </c:pt>
                <c:pt idx="40">
                  <c:v>-0.14043962364722781</c:v>
                </c:pt>
                <c:pt idx="41">
                  <c:v>-5.1874453723499664E-2</c:v>
                </c:pt>
                <c:pt idx="42">
                  <c:v>-3.4458198379535079E-4</c:v>
                </c:pt>
                <c:pt idx="43">
                  <c:v>-0.15092606248507331</c:v>
                </c:pt>
                <c:pt idx="44">
                  <c:v>-0.78349842097822409</c:v>
                </c:pt>
                <c:pt idx="45">
                  <c:v>-2.1451376289816237</c:v>
                </c:pt>
                <c:pt idx="46">
                  <c:v>-4.2000761930567396</c:v>
                </c:pt>
                <c:pt idx="47">
                  <c:v>-6.6656371660391454</c:v>
                </c:pt>
                <c:pt idx="48">
                  <c:v>-9.2698014919300764</c:v>
                </c:pt>
                <c:pt idx="49">
                  <c:v>-11.860504155320776</c:v>
                </c:pt>
                <c:pt idx="50">
                  <c:v>-14.376037998945815</c:v>
                </c:pt>
                <c:pt idx="51">
                  <c:v>-16.799754377478365</c:v>
                </c:pt>
                <c:pt idx="52">
                  <c:v>-19.133756147395168</c:v>
                </c:pt>
                <c:pt idx="53">
                  <c:v>-21.386887648199849</c:v>
                </c:pt>
                <c:pt idx="54">
                  <c:v>-23.569763336004677</c:v>
                </c:pt>
                <c:pt idx="55">
                  <c:v>-25.692859725592818</c:v>
                </c:pt>
                <c:pt idx="56">
                  <c:v>-27.765880922187645</c:v>
                </c:pt>
                <c:pt idx="57">
                  <c:v>-29.797637236667185</c:v>
                </c:pt>
                <c:pt idx="58">
                  <c:v>-31.796119586411756</c:v>
                </c:pt>
                <c:pt idx="59">
                  <c:v>-33.768639216104376</c:v>
                </c:pt>
                <c:pt idx="60">
                  <c:v>-35.721981014286882</c:v>
                </c:pt>
                <c:pt idx="61">
                  <c:v>-37.662551988830295</c:v>
                </c:pt>
                <c:pt idx="62">
                  <c:v>-39.5965205180431</c:v>
                </c:pt>
                <c:pt idx="63">
                  <c:v>-41.529947904040448</c:v>
                </c:pt>
                <c:pt idx="64">
                  <c:v>-43.468916299540332</c:v>
                </c:pt>
                <c:pt idx="65">
                  <c:v>-45.419658376195926</c:v>
                </c:pt>
                <c:pt idx="66">
                  <c:v>-47.388695148930154</c:v>
                </c:pt>
                <c:pt idx="67">
                  <c:v>-49.382989716915233</c:v>
                </c:pt>
                <c:pt idx="68">
                  <c:v>-51.410126754304486</c:v>
                </c:pt>
                <c:pt idx="69">
                  <c:v>-53.478530880375565</c:v>
                </c:pt>
                <c:pt idx="70">
                  <c:v>-55.597742313081646</c:v>
                </c:pt>
                <c:pt idx="71">
                  <c:v>-57.778776740901961</c:v>
                </c:pt>
                <c:pt idx="72">
                  <c:v>-60.03461043183016</c:v>
                </c:pt>
                <c:pt idx="73">
                  <c:v>-62.380855547037626</c:v>
                </c:pt>
                <c:pt idx="74">
                  <c:v>-64.836732921622158</c:v>
                </c:pt>
                <c:pt idx="75">
                  <c:v>-67.426527816907807</c:v>
                </c:pt>
                <c:pt idx="76">
                  <c:v>-70.181867244007137</c:v>
                </c:pt>
                <c:pt idx="77">
                  <c:v>-73.145478164837684</c:v>
                </c:pt>
                <c:pt idx="78">
                  <c:v>-76.377816776462325</c:v>
                </c:pt>
                <c:pt idx="79">
                  <c:v>-79.96981277361327</c:v>
                </c:pt>
                <c:pt idx="80">
                  <c:v>-84.070385456299462</c:v>
                </c:pt>
                <c:pt idx="81">
                  <c:v>-88.956641711234823</c:v>
                </c:pt>
                <c:pt idx="82">
                  <c:v>-95.267637723648519</c:v>
                </c:pt>
                <c:pt idx="83">
                  <c:v>-105.33784836701848</c:v>
                </c:pt>
                <c:pt idx="84">
                  <c:v>-116.75495595748859</c:v>
                </c:pt>
                <c:pt idx="85">
                  <c:v>-106.58281440636225</c:v>
                </c:pt>
                <c:pt idx="86">
                  <c:v>-105.32204578387697</c:v>
                </c:pt>
                <c:pt idx="87">
                  <c:v>-106.7507311053342</c:v>
                </c:pt>
                <c:pt idx="88">
                  <c:v>-110.3955574732212</c:v>
                </c:pt>
                <c:pt idx="89">
                  <c:v>-117.25079790175003</c:v>
                </c:pt>
                <c:pt idx="90">
                  <c:v>-132.745082264388</c:v>
                </c:pt>
                <c:pt idx="91">
                  <c:v>-140.25746020196752</c:v>
                </c:pt>
                <c:pt idx="92">
                  <c:v>-117.02640028051106</c:v>
                </c:pt>
                <c:pt idx="93">
                  <c:v>-106.84209248049422</c:v>
                </c:pt>
                <c:pt idx="94">
                  <c:v>-100.11982314160232</c:v>
                </c:pt>
                <c:pt idx="95">
                  <c:v>-95.058049919370333</c:v>
                </c:pt>
                <c:pt idx="96">
                  <c:v>-90.981565315934432</c:v>
                </c:pt>
                <c:pt idx="97">
                  <c:v>-87.56056361693139</c:v>
                </c:pt>
                <c:pt idx="98">
                  <c:v>-84.608057142380076</c:v>
                </c:pt>
                <c:pt idx="99">
                  <c:v>-82.007243040018963</c:v>
                </c:pt>
                <c:pt idx="100">
                  <c:v>-79.679997538420267</c:v>
                </c:pt>
                <c:pt idx="101">
                  <c:v>-77.571338313203157</c:v>
                </c:pt>
                <c:pt idx="102">
                  <c:v>-75.641013150427838</c:v>
                </c:pt>
                <c:pt idx="103">
                  <c:v>-73.858610926207206</c:v>
                </c:pt>
                <c:pt idx="104">
                  <c:v>-72.200555794233395</c:v>
                </c:pt>
                <c:pt idx="105">
                  <c:v>-70.648173117168923</c:v>
                </c:pt>
                <c:pt idx="106">
                  <c:v>-69.186397206518194</c:v>
                </c:pt>
                <c:pt idx="107">
                  <c:v>-67.802880042060934</c:v>
                </c:pt>
                <c:pt idx="108">
                  <c:v>-66.487359643290034</c:v>
                </c:pt>
                <c:pt idx="109">
                  <c:v>-65.231201811768372</c:v>
                </c:pt>
                <c:pt idx="110">
                  <c:v>-64.027060746055412</c:v>
                </c:pt>
                <c:pt idx="111">
                  <c:v>-62.868623071055282</c:v>
                </c:pt>
                <c:pt idx="112">
                  <c:v>-61.750411602955644</c:v>
                </c:pt>
                <c:pt idx="113">
                  <c:v>-60.667632667369141</c:v>
                </c:pt>
                <c:pt idx="114">
                  <c:v>-59.61605568014096</c:v>
                </c:pt>
                <c:pt idx="115">
                  <c:v>-58.591916964543671</c:v>
                </c:pt>
                <c:pt idx="116">
                  <c:v>-57.591842000642544</c:v>
                </c:pt>
                <c:pt idx="117">
                  <c:v>-56.612781842438579</c:v>
                </c:pt>
                <c:pt idx="118">
                  <c:v>-55.651960522520255</c:v>
                </c:pt>
                <c:pt idx="119">
                  <c:v>-54.706831037962537</c:v>
                </c:pt>
                <c:pt idx="120">
                  <c:v>-53.77503807044058</c:v>
                </c:pt>
                <c:pt idx="121">
                  <c:v>-52.85438600145045</c:v>
                </c:pt>
                <c:pt idx="122">
                  <c:v>-51.942811083019066</c:v>
                </c:pt>
                <c:pt idx="123">
                  <c:v>-51.038356844622605</c:v>
                </c:pt>
                <c:pt idx="124">
                  <c:v>-50.139151978348096</c:v>
                </c:pt>
                <c:pt idx="125">
                  <c:v>-49.243390060466126</c:v>
                </c:pt>
                <c:pt idx="126">
                  <c:v>-48.349310547904622</c:v>
                </c:pt>
                <c:pt idx="127">
                  <c:v>-47.455180538704347</c:v>
                </c:pt>
                <c:pt idx="128">
                  <c:v>-46.55927680989079</c:v>
                </c:pt>
                <c:pt idx="129">
                  <c:v>-45.659867645606013</c:v>
                </c:pt>
                <c:pt idx="130">
                  <c:v>-44.755193941997277</c:v>
                </c:pt>
                <c:pt idx="131">
                  <c:v>-43.843449020178973</c:v>
                </c:pt>
                <c:pt idx="132">
                  <c:v>-42.922756488760562</c:v>
                </c:pt>
                <c:pt idx="133">
                  <c:v>-41.991145363568954</c:v>
                </c:pt>
                <c:pt idx="134">
                  <c:v>-41.046521459867158</c:v>
                </c:pt>
                <c:pt idx="135">
                  <c:v>-40.086633799848045</c:v>
                </c:pt>
                <c:pt idx="136">
                  <c:v>-39.109034392718911</c:v>
                </c:pt>
                <c:pt idx="137">
                  <c:v>-38.111029196577341</c:v>
                </c:pt>
                <c:pt idx="138">
                  <c:v>-37.089617284045588</c:v>
                </c:pt>
                <c:pt idx="139">
                  <c:v>-36.041414087667711</c:v>
                </c:pt>
                <c:pt idx="140">
                  <c:v>-34.962552905625557</c:v>
                </c:pt>
                <c:pt idx="141">
                  <c:v>-33.848556292374838</c:v>
                </c:pt>
                <c:pt idx="142">
                  <c:v>-32.694165022624404</c:v>
                </c:pt>
                <c:pt idx="143">
                  <c:v>-31.493106108091048</c:v>
                </c:pt>
                <c:pt idx="144">
                  <c:v>-30.237771284218148</c:v>
                </c:pt>
                <c:pt idx="145">
                  <c:v>-28.918760573175817</c:v>
                </c:pt>
                <c:pt idx="146">
                  <c:v>-27.524216459228615</c:v>
                </c:pt>
                <c:pt idx="147">
                  <c:v>-26.038821934624554</c:v>
                </c:pt>
                <c:pt idx="148">
                  <c:v>-24.442237362020627</c:v>
                </c:pt>
                <c:pt idx="149">
                  <c:v>-22.706556522784819</c:v>
                </c:pt>
                <c:pt idx="150">
                  <c:v>-20.791954121139394</c:v>
                </c:pt>
                <c:pt idx="151">
                  <c:v>-18.638784729768631</c:v>
                </c:pt>
                <c:pt idx="152">
                  <c:v>-16.152224497809929</c:v>
                </c:pt>
                <c:pt idx="153">
                  <c:v>-13.170301173956144</c:v>
                </c:pt>
                <c:pt idx="154">
                  <c:v>-9.397490048469578</c:v>
                </c:pt>
                <c:pt idx="155">
                  <c:v>-4.3795762951170598</c:v>
                </c:pt>
                <c:pt idx="156">
                  <c:v>-1.5159742510440577E-2</c:v>
                </c:pt>
                <c:pt idx="157">
                  <c:v>-3.1022169240656177</c:v>
                </c:pt>
                <c:pt idx="158">
                  <c:v>-6.7645964389609841</c:v>
                </c:pt>
                <c:pt idx="159">
                  <c:v>-9.1811928271569254</c:v>
                </c:pt>
                <c:pt idx="160">
                  <c:v>-10.804282965862024</c:v>
                </c:pt>
                <c:pt idx="161">
                  <c:v>-11.92468973578611</c:v>
                </c:pt>
                <c:pt idx="162">
                  <c:v>-12.700612972772802</c:v>
                </c:pt>
                <c:pt idx="163">
                  <c:v>-13.223501877606733</c:v>
                </c:pt>
                <c:pt idx="164">
                  <c:v>-13.54969945496439</c:v>
                </c:pt>
                <c:pt idx="165">
                  <c:v>-13.715630387476414</c:v>
                </c:pt>
                <c:pt idx="166">
                  <c:v>-13.745594235464223</c:v>
                </c:pt>
                <c:pt idx="167">
                  <c:v>-13.65603249358966</c:v>
                </c:pt>
                <c:pt idx="168">
                  <c:v>-13.457992412158825</c:v>
                </c:pt>
                <c:pt idx="169">
                  <c:v>-13.158607806013043</c:v>
                </c:pt>
                <c:pt idx="170">
                  <c:v>-12.762014111367797</c:v>
                </c:pt>
                <c:pt idx="171">
                  <c:v>-12.269925232540331</c:v>
                </c:pt>
                <c:pt idx="172">
                  <c:v>-11.68200920276754</c:v>
                </c:pt>
                <c:pt idx="173">
                  <c:v>-10.99616280497944</c:v>
                </c:pt>
                <c:pt idx="174">
                  <c:v>-10.208788299673957</c:v>
                </c:pt>
                <c:pt idx="175">
                  <c:v>-9.3152262941337582</c:v>
                </c:pt>
                <c:pt idx="176">
                  <c:v>-8.3106318738717153</c:v>
                </c:pt>
                <c:pt idx="177">
                  <c:v>-7.1918737884356272</c:v>
                </c:pt>
                <c:pt idx="178">
                  <c:v>-5.9616274156147995</c:v>
                </c:pt>
                <c:pt idx="179">
                  <c:v>-4.6368511948472708</c:v>
                </c:pt>
                <c:pt idx="180">
                  <c:v>-3.2647952850729705</c:v>
                </c:pt>
                <c:pt idx="181">
                  <c:v>-1.9469483096303106</c:v>
                </c:pt>
                <c:pt idx="182">
                  <c:v>-0.85374162761776939</c:v>
                </c:pt>
                <c:pt idx="183">
                  <c:v>-0.1780293741125635</c:v>
                </c:pt>
                <c:pt idx="184">
                  <c:v>-3.5751161494873129E-3</c:v>
                </c:pt>
                <c:pt idx="185">
                  <c:v>-0.22404574855634521</c:v>
                </c:pt>
                <c:pt idx="186">
                  <c:v>-0.63326286049544778</c:v>
                </c:pt>
                <c:pt idx="187">
                  <c:v>-1.052963640639585</c:v>
                </c:pt>
                <c:pt idx="188">
                  <c:v>-1.3731351318353269</c:v>
                </c:pt>
                <c:pt idx="189">
                  <c:v>-1.5357884092281839</c:v>
                </c:pt>
                <c:pt idx="190">
                  <c:v>-1.5131052205680506</c:v>
                </c:pt>
                <c:pt idx="191">
                  <c:v>-1.2974935475871539</c:v>
                </c:pt>
                <c:pt idx="192">
                  <c:v>-0.90828196825846519</c:v>
                </c:pt>
                <c:pt idx="193">
                  <c:v>-0.42348739275405989</c:v>
                </c:pt>
                <c:pt idx="194">
                  <c:v>-4.4219465456804788E-2</c:v>
                </c:pt>
                <c:pt idx="195">
                  <c:v>-0.13289929294692476</c:v>
                </c:pt>
                <c:pt idx="196">
                  <c:v>-1.0184759490027946</c:v>
                </c:pt>
                <c:pt idx="197">
                  <c:v>-2.6370368681695062</c:v>
                </c:pt>
                <c:pt idx="198">
                  <c:v>-4.6195186288545722</c:v>
                </c:pt>
                <c:pt idx="199">
                  <c:v>-6.6570710718893906</c:v>
                </c:pt>
                <c:pt idx="200">
                  <c:v>-8.6033991777677539</c:v>
                </c:pt>
                <c:pt idx="201">
                  <c:v>-10.412195584977868</c:v>
                </c:pt>
                <c:pt idx="202">
                  <c:v>-12.079555620919768</c:v>
                </c:pt>
                <c:pt idx="203">
                  <c:v>-13.616222435863461</c:v>
                </c:pt>
                <c:pt idx="204">
                  <c:v>-15.036551334891515</c:v>
                </c:pt>
                <c:pt idx="205">
                  <c:v>-16.354549393674198</c:v>
                </c:pt>
                <c:pt idx="206">
                  <c:v>-17.582656951493515</c:v>
                </c:pt>
                <c:pt idx="207">
                  <c:v>-18.731541343620076</c:v>
                </c:pt>
                <c:pt idx="208">
                  <c:v>-19.810235647490693</c:v>
                </c:pt>
                <c:pt idx="209">
                  <c:v>-20.826370042604488</c:v>
                </c:pt>
                <c:pt idx="210">
                  <c:v>-21.786404281966249</c:v>
                </c:pt>
                <c:pt idx="211">
                  <c:v>-22.695831956121438</c:v>
                </c:pt>
                <c:pt idx="212">
                  <c:v>-23.55935074863655</c:v>
                </c:pt>
                <c:pt idx="213">
                  <c:v>-24.381001171409139</c:v>
                </c:pt>
                <c:pt idx="214">
                  <c:v>-25.164278614440882</c:v>
                </c:pt>
                <c:pt idx="215">
                  <c:v>-25.912223665974444</c:v>
                </c:pt>
                <c:pt idx="216">
                  <c:v>-26.627495042340669</c:v>
                </c:pt>
                <c:pt idx="217">
                  <c:v>-27.312428692950075</c:v>
                </c:pt>
                <c:pt idx="218">
                  <c:v>-27.969085925127409</c:v>
                </c:pt>
                <c:pt idx="219">
                  <c:v>-28.599292787601691</c:v>
                </c:pt>
                <c:pt idx="220">
                  <c:v>-29.20467246486065</c:v>
                </c:pt>
                <c:pt idx="221">
                  <c:v>-29.786672052242768</c:v>
                </c:pt>
                <c:pt idx="222">
                  <c:v>-30.346584784223385</c:v>
                </c:pt>
                <c:pt idx="223">
                  <c:v>-30.885568557762401</c:v>
                </c:pt>
                <c:pt idx="224">
                  <c:v>-31.404661413679325</c:v>
                </c:pt>
                <c:pt idx="225">
                  <c:v>-31.904794499738287</c:v>
                </c:pt>
                <c:pt idx="226">
                  <c:v>-32.386802930095413</c:v>
                </c:pt>
                <c:pt idx="227">
                  <c:v>-32.851434869776782</c:v>
                </c:pt>
                <c:pt idx="228">
                  <c:v>-33.299359104416681</c:v>
                </c:pt>
                <c:pt idx="229">
                  <c:v>-33.73117130036561</c:v>
                </c:pt>
                <c:pt idx="230">
                  <c:v>-34.14739911522264</c:v>
                </c:pt>
                <c:pt idx="231">
                  <c:v>-34.548506281308256</c:v>
                </c:pt>
                <c:pt idx="232">
                  <c:v>-34.934895752551796</c:v>
                </c:pt>
                <c:pt idx="233">
                  <c:v>-35.306911977058235</c:v>
                </c:pt>
                <c:pt idx="234">
                  <c:v>-35.664842331836297</c:v>
                </c:pt>
                <c:pt idx="235">
                  <c:v>-36.008917731539881</c:v>
                </c:pt>
                <c:pt idx="236">
                  <c:v>-36.339312398389879</c:v>
                </c:pt>
                <c:pt idx="237">
                  <c:v>-36.656142754444886</c:v>
                </c:pt>
                <c:pt idx="238">
                  <c:v>-36.95946536870207</c:v>
                </c:pt>
                <c:pt idx="239">
                  <c:v>-37.249273858497709</c:v>
                </c:pt>
                <c:pt idx="240">
                  <c:v>-37.525494605329364</c:v>
                </c:pt>
                <c:pt idx="241">
                  <c:v>-37.787981096931667</c:v>
                </c:pt>
                <c:pt idx="242">
                  <c:v>-38.036506646758568</c:v>
                </c:pt>
                <c:pt idx="243">
                  <c:v>-38.270755164263264</c:v>
                </c:pt>
                <c:pt idx="244">
                  <c:v>-38.490309548035356</c:v>
                </c:pt>
                <c:pt idx="245">
                  <c:v>-38.694637139822049</c:v>
                </c:pt>
                <c:pt idx="246">
                  <c:v>-38.883071497677136</c:v>
                </c:pt>
                <c:pt idx="247">
                  <c:v>-39.054789502028925</c:v>
                </c:pt>
                <c:pt idx="248">
                  <c:v>-39.208782471449744</c:v>
                </c:pt>
                <c:pt idx="249">
                  <c:v>-39.343819493601409</c:v>
                </c:pt>
                <c:pt idx="250">
                  <c:v>-39.458400507595982</c:v>
                </c:pt>
                <c:pt idx="251">
                  <c:v>-39.550695708057347</c:v>
                </c:pt>
                <c:pt idx="252">
                  <c:v>-39.618466421883895</c:v>
                </c:pt>
                <c:pt idx="253">
                  <c:v>-39.658960482169391</c:v>
                </c:pt>
                <c:pt idx="254">
                  <c:v>-39.668771867815252</c:v>
                </c:pt>
                <c:pt idx="255">
                  <c:v>-39.643649270592476</c:v>
                </c:pt>
                <c:pt idx="256">
                  <c:v>-39.578230021813667</c:v>
                </c:pt>
                <c:pt idx="257">
                  <c:v>-39.465662135977276</c:v>
                </c:pt>
                <c:pt idx="258">
                  <c:v>-39.297053696536246</c:v>
                </c:pt>
                <c:pt idx="259">
                  <c:v>-39.060646645381709</c:v>
                </c:pt>
                <c:pt idx="260">
                  <c:v>-38.740532846709364</c:v>
                </c:pt>
                <c:pt idx="261">
                  <c:v>-38.314573029516225</c:v>
                </c:pt>
                <c:pt idx="262">
                  <c:v>-37.750845199344255</c:v>
                </c:pt>
                <c:pt idx="263">
                  <c:v>-37.001178598789252</c:v>
                </c:pt>
                <c:pt idx="264">
                  <c:v>-35.98835596681802</c:v>
                </c:pt>
                <c:pt idx="265">
                  <c:v>-34.577768469341045</c:v>
                </c:pt>
                <c:pt idx="266">
                  <c:v>-32.503683348308776</c:v>
                </c:pt>
                <c:pt idx="267">
                  <c:v>-29.122145976488405</c:v>
                </c:pt>
                <c:pt idx="268">
                  <c:v>-22.066471957435994</c:v>
                </c:pt>
                <c:pt idx="269">
                  <c:v>-9.7578845079211245</c:v>
                </c:pt>
                <c:pt idx="270">
                  <c:v>-31.358249547089912</c:v>
                </c:pt>
                <c:pt idx="271">
                  <c:v>-36.279860428705639</c:v>
                </c:pt>
                <c:pt idx="272">
                  <c:v>-40.083789660581594</c:v>
                </c:pt>
                <c:pt idx="273">
                  <c:v>-43.239721602466787</c:v>
                </c:pt>
                <c:pt idx="274">
                  <c:v>-46.019575805477359</c:v>
                </c:pt>
                <c:pt idx="275">
                  <c:v>-48.57220928818905</c:v>
                </c:pt>
                <c:pt idx="276">
                  <c:v>-50.989394416834898</c:v>
                </c:pt>
                <c:pt idx="277">
                  <c:v>-53.334707197408719</c:v>
                </c:pt>
                <c:pt idx="278">
                  <c:v>-55.657478819440193</c:v>
                </c:pt>
                <c:pt idx="279">
                  <c:v>-58.000581658866764</c:v>
                </c:pt>
                <c:pt idx="280">
                  <c:v>-60.405671720083703</c:v>
                </c:pt>
                <c:pt idx="281">
                  <c:v>-62.917697294774754</c:v>
                </c:pt>
                <c:pt idx="282">
                  <c:v>-65.589962015126389</c:v>
                </c:pt>
                <c:pt idx="283">
                  <c:v>-68.49124336249065</c:v>
                </c:pt>
                <c:pt idx="284">
                  <c:v>-71.717576823735868</c:v>
                </c:pt>
                <c:pt idx="285">
                  <c:v>-75.4144392602919</c:v>
                </c:pt>
                <c:pt idx="286">
                  <c:v>-79.824247539442183</c:v>
                </c:pt>
                <c:pt idx="287">
                  <c:v>-85.406044189500449</c:v>
                </c:pt>
                <c:pt idx="288">
                  <c:v>-93.221550533994673</c:v>
                </c:pt>
                <c:pt idx="289">
                  <c:v>-106.93657621865205</c:v>
                </c:pt>
                <c:pt idx="290">
                  <c:v>-138.70276780703276</c:v>
                </c:pt>
                <c:pt idx="291">
                  <c:v>-102.56799688156477</c:v>
                </c:pt>
                <c:pt idx="292">
                  <c:v>-91.863435726614995</c:v>
                </c:pt>
                <c:pt idx="293">
                  <c:v>-85.414240858736875</c:v>
                </c:pt>
                <c:pt idx="294">
                  <c:v>-80.800868789312062</c:v>
                </c:pt>
                <c:pt idx="295">
                  <c:v>-77.211131827105135</c:v>
                </c:pt>
                <c:pt idx="296">
                  <c:v>-74.272016869545624</c:v>
                </c:pt>
                <c:pt idx="297">
                  <c:v>-71.78107807438235</c:v>
                </c:pt>
                <c:pt idx="298">
                  <c:v>-69.61616568008543</c:v>
                </c:pt>
                <c:pt idx="299">
                  <c:v>-67.69793551773472</c:v>
                </c:pt>
                <c:pt idx="300">
                  <c:v>-65.971957637958269</c:v>
                </c:pt>
                <c:pt idx="301">
                  <c:v>-64.399286216828926</c:v>
                </c:pt>
                <c:pt idx="302">
                  <c:v>-62.951102078116456</c:v>
                </c:pt>
                <c:pt idx="303">
                  <c:v>-61.605484594228784</c:v>
                </c:pt>
                <c:pt idx="304">
                  <c:v>-60.345372099020899</c:v>
                </c:pt>
                <c:pt idx="305">
                  <c:v>-59.157221772741138</c:v>
                </c:pt>
                <c:pt idx="306">
                  <c:v>-58.030099667310971</c:v>
                </c:pt>
                <c:pt idx="307">
                  <c:v>-56.955045221057567</c:v>
                </c:pt>
                <c:pt idx="308">
                  <c:v>-55.924616565673801</c:v>
                </c:pt>
                <c:pt idx="309">
                  <c:v>-54.932558213011845</c:v>
                </c:pt>
                <c:pt idx="310">
                  <c:v>-53.973553582323007</c:v>
                </c:pt>
                <c:pt idx="311">
                  <c:v>-53.04303759060258</c:v>
                </c:pt>
                <c:pt idx="312">
                  <c:v>-52.137052561219328</c:v>
                </c:pt>
                <c:pt idx="313">
                  <c:v>-51.252135893236243</c:v>
                </c:pt>
                <c:pt idx="314">
                  <c:v>-50.385231361177105</c:v>
                </c:pt>
                <c:pt idx="315">
                  <c:v>-49.533618226423187</c:v>
                </c:pt>
                <c:pt idx="316">
                  <c:v>-48.694853929265733</c:v>
                </c:pt>
                <c:pt idx="317">
                  <c:v>-47.866727239631111</c:v>
                </c:pt>
                <c:pt idx="318">
                  <c:v>-47.047219530660257</c:v>
                </c:pt>
                <c:pt idx="319">
                  <c:v>-46.234472404064007</c:v>
                </c:pt>
                <c:pt idx="320">
                  <c:v>-45.426760306577265</c:v>
                </c:pt>
                <c:pt idx="321">
                  <c:v>-44.622467077989199</c:v>
                </c:pt>
                <c:pt idx="322">
                  <c:v>-43.82006559386727</c:v>
                </c:pt>
                <c:pt idx="323">
                  <c:v>-43.018099831423342</c:v>
                </c:pt>
                <c:pt idx="324">
                  <c:v>-42.215168809754651</c:v>
                </c:pt>
                <c:pt idx="325">
                  <c:v>-41.409911946266639</c:v>
                </c:pt>
                <c:pt idx="326">
                  <c:v>-40.600995436671724</c:v>
                </c:pt>
                <c:pt idx="327">
                  <c:v>-39.787099311563431</c:v>
                </c:pt>
                <c:pt idx="328">
                  <c:v>-38.966904851506165</c:v>
                </c:pt>
                <c:pt idx="329">
                  <c:v>-38.139082056915925</c:v>
                </c:pt>
                <c:pt idx="330">
                  <c:v>-37.30227686968874</c:v>
                </c:pt>
                <c:pt idx="331">
                  <c:v>-36.455097830575703</c:v>
                </c:pt>
                <c:pt idx="332">
                  <c:v>-35.596101828734213</c:v>
                </c:pt>
                <c:pt idx="333">
                  <c:v>-34.723778555717772</c:v>
                </c:pt>
                <c:pt idx="334">
                  <c:v>-33.836533212155103</c:v>
                </c:pt>
                <c:pt idx="335">
                  <c:v>-32.932666926779952</c:v>
                </c:pt>
                <c:pt idx="336">
                  <c:v>-32.010354227584301</c:v>
                </c:pt>
                <c:pt idx="337">
                  <c:v>-31.067616744426111</c:v>
                </c:pt>
                <c:pt idx="338">
                  <c:v>-30.102292108823615</c:v>
                </c:pt>
                <c:pt idx="339">
                  <c:v>-29.111996733025908</c:v>
                </c:pt>
                <c:pt idx="340">
                  <c:v>-28.094080774601508</c:v>
                </c:pt>
                <c:pt idx="341">
                  <c:v>-27.045573096737346</c:v>
                </c:pt>
                <c:pt idx="342">
                  <c:v>-25.963113385369642</c:v>
                </c:pt>
                <c:pt idx="343">
                  <c:v>-24.842867750306034</c:v>
                </c:pt>
                <c:pt idx="344">
                  <c:v>-23.680423105766032</c:v>
                </c:pt>
                <c:pt idx="345">
                  <c:v>-22.470654451786992</c:v>
                </c:pt>
                <c:pt idx="346">
                  <c:v>-21.20755811354551</c:v>
                </c:pt>
                <c:pt idx="347">
                  <c:v>-19.884043815103496</c:v>
                </c:pt>
                <c:pt idx="348">
                  <c:v>-18.491681298913363</c:v>
                </c:pt>
                <c:pt idx="349">
                  <c:v>-17.020408711115078</c:v>
                </c:pt>
                <c:pt idx="350">
                  <c:v>-15.458245107958309</c:v>
                </c:pt>
                <c:pt idx="351">
                  <c:v>-13.791148154117451</c:v>
                </c:pt>
                <c:pt idx="352">
                  <c:v>-12.003428898967396</c:v>
                </c:pt>
                <c:pt idx="353">
                  <c:v>-10.079875599575347</c:v>
                </c:pt>
                <c:pt idx="354">
                  <c:v>-8.0127371647921475</c:v>
                </c:pt>
                <c:pt idx="355">
                  <c:v>-5.821737808388125</c:v>
                </c:pt>
                <c:pt idx="356">
                  <c:v>-3.6043858842036904</c:v>
                </c:pt>
                <c:pt idx="357">
                  <c:v>-1.6263789797204919</c:v>
                </c:pt>
                <c:pt idx="358">
                  <c:v>-0.33510563297708856</c:v>
                </c:pt>
                <c:pt idx="359">
                  <c:v>-7.4628072869153701E-3</c:v>
                </c:pt>
                <c:pt idx="360">
                  <c:v>-0.38915453596459837</c:v>
                </c:pt>
                <c:pt idx="361">
                  <c:v>-1.027535181730868</c:v>
                </c:pt>
                <c:pt idx="362">
                  <c:v>-1.6441744650982817</c:v>
                </c:pt>
                <c:pt idx="363">
                  <c:v>-2.1340656974120868</c:v>
                </c:pt>
                <c:pt idx="364">
                  <c:v>-2.474417672891998</c:v>
                </c:pt>
                <c:pt idx="365">
                  <c:v>-2.6723144223692668</c:v>
                </c:pt>
                <c:pt idx="366">
                  <c:v>-2.7438475178249329</c:v>
                </c:pt>
                <c:pt idx="367">
                  <c:v>-2.7070045727550669</c:v>
                </c:pt>
                <c:pt idx="368">
                  <c:v>-2.5797336067647048</c:v>
                </c:pt>
                <c:pt idx="369">
                  <c:v>-2.379826939290635</c:v>
                </c:pt>
                <c:pt idx="370">
                  <c:v>-2.1253329929775919</c:v>
                </c:pt>
                <c:pt idx="371">
                  <c:v>-1.8349297387968382</c:v>
                </c:pt>
                <c:pt idx="372">
                  <c:v>-1.5279255694206573</c:v>
                </c:pt>
                <c:pt idx="373">
                  <c:v>-1.2236484526563971</c:v>
                </c:pt>
                <c:pt idx="374">
                  <c:v>-0.94012249796073977</c:v>
                </c:pt>
                <c:pt idx="375">
                  <c:v>-0.69220026501329246</c:v>
                </c:pt>
                <c:pt idx="376">
                  <c:v>-0.48967620243853249</c:v>
                </c:pt>
                <c:pt idx="377">
                  <c:v>-0.33614848595790403</c:v>
                </c:pt>
                <c:pt idx="378">
                  <c:v>-0.22928633877536397</c:v>
                </c:pt>
                <c:pt idx="379">
                  <c:v>-0.16268271065459089</c:v>
                </c:pt>
                <c:pt idx="380">
                  <c:v>-0.12892719120115798</c:v>
                </c:pt>
                <c:pt idx="381">
                  <c:v>-0.12326857881718721</c:v>
                </c:pt>
                <c:pt idx="382">
                  <c:v>-0.14729609658121726</c:v>
                </c:pt>
                <c:pt idx="383">
                  <c:v>-0.21215493522147627</c:v>
                </c:pt>
                <c:pt idx="384">
                  <c:v>-0.34054266304320407</c:v>
                </c:pt>
                <c:pt idx="385">
                  <c:v>-0.56600320518079172</c:v>
                </c:pt>
                <c:pt idx="386">
                  <c:v>-0.92749455307190531</c:v>
                </c:pt>
                <c:pt idx="387">
                  <c:v>-1.4585067876887901</c:v>
                </c:pt>
                <c:pt idx="388">
                  <c:v>-2.1742137213379409</c:v>
                </c:pt>
                <c:pt idx="389">
                  <c:v>-3.0641452620276537</c:v>
                </c:pt>
                <c:pt idx="390">
                  <c:v>-4.0955921328568259</c:v>
                </c:pt>
                <c:pt idx="391">
                  <c:v>-5.2249600562389737</c:v>
                </c:pt>
                <c:pt idx="392">
                  <c:v>-6.4094714189782405</c:v>
                </c:pt>
                <c:pt idx="393">
                  <c:v>-7.614118616602652</c:v>
                </c:pt>
                <c:pt idx="394">
                  <c:v>-8.8135899333754271</c:v>
                </c:pt>
                <c:pt idx="395">
                  <c:v>-9.9912388707116548</c:v>
                </c:pt>
                <c:pt idx="396">
                  <c:v>-11.137042763534875</c:v>
                </c:pt>
                <c:pt idx="397">
                  <c:v>-12.245609736277469</c:v>
                </c:pt>
                <c:pt idx="398">
                  <c:v>-13.314605325215904</c:v>
                </c:pt>
                <c:pt idx="399">
                  <c:v>-14.34362995123408</c:v>
                </c:pt>
                <c:pt idx="400">
                  <c:v>-15.333461456965416</c:v>
                </c:pt>
                <c:pt idx="401">
                  <c:v>-16.28556087770529</c:v>
                </c:pt>
                <c:pt idx="402">
                  <c:v>-17.20175726564743</c:v>
                </c:pt>
                <c:pt idx="403">
                  <c:v>-18.084050507684651</c:v>
                </c:pt>
                <c:pt idx="404">
                  <c:v>-18.934490512995744</c:v>
                </c:pt>
                <c:pt idx="405">
                  <c:v>-19.755105294047418</c:v>
                </c:pt>
                <c:pt idx="406">
                  <c:v>-20.547860108933399</c:v>
                </c:pt>
                <c:pt idx="407">
                  <c:v>-21.314636193921896</c:v>
                </c:pt>
                <c:pt idx="408">
                  <c:v>-22.0572217408779</c:v>
                </c:pt>
                <c:pt idx="409">
                  <c:v>-22.777310429419927</c:v>
                </c:pt>
                <c:pt idx="410">
                  <c:v>-23.476504527725083</c:v>
                </c:pt>
                <c:pt idx="411">
                  <c:v>-24.15632066959569</c:v>
                </c:pt>
                <c:pt idx="412">
                  <c:v>-24.818197118468078</c:v>
                </c:pt>
                <c:pt idx="413">
                  <c:v>-25.463501782035397</c:v>
                </c:pt>
                <c:pt idx="414">
                  <c:v>-26.093540533801118</c:v>
                </c:pt>
                <c:pt idx="415">
                  <c:v>-26.709565587520832</c:v>
                </c:pt>
                <c:pt idx="416">
                  <c:v>-27.312783793923995</c:v>
                </c:pt>
                <c:pt idx="417">
                  <c:v>-27.904364810057949</c:v>
                </c:pt>
                <c:pt idx="418">
                  <c:v>-28.485449145491458</c:v>
                </c:pt>
                <c:pt idx="419">
                  <c:v>-29.057156126575538</c:v>
                </c:pt>
                <c:pt idx="420">
                  <c:v>-29.62059184674537</c:v>
                </c:pt>
                <c:pt idx="421">
                  <c:v>-30.17685719208794</c:v>
                </c:pt>
                <c:pt idx="422">
                  <c:v>-30.727056050403505</c:v>
                </c:pt>
                <c:pt idx="423">
                  <c:v>-31.272303831301421</c:v>
                </c:pt>
                <c:pt idx="424">
                  <c:v>-31.813736446652005</c:v>
                </c:pt>
                <c:pt idx="425">
                  <c:v>-32.352519927045847</c:v>
                </c:pt>
                <c:pt idx="426">
                  <c:v>-32.889860883053721</c:v>
                </c:pt>
                <c:pt idx="427">
                  <c:v>-33.427018062747365</c:v>
                </c:pt>
                <c:pt idx="428">
                  <c:v>-33.965315312610272</c:v>
                </c:pt>
                <c:pt idx="429">
                  <c:v>-34.506156322295915</c:v>
                </c:pt>
                <c:pt idx="430">
                  <c:v>-35.051041631088367</c:v>
                </c:pt>
                <c:pt idx="431">
                  <c:v>-35.601588504400382</c:v>
                </c:pt>
                <c:pt idx="432">
                  <c:v>-36.159554465071935</c:v>
                </c:pt>
                <c:pt idx="433">
                  <c:v>-36.726865505292196</c:v>
                </c:pt>
                <c:pt idx="434">
                  <c:v>-37.305650338166252</c:v>
                </c:pt>
                <c:pt idx="435">
                  <c:v>-37.898282514502021</c:v>
                </c:pt>
                <c:pt idx="436">
                  <c:v>-38.507432893072966</c:v>
                </c:pt>
                <c:pt idx="437">
                  <c:v>-39.136135908903505</c:v>
                </c:pt>
                <c:pt idx="438">
                  <c:v>-39.78787448850624</c:v>
                </c:pt>
                <c:pt idx="439">
                  <c:v>-40.466690563959204</c:v>
                </c:pt>
                <c:pt idx="440">
                  <c:v>-41.177331355643346</c:v>
                </c:pt>
                <c:pt idx="441">
                  <c:v>-41.925446638270998</c:v>
                </c:pt>
                <c:pt idx="442">
                  <c:v>-42.717860332252442</c:v>
                </c:pt>
                <c:pt idx="443">
                  <c:v>-43.562953267139228</c:v>
                </c:pt>
                <c:pt idx="444">
                  <c:v>-44.471217210901067</c:v>
                </c:pt>
                <c:pt idx="445">
                  <c:v>-45.45608194401219</c:v>
                </c:pt>
                <c:pt idx="446">
                  <c:v>-46.535195559820004</c:v>
                </c:pt>
                <c:pt idx="447">
                  <c:v>-47.732494226759805</c:v>
                </c:pt>
                <c:pt idx="448">
                  <c:v>-49.081730256580862</c:v>
                </c:pt>
                <c:pt idx="449">
                  <c:v>-50.632898781299069</c:v>
                </c:pt>
                <c:pt idx="450">
                  <c:v>-52.464996109850986</c:v>
                </c:pt>
                <c:pt idx="451">
                  <c:v>-54.714481545685118</c:v>
                </c:pt>
                <c:pt idx="452">
                  <c:v>-57.650476563797</c:v>
                </c:pt>
                <c:pt idx="453">
                  <c:v>-61.936369683751394</c:v>
                </c:pt>
                <c:pt idx="454">
                  <c:v>-70.256794701461573</c:v>
                </c:pt>
                <c:pt idx="455">
                  <c:v>-75.493110592667719</c:v>
                </c:pt>
                <c:pt idx="456">
                  <c:v>-64.097256036910096</c:v>
                </c:pt>
                <c:pt idx="457">
                  <c:v>-59.497108769469691</c:v>
                </c:pt>
                <c:pt idx="458">
                  <c:v>-56.631387180402783</c:v>
                </c:pt>
                <c:pt idx="459">
                  <c:v>-54.586161838757256</c:v>
                </c:pt>
                <c:pt idx="460">
                  <c:v>-53.026160775848098</c:v>
                </c:pt>
                <c:pt idx="461">
                  <c:v>-51.79107732594229</c:v>
                </c:pt>
                <c:pt idx="462">
                  <c:v>-50.792171272045714</c:v>
                </c:pt>
                <c:pt idx="463">
                  <c:v>-49.97554806472516</c:v>
                </c:pt>
                <c:pt idx="464">
                  <c:v>-49.306375475609158</c:v>
                </c:pt>
                <c:pt idx="465">
                  <c:v>-48.76117729605798</c:v>
                </c:pt>
                <c:pt idx="466">
                  <c:v>-48.323712271039618</c:v>
                </c:pt>
                <c:pt idx="467">
                  <c:v>-47.982618534754629</c:v>
                </c:pt>
                <c:pt idx="468">
                  <c:v>-47.730001838925091</c:v>
                </c:pt>
                <c:pt idx="469">
                  <c:v>-47.560564889101194</c:v>
                </c:pt>
                <c:pt idx="470">
                  <c:v>-47.471068125434719</c:v>
                </c:pt>
                <c:pt idx="471">
                  <c:v>-47.460008530556635</c:v>
                </c:pt>
                <c:pt idx="472">
                  <c:v>-47.527454895680428</c:v>
                </c:pt>
                <c:pt idx="473">
                  <c:v>-47.67500863697849</c:v>
                </c:pt>
                <c:pt idx="474">
                  <c:v>-47.905880048836892</c:v>
                </c:pt>
                <c:pt idx="475">
                  <c:v>-48.225087185464098</c:v>
                </c:pt>
                <c:pt idx="476">
                  <c:v>-48.63980302712983</c:v>
                </c:pt>
                <c:pt idx="477">
                  <c:v>-49.15990113042939</c:v>
                </c:pt>
                <c:pt idx="478">
                  <c:v>-49.798787836703973</c:v>
                </c:pt>
                <c:pt idx="479">
                  <c:v>-50.574673333656186</c:v>
                </c:pt>
                <c:pt idx="480">
                  <c:v>-51.512550432102877</c:v>
                </c:pt>
                <c:pt idx="481">
                  <c:v>-52.647374937126806</c:v>
                </c:pt>
                <c:pt idx="482">
                  <c:v>-54.029405483728716</c:v>
                </c:pt>
                <c:pt idx="483">
                  <c:v>-55.733694612519983</c:v>
                </c:pt>
                <c:pt idx="484">
                  <c:v>-57.878259197200649</c:v>
                </c:pt>
                <c:pt idx="485">
                  <c:v>-60.662506271786533</c:v>
                </c:pt>
                <c:pt idx="486">
                  <c:v>-64.46071710934865</c:v>
                </c:pt>
                <c:pt idx="487">
                  <c:v>-70.104034129835838</c:v>
                </c:pt>
                <c:pt idx="488">
                  <c:v>-80.136959434593109</c:v>
                </c:pt>
                <c:pt idx="489">
                  <c:v>-120.58070746112543</c:v>
                </c:pt>
                <c:pt idx="490">
                  <c:v>-80.857655043825147</c:v>
                </c:pt>
                <c:pt idx="491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9135"/>
        <c:axId val="5334895"/>
      </c:scatterChart>
      <c:valAx>
        <c:axId val="1838325599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3541461908267363"/>
              <c:y val="0.90883105800495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100"/>
        <c:crossBetween val="midCat"/>
        <c:majorUnit val="0.5"/>
      </c:valAx>
      <c:valAx>
        <c:axId val="1838318527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5.0301128801051079E-6"/>
              <c:y val="0.312535943228523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10"/>
        <c:crossBetween val="midCat"/>
      </c:valAx>
      <c:valAx>
        <c:axId val="5334895"/>
        <c:scaling>
          <c:orientation val="minMax"/>
          <c:min val="-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5329135"/>
        <c:crosses val="max"/>
        <c:crossBetween val="midCat"/>
      </c:valAx>
      <c:valAx>
        <c:axId val="53291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4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945094349608592"/>
          <c:y val="0.66181773341137029"/>
          <c:w val="0.23833781448050695"/>
          <c:h val="0.13834799619333454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6849858410234944"/>
          <c:y val="0.63670935705608211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53980274496835"/>
          <c:y val="4.2137016107642027E-2"/>
          <c:w val="0.74664771088490411"/>
          <c:h val="0.8011909901921112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演算処理部!$BV$33:$BV$933</c:f>
              <c:numCache>
                <c:formatCode>General</c:formatCode>
                <c:ptCount val="901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45-48A5-8EE4-1DD24790C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演算処理部!$BX$33:$BX$331</c:f>
              <c:numCache>
                <c:formatCode>General</c:formatCode>
                <c:ptCount val="2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45-48A5-8EE4-1DD24790C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356256727001569"/>
              <c:y val="0.91572069621360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  <c:majorUnit val="0.5"/>
      </c:valAx>
      <c:valAx>
        <c:axId val="1506904079"/>
        <c:scaling>
          <c:orientation val="minMax"/>
          <c:max val="0.2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  <c:majorUnit val="10"/>
      </c:valAx>
      <c:valAx>
        <c:axId val="1506911567"/>
        <c:scaling>
          <c:orientation val="minMax"/>
          <c:max val="0"/>
          <c:min val="-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234922548920359"/>
          <c:y val="0.11597030021045827"/>
          <c:w val="0.28144481738687926"/>
          <c:h val="0.16741208428446686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7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次分布型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15116975031647206"/>
          <c:y val="5.1081027581049578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8897630443"/>
          <c:y val="2.9199475065616799E-2"/>
          <c:w val="0.75916308834511059"/>
          <c:h val="0.80933518086775469"/>
        </c:manualLayout>
      </c:layout>
      <c:scatterChart>
        <c:scatterStyle val="lineMarker"/>
        <c:varyColors val="0"/>
        <c:ser>
          <c:idx val="2"/>
          <c:order val="1"/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演算処理部!$BU$34:$BU$931</c:f>
              <c:numCache>
                <c:formatCode>General</c:formatCode>
                <c:ptCount val="898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0.32</c:v>
                </c:pt>
                <c:pt idx="15">
                  <c:v>0.34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0.56000000000000005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0.68</c:v>
                </c:pt>
                <c:pt idx="33">
                  <c:v>0.7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0.78</c:v>
                </c:pt>
                <c:pt idx="38">
                  <c:v>0.8</c:v>
                </c:pt>
                <c:pt idx="39">
                  <c:v>0.82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0.9</c:v>
                </c:pt>
                <c:pt idx="44">
                  <c:v>0.92</c:v>
                </c:pt>
                <c:pt idx="45">
                  <c:v>0.94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1.1399999999999999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1.36</c:v>
                </c:pt>
                <c:pt idx="67">
                  <c:v>1.38</c:v>
                </c:pt>
                <c:pt idx="68">
                  <c:v>1.4</c:v>
                </c:pt>
                <c:pt idx="69">
                  <c:v>1.42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1.56</c:v>
                </c:pt>
                <c:pt idx="77">
                  <c:v>1.58</c:v>
                </c:pt>
                <c:pt idx="78">
                  <c:v>1.6</c:v>
                </c:pt>
                <c:pt idx="79">
                  <c:v>1.62</c:v>
                </c:pt>
                <c:pt idx="80">
                  <c:v>1.64</c:v>
                </c:pt>
                <c:pt idx="81">
                  <c:v>1.66</c:v>
                </c:pt>
                <c:pt idx="82">
                  <c:v>1.68</c:v>
                </c:pt>
                <c:pt idx="83">
                  <c:v>1.7</c:v>
                </c:pt>
                <c:pt idx="84">
                  <c:v>1.72</c:v>
                </c:pt>
                <c:pt idx="85">
                  <c:v>1.74</c:v>
                </c:pt>
                <c:pt idx="86">
                  <c:v>1.76</c:v>
                </c:pt>
                <c:pt idx="87">
                  <c:v>1.78</c:v>
                </c:pt>
                <c:pt idx="88">
                  <c:v>1.8</c:v>
                </c:pt>
                <c:pt idx="89">
                  <c:v>1.82</c:v>
                </c:pt>
                <c:pt idx="90">
                  <c:v>1.84</c:v>
                </c:pt>
                <c:pt idx="91">
                  <c:v>1.86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2.14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2.2000000000000002</c:v>
                </c:pt>
                <c:pt idx="109">
                  <c:v>2.2200000000000002</c:v>
                </c:pt>
                <c:pt idx="110">
                  <c:v>2.2400000000000002</c:v>
                </c:pt>
                <c:pt idx="111">
                  <c:v>2.2599999999999998</c:v>
                </c:pt>
                <c:pt idx="112">
                  <c:v>2.2799999999999998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2.66</c:v>
                </c:pt>
                <c:pt idx="132">
                  <c:v>2.68</c:v>
                </c:pt>
                <c:pt idx="133">
                  <c:v>2.7</c:v>
                </c:pt>
                <c:pt idx="134">
                  <c:v>2.72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</c:v>
                </c:pt>
                <c:pt idx="139">
                  <c:v>2.82</c:v>
                </c:pt>
                <c:pt idx="140">
                  <c:v>2.84</c:v>
                </c:pt>
                <c:pt idx="141">
                  <c:v>2.86</c:v>
                </c:pt>
                <c:pt idx="142">
                  <c:v>2.88</c:v>
                </c:pt>
                <c:pt idx="143">
                  <c:v>2.9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3.12</c:v>
                </c:pt>
                <c:pt idx="155">
                  <c:v>3.14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3.22</c:v>
                </c:pt>
                <c:pt idx="160">
                  <c:v>3.24</c:v>
                </c:pt>
                <c:pt idx="161">
                  <c:v>3.26</c:v>
                </c:pt>
                <c:pt idx="162">
                  <c:v>3.28</c:v>
                </c:pt>
                <c:pt idx="163">
                  <c:v>3.3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3.48</c:v>
                </c:pt>
                <c:pt idx="173">
                  <c:v>3.5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3.68</c:v>
                </c:pt>
                <c:pt idx="183">
                  <c:v>3.7</c:v>
                </c:pt>
                <c:pt idx="184">
                  <c:v>3.72</c:v>
                </c:pt>
                <c:pt idx="185">
                  <c:v>3.74</c:v>
                </c:pt>
                <c:pt idx="186">
                  <c:v>3.76</c:v>
                </c:pt>
                <c:pt idx="187">
                  <c:v>3.78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</c:v>
                </c:pt>
                <c:pt idx="197">
                  <c:v>3.98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4.0999999999999996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4.28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4.4000000000000004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4.4800000000000004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4.5599999999999996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4.9400000000000004</c:v>
                </c:pt>
                <c:pt idx="246">
                  <c:v>4.96</c:v>
                </c:pt>
                <c:pt idx="247">
                  <c:v>4.9800000000000004</c:v>
                </c:pt>
                <c:pt idx="248">
                  <c:v>5</c:v>
                </c:pt>
                <c:pt idx="249">
                  <c:v>5.0199999999999996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5.32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5.44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5.78</c:v>
                </c:pt>
                <c:pt idx="288">
                  <c:v>5.8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5.9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5.98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6.24</c:v>
                </c:pt>
                <c:pt idx="311">
                  <c:v>6.26</c:v>
                </c:pt>
                <c:pt idx="312">
                  <c:v>6.28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6.42</c:v>
                </c:pt>
                <c:pt idx="320">
                  <c:v>6.44</c:v>
                </c:pt>
                <c:pt idx="321">
                  <c:v>6.46</c:v>
                </c:pt>
                <c:pt idx="322">
                  <c:v>6.48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</c:v>
                </c:pt>
                <c:pt idx="327">
                  <c:v>6.58</c:v>
                </c:pt>
                <c:pt idx="328">
                  <c:v>6.6</c:v>
                </c:pt>
                <c:pt idx="329">
                  <c:v>6.62</c:v>
                </c:pt>
                <c:pt idx="330">
                  <c:v>6.64</c:v>
                </c:pt>
                <c:pt idx="331">
                  <c:v>6.66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</c:v>
                </c:pt>
                <c:pt idx="339">
                  <c:v>6.82</c:v>
                </c:pt>
                <c:pt idx="340">
                  <c:v>6.84</c:v>
                </c:pt>
                <c:pt idx="341">
                  <c:v>6.86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6.96</c:v>
                </c:pt>
                <c:pt idx="347">
                  <c:v>6.98</c:v>
                </c:pt>
                <c:pt idx="348">
                  <c:v>7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</c:v>
                </c:pt>
                <c:pt idx="356">
                  <c:v>7.16</c:v>
                </c:pt>
                <c:pt idx="357">
                  <c:v>7.18</c:v>
                </c:pt>
                <c:pt idx="358">
                  <c:v>7.2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</c:v>
                </c:pt>
                <c:pt idx="366">
                  <c:v>7.36</c:v>
                </c:pt>
                <c:pt idx="367">
                  <c:v>7.38</c:v>
                </c:pt>
                <c:pt idx="368">
                  <c:v>7.4</c:v>
                </c:pt>
                <c:pt idx="369">
                  <c:v>7.42</c:v>
                </c:pt>
                <c:pt idx="370">
                  <c:v>7.44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</c:v>
                </c:pt>
                <c:pt idx="375">
                  <c:v>7.54</c:v>
                </c:pt>
                <c:pt idx="376">
                  <c:v>7.56</c:v>
                </c:pt>
                <c:pt idx="377">
                  <c:v>7.58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</c:v>
                </c:pt>
                <c:pt idx="385">
                  <c:v>7.74</c:v>
                </c:pt>
                <c:pt idx="386">
                  <c:v>7.76</c:v>
                </c:pt>
                <c:pt idx="387">
                  <c:v>7.78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</c:v>
                </c:pt>
                <c:pt idx="395">
                  <c:v>7.94</c:v>
                </c:pt>
                <c:pt idx="396">
                  <c:v>7.96</c:v>
                </c:pt>
                <c:pt idx="397">
                  <c:v>7.98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8.1999999999999993</c:v>
                </c:pt>
                <c:pt idx="409">
                  <c:v>8.2200000000000006</c:v>
                </c:pt>
                <c:pt idx="410">
                  <c:v>8.24</c:v>
                </c:pt>
                <c:pt idx="411">
                  <c:v>8.26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8.4600000000000009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8.5399999999999991</c:v>
                </c:pt>
                <c:pt idx="426">
                  <c:v>8.56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8.7799999999999994</c:v>
                </c:pt>
                <c:pt idx="438">
                  <c:v>8.8000000000000007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8.9600000000000009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9.1199999999999992</c:v>
                </c:pt>
                <c:pt idx="455">
                  <c:v>9.14</c:v>
                </c:pt>
                <c:pt idx="456">
                  <c:v>9.16</c:v>
                </c:pt>
                <c:pt idx="457">
                  <c:v>9.18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9.3800000000000008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9.6999999999999993</c:v>
                </c:pt>
                <c:pt idx="484">
                  <c:v>9.7200000000000006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9.8800000000000008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9.9600000000000009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</c:numCache>
            </c:numRef>
          </c:xVal>
          <c:yVal>
            <c:numRef>
              <c:f>演算処理部!$BV$33:$BV$931</c:f>
              <c:numCache>
                <c:formatCode>General</c:formatCode>
                <c:ptCount val="8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A7-4651-B904-A1A9B6B9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0"/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演算処理部!$BU$33:$BU$931</c:f>
              <c:numCache>
                <c:formatCode>General</c:formatCode>
                <c:ptCount val="899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演算処理部!$BW$33:$BW$931</c:f>
              <c:numCache>
                <c:formatCode>General</c:formatCode>
                <c:ptCount val="899"/>
                <c:pt idx="0">
                  <c:v>-5.4661415069398736</c:v>
                </c:pt>
                <c:pt idx="1">
                  <c:v>-10.931449142151388</c:v>
                </c:pt>
                <c:pt idx="2">
                  <c:v>-16.395287126599694</c:v>
                </c:pt>
                <c:pt idx="3">
                  <c:v>-21.857403610013428</c:v>
                </c:pt>
                <c:pt idx="4">
                  <c:v>-27.318092979124096</c:v>
                </c:pt>
                <c:pt idx="5">
                  <c:v>-32.778325187229491</c:v>
                </c:pt>
                <c:pt idx="6">
                  <c:v>-38.239835044933415</c:v>
                </c:pt>
                <c:pt idx="7">
                  <c:v>-43.705167056086367</c:v>
                </c:pt>
                <c:pt idx="8">
                  <c:v>-49.177673981470107</c:v>
                </c:pt>
                <c:pt idx="9">
                  <c:v>-54.661469644295167</c:v>
                </c:pt>
                <c:pt idx="10">
                  <c:v>-60.161338449684969</c:v>
                </c:pt>
                <c:pt idx="11">
                  <c:v>-65.682605692219965</c:v>
                </c:pt>
                <c:pt idx="12">
                  <c:v>-71.23097409420609</c:v>
                </c:pt>
                <c:pt idx="13">
                  <c:v>-76.812333342377286</c:v>
                </c:pt>
                <c:pt idx="14">
                  <c:v>-82.432550876219992</c:v>
                </c:pt>
                <c:pt idx="15">
                  <c:v>-88.097253984980739</c:v>
                </c:pt>
                <c:pt idx="16">
                  <c:v>86.188384557488746</c:v>
                </c:pt>
                <c:pt idx="17">
                  <c:v>80.419842665546199</c:v>
                </c:pt>
                <c:pt idx="18">
                  <c:v>74.59340990848456</c:v>
                </c:pt>
                <c:pt idx="19">
                  <c:v>68.706294493330589</c:v>
                </c:pt>
                <c:pt idx="20">
                  <c:v>62.756657006360449</c:v>
                </c:pt>
                <c:pt idx="21">
                  <c:v>56.743553191594295</c:v>
                </c:pt>
                <c:pt idx="22">
                  <c:v>50.666772180847602</c:v>
                </c:pt>
                <c:pt idx="23">
                  <c:v>44.526563548813911</c:v>
                </c:pt>
                <c:pt idx="24">
                  <c:v>38.32325602482473</c:v>
                </c:pt>
                <c:pt idx="25">
                  <c:v>32.056781727102127</c:v>
                </c:pt>
                <c:pt idx="26">
                  <c:v>25.726131016509463</c:v>
                </c:pt>
                <c:pt idx="27">
                  <c:v>19.328773011967673</c:v>
                </c:pt>
                <c:pt idx="28">
                  <c:v>12.860084355242684</c:v>
                </c:pt>
                <c:pt idx="29">
                  <c:v>6.3128336422332829</c:v>
                </c:pt>
                <c:pt idx="30">
                  <c:v>-0.32322828064889164</c:v>
                </c:pt>
                <c:pt idx="31">
                  <c:v>-7.0616197734742698</c:v>
                </c:pt>
                <c:pt idx="32">
                  <c:v>-13.919166079149488</c:v>
                </c:pt>
                <c:pt idx="33">
                  <c:v>-20.915763000517522</c:v>
                </c:pt>
                <c:pt idx="34">
                  <c:v>-28.07380214684882</c:v>
                </c:pt>
                <c:pt idx="35">
                  <c:v>-35.417196064564955</c:v>
                </c:pt>
                <c:pt idx="36">
                  <c:v>-42.969964147574103</c:v>
                </c:pt>
                <c:pt idx="37">
                  <c:v>-50.754402637042396</c:v>
                </c:pt>
                <c:pt idx="38">
                  <c:v>-58.788988415528436</c:v>
                </c:pt>
                <c:pt idx="39">
                  <c:v>-67.08637454287269</c:v>
                </c:pt>
                <c:pt idx="40">
                  <c:v>-75.65211718926048</c:v>
                </c:pt>
                <c:pt idx="41">
                  <c:v>-84.485071310920404</c:v>
                </c:pt>
                <c:pt idx="42">
                  <c:v>86.419402937003838</c:v>
                </c:pt>
                <c:pt idx="43">
                  <c:v>77.062277863201388</c:v>
                </c:pt>
                <c:pt idx="44">
                  <c:v>67.428786176811897</c:v>
                </c:pt>
                <c:pt idx="45">
                  <c:v>57.470644607910131</c:v>
                </c:pt>
                <c:pt idx="46">
                  <c:v>47.081527959831249</c:v>
                </c:pt>
                <c:pt idx="47">
                  <c:v>36.064028373751235</c:v>
                </c:pt>
                <c:pt idx="48">
                  <c:v>24.086812071490456</c:v>
                </c:pt>
                <c:pt idx="49">
                  <c:v>10.640105876705164</c:v>
                </c:pt>
                <c:pt idx="50">
                  <c:v>-4.958549382138421</c:v>
                </c:pt>
                <c:pt idx="51">
                  <c:v>-23.331105625163953</c:v>
                </c:pt>
                <c:pt idx="52">
                  <c:v>-44.298785027993411</c:v>
                </c:pt>
                <c:pt idx="53">
                  <c:v>-66.044403921009135</c:v>
                </c:pt>
                <c:pt idx="54">
                  <c:v>-85.902010896666098</c:v>
                </c:pt>
                <c:pt idx="55">
                  <c:v>77.621326356696855</c:v>
                </c:pt>
                <c:pt idx="56">
                  <c:v>64.461700130961233</c:v>
                </c:pt>
                <c:pt idx="57">
                  <c:v>53.924311290098636</c:v>
                </c:pt>
                <c:pt idx="58">
                  <c:v>45.317234866295358</c:v>
                </c:pt>
                <c:pt idx="59">
                  <c:v>38.118557973287643</c:v>
                </c:pt>
                <c:pt idx="60">
                  <c:v>31.963943064942058</c:v>
                </c:pt>
                <c:pt idx="61">
                  <c:v>26.60211664029886</c:v>
                </c:pt>
                <c:pt idx="62">
                  <c:v>21.857599649087049</c:v>
                </c:pt>
                <c:pt idx="63">
                  <c:v>17.60517951536799</c:v>
                </c:pt>
                <c:pt idx="64">
                  <c:v>13.753344220240686</c:v>
                </c:pt>
                <c:pt idx="65">
                  <c:v>10.233615090487492</c:v>
                </c:pt>
                <c:pt idx="66">
                  <c:v>6.9936068673347034</c:v>
                </c:pt>
                <c:pt idx="67">
                  <c:v>3.9924323660273813</c:v>
                </c:pt>
                <c:pt idx="68">
                  <c:v>1.1975971252212012</c:v>
                </c:pt>
                <c:pt idx="69">
                  <c:v>-1.4171433143739478</c:v>
                </c:pt>
                <c:pt idx="70">
                  <c:v>-3.8732923205445395</c:v>
                </c:pt>
                <c:pt idx="71">
                  <c:v>-6.1886955265644223</c:v>
                </c:pt>
                <c:pt idx="72">
                  <c:v>-8.3783329048290813</c:v>
                </c:pt>
                <c:pt idx="73">
                  <c:v>-10.454907735857851</c:v>
                </c:pt>
                <c:pt idx="74">
                  <c:v>-12.429291448906623</c:v>
                </c:pt>
                <c:pt idx="75">
                  <c:v>-14.310864482410796</c:v>
                </c:pt>
                <c:pt idx="76">
                  <c:v>-16.107780960739333</c:v>
                </c:pt>
                <c:pt idx="77">
                  <c:v>-17.827176742653915</c:v>
                </c:pt>
                <c:pt idx="78">
                  <c:v>-19.475334808489468</c:v>
                </c:pt>
                <c:pt idx="79">
                  <c:v>-21.057818104451993</c:v>
                </c:pt>
                <c:pt idx="80">
                  <c:v>-22.579577272743595</c:v>
                </c:pt>
                <c:pt idx="81">
                  <c:v>-24.04503879018111</c:v>
                </c:pt>
                <c:pt idx="82">
                  <c:v>-25.458177669410311</c:v>
                </c:pt>
                <c:pt idx="83">
                  <c:v>-26.822577881920111</c:v>
                </c:pt>
                <c:pt idx="84">
                  <c:v>-28.141482930312041</c:v>
                </c:pt>
                <c:pt idx="85">
                  <c:v>-29.41783845311539</c:v>
                </c:pt>
                <c:pt idx="86">
                  <c:v>-30.654328336553196</c:v>
                </c:pt>
                <c:pt idx="87">
                  <c:v>-31.853405497403838</c:v>
                </c:pt>
                <c:pt idx="88">
                  <c:v>-33.017318263503569</c:v>
                </c:pt>
                <c:pt idx="89">
                  <c:v>-34.148133094886475</c:v>
                </c:pt>
                <c:pt idx="90">
                  <c:v>-35.247754245600262</c:v>
                </c:pt>
                <c:pt idx="91">
                  <c:v>-36.317940854026666</c:v>
                </c:pt>
                <c:pt idx="92">
                  <c:v>-37.360321860815858</c:v>
                </c:pt>
                <c:pt idx="93">
                  <c:v>-38.37640908291236</c:v>
                </c:pt>
                <c:pt idx="94">
                  <c:v>-39.367608715551597</c:v>
                </c:pt>
                <c:pt idx="95">
                  <c:v>-40.335231488473951</c:v>
                </c:pt>
                <c:pt idx="96">
                  <c:v>-41.28050166559985</c:v>
                </c:pt>
                <c:pt idx="97">
                  <c:v>-42.204565047237537</c:v>
                </c:pt>
                <c:pt idx="98">
                  <c:v>-43.108496109170858</c:v>
                </c:pt>
                <c:pt idx="99">
                  <c:v>-43.993304392612963</c:v>
                </c:pt>
                <c:pt idx="100">
                  <c:v>-44.85994024217257</c:v>
                </c:pt>
                <c:pt idx="101">
                  <c:v>-45.709299974993137</c:v>
                </c:pt>
                <c:pt idx="102">
                  <c:v>-46.542230552566423</c:v>
                </c:pt>
                <c:pt idx="103">
                  <c:v>-47.359533816971144</c:v>
                </c:pt>
                <c:pt idx="104">
                  <c:v>-48.161970345108976</c:v>
                </c:pt>
                <c:pt idx="105">
                  <c:v>-48.950262967635425</c:v>
                </c:pt>
                <c:pt idx="106">
                  <c:v>-49.725099993494993</c:v>
                </c:pt>
                <c:pt idx="107">
                  <c:v>-50.487138176094525</c:v>
                </c:pt>
                <c:pt idx="108">
                  <c:v>-51.237005453043274</c:v>
                </c:pt>
                <c:pt idx="109">
                  <c:v>-51.975303487940756</c:v>
                </c:pt>
                <c:pt idx="110">
                  <c:v>-52.702610039808661</c:v>
                </c:pt>
                <c:pt idx="111">
                  <c:v>-53.419481183372241</c:v>
                </c:pt>
                <c:pt idx="112">
                  <c:v>-54.12645340143667</c:v>
                </c:pt>
                <c:pt idx="113">
                  <c:v>-54.824045569033927</c:v>
                </c:pt>
                <c:pt idx="114">
                  <c:v>-55.512760847800017</c:v>
                </c:pt>
                <c:pt idx="115">
                  <c:v>-56.193088508161225</c:v>
                </c:pt>
                <c:pt idx="116">
                  <c:v>-56.865505696345203</c:v>
                </c:pt>
                <c:pt idx="117">
                  <c:v>-57.53047916299009</c:v>
                </c:pt>
                <c:pt idx="118">
                  <c:v>-58.188466970205937</c:v>
                </c:pt>
                <c:pt idx="119">
                  <c:v>-58.839920194369348</c:v>
                </c:pt>
                <c:pt idx="120">
                  <c:v>-59.48528464273403</c:v>
                </c:pt>
                <c:pt idx="121">
                  <c:v>-60.125002603162571</c:v>
                </c:pt>
                <c:pt idx="122">
                  <c:v>-60.759514647993818</c:v>
                </c:pt>
                <c:pt idx="123">
                  <c:v>-61.389261515336699</c:v>
                </c:pt>
                <c:pt idx="124">
                  <c:v>-62.014686094044485</c:v>
                </c:pt>
                <c:pt idx="125">
                  <c:v>-62.636235542413893</c:v>
                </c:pt>
                <c:pt idx="126">
                  <c:v>-63.254363575471459</c:v>
                </c:pt>
                <c:pt idx="127">
                  <c:v>-63.869532961804012</c:v>
                </c:pt>
                <c:pt idx="128">
                  <c:v>-64.482218278597145</c:v>
                </c:pt>
                <c:pt idx="129">
                  <c:v>-65.092908983299694</c:v>
                </c:pt>
                <c:pt idx="130">
                  <c:v>-65.702112872719923</c:v>
                </c:pt>
                <c:pt idx="131">
                  <c:v>-66.310360016149772</c:v>
                </c:pt>
                <c:pt idx="132">
                  <c:v>-66.918207269350916</c:v>
                </c:pt>
                <c:pt idx="133">
                  <c:v>-67.526243502328157</c:v>
                </c:pt>
                <c:pt idx="134">
                  <c:v>-68.135095707683746</c:v>
                </c:pt>
                <c:pt idx="135">
                  <c:v>-68.745436200637556</c:v>
                </c:pt>
                <c:pt idx="136">
                  <c:v>-69.357991180195171</c:v>
                </c:pt>
                <c:pt idx="137">
                  <c:v>-69.973550998620297</c:v>
                </c:pt>
                <c:pt idx="138">
                  <c:v>-70.592982590670218</c:v>
                </c:pt>
                <c:pt idx="139">
                  <c:v>-71.217244655542416</c:v>
                </c:pt>
                <c:pt idx="140">
                  <c:v>-71.847406378537997</c:v>
                </c:pt>
                <c:pt idx="141">
                  <c:v>-72.484670748755264</c:v>
                </c:pt>
                <c:pt idx="142">
                  <c:v>-73.130403907647292</c:v>
                </c:pt>
                <c:pt idx="143">
                  <c:v>-73.786172502648427</c:v>
                </c:pt>
                <c:pt idx="144">
                  <c:v>-74.453791800148309</c:v>
                </c:pt>
                <c:pt idx="145">
                  <c:v>-75.135388458632974</c:v>
                </c:pt>
                <c:pt idx="146">
                  <c:v>-75.8334835778669</c:v>
                </c:pt>
                <c:pt idx="147">
                  <c:v>-76.551104255293936</c:v>
                </c:pt>
                <c:pt idx="148">
                  <c:v>-77.291935954176282</c:v>
                </c:pt>
                <c:pt idx="149">
                  <c:v>-78.060534482207132</c:v>
                </c:pt>
                <c:pt idx="150">
                  <c:v>-78.862627005475858</c:v>
                </c:pt>
                <c:pt idx="151">
                  <c:v>-79.705549421592124</c:v>
                </c:pt>
                <c:pt idx="152">
                  <c:v>-80.59889856634129</c:v>
                </c:pt>
                <c:pt idx="153">
                  <c:v>-81.555533988873293</c:v>
                </c:pt>
                <c:pt idx="154">
                  <c:v>-82.593170048269641</c:v>
                </c:pt>
                <c:pt idx="155">
                  <c:v>-83.737008923078875</c:v>
                </c:pt>
                <c:pt idx="156">
                  <c:v>-85.024305049974231</c:v>
                </c:pt>
                <c:pt idx="157">
                  <c:v>-86.512739053371689</c:v>
                </c:pt>
                <c:pt idx="158">
                  <c:v>-88.296886981939423</c:v>
                </c:pt>
                <c:pt idx="159">
                  <c:v>89.45642936538006</c:v>
                </c:pt>
                <c:pt idx="160">
                  <c:v>86.423168702034474</c:v>
                </c:pt>
                <c:pt idx="161">
                  <c:v>81.884357828447719</c:v>
                </c:pt>
                <c:pt idx="162">
                  <c:v>73.906658371788154</c:v>
                </c:pt>
                <c:pt idx="163">
                  <c:v>55.684600052783495</c:v>
                </c:pt>
                <c:pt idx="164">
                  <c:v>5.3083310370584309</c:v>
                </c:pt>
                <c:pt idx="165">
                  <c:v>-44.632659596686807</c:v>
                </c:pt>
                <c:pt idx="166">
                  <c:v>-62.716021340577342</c:v>
                </c:pt>
                <c:pt idx="167">
                  <c:v>-70.757175258917997</c:v>
                </c:pt>
                <c:pt idx="168">
                  <c:v>-75.451402797048189</c:v>
                </c:pt>
                <c:pt idx="169">
                  <c:v>-78.709444408962824</c:v>
                </c:pt>
                <c:pt idx="170">
                  <c:v>-81.24663424602906</c:v>
                </c:pt>
                <c:pt idx="171">
                  <c:v>-83.389258739564212</c:v>
                </c:pt>
                <c:pt idx="172">
                  <c:v>-85.309320647216296</c:v>
                </c:pt>
                <c:pt idx="173">
                  <c:v>-87.108843904884665</c:v>
                </c:pt>
                <c:pt idx="174">
                  <c:v>-88.855262687208935</c:v>
                </c:pt>
                <c:pt idx="175">
                  <c:v>89.401736368413552</c:v>
                </c:pt>
                <c:pt idx="176">
                  <c:v>87.621207494126423</c:v>
                </c:pt>
                <c:pt idx="177">
                  <c:v>85.765458541780973</c:v>
                </c:pt>
                <c:pt idx="178">
                  <c:v>83.796111859875964</c:v>
                </c:pt>
                <c:pt idx="179">
                  <c:v>81.67066422151737</c:v>
                </c:pt>
                <c:pt idx="180">
                  <c:v>79.338847228776245</c:v>
                </c:pt>
                <c:pt idx="181">
                  <c:v>76.738166776966864</c:v>
                </c:pt>
                <c:pt idx="182">
                  <c:v>73.787909692294335</c:v>
                </c:pt>
                <c:pt idx="183">
                  <c:v>70.380689655041238</c:v>
                </c:pt>
                <c:pt idx="184">
                  <c:v>66.370333360442643</c:v>
                </c:pt>
                <c:pt idx="185">
                  <c:v>61.554874405818104</c:v>
                </c:pt>
                <c:pt idx="186">
                  <c:v>55.6547230574566</c:v>
                </c:pt>
                <c:pt idx="187">
                  <c:v>48.292242158055458</c:v>
                </c:pt>
                <c:pt idx="188">
                  <c:v>38.999211003979887</c:v>
                </c:pt>
                <c:pt idx="189">
                  <c:v>27.326588957338743</c:v>
                </c:pt>
                <c:pt idx="190">
                  <c:v>13.17655523703726</c:v>
                </c:pt>
                <c:pt idx="191">
                  <c:v>-2.7004147233694482</c:v>
                </c:pt>
                <c:pt idx="192">
                  <c:v>-18.675429508613576</c:v>
                </c:pt>
                <c:pt idx="193">
                  <c:v>-33.170022108881064</c:v>
                </c:pt>
                <c:pt idx="194">
                  <c:v>-45.537472409981888</c:v>
                </c:pt>
                <c:pt idx="195">
                  <c:v>-55.97946781014204</c:v>
                </c:pt>
                <c:pt idx="196">
                  <c:v>-65.05824474874855</c:v>
                </c:pt>
                <c:pt idx="197">
                  <c:v>-73.401094515876153</c:v>
                </c:pt>
                <c:pt idx="198">
                  <c:v>-81.632747679708231</c:v>
                </c:pt>
                <c:pt idx="199">
                  <c:v>89.578685650721155</c:v>
                </c:pt>
                <c:pt idx="200">
                  <c:v>79.434256939896088</c:v>
                </c:pt>
                <c:pt idx="201">
                  <c:v>66.949760622769332</c:v>
                </c:pt>
                <c:pt idx="202">
                  <c:v>51.167310334212587</c:v>
                </c:pt>
                <c:pt idx="203">
                  <c:v>32.108504537817424</c:v>
                </c:pt>
                <c:pt idx="204">
                  <c:v>12.034464673566312</c:v>
                </c:pt>
                <c:pt idx="205">
                  <c:v>-5.706884645837504</c:v>
                </c:pt>
                <c:pt idx="206">
                  <c:v>-19.544472096137262</c:v>
                </c:pt>
                <c:pt idx="207">
                  <c:v>-29.850127021426925</c:v>
                </c:pt>
                <c:pt idx="208">
                  <c:v>-37.557705300072222</c:v>
                </c:pt>
                <c:pt idx="209">
                  <c:v>-43.463709939151947</c:v>
                </c:pt>
                <c:pt idx="210">
                  <c:v>-48.120981478548927</c:v>
                </c:pt>
                <c:pt idx="211">
                  <c:v>-51.894787930434404</c:v>
                </c:pt>
                <c:pt idx="212">
                  <c:v>-55.026917155019369</c:v>
                </c:pt>
                <c:pt idx="213">
                  <c:v>-57.680590822725613</c:v>
                </c:pt>
                <c:pt idx="214">
                  <c:v>-59.968777536829336</c:v>
                </c:pt>
                <c:pt idx="215">
                  <c:v>-61.971678766314859</c:v>
                </c:pt>
                <c:pt idx="216">
                  <c:v>-63.747618730973343</c:v>
                </c:pt>
                <c:pt idx="217">
                  <c:v>-65.339956706006518</c:v>
                </c:pt>
                <c:pt idx="218">
                  <c:v>-66.78157477231791</c:v>
                </c:pt>
                <c:pt idx="219">
                  <c:v>-68.097859543241341</c:v>
                </c:pt>
                <c:pt idx="220">
                  <c:v>-69.308727967397132</c:v>
                </c:pt>
                <c:pt idx="221">
                  <c:v>-70.430032853606818</c:v>
                </c:pt>
                <c:pt idx="222">
                  <c:v>-71.474557213500233</c:v>
                </c:pt>
                <c:pt idx="223">
                  <c:v>-72.452730455503698</c:v>
                </c:pt>
                <c:pt idx="224">
                  <c:v>-73.373152823690376</c:v>
                </c:pt>
                <c:pt idx="225">
                  <c:v>-74.242985292348521</c:v>
                </c:pt>
                <c:pt idx="226">
                  <c:v>-75.068243504893189</c:v>
                </c:pt>
                <c:pt idx="227">
                  <c:v>-75.854022236820001</c:v>
                </c:pt>
                <c:pt idx="228">
                  <c:v>-76.604668847333869</c:v>
                </c:pt>
                <c:pt idx="229">
                  <c:v>-77.323918789457807</c:v>
                </c:pt>
                <c:pt idx="230">
                  <c:v>-78.015002559808138</c:v>
                </c:pt>
                <c:pt idx="231">
                  <c:v>-78.680730909860543</c:v>
                </c:pt>
                <c:pt idx="232">
                  <c:v>-79.32356334014348</c:v>
                </c:pt>
                <c:pt idx="233">
                  <c:v>-79.945663615931153</c:v>
                </c:pt>
                <c:pt idx="234">
                  <c:v>-80.548945117875888</c:v>
                </c:pt>
                <c:pt idx="235">
                  <c:v>-81.135108166350136</c:v>
                </c:pt>
                <c:pt idx="236">
                  <c:v>-81.705670961111366</c:v>
                </c:pt>
                <c:pt idx="237">
                  <c:v>-82.261995408004395</c:v>
                </c:pt>
                <c:pt idx="238">
                  <c:v>-82.805308826773796</c:v>
                </c:pt>
                <c:pt idx="239">
                  <c:v>-83.336722324009983</c:v>
                </c:pt>
                <c:pt idx="240">
                  <c:v>-83.857246455268537</c:v>
                </c:pt>
                <c:pt idx="241">
                  <c:v>-84.367804677898491</c:v>
                </c:pt>
                <c:pt idx="242">
                  <c:v>-84.869245002015234</c:v>
                </c:pt>
                <c:pt idx="243">
                  <c:v>-85.362350174766874</c:v>
                </c:pt>
                <c:pt idx="244">
                  <c:v>-85.847846677804057</c:v>
                </c:pt>
                <c:pt idx="245">
                  <c:v>-86.326412776243089</c:v>
                </c:pt>
                <c:pt idx="246">
                  <c:v>-86.798685827024386</c:v>
                </c:pt>
                <c:pt idx="247">
                  <c:v>-87.265269033843651</c:v>
                </c:pt>
                <c:pt idx="248">
                  <c:v>-87.726737823926683</c:v>
                </c:pt>
                <c:pt idx="249">
                  <c:v>-88.183646018652468</c:v>
                </c:pt>
                <c:pt idx="250">
                  <c:v>-88.636531975950533</c:v>
                </c:pt>
                <c:pt idx="251">
                  <c:v>-89.085924898897218</c:v>
                </c:pt>
                <c:pt idx="252">
                  <c:v>-89.532351534517332</c:v>
                </c:pt>
                <c:pt idx="253">
                  <c:v>-89.976343533503481</c:v>
                </c:pt>
                <c:pt idx="254">
                  <c:v>89.581554188294973</c:v>
                </c:pt>
                <c:pt idx="255">
                  <c:v>89.140773642453368</c:v>
                </c:pt>
                <c:pt idx="256">
                  <c:v>88.700711918912432</c:v>
                </c:pt>
                <c:pt idx="257">
                  <c:v>88.260716476170515</c:v>
                </c:pt>
                <c:pt idx="258">
                  <c:v>87.820066418878881</c:v>
                </c:pt>
                <c:pt idx="259">
                  <c:v>87.377948108182451</c:v>
                </c:pt>
                <c:pt idx="260">
                  <c:v>86.933422676843321</c:v>
                </c:pt>
                <c:pt idx="261">
                  <c:v>86.485381807208512</c:v>
                </c:pt>
                <c:pt idx="262">
                  <c:v>86.032486179241303</c:v>
                </c:pt>
                <c:pt idx="263">
                  <c:v>85.573077776795074</c:v>
                </c:pt>
                <c:pt idx="264">
                  <c:v>85.105051767256356</c:v>
                </c:pt>
                <c:pt idx="265">
                  <c:v>84.625664042498386</c:v>
                </c:pt>
                <c:pt idx="266">
                  <c:v>84.131232903231478</c:v>
                </c:pt>
                <c:pt idx="267">
                  <c:v>83.616659693570355</c:v>
                </c:pt>
                <c:pt idx="268">
                  <c:v>83.074625313931463</c:v>
                </c:pt>
                <c:pt idx="269">
                  <c:v>82.494173950910181</c:v>
                </c:pt>
                <c:pt idx="270">
                  <c:v>81.858058809442468</c:v>
                </c:pt>
                <c:pt idx="271">
                  <c:v>81.137371343686567</c:v>
                </c:pt>
                <c:pt idx="272">
                  <c:v>80.279542692816207</c:v>
                </c:pt>
                <c:pt idx="273">
                  <c:v>79.177704493616304</c:v>
                </c:pt>
                <c:pt idx="274">
                  <c:v>77.575827300971213</c:v>
                </c:pt>
                <c:pt idx="275">
                  <c:v>74.668414891010713</c:v>
                </c:pt>
                <c:pt idx="276">
                  <c:v>65.927761210154486</c:v>
                </c:pt>
                <c:pt idx="277">
                  <c:v>-6.7467803116696805</c:v>
                </c:pt>
                <c:pt idx="278">
                  <c:v>-87.516193033630159</c:v>
                </c:pt>
                <c:pt idx="279">
                  <c:v>86.600226405566488</c:v>
                </c:pt>
                <c:pt idx="280">
                  <c:v>84.213924775135666</c:v>
                </c:pt>
                <c:pt idx="281">
                  <c:v>82.790874252793188</c:v>
                </c:pt>
                <c:pt idx="282">
                  <c:v>81.768287885928302</c:v>
                </c:pt>
                <c:pt idx="283">
                  <c:v>80.949847408008807</c:v>
                </c:pt>
                <c:pt idx="284">
                  <c:v>80.249125233199806</c:v>
                </c:pt>
                <c:pt idx="285">
                  <c:v>79.622093718989731</c:v>
                </c:pt>
                <c:pt idx="286">
                  <c:v>79.043932454912252</c:v>
                </c:pt>
                <c:pt idx="287">
                  <c:v>78.499557326391056</c:v>
                </c:pt>
                <c:pt idx="288">
                  <c:v>77.979250003888239</c:v>
                </c:pt>
                <c:pt idx="289">
                  <c:v>77.476447182252926</c:v>
                </c:pt>
                <c:pt idx="290">
                  <c:v>76.986539100915721</c:v>
                </c:pt>
                <c:pt idx="291">
                  <c:v>76.50617772823071</c:v>
                </c:pt>
                <c:pt idx="292">
                  <c:v>76.032858973892658</c:v>
                </c:pt>
                <c:pt idx="293">
                  <c:v>75.564660082180907</c:v>
                </c:pt>
                <c:pt idx="294">
                  <c:v>75.100068826579374</c:v>
                </c:pt>
                <c:pt idx="295">
                  <c:v>74.637869075536244</c:v>
                </c:pt>
                <c:pt idx="296">
                  <c:v>74.177062106570958</c:v>
                </c:pt>
                <c:pt idx="297">
                  <c:v>73.716811236530233</c:v>
                </c:pt>
                <c:pt idx="298">
                  <c:v>73.256402039413388</c:v>
                </c:pt>
                <c:pt idx="299">
                  <c:v>72.795213214736634</c:v>
                </c:pt>
                <c:pt idx="300">
                  <c:v>72.332694875144156</c:v>
                </c:pt>
                <c:pt idx="301">
                  <c:v>71.868352091676059</c:v>
                </c:pt>
                <c:pt idx="302">
                  <c:v>71.401732221739181</c:v>
                </c:pt>
                <c:pt idx="303">
                  <c:v>70.932414994921572</c:v>
                </c:pt>
                <c:pt idx="304">
                  <c:v>70.460004632477222</c:v>
                </c:pt>
                <c:pt idx="305">
                  <c:v>69.984123480653693</c:v>
                </c:pt>
                <c:pt idx="306">
                  <c:v>69.50440677907963</c:v>
                </c:pt>
                <c:pt idx="307">
                  <c:v>69.020498284138199</c:v>
                </c:pt>
                <c:pt idx="308">
                  <c:v>68.532046537195228</c:v>
                </c:pt>
                <c:pt idx="309">
                  <c:v>68.038701617630949</c:v>
                </c:pt>
                <c:pt idx="310">
                  <c:v>67.540112256797812</c:v>
                </c:pt>
                <c:pt idx="311">
                  <c:v>67.035923215311612</c:v>
                </c:pt>
                <c:pt idx="312">
                  <c:v>66.525772845237995</c:v>
                </c:pt>
                <c:pt idx="313">
                  <c:v>66.009290772662766</c:v>
                </c:pt>
                <c:pt idx="314">
                  <c:v>65.486095646163548</c:v>
                </c:pt>
                <c:pt idx="315">
                  <c:v>64.955792903758137</c:v>
                </c:pt>
                <c:pt idx="316">
                  <c:v>64.417972515643868</c:v>
                </c:pt>
                <c:pt idx="317">
                  <c:v>63.872206662907544</c:v>
                </c:pt>
                <c:pt idx="318">
                  <c:v>63.31804731368188</c:v>
                </c:pt>
                <c:pt idx="319">
                  <c:v>62.755023658138867</c:v>
                </c:pt>
                <c:pt idx="320">
                  <c:v>62.18263936234618</c:v>
                </c:pt>
                <c:pt idx="321">
                  <c:v>61.600369598393023</c:v>
                </c:pt>
                <c:pt idx="322">
                  <c:v>61.007657804278345</c:v>
                </c:pt>
                <c:pt idx="323">
                  <c:v>60.403912121736973</c:v>
                </c:pt>
                <c:pt idx="324">
                  <c:v>59.788501453282883</c:v>
                </c:pt>
                <c:pt idx="325">
                  <c:v>59.160751071017117</c:v>
                </c:pt>
                <c:pt idx="326">
                  <c:v>58.519937698835179</c:v>
                </c:pt>
                <c:pt idx="327">
                  <c:v>57.865283976111201</c:v>
                </c:pt>
                <c:pt idx="328">
                  <c:v>57.19595219413138</c:v>
                </c:pt>
                <c:pt idx="329">
                  <c:v>56.511037175707713</c:v>
                </c:pt>
                <c:pt idx="330">
                  <c:v>55.809558142493934</c:v>
                </c:pt>
                <c:pt idx="331">
                  <c:v>55.09044938220282</c:v>
                </c:pt>
                <c:pt idx="332">
                  <c:v>54.352549487412965</c:v>
                </c:pt>
                <c:pt idx="333">
                  <c:v>53.594588886616073</c:v>
                </c:pt>
                <c:pt idx="334">
                  <c:v>52.815175323466789</c:v>
                </c:pt>
                <c:pt idx="335">
                  <c:v>52.012776857687179</c:v>
                </c:pt>
                <c:pt idx="336">
                  <c:v>51.18570185508645</c:v>
                </c:pt>
                <c:pt idx="337">
                  <c:v>50.332075297001431</c:v>
                </c:pt>
                <c:pt idx="338">
                  <c:v>49.449810560550233</c:v>
                </c:pt>
                <c:pt idx="339">
                  <c:v>48.536575585749119</c:v>
                </c:pt>
                <c:pt idx="340">
                  <c:v>47.589752033169709</c:v>
                </c:pt>
                <c:pt idx="341">
                  <c:v>46.606385617252691</c:v>
                </c:pt>
                <c:pt idx="342">
                  <c:v>45.583125233833172</c:v>
                </c:pt>
                <c:pt idx="343">
                  <c:v>44.516147725268048</c:v>
                </c:pt>
                <c:pt idx="344">
                  <c:v>43.401064053765978</c:v>
                </c:pt>
                <c:pt idx="345">
                  <c:v>42.23280115062483</c:v>
                </c:pt>
                <c:pt idx="346">
                  <c:v>41.005451576060075</c:v>
                </c:pt>
                <c:pt idx="347">
                  <c:v>39.712080054596861</c:v>
                </c:pt>
                <c:pt idx="348">
                  <c:v>38.344471467083999</c:v>
                </c:pt>
                <c:pt idx="349">
                  <c:v>36.892798225733117</c:v>
                </c:pt>
                <c:pt idx="350">
                  <c:v>35.345174912616756</c:v>
                </c:pt>
                <c:pt idx="351">
                  <c:v>33.687052617699997</c:v>
                </c:pt>
                <c:pt idx="352">
                  <c:v>31.900381202429269</c:v>
                </c:pt>
                <c:pt idx="353">
                  <c:v>29.962428971497243</c:v>
                </c:pt>
                <c:pt idx="354">
                  <c:v>27.844085869630337</c:v>
                </c:pt>
                <c:pt idx="355">
                  <c:v>25.507370320799154</c:v>
                </c:pt>
                <c:pt idx="356">
                  <c:v>22.901678459029746</c:v>
                </c:pt>
                <c:pt idx="357">
                  <c:v>19.957997574215781</c:v>
                </c:pt>
                <c:pt idx="358">
                  <c:v>16.579742821336055</c:v>
                </c:pt>
                <c:pt idx="359">
                  <c:v>12.627873672779788</c:v>
                </c:pt>
                <c:pt idx="360">
                  <c:v>7.8962136437811621</c:v>
                </c:pt>
                <c:pt idx="361">
                  <c:v>2.0702755360055476</c:v>
                </c:pt>
                <c:pt idx="362">
                  <c:v>-5.3389901557900146</c:v>
                </c:pt>
                <c:pt idx="363">
                  <c:v>-15.084381762777584</c:v>
                </c:pt>
                <c:pt idx="364">
                  <c:v>-28.213845272162089</c:v>
                </c:pt>
                <c:pt idx="365">
                  <c:v>-45.670411826515519</c:v>
                </c:pt>
                <c:pt idx="366">
                  <c:v>-66.814167248714966</c:v>
                </c:pt>
                <c:pt idx="367">
                  <c:v>-88.222254539080453</c:v>
                </c:pt>
                <c:pt idx="368">
                  <c:v>73.636540798811453</c:v>
                </c:pt>
                <c:pt idx="369">
                  <c:v>59.535648820178949</c:v>
                </c:pt>
                <c:pt idx="370">
                  <c:v>48.556673062315845</c:v>
                </c:pt>
                <c:pt idx="371">
                  <c:v>39.623409754900109</c:v>
                </c:pt>
                <c:pt idx="372">
                  <c:v>31.944815181504456</c:v>
                </c:pt>
                <c:pt idx="373">
                  <c:v>24.99321370191371</c:v>
                </c:pt>
                <c:pt idx="374">
                  <c:v>18.415077552126409</c:v>
                </c:pt>
                <c:pt idx="375">
                  <c:v>11.963962877713845</c:v>
                </c:pt>
                <c:pt idx="376">
                  <c:v>5.4596532462954261</c:v>
                </c:pt>
                <c:pt idx="377">
                  <c:v>-1.2346665663091747</c:v>
                </c:pt>
                <c:pt idx="378">
                  <c:v>-8.2237022144271261</c:v>
                </c:pt>
                <c:pt idx="379">
                  <c:v>-15.583826974408534</c:v>
                </c:pt>
                <c:pt idx="380">
                  <c:v>-23.362086750970128</c:v>
                </c:pt>
                <c:pt idx="381">
                  <c:v>-31.573050981998804</c:v>
                </c:pt>
                <c:pt idx="382">
                  <c:v>-40.196682761295079</c:v>
                </c:pt>
                <c:pt idx="383">
                  <c:v>-49.180780643973684</c:v>
                </c:pt>
                <c:pt idx="384">
                  <c:v>-58.450649683192523</c:v>
                </c:pt>
                <c:pt idx="385">
                  <c:v>-67.925947252539629</c:v>
                </c:pt>
                <c:pt idx="386">
                  <c:v>-77.541104369842031</c:v>
                </c:pt>
                <c:pt idx="387">
                  <c:v>-87.263554831063402</c:v>
                </c:pt>
                <c:pt idx="388">
                  <c:v>82.895360547768846</c:v>
                </c:pt>
                <c:pt idx="389">
                  <c:v>72.879460666725222</c:v>
                </c:pt>
                <c:pt idx="390">
                  <c:v>62.597464919136968</c:v>
                </c:pt>
                <c:pt idx="391">
                  <c:v>51.944119321182647</c:v>
                </c:pt>
                <c:pt idx="392">
                  <c:v>40.834240482307457</c:v>
                </c:pt>
                <c:pt idx="393">
                  <c:v>29.249045742085009</c:v>
                </c:pt>
                <c:pt idx="394">
                  <c:v>17.284365274949163</c:v>
                </c:pt>
                <c:pt idx="395">
                  <c:v>5.1745253800360906</c:v>
                </c:pt>
                <c:pt idx="396">
                  <c:v>-6.7386233244748102</c:v>
                </c:pt>
                <c:pt idx="397">
                  <c:v>-18.092832743696992</c:v>
                </c:pt>
                <c:pt idx="398">
                  <c:v>-28.603367358406864</c:v>
                </c:pt>
                <c:pt idx="399">
                  <c:v>-38.116668989060635</c:v>
                </c:pt>
                <c:pt idx="400">
                  <c:v>-46.60503577660112</c:v>
                </c:pt>
                <c:pt idx="401">
                  <c:v>-54.127431155724423</c:v>
                </c:pt>
                <c:pt idx="402">
                  <c:v>-60.786839036055738</c:v>
                </c:pt>
                <c:pt idx="403">
                  <c:v>-66.699360631104454</c:v>
                </c:pt>
                <c:pt idx="404">
                  <c:v>-71.97673946377023</c:v>
                </c:pt>
                <c:pt idx="405">
                  <c:v>-76.718577499743517</c:v>
                </c:pt>
                <c:pt idx="406">
                  <c:v>-81.010147688621657</c:v>
                </c:pt>
                <c:pt idx="407">
                  <c:v>-84.922942317808847</c:v>
                </c:pt>
                <c:pt idx="408">
                  <c:v>-88.516314656975453</c:v>
                </c:pt>
                <c:pt idx="409">
                  <c:v>88.160615126421675</c:v>
                </c:pt>
                <c:pt idx="410">
                  <c:v>85.067158832514636</c:v>
                </c:pt>
                <c:pt idx="411">
                  <c:v>82.169498215121749</c:v>
                </c:pt>
                <c:pt idx="412">
                  <c:v>79.439386793601386</c:v>
                </c:pt>
                <c:pt idx="413">
                  <c:v>76.853094532286462</c:v>
                </c:pt>
                <c:pt idx="414">
                  <c:v>74.390559403737655</c:v>
                </c:pt>
                <c:pt idx="415">
                  <c:v>72.034708439610284</c:v>
                </c:pt>
                <c:pt idx="416">
                  <c:v>69.770914804195087</c:v>
                </c:pt>
                <c:pt idx="417">
                  <c:v>67.586562889631878</c:v>
                </c:pt>
                <c:pt idx="418">
                  <c:v>65.47069880108387</c:v>
                </c:pt>
                <c:pt idx="419">
                  <c:v>63.413748277099423</c:v>
                </c:pt>
                <c:pt idx="420">
                  <c:v>61.407287938476557</c:v>
                </c:pt>
                <c:pt idx="421">
                  <c:v>59.44385883097042</c:v>
                </c:pt>
                <c:pt idx="422">
                  <c:v>57.516813639567118</c:v>
                </c:pt>
                <c:pt idx="423">
                  <c:v>55.620190830088092</c:v>
                </c:pt>
                <c:pt idx="424">
                  <c:v>53.748610430218832</c:v>
                </c:pt>
                <c:pt idx="425">
                  <c:v>51.897187290419339</c:v>
                </c:pt>
                <c:pt idx="426">
                  <c:v>50.061458540425924</c:v>
                </c:pt>
                <c:pt idx="427">
                  <c:v>48.237322637700885</c:v>
                </c:pt>
                <c:pt idx="428">
                  <c:v>46.420987935342843</c:v>
                </c:pt>
                <c:pt idx="429">
                  <c:v>44.608929113187834</c:v>
                </c:pt>
                <c:pt idx="430">
                  <c:v>42.797850143520279</c:v>
                </c:pt>
                <c:pt idx="431">
                  <c:v>40.984652722096541</c:v>
                </c:pt>
                <c:pt idx="432">
                  <c:v>39.166409301459886</c:v>
                </c:pt>
                <c:pt idx="433">
                  <c:v>37.340340028558778</c:v>
                </c:pt>
                <c:pt idx="434">
                  <c:v>35.503793021516977</c:v>
                </c:pt>
                <c:pt idx="435">
                  <c:v>33.654227527976175</c:v>
                </c:pt>
                <c:pt idx="436">
                  <c:v>31.789199595130267</c:v>
                </c:pt>
                <c:pt idx="437">
                  <c:v>29.906349953529372</c:v>
                </c:pt>
                <c:pt idx="438">
                  <c:v>28.003393876187832</c:v>
                </c:pt>
                <c:pt idx="439">
                  <c:v>26.078112823964915</c:v>
                </c:pt>
                <c:pt idx="440">
                  <c:v>24.12834772956019</c:v>
                </c:pt>
                <c:pt idx="441">
                  <c:v>22.151993807241698</c:v>
                </c:pt>
                <c:pt idx="442">
                  <c:v>20.146996804776805</c:v>
                </c:pt>
                <c:pt idx="443">
                  <c:v>18.111350638783051</c:v>
                </c:pt>
                <c:pt idx="444">
                  <c:v>16.043096375503364</c:v>
                </c:pt>
                <c:pt idx="445">
                  <c:v>13.940322536240632</c:v>
                </c:pt>
                <c:pt idx="446">
                  <c:v>11.801166720625869</c:v>
                </c:pt>
                <c:pt idx="447">
                  <c:v>9.6238185516275276</c:v>
                </c:pt>
                <c:pt idx="448">
                  <c:v>7.406523953735042</c:v>
                </c:pt>
                <c:pt idx="449">
                  <c:v>5.147590779904232</c:v>
                </c:pt>
                <c:pt idx="450">
                  <c:v>2.8453958034242279</c:v>
                </c:pt>
                <c:pt idx="451">
                  <c:v>0.49839308750737576</c:v>
                </c:pt>
                <c:pt idx="452">
                  <c:v>-1.8948762622425608</c:v>
                </c:pt>
                <c:pt idx="453">
                  <c:v>-4.3357729696939193</c:v>
                </c:pt>
                <c:pt idx="454">
                  <c:v>-6.8255471091039333</c:v>
                </c:pt>
                <c:pt idx="455">
                  <c:v>-9.3653243228359493</c:v>
                </c:pt>
                <c:pt idx="456">
                  <c:v>-11.956090812497548</c:v>
                </c:pt>
                <c:pt idx="457">
                  <c:v>-14.598677214965383</c:v>
                </c:pt>
                <c:pt idx="458">
                  <c:v>-17.293741515547804</c:v>
                </c:pt>
                <c:pt idx="459">
                  <c:v>-20.041751196888359</c:v>
                </c:pt>
                <c:pt idx="460">
                  <c:v>-22.842964873438472</c:v>
                </c:pt>
                <c:pt idx="461">
                  <c:v>-25.697413716225622</c:v>
                </c:pt>
                <c:pt idx="462">
                  <c:v>-28.604883029557818</c:v>
                </c:pt>
                <c:pt idx="463">
                  <c:v>-31.564894397961265</c:v>
                </c:pt>
                <c:pt idx="464">
                  <c:v>-34.57668887525346</c:v>
                </c:pt>
                <c:pt idx="465">
                  <c:v>-37.639211734829765</c:v>
                </c:pt>
                <c:pt idx="466">
                  <c:v>-40.751099337214029</c:v>
                </c:pt>
                <c:pt idx="467">
                  <c:v>-43.910668693597266</c:v>
                </c:pt>
                <c:pt idx="468">
                  <c:v>-47.115910308404104</c:v>
                </c:pt>
                <c:pt idx="469">
                  <c:v>-50.364484866038993</c:v>
                </c:pt>
                <c:pt idx="470">
                  <c:v>-53.653724283755267</c:v>
                </c:pt>
                <c:pt idx="471">
                  <c:v>-56.980637581955854</c:v>
                </c:pt>
                <c:pt idx="472">
                  <c:v>-60.341921924618468</c:v>
                </c:pt>
                <c:pt idx="473">
                  <c:v>-63.733979057114915</c:v>
                </c:pt>
                <c:pt idx="474">
                  <c:v>-67.15293721982529</c:v>
                </c:pt>
                <c:pt idx="475">
                  <c:v>-70.594678449037659</c:v>
                </c:pt>
                <c:pt idx="476">
                  <c:v>-74.054870999247257</c:v>
                </c:pt>
                <c:pt idx="477">
                  <c:v>-77.529006442334918</c:v>
                </c:pt>
                <c:pt idx="478">
                  <c:v>-81.012440829661642</c:v>
                </c:pt>
                <c:pt idx="479">
                  <c:v>-84.500439153826662</c:v>
                </c:pt>
                <c:pt idx="480">
                  <c:v>-87.988222228317341</c:v>
                </c:pt>
                <c:pt idx="481">
                  <c:v>88.52898497481344</c:v>
                </c:pt>
                <c:pt idx="482">
                  <c:v>85.05590451884926</c:v>
                </c:pt>
                <c:pt idx="483">
                  <c:v>81.597157192872444</c:v>
                </c:pt>
                <c:pt idx="484">
                  <c:v>78.157215580630464</c:v>
                </c:pt>
                <c:pt idx="485">
                  <c:v>74.740359244879613</c:v>
                </c:pt>
                <c:pt idx="486">
                  <c:v>71.350632554286662</c:v>
                </c:pt>
                <c:pt idx="487">
                  <c:v>67.991805397719958</c:v>
                </c:pt>
                <c:pt idx="488">
                  <c:v>64.667336661178965</c:v>
                </c:pt>
                <c:pt idx="489">
                  <c:v>61.380339854339155</c:v>
                </c:pt>
                <c:pt idx="490">
                  <c:v>58.133549604974306</c:v>
                </c:pt>
                <c:pt idx="491">
                  <c:v>54.929286771570702</c:v>
                </c:pt>
                <c:pt idx="492">
                  <c:v>51.769418429689374</c:v>
                </c:pt>
                <c:pt idx="493">
                  <c:v>48.655306522958497</c:v>
                </c:pt>
                <c:pt idx="494">
                  <c:v>45.587734645786973</c:v>
                </c:pt>
                <c:pt idx="495">
                  <c:v>42.566794379682037</c:v>
                </c:pt>
                <c:pt idx="496">
                  <c:v>39.591696724960052</c:v>
                </c:pt>
                <c:pt idx="497">
                  <c:v>36.66044076295632</c:v>
                </c:pt>
                <c:pt idx="498">
                  <c:v>33.769196073146034</c:v>
                </c:pt>
                <c:pt idx="499">
                  <c:v>30.911068536406638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A7-4651-B904-A1A9B6B9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890720599235223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80"/>
        <c:crossBetween val="midCat"/>
        <c:majorUnit val="1"/>
      </c:valAx>
      <c:valAx>
        <c:axId val="1385223055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20"/>
        <c:crossBetween val="midCat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1309841522492409"/>
          <c:y val="0.28980703529377266"/>
          <c:w val="0.24743463632014379"/>
          <c:h val="4.0503791192767577E-2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7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次分布型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5903287704100733"/>
          <c:y val="2.314806668719482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8897630443"/>
          <c:y val="2.9199475065616799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演算処理部!$BW$42:$BW$43</c:f>
              <c:numCache>
                <c:formatCode>General</c:formatCode>
                <c:ptCount val="2"/>
                <c:pt idx="0">
                  <c:v>-54.661469644295167</c:v>
                </c:pt>
                <c:pt idx="1">
                  <c:v>-60.161338449684969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78-47AA-811B-F6F4FF3F5E17}"/>
            </c:ext>
          </c:extLst>
        </c:ser>
        <c:ser>
          <c:idx val="2"/>
          <c:order val="2"/>
          <c:tx>
            <c:v>位相特性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演算処理部!$BU$34:$BU$931</c:f>
              <c:numCache>
                <c:formatCode>General</c:formatCode>
                <c:ptCount val="898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0.32</c:v>
                </c:pt>
                <c:pt idx="15">
                  <c:v>0.34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0.56000000000000005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0.68</c:v>
                </c:pt>
                <c:pt idx="33">
                  <c:v>0.7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0.78</c:v>
                </c:pt>
                <c:pt idx="38">
                  <c:v>0.8</c:v>
                </c:pt>
                <c:pt idx="39">
                  <c:v>0.82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0.9</c:v>
                </c:pt>
                <c:pt idx="44">
                  <c:v>0.92</c:v>
                </c:pt>
                <c:pt idx="45">
                  <c:v>0.94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1.1399999999999999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1.36</c:v>
                </c:pt>
                <c:pt idx="67">
                  <c:v>1.38</c:v>
                </c:pt>
                <c:pt idx="68">
                  <c:v>1.4</c:v>
                </c:pt>
                <c:pt idx="69">
                  <c:v>1.42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1.56</c:v>
                </c:pt>
                <c:pt idx="77">
                  <c:v>1.58</c:v>
                </c:pt>
                <c:pt idx="78">
                  <c:v>1.6</c:v>
                </c:pt>
                <c:pt idx="79">
                  <c:v>1.62</c:v>
                </c:pt>
                <c:pt idx="80">
                  <c:v>1.64</c:v>
                </c:pt>
                <c:pt idx="81">
                  <c:v>1.66</c:v>
                </c:pt>
                <c:pt idx="82">
                  <c:v>1.68</c:v>
                </c:pt>
                <c:pt idx="83">
                  <c:v>1.7</c:v>
                </c:pt>
                <c:pt idx="84">
                  <c:v>1.72</c:v>
                </c:pt>
                <c:pt idx="85">
                  <c:v>1.74</c:v>
                </c:pt>
                <c:pt idx="86">
                  <c:v>1.76</c:v>
                </c:pt>
                <c:pt idx="87">
                  <c:v>1.78</c:v>
                </c:pt>
                <c:pt idx="88">
                  <c:v>1.8</c:v>
                </c:pt>
                <c:pt idx="89">
                  <c:v>1.82</c:v>
                </c:pt>
                <c:pt idx="90">
                  <c:v>1.84</c:v>
                </c:pt>
                <c:pt idx="91">
                  <c:v>1.86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2.14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2.2000000000000002</c:v>
                </c:pt>
                <c:pt idx="109">
                  <c:v>2.2200000000000002</c:v>
                </c:pt>
                <c:pt idx="110">
                  <c:v>2.2400000000000002</c:v>
                </c:pt>
                <c:pt idx="111">
                  <c:v>2.2599999999999998</c:v>
                </c:pt>
                <c:pt idx="112">
                  <c:v>2.2799999999999998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2.66</c:v>
                </c:pt>
                <c:pt idx="132">
                  <c:v>2.68</c:v>
                </c:pt>
                <c:pt idx="133">
                  <c:v>2.7</c:v>
                </c:pt>
                <c:pt idx="134">
                  <c:v>2.72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</c:v>
                </c:pt>
                <c:pt idx="139">
                  <c:v>2.82</c:v>
                </c:pt>
                <c:pt idx="140">
                  <c:v>2.84</c:v>
                </c:pt>
                <c:pt idx="141">
                  <c:v>2.86</c:v>
                </c:pt>
                <c:pt idx="142">
                  <c:v>2.88</c:v>
                </c:pt>
                <c:pt idx="143">
                  <c:v>2.9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3.12</c:v>
                </c:pt>
                <c:pt idx="155">
                  <c:v>3.14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3.22</c:v>
                </c:pt>
                <c:pt idx="160">
                  <c:v>3.24</c:v>
                </c:pt>
                <c:pt idx="161">
                  <c:v>3.26</c:v>
                </c:pt>
                <c:pt idx="162">
                  <c:v>3.28</c:v>
                </c:pt>
                <c:pt idx="163">
                  <c:v>3.3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3.48</c:v>
                </c:pt>
                <c:pt idx="173">
                  <c:v>3.5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3.68</c:v>
                </c:pt>
                <c:pt idx="183">
                  <c:v>3.7</c:v>
                </c:pt>
                <c:pt idx="184">
                  <c:v>3.72</c:v>
                </c:pt>
                <c:pt idx="185">
                  <c:v>3.74</c:v>
                </c:pt>
                <c:pt idx="186">
                  <c:v>3.76</c:v>
                </c:pt>
                <c:pt idx="187">
                  <c:v>3.78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</c:v>
                </c:pt>
                <c:pt idx="197">
                  <c:v>3.98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4.0999999999999996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4.28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4.4000000000000004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4.4800000000000004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4.5599999999999996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4.9400000000000004</c:v>
                </c:pt>
                <c:pt idx="246">
                  <c:v>4.96</c:v>
                </c:pt>
                <c:pt idx="247">
                  <c:v>4.9800000000000004</c:v>
                </c:pt>
                <c:pt idx="248">
                  <c:v>5</c:v>
                </c:pt>
                <c:pt idx="249">
                  <c:v>5.0199999999999996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5.32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5.44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5.78</c:v>
                </c:pt>
                <c:pt idx="288">
                  <c:v>5.8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5.9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5.98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6.24</c:v>
                </c:pt>
                <c:pt idx="311">
                  <c:v>6.26</c:v>
                </c:pt>
                <c:pt idx="312">
                  <c:v>6.28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6.42</c:v>
                </c:pt>
                <c:pt idx="320">
                  <c:v>6.44</c:v>
                </c:pt>
                <c:pt idx="321">
                  <c:v>6.46</c:v>
                </c:pt>
                <c:pt idx="322">
                  <c:v>6.48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</c:v>
                </c:pt>
                <c:pt idx="327">
                  <c:v>6.58</c:v>
                </c:pt>
                <c:pt idx="328">
                  <c:v>6.6</c:v>
                </c:pt>
                <c:pt idx="329">
                  <c:v>6.62</c:v>
                </c:pt>
                <c:pt idx="330">
                  <c:v>6.64</c:v>
                </c:pt>
                <c:pt idx="331">
                  <c:v>6.66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</c:v>
                </c:pt>
                <c:pt idx="339">
                  <c:v>6.82</c:v>
                </c:pt>
                <c:pt idx="340">
                  <c:v>6.84</c:v>
                </c:pt>
                <c:pt idx="341">
                  <c:v>6.86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6.96</c:v>
                </c:pt>
                <c:pt idx="347">
                  <c:v>6.98</c:v>
                </c:pt>
                <c:pt idx="348">
                  <c:v>7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</c:v>
                </c:pt>
                <c:pt idx="356">
                  <c:v>7.16</c:v>
                </c:pt>
                <c:pt idx="357">
                  <c:v>7.18</c:v>
                </c:pt>
                <c:pt idx="358">
                  <c:v>7.2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</c:v>
                </c:pt>
                <c:pt idx="366">
                  <c:v>7.36</c:v>
                </c:pt>
                <c:pt idx="367">
                  <c:v>7.38</c:v>
                </c:pt>
                <c:pt idx="368">
                  <c:v>7.4</c:v>
                </c:pt>
                <c:pt idx="369">
                  <c:v>7.42</c:v>
                </c:pt>
                <c:pt idx="370">
                  <c:v>7.44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</c:v>
                </c:pt>
                <c:pt idx="375">
                  <c:v>7.54</c:v>
                </c:pt>
                <c:pt idx="376">
                  <c:v>7.56</c:v>
                </c:pt>
                <c:pt idx="377">
                  <c:v>7.58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</c:v>
                </c:pt>
                <c:pt idx="385">
                  <c:v>7.74</c:v>
                </c:pt>
                <c:pt idx="386">
                  <c:v>7.76</c:v>
                </c:pt>
                <c:pt idx="387">
                  <c:v>7.78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</c:v>
                </c:pt>
                <c:pt idx="395">
                  <c:v>7.94</c:v>
                </c:pt>
                <c:pt idx="396">
                  <c:v>7.96</c:v>
                </c:pt>
                <c:pt idx="397">
                  <c:v>7.98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8.1999999999999993</c:v>
                </c:pt>
                <c:pt idx="409">
                  <c:v>8.2200000000000006</c:v>
                </c:pt>
                <c:pt idx="410">
                  <c:v>8.24</c:v>
                </c:pt>
                <c:pt idx="411">
                  <c:v>8.26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8.4600000000000009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8.5399999999999991</c:v>
                </c:pt>
                <c:pt idx="426">
                  <c:v>8.56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8.7799999999999994</c:v>
                </c:pt>
                <c:pt idx="438">
                  <c:v>8.8000000000000007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8.9600000000000009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9.1199999999999992</c:v>
                </c:pt>
                <c:pt idx="455">
                  <c:v>9.14</c:v>
                </c:pt>
                <c:pt idx="456">
                  <c:v>9.16</c:v>
                </c:pt>
                <c:pt idx="457">
                  <c:v>9.18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9.3800000000000008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9.6999999999999993</c:v>
                </c:pt>
                <c:pt idx="484">
                  <c:v>9.7200000000000006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9.8800000000000008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9.9600000000000009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</c:numCache>
            </c:numRef>
          </c:xVal>
          <c:yVal>
            <c:numRef>
              <c:f>演算処理部!$BV$33:$BV$931</c:f>
              <c:numCache>
                <c:formatCode>General</c:formatCode>
                <c:ptCount val="8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78-47AA-811B-F6F4FF3F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15875" cap="rnd">
                <a:solidFill>
                  <a:schemeClr val="bg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A-45AB-ABBD-F8CB0901F988}"/>
              </c:ext>
            </c:extLst>
          </c:dPt>
          <c:xVal>
            <c:numRef>
              <c:f>演算処理部!$BU$33:$BU$931</c:f>
              <c:numCache>
                <c:formatCode>General</c:formatCode>
                <c:ptCount val="899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演算処理部!$BW$33:$BW$931</c:f>
              <c:numCache>
                <c:formatCode>General</c:formatCode>
                <c:ptCount val="899"/>
                <c:pt idx="0">
                  <c:v>-5.4661415069398736</c:v>
                </c:pt>
                <c:pt idx="1">
                  <c:v>-10.931449142151388</c:v>
                </c:pt>
                <c:pt idx="2">
                  <c:v>-16.395287126599694</c:v>
                </c:pt>
                <c:pt idx="3">
                  <c:v>-21.857403610013428</c:v>
                </c:pt>
                <c:pt idx="4">
                  <c:v>-27.318092979124096</c:v>
                </c:pt>
                <c:pt idx="5">
                  <c:v>-32.778325187229491</c:v>
                </c:pt>
                <c:pt idx="6">
                  <c:v>-38.239835044933415</c:v>
                </c:pt>
                <c:pt idx="7">
                  <c:v>-43.705167056086367</c:v>
                </c:pt>
                <c:pt idx="8">
                  <c:v>-49.177673981470107</c:v>
                </c:pt>
                <c:pt idx="9">
                  <c:v>-54.661469644295167</c:v>
                </c:pt>
                <c:pt idx="10">
                  <c:v>-60.161338449684969</c:v>
                </c:pt>
                <c:pt idx="11">
                  <c:v>-65.682605692219965</c:v>
                </c:pt>
                <c:pt idx="12">
                  <c:v>-71.23097409420609</c:v>
                </c:pt>
                <c:pt idx="13">
                  <c:v>-76.812333342377286</c:v>
                </c:pt>
                <c:pt idx="14">
                  <c:v>-82.432550876219992</c:v>
                </c:pt>
                <c:pt idx="15">
                  <c:v>-88.097253984980739</c:v>
                </c:pt>
                <c:pt idx="16">
                  <c:v>86.188384557488746</c:v>
                </c:pt>
                <c:pt idx="17">
                  <c:v>80.419842665546199</c:v>
                </c:pt>
                <c:pt idx="18">
                  <c:v>74.59340990848456</c:v>
                </c:pt>
                <c:pt idx="19">
                  <c:v>68.706294493330589</c:v>
                </c:pt>
                <c:pt idx="20">
                  <c:v>62.756657006360449</c:v>
                </c:pt>
                <c:pt idx="21">
                  <c:v>56.743553191594295</c:v>
                </c:pt>
                <c:pt idx="22">
                  <c:v>50.666772180847602</c:v>
                </c:pt>
                <c:pt idx="23">
                  <c:v>44.526563548813911</c:v>
                </c:pt>
                <c:pt idx="24">
                  <c:v>38.32325602482473</c:v>
                </c:pt>
                <c:pt idx="25">
                  <c:v>32.056781727102127</c:v>
                </c:pt>
                <c:pt idx="26">
                  <c:v>25.726131016509463</c:v>
                </c:pt>
                <c:pt idx="27">
                  <c:v>19.328773011967673</c:v>
                </c:pt>
                <c:pt idx="28">
                  <c:v>12.860084355242684</c:v>
                </c:pt>
                <c:pt idx="29">
                  <c:v>6.3128336422332829</c:v>
                </c:pt>
                <c:pt idx="30">
                  <c:v>-0.32322828064889164</c:v>
                </c:pt>
                <c:pt idx="31">
                  <c:v>-7.0616197734742698</c:v>
                </c:pt>
                <c:pt idx="32">
                  <c:v>-13.919166079149488</c:v>
                </c:pt>
                <c:pt idx="33">
                  <c:v>-20.915763000517522</c:v>
                </c:pt>
                <c:pt idx="34">
                  <c:v>-28.07380214684882</c:v>
                </c:pt>
                <c:pt idx="35">
                  <c:v>-35.417196064564955</c:v>
                </c:pt>
                <c:pt idx="36">
                  <c:v>-42.969964147574103</c:v>
                </c:pt>
                <c:pt idx="37">
                  <c:v>-50.754402637042396</c:v>
                </c:pt>
                <c:pt idx="38">
                  <c:v>-58.788988415528436</c:v>
                </c:pt>
                <c:pt idx="39">
                  <c:v>-67.08637454287269</c:v>
                </c:pt>
                <c:pt idx="40">
                  <c:v>-75.65211718926048</c:v>
                </c:pt>
                <c:pt idx="41">
                  <c:v>-84.485071310920404</c:v>
                </c:pt>
                <c:pt idx="42">
                  <c:v>86.419402937003838</c:v>
                </c:pt>
                <c:pt idx="43">
                  <c:v>77.062277863201388</c:v>
                </c:pt>
                <c:pt idx="44">
                  <c:v>67.428786176811897</c:v>
                </c:pt>
                <c:pt idx="45">
                  <c:v>57.470644607910131</c:v>
                </c:pt>
                <c:pt idx="46">
                  <c:v>47.081527959831249</c:v>
                </c:pt>
                <c:pt idx="47">
                  <c:v>36.064028373751235</c:v>
                </c:pt>
                <c:pt idx="48">
                  <c:v>24.086812071490456</c:v>
                </c:pt>
                <c:pt idx="49">
                  <c:v>10.640105876705164</c:v>
                </c:pt>
                <c:pt idx="50">
                  <c:v>-4.958549382138421</c:v>
                </c:pt>
                <c:pt idx="51">
                  <c:v>-23.331105625163953</c:v>
                </c:pt>
                <c:pt idx="52">
                  <c:v>-44.298785027993411</c:v>
                </c:pt>
                <c:pt idx="53">
                  <c:v>-66.044403921009135</c:v>
                </c:pt>
                <c:pt idx="54">
                  <c:v>-85.902010896666098</c:v>
                </c:pt>
                <c:pt idx="55">
                  <c:v>77.621326356696855</c:v>
                </c:pt>
                <c:pt idx="56">
                  <c:v>64.461700130961233</c:v>
                </c:pt>
                <c:pt idx="57">
                  <c:v>53.924311290098636</c:v>
                </c:pt>
                <c:pt idx="58">
                  <c:v>45.317234866295358</c:v>
                </c:pt>
                <c:pt idx="59">
                  <c:v>38.118557973287643</c:v>
                </c:pt>
                <c:pt idx="60">
                  <c:v>31.963943064942058</c:v>
                </c:pt>
                <c:pt idx="61">
                  <c:v>26.60211664029886</c:v>
                </c:pt>
                <c:pt idx="62">
                  <c:v>21.857599649087049</c:v>
                </c:pt>
                <c:pt idx="63">
                  <c:v>17.60517951536799</c:v>
                </c:pt>
                <c:pt idx="64">
                  <c:v>13.753344220240686</c:v>
                </c:pt>
                <c:pt idx="65">
                  <c:v>10.233615090487492</c:v>
                </c:pt>
                <c:pt idx="66">
                  <c:v>6.9936068673347034</c:v>
                </c:pt>
                <c:pt idx="67">
                  <c:v>3.9924323660273813</c:v>
                </c:pt>
                <c:pt idx="68">
                  <c:v>1.1975971252212012</c:v>
                </c:pt>
                <c:pt idx="69">
                  <c:v>-1.4171433143739478</c:v>
                </c:pt>
                <c:pt idx="70">
                  <c:v>-3.8732923205445395</c:v>
                </c:pt>
                <c:pt idx="71">
                  <c:v>-6.1886955265644223</c:v>
                </c:pt>
                <c:pt idx="72">
                  <c:v>-8.3783329048290813</c:v>
                </c:pt>
                <c:pt idx="73">
                  <c:v>-10.454907735857851</c:v>
                </c:pt>
                <c:pt idx="74">
                  <c:v>-12.429291448906623</c:v>
                </c:pt>
                <c:pt idx="75">
                  <c:v>-14.310864482410796</c:v>
                </c:pt>
                <c:pt idx="76">
                  <c:v>-16.107780960739333</c:v>
                </c:pt>
                <c:pt idx="77">
                  <c:v>-17.827176742653915</c:v>
                </c:pt>
                <c:pt idx="78">
                  <c:v>-19.475334808489468</c:v>
                </c:pt>
                <c:pt idx="79">
                  <c:v>-21.057818104451993</c:v>
                </c:pt>
                <c:pt idx="80">
                  <c:v>-22.579577272743595</c:v>
                </c:pt>
                <c:pt idx="81">
                  <c:v>-24.04503879018111</c:v>
                </c:pt>
                <c:pt idx="82">
                  <c:v>-25.458177669410311</c:v>
                </c:pt>
                <c:pt idx="83">
                  <c:v>-26.822577881920111</c:v>
                </c:pt>
                <c:pt idx="84">
                  <c:v>-28.141482930312041</c:v>
                </c:pt>
                <c:pt idx="85">
                  <c:v>-29.41783845311539</c:v>
                </c:pt>
                <c:pt idx="86">
                  <c:v>-30.654328336553196</c:v>
                </c:pt>
                <c:pt idx="87">
                  <c:v>-31.853405497403838</c:v>
                </c:pt>
                <c:pt idx="88">
                  <c:v>-33.017318263503569</c:v>
                </c:pt>
                <c:pt idx="89">
                  <c:v>-34.148133094886475</c:v>
                </c:pt>
                <c:pt idx="90">
                  <c:v>-35.247754245600262</c:v>
                </c:pt>
                <c:pt idx="91">
                  <c:v>-36.317940854026666</c:v>
                </c:pt>
                <c:pt idx="92">
                  <c:v>-37.360321860815858</c:v>
                </c:pt>
                <c:pt idx="93">
                  <c:v>-38.37640908291236</c:v>
                </c:pt>
                <c:pt idx="94">
                  <c:v>-39.367608715551597</c:v>
                </c:pt>
                <c:pt idx="95">
                  <c:v>-40.335231488473951</c:v>
                </c:pt>
                <c:pt idx="96">
                  <c:v>-41.28050166559985</c:v>
                </c:pt>
                <c:pt idx="97">
                  <c:v>-42.204565047237537</c:v>
                </c:pt>
                <c:pt idx="98">
                  <c:v>-43.108496109170858</c:v>
                </c:pt>
                <c:pt idx="99">
                  <c:v>-43.993304392612963</c:v>
                </c:pt>
                <c:pt idx="100">
                  <c:v>-44.85994024217257</c:v>
                </c:pt>
                <c:pt idx="101">
                  <c:v>-45.709299974993137</c:v>
                </c:pt>
                <c:pt idx="102">
                  <c:v>-46.542230552566423</c:v>
                </c:pt>
                <c:pt idx="103">
                  <c:v>-47.359533816971144</c:v>
                </c:pt>
                <c:pt idx="104">
                  <c:v>-48.161970345108976</c:v>
                </c:pt>
                <c:pt idx="105">
                  <c:v>-48.950262967635425</c:v>
                </c:pt>
                <c:pt idx="106">
                  <c:v>-49.725099993494993</c:v>
                </c:pt>
                <c:pt idx="107">
                  <c:v>-50.487138176094525</c:v>
                </c:pt>
                <c:pt idx="108">
                  <c:v>-51.237005453043274</c:v>
                </c:pt>
                <c:pt idx="109">
                  <c:v>-51.975303487940756</c:v>
                </c:pt>
                <c:pt idx="110">
                  <c:v>-52.702610039808661</c:v>
                </c:pt>
                <c:pt idx="111">
                  <c:v>-53.419481183372241</c:v>
                </c:pt>
                <c:pt idx="112">
                  <c:v>-54.12645340143667</c:v>
                </c:pt>
                <c:pt idx="113">
                  <c:v>-54.824045569033927</c:v>
                </c:pt>
                <c:pt idx="114">
                  <c:v>-55.512760847800017</c:v>
                </c:pt>
                <c:pt idx="115">
                  <c:v>-56.193088508161225</c:v>
                </c:pt>
                <c:pt idx="116">
                  <c:v>-56.865505696345203</c:v>
                </c:pt>
                <c:pt idx="117">
                  <c:v>-57.53047916299009</c:v>
                </c:pt>
                <c:pt idx="118">
                  <c:v>-58.188466970205937</c:v>
                </c:pt>
                <c:pt idx="119">
                  <c:v>-58.839920194369348</c:v>
                </c:pt>
                <c:pt idx="120">
                  <c:v>-59.48528464273403</c:v>
                </c:pt>
                <c:pt idx="121">
                  <c:v>-60.125002603162571</c:v>
                </c:pt>
                <c:pt idx="122">
                  <c:v>-60.759514647993818</c:v>
                </c:pt>
                <c:pt idx="123">
                  <c:v>-61.389261515336699</c:v>
                </c:pt>
                <c:pt idx="124">
                  <c:v>-62.014686094044485</c:v>
                </c:pt>
                <c:pt idx="125">
                  <c:v>-62.636235542413893</c:v>
                </c:pt>
                <c:pt idx="126">
                  <c:v>-63.254363575471459</c:v>
                </c:pt>
                <c:pt idx="127">
                  <c:v>-63.869532961804012</c:v>
                </c:pt>
                <c:pt idx="128">
                  <c:v>-64.482218278597145</c:v>
                </c:pt>
                <c:pt idx="129">
                  <c:v>-65.092908983299694</c:v>
                </c:pt>
                <c:pt idx="130">
                  <c:v>-65.702112872719923</c:v>
                </c:pt>
                <c:pt idx="131">
                  <c:v>-66.310360016149772</c:v>
                </c:pt>
                <c:pt idx="132">
                  <c:v>-66.918207269350916</c:v>
                </c:pt>
                <c:pt idx="133">
                  <c:v>-67.526243502328157</c:v>
                </c:pt>
                <c:pt idx="134">
                  <c:v>-68.135095707683746</c:v>
                </c:pt>
                <c:pt idx="135">
                  <c:v>-68.745436200637556</c:v>
                </c:pt>
                <c:pt idx="136">
                  <c:v>-69.357991180195171</c:v>
                </c:pt>
                <c:pt idx="137">
                  <c:v>-69.973550998620297</c:v>
                </c:pt>
                <c:pt idx="138">
                  <c:v>-70.592982590670218</c:v>
                </c:pt>
                <c:pt idx="139">
                  <c:v>-71.217244655542416</c:v>
                </c:pt>
                <c:pt idx="140">
                  <c:v>-71.847406378537997</c:v>
                </c:pt>
                <c:pt idx="141">
                  <c:v>-72.484670748755264</c:v>
                </c:pt>
                <c:pt idx="142">
                  <c:v>-73.130403907647292</c:v>
                </c:pt>
                <c:pt idx="143">
                  <c:v>-73.786172502648427</c:v>
                </c:pt>
                <c:pt idx="144">
                  <c:v>-74.453791800148309</c:v>
                </c:pt>
                <c:pt idx="145">
                  <c:v>-75.135388458632974</c:v>
                </c:pt>
                <c:pt idx="146">
                  <c:v>-75.8334835778669</c:v>
                </c:pt>
                <c:pt idx="147">
                  <c:v>-76.551104255293936</c:v>
                </c:pt>
                <c:pt idx="148">
                  <c:v>-77.291935954176282</c:v>
                </c:pt>
                <c:pt idx="149">
                  <c:v>-78.060534482207132</c:v>
                </c:pt>
                <c:pt idx="150">
                  <c:v>-78.862627005475858</c:v>
                </c:pt>
                <c:pt idx="151">
                  <c:v>-79.705549421592124</c:v>
                </c:pt>
                <c:pt idx="152">
                  <c:v>-80.59889856634129</c:v>
                </c:pt>
                <c:pt idx="153">
                  <c:v>-81.555533988873293</c:v>
                </c:pt>
                <c:pt idx="154">
                  <c:v>-82.593170048269641</c:v>
                </c:pt>
                <c:pt idx="155">
                  <c:v>-83.737008923078875</c:v>
                </c:pt>
                <c:pt idx="156">
                  <c:v>-85.024305049974231</c:v>
                </c:pt>
                <c:pt idx="157">
                  <c:v>-86.512739053371689</c:v>
                </c:pt>
                <c:pt idx="158">
                  <c:v>-88.296886981939423</c:v>
                </c:pt>
                <c:pt idx="159">
                  <c:v>89.45642936538006</c:v>
                </c:pt>
                <c:pt idx="160">
                  <c:v>86.423168702034474</c:v>
                </c:pt>
                <c:pt idx="161">
                  <c:v>81.884357828447719</c:v>
                </c:pt>
                <c:pt idx="162">
                  <c:v>73.906658371788154</c:v>
                </c:pt>
                <c:pt idx="163">
                  <c:v>55.684600052783495</c:v>
                </c:pt>
                <c:pt idx="164">
                  <c:v>5.3083310370584309</c:v>
                </c:pt>
                <c:pt idx="165">
                  <c:v>-44.632659596686807</c:v>
                </c:pt>
                <c:pt idx="166">
                  <c:v>-62.716021340577342</c:v>
                </c:pt>
                <c:pt idx="167">
                  <c:v>-70.757175258917997</c:v>
                </c:pt>
                <c:pt idx="168">
                  <c:v>-75.451402797048189</c:v>
                </c:pt>
                <c:pt idx="169">
                  <c:v>-78.709444408962824</c:v>
                </c:pt>
                <c:pt idx="170">
                  <c:v>-81.24663424602906</c:v>
                </c:pt>
                <c:pt idx="171">
                  <c:v>-83.389258739564212</c:v>
                </c:pt>
                <c:pt idx="172">
                  <c:v>-85.309320647216296</c:v>
                </c:pt>
                <c:pt idx="173">
                  <c:v>-87.108843904884665</c:v>
                </c:pt>
                <c:pt idx="174">
                  <c:v>-88.855262687208935</c:v>
                </c:pt>
                <c:pt idx="175">
                  <c:v>89.401736368413552</c:v>
                </c:pt>
                <c:pt idx="176">
                  <c:v>87.621207494126423</c:v>
                </c:pt>
                <c:pt idx="177">
                  <c:v>85.765458541780973</c:v>
                </c:pt>
                <c:pt idx="178">
                  <c:v>83.796111859875964</c:v>
                </c:pt>
                <c:pt idx="179">
                  <c:v>81.67066422151737</c:v>
                </c:pt>
                <c:pt idx="180">
                  <c:v>79.338847228776245</c:v>
                </c:pt>
                <c:pt idx="181">
                  <c:v>76.738166776966864</c:v>
                </c:pt>
                <c:pt idx="182">
                  <c:v>73.787909692294335</c:v>
                </c:pt>
                <c:pt idx="183">
                  <c:v>70.380689655041238</c:v>
                </c:pt>
                <c:pt idx="184">
                  <c:v>66.370333360442643</c:v>
                </c:pt>
                <c:pt idx="185">
                  <c:v>61.554874405818104</c:v>
                </c:pt>
                <c:pt idx="186">
                  <c:v>55.6547230574566</c:v>
                </c:pt>
                <c:pt idx="187">
                  <c:v>48.292242158055458</c:v>
                </c:pt>
                <c:pt idx="188">
                  <c:v>38.999211003979887</c:v>
                </c:pt>
                <c:pt idx="189">
                  <c:v>27.326588957338743</c:v>
                </c:pt>
                <c:pt idx="190">
                  <c:v>13.17655523703726</c:v>
                </c:pt>
                <c:pt idx="191">
                  <c:v>-2.7004147233694482</c:v>
                </c:pt>
                <c:pt idx="192">
                  <c:v>-18.675429508613576</c:v>
                </c:pt>
                <c:pt idx="193">
                  <c:v>-33.170022108881064</c:v>
                </c:pt>
                <c:pt idx="194">
                  <c:v>-45.537472409981888</c:v>
                </c:pt>
                <c:pt idx="195">
                  <c:v>-55.97946781014204</c:v>
                </c:pt>
                <c:pt idx="196">
                  <c:v>-65.05824474874855</c:v>
                </c:pt>
                <c:pt idx="197">
                  <c:v>-73.401094515876153</c:v>
                </c:pt>
                <c:pt idx="198">
                  <c:v>-81.632747679708231</c:v>
                </c:pt>
                <c:pt idx="199">
                  <c:v>89.578685650721155</c:v>
                </c:pt>
                <c:pt idx="200">
                  <c:v>79.434256939896088</c:v>
                </c:pt>
                <c:pt idx="201">
                  <c:v>66.949760622769332</c:v>
                </c:pt>
                <c:pt idx="202">
                  <c:v>51.167310334212587</c:v>
                </c:pt>
                <c:pt idx="203">
                  <c:v>32.108504537817424</c:v>
                </c:pt>
                <c:pt idx="204">
                  <c:v>12.034464673566312</c:v>
                </c:pt>
                <c:pt idx="205">
                  <c:v>-5.706884645837504</c:v>
                </c:pt>
                <c:pt idx="206">
                  <c:v>-19.544472096137262</c:v>
                </c:pt>
                <c:pt idx="207">
                  <c:v>-29.850127021426925</c:v>
                </c:pt>
                <c:pt idx="208">
                  <c:v>-37.557705300072222</c:v>
                </c:pt>
                <c:pt idx="209">
                  <c:v>-43.463709939151947</c:v>
                </c:pt>
                <c:pt idx="210">
                  <c:v>-48.120981478548927</c:v>
                </c:pt>
                <c:pt idx="211">
                  <c:v>-51.894787930434404</c:v>
                </c:pt>
                <c:pt idx="212">
                  <c:v>-55.026917155019369</c:v>
                </c:pt>
                <c:pt idx="213">
                  <c:v>-57.680590822725613</c:v>
                </c:pt>
                <c:pt idx="214">
                  <c:v>-59.968777536829336</c:v>
                </c:pt>
                <c:pt idx="215">
                  <c:v>-61.971678766314859</c:v>
                </c:pt>
                <c:pt idx="216">
                  <c:v>-63.747618730973343</c:v>
                </c:pt>
                <c:pt idx="217">
                  <c:v>-65.339956706006518</c:v>
                </c:pt>
                <c:pt idx="218">
                  <c:v>-66.78157477231791</c:v>
                </c:pt>
                <c:pt idx="219">
                  <c:v>-68.097859543241341</c:v>
                </c:pt>
                <c:pt idx="220">
                  <c:v>-69.308727967397132</c:v>
                </c:pt>
                <c:pt idx="221">
                  <c:v>-70.430032853606818</c:v>
                </c:pt>
                <c:pt idx="222">
                  <c:v>-71.474557213500233</c:v>
                </c:pt>
                <c:pt idx="223">
                  <c:v>-72.452730455503698</c:v>
                </c:pt>
                <c:pt idx="224">
                  <c:v>-73.373152823690376</c:v>
                </c:pt>
                <c:pt idx="225">
                  <c:v>-74.242985292348521</c:v>
                </c:pt>
                <c:pt idx="226">
                  <c:v>-75.068243504893189</c:v>
                </c:pt>
                <c:pt idx="227">
                  <c:v>-75.854022236820001</c:v>
                </c:pt>
                <c:pt idx="228">
                  <c:v>-76.604668847333869</c:v>
                </c:pt>
                <c:pt idx="229">
                  <c:v>-77.323918789457807</c:v>
                </c:pt>
                <c:pt idx="230">
                  <c:v>-78.015002559808138</c:v>
                </c:pt>
                <c:pt idx="231">
                  <c:v>-78.680730909860543</c:v>
                </c:pt>
                <c:pt idx="232">
                  <c:v>-79.32356334014348</c:v>
                </c:pt>
                <c:pt idx="233">
                  <c:v>-79.945663615931153</c:v>
                </c:pt>
                <c:pt idx="234">
                  <c:v>-80.548945117875888</c:v>
                </c:pt>
                <c:pt idx="235">
                  <c:v>-81.135108166350136</c:v>
                </c:pt>
                <c:pt idx="236">
                  <c:v>-81.705670961111366</c:v>
                </c:pt>
                <c:pt idx="237">
                  <c:v>-82.261995408004395</c:v>
                </c:pt>
                <c:pt idx="238">
                  <c:v>-82.805308826773796</c:v>
                </c:pt>
                <c:pt idx="239">
                  <c:v>-83.336722324009983</c:v>
                </c:pt>
                <c:pt idx="240">
                  <c:v>-83.857246455268537</c:v>
                </c:pt>
                <c:pt idx="241">
                  <c:v>-84.367804677898491</c:v>
                </c:pt>
                <c:pt idx="242">
                  <c:v>-84.869245002015234</c:v>
                </c:pt>
                <c:pt idx="243">
                  <c:v>-85.362350174766874</c:v>
                </c:pt>
                <c:pt idx="244">
                  <c:v>-85.847846677804057</c:v>
                </c:pt>
                <c:pt idx="245">
                  <c:v>-86.326412776243089</c:v>
                </c:pt>
                <c:pt idx="246">
                  <c:v>-86.798685827024386</c:v>
                </c:pt>
                <c:pt idx="247">
                  <c:v>-87.265269033843651</c:v>
                </c:pt>
                <c:pt idx="248">
                  <c:v>-87.726737823926683</c:v>
                </c:pt>
                <c:pt idx="249">
                  <c:v>-88.183646018652468</c:v>
                </c:pt>
                <c:pt idx="250">
                  <c:v>-88.636531975950533</c:v>
                </c:pt>
                <c:pt idx="251">
                  <c:v>-89.085924898897218</c:v>
                </c:pt>
                <c:pt idx="252">
                  <c:v>-89.532351534517332</c:v>
                </c:pt>
                <c:pt idx="253">
                  <c:v>-89.976343533503481</c:v>
                </c:pt>
                <c:pt idx="254">
                  <c:v>89.581554188294973</c:v>
                </c:pt>
                <c:pt idx="255">
                  <c:v>89.140773642453368</c:v>
                </c:pt>
                <c:pt idx="256">
                  <c:v>88.700711918912432</c:v>
                </c:pt>
                <c:pt idx="257">
                  <c:v>88.260716476170515</c:v>
                </c:pt>
                <c:pt idx="258">
                  <c:v>87.820066418878881</c:v>
                </c:pt>
                <c:pt idx="259">
                  <c:v>87.377948108182451</c:v>
                </c:pt>
                <c:pt idx="260">
                  <c:v>86.933422676843321</c:v>
                </c:pt>
                <c:pt idx="261">
                  <c:v>86.485381807208512</c:v>
                </c:pt>
                <c:pt idx="262">
                  <c:v>86.032486179241303</c:v>
                </c:pt>
                <c:pt idx="263">
                  <c:v>85.573077776795074</c:v>
                </c:pt>
                <c:pt idx="264">
                  <c:v>85.105051767256356</c:v>
                </c:pt>
                <c:pt idx="265">
                  <c:v>84.625664042498386</c:v>
                </c:pt>
                <c:pt idx="266">
                  <c:v>84.131232903231478</c:v>
                </c:pt>
                <c:pt idx="267">
                  <c:v>83.616659693570355</c:v>
                </c:pt>
                <c:pt idx="268">
                  <c:v>83.074625313931463</c:v>
                </c:pt>
                <c:pt idx="269">
                  <c:v>82.494173950910181</c:v>
                </c:pt>
                <c:pt idx="270">
                  <c:v>81.858058809442468</c:v>
                </c:pt>
                <c:pt idx="271">
                  <c:v>81.137371343686567</c:v>
                </c:pt>
                <c:pt idx="272">
                  <c:v>80.279542692816207</c:v>
                </c:pt>
                <c:pt idx="273">
                  <c:v>79.177704493616304</c:v>
                </c:pt>
                <c:pt idx="274">
                  <c:v>77.575827300971213</c:v>
                </c:pt>
                <c:pt idx="275">
                  <c:v>74.668414891010713</c:v>
                </c:pt>
                <c:pt idx="276">
                  <c:v>65.927761210154486</c:v>
                </c:pt>
                <c:pt idx="277">
                  <c:v>-6.7467803116696805</c:v>
                </c:pt>
                <c:pt idx="278">
                  <c:v>-87.516193033630159</c:v>
                </c:pt>
                <c:pt idx="279">
                  <c:v>86.600226405566488</c:v>
                </c:pt>
                <c:pt idx="280">
                  <c:v>84.213924775135666</c:v>
                </c:pt>
                <c:pt idx="281">
                  <c:v>82.790874252793188</c:v>
                </c:pt>
                <c:pt idx="282">
                  <c:v>81.768287885928302</c:v>
                </c:pt>
                <c:pt idx="283">
                  <c:v>80.949847408008807</c:v>
                </c:pt>
                <c:pt idx="284">
                  <c:v>80.249125233199806</c:v>
                </c:pt>
                <c:pt idx="285">
                  <c:v>79.622093718989731</c:v>
                </c:pt>
                <c:pt idx="286">
                  <c:v>79.043932454912252</c:v>
                </c:pt>
                <c:pt idx="287">
                  <c:v>78.499557326391056</c:v>
                </c:pt>
                <c:pt idx="288">
                  <c:v>77.979250003888239</c:v>
                </c:pt>
                <c:pt idx="289">
                  <c:v>77.476447182252926</c:v>
                </c:pt>
                <c:pt idx="290">
                  <c:v>76.986539100915721</c:v>
                </c:pt>
                <c:pt idx="291">
                  <c:v>76.50617772823071</c:v>
                </c:pt>
                <c:pt idx="292">
                  <c:v>76.032858973892658</c:v>
                </c:pt>
                <c:pt idx="293">
                  <c:v>75.564660082180907</c:v>
                </c:pt>
                <c:pt idx="294">
                  <c:v>75.100068826579374</c:v>
                </c:pt>
                <c:pt idx="295">
                  <c:v>74.637869075536244</c:v>
                </c:pt>
                <c:pt idx="296">
                  <c:v>74.177062106570958</c:v>
                </c:pt>
                <c:pt idx="297">
                  <c:v>73.716811236530233</c:v>
                </c:pt>
                <c:pt idx="298">
                  <c:v>73.256402039413388</c:v>
                </c:pt>
                <c:pt idx="299">
                  <c:v>72.795213214736634</c:v>
                </c:pt>
                <c:pt idx="300">
                  <c:v>72.332694875144156</c:v>
                </c:pt>
                <c:pt idx="301">
                  <c:v>71.868352091676059</c:v>
                </c:pt>
                <c:pt idx="302">
                  <c:v>71.401732221739181</c:v>
                </c:pt>
                <c:pt idx="303">
                  <c:v>70.932414994921572</c:v>
                </c:pt>
                <c:pt idx="304">
                  <c:v>70.460004632477222</c:v>
                </c:pt>
                <c:pt idx="305">
                  <c:v>69.984123480653693</c:v>
                </c:pt>
                <c:pt idx="306">
                  <c:v>69.50440677907963</c:v>
                </c:pt>
                <c:pt idx="307">
                  <c:v>69.020498284138199</c:v>
                </c:pt>
                <c:pt idx="308">
                  <c:v>68.532046537195228</c:v>
                </c:pt>
                <c:pt idx="309">
                  <c:v>68.038701617630949</c:v>
                </c:pt>
                <c:pt idx="310">
                  <c:v>67.540112256797812</c:v>
                </c:pt>
                <c:pt idx="311">
                  <c:v>67.035923215311612</c:v>
                </c:pt>
                <c:pt idx="312">
                  <c:v>66.525772845237995</c:v>
                </c:pt>
                <c:pt idx="313">
                  <c:v>66.009290772662766</c:v>
                </c:pt>
                <c:pt idx="314">
                  <c:v>65.486095646163548</c:v>
                </c:pt>
                <c:pt idx="315">
                  <c:v>64.955792903758137</c:v>
                </c:pt>
                <c:pt idx="316">
                  <c:v>64.417972515643868</c:v>
                </c:pt>
                <c:pt idx="317">
                  <c:v>63.872206662907544</c:v>
                </c:pt>
                <c:pt idx="318">
                  <c:v>63.31804731368188</c:v>
                </c:pt>
                <c:pt idx="319">
                  <c:v>62.755023658138867</c:v>
                </c:pt>
                <c:pt idx="320">
                  <c:v>62.18263936234618</c:v>
                </c:pt>
                <c:pt idx="321">
                  <c:v>61.600369598393023</c:v>
                </c:pt>
                <c:pt idx="322">
                  <c:v>61.007657804278345</c:v>
                </c:pt>
                <c:pt idx="323">
                  <c:v>60.403912121736973</c:v>
                </c:pt>
                <c:pt idx="324">
                  <c:v>59.788501453282883</c:v>
                </c:pt>
                <c:pt idx="325">
                  <c:v>59.160751071017117</c:v>
                </c:pt>
                <c:pt idx="326">
                  <c:v>58.519937698835179</c:v>
                </c:pt>
                <c:pt idx="327">
                  <c:v>57.865283976111201</c:v>
                </c:pt>
                <c:pt idx="328">
                  <c:v>57.19595219413138</c:v>
                </c:pt>
                <c:pt idx="329">
                  <c:v>56.511037175707713</c:v>
                </c:pt>
                <c:pt idx="330">
                  <c:v>55.809558142493934</c:v>
                </c:pt>
                <c:pt idx="331">
                  <c:v>55.09044938220282</c:v>
                </c:pt>
                <c:pt idx="332">
                  <c:v>54.352549487412965</c:v>
                </c:pt>
                <c:pt idx="333">
                  <c:v>53.594588886616073</c:v>
                </c:pt>
                <c:pt idx="334">
                  <c:v>52.815175323466789</c:v>
                </c:pt>
                <c:pt idx="335">
                  <c:v>52.012776857687179</c:v>
                </c:pt>
                <c:pt idx="336">
                  <c:v>51.18570185508645</c:v>
                </c:pt>
                <c:pt idx="337">
                  <c:v>50.332075297001431</c:v>
                </c:pt>
                <c:pt idx="338">
                  <c:v>49.449810560550233</c:v>
                </c:pt>
                <c:pt idx="339">
                  <c:v>48.536575585749119</c:v>
                </c:pt>
                <c:pt idx="340">
                  <c:v>47.589752033169709</c:v>
                </c:pt>
                <c:pt idx="341">
                  <c:v>46.606385617252691</c:v>
                </c:pt>
                <c:pt idx="342">
                  <c:v>45.583125233833172</c:v>
                </c:pt>
                <c:pt idx="343">
                  <c:v>44.516147725268048</c:v>
                </c:pt>
                <c:pt idx="344">
                  <c:v>43.401064053765978</c:v>
                </c:pt>
                <c:pt idx="345">
                  <c:v>42.23280115062483</c:v>
                </c:pt>
                <c:pt idx="346">
                  <c:v>41.005451576060075</c:v>
                </c:pt>
                <c:pt idx="347">
                  <c:v>39.712080054596861</c:v>
                </c:pt>
                <c:pt idx="348">
                  <c:v>38.344471467083999</c:v>
                </c:pt>
                <c:pt idx="349">
                  <c:v>36.892798225733117</c:v>
                </c:pt>
                <c:pt idx="350">
                  <c:v>35.345174912616756</c:v>
                </c:pt>
                <c:pt idx="351">
                  <c:v>33.687052617699997</c:v>
                </c:pt>
                <c:pt idx="352">
                  <c:v>31.900381202429269</c:v>
                </c:pt>
                <c:pt idx="353">
                  <c:v>29.962428971497243</c:v>
                </c:pt>
                <c:pt idx="354">
                  <c:v>27.844085869630337</c:v>
                </c:pt>
                <c:pt idx="355">
                  <c:v>25.507370320799154</c:v>
                </c:pt>
                <c:pt idx="356">
                  <c:v>22.901678459029746</c:v>
                </c:pt>
                <c:pt idx="357">
                  <c:v>19.957997574215781</c:v>
                </c:pt>
                <c:pt idx="358">
                  <c:v>16.579742821336055</c:v>
                </c:pt>
                <c:pt idx="359">
                  <c:v>12.627873672779788</c:v>
                </c:pt>
                <c:pt idx="360">
                  <c:v>7.8962136437811621</c:v>
                </c:pt>
                <c:pt idx="361">
                  <c:v>2.0702755360055476</c:v>
                </c:pt>
                <c:pt idx="362">
                  <c:v>-5.3389901557900146</c:v>
                </c:pt>
                <c:pt idx="363">
                  <c:v>-15.084381762777584</c:v>
                </c:pt>
                <c:pt idx="364">
                  <c:v>-28.213845272162089</c:v>
                </c:pt>
                <c:pt idx="365">
                  <c:v>-45.670411826515519</c:v>
                </c:pt>
                <c:pt idx="366">
                  <c:v>-66.814167248714966</c:v>
                </c:pt>
                <c:pt idx="367">
                  <c:v>-88.222254539080453</c:v>
                </c:pt>
                <c:pt idx="368">
                  <c:v>73.636540798811453</c:v>
                </c:pt>
                <c:pt idx="369">
                  <c:v>59.535648820178949</c:v>
                </c:pt>
                <c:pt idx="370">
                  <c:v>48.556673062315845</c:v>
                </c:pt>
                <c:pt idx="371">
                  <c:v>39.623409754900109</c:v>
                </c:pt>
                <c:pt idx="372">
                  <c:v>31.944815181504456</c:v>
                </c:pt>
                <c:pt idx="373">
                  <c:v>24.99321370191371</c:v>
                </c:pt>
                <c:pt idx="374">
                  <c:v>18.415077552126409</c:v>
                </c:pt>
                <c:pt idx="375">
                  <c:v>11.963962877713845</c:v>
                </c:pt>
                <c:pt idx="376">
                  <c:v>5.4596532462954261</c:v>
                </c:pt>
                <c:pt idx="377">
                  <c:v>-1.2346665663091747</c:v>
                </c:pt>
                <c:pt idx="378">
                  <c:v>-8.2237022144271261</c:v>
                </c:pt>
                <c:pt idx="379">
                  <c:v>-15.583826974408534</c:v>
                </c:pt>
                <c:pt idx="380">
                  <c:v>-23.362086750970128</c:v>
                </c:pt>
                <c:pt idx="381">
                  <c:v>-31.573050981998804</c:v>
                </c:pt>
                <c:pt idx="382">
                  <c:v>-40.196682761295079</c:v>
                </c:pt>
                <c:pt idx="383">
                  <c:v>-49.180780643973684</c:v>
                </c:pt>
                <c:pt idx="384">
                  <c:v>-58.450649683192523</c:v>
                </c:pt>
                <c:pt idx="385">
                  <c:v>-67.925947252539629</c:v>
                </c:pt>
                <c:pt idx="386">
                  <c:v>-77.541104369842031</c:v>
                </c:pt>
                <c:pt idx="387">
                  <c:v>-87.263554831063402</c:v>
                </c:pt>
                <c:pt idx="388">
                  <c:v>82.895360547768846</c:v>
                </c:pt>
                <c:pt idx="389">
                  <c:v>72.879460666725222</c:v>
                </c:pt>
                <c:pt idx="390">
                  <c:v>62.597464919136968</c:v>
                </c:pt>
                <c:pt idx="391">
                  <c:v>51.944119321182647</c:v>
                </c:pt>
                <c:pt idx="392">
                  <c:v>40.834240482307457</c:v>
                </c:pt>
                <c:pt idx="393">
                  <c:v>29.249045742085009</c:v>
                </c:pt>
                <c:pt idx="394">
                  <c:v>17.284365274949163</c:v>
                </c:pt>
                <c:pt idx="395">
                  <c:v>5.1745253800360906</c:v>
                </c:pt>
                <c:pt idx="396">
                  <c:v>-6.7386233244748102</c:v>
                </c:pt>
                <c:pt idx="397">
                  <c:v>-18.092832743696992</c:v>
                </c:pt>
                <c:pt idx="398">
                  <c:v>-28.603367358406864</c:v>
                </c:pt>
                <c:pt idx="399">
                  <c:v>-38.116668989060635</c:v>
                </c:pt>
                <c:pt idx="400">
                  <c:v>-46.60503577660112</c:v>
                </c:pt>
                <c:pt idx="401">
                  <c:v>-54.127431155724423</c:v>
                </c:pt>
                <c:pt idx="402">
                  <c:v>-60.786839036055738</c:v>
                </c:pt>
                <c:pt idx="403">
                  <c:v>-66.699360631104454</c:v>
                </c:pt>
                <c:pt idx="404">
                  <c:v>-71.97673946377023</c:v>
                </c:pt>
                <c:pt idx="405">
                  <c:v>-76.718577499743517</c:v>
                </c:pt>
                <c:pt idx="406">
                  <c:v>-81.010147688621657</c:v>
                </c:pt>
                <c:pt idx="407">
                  <c:v>-84.922942317808847</c:v>
                </c:pt>
                <c:pt idx="408">
                  <c:v>-88.516314656975453</c:v>
                </c:pt>
                <c:pt idx="409">
                  <c:v>88.160615126421675</c:v>
                </c:pt>
                <c:pt idx="410">
                  <c:v>85.067158832514636</c:v>
                </c:pt>
                <c:pt idx="411">
                  <c:v>82.169498215121749</c:v>
                </c:pt>
                <c:pt idx="412">
                  <c:v>79.439386793601386</c:v>
                </c:pt>
                <c:pt idx="413">
                  <c:v>76.853094532286462</c:v>
                </c:pt>
                <c:pt idx="414">
                  <c:v>74.390559403737655</c:v>
                </c:pt>
                <c:pt idx="415">
                  <c:v>72.034708439610284</c:v>
                </c:pt>
                <c:pt idx="416">
                  <c:v>69.770914804195087</c:v>
                </c:pt>
                <c:pt idx="417">
                  <c:v>67.586562889631878</c:v>
                </c:pt>
                <c:pt idx="418">
                  <c:v>65.47069880108387</c:v>
                </c:pt>
                <c:pt idx="419">
                  <c:v>63.413748277099423</c:v>
                </c:pt>
                <c:pt idx="420">
                  <c:v>61.407287938476557</c:v>
                </c:pt>
                <c:pt idx="421">
                  <c:v>59.44385883097042</c:v>
                </c:pt>
                <c:pt idx="422">
                  <c:v>57.516813639567118</c:v>
                </c:pt>
                <c:pt idx="423">
                  <c:v>55.620190830088092</c:v>
                </c:pt>
                <c:pt idx="424">
                  <c:v>53.748610430218832</c:v>
                </c:pt>
                <c:pt idx="425">
                  <c:v>51.897187290419339</c:v>
                </c:pt>
                <c:pt idx="426">
                  <c:v>50.061458540425924</c:v>
                </c:pt>
                <c:pt idx="427">
                  <c:v>48.237322637700885</c:v>
                </c:pt>
                <c:pt idx="428">
                  <c:v>46.420987935342843</c:v>
                </c:pt>
                <c:pt idx="429">
                  <c:v>44.608929113187834</c:v>
                </c:pt>
                <c:pt idx="430">
                  <c:v>42.797850143520279</c:v>
                </c:pt>
                <c:pt idx="431">
                  <c:v>40.984652722096541</c:v>
                </c:pt>
                <c:pt idx="432">
                  <c:v>39.166409301459886</c:v>
                </c:pt>
                <c:pt idx="433">
                  <c:v>37.340340028558778</c:v>
                </c:pt>
                <c:pt idx="434">
                  <c:v>35.503793021516977</c:v>
                </c:pt>
                <c:pt idx="435">
                  <c:v>33.654227527976175</c:v>
                </c:pt>
                <c:pt idx="436">
                  <c:v>31.789199595130267</c:v>
                </c:pt>
                <c:pt idx="437">
                  <c:v>29.906349953529372</c:v>
                </c:pt>
                <c:pt idx="438">
                  <c:v>28.003393876187832</c:v>
                </c:pt>
                <c:pt idx="439">
                  <c:v>26.078112823964915</c:v>
                </c:pt>
                <c:pt idx="440">
                  <c:v>24.12834772956019</c:v>
                </c:pt>
                <c:pt idx="441">
                  <c:v>22.151993807241698</c:v>
                </c:pt>
                <c:pt idx="442">
                  <c:v>20.146996804776805</c:v>
                </c:pt>
                <c:pt idx="443">
                  <c:v>18.111350638783051</c:v>
                </c:pt>
                <c:pt idx="444">
                  <c:v>16.043096375503364</c:v>
                </c:pt>
                <c:pt idx="445">
                  <c:v>13.940322536240632</c:v>
                </c:pt>
                <c:pt idx="446">
                  <c:v>11.801166720625869</c:v>
                </c:pt>
                <c:pt idx="447">
                  <c:v>9.6238185516275276</c:v>
                </c:pt>
                <c:pt idx="448">
                  <c:v>7.406523953735042</c:v>
                </c:pt>
                <c:pt idx="449">
                  <c:v>5.147590779904232</c:v>
                </c:pt>
                <c:pt idx="450">
                  <c:v>2.8453958034242279</c:v>
                </c:pt>
                <c:pt idx="451">
                  <c:v>0.49839308750737576</c:v>
                </c:pt>
                <c:pt idx="452">
                  <c:v>-1.8948762622425608</c:v>
                </c:pt>
                <c:pt idx="453">
                  <c:v>-4.3357729696939193</c:v>
                </c:pt>
                <c:pt idx="454">
                  <c:v>-6.8255471091039333</c:v>
                </c:pt>
                <c:pt idx="455">
                  <c:v>-9.3653243228359493</c:v>
                </c:pt>
                <c:pt idx="456">
                  <c:v>-11.956090812497548</c:v>
                </c:pt>
                <c:pt idx="457">
                  <c:v>-14.598677214965383</c:v>
                </c:pt>
                <c:pt idx="458">
                  <c:v>-17.293741515547804</c:v>
                </c:pt>
                <c:pt idx="459">
                  <c:v>-20.041751196888359</c:v>
                </c:pt>
                <c:pt idx="460">
                  <c:v>-22.842964873438472</c:v>
                </c:pt>
                <c:pt idx="461">
                  <c:v>-25.697413716225622</c:v>
                </c:pt>
                <c:pt idx="462">
                  <c:v>-28.604883029557818</c:v>
                </c:pt>
                <c:pt idx="463">
                  <c:v>-31.564894397961265</c:v>
                </c:pt>
                <c:pt idx="464">
                  <c:v>-34.57668887525346</c:v>
                </c:pt>
                <c:pt idx="465">
                  <c:v>-37.639211734829765</c:v>
                </c:pt>
                <c:pt idx="466">
                  <c:v>-40.751099337214029</c:v>
                </c:pt>
                <c:pt idx="467">
                  <c:v>-43.910668693597266</c:v>
                </c:pt>
                <c:pt idx="468">
                  <c:v>-47.115910308404104</c:v>
                </c:pt>
                <c:pt idx="469">
                  <c:v>-50.364484866038993</c:v>
                </c:pt>
                <c:pt idx="470">
                  <c:v>-53.653724283755267</c:v>
                </c:pt>
                <c:pt idx="471">
                  <c:v>-56.980637581955854</c:v>
                </c:pt>
                <c:pt idx="472">
                  <c:v>-60.341921924618468</c:v>
                </c:pt>
                <c:pt idx="473">
                  <c:v>-63.733979057114915</c:v>
                </c:pt>
                <c:pt idx="474">
                  <c:v>-67.15293721982529</c:v>
                </c:pt>
                <c:pt idx="475">
                  <c:v>-70.594678449037659</c:v>
                </c:pt>
                <c:pt idx="476">
                  <c:v>-74.054870999247257</c:v>
                </c:pt>
                <c:pt idx="477">
                  <c:v>-77.529006442334918</c:v>
                </c:pt>
                <c:pt idx="478">
                  <c:v>-81.012440829661642</c:v>
                </c:pt>
                <c:pt idx="479">
                  <c:v>-84.500439153826662</c:v>
                </c:pt>
                <c:pt idx="480">
                  <c:v>-87.988222228317341</c:v>
                </c:pt>
                <c:pt idx="481">
                  <c:v>88.52898497481344</c:v>
                </c:pt>
                <c:pt idx="482">
                  <c:v>85.05590451884926</c:v>
                </c:pt>
                <c:pt idx="483">
                  <c:v>81.597157192872444</c:v>
                </c:pt>
                <c:pt idx="484">
                  <c:v>78.157215580630464</c:v>
                </c:pt>
                <c:pt idx="485">
                  <c:v>74.740359244879613</c:v>
                </c:pt>
                <c:pt idx="486">
                  <c:v>71.350632554286662</c:v>
                </c:pt>
                <c:pt idx="487">
                  <c:v>67.991805397719958</c:v>
                </c:pt>
                <c:pt idx="488">
                  <c:v>64.667336661178965</c:v>
                </c:pt>
                <c:pt idx="489">
                  <c:v>61.380339854339155</c:v>
                </c:pt>
                <c:pt idx="490">
                  <c:v>58.133549604974306</c:v>
                </c:pt>
                <c:pt idx="491">
                  <c:v>54.929286771570702</c:v>
                </c:pt>
                <c:pt idx="492">
                  <c:v>51.769418429689374</c:v>
                </c:pt>
                <c:pt idx="493">
                  <c:v>48.655306522958497</c:v>
                </c:pt>
                <c:pt idx="494">
                  <c:v>45.587734645786973</c:v>
                </c:pt>
                <c:pt idx="495">
                  <c:v>42.566794379682037</c:v>
                </c:pt>
                <c:pt idx="496">
                  <c:v>39.591696724960052</c:v>
                </c:pt>
                <c:pt idx="497">
                  <c:v>36.66044076295632</c:v>
                </c:pt>
                <c:pt idx="498">
                  <c:v>33.769196073146034</c:v>
                </c:pt>
                <c:pt idx="499">
                  <c:v>30.911068536406638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78-47AA-811B-F6F4FF3F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890720599235223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80"/>
        <c:crossBetween val="midCat"/>
        <c:majorUnit val="1"/>
      </c:valAx>
      <c:valAx>
        <c:axId val="1385223055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20"/>
        <c:crossBetween val="midCat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0440279155366439"/>
          <c:y val="0.61103608557310229"/>
          <c:w val="0.24743463632014379"/>
          <c:h val="0.16102948723588323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6849858410234944"/>
          <c:y val="0.63670935705608211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53980274496835"/>
          <c:y val="4.2137016107642027E-2"/>
          <c:w val="0.74664771088490411"/>
          <c:h val="0.8011909901921112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演算処理部!$BV$33:$BV$933</c:f>
              <c:numCache>
                <c:formatCode>General</c:formatCode>
                <c:ptCount val="901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33-4E4B-9E31-EACECC0B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演算処理部!$BX$33:$BX$331</c:f>
              <c:numCache>
                <c:formatCode>General</c:formatCode>
                <c:ptCount val="2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33-4E4B-9E31-EACECC0B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356256727001569"/>
              <c:y val="0.91572069621360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  <c:majorUnit val="0.5"/>
      </c:valAx>
      <c:valAx>
        <c:axId val="1506904079"/>
        <c:scaling>
          <c:orientation val="minMax"/>
          <c:max val="0.2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  <c:majorUnit val="10"/>
      </c:valAx>
      <c:valAx>
        <c:axId val="1506911567"/>
        <c:scaling>
          <c:orientation val="minMax"/>
          <c:max val="0"/>
          <c:min val="-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234922548920359"/>
          <c:y val="0.11597030021045827"/>
          <c:w val="0.28144481738687926"/>
          <c:h val="0.16741208428446686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（対数）</a:t>
            </a:r>
            <a:endParaRPr lang="en-US" altLang="ja-JP" sz="12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86627094518258"/>
          <c:y val="0.5170899981744270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483211240830946"/>
          <c:h val="0.809409995504038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演算処理部!$BV$33:$BV$933</c:f>
              <c:numCache>
                <c:formatCode>General</c:formatCode>
                <c:ptCount val="901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  <c:pt idx="250">
                  <c:v>-38.036506646758568</c:v>
                </c:pt>
                <c:pt idx="251">
                  <c:v>-38.270755164263264</c:v>
                </c:pt>
                <c:pt idx="252">
                  <c:v>-38.490309548035356</c:v>
                </c:pt>
                <c:pt idx="253">
                  <c:v>-38.694637139822049</c:v>
                </c:pt>
                <c:pt idx="254">
                  <c:v>-38.883071497677136</c:v>
                </c:pt>
                <c:pt idx="255">
                  <c:v>-39.054789502028925</c:v>
                </c:pt>
                <c:pt idx="256">
                  <c:v>-39.208782471449744</c:v>
                </c:pt>
                <c:pt idx="257">
                  <c:v>-39.343819493601409</c:v>
                </c:pt>
                <c:pt idx="258">
                  <c:v>-39.458400507595982</c:v>
                </c:pt>
                <c:pt idx="259">
                  <c:v>-39.550695708057347</c:v>
                </c:pt>
                <c:pt idx="260">
                  <c:v>-39.618466421883895</c:v>
                </c:pt>
                <c:pt idx="261">
                  <c:v>-39.658960482169391</c:v>
                </c:pt>
                <c:pt idx="262">
                  <c:v>-39.668771867815252</c:v>
                </c:pt>
                <c:pt idx="263">
                  <c:v>-39.643649270592476</c:v>
                </c:pt>
                <c:pt idx="264">
                  <c:v>-39.578230021813667</c:v>
                </c:pt>
                <c:pt idx="265">
                  <c:v>-39.465662135977276</c:v>
                </c:pt>
                <c:pt idx="266">
                  <c:v>-39.297053696536246</c:v>
                </c:pt>
                <c:pt idx="267">
                  <c:v>-39.060646645381709</c:v>
                </c:pt>
                <c:pt idx="268">
                  <c:v>-38.740532846709364</c:v>
                </c:pt>
                <c:pt idx="269">
                  <c:v>-38.314573029516225</c:v>
                </c:pt>
                <c:pt idx="270">
                  <c:v>-37.750845199344255</c:v>
                </c:pt>
                <c:pt idx="271">
                  <c:v>-37.001178598789252</c:v>
                </c:pt>
                <c:pt idx="272">
                  <c:v>-35.98835596681802</c:v>
                </c:pt>
                <c:pt idx="273">
                  <c:v>-34.577768469341045</c:v>
                </c:pt>
                <c:pt idx="274">
                  <c:v>-32.503683348308776</c:v>
                </c:pt>
                <c:pt idx="275">
                  <c:v>-29.122145976488405</c:v>
                </c:pt>
                <c:pt idx="276">
                  <c:v>-22.066471957435994</c:v>
                </c:pt>
                <c:pt idx="277">
                  <c:v>-9.7578845079211245</c:v>
                </c:pt>
                <c:pt idx="278">
                  <c:v>-31.358249547089912</c:v>
                </c:pt>
                <c:pt idx="279">
                  <c:v>-36.279860428705639</c:v>
                </c:pt>
                <c:pt idx="280">
                  <c:v>-40.083789660581594</c:v>
                </c:pt>
                <c:pt idx="281">
                  <c:v>-43.239721602466787</c:v>
                </c:pt>
                <c:pt idx="282">
                  <c:v>-46.019575805477359</c:v>
                </c:pt>
                <c:pt idx="283">
                  <c:v>-48.57220928818905</c:v>
                </c:pt>
                <c:pt idx="284">
                  <c:v>-50.989394416834898</c:v>
                </c:pt>
                <c:pt idx="285">
                  <c:v>-53.334707197408719</c:v>
                </c:pt>
                <c:pt idx="286">
                  <c:v>-55.657478819440193</c:v>
                </c:pt>
                <c:pt idx="287">
                  <c:v>-58.000581658866764</c:v>
                </c:pt>
                <c:pt idx="288">
                  <c:v>-60.405671720083703</c:v>
                </c:pt>
                <c:pt idx="289">
                  <c:v>-62.917697294774754</c:v>
                </c:pt>
                <c:pt idx="290">
                  <c:v>-65.589962015126389</c:v>
                </c:pt>
                <c:pt idx="291">
                  <c:v>-68.49124336249065</c:v>
                </c:pt>
                <c:pt idx="292">
                  <c:v>-71.717576823735868</c:v>
                </c:pt>
                <c:pt idx="293">
                  <c:v>-75.4144392602919</c:v>
                </c:pt>
                <c:pt idx="294">
                  <c:v>-79.824247539442183</c:v>
                </c:pt>
                <c:pt idx="295">
                  <c:v>-85.406044189500449</c:v>
                </c:pt>
                <c:pt idx="296">
                  <c:v>-93.221550533994673</c:v>
                </c:pt>
                <c:pt idx="297">
                  <c:v>-106.93657621865205</c:v>
                </c:pt>
                <c:pt idx="298">
                  <c:v>-138.70276780703276</c:v>
                </c:pt>
                <c:pt idx="299">
                  <c:v>-102.56799688156477</c:v>
                </c:pt>
                <c:pt idx="300">
                  <c:v>-91.863435726614995</c:v>
                </c:pt>
                <c:pt idx="301">
                  <c:v>-85.414240858736875</c:v>
                </c:pt>
                <c:pt idx="302">
                  <c:v>-80.800868789312062</c:v>
                </c:pt>
                <c:pt idx="303">
                  <c:v>-77.211131827105135</c:v>
                </c:pt>
                <c:pt idx="304">
                  <c:v>-74.272016869545624</c:v>
                </c:pt>
                <c:pt idx="305">
                  <c:v>-71.78107807438235</c:v>
                </c:pt>
                <c:pt idx="306">
                  <c:v>-69.61616568008543</c:v>
                </c:pt>
                <c:pt idx="307">
                  <c:v>-67.69793551773472</c:v>
                </c:pt>
                <c:pt idx="308">
                  <c:v>-65.971957637958269</c:v>
                </c:pt>
                <c:pt idx="309">
                  <c:v>-64.399286216828926</c:v>
                </c:pt>
                <c:pt idx="310">
                  <c:v>-62.951102078116456</c:v>
                </c:pt>
                <c:pt idx="311">
                  <c:v>-61.605484594228784</c:v>
                </c:pt>
                <c:pt idx="312">
                  <c:v>-60.345372099020899</c:v>
                </c:pt>
                <c:pt idx="313">
                  <c:v>-59.157221772741138</c:v>
                </c:pt>
                <c:pt idx="314">
                  <c:v>-58.030099667310971</c:v>
                </c:pt>
                <c:pt idx="315">
                  <c:v>-56.955045221057567</c:v>
                </c:pt>
                <c:pt idx="316">
                  <c:v>-55.924616565673801</c:v>
                </c:pt>
                <c:pt idx="317">
                  <c:v>-54.932558213011845</c:v>
                </c:pt>
                <c:pt idx="318">
                  <c:v>-53.973553582323007</c:v>
                </c:pt>
                <c:pt idx="319">
                  <c:v>-53.04303759060258</c:v>
                </c:pt>
                <c:pt idx="320">
                  <c:v>-52.137052561219328</c:v>
                </c:pt>
                <c:pt idx="321">
                  <c:v>-51.252135893236243</c:v>
                </c:pt>
                <c:pt idx="322">
                  <c:v>-50.385231361177105</c:v>
                </c:pt>
                <c:pt idx="323">
                  <c:v>-49.533618226423187</c:v>
                </c:pt>
                <c:pt idx="324">
                  <c:v>-48.694853929265733</c:v>
                </c:pt>
                <c:pt idx="325">
                  <c:v>-47.866727239631111</c:v>
                </c:pt>
                <c:pt idx="326">
                  <c:v>-47.047219530660257</c:v>
                </c:pt>
                <c:pt idx="327">
                  <c:v>-46.234472404064007</c:v>
                </c:pt>
                <c:pt idx="328">
                  <c:v>-45.426760306577265</c:v>
                </c:pt>
                <c:pt idx="329">
                  <c:v>-44.622467077989199</c:v>
                </c:pt>
                <c:pt idx="330">
                  <c:v>-43.82006559386727</c:v>
                </c:pt>
                <c:pt idx="331">
                  <c:v>-43.018099831423342</c:v>
                </c:pt>
                <c:pt idx="332">
                  <c:v>-42.215168809754651</c:v>
                </c:pt>
                <c:pt idx="333">
                  <c:v>-41.409911946266639</c:v>
                </c:pt>
                <c:pt idx="334">
                  <c:v>-40.600995436671724</c:v>
                </c:pt>
                <c:pt idx="335">
                  <c:v>-39.787099311563431</c:v>
                </c:pt>
                <c:pt idx="336">
                  <c:v>-38.966904851506165</c:v>
                </c:pt>
                <c:pt idx="337">
                  <c:v>-38.139082056915925</c:v>
                </c:pt>
                <c:pt idx="338">
                  <c:v>-37.30227686968874</c:v>
                </c:pt>
                <c:pt idx="339">
                  <c:v>-36.455097830575703</c:v>
                </c:pt>
                <c:pt idx="340">
                  <c:v>-35.596101828734213</c:v>
                </c:pt>
                <c:pt idx="341">
                  <c:v>-34.723778555717772</c:v>
                </c:pt>
                <c:pt idx="342">
                  <c:v>-33.836533212155103</c:v>
                </c:pt>
                <c:pt idx="343">
                  <c:v>-32.932666926779952</c:v>
                </c:pt>
                <c:pt idx="344">
                  <c:v>-32.010354227584301</c:v>
                </c:pt>
                <c:pt idx="345">
                  <c:v>-31.067616744426111</c:v>
                </c:pt>
                <c:pt idx="346">
                  <c:v>-30.102292108823615</c:v>
                </c:pt>
                <c:pt idx="347">
                  <c:v>-29.111996733025908</c:v>
                </c:pt>
                <c:pt idx="348">
                  <c:v>-28.094080774601508</c:v>
                </c:pt>
                <c:pt idx="349">
                  <c:v>-27.045573096737346</c:v>
                </c:pt>
                <c:pt idx="350">
                  <c:v>-25.963113385369642</c:v>
                </c:pt>
                <c:pt idx="351">
                  <c:v>-24.842867750306034</c:v>
                </c:pt>
                <c:pt idx="352">
                  <c:v>-23.680423105766032</c:v>
                </c:pt>
                <c:pt idx="353">
                  <c:v>-22.470654451786992</c:v>
                </c:pt>
                <c:pt idx="354">
                  <c:v>-21.20755811354551</c:v>
                </c:pt>
                <c:pt idx="355">
                  <c:v>-19.884043815103496</c:v>
                </c:pt>
                <c:pt idx="356">
                  <c:v>-18.491681298913363</c:v>
                </c:pt>
                <c:pt idx="357">
                  <c:v>-17.020408711115078</c:v>
                </c:pt>
                <c:pt idx="358">
                  <c:v>-15.458245107958309</c:v>
                </c:pt>
                <c:pt idx="359">
                  <c:v>-13.791148154117451</c:v>
                </c:pt>
                <c:pt idx="360">
                  <c:v>-12.003428898967396</c:v>
                </c:pt>
                <c:pt idx="361">
                  <c:v>-10.079875599575347</c:v>
                </c:pt>
                <c:pt idx="362">
                  <c:v>-8.0127371647921475</c:v>
                </c:pt>
                <c:pt idx="363">
                  <c:v>-5.821737808388125</c:v>
                </c:pt>
                <c:pt idx="364">
                  <c:v>-3.6043858842036904</c:v>
                </c:pt>
                <c:pt idx="365">
                  <c:v>-1.6263789797204919</c:v>
                </c:pt>
                <c:pt idx="366">
                  <c:v>-0.33510563297708856</c:v>
                </c:pt>
                <c:pt idx="367">
                  <c:v>-7.4628072869153701E-3</c:v>
                </c:pt>
                <c:pt idx="368">
                  <c:v>-0.38915453596459837</c:v>
                </c:pt>
                <c:pt idx="369">
                  <c:v>-1.027535181730868</c:v>
                </c:pt>
                <c:pt idx="370">
                  <c:v>-1.6441744650982817</c:v>
                </c:pt>
                <c:pt idx="371">
                  <c:v>-2.1340656974120868</c:v>
                </c:pt>
                <c:pt idx="372">
                  <c:v>-2.474417672891998</c:v>
                </c:pt>
                <c:pt idx="373">
                  <c:v>-2.6723144223692668</c:v>
                </c:pt>
                <c:pt idx="374">
                  <c:v>-2.7438475178249329</c:v>
                </c:pt>
                <c:pt idx="375">
                  <c:v>-2.7070045727550669</c:v>
                </c:pt>
                <c:pt idx="376">
                  <c:v>-2.5797336067647048</c:v>
                </c:pt>
                <c:pt idx="377">
                  <c:v>-2.379826939290635</c:v>
                </c:pt>
                <c:pt idx="378">
                  <c:v>-2.1253329929775919</c:v>
                </c:pt>
                <c:pt idx="379">
                  <c:v>-1.8349297387968382</c:v>
                </c:pt>
                <c:pt idx="380">
                  <c:v>-1.5279255694206573</c:v>
                </c:pt>
                <c:pt idx="381">
                  <c:v>-1.2236484526563971</c:v>
                </c:pt>
                <c:pt idx="382">
                  <c:v>-0.94012249796073977</c:v>
                </c:pt>
                <c:pt idx="383">
                  <c:v>-0.69220026501329246</c:v>
                </c:pt>
                <c:pt idx="384">
                  <c:v>-0.48967620243853249</c:v>
                </c:pt>
                <c:pt idx="385">
                  <c:v>-0.33614848595790403</c:v>
                </c:pt>
                <c:pt idx="386">
                  <c:v>-0.22928633877536397</c:v>
                </c:pt>
                <c:pt idx="387">
                  <c:v>-0.16268271065459089</c:v>
                </c:pt>
                <c:pt idx="388">
                  <c:v>-0.12892719120115798</c:v>
                </c:pt>
                <c:pt idx="389">
                  <c:v>-0.12326857881718721</c:v>
                </c:pt>
                <c:pt idx="390">
                  <c:v>-0.14729609658121726</c:v>
                </c:pt>
                <c:pt idx="391">
                  <c:v>-0.21215493522147627</c:v>
                </c:pt>
                <c:pt idx="392">
                  <c:v>-0.34054266304320407</c:v>
                </c:pt>
                <c:pt idx="393">
                  <c:v>-0.56600320518079172</c:v>
                </c:pt>
                <c:pt idx="394">
                  <c:v>-0.92749455307190531</c:v>
                </c:pt>
                <c:pt idx="395">
                  <c:v>-1.4585067876887901</c:v>
                </c:pt>
                <c:pt idx="396">
                  <c:v>-2.1742137213379409</c:v>
                </c:pt>
                <c:pt idx="397">
                  <c:v>-3.0641452620276537</c:v>
                </c:pt>
                <c:pt idx="398">
                  <c:v>-4.0955921328568259</c:v>
                </c:pt>
                <c:pt idx="399">
                  <c:v>-5.2249600562389737</c:v>
                </c:pt>
                <c:pt idx="400">
                  <c:v>-6.4094714189782405</c:v>
                </c:pt>
                <c:pt idx="401">
                  <c:v>-7.614118616602652</c:v>
                </c:pt>
                <c:pt idx="402">
                  <c:v>-8.8135899333754271</c:v>
                </c:pt>
                <c:pt idx="403">
                  <c:v>-9.9912388707116548</c:v>
                </c:pt>
                <c:pt idx="404">
                  <c:v>-11.137042763534875</c:v>
                </c:pt>
                <c:pt idx="405">
                  <c:v>-12.245609736277469</c:v>
                </c:pt>
                <c:pt idx="406">
                  <c:v>-13.314605325215904</c:v>
                </c:pt>
                <c:pt idx="407">
                  <c:v>-14.34362995123408</c:v>
                </c:pt>
                <c:pt idx="408">
                  <c:v>-15.333461456965416</c:v>
                </c:pt>
                <c:pt idx="409">
                  <c:v>-16.28556087770529</c:v>
                </c:pt>
                <c:pt idx="410">
                  <c:v>-17.20175726564743</c:v>
                </c:pt>
                <c:pt idx="411">
                  <c:v>-18.084050507684651</c:v>
                </c:pt>
                <c:pt idx="412">
                  <c:v>-18.934490512995744</c:v>
                </c:pt>
                <c:pt idx="413">
                  <c:v>-19.755105294047418</c:v>
                </c:pt>
                <c:pt idx="414">
                  <c:v>-20.547860108933399</c:v>
                </c:pt>
                <c:pt idx="415">
                  <c:v>-21.314636193921896</c:v>
                </c:pt>
                <c:pt idx="416">
                  <c:v>-22.0572217408779</c:v>
                </c:pt>
                <c:pt idx="417">
                  <c:v>-22.777310429419927</c:v>
                </c:pt>
                <c:pt idx="418">
                  <c:v>-23.476504527725083</c:v>
                </c:pt>
                <c:pt idx="419">
                  <c:v>-24.15632066959569</c:v>
                </c:pt>
                <c:pt idx="420">
                  <c:v>-24.818197118468078</c:v>
                </c:pt>
                <c:pt idx="421">
                  <c:v>-25.463501782035397</c:v>
                </c:pt>
                <c:pt idx="422">
                  <c:v>-26.093540533801118</c:v>
                </c:pt>
                <c:pt idx="423">
                  <c:v>-26.709565587520832</c:v>
                </c:pt>
                <c:pt idx="424">
                  <c:v>-27.312783793923995</c:v>
                </c:pt>
                <c:pt idx="425">
                  <c:v>-27.904364810057949</c:v>
                </c:pt>
                <c:pt idx="426">
                  <c:v>-28.485449145491458</c:v>
                </c:pt>
                <c:pt idx="427">
                  <c:v>-29.057156126575538</c:v>
                </c:pt>
                <c:pt idx="428">
                  <c:v>-29.62059184674537</c:v>
                </c:pt>
                <c:pt idx="429">
                  <c:v>-30.17685719208794</c:v>
                </c:pt>
                <c:pt idx="430">
                  <c:v>-30.727056050403505</c:v>
                </c:pt>
                <c:pt idx="431">
                  <c:v>-31.272303831301421</c:v>
                </c:pt>
                <c:pt idx="432">
                  <c:v>-31.813736446652005</c:v>
                </c:pt>
                <c:pt idx="433">
                  <c:v>-32.352519927045847</c:v>
                </c:pt>
                <c:pt idx="434">
                  <c:v>-32.889860883053721</c:v>
                </c:pt>
                <c:pt idx="435">
                  <c:v>-33.427018062747365</c:v>
                </c:pt>
                <c:pt idx="436">
                  <c:v>-33.965315312610272</c:v>
                </c:pt>
                <c:pt idx="437">
                  <c:v>-34.506156322295915</c:v>
                </c:pt>
                <c:pt idx="438">
                  <c:v>-35.051041631088367</c:v>
                </c:pt>
                <c:pt idx="439">
                  <c:v>-35.601588504400382</c:v>
                </c:pt>
                <c:pt idx="440">
                  <c:v>-36.159554465071935</c:v>
                </c:pt>
                <c:pt idx="441">
                  <c:v>-36.726865505292196</c:v>
                </c:pt>
                <c:pt idx="442">
                  <c:v>-37.305650338166252</c:v>
                </c:pt>
                <c:pt idx="443">
                  <c:v>-37.898282514502021</c:v>
                </c:pt>
                <c:pt idx="444">
                  <c:v>-38.507432893072966</c:v>
                </c:pt>
                <c:pt idx="445">
                  <c:v>-39.136135908903505</c:v>
                </c:pt>
                <c:pt idx="446">
                  <c:v>-39.78787448850624</c:v>
                </c:pt>
                <c:pt idx="447">
                  <c:v>-40.466690563959204</c:v>
                </c:pt>
                <c:pt idx="448">
                  <c:v>-41.177331355643346</c:v>
                </c:pt>
                <c:pt idx="449">
                  <c:v>-41.925446638270998</c:v>
                </c:pt>
                <c:pt idx="450">
                  <c:v>-42.717860332252442</c:v>
                </c:pt>
                <c:pt idx="451">
                  <c:v>-43.562953267139228</c:v>
                </c:pt>
                <c:pt idx="452">
                  <c:v>-44.471217210901067</c:v>
                </c:pt>
                <c:pt idx="453">
                  <c:v>-45.45608194401219</c:v>
                </c:pt>
                <c:pt idx="454">
                  <c:v>-46.535195559820004</c:v>
                </c:pt>
                <c:pt idx="455">
                  <c:v>-47.732494226759805</c:v>
                </c:pt>
                <c:pt idx="456">
                  <c:v>-49.081730256580862</c:v>
                </c:pt>
                <c:pt idx="457">
                  <c:v>-50.632898781299069</c:v>
                </c:pt>
                <c:pt idx="458">
                  <c:v>-52.464996109850986</c:v>
                </c:pt>
                <c:pt idx="459">
                  <c:v>-54.714481545685118</c:v>
                </c:pt>
                <c:pt idx="460">
                  <c:v>-57.650476563797</c:v>
                </c:pt>
                <c:pt idx="461">
                  <c:v>-61.936369683751394</c:v>
                </c:pt>
                <c:pt idx="462">
                  <c:v>-70.256794701461573</c:v>
                </c:pt>
                <c:pt idx="463">
                  <c:v>-75.493110592667719</c:v>
                </c:pt>
                <c:pt idx="464">
                  <c:v>-64.097256036910096</c:v>
                </c:pt>
                <c:pt idx="465">
                  <c:v>-59.497108769469691</c:v>
                </c:pt>
                <c:pt idx="466">
                  <c:v>-56.631387180402783</c:v>
                </c:pt>
                <c:pt idx="467">
                  <c:v>-54.586161838757256</c:v>
                </c:pt>
                <c:pt idx="468">
                  <c:v>-53.026160775848098</c:v>
                </c:pt>
                <c:pt idx="469">
                  <c:v>-51.79107732594229</c:v>
                </c:pt>
                <c:pt idx="470">
                  <c:v>-50.792171272045714</c:v>
                </c:pt>
                <c:pt idx="471">
                  <c:v>-49.97554806472516</c:v>
                </c:pt>
                <c:pt idx="472">
                  <c:v>-49.306375475609158</c:v>
                </c:pt>
                <c:pt idx="473">
                  <c:v>-48.76117729605798</c:v>
                </c:pt>
                <c:pt idx="474">
                  <c:v>-48.323712271039618</c:v>
                </c:pt>
                <c:pt idx="475">
                  <c:v>-47.982618534754629</c:v>
                </c:pt>
                <c:pt idx="476">
                  <c:v>-47.730001838925091</c:v>
                </c:pt>
                <c:pt idx="477">
                  <c:v>-47.560564889101194</c:v>
                </c:pt>
                <c:pt idx="478">
                  <c:v>-47.471068125434719</c:v>
                </c:pt>
                <c:pt idx="479">
                  <c:v>-47.460008530556635</c:v>
                </c:pt>
                <c:pt idx="480">
                  <c:v>-47.527454895680428</c:v>
                </c:pt>
                <c:pt idx="481">
                  <c:v>-47.67500863697849</c:v>
                </c:pt>
                <c:pt idx="482">
                  <c:v>-47.905880048836892</c:v>
                </c:pt>
                <c:pt idx="483">
                  <c:v>-48.225087185464098</c:v>
                </c:pt>
                <c:pt idx="484">
                  <c:v>-48.63980302712983</c:v>
                </c:pt>
                <c:pt idx="485">
                  <c:v>-49.15990113042939</c:v>
                </c:pt>
                <c:pt idx="486">
                  <c:v>-49.798787836703973</c:v>
                </c:pt>
                <c:pt idx="487">
                  <c:v>-50.574673333656186</c:v>
                </c:pt>
                <c:pt idx="488">
                  <c:v>-51.512550432102877</c:v>
                </c:pt>
                <c:pt idx="489">
                  <c:v>-52.647374937126806</c:v>
                </c:pt>
                <c:pt idx="490">
                  <c:v>-54.029405483728716</c:v>
                </c:pt>
                <c:pt idx="491">
                  <c:v>-55.733694612519983</c:v>
                </c:pt>
                <c:pt idx="492">
                  <c:v>-57.878259197200649</c:v>
                </c:pt>
                <c:pt idx="493">
                  <c:v>-60.662506271786533</c:v>
                </c:pt>
                <c:pt idx="494">
                  <c:v>-64.46071710934865</c:v>
                </c:pt>
                <c:pt idx="495">
                  <c:v>-70.104034129835838</c:v>
                </c:pt>
                <c:pt idx="496">
                  <c:v>-80.136959434593109</c:v>
                </c:pt>
                <c:pt idx="497">
                  <c:v>-120.58070746112543</c:v>
                </c:pt>
                <c:pt idx="498">
                  <c:v>-80.857655043825147</c:v>
                </c:pt>
                <c:pt idx="499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C3-4A84-94C6-5FDE2198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演算処理部!$BU$33:$BU$529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演算処理部!$BX$33:$BX$331</c:f>
              <c:numCache>
                <c:formatCode>General</c:formatCode>
                <c:ptCount val="299"/>
                <c:pt idx="0">
                  <c:v>-8.4616100048232089E-4</c:v>
                </c:pt>
                <c:pt idx="1">
                  <c:v>-3.3273220452017219E-3</c:v>
                </c:pt>
                <c:pt idx="2">
                  <c:v>-7.2752197681498505E-3</c:v>
                </c:pt>
                <c:pt idx="3">
                  <c:v>-1.2421504690693383E-2</c:v>
                </c:pt>
                <c:pt idx="4">
                  <c:v>-1.8415020158566362E-2</c:v>
                </c:pt>
                <c:pt idx="5">
                  <c:v>-2.4844375689766583E-2</c:v>
                </c:pt>
                <c:pt idx="6">
                  <c:v>-3.1264396292054429E-2</c:v>
                </c:pt>
                <c:pt idx="7">
                  <c:v>-3.7224863953348036E-2</c:v>
                </c:pt>
                <c:pt idx="8">
                  <c:v>-4.2299917613984939E-2</c:v>
                </c:pt>
                <c:pt idx="9">
                  <c:v>-4.6116518289189841E-2</c:v>
                </c:pt>
                <c:pt idx="10">
                  <c:v>-4.838048254177052E-2</c:v>
                </c:pt>
                <c:pt idx="11">
                  <c:v>-4.8898706446649724E-2</c:v>
                </c:pt>
                <c:pt idx="12">
                  <c:v>-4.7596318606508523E-2</c:v>
                </c:pt>
                <c:pt idx="13">
                  <c:v>-4.4527605013658621E-2</c:v>
                </c:pt>
                <c:pt idx="14">
                  <c:v>-3.9879649853331173E-2</c:v>
                </c:pt>
                <c:pt idx="15">
                  <c:v>-3.3967763241165613E-2</c:v>
                </c:pt>
                <c:pt idx="16">
                  <c:v>-2.7221963951651468E-2</c:v>
                </c:pt>
                <c:pt idx="17">
                  <c:v>-2.0164105638423246E-2</c:v>
                </c:pt>
                <c:pt idx="18">
                  <c:v>-1.3375728806718024E-2</c:v>
                </c:pt>
                <c:pt idx="19">
                  <c:v>-7.4574184762828694E-3</c:v>
                </c:pt>
                <c:pt idx="20">
                  <c:v>-2.9813422483077924E-3</c:v>
                </c:pt>
                <c:pt idx="21">
                  <c:v>-4.3967554784346541E-4</c:v>
                </c:pt>
                <c:pt idx="22">
                  <c:v>-1.9267106449404796E-4</c:v>
                </c:pt>
                <c:pt idx="23">
                  <c:v>-2.4210296372094084E-3</c:v>
                </c:pt>
                <c:pt idx="24">
                  <c:v>-7.0877931035348745E-3</c:v>
                </c:pt>
                <c:pt idx="25">
                  <c:v>-1.391504749166559E-2</c:v>
                </c:pt>
                <c:pt idx="26">
                  <c:v>-2.2380218020690505E-2</c:v>
                </c:pt>
                <c:pt idx="27">
                  <c:v>-3.1735689093389897E-2</c:v>
                </c:pt>
                <c:pt idx="28">
                  <c:v>-4.1054035378232129E-2</c:v>
                </c:pt>
                <c:pt idx="29">
                  <c:v>-4.9299504936322069E-2</c:v>
                </c:pt>
                <c:pt idx="30">
                  <c:v>-5.5424719397126024E-2</c:v>
                </c:pt>
                <c:pt idx="31">
                  <c:v>-5.8489873165870766E-2</c:v>
                </c:pt>
                <c:pt idx="32">
                  <c:v>-5.7799806474981417E-2</c:v>
                </c:pt>
                <c:pt idx="33">
                  <c:v>-5.3051686180161574E-2</c:v>
                </c:pt>
                <c:pt idx="34">
                  <c:v>-4.4481883792806653E-2</c:v>
                </c:pt>
                <c:pt idx="35">
                  <c:v>-3.2994139197666361E-2</c:v>
                </c:pt>
                <c:pt idx="36">
                  <c:v>-2.0241725378918753E-2</c:v>
                </c:pt>
                <c:pt idx="37">
                  <c:v>-8.6246916773162641E-3</c:v>
                </c:pt>
                <c:pt idx="38">
                  <c:v>-1.1522542909782939E-3</c:v>
                </c:pt>
                <c:pt idx="39">
                  <c:v>-1.1163563980515451E-3</c:v>
                </c:pt>
                <c:pt idx="40">
                  <c:v>-1.1535089659559274E-2</c:v>
                </c:pt>
                <c:pt idx="41">
                  <c:v>-3.4364189163403502E-2</c:v>
                </c:pt>
                <c:pt idx="42">
                  <c:v>-6.9544740771053548E-2</c:v>
                </c:pt>
                <c:pt idx="43">
                  <c:v>-0.11404521653489516</c:v>
                </c:pt>
                <c:pt idx="44">
                  <c:v>-0.16114453744477725</c:v>
                </c:pt>
                <c:pt idx="45">
                  <c:v>-0.20028352769395599</c:v>
                </c:pt>
                <c:pt idx="46">
                  <c:v>-0.21794676172211502</c:v>
                </c:pt>
                <c:pt idx="47">
                  <c:v>-0.20043037866893268</c:v>
                </c:pt>
                <c:pt idx="48">
                  <c:v>-0.14043962364722781</c:v>
                </c:pt>
                <c:pt idx="49">
                  <c:v>-5.1874453723499664E-2</c:v>
                </c:pt>
                <c:pt idx="50">
                  <c:v>-3.4458198379535079E-4</c:v>
                </c:pt>
                <c:pt idx="51">
                  <c:v>-0.15092606248507331</c:v>
                </c:pt>
                <c:pt idx="52">
                  <c:v>-0.78349842097822409</c:v>
                </c:pt>
                <c:pt idx="53">
                  <c:v>-2.1451376289816237</c:v>
                </c:pt>
                <c:pt idx="54">
                  <c:v>-4.2000761930567396</c:v>
                </c:pt>
                <c:pt idx="55">
                  <c:v>-6.6656371660391454</c:v>
                </c:pt>
                <c:pt idx="56">
                  <c:v>-9.2698014919300764</c:v>
                </c:pt>
                <c:pt idx="57">
                  <c:v>-11.860504155320776</c:v>
                </c:pt>
                <c:pt idx="58">
                  <c:v>-14.376037998945815</c:v>
                </c:pt>
                <c:pt idx="59">
                  <c:v>-16.799754377478365</c:v>
                </c:pt>
                <c:pt idx="60">
                  <c:v>-19.133756147395168</c:v>
                </c:pt>
                <c:pt idx="61">
                  <c:v>-21.386887648199849</c:v>
                </c:pt>
                <c:pt idx="62">
                  <c:v>-23.569763336004677</c:v>
                </c:pt>
                <c:pt idx="63">
                  <c:v>-25.692859725592818</c:v>
                </c:pt>
                <c:pt idx="64">
                  <c:v>-27.765880922187645</c:v>
                </c:pt>
                <c:pt idx="65">
                  <c:v>-29.797637236667185</c:v>
                </c:pt>
                <c:pt idx="66">
                  <c:v>-31.796119586411756</c:v>
                </c:pt>
                <c:pt idx="67">
                  <c:v>-33.768639216104376</c:v>
                </c:pt>
                <c:pt idx="68">
                  <c:v>-35.721981014286882</c:v>
                </c:pt>
                <c:pt idx="69">
                  <c:v>-37.662551988830295</c:v>
                </c:pt>
                <c:pt idx="70">
                  <c:v>-39.5965205180431</c:v>
                </c:pt>
                <c:pt idx="71">
                  <c:v>-41.529947904040448</c:v>
                </c:pt>
                <c:pt idx="72">
                  <c:v>-43.468916299540332</c:v>
                </c:pt>
                <c:pt idx="73">
                  <c:v>-45.419658376195926</c:v>
                </c:pt>
                <c:pt idx="74">
                  <c:v>-47.388695148930154</c:v>
                </c:pt>
                <c:pt idx="75">
                  <c:v>-49.382989716915233</c:v>
                </c:pt>
                <c:pt idx="76">
                  <c:v>-51.410126754304486</c:v>
                </c:pt>
                <c:pt idx="77">
                  <c:v>-53.478530880375565</c:v>
                </c:pt>
                <c:pt idx="78">
                  <c:v>-55.597742313081646</c:v>
                </c:pt>
                <c:pt idx="79">
                  <c:v>-57.778776740901961</c:v>
                </c:pt>
                <c:pt idx="80">
                  <c:v>-60.03461043183016</c:v>
                </c:pt>
                <c:pt idx="81">
                  <c:v>-62.380855547037626</c:v>
                </c:pt>
                <c:pt idx="82">
                  <c:v>-64.836732921622158</c:v>
                </c:pt>
                <c:pt idx="83">
                  <c:v>-67.426527816907807</c:v>
                </c:pt>
                <c:pt idx="84">
                  <c:v>-70.181867244007137</c:v>
                </c:pt>
                <c:pt idx="85">
                  <c:v>-73.145478164837684</c:v>
                </c:pt>
                <c:pt idx="86">
                  <c:v>-76.377816776462325</c:v>
                </c:pt>
                <c:pt idx="87">
                  <c:v>-79.96981277361327</c:v>
                </c:pt>
                <c:pt idx="88">
                  <c:v>-84.070385456299462</c:v>
                </c:pt>
                <c:pt idx="89">
                  <c:v>-88.956641711234823</c:v>
                </c:pt>
                <c:pt idx="90">
                  <c:v>-95.267637723648519</c:v>
                </c:pt>
                <c:pt idx="91">
                  <c:v>-105.33784836701848</c:v>
                </c:pt>
                <c:pt idx="92">
                  <c:v>-116.75495595748859</c:v>
                </c:pt>
                <c:pt idx="93">
                  <c:v>-106.58281440636225</c:v>
                </c:pt>
                <c:pt idx="94">
                  <c:v>-105.32204578387697</c:v>
                </c:pt>
                <c:pt idx="95">
                  <c:v>-106.7507311053342</c:v>
                </c:pt>
                <c:pt idx="96">
                  <c:v>-110.3955574732212</c:v>
                </c:pt>
                <c:pt idx="97">
                  <c:v>-117.25079790175003</c:v>
                </c:pt>
                <c:pt idx="98">
                  <c:v>-132.745082264388</c:v>
                </c:pt>
                <c:pt idx="99">
                  <c:v>-140.25746020196752</c:v>
                </c:pt>
                <c:pt idx="100">
                  <c:v>-117.02640028051106</c:v>
                </c:pt>
                <c:pt idx="101">
                  <c:v>-106.84209248049422</c:v>
                </c:pt>
                <c:pt idx="102">
                  <c:v>-100.11982314160232</c:v>
                </c:pt>
                <c:pt idx="103">
                  <c:v>-95.058049919370333</c:v>
                </c:pt>
                <c:pt idx="104">
                  <c:v>-90.981565315934432</c:v>
                </c:pt>
                <c:pt idx="105">
                  <c:v>-87.56056361693139</c:v>
                </c:pt>
                <c:pt idx="106">
                  <c:v>-84.608057142380076</c:v>
                </c:pt>
                <c:pt idx="107">
                  <c:v>-82.007243040018963</c:v>
                </c:pt>
                <c:pt idx="108">
                  <c:v>-79.679997538420267</c:v>
                </c:pt>
                <c:pt idx="109">
                  <c:v>-77.571338313203157</c:v>
                </c:pt>
                <c:pt idx="110">
                  <c:v>-75.641013150427838</c:v>
                </c:pt>
                <c:pt idx="111">
                  <c:v>-73.858610926207206</c:v>
                </c:pt>
                <c:pt idx="112">
                  <c:v>-72.200555794233395</c:v>
                </c:pt>
                <c:pt idx="113">
                  <c:v>-70.648173117168923</c:v>
                </c:pt>
                <c:pt idx="114">
                  <c:v>-69.186397206518194</c:v>
                </c:pt>
                <c:pt idx="115">
                  <c:v>-67.802880042060934</c:v>
                </c:pt>
                <c:pt idx="116">
                  <c:v>-66.487359643290034</c:v>
                </c:pt>
                <c:pt idx="117">
                  <c:v>-65.231201811768372</c:v>
                </c:pt>
                <c:pt idx="118">
                  <c:v>-64.027060746055412</c:v>
                </c:pt>
                <c:pt idx="119">
                  <c:v>-62.868623071055282</c:v>
                </c:pt>
                <c:pt idx="120">
                  <c:v>-61.750411602955644</c:v>
                </c:pt>
                <c:pt idx="121">
                  <c:v>-60.667632667369141</c:v>
                </c:pt>
                <c:pt idx="122">
                  <c:v>-59.61605568014096</c:v>
                </c:pt>
                <c:pt idx="123">
                  <c:v>-58.591916964543671</c:v>
                </c:pt>
                <c:pt idx="124">
                  <c:v>-57.591842000642544</c:v>
                </c:pt>
                <c:pt idx="125">
                  <c:v>-56.612781842438579</c:v>
                </c:pt>
                <c:pt idx="126">
                  <c:v>-55.651960522520255</c:v>
                </c:pt>
                <c:pt idx="127">
                  <c:v>-54.706831037962537</c:v>
                </c:pt>
                <c:pt idx="128">
                  <c:v>-53.77503807044058</c:v>
                </c:pt>
                <c:pt idx="129">
                  <c:v>-52.85438600145045</c:v>
                </c:pt>
                <c:pt idx="130">
                  <c:v>-51.942811083019066</c:v>
                </c:pt>
                <c:pt idx="131">
                  <c:v>-51.038356844622605</c:v>
                </c:pt>
                <c:pt idx="132">
                  <c:v>-50.139151978348096</c:v>
                </c:pt>
                <c:pt idx="133">
                  <c:v>-49.243390060466126</c:v>
                </c:pt>
                <c:pt idx="134">
                  <c:v>-48.349310547904622</c:v>
                </c:pt>
                <c:pt idx="135">
                  <c:v>-47.455180538704347</c:v>
                </c:pt>
                <c:pt idx="136">
                  <c:v>-46.55927680989079</c:v>
                </c:pt>
                <c:pt idx="137">
                  <c:v>-45.659867645606013</c:v>
                </c:pt>
                <c:pt idx="138">
                  <c:v>-44.755193941997277</c:v>
                </c:pt>
                <c:pt idx="139">
                  <c:v>-43.843449020178973</c:v>
                </c:pt>
                <c:pt idx="140">
                  <c:v>-42.922756488760562</c:v>
                </c:pt>
                <c:pt idx="141">
                  <c:v>-41.991145363568954</c:v>
                </c:pt>
                <c:pt idx="142">
                  <c:v>-41.046521459867158</c:v>
                </c:pt>
                <c:pt idx="143">
                  <c:v>-40.086633799848045</c:v>
                </c:pt>
                <c:pt idx="144">
                  <c:v>-39.109034392718911</c:v>
                </c:pt>
                <c:pt idx="145">
                  <c:v>-38.111029196577341</c:v>
                </c:pt>
                <c:pt idx="146">
                  <c:v>-37.089617284045588</c:v>
                </c:pt>
                <c:pt idx="147">
                  <c:v>-36.041414087667711</c:v>
                </c:pt>
                <c:pt idx="148">
                  <c:v>-34.962552905625557</c:v>
                </c:pt>
                <c:pt idx="149">
                  <c:v>-33.848556292374838</c:v>
                </c:pt>
                <c:pt idx="150">
                  <c:v>-32.694165022624404</c:v>
                </c:pt>
                <c:pt idx="151">
                  <c:v>-31.493106108091048</c:v>
                </c:pt>
                <c:pt idx="152">
                  <c:v>-30.237771284218148</c:v>
                </c:pt>
                <c:pt idx="153">
                  <c:v>-28.918760573175817</c:v>
                </c:pt>
                <c:pt idx="154">
                  <c:v>-27.524216459228615</c:v>
                </c:pt>
                <c:pt idx="155">
                  <c:v>-26.038821934624554</c:v>
                </c:pt>
                <c:pt idx="156">
                  <c:v>-24.442237362020627</c:v>
                </c:pt>
                <c:pt idx="157">
                  <c:v>-22.706556522784819</c:v>
                </c:pt>
                <c:pt idx="158">
                  <c:v>-20.791954121139394</c:v>
                </c:pt>
                <c:pt idx="159">
                  <c:v>-18.638784729768631</c:v>
                </c:pt>
                <c:pt idx="160">
                  <c:v>-16.152224497809929</c:v>
                </c:pt>
                <c:pt idx="161">
                  <c:v>-13.170301173956144</c:v>
                </c:pt>
                <c:pt idx="162">
                  <c:v>-9.397490048469578</c:v>
                </c:pt>
                <c:pt idx="163">
                  <c:v>-4.3795762951170598</c:v>
                </c:pt>
                <c:pt idx="164">
                  <c:v>-1.5159742510440577E-2</c:v>
                </c:pt>
                <c:pt idx="165">
                  <c:v>-3.1022169240656177</c:v>
                </c:pt>
                <c:pt idx="166">
                  <c:v>-6.7645964389609841</c:v>
                </c:pt>
                <c:pt idx="167">
                  <c:v>-9.1811928271569254</c:v>
                </c:pt>
                <c:pt idx="168">
                  <c:v>-10.804282965862024</c:v>
                </c:pt>
                <c:pt idx="169">
                  <c:v>-11.92468973578611</c:v>
                </c:pt>
                <c:pt idx="170">
                  <c:v>-12.700612972772802</c:v>
                </c:pt>
                <c:pt idx="171">
                  <c:v>-13.223501877606733</c:v>
                </c:pt>
                <c:pt idx="172">
                  <c:v>-13.54969945496439</c:v>
                </c:pt>
                <c:pt idx="173">
                  <c:v>-13.715630387476414</c:v>
                </c:pt>
                <c:pt idx="174">
                  <c:v>-13.745594235464223</c:v>
                </c:pt>
                <c:pt idx="175">
                  <c:v>-13.65603249358966</c:v>
                </c:pt>
                <c:pt idx="176">
                  <c:v>-13.457992412158825</c:v>
                </c:pt>
                <c:pt idx="177">
                  <c:v>-13.158607806013043</c:v>
                </c:pt>
                <c:pt idx="178">
                  <c:v>-12.762014111367797</c:v>
                </c:pt>
                <c:pt idx="179">
                  <c:v>-12.269925232540331</c:v>
                </c:pt>
                <c:pt idx="180">
                  <c:v>-11.68200920276754</c:v>
                </c:pt>
                <c:pt idx="181">
                  <c:v>-10.99616280497944</c:v>
                </c:pt>
                <c:pt idx="182">
                  <c:v>-10.208788299673957</c:v>
                </c:pt>
                <c:pt idx="183">
                  <c:v>-9.3152262941337582</c:v>
                </c:pt>
                <c:pt idx="184">
                  <c:v>-8.3106318738717153</c:v>
                </c:pt>
                <c:pt idx="185">
                  <c:v>-7.1918737884356272</c:v>
                </c:pt>
                <c:pt idx="186">
                  <c:v>-5.9616274156147995</c:v>
                </c:pt>
                <c:pt idx="187">
                  <c:v>-4.6368511948472708</c:v>
                </c:pt>
                <c:pt idx="188">
                  <c:v>-3.2647952850729705</c:v>
                </c:pt>
                <c:pt idx="189">
                  <c:v>-1.9469483096303106</c:v>
                </c:pt>
                <c:pt idx="190">
                  <c:v>-0.85374162761776939</c:v>
                </c:pt>
                <c:pt idx="191">
                  <c:v>-0.1780293741125635</c:v>
                </c:pt>
                <c:pt idx="192">
                  <c:v>-3.5751161494873129E-3</c:v>
                </c:pt>
                <c:pt idx="193">
                  <c:v>-0.22404574855634521</c:v>
                </c:pt>
                <c:pt idx="194">
                  <c:v>-0.63326286049544778</c:v>
                </c:pt>
                <c:pt idx="195">
                  <c:v>-1.052963640639585</c:v>
                </c:pt>
                <c:pt idx="196">
                  <c:v>-1.3731351318353269</c:v>
                </c:pt>
                <c:pt idx="197">
                  <c:v>-1.5357884092281839</c:v>
                </c:pt>
                <c:pt idx="198">
                  <c:v>-1.5131052205680506</c:v>
                </c:pt>
                <c:pt idx="199">
                  <c:v>-1.2974935475871539</c:v>
                </c:pt>
                <c:pt idx="200">
                  <c:v>-0.90828196825846519</c:v>
                </c:pt>
                <c:pt idx="201">
                  <c:v>-0.42348739275405989</c:v>
                </c:pt>
                <c:pt idx="202">
                  <c:v>-4.4219465456804788E-2</c:v>
                </c:pt>
                <c:pt idx="203">
                  <c:v>-0.13289929294692476</c:v>
                </c:pt>
                <c:pt idx="204">
                  <c:v>-1.0184759490027946</c:v>
                </c:pt>
                <c:pt idx="205">
                  <c:v>-2.6370368681695062</c:v>
                </c:pt>
                <c:pt idx="206">
                  <c:v>-4.6195186288545722</c:v>
                </c:pt>
                <c:pt idx="207">
                  <c:v>-6.6570710718893906</c:v>
                </c:pt>
                <c:pt idx="208">
                  <c:v>-8.6033991777677539</c:v>
                </c:pt>
                <c:pt idx="209">
                  <c:v>-10.412195584977868</c:v>
                </c:pt>
                <c:pt idx="210">
                  <c:v>-12.079555620919768</c:v>
                </c:pt>
                <c:pt idx="211">
                  <c:v>-13.616222435863461</c:v>
                </c:pt>
                <c:pt idx="212">
                  <c:v>-15.036551334891515</c:v>
                </c:pt>
                <c:pt idx="213">
                  <c:v>-16.354549393674198</c:v>
                </c:pt>
                <c:pt idx="214">
                  <c:v>-17.582656951493515</c:v>
                </c:pt>
                <c:pt idx="215">
                  <c:v>-18.731541343620076</c:v>
                </c:pt>
                <c:pt idx="216">
                  <c:v>-19.810235647490693</c:v>
                </c:pt>
                <c:pt idx="217">
                  <c:v>-20.826370042604488</c:v>
                </c:pt>
                <c:pt idx="218">
                  <c:v>-21.786404281966249</c:v>
                </c:pt>
                <c:pt idx="219">
                  <c:v>-22.695831956121438</c:v>
                </c:pt>
                <c:pt idx="220">
                  <c:v>-23.55935074863655</c:v>
                </c:pt>
                <c:pt idx="221">
                  <c:v>-24.381001171409139</c:v>
                </c:pt>
                <c:pt idx="222">
                  <c:v>-25.164278614440882</c:v>
                </c:pt>
                <c:pt idx="223">
                  <c:v>-25.912223665974444</c:v>
                </c:pt>
                <c:pt idx="224">
                  <c:v>-26.627495042340669</c:v>
                </c:pt>
                <c:pt idx="225">
                  <c:v>-27.312428692950075</c:v>
                </c:pt>
                <c:pt idx="226">
                  <c:v>-27.969085925127409</c:v>
                </c:pt>
                <c:pt idx="227">
                  <c:v>-28.599292787601691</c:v>
                </c:pt>
                <c:pt idx="228">
                  <c:v>-29.20467246486065</c:v>
                </c:pt>
                <c:pt idx="229">
                  <c:v>-29.786672052242768</c:v>
                </c:pt>
                <c:pt idx="230">
                  <c:v>-30.346584784223385</c:v>
                </c:pt>
                <c:pt idx="231">
                  <c:v>-30.885568557762401</c:v>
                </c:pt>
                <c:pt idx="232">
                  <c:v>-31.404661413679325</c:v>
                </c:pt>
                <c:pt idx="233">
                  <c:v>-31.904794499738287</c:v>
                </c:pt>
                <c:pt idx="234">
                  <c:v>-32.386802930095413</c:v>
                </c:pt>
                <c:pt idx="235">
                  <c:v>-32.851434869776782</c:v>
                </c:pt>
                <c:pt idx="236">
                  <c:v>-33.299359104416681</c:v>
                </c:pt>
                <c:pt idx="237">
                  <c:v>-33.73117130036561</c:v>
                </c:pt>
                <c:pt idx="238">
                  <c:v>-34.14739911522264</c:v>
                </c:pt>
                <c:pt idx="239">
                  <c:v>-34.548506281308256</c:v>
                </c:pt>
                <c:pt idx="240">
                  <c:v>-34.934895752551796</c:v>
                </c:pt>
                <c:pt idx="241">
                  <c:v>-35.306911977058235</c:v>
                </c:pt>
                <c:pt idx="242">
                  <c:v>-35.664842331836297</c:v>
                </c:pt>
                <c:pt idx="243">
                  <c:v>-36.008917731539881</c:v>
                </c:pt>
                <c:pt idx="244">
                  <c:v>-36.339312398389879</c:v>
                </c:pt>
                <c:pt idx="245">
                  <c:v>-36.656142754444886</c:v>
                </c:pt>
                <c:pt idx="246">
                  <c:v>-36.95946536870207</c:v>
                </c:pt>
                <c:pt idx="247">
                  <c:v>-37.249273858497709</c:v>
                </c:pt>
                <c:pt idx="248">
                  <c:v>-37.525494605329364</c:v>
                </c:pt>
                <c:pt idx="249">
                  <c:v>-37.787981096931667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C3-4A84-94C6-5FDE2198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2587336880417568"/>
              <c:y val="0.91564387851602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</c:valAx>
      <c:valAx>
        <c:axId val="1506904079"/>
        <c:scaling>
          <c:orientation val="minMax"/>
          <c:max val="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3408161310338422"/>
              <c:y val="0.323241150470920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85031484263644"/>
          <c:y val="0.69800748999148921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200"/>
              <a:t>RL</a:t>
            </a:r>
            <a:r>
              <a:rPr lang="ja-JP" sz="1200"/>
              <a:t>：リターンロス</a:t>
            </a:r>
          </a:p>
        </c:rich>
      </c:tx>
      <c:layout>
        <c:manualLayout>
          <c:xMode val="edge"/>
          <c:yMode val="edge"/>
          <c:x val="0.53673820385663384"/>
          <c:y val="0.49560187152540558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843081647538603"/>
          <c:y val="3.869453152162193E-2"/>
          <c:w val="0.77990763320407397"/>
          <c:h val="0.83221456692913387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演算処理部!$CA$41:$CA$931</c:f>
              <c:numCache>
                <c:formatCode>General</c:formatCode>
                <c:ptCount val="891"/>
                <c:pt idx="0">
                  <c:v>-20.135580690094951</c:v>
                </c:pt>
                <c:pt idx="1">
                  <c:v>-19.762315853669449</c:v>
                </c:pt>
                <c:pt idx="2">
                  <c:v>-19.555308941113388</c:v>
                </c:pt>
                <c:pt idx="3">
                  <c:v>-19.509295820296874</c:v>
                </c:pt>
                <c:pt idx="4">
                  <c:v>-19.625885907756896</c:v>
                </c:pt>
                <c:pt idx="5">
                  <c:v>-19.913794527658084</c:v>
                </c:pt>
                <c:pt idx="6">
                  <c:v>-20.390254314464372</c:v>
                </c:pt>
                <c:pt idx="7">
                  <c:v>-21.084146427319403</c:v>
                </c:pt>
                <c:pt idx="8">
                  <c:v>-22.042252440003619</c:v>
                </c:pt>
                <c:pt idx="9">
                  <c:v>-23.342131624823878</c:v>
                </c:pt>
                <c:pt idx="10">
                  <c:v>-25.121354712413726</c:v>
                </c:pt>
                <c:pt idx="11">
                  <c:v>-27.65568614470142</c:v>
                </c:pt>
                <c:pt idx="12">
                  <c:v>-31.635215354095976</c:v>
                </c:pt>
                <c:pt idx="13">
                  <c:v>-39.946739814945204</c:v>
                </c:pt>
                <c:pt idx="14">
                  <c:v>-43.529774479861551</c:v>
                </c:pt>
                <c:pt idx="15">
                  <c:v>-32.539052512372791</c:v>
                </c:pt>
                <c:pt idx="16">
                  <c:v>-27.876276209818471</c:v>
                </c:pt>
                <c:pt idx="17">
                  <c:v>-24.949951849985098</c:v>
                </c:pt>
                <c:pt idx="18">
                  <c:v>-22.890385286914885</c:v>
                </c:pt>
                <c:pt idx="19">
                  <c:v>-21.378221966691136</c:v>
                </c:pt>
                <c:pt idx="20">
                  <c:v>-20.264795438161304</c:v>
                </c:pt>
                <c:pt idx="21">
                  <c:v>-19.474043966280409</c:v>
                </c:pt>
                <c:pt idx="22">
                  <c:v>-18.968490970049476</c:v>
                </c:pt>
                <c:pt idx="23">
                  <c:v>-18.736248431526356</c:v>
                </c:pt>
                <c:pt idx="24">
                  <c:v>-18.787447120932733</c:v>
                </c:pt>
                <c:pt idx="25">
                  <c:v>-19.157350034172499</c:v>
                </c:pt>
                <c:pt idx="26">
                  <c:v>-19.918233359772859</c:v>
                </c:pt>
                <c:pt idx="27">
                  <c:v>-21.209961715368294</c:v>
                </c:pt>
                <c:pt idx="28">
                  <c:v>-23.325484760180537</c:v>
                </c:pt>
                <c:pt idx="29">
                  <c:v>-27.024718960175534</c:v>
                </c:pt>
                <c:pt idx="30">
                  <c:v>-35.762935886351222</c:v>
                </c:pt>
                <c:pt idx="31">
                  <c:v>-35.900372621790147</c:v>
                </c:pt>
                <c:pt idx="32">
                  <c:v>-25.763399635861475</c:v>
                </c:pt>
                <c:pt idx="33">
                  <c:v>-21.03395286777549</c:v>
                </c:pt>
                <c:pt idx="34">
                  <c:v>-17.989926155635537</c:v>
                </c:pt>
                <c:pt idx="35">
                  <c:v>-15.863970196801802</c:v>
                </c:pt>
                <c:pt idx="36">
                  <c:v>-14.386010367340278</c:v>
                </c:pt>
                <c:pt idx="37">
                  <c:v>-13.461147708239897</c:v>
                </c:pt>
                <c:pt idx="38">
                  <c:v>-13.102856569829562</c:v>
                </c:pt>
                <c:pt idx="39">
                  <c:v>-13.458037421805635</c:v>
                </c:pt>
                <c:pt idx="40">
                  <c:v>-14.972977129549157</c:v>
                </c:pt>
                <c:pt idx="41">
                  <c:v>-19.254219159546455</c:v>
                </c:pt>
                <c:pt idx="42">
                  <c:v>-41.005089733315032</c:v>
                </c:pt>
                <c:pt idx="43">
                  <c:v>-14.665445186740641</c:v>
                </c:pt>
                <c:pt idx="44">
                  <c:v>-7.8233231337241662</c:v>
                </c:pt>
                <c:pt idx="45">
                  <c:v>-4.091801348873255</c:v>
                </c:pt>
                <c:pt idx="46">
                  <c:v>-2.0773632456536051</c:v>
                </c:pt>
                <c:pt idx="47">
                  <c:v>-1.0540403290051343</c:v>
                </c:pt>
                <c:pt idx="48">
                  <c:v>-0.54683869711714439</c:v>
                </c:pt>
                <c:pt idx="49">
                  <c:v>-0.29260518354279619</c:v>
                </c:pt>
                <c:pt idx="50">
                  <c:v>-0.1615219612731269</c:v>
                </c:pt>
                <c:pt idx="51">
                  <c:v>-9.1703514705600828E-2</c:v>
                </c:pt>
                <c:pt idx="52">
                  <c:v>-5.3342466107385751E-2</c:v>
                </c:pt>
                <c:pt idx="53">
                  <c:v>-3.1672197283249562E-2</c:v>
                </c:pt>
                <c:pt idx="54">
                  <c:v>-1.9132170170062045E-2</c:v>
                </c:pt>
                <c:pt idx="55">
                  <c:v>-1.1724232398977276E-2</c:v>
                </c:pt>
                <c:pt idx="56">
                  <c:v>-7.2704231719968827E-3</c:v>
                </c:pt>
                <c:pt idx="57">
                  <c:v>-4.5524815231214478E-3</c:v>
                </c:pt>
                <c:pt idx="58">
                  <c:v>-2.872870092822776E-3</c:v>
                </c:pt>
                <c:pt idx="59">
                  <c:v>-1.8239443508102657E-3</c:v>
                </c:pt>
                <c:pt idx="60">
                  <c:v>-1.1631731462438072E-3</c:v>
                </c:pt>
                <c:pt idx="61">
                  <c:v>-7.4398865197028061E-4</c:v>
                </c:pt>
                <c:pt idx="62">
                  <c:v>-4.7660225121568846E-4</c:v>
                </c:pt>
                <c:pt idx="63">
                  <c:v>-3.0535482623047431E-4</c:v>
                </c:pt>
                <c:pt idx="64">
                  <c:v>-1.9539005304930086E-4</c:v>
                </c:pt>
                <c:pt idx="65">
                  <c:v>-1.2468801411573481E-4</c:v>
                </c:pt>
                <c:pt idx="66">
                  <c:v>-7.9235309409650932E-5</c:v>
                </c:pt>
                <c:pt idx="67">
                  <c:v>-5.005965388937465E-5</c:v>
                </c:pt>
                <c:pt idx="68">
                  <c:v>-3.1388691041306709E-5</c:v>
                </c:pt>
                <c:pt idx="69">
                  <c:v>-1.9495402141311891E-5</c:v>
                </c:pt>
                <c:pt idx="70">
                  <c:v>-1.1967699567582954E-5</c:v>
                </c:pt>
                <c:pt idx="71">
                  <c:v>-7.2428084445222636E-6</c:v>
                </c:pt>
                <c:pt idx="72">
                  <c:v>-4.3084740704044299E-6</c:v>
                </c:pt>
                <c:pt idx="73">
                  <c:v>-2.5101454187074179E-6</c:v>
                </c:pt>
                <c:pt idx="74">
                  <c:v>-1.4259723040103339E-6</c:v>
                </c:pt>
                <c:pt idx="75">
                  <c:v>-7.8547355569868617E-7</c:v>
                </c:pt>
                <c:pt idx="76">
                  <c:v>-4.164833136896198E-7</c:v>
                </c:pt>
                <c:pt idx="77">
                  <c:v>-2.1049244051528718E-7</c:v>
                </c:pt>
                <c:pt idx="78">
                  <c:v>-1.0000060842214436E-7</c:v>
                </c:pt>
                <c:pt idx="79">
                  <c:v>-4.373237415220082E-8</c:v>
                </c:pt>
                <c:pt idx="80">
                  <c:v>-1.7011624672255619E-8</c:v>
                </c:pt>
                <c:pt idx="81">
                  <c:v>-5.5223012781526023E-9</c:v>
                </c:pt>
                <c:pt idx="82">
                  <c:v>-1.2912807655292296E-9</c:v>
                </c:pt>
                <c:pt idx="83">
                  <c:v>-1.2705785833905732E-10</c:v>
                </c:pt>
                <c:pt idx="84">
                  <c:v>-9.168825551993492E-12</c:v>
                </c:pt>
                <c:pt idx="85">
                  <c:v>-9.5391272991974963E-11</c:v>
                </c:pt>
                <c:pt idx="86">
                  <c:v>-1.2751977119554311E-10</c:v>
                </c:pt>
                <c:pt idx="87">
                  <c:v>-9.1772152009961489E-11</c:v>
                </c:pt>
                <c:pt idx="88">
                  <c:v>-3.9649288114895448E-11</c:v>
                </c:pt>
                <c:pt idx="89">
                  <c:v>-8.1794255713088324E-12</c:v>
                </c:pt>
                <c:pt idx="90">
                  <c:v>-2.3143859197279197E-13</c:v>
                </c:pt>
                <c:pt idx="91">
                  <c:v>-4.1466081061791441E-14</c:v>
                </c:pt>
                <c:pt idx="92">
                  <c:v>-8.6133729312582314E-12</c:v>
                </c:pt>
                <c:pt idx="93">
                  <c:v>-8.9861819298699453E-11</c:v>
                </c:pt>
                <c:pt idx="94">
                  <c:v>-4.2247572041713579E-10</c:v>
                </c:pt>
                <c:pt idx="95">
                  <c:v>-1.3551231011346492E-9</c:v>
                </c:pt>
                <c:pt idx="96">
                  <c:v>-3.4643975336393045E-9</c:v>
                </c:pt>
                <c:pt idx="97">
                  <c:v>-7.6160191809651212E-9</c:v>
                </c:pt>
                <c:pt idx="98">
                  <c:v>-1.5030679078621331E-8</c:v>
                </c:pt>
                <c:pt idx="99">
                  <c:v>-2.735646784700387E-8</c:v>
                </c:pt>
                <c:pt idx="100">
                  <c:v>-4.6750316049350853E-8</c:v>
                </c:pt>
                <c:pt idx="101">
                  <c:v>-7.5971462615698595E-8</c:v>
                </c:pt>
                <c:pt idx="102">
                  <c:v>-1.184903563796809E-7</c:v>
                </c:pt>
                <c:pt idx="103">
                  <c:v>-1.7861717881251313E-7</c:v>
                </c:pt>
                <c:pt idx="104">
                  <c:v>-2.6165482407188366E-7</c:v>
                </c:pt>
                <c:pt idx="105">
                  <c:v>-3.7408217924921572E-7</c:v>
                </c:pt>
                <c:pt idx="106">
                  <c:v>-5.2377481965829664E-7</c:v>
                </c:pt>
                <c:pt idx="107">
                  <c:v>-7.2027168630255064E-7</c:v>
                </c:pt>
                <c:pt idx="108">
                  <c:v>-9.7509829244775722E-7</c:v>
                </c:pt>
                <c:pt idx="109">
                  <c:v>-1.3021595337665672E-6</c:v>
                </c:pt>
                <c:pt idx="110">
                  <c:v>-1.7182182306012921E-6</c:v>
                </c:pt>
                <c:pt idx="111">
                  <c:v>-2.2434795551114181E-6</c:v>
                </c:pt>
                <c:pt idx="112">
                  <c:v>-2.9023066457018176E-6</c:v>
                </c:pt>
                <c:pt idx="113">
                  <c:v>-3.7240991125129884E-6</c:v>
                </c:pt>
                <c:pt idx="114">
                  <c:v>-4.7443746916073553E-6</c:v>
                </c:pt>
                <c:pt idx="115">
                  <c:v>-6.0061049279538427E-6</c:v>
                </c:pt>
                <c:pt idx="116">
                  <c:v>-7.5613699907817427E-6</c:v>
                </c:pt>
                <c:pt idx="117">
                  <c:v>-9.4734158281402102E-6</c:v>
                </c:pt>
                <c:pt idx="118">
                  <c:v>-1.181922090956406E-5</c:v>
                </c:pt>
                <c:pt idx="119">
                  <c:v>-1.4692711199603843E-5</c:v>
                </c:pt>
                <c:pt idx="120">
                  <c:v>-1.8208803726941903E-5</c:v>
                </c:pt>
                <c:pt idx="121">
                  <c:v>-2.2508514649596829E-5</c:v>
                </c:pt>
                <c:pt idx="122">
                  <c:v>-2.7765441989248321E-5</c:v>
                </c:pt>
                <c:pt idx="123">
                  <c:v>-3.4194033790509031E-5</c:v>
                </c:pt>
                <c:pt idx="124">
                  <c:v>-4.206018867012364E-5</c:v>
                </c:pt>
                <c:pt idx="125">
                  <c:v>-5.1694922670928982E-5</c:v>
                </c:pt>
                <c:pt idx="126">
                  <c:v>-6.3512094058288648E-5</c:v>
                </c:pt>
                <c:pt idx="127">
                  <c:v>-7.8031536574071184E-5</c:v>
                </c:pt>
                <c:pt idx="128">
                  <c:v>-9.5909455581482064E-5</c:v>
                </c:pt>
                <c:pt idx="129">
                  <c:v>-1.1797865633434775E-4</c:v>
                </c:pt>
                <c:pt idx="130">
                  <c:v>-1.4530219740916449E-4</c:v>
                </c:pt>
                <c:pt idx="131">
                  <c:v>-1.792455454479589E-4</c:v>
                </c:pt>
                <c:pt idx="132">
                  <c:v>-2.2157448119511112E-4</c:v>
                </c:pt>
                <c:pt idx="133">
                  <c:v>-2.7458923322110459E-4</c:v>
                </c:pt>
                <c:pt idx="134">
                  <c:v>-3.4131017124978757E-4</c:v>
                </c:pt>
                <c:pt idx="135">
                  <c:v>-4.2573780629447702E-4</c:v>
                </c:pt>
                <c:pt idx="136">
                  <c:v>-5.3322135335484599E-4</c:v>
                </c:pt>
                <c:pt idx="137">
                  <c:v>-6.7098828944610204E-4</c:v>
                </c:pt>
                <c:pt idx="138">
                  <c:v>-8.4891660396668777E-4</c:v>
                </c:pt>
                <c:pt idx="139">
                  <c:v>-1.0806795552773917E-3</c:v>
                </c:pt>
                <c:pt idx="140">
                  <c:v>-1.385473720601075E-3</c:v>
                </c:pt>
                <c:pt idx="141">
                  <c:v>-1.7906809483566807E-3</c:v>
                </c:pt>
                <c:pt idx="142">
                  <c:v>-2.3360633018682827E-3</c:v>
                </c:pt>
                <c:pt idx="143">
                  <c:v>-3.0805461450527159E-3</c:v>
                </c:pt>
                <c:pt idx="144">
                  <c:v>-4.1135126981121546E-3</c:v>
                </c:pt>
                <c:pt idx="145">
                  <c:v>-5.5742563465640341E-3</c:v>
                </c:pt>
                <c:pt idx="146">
                  <c:v>-7.6868242205912311E-3</c:v>
                </c:pt>
                <c:pt idx="147">
                  <c:v>-1.0825383099881491E-2</c:v>
                </c:pt>
                <c:pt idx="148">
                  <c:v>-1.5643809933675874E-2</c:v>
                </c:pt>
                <c:pt idx="149">
                  <c:v>-2.3350471774066912E-2</c:v>
                </c:pt>
                <c:pt idx="150">
                  <c:v>-3.6341656144777995E-2</c:v>
                </c:pt>
                <c:pt idx="151">
                  <c:v>-5.9826518465830564E-2</c:v>
                </c:pt>
                <c:pt idx="152">
                  <c:v>-0.10663075660830293</c:v>
                </c:pt>
                <c:pt idx="153">
                  <c:v>-0.21450392671817131</c:v>
                </c:pt>
                <c:pt idx="154">
                  <c:v>-0.52998698409920386</c:v>
                </c:pt>
                <c:pt idx="155">
                  <c:v>-1.9708235535129783</c:v>
                </c:pt>
                <c:pt idx="156">
                  <c:v>-24.578502531077827</c:v>
                </c:pt>
                <c:pt idx="157">
                  <c:v>-2.9202881289349278</c:v>
                </c:pt>
                <c:pt idx="158">
                  <c:v>-1.0272475405134891</c:v>
                </c:pt>
                <c:pt idx="159">
                  <c:v>-0.55886741047082023</c:v>
                </c:pt>
                <c:pt idx="160">
                  <c:v>-0.376753700198178</c:v>
                </c:pt>
                <c:pt idx="161">
                  <c:v>-0.28816684614556193</c:v>
                </c:pt>
                <c:pt idx="162">
                  <c:v>-0.23969140757296739</c:v>
                </c:pt>
                <c:pt idx="163">
                  <c:v>-0.2118275545405241</c:v>
                </c:pt>
                <c:pt idx="164">
                  <c:v>-0.19614844804166742</c:v>
                </c:pt>
                <c:pt idx="165">
                  <c:v>-0.18863349415719188</c:v>
                </c:pt>
                <c:pt idx="166">
                  <c:v>-0.18730813282718356</c:v>
                </c:pt>
                <c:pt idx="167">
                  <c:v>-0.19129819067078702</c:v>
                </c:pt>
                <c:pt idx="168">
                  <c:v>-0.20043250459059414</c:v>
                </c:pt>
                <c:pt idx="169">
                  <c:v>-0.21509681700358252</c:v>
                </c:pt>
                <c:pt idx="170">
                  <c:v>-0.23623324896070969</c:v>
                </c:pt>
                <c:pt idx="171">
                  <c:v>-0.26545879698174285</c:v>
                </c:pt>
                <c:pt idx="172">
                  <c:v>-0.30532342640835575</c:v>
                </c:pt>
                <c:pt idx="173">
                  <c:v>-0.35977640076418399</c:v>
                </c:pt>
                <c:pt idx="174">
                  <c:v>-0.4349838765411676</c:v>
                </c:pt>
                <c:pt idx="175">
                  <c:v>-0.54077936854216713</c:v>
                </c:pt>
                <c:pt idx="176">
                  <c:v>-0.69330669274828394</c:v>
                </c:pt>
                <c:pt idx="177">
                  <c:v>-0.9199937794075792</c:v>
                </c:pt>
                <c:pt idx="178">
                  <c:v>-1.2692241695813622</c:v>
                </c:pt>
                <c:pt idx="179">
                  <c:v>-1.8296849363271017</c:v>
                </c:pt>
                <c:pt idx="180">
                  <c:v>-2.7698960378340045</c:v>
                </c:pt>
                <c:pt idx="181">
                  <c:v>-4.421466281148752</c:v>
                </c:pt>
                <c:pt idx="182">
                  <c:v>-7.4844586994964573</c:v>
                </c:pt>
                <c:pt idx="183">
                  <c:v>-13.961637074179048</c:v>
                </c:pt>
                <c:pt idx="184">
                  <c:v>-30.846728989845644</c:v>
                </c:pt>
                <c:pt idx="185">
                  <c:v>-12.986017335027906</c:v>
                </c:pt>
                <c:pt idx="186">
                  <c:v>-8.6747875957866061</c:v>
                </c:pt>
                <c:pt idx="187">
                  <c:v>-6.6695590940805003</c:v>
                </c:pt>
                <c:pt idx="188">
                  <c:v>-5.6692032521779865</c:v>
                </c:pt>
                <c:pt idx="189">
                  <c:v>-5.2598179002485592</c:v>
                </c:pt>
                <c:pt idx="190">
                  <c:v>-5.3137610214309596</c:v>
                </c:pt>
                <c:pt idx="191">
                  <c:v>-5.8793982412623516</c:v>
                </c:pt>
                <c:pt idx="192">
                  <c:v>-7.2418651487191426</c:v>
                </c:pt>
                <c:pt idx="193">
                  <c:v>-10.319461465053571</c:v>
                </c:pt>
                <c:pt idx="194">
                  <c:v>-19.94379920238034</c:v>
                </c:pt>
                <c:pt idx="195">
                  <c:v>-15.208896603515971</c:v>
                </c:pt>
                <c:pt idx="196">
                  <c:v>-6.7976259672644055</c:v>
                </c:pt>
                <c:pt idx="197">
                  <c:v>-3.4186862704132288</c:v>
                </c:pt>
                <c:pt idx="198">
                  <c:v>-1.838793890585072</c:v>
                </c:pt>
                <c:pt idx="199">
                  <c:v>-1.0563962966825313</c:v>
                </c:pt>
                <c:pt idx="200">
                  <c:v>-0.64457683434773982</c:v>
                </c:pt>
                <c:pt idx="201">
                  <c:v>-0.4141000162069996</c:v>
                </c:pt>
                <c:pt idx="202">
                  <c:v>-0.27774218736970396</c:v>
                </c:pt>
                <c:pt idx="203">
                  <c:v>-0.19309955461411887</c:v>
                </c:pt>
                <c:pt idx="204">
                  <c:v>-0.13836591056570269</c:v>
                </c:pt>
                <c:pt idx="205">
                  <c:v>-0.10171978517351585</c:v>
                </c:pt>
                <c:pt idx="206">
                  <c:v>-7.6442544921154459E-2</c:v>
                </c:pt>
                <c:pt idx="207">
                  <c:v>-5.8553731123102311E-2</c:v>
                </c:pt>
                <c:pt idx="208">
                  <c:v>-4.5607801835358619E-2</c:v>
                </c:pt>
                <c:pt idx="209">
                  <c:v>-3.6053608655997452E-2</c:v>
                </c:pt>
                <c:pt idx="210">
                  <c:v>-2.8879325733439164E-2</c:v>
                </c:pt>
                <c:pt idx="211">
                  <c:v>-2.3408361085139287E-2</c:v>
                </c:pt>
                <c:pt idx="212">
                  <c:v>-1.9178197796174416E-2</c:v>
                </c:pt>
                <c:pt idx="213">
                  <c:v>-1.5866358779140714E-2</c:v>
                </c:pt>
                <c:pt idx="214">
                  <c:v>-1.3243978910546819E-2</c:v>
                </c:pt>
                <c:pt idx="215">
                  <c:v>-1.1146002230348243E-2</c:v>
                </c:pt>
                <c:pt idx="216">
                  <c:v>-9.4516428707441709E-3</c:v>
                </c:pt>
                <c:pt idx="217">
                  <c:v>-8.0713270609266714E-3</c:v>
                </c:pt>
                <c:pt idx="218">
                  <c:v>-6.9378125755988193E-3</c:v>
                </c:pt>
                <c:pt idx="219">
                  <c:v>-6.0000518112598945E-3</c:v>
                </c:pt>
                <c:pt idx="220">
                  <c:v>-5.2188880758587755E-3</c:v>
                </c:pt>
                <c:pt idx="221">
                  <c:v>-4.5639963235512707E-3</c:v>
                </c:pt>
                <c:pt idx="222">
                  <c:v>-4.0116810915210594E-3</c:v>
                </c:pt>
                <c:pt idx="223">
                  <c:v>-3.543272936684654E-3</c:v>
                </c:pt>
                <c:pt idx="224">
                  <c:v>-3.1439480255570566E-3</c:v>
                </c:pt>
                <c:pt idx="225">
                  <c:v>-2.8018504203664455E-3</c:v>
                </c:pt>
                <c:pt idx="226">
                  <c:v>-2.5074332694207968E-3</c:v>
                </c:pt>
                <c:pt idx="227">
                  <c:v>-2.2529599289521944E-3</c:v>
                </c:pt>
                <c:pt idx="228">
                  <c:v>-2.0321230549256212E-3</c:v>
                </c:pt>
                <c:pt idx="229">
                  <c:v>-1.8397514995815677E-3</c:v>
                </c:pt>
                <c:pt idx="230">
                  <c:v>-1.6715831175266719E-3</c:v>
                </c:pt>
                <c:pt idx="231">
                  <c:v>-1.5240874443380376E-3</c:v>
                </c:pt>
                <c:pt idx="232">
                  <c:v>-1.3943264005684302E-3</c:v>
                </c:pt>
                <c:pt idx="233">
                  <c:v>-1.2798441987738889E-3</c:v>
                </c:pt>
                <c:pt idx="234">
                  <c:v>-1.178579833770574E-3</c:v>
                </c:pt>
                <c:pt idx="235">
                  <c:v>-1.0887971536730392E-3</c:v>
                </c:pt>
                <c:pt idx="236">
                  <c:v>-1.0090287064705272E-3</c:v>
                </c:pt>
                <c:pt idx="237">
                  <c:v>-9.3803045003942485E-4</c:v>
                </c:pt>
                <c:pt idx="238">
                  <c:v>-8.7474508498935931E-4</c:v>
                </c:pt>
                <c:pt idx="239">
                  <c:v>-8.1827227861918045E-4</c:v>
                </c:pt>
                <c:pt idx="240">
                  <c:v>-7.6784443744485828E-4</c:v>
                </c:pt>
                <c:pt idx="241">
                  <c:v>-7.228069860789508E-4</c:v>
                </c:pt>
                <c:pt idx="242">
                  <c:v>-6.8260234560198467E-4</c:v>
                </c:pt>
                <c:pt idx="243">
                  <c:v>-6.4675699171787943E-4</c:v>
                </c:pt>
                <c:pt idx="244">
                  <c:v>-6.1487112655139015E-4</c:v>
                </c:pt>
                <c:pt idx="245">
                  <c:v>-5.8661062855739146E-4</c:v>
                </c:pt>
                <c:pt idx="246">
                  <c:v>-5.6170106367195297E-4</c:v>
                </c:pt>
                <c:pt idx="247">
                  <c:v>-5.3992365737731902E-4</c:v>
                </c:pt>
                <c:pt idx="248">
                  <c:v>-5.2111325448074433E-4</c:v>
                </c:pt>
                <c:pt idx="249">
                  <c:v>-5.0515844721404836E-4</c:v>
                </c:pt>
                <c:pt idx="250">
                  <c:v>-4.9200425707103122E-4</c:v>
                </c:pt>
                <c:pt idx="251">
                  <c:v>-4.8165805009176368E-4</c:v>
                </c:pt>
                <c:pt idx="252">
                  <c:v>-4.741998135549952E-4</c:v>
                </c:pt>
                <c:pt idx="253">
                  <c:v>-4.6979863738405667E-4</c:v>
                </c:pt>
                <c:pt idx="254">
                  <c:v>-4.6873843018603188E-4</c:v>
                </c:pt>
                <c:pt idx="255">
                  <c:v>-4.7145794290309392E-4</c:v>
                </c:pt>
                <c:pt idx="256">
                  <c:v>-4.7861382535158701E-4</c:v>
                </c:pt>
                <c:pt idx="257">
                  <c:v>-4.9118224140098736E-4</c:v>
                </c:pt>
                <c:pt idx="258">
                  <c:v>-5.1062782054569274E-4</c:v>
                </c:pt>
                <c:pt idx="259">
                  <c:v>-5.3919593113541358E-4</c:v>
                </c:pt>
                <c:pt idx="260">
                  <c:v>-5.8044362871149642E-4</c:v>
                </c:pt>
                <c:pt idx="261">
                  <c:v>-6.4026390805426272E-4</c:v>
                </c:pt>
                <c:pt idx="262">
                  <c:v>-7.2901462610705362E-4</c:v>
                </c:pt>
                <c:pt idx="263">
                  <c:v>-8.6638269633032203E-4</c:v>
                </c:pt>
                <c:pt idx="264">
                  <c:v>-1.0939649601787154E-3</c:v>
                </c:pt>
                <c:pt idx="265">
                  <c:v>-1.5138510789998905E-3</c:v>
                </c:pt>
                <c:pt idx="266">
                  <c:v>-2.4408326968693383E-3</c:v>
                </c:pt>
                <c:pt idx="267">
                  <c:v>-5.3190691942165717E-3</c:v>
                </c:pt>
                <c:pt idx="268">
                  <c:v>-2.7070103589250959E-2</c:v>
                </c:pt>
                <c:pt idx="269">
                  <c:v>-0.48532912746408091</c:v>
                </c:pt>
                <c:pt idx="270">
                  <c:v>-3.177739071756266E-3</c:v>
                </c:pt>
                <c:pt idx="271">
                  <c:v>-1.0229382409627931E-3</c:v>
                </c:pt>
                <c:pt idx="272">
                  <c:v>-4.2601672155697718E-4</c:v>
                </c:pt>
                <c:pt idx="273">
                  <c:v>-2.0597876503099599E-4</c:v>
                </c:pt>
                <c:pt idx="274">
                  <c:v>-1.0860058402337701E-4</c:v>
                </c:pt>
                <c:pt idx="275">
                  <c:v>-6.0334594633421816E-5</c:v>
                </c:pt>
                <c:pt idx="276">
                  <c:v>-3.458172068554601E-5</c:v>
                </c:pt>
                <c:pt idx="277">
                  <c:v>-2.0151835026869391E-5</c:v>
                </c:pt>
                <c:pt idx="278">
                  <c:v>-1.1804212513054576E-5</c:v>
                </c:pt>
                <c:pt idx="279">
                  <c:v>-6.8821873251903474E-6</c:v>
                </c:pt>
                <c:pt idx="280">
                  <c:v>-3.9556452580003383E-6</c:v>
                </c:pt>
                <c:pt idx="281">
                  <c:v>-2.2182714645297266E-6</c:v>
                </c:pt>
                <c:pt idx="282">
                  <c:v>-1.1989143811492763E-6</c:v>
                </c:pt>
                <c:pt idx="283">
                  <c:v>-6.1469546200843504E-7</c:v>
                </c:pt>
                <c:pt idx="284">
                  <c:v>-2.9243317801409528E-7</c:v>
                </c:pt>
                <c:pt idx="285">
                  <c:v>-1.2483615772128393E-7</c:v>
                </c:pt>
                <c:pt idx="286">
                  <c:v>-4.5223019985702415E-8</c:v>
                </c:pt>
                <c:pt idx="287">
                  <c:v>-1.250776987650894E-8</c:v>
                </c:pt>
                <c:pt idx="288">
                  <c:v>-2.068375375654285E-9</c:v>
                </c:pt>
                <c:pt idx="289">
                  <c:v>-8.7928342728240337E-11</c:v>
                </c:pt>
                <c:pt idx="290">
                  <c:v>-5.7859647993197425E-14</c:v>
                </c:pt>
                <c:pt idx="291">
                  <c:v>-2.4042805261932621E-10</c:v>
                </c:pt>
                <c:pt idx="292">
                  <c:v>-2.8277475756627602E-9</c:v>
                </c:pt>
                <c:pt idx="293">
                  <c:v>-1.2484187248280452E-8</c:v>
                </c:pt>
                <c:pt idx="294">
                  <c:v>-3.6115817809166818E-8</c:v>
                </c:pt>
                <c:pt idx="295">
                  <c:v>-8.2541267555569294E-8</c:v>
                </c:pt>
                <c:pt idx="296">
                  <c:v>-1.6239873053767544E-7</c:v>
                </c:pt>
                <c:pt idx="297">
                  <c:v>-2.881884137662042E-7</c:v>
                </c:pt>
                <c:pt idx="298">
                  <c:v>-4.7442521985859914E-7</c:v>
                </c:pt>
                <c:pt idx="299">
                  <c:v>-7.3788859185781459E-7</c:v>
                </c:pt>
                <c:pt idx="300">
                  <c:v>-1.0979652677101679E-6</c:v>
                </c:pt>
                <c:pt idx="301">
                  <c:v>-1.5770874239295419E-6</c:v>
                </c:pt>
                <c:pt idx="302">
                  <c:v>-2.2012745560087321E-6</c:v>
                </c:pt>
                <c:pt idx="303">
                  <c:v>-3.0007927499759861E-6</c:v>
                </c:pt>
                <c:pt idx="304">
                  <c:v>-4.0109504954002094E-6</c:v>
                </c:pt>
                <c:pt idx="305">
                  <c:v>-5.273056170231553E-6</c:v>
                </c:pt>
                <c:pt idx="306">
                  <c:v>-6.8355692318951869E-6</c:v>
                </c:pt>
                <c:pt idx="307">
                  <c:v>-8.7554853753553323E-6</c:v>
                </c:pt>
                <c:pt idx="308">
                  <c:v>-1.1100005900494161E-5</c:v>
                </c:pt>
                <c:pt idx="309">
                  <c:v>-1.3948553978927622E-5</c:v>
                </c:pt>
                <c:pt idx="310">
                  <c:v>-1.7395215880598668E-5</c:v>
                </c:pt>
                <c:pt idx="311">
                  <c:v>-2.1551704802695302E-5</c:v>
                </c:pt>
                <c:pt idx="312">
                  <c:v>-2.6550969432308251E-5</c:v>
                </c:pt>
                <c:pt idx="313">
                  <c:v>-3.2551600701848358E-5</c:v>
                </c:pt>
                <c:pt idx="314">
                  <c:v>-3.9743230208135163E-5</c:v>
                </c:pt>
                <c:pt idx="315">
                  <c:v>-4.8353164979360315E-5</c:v>
                </c:pt>
                <c:pt idx="316">
                  <c:v>-5.8654569433165915E-5</c:v>
                </c:pt>
                <c:pt idx="317">
                  <c:v>-7.0976590963588591E-5</c:v>
                </c:pt>
                <c:pt idx="318">
                  <c:v>-8.5716937091677981E-5</c:v>
                </c:pt>
                <c:pt idx="319">
                  <c:v>-1.0335755774822618E-4</c:v>
                </c:pt>
                <c:pt idx="320">
                  <c:v>-1.2448427801986886E-4</c:v>
                </c:pt>
                <c:pt idx="321">
                  <c:v>-1.498114798567931E-4</c:v>
                </c:pt>
                <c:pt idx="322">
                  <c:v>-1.8021326811648719E-4</c:v>
                </c:pt>
                <c:pt idx="323">
                  <c:v>-2.1676300661234541E-4</c:v>
                </c:pt>
                <c:pt idx="324">
                  <c:v>-2.6078371599618411E-4</c:v>
                </c:pt>
                <c:pt idx="325">
                  <c:v>-3.1391264641051345E-4</c:v>
                </c:pt>
                <c:pt idx="326">
                  <c:v>-3.7818445778968696E-4</c:v>
                </c:pt>
                <c:pt idx="327">
                  <c:v>-4.561389798111198E-4</c:v>
                </c:pt>
                <c:pt idx="328">
                  <c:v>-5.5096165425315847E-4</c:v>
                </c:pt>
                <c:pt idx="329">
                  <c:v>-6.6666773756161066E-4</c:v>
                </c:pt>
                <c:pt idx="330">
                  <c:v>-8.0834552979493885E-4</c:v>
                </c:pt>
                <c:pt idx="331">
                  <c:v>-9.8247984832056188E-4</c:v>
                </c:pt>
                <c:pt idx="332">
                  <c:v>-1.197385504601151E-3</c:v>
                </c:pt>
                <c:pt idx="333">
                  <c:v>-1.4637929235923987E-3</c:v>
                </c:pt>
                <c:pt idx="334">
                  <c:v>-1.795646193835476E-3</c:v>
                </c:pt>
                <c:pt idx="335">
                  <c:v>-2.2112007549409756E-3</c:v>
                </c:pt>
                <c:pt idx="336">
                  <c:v>-2.7345483636967119E-3</c:v>
                </c:pt>
                <c:pt idx="337">
                  <c:v>-3.3977585478093429E-3</c:v>
                </c:pt>
                <c:pt idx="338">
                  <c:v>-4.2439208847829049E-3</c:v>
                </c:pt>
                <c:pt idx="339">
                  <c:v>-5.3315217691392554E-3</c:v>
                </c:pt>
                <c:pt idx="340">
                  <c:v>-6.7408277808303288E-3</c:v>
                </c:pt>
                <c:pt idx="341">
                  <c:v>-8.5833356866235333E-3</c:v>
                </c:pt>
                <c:pt idx="342">
                  <c:v>-1.1015993119524163E-2</c:v>
                </c:pt>
                <c:pt idx="343">
                  <c:v>-1.4262987134048536E-2</c:v>
                </c:pt>
                <c:pt idx="344">
                  <c:v>-1.8649799062711629E-2</c:v>
                </c:pt>
                <c:pt idx="345">
                  <c:v>-2.4657620480681514E-2</c:v>
                </c:pt>
                <c:pt idx="346">
                  <c:v>-3.3012474449083826E-2</c:v>
                </c:pt>
                <c:pt idx="347">
                  <c:v>-4.4835267430612384E-2</c:v>
                </c:pt>
                <c:pt idx="348">
                  <c:v>-6.1902419780858899E-2</c:v>
                </c:pt>
                <c:pt idx="349">
                  <c:v>-8.7114790955506713E-2</c:v>
                </c:pt>
                <c:pt idx="350">
                  <c:v>-0.12537573918257505</c:v>
                </c:pt>
                <c:pt idx="351">
                  <c:v>-0.18531139251579343</c:v>
                </c:pt>
                <c:pt idx="352">
                  <c:v>-0.28281701620426947</c:v>
                </c:pt>
                <c:pt idx="353">
                  <c:v>-0.44878984754992346</c:v>
                </c:pt>
                <c:pt idx="354">
                  <c:v>-0.7470089435781796</c:v>
                </c:pt>
                <c:pt idx="355">
                  <c:v>-1.3177510604071252</c:v>
                </c:pt>
                <c:pt idx="356">
                  <c:v>-2.4877882354195253</c:v>
                </c:pt>
                <c:pt idx="357">
                  <c:v>-5.0534672207853557</c:v>
                </c:pt>
                <c:pt idx="358">
                  <c:v>-11.292501323495447</c:v>
                </c:pt>
                <c:pt idx="359">
                  <c:v>-27.652551713121518</c:v>
                </c:pt>
                <c:pt idx="360">
                  <c:v>-10.669746565701651</c:v>
                </c:pt>
                <c:pt idx="361">
                  <c:v>-6.7635186896908239</c:v>
                </c:pt>
                <c:pt idx="362">
                  <c:v>-5.0145464261448076</c:v>
                </c:pt>
                <c:pt idx="363">
                  <c:v>-4.1091918747628124</c:v>
                </c:pt>
                <c:pt idx="364">
                  <c:v>-3.6217377207027339</c:v>
                </c:pt>
                <c:pt idx="365">
                  <c:v>-3.3768256162941235</c:v>
                </c:pt>
                <c:pt idx="366">
                  <c:v>-3.2941747715885379</c:v>
                </c:pt>
                <c:pt idx="367">
                  <c:v>-3.3363773449437657</c:v>
                </c:pt>
                <c:pt idx="368">
                  <c:v>-3.4882989867758232</c:v>
                </c:pt>
                <c:pt idx="369">
                  <c:v>-3.7481011995615039</c:v>
                </c:pt>
                <c:pt idx="370">
                  <c:v>-4.1229889731023555</c:v>
                </c:pt>
                <c:pt idx="371">
                  <c:v>-4.6268584725895003</c:v>
                </c:pt>
                <c:pt idx="372">
                  <c:v>-5.2784089880057472</c:v>
                </c:pt>
                <c:pt idx="373">
                  <c:v>-6.0987447754450699</c:v>
                </c:pt>
                <c:pt idx="374">
                  <c:v>-7.1075836517903124</c:v>
                </c:pt>
                <c:pt idx="375">
                  <c:v>-8.3170296751332931</c:v>
                </c:pt>
                <c:pt idx="376">
                  <c:v>-9.7212909723842476</c:v>
                </c:pt>
                <c:pt idx="377">
                  <c:v>-11.279521721588921</c:v>
                </c:pt>
                <c:pt idx="378">
                  <c:v>-12.888200114854662</c:v>
                </c:pt>
                <c:pt idx="379">
                  <c:v>-14.345516555934392</c:v>
                </c:pt>
                <c:pt idx="380">
                  <c:v>-15.338702021878278</c:v>
                </c:pt>
                <c:pt idx="381">
                  <c:v>-15.530807729995722</c:v>
                </c:pt>
                <c:pt idx="382">
                  <c:v>-14.769370628471052</c:v>
                </c:pt>
                <c:pt idx="383">
                  <c:v>-13.216957371991027</c:v>
                </c:pt>
                <c:pt idx="384">
                  <c:v>-11.225286600996522</c:v>
                </c:pt>
                <c:pt idx="385">
                  <c:v>-9.1295826814337069</c:v>
                </c:pt>
                <c:pt idx="386">
                  <c:v>-7.1602265547116417</c:v>
                </c:pt>
                <c:pt idx="387">
                  <c:v>-5.4476221256141057</c:v>
                </c:pt>
                <c:pt idx="388">
                  <c:v>-4.0466686991683813</c:v>
                </c:pt>
                <c:pt idx="389">
                  <c:v>-2.957114076211159</c:v>
                </c:pt>
                <c:pt idx="390">
                  <c:v>-2.1427179812026251</c:v>
                </c:pt>
                <c:pt idx="391">
                  <c:v>-1.5506609458003222</c:v>
                </c:pt>
                <c:pt idx="392">
                  <c:v>-1.1271344075038798</c:v>
                </c:pt>
                <c:pt idx="393">
                  <c:v>-0.82607964319526206</c:v>
                </c:pt>
                <c:pt idx="394">
                  <c:v>-0.61187079933347299</c:v>
                </c:pt>
                <c:pt idx="395">
                  <c:v>-0.45854945630407323</c:v>
                </c:pt>
                <c:pt idx="396">
                  <c:v>-0.34782035197306166</c:v>
                </c:pt>
                <c:pt idx="397">
                  <c:v>-0.26699599456769063</c:v>
                </c:pt>
                <c:pt idx="398">
                  <c:v>-0.20732359010294824</c:v>
                </c:pt>
                <c:pt idx="399">
                  <c:v>-0.16275473767718945</c:v>
                </c:pt>
                <c:pt idx="400">
                  <c:v>-0.12908519610885907</c:v>
                </c:pt>
                <c:pt idx="401">
                  <c:v>-0.103368062350764</c:v>
                </c:pt>
                <c:pt idx="402">
                  <c:v>-8.3517554746254691E-2</c:v>
                </c:pt>
                <c:pt idx="403">
                  <c:v>-6.8041976019519515E-2</c:v>
                </c:pt>
                <c:pt idx="404">
                  <c:v>-5.5863150325744737E-2</c:v>
                </c:pt>
                <c:pt idx="405">
                  <c:v>-4.6193557791509451E-2</c:v>
                </c:pt>
                <c:pt idx="406">
                  <c:v>-3.8452048754903982E-2</c:v>
                </c:pt>
                <c:pt idx="407">
                  <c:v>-3.2205494471083368E-2</c:v>
                </c:pt>
                <c:pt idx="408">
                  <c:v>-2.7128003407800992E-2</c:v>
                </c:pt>
                <c:pt idx="409">
                  <c:v>-2.2972135476313708E-2</c:v>
                </c:pt>
                <c:pt idx="410">
                  <c:v>-1.9548386236117946E-2</c:v>
                </c:pt>
                <c:pt idx="411">
                  <c:v>-1.6710425082641266E-2</c:v>
                </c:pt>
                <c:pt idx="412">
                  <c:v>-1.4344374685122646E-2</c:v>
                </c:pt>
                <c:pt idx="413">
                  <c:v>-1.2360955252942452E-2</c:v>
                </c:pt>
                <c:pt idx="414">
                  <c:v>-1.0689678217514414E-2</c:v>
                </c:pt>
                <c:pt idx="415">
                  <c:v>-9.2745190152135198E-3</c:v>
                </c:pt>
                <c:pt idx="416">
                  <c:v>-8.0706665221164427E-3</c:v>
                </c:pt>
                <c:pt idx="417">
                  <c:v>-7.0420626723860036E-3</c:v>
                </c:pt>
                <c:pt idx="418">
                  <c:v>-6.159526622887857E-3</c:v>
                </c:pt>
                <c:pt idx="419">
                  <c:v>-5.3993146411567931E-3</c:v>
                </c:pt>
                <c:pt idx="420">
                  <c:v>-4.7420071602424846E-3</c:v>
                </c:pt>
                <c:pt idx="421">
                  <c:v>-4.1716432129999155E-3</c:v>
                </c:pt>
                <c:pt idx="422">
                  <c:v>-3.6750431737242305E-3</c:v>
                </c:pt>
                <c:pt idx="423">
                  <c:v>-3.2412757640155896E-3</c:v>
                </c:pt>
                <c:pt idx="424">
                  <c:v>-2.8612362629050142E-3</c:v>
                </c:pt>
                <c:pt idx="425">
                  <c:v>-2.5273109441303083E-3</c:v>
                </c:pt>
                <c:pt idx="426">
                  <c:v>-2.2331087519899583E-3</c:v>
                </c:pt>
                <c:pt idx="427">
                  <c:v>-1.97324569313557E-3</c:v>
                </c:pt>
                <c:pt idx="428">
                  <c:v>-1.7431707729759936E-3</c:v>
                </c:pt>
                <c:pt idx="429">
                  <c:v>-1.5390248350400683E-3</c:v>
                </c:pt>
                <c:pt idx="430">
                  <c:v>-1.3575255828365807E-3</c:v>
                </c:pt>
                <c:pt idx="431">
                  <c:v>-1.1958735301112564E-3</c:v>
                </c:pt>
                <c:pt idx="432">
                  <c:v>-1.051674751313058E-3</c:v>
                </c:pt>
                <c:pt idx="433">
                  <c:v>-9.2287717256411188E-4</c:v>
                </c:pt>
                <c:pt idx="434">
                  <c:v>-8.0771781681308603E-4</c:v>
                </c:pt>
                <c:pt idx="435">
                  <c:v>-7.0467894151381681E-4</c:v>
                </c:pt>
                <c:pt idx="436">
                  <c:v>-6.1245141758809786E-4</c:v>
                </c:pt>
                <c:pt idx="437">
                  <c:v>-5.2990402138740193E-4</c:v>
                </c:pt>
                <c:pt idx="438">
                  <c:v>-4.5605756605869325E-4</c:v>
                </c:pt>
                <c:pt idx="439">
                  <c:v>-3.9006300115472026E-4</c:v>
                </c:pt>
                <c:pt idx="440">
                  <c:v>-3.3118277039842215E-4</c:v>
                </c:pt>
                <c:pt idx="441">
                  <c:v>-2.7877484700328795E-4</c:v>
                </c:pt>
                <c:pt idx="442">
                  <c:v>-2.322789702181429E-4</c:v>
                </c:pt>
                <c:pt idx="443">
                  <c:v>-1.9120469178018939E-4</c:v>
                </c:pt>
                <c:pt idx="444">
                  <c:v>-1.5512091086223678E-4</c:v>
                </c:pt>
                <c:pt idx="445">
                  <c:v>-1.2364663429691476E-4</c:v>
                </c:pt>
                <c:pt idx="446">
                  <c:v>-9.6442748212952582E-5</c:v>
                </c:pt>
                <c:pt idx="447">
                  <c:v>-7.3204629821743545E-5</c:v>
                </c:pt>
                <c:pt idx="448">
                  <c:v>-5.3655465671690174E-5</c:v>
                </c:pt>
                <c:pt idx="449">
                  <c:v>-3.7540176500540254E-5</c:v>
                </c:pt>
                <c:pt idx="450">
                  <c:v>-2.461987997187957E-5</c:v>
                </c:pt>
                <c:pt idx="451">
                  <c:v>-1.4666851339752255E-5</c:v>
                </c:pt>
                <c:pt idx="452">
                  <c:v>-7.4599690888797363E-6</c:v>
                </c:pt>
                <c:pt idx="453">
                  <c:v>-2.7806573912801723E-6</c:v>
                </c:pt>
                <c:pt idx="454">
                  <c:v>-4.0935948787658799E-7</c:v>
                </c:pt>
                <c:pt idx="455">
                  <c:v>-1.2259514166060182E-7</c:v>
                </c:pt>
                <c:pt idx="456">
                  <c:v>-1.6906697877584057E-6</c:v>
                </c:pt>
                <c:pt idx="457">
                  <c:v>-4.8761120653277719E-6</c:v>
                </c:pt>
                <c:pt idx="458">
                  <c:v>-9.4329181259686359E-6</c:v>
                </c:pt>
                <c:pt idx="459">
                  <c:v>-1.5106674885723702E-5</c:v>
                </c:pt>
                <c:pt idx="460">
                  <c:v>-2.1635618528029995E-5</c:v>
                </c:pt>
                <c:pt idx="461">
                  <c:v>-2.8752659173884942E-5</c:v>
                </c:pt>
                <c:pt idx="462">
                  <c:v>-3.6188367624729181E-5</c:v>
                </c:pt>
                <c:pt idx="463">
                  <c:v>-4.3674876798919211E-5</c:v>
                </c:pt>
                <c:pt idx="464">
                  <c:v>-5.0950601008894634E-5</c:v>
                </c:pt>
                <c:pt idx="465">
                  <c:v>-5.7765624120870186E-5</c:v>
                </c:pt>
                <c:pt idx="466">
                  <c:v>-6.3887556576866484E-5</c:v>
                </c:pt>
                <c:pt idx="467">
                  <c:v>-6.9107616285656162E-5</c:v>
                </c:pt>
                <c:pt idx="468">
                  <c:v>-7.3246653893906601E-5</c:v>
                </c:pt>
                <c:pt idx="469">
                  <c:v>-7.6160823350661849E-5</c:v>
                </c:pt>
                <c:pt idx="470">
                  <c:v>-7.7746596502490195E-5</c:v>
                </c:pt>
                <c:pt idx="471">
                  <c:v>-7.7944837412081069E-5</c:v>
                </c:pt>
                <c:pt idx="472">
                  <c:v>-7.6743686773322951E-5</c:v>
                </c:pt>
                <c:pt idx="473">
                  <c:v>-7.4180055956596234E-5</c:v>
                </c:pt>
                <c:pt idx="474">
                  <c:v>-7.0339588518537755E-5</c:v>
                </c:pt>
                <c:pt idx="475">
                  <c:v>-6.535500624550631E-5</c:v>
                </c:pt>
                <c:pt idx="476">
                  <c:v>-5.9402808540890068E-5</c:v>
                </c:pt>
                <c:pt idx="477">
                  <c:v>-5.2698327625559497E-5</c:v>
                </c:pt>
                <c:pt idx="478">
                  <c:v>-4.5489147936569202E-5</c:v>
                </c:pt>
                <c:pt idx="479">
                  <c:v>-3.804686524931574E-5</c:v>
                </c:pt>
                <c:pt idx="480">
                  <c:v>-3.0657080971305922E-5</c:v>
                </c:pt>
                <c:pt idx="481">
                  <c:v>-2.3607391262762487E-5</c:v>
                </c:pt>
                <c:pt idx="482">
                  <c:v>-1.7172938774998399E-5</c:v>
                </c:pt>
                <c:pt idx="483">
                  <c:v>-1.1598863299357001E-5</c:v>
                </c:pt>
                <c:pt idx="484">
                  <c:v>-7.0787853847426719E-6</c:v>
                </c:pt>
                <c:pt idx="485">
                  <c:v>-3.7284976241269679E-6</c:v>
                </c:pt>
                <c:pt idx="486">
                  <c:v>-1.5549365711613205E-6</c:v>
                </c:pt>
                <c:pt idx="487">
                  <c:v>-4.240147057818272E-7</c:v>
                </c:pt>
                <c:pt idx="488">
                  <c:v>-4.2081223725987889E-8</c:v>
                </c:pt>
                <c:pt idx="489">
                  <c:v>-3.8004145456873357E-12</c:v>
                </c:pt>
                <c:pt idx="490">
                  <c:v>-3.5646658994166023E-8</c:v>
                </c:pt>
                <c:pt idx="491">
                  <c:v>-1.0245398090110586E-6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9-40FA-849D-A2CE02FD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9519"/>
        <c:axId val="1738159935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演算処理部!$BU$41:$BU$931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演算処理部!$BV$41:$BV$931</c:f>
              <c:numCache>
                <c:formatCode>General</c:formatCode>
                <c:ptCount val="891"/>
                <c:pt idx="0">
                  <c:v>-4.2299917613984939E-2</c:v>
                </c:pt>
                <c:pt idx="1">
                  <c:v>-4.6116518289189841E-2</c:v>
                </c:pt>
                <c:pt idx="2">
                  <c:v>-4.838048254177052E-2</c:v>
                </c:pt>
                <c:pt idx="3">
                  <c:v>-4.8898706446649724E-2</c:v>
                </c:pt>
                <c:pt idx="4">
                  <c:v>-4.7596318606508523E-2</c:v>
                </c:pt>
                <c:pt idx="5">
                  <c:v>-4.4527605013658621E-2</c:v>
                </c:pt>
                <c:pt idx="6">
                  <c:v>-3.9879649853331173E-2</c:v>
                </c:pt>
                <c:pt idx="7">
                  <c:v>-3.3967763241165613E-2</c:v>
                </c:pt>
                <c:pt idx="8">
                  <c:v>-2.7221963951651468E-2</c:v>
                </c:pt>
                <c:pt idx="9">
                  <c:v>-2.0164105638423246E-2</c:v>
                </c:pt>
                <c:pt idx="10">
                  <c:v>-1.3375728806718024E-2</c:v>
                </c:pt>
                <c:pt idx="11">
                  <c:v>-7.4574184762828694E-3</c:v>
                </c:pt>
                <c:pt idx="12">
                  <c:v>-2.9813422483077924E-3</c:v>
                </c:pt>
                <c:pt idx="13">
                  <c:v>-4.3967554784346541E-4</c:v>
                </c:pt>
                <c:pt idx="14">
                  <c:v>-1.9267106449404796E-4</c:v>
                </c:pt>
                <c:pt idx="15">
                  <c:v>-2.4210296372094084E-3</c:v>
                </c:pt>
                <c:pt idx="16">
                  <c:v>-7.0877931035348745E-3</c:v>
                </c:pt>
                <c:pt idx="17">
                  <c:v>-1.391504749166559E-2</c:v>
                </c:pt>
                <c:pt idx="18">
                  <c:v>-2.2380218020690505E-2</c:v>
                </c:pt>
                <c:pt idx="19">
                  <c:v>-3.1735689093389897E-2</c:v>
                </c:pt>
                <c:pt idx="20">
                  <c:v>-4.1054035378232129E-2</c:v>
                </c:pt>
                <c:pt idx="21">
                  <c:v>-4.9299504936322069E-2</c:v>
                </c:pt>
                <c:pt idx="22">
                  <c:v>-5.5424719397126024E-2</c:v>
                </c:pt>
                <c:pt idx="23">
                  <c:v>-5.8489873165870766E-2</c:v>
                </c:pt>
                <c:pt idx="24">
                  <c:v>-5.7799806474981417E-2</c:v>
                </c:pt>
                <c:pt idx="25">
                  <c:v>-5.3051686180161574E-2</c:v>
                </c:pt>
                <c:pt idx="26">
                  <c:v>-4.4481883792806653E-2</c:v>
                </c:pt>
                <c:pt idx="27">
                  <c:v>-3.2994139197666361E-2</c:v>
                </c:pt>
                <c:pt idx="28">
                  <c:v>-2.0241725378918753E-2</c:v>
                </c:pt>
                <c:pt idx="29">
                  <c:v>-8.6246916773162641E-3</c:v>
                </c:pt>
                <c:pt idx="30">
                  <c:v>-1.1522542909782939E-3</c:v>
                </c:pt>
                <c:pt idx="31">
                  <c:v>-1.1163563980515451E-3</c:v>
                </c:pt>
                <c:pt idx="32">
                  <c:v>-1.1535089659559274E-2</c:v>
                </c:pt>
                <c:pt idx="33">
                  <c:v>-3.4364189163403502E-2</c:v>
                </c:pt>
                <c:pt idx="34">
                  <c:v>-6.9544740771053548E-2</c:v>
                </c:pt>
                <c:pt idx="35">
                  <c:v>-0.11404521653489516</c:v>
                </c:pt>
                <c:pt idx="36">
                  <c:v>-0.16114453744477725</c:v>
                </c:pt>
                <c:pt idx="37">
                  <c:v>-0.20028352769395599</c:v>
                </c:pt>
                <c:pt idx="38">
                  <c:v>-0.21794676172211502</c:v>
                </c:pt>
                <c:pt idx="39">
                  <c:v>-0.20043037866893268</c:v>
                </c:pt>
                <c:pt idx="40">
                  <c:v>-0.14043962364722781</c:v>
                </c:pt>
                <c:pt idx="41">
                  <c:v>-5.1874453723499664E-2</c:v>
                </c:pt>
                <c:pt idx="42">
                  <c:v>-3.4458198379535079E-4</c:v>
                </c:pt>
                <c:pt idx="43">
                  <c:v>-0.15092606248507331</c:v>
                </c:pt>
                <c:pt idx="44">
                  <c:v>-0.78349842097822409</c:v>
                </c:pt>
                <c:pt idx="45">
                  <c:v>-2.1451376289816237</c:v>
                </c:pt>
                <c:pt idx="46">
                  <c:v>-4.2000761930567396</c:v>
                </c:pt>
                <c:pt idx="47">
                  <c:v>-6.6656371660391454</c:v>
                </c:pt>
                <c:pt idx="48">
                  <c:v>-9.2698014919300764</c:v>
                </c:pt>
                <c:pt idx="49">
                  <c:v>-11.860504155320776</c:v>
                </c:pt>
                <c:pt idx="50">
                  <c:v>-14.376037998945815</c:v>
                </c:pt>
                <c:pt idx="51">
                  <c:v>-16.799754377478365</c:v>
                </c:pt>
                <c:pt idx="52">
                  <c:v>-19.133756147395168</c:v>
                </c:pt>
                <c:pt idx="53">
                  <c:v>-21.386887648199849</c:v>
                </c:pt>
                <c:pt idx="54">
                  <c:v>-23.569763336004677</c:v>
                </c:pt>
                <c:pt idx="55">
                  <c:v>-25.692859725592818</c:v>
                </c:pt>
                <c:pt idx="56">
                  <c:v>-27.765880922187645</c:v>
                </c:pt>
                <c:pt idx="57">
                  <c:v>-29.797637236667185</c:v>
                </c:pt>
                <c:pt idx="58">
                  <c:v>-31.796119586411756</c:v>
                </c:pt>
                <c:pt idx="59">
                  <c:v>-33.768639216104376</c:v>
                </c:pt>
                <c:pt idx="60">
                  <c:v>-35.721981014286882</c:v>
                </c:pt>
                <c:pt idx="61">
                  <c:v>-37.662551988830295</c:v>
                </c:pt>
                <c:pt idx="62">
                  <c:v>-39.5965205180431</c:v>
                </c:pt>
                <c:pt idx="63">
                  <c:v>-41.529947904040448</c:v>
                </c:pt>
                <c:pt idx="64">
                  <c:v>-43.468916299540332</c:v>
                </c:pt>
                <c:pt idx="65">
                  <c:v>-45.419658376195926</c:v>
                </c:pt>
                <c:pt idx="66">
                  <c:v>-47.388695148930154</c:v>
                </c:pt>
                <c:pt idx="67">
                  <c:v>-49.382989716915233</c:v>
                </c:pt>
                <c:pt idx="68">
                  <c:v>-51.410126754304486</c:v>
                </c:pt>
                <c:pt idx="69">
                  <c:v>-53.478530880375565</c:v>
                </c:pt>
                <c:pt idx="70">
                  <c:v>-55.597742313081646</c:v>
                </c:pt>
                <c:pt idx="71">
                  <c:v>-57.778776740901961</c:v>
                </c:pt>
                <c:pt idx="72">
                  <c:v>-60.03461043183016</c:v>
                </c:pt>
                <c:pt idx="73">
                  <c:v>-62.380855547037626</c:v>
                </c:pt>
                <c:pt idx="74">
                  <c:v>-64.836732921622158</c:v>
                </c:pt>
                <c:pt idx="75">
                  <c:v>-67.426527816907807</c:v>
                </c:pt>
                <c:pt idx="76">
                  <c:v>-70.181867244007137</c:v>
                </c:pt>
                <c:pt idx="77">
                  <c:v>-73.145478164837684</c:v>
                </c:pt>
                <c:pt idx="78">
                  <c:v>-76.377816776462325</c:v>
                </c:pt>
                <c:pt idx="79">
                  <c:v>-79.96981277361327</c:v>
                </c:pt>
                <c:pt idx="80">
                  <c:v>-84.070385456299462</c:v>
                </c:pt>
                <c:pt idx="81">
                  <c:v>-88.956641711234823</c:v>
                </c:pt>
                <c:pt idx="82">
                  <c:v>-95.267637723648519</c:v>
                </c:pt>
                <c:pt idx="83">
                  <c:v>-105.33784836701848</c:v>
                </c:pt>
                <c:pt idx="84">
                  <c:v>-116.75495595748859</c:v>
                </c:pt>
                <c:pt idx="85">
                  <c:v>-106.58281440636225</c:v>
                </c:pt>
                <c:pt idx="86">
                  <c:v>-105.32204578387697</c:v>
                </c:pt>
                <c:pt idx="87">
                  <c:v>-106.7507311053342</c:v>
                </c:pt>
                <c:pt idx="88">
                  <c:v>-110.3955574732212</c:v>
                </c:pt>
                <c:pt idx="89">
                  <c:v>-117.25079790175003</c:v>
                </c:pt>
                <c:pt idx="90">
                  <c:v>-132.745082264388</c:v>
                </c:pt>
                <c:pt idx="91">
                  <c:v>-140.25746020196752</c:v>
                </c:pt>
                <c:pt idx="92">
                  <c:v>-117.02640028051106</c:v>
                </c:pt>
                <c:pt idx="93">
                  <c:v>-106.84209248049422</c:v>
                </c:pt>
                <c:pt idx="94">
                  <c:v>-100.11982314160232</c:v>
                </c:pt>
                <c:pt idx="95">
                  <c:v>-95.058049919370333</c:v>
                </c:pt>
                <c:pt idx="96">
                  <c:v>-90.981565315934432</c:v>
                </c:pt>
                <c:pt idx="97">
                  <c:v>-87.56056361693139</c:v>
                </c:pt>
                <c:pt idx="98">
                  <c:v>-84.608057142380076</c:v>
                </c:pt>
                <c:pt idx="99">
                  <c:v>-82.007243040018963</c:v>
                </c:pt>
                <c:pt idx="100">
                  <c:v>-79.679997538420267</c:v>
                </c:pt>
                <c:pt idx="101">
                  <c:v>-77.571338313203157</c:v>
                </c:pt>
                <c:pt idx="102">
                  <c:v>-75.641013150427838</c:v>
                </c:pt>
                <c:pt idx="103">
                  <c:v>-73.858610926207206</c:v>
                </c:pt>
                <c:pt idx="104">
                  <c:v>-72.200555794233395</c:v>
                </c:pt>
                <c:pt idx="105">
                  <c:v>-70.648173117168923</c:v>
                </c:pt>
                <c:pt idx="106">
                  <c:v>-69.186397206518194</c:v>
                </c:pt>
                <c:pt idx="107">
                  <c:v>-67.802880042060934</c:v>
                </c:pt>
                <c:pt idx="108">
                  <c:v>-66.487359643290034</c:v>
                </c:pt>
                <c:pt idx="109">
                  <c:v>-65.231201811768372</c:v>
                </c:pt>
                <c:pt idx="110">
                  <c:v>-64.027060746055412</c:v>
                </c:pt>
                <c:pt idx="111">
                  <c:v>-62.868623071055282</c:v>
                </c:pt>
                <c:pt idx="112">
                  <c:v>-61.750411602955644</c:v>
                </c:pt>
                <c:pt idx="113">
                  <c:v>-60.667632667369141</c:v>
                </c:pt>
                <c:pt idx="114">
                  <c:v>-59.61605568014096</c:v>
                </c:pt>
                <c:pt idx="115">
                  <c:v>-58.591916964543671</c:v>
                </c:pt>
                <c:pt idx="116">
                  <c:v>-57.591842000642544</c:v>
                </c:pt>
                <c:pt idx="117">
                  <c:v>-56.612781842438579</c:v>
                </c:pt>
                <c:pt idx="118">
                  <c:v>-55.651960522520255</c:v>
                </c:pt>
                <c:pt idx="119">
                  <c:v>-54.706831037962537</c:v>
                </c:pt>
                <c:pt idx="120">
                  <c:v>-53.77503807044058</c:v>
                </c:pt>
                <c:pt idx="121">
                  <c:v>-52.85438600145045</c:v>
                </c:pt>
                <c:pt idx="122">
                  <c:v>-51.942811083019066</c:v>
                </c:pt>
                <c:pt idx="123">
                  <c:v>-51.038356844622605</c:v>
                </c:pt>
                <c:pt idx="124">
                  <c:v>-50.139151978348096</c:v>
                </c:pt>
                <c:pt idx="125">
                  <c:v>-49.243390060466126</c:v>
                </c:pt>
                <c:pt idx="126">
                  <c:v>-48.349310547904622</c:v>
                </c:pt>
                <c:pt idx="127">
                  <c:v>-47.455180538704347</c:v>
                </c:pt>
                <c:pt idx="128">
                  <c:v>-46.55927680989079</c:v>
                </c:pt>
                <c:pt idx="129">
                  <c:v>-45.659867645606013</c:v>
                </c:pt>
                <c:pt idx="130">
                  <c:v>-44.755193941997277</c:v>
                </c:pt>
                <c:pt idx="131">
                  <c:v>-43.843449020178973</c:v>
                </c:pt>
                <c:pt idx="132">
                  <c:v>-42.922756488760562</c:v>
                </c:pt>
                <c:pt idx="133">
                  <c:v>-41.991145363568954</c:v>
                </c:pt>
                <c:pt idx="134">
                  <c:v>-41.046521459867158</c:v>
                </c:pt>
                <c:pt idx="135">
                  <c:v>-40.086633799848045</c:v>
                </c:pt>
                <c:pt idx="136">
                  <c:v>-39.109034392718911</c:v>
                </c:pt>
                <c:pt idx="137">
                  <c:v>-38.111029196577341</c:v>
                </c:pt>
                <c:pt idx="138">
                  <c:v>-37.089617284045588</c:v>
                </c:pt>
                <c:pt idx="139">
                  <c:v>-36.041414087667711</c:v>
                </c:pt>
                <c:pt idx="140">
                  <c:v>-34.962552905625557</c:v>
                </c:pt>
                <c:pt idx="141">
                  <c:v>-33.848556292374838</c:v>
                </c:pt>
                <c:pt idx="142">
                  <c:v>-32.694165022624404</c:v>
                </c:pt>
                <c:pt idx="143">
                  <c:v>-31.493106108091048</c:v>
                </c:pt>
                <c:pt idx="144">
                  <c:v>-30.237771284218148</c:v>
                </c:pt>
                <c:pt idx="145">
                  <c:v>-28.918760573175817</c:v>
                </c:pt>
                <c:pt idx="146">
                  <c:v>-27.524216459228615</c:v>
                </c:pt>
                <c:pt idx="147">
                  <c:v>-26.038821934624554</c:v>
                </c:pt>
                <c:pt idx="148">
                  <c:v>-24.442237362020627</c:v>
                </c:pt>
                <c:pt idx="149">
                  <c:v>-22.706556522784819</c:v>
                </c:pt>
                <c:pt idx="150">
                  <c:v>-20.791954121139394</c:v>
                </c:pt>
                <c:pt idx="151">
                  <c:v>-18.638784729768631</c:v>
                </c:pt>
                <c:pt idx="152">
                  <c:v>-16.152224497809929</c:v>
                </c:pt>
                <c:pt idx="153">
                  <c:v>-13.170301173956144</c:v>
                </c:pt>
                <c:pt idx="154">
                  <c:v>-9.397490048469578</c:v>
                </c:pt>
                <c:pt idx="155">
                  <c:v>-4.3795762951170598</c:v>
                </c:pt>
                <c:pt idx="156">
                  <c:v>-1.5159742510440577E-2</c:v>
                </c:pt>
                <c:pt idx="157">
                  <c:v>-3.1022169240656177</c:v>
                </c:pt>
                <c:pt idx="158">
                  <c:v>-6.7645964389609841</c:v>
                </c:pt>
                <c:pt idx="159">
                  <c:v>-9.1811928271569254</c:v>
                </c:pt>
                <c:pt idx="160">
                  <c:v>-10.804282965862024</c:v>
                </c:pt>
                <c:pt idx="161">
                  <c:v>-11.92468973578611</c:v>
                </c:pt>
                <c:pt idx="162">
                  <c:v>-12.700612972772802</c:v>
                </c:pt>
                <c:pt idx="163">
                  <c:v>-13.223501877606733</c:v>
                </c:pt>
                <c:pt idx="164">
                  <c:v>-13.54969945496439</c:v>
                </c:pt>
                <c:pt idx="165">
                  <c:v>-13.715630387476414</c:v>
                </c:pt>
                <c:pt idx="166">
                  <c:v>-13.745594235464223</c:v>
                </c:pt>
                <c:pt idx="167">
                  <c:v>-13.65603249358966</c:v>
                </c:pt>
                <c:pt idx="168">
                  <c:v>-13.457992412158825</c:v>
                </c:pt>
                <c:pt idx="169">
                  <c:v>-13.158607806013043</c:v>
                </c:pt>
                <c:pt idx="170">
                  <c:v>-12.762014111367797</c:v>
                </c:pt>
                <c:pt idx="171">
                  <c:v>-12.269925232540331</c:v>
                </c:pt>
                <c:pt idx="172">
                  <c:v>-11.68200920276754</c:v>
                </c:pt>
                <c:pt idx="173">
                  <c:v>-10.99616280497944</c:v>
                </c:pt>
                <c:pt idx="174">
                  <c:v>-10.208788299673957</c:v>
                </c:pt>
                <c:pt idx="175">
                  <c:v>-9.3152262941337582</c:v>
                </c:pt>
                <c:pt idx="176">
                  <c:v>-8.3106318738717153</c:v>
                </c:pt>
                <c:pt idx="177">
                  <c:v>-7.1918737884356272</c:v>
                </c:pt>
                <c:pt idx="178">
                  <c:v>-5.9616274156147995</c:v>
                </c:pt>
                <c:pt idx="179">
                  <c:v>-4.6368511948472708</c:v>
                </c:pt>
                <c:pt idx="180">
                  <c:v>-3.2647952850729705</c:v>
                </c:pt>
                <c:pt idx="181">
                  <c:v>-1.9469483096303106</c:v>
                </c:pt>
                <c:pt idx="182">
                  <c:v>-0.85374162761776939</c:v>
                </c:pt>
                <c:pt idx="183">
                  <c:v>-0.1780293741125635</c:v>
                </c:pt>
                <c:pt idx="184">
                  <c:v>-3.5751161494873129E-3</c:v>
                </c:pt>
                <c:pt idx="185">
                  <c:v>-0.22404574855634521</c:v>
                </c:pt>
                <c:pt idx="186">
                  <c:v>-0.63326286049544778</c:v>
                </c:pt>
                <c:pt idx="187">
                  <c:v>-1.052963640639585</c:v>
                </c:pt>
                <c:pt idx="188">
                  <c:v>-1.3731351318353269</c:v>
                </c:pt>
                <c:pt idx="189">
                  <c:v>-1.5357884092281839</c:v>
                </c:pt>
                <c:pt idx="190">
                  <c:v>-1.5131052205680506</c:v>
                </c:pt>
                <c:pt idx="191">
                  <c:v>-1.2974935475871539</c:v>
                </c:pt>
                <c:pt idx="192">
                  <c:v>-0.90828196825846519</c:v>
                </c:pt>
                <c:pt idx="193">
                  <c:v>-0.42348739275405989</c:v>
                </c:pt>
                <c:pt idx="194">
                  <c:v>-4.4219465456804788E-2</c:v>
                </c:pt>
                <c:pt idx="195">
                  <c:v>-0.13289929294692476</c:v>
                </c:pt>
                <c:pt idx="196">
                  <c:v>-1.0184759490027946</c:v>
                </c:pt>
                <c:pt idx="197">
                  <c:v>-2.6370368681695062</c:v>
                </c:pt>
                <c:pt idx="198">
                  <c:v>-4.6195186288545722</c:v>
                </c:pt>
                <c:pt idx="199">
                  <c:v>-6.6570710718893906</c:v>
                </c:pt>
                <c:pt idx="200">
                  <c:v>-8.6033991777677539</c:v>
                </c:pt>
                <c:pt idx="201">
                  <c:v>-10.412195584977868</c:v>
                </c:pt>
                <c:pt idx="202">
                  <c:v>-12.079555620919768</c:v>
                </c:pt>
                <c:pt idx="203">
                  <c:v>-13.616222435863461</c:v>
                </c:pt>
                <c:pt idx="204">
                  <c:v>-15.036551334891515</c:v>
                </c:pt>
                <c:pt idx="205">
                  <c:v>-16.354549393674198</c:v>
                </c:pt>
                <c:pt idx="206">
                  <c:v>-17.582656951493515</c:v>
                </c:pt>
                <c:pt idx="207">
                  <c:v>-18.731541343620076</c:v>
                </c:pt>
                <c:pt idx="208">
                  <c:v>-19.810235647490693</c:v>
                </c:pt>
                <c:pt idx="209">
                  <c:v>-20.826370042604488</c:v>
                </c:pt>
                <c:pt idx="210">
                  <c:v>-21.786404281966249</c:v>
                </c:pt>
                <c:pt idx="211">
                  <c:v>-22.695831956121438</c:v>
                </c:pt>
                <c:pt idx="212">
                  <c:v>-23.55935074863655</c:v>
                </c:pt>
                <c:pt idx="213">
                  <c:v>-24.381001171409139</c:v>
                </c:pt>
                <c:pt idx="214">
                  <c:v>-25.164278614440882</c:v>
                </c:pt>
                <c:pt idx="215">
                  <c:v>-25.912223665974444</c:v>
                </c:pt>
                <c:pt idx="216">
                  <c:v>-26.627495042340669</c:v>
                </c:pt>
                <c:pt idx="217">
                  <c:v>-27.312428692950075</c:v>
                </c:pt>
                <c:pt idx="218">
                  <c:v>-27.969085925127409</c:v>
                </c:pt>
                <c:pt idx="219">
                  <c:v>-28.599292787601691</c:v>
                </c:pt>
                <c:pt idx="220">
                  <c:v>-29.20467246486065</c:v>
                </c:pt>
                <c:pt idx="221">
                  <c:v>-29.786672052242768</c:v>
                </c:pt>
                <c:pt idx="222">
                  <c:v>-30.346584784223385</c:v>
                </c:pt>
                <c:pt idx="223">
                  <c:v>-30.885568557762401</c:v>
                </c:pt>
                <c:pt idx="224">
                  <c:v>-31.404661413679325</c:v>
                </c:pt>
                <c:pt idx="225">
                  <c:v>-31.904794499738287</c:v>
                </c:pt>
                <c:pt idx="226">
                  <c:v>-32.386802930095413</c:v>
                </c:pt>
                <c:pt idx="227">
                  <c:v>-32.851434869776782</c:v>
                </c:pt>
                <c:pt idx="228">
                  <c:v>-33.299359104416681</c:v>
                </c:pt>
                <c:pt idx="229">
                  <c:v>-33.73117130036561</c:v>
                </c:pt>
                <c:pt idx="230">
                  <c:v>-34.14739911522264</c:v>
                </c:pt>
                <c:pt idx="231">
                  <c:v>-34.548506281308256</c:v>
                </c:pt>
                <c:pt idx="232">
                  <c:v>-34.934895752551796</c:v>
                </c:pt>
                <c:pt idx="233">
                  <c:v>-35.306911977058235</c:v>
                </c:pt>
                <c:pt idx="234">
                  <c:v>-35.664842331836297</c:v>
                </c:pt>
                <c:pt idx="235">
                  <c:v>-36.008917731539881</c:v>
                </c:pt>
                <c:pt idx="236">
                  <c:v>-36.339312398389879</c:v>
                </c:pt>
                <c:pt idx="237">
                  <c:v>-36.656142754444886</c:v>
                </c:pt>
                <c:pt idx="238">
                  <c:v>-36.95946536870207</c:v>
                </c:pt>
                <c:pt idx="239">
                  <c:v>-37.249273858497709</c:v>
                </c:pt>
                <c:pt idx="240">
                  <c:v>-37.525494605329364</c:v>
                </c:pt>
                <c:pt idx="241">
                  <c:v>-37.787981096931667</c:v>
                </c:pt>
                <c:pt idx="242">
                  <c:v>-38.036506646758568</c:v>
                </c:pt>
                <c:pt idx="243">
                  <c:v>-38.270755164263264</c:v>
                </c:pt>
                <c:pt idx="244">
                  <c:v>-38.490309548035356</c:v>
                </c:pt>
                <c:pt idx="245">
                  <c:v>-38.694637139822049</c:v>
                </c:pt>
                <c:pt idx="246">
                  <c:v>-38.883071497677136</c:v>
                </c:pt>
                <c:pt idx="247">
                  <c:v>-39.054789502028925</c:v>
                </c:pt>
                <c:pt idx="248">
                  <c:v>-39.208782471449744</c:v>
                </c:pt>
                <c:pt idx="249">
                  <c:v>-39.343819493601409</c:v>
                </c:pt>
                <c:pt idx="250">
                  <c:v>-39.458400507595982</c:v>
                </c:pt>
                <c:pt idx="251">
                  <c:v>-39.550695708057347</c:v>
                </c:pt>
                <c:pt idx="252">
                  <c:v>-39.618466421883895</c:v>
                </c:pt>
                <c:pt idx="253">
                  <c:v>-39.658960482169391</c:v>
                </c:pt>
                <c:pt idx="254">
                  <c:v>-39.668771867815252</c:v>
                </c:pt>
                <c:pt idx="255">
                  <c:v>-39.643649270592476</c:v>
                </c:pt>
                <c:pt idx="256">
                  <c:v>-39.578230021813667</c:v>
                </c:pt>
                <c:pt idx="257">
                  <c:v>-39.465662135977276</c:v>
                </c:pt>
                <c:pt idx="258">
                  <c:v>-39.297053696536246</c:v>
                </c:pt>
                <c:pt idx="259">
                  <c:v>-39.060646645381709</c:v>
                </c:pt>
                <c:pt idx="260">
                  <c:v>-38.740532846709364</c:v>
                </c:pt>
                <c:pt idx="261">
                  <c:v>-38.314573029516225</c:v>
                </c:pt>
                <c:pt idx="262">
                  <c:v>-37.750845199344255</c:v>
                </c:pt>
                <c:pt idx="263">
                  <c:v>-37.001178598789252</c:v>
                </c:pt>
                <c:pt idx="264">
                  <c:v>-35.98835596681802</c:v>
                </c:pt>
                <c:pt idx="265">
                  <c:v>-34.577768469341045</c:v>
                </c:pt>
                <c:pt idx="266">
                  <c:v>-32.503683348308776</c:v>
                </c:pt>
                <c:pt idx="267">
                  <c:v>-29.122145976488405</c:v>
                </c:pt>
                <c:pt idx="268">
                  <c:v>-22.066471957435994</c:v>
                </c:pt>
                <c:pt idx="269">
                  <c:v>-9.7578845079211245</c:v>
                </c:pt>
                <c:pt idx="270">
                  <c:v>-31.358249547089912</c:v>
                </c:pt>
                <c:pt idx="271">
                  <c:v>-36.279860428705639</c:v>
                </c:pt>
                <c:pt idx="272">
                  <c:v>-40.083789660581594</c:v>
                </c:pt>
                <c:pt idx="273">
                  <c:v>-43.239721602466787</c:v>
                </c:pt>
                <c:pt idx="274">
                  <c:v>-46.019575805477359</c:v>
                </c:pt>
                <c:pt idx="275">
                  <c:v>-48.57220928818905</c:v>
                </c:pt>
                <c:pt idx="276">
                  <c:v>-50.989394416834898</c:v>
                </c:pt>
                <c:pt idx="277">
                  <c:v>-53.334707197408719</c:v>
                </c:pt>
                <c:pt idx="278">
                  <c:v>-55.657478819440193</c:v>
                </c:pt>
                <c:pt idx="279">
                  <c:v>-58.000581658866764</c:v>
                </c:pt>
                <c:pt idx="280">
                  <c:v>-60.405671720083703</c:v>
                </c:pt>
                <c:pt idx="281">
                  <c:v>-62.917697294774754</c:v>
                </c:pt>
                <c:pt idx="282">
                  <c:v>-65.589962015126389</c:v>
                </c:pt>
                <c:pt idx="283">
                  <c:v>-68.49124336249065</c:v>
                </c:pt>
                <c:pt idx="284">
                  <c:v>-71.717576823735868</c:v>
                </c:pt>
                <c:pt idx="285">
                  <c:v>-75.4144392602919</c:v>
                </c:pt>
                <c:pt idx="286">
                  <c:v>-79.824247539442183</c:v>
                </c:pt>
                <c:pt idx="287">
                  <c:v>-85.406044189500449</c:v>
                </c:pt>
                <c:pt idx="288">
                  <c:v>-93.221550533994673</c:v>
                </c:pt>
                <c:pt idx="289">
                  <c:v>-106.93657621865205</c:v>
                </c:pt>
                <c:pt idx="290">
                  <c:v>-138.70276780703276</c:v>
                </c:pt>
                <c:pt idx="291">
                  <c:v>-102.56799688156477</c:v>
                </c:pt>
                <c:pt idx="292">
                  <c:v>-91.863435726614995</c:v>
                </c:pt>
                <c:pt idx="293">
                  <c:v>-85.414240858736875</c:v>
                </c:pt>
                <c:pt idx="294">
                  <c:v>-80.800868789312062</c:v>
                </c:pt>
                <c:pt idx="295">
                  <c:v>-77.211131827105135</c:v>
                </c:pt>
                <c:pt idx="296">
                  <c:v>-74.272016869545624</c:v>
                </c:pt>
                <c:pt idx="297">
                  <c:v>-71.78107807438235</c:v>
                </c:pt>
                <c:pt idx="298">
                  <c:v>-69.61616568008543</c:v>
                </c:pt>
                <c:pt idx="299">
                  <c:v>-67.69793551773472</c:v>
                </c:pt>
                <c:pt idx="300">
                  <c:v>-65.971957637958269</c:v>
                </c:pt>
                <c:pt idx="301">
                  <c:v>-64.399286216828926</c:v>
                </c:pt>
                <c:pt idx="302">
                  <c:v>-62.951102078116456</c:v>
                </c:pt>
                <c:pt idx="303">
                  <c:v>-61.605484594228784</c:v>
                </c:pt>
                <c:pt idx="304">
                  <c:v>-60.345372099020899</c:v>
                </c:pt>
                <c:pt idx="305">
                  <c:v>-59.157221772741138</c:v>
                </c:pt>
                <c:pt idx="306">
                  <c:v>-58.030099667310971</c:v>
                </c:pt>
                <c:pt idx="307">
                  <c:v>-56.955045221057567</c:v>
                </c:pt>
                <c:pt idx="308">
                  <c:v>-55.924616565673801</c:v>
                </c:pt>
                <c:pt idx="309">
                  <c:v>-54.932558213011845</c:v>
                </c:pt>
                <c:pt idx="310">
                  <c:v>-53.973553582323007</c:v>
                </c:pt>
                <c:pt idx="311">
                  <c:v>-53.04303759060258</c:v>
                </c:pt>
                <c:pt idx="312">
                  <c:v>-52.137052561219328</c:v>
                </c:pt>
                <c:pt idx="313">
                  <c:v>-51.252135893236243</c:v>
                </c:pt>
                <c:pt idx="314">
                  <c:v>-50.385231361177105</c:v>
                </c:pt>
                <c:pt idx="315">
                  <c:v>-49.533618226423187</c:v>
                </c:pt>
                <c:pt idx="316">
                  <c:v>-48.694853929265733</c:v>
                </c:pt>
                <c:pt idx="317">
                  <c:v>-47.866727239631111</c:v>
                </c:pt>
                <c:pt idx="318">
                  <c:v>-47.047219530660257</c:v>
                </c:pt>
                <c:pt idx="319">
                  <c:v>-46.234472404064007</c:v>
                </c:pt>
                <c:pt idx="320">
                  <c:v>-45.426760306577265</c:v>
                </c:pt>
                <c:pt idx="321">
                  <c:v>-44.622467077989199</c:v>
                </c:pt>
                <c:pt idx="322">
                  <c:v>-43.82006559386727</c:v>
                </c:pt>
                <c:pt idx="323">
                  <c:v>-43.018099831423342</c:v>
                </c:pt>
                <c:pt idx="324">
                  <c:v>-42.215168809754651</c:v>
                </c:pt>
                <c:pt idx="325">
                  <c:v>-41.409911946266639</c:v>
                </c:pt>
                <c:pt idx="326">
                  <c:v>-40.600995436671724</c:v>
                </c:pt>
                <c:pt idx="327">
                  <c:v>-39.787099311563431</c:v>
                </c:pt>
                <c:pt idx="328">
                  <c:v>-38.966904851506165</c:v>
                </c:pt>
                <c:pt idx="329">
                  <c:v>-38.139082056915925</c:v>
                </c:pt>
                <c:pt idx="330">
                  <c:v>-37.30227686968874</c:v>
                </c:pt>
                <c:pt idx="331">
                  <c:v>-36.455097830575703</c:v>
                </c:pt>
                <c:pt idx="332">
                  <c:v>-35.596101828734213</c:v>
                </c:pt>
                <c:pt idx="333">
                  <c:v>-34.723778555717772</c:v>
                </c:pt>
                <c:pt idx="334">
                  <c:v>-33.836533212155103</c:v>
                </c:pt>
                <c:pt idx="335">
                  <c:v>-32.932666926779952</c:v>
                </c:pt>
                <c:pt idx="336">
                  <c:v>-32.010354227584301</c:v>
                </c:pt>
                <c:pt idx="337">
                  <c:v>-31.067616744426111</c:v>
                </c:pt>
                <c:pt idx="338">
                  <c:v>-30.102292108823615</c:v>
                </c:pt>
                <c:pt idx="339">
                  <c:v>-29.111996733025908</c:v>
                </c:pt>
                <c:pt idx="340">
                  <c:v>-28.094080774601508</c:v>
                </c:pt>
                <c:pt idx="341">
                  <c:v>-27.045573096737346</c:v>
                </c:pt>
                <c:pt idx="342">
                  <c:v>-25.963113385369642</c:v>
                </c:pt>
                <c:pt idx="343">
                  <c:v>-24.842867750306034</c:v>
                </c:pt>
                <c:pt idx="344">
                  <c:v>-23.680423105766032</c:v>
                </c:pt>
                <c:pt idx="345">
                  <c:v>-22.470654451786992</c:v>
                </c:pt>
                <c:pt idx="346">
                  <c:v>-21.20755811354551</c:v>
                </c:pt>
                <c:pt idx="347">
                  <c:v>-19.884043815103496</c:v>
                </c:pt>
                <c:pt idx="348">
                  <c:v>-18.491681298913363</c:v>
                </c:pt>
                <c:pt idx="349">
                  <c:v>-17.020408711115078</c:v>
                </c:pt>
                <c:pt idx="350">
                  <c:v>-15.458245107958309</c:v>
                </c:pt>
                <c:pt idx="351">
                  <c:v>-13.791148154117451</c:v>
                </c:pt>
                <c:pt idx="352">
                  <c:v>-12.003428898967396</c:v>
                </c:pt>
                <c:pt idx="353">
                  <c:v>-10.079875599575347</c:v>
                </c:pt>
                <c:pt idx="354">
                  <c:v>-8.0127371647921475</c:v>
                </c:pt>
                <c:pt idx="355">
                  <c:v>-5.821737808388125</c:v>
                </c:pt>
                <c:pt idx="356">
                  <c:v>-3.6043858842036904</c:v>
                </c:pt>
                <c:pt idx="357">
                  <c:v>-1.6263789797204919</c:v>
                </c:pt>
                <c:pt idx="358">
                  <c:v>-0.33510563297708856</c:v>
                </c:pt>
                <c:pt idx="359">
                  <c:v>-7.4628072869153701E-3</c:v>
                </c:pt>
                <c:pt idx="360">
                  <c:v>-0.38915453596459837</c:v>
                </c:pt>
                <c:pt idx="361">
                  <c:v>-1.027535181730868</c:v>
                </c:pt>
                <c:pt idx="362">
                  <c:v>-1.6441744650982817</c:v>
                </c:pt>
                <c:pt idx="363">
                  <c:v>-2.1340656974120868</c:v>
                </c:pt>
                <c:pt idx="364">
                  <c:v>-2.474417672891998</c:v>
                </c:pt>
                <c:pt idx="365">
                  <c:v>-2.6723144223692668</c:v>
                </c:pt>
                <c:pt idx="366">
                  <c:v>-2.7438475178249329</c:v>
                </c:pt>
                <c:pt idx="367">
                  <c:v>-2.7070045727550669</c:v>
                </c:pt>
                <c:pt idx="368">
                  <c:v>-2.5797336067647048</c:v>
                </c:pt>
                <c:pt idx="369">
                  <c:v>-2.379826939290635</c:v>
                </c:pt>
                <c:pt idx="370">
                  <c:v>-2.1253329929775919</c:v>
                </c:pt>
                <c:pt idx="371">
                  <c:v>-1.8349297387968382</c:v>
                </c:pt>
                <c:pt idx="372">
                  <c:v>-1.5279255694206573</c:v>
                </c:pt>
                <c:pt idx="373">
                  <c:v>-1.2236484526563971</c:v>
                </c:pt>
                <c:pt idx="374">
                  <c:v>-0.94012249796073977</c:v>
                </c:pt>
                <c:pt idx="375">
                  <c:v>-0.69220026501329246</c:v>
                </c:pt>
                <c:pt idx="376">
                  <c:v>-0.48967620243853249</c:v>
                </c:pt>
                <c:pt idx="377">
                  <c:v>-0.33614848595790403</c:v>
                </c:pt>
                <c:pt idx="378">
                  <c:v>-0.22928633877536397</c:v>
                </c:pt>
                <c:pt idx="379">
                  <c:v>-0.16268271065459089</c:v>
                </c:pt>
                <c:pt idx="380">
                  <c:v>-0.12892719120115798</c:v>
                </c:pt>
                <c:pt idx="381">
                  <c:v>-0.12326857881718721</c:v>
                </c:pt>
                <c:pt idx="382">
                  <c:v>-0.14729609658121726</c:v>
                </c:pt>
                <c:pt idx="383">
                  <c:v>-0.21215493522147627</c:v>
                </c:pt>
                <c:pt idx="384">
                  <c:v>-0.34054266304320407</c:v>
                </c:pt>
                <c:pt idx="385">
                  <c:v>-0.56600320518079172</c:v>
                </c:pt>
                <c:pt idx="386">
                  <c:v>-0.92749455307190531</c:v>
                </c:pt>
                <c:pt idx="387">
                  <c:v>-1.4585067876887901</c:v>
                </c:pt>
                <c:pt idx="388">
                  <c:v>-2.1742137213379409</c:v>
                </c:pt>
                <c:pt idx="389">
                  <c:v>-3.0641452620276537</c:v>
                </c:pt>
                <c:pt idx="390">
                  <c:v>-4.0955921328568259</c:v>
                </c:pt>
                <c:pt idx="391">
                  <c:v>-5.2249600562389737</c:v>
                </c:pt>
                <c:pt idx="392">
                  <c:v>-6.4094714189782405</c:v>
                </c:pt>
                <c:pt idx="393">
                  <c:v>-7.614118616602652</c:v>
                </c:pt>
                <c:pt idx="394">
                  <c:v>-8.8135899333754271</c:v>
                </c:pt>
                <c:pt idx="395">
                  <c:v>-9.9912388707116548</c:v>
                </c:pt>
                <c:pt idx="396">
                  <c:v>-11.137042763534875</c:v>
                </c:pt>
                <c:pt idx="397">
                  <c:v>-12.245609736277469</c:v>
                </c:pt>
                <c:pt idx="398">
                  <c:v>-13.314605325215904</c:v>
                </c:pt>
                <c:pt idx="399">
                  <c:v>-14.34362995123408</c:v>
                </c:pt>
                <c:pt idx="400">
                  <c:v>-15.333461456965416</c:v>
                </c:pt>
                <c:pt idx="401">
                  <c:v>-16.28556087770529</c:v>
                </c:pt>
                <c:pt idx="402">
                  <c:v>-17.20175726564743</c:v>
                </c:pt>
                <c:pt idx="403">
                  <c:v>-18.084050507684651</c:v>
                </c:pt>
                <c:pt idx="404">
                  <c:v>-18.934490512995744</c:v>
                </c:pt>
                <c:pt idx="405">
                  <c:v>-19.755105294047418</c:v>
                </c:pt>
                <c:pt idx="406">
                  <c:v>-20.547860108933399</c:v>
                </c:pt>
                <c:pt idx="407">
                  <c:v>-21.314636193921896</c:v>
                </c:pt>
                <c:pt idx="408">
                  <c:v>-22.0572217408779</c:v>
                </c:pt>
                <c:pt idx="409">
                  <c:v>-22.777310429419927</c:v>
                </c:pt>
                <c:pt idx="410">
                  <c:v>-23.476504527725083</c:v>
                </c:pt>
                <c:pt idx="411">
                  <c:v>-24.15632066959569</c:v>
                </c:pt>
                <c:pt idx="412">
                  <c:v>-24.818197118468078</c:v>
                </c:pt>
                <c:pt idx="413">
                  <c:v>-25.463501782035397</c:v>
                </c:pt>
                <c:pt idx="414">
                  <c:v>-26.093540533801118</c:v>
                </c:pt>
                <c:pt idx="415">
                  <c:v>-26.709565587520832</c:v>
                </c:pt>
                <c:pt idx="416">
                  <c:v>-27.312783793923995</c:v>
                </c:pt>
                <c:pt idx="417">
                  <c:v>-27.904364810057949</c:v>
                </c:pt>
                <c:pt idx="418">
                  <c:v>-28.485449145491458</c:v>
                </c:pt>
                <c:pt idx="419">
                  <c:v>-29.057156126575538</c:v>
                </c:pt>
                <c:pt idx="420">
                  <c:v>-29.62059184674537</c:v>
                </c:pt>
                <c:pt idx="421">
                  <c:v>-30.17685719208794</c:v>
                </c:pt>
                <c:pt idx="422">
                  <c:v>-30.727056050403505</c:v>
                </c:pt>
                <c:pt idx="423">
                  <c:v>-31.272303831301421</c:v>
                </c:pt>
                <c:pt idx="424">
                  <c:v>-31.813736446652005</c:v>
                </c:pt>
                <c:pt idx="425">
                  <c:v>-32.352519927045847</c:v>
                </c:pt>
                <c:pt idx="426">
                  <c:v>-32.889860883053721</c:v>
                </c:pt>
                <c:pt idx="427">
                  <c:v>-33.427018062747365</c:v>
                </c:pt>
                <c:pt idx="428">
                  <c:v>-33.965315312610272</c:v>
                </c:pt>
                <c:pt idx="429">
                  <c:v>-34.506156322295915</c:v>
                </c:pt>
                <c:pt idx="430">
                  <c:v>-35.051041631088367</c:v>
                </c:pt>
                <c:pt idx="431">
                  <c:v>-35.601588504400382</c:v>
                </c:pt>
                <c:pt idx="432">
                  <c:v>-36.159554465071935</c:v>
                </c:pt>
                <c:pt idx="433">
                  <c:v>-36.726865505292196</c:v>
                </c:pt>
                <c:pt idx="434">
                  <c:v>-37.305650338166252</c:v>
                </c:pt>
                <c:pt idx="435">
                  <c:v>-37.898282514502021</c:v>
                </c:pt>
                <c:pt idx="436">
                  <c:v>-38.507432893072966</c:v>
                </c:pt>
                <c:pt idx="437">
                  <c:v>-39.136135908903505</c:v>
                </c:pt>
                <c:pt idx="438">
                  <c:v>-39.78787448850624</c:v>
                </c:pt>
                <c:pt idx="439">
                  <c:v>-40.466690563959204</c:v>
                </c:pt>
                <c:pt idx="440">
                  <c:v>-41.177331355643346</c:v>
                </c:pt>
                <c:pt idx="441">
                  <c:v>-41.925446638270998</c:v>
                </c:pt>
                <c:pt idx="442">
                  <c:v>-42.717860332252442</c:v>
                </c:pt>
                <c:pt idx="443">
                  <c:v>-43.562953267139228</c:v>
                </c:pt>
                <c:pt idx="444">
                  <c:v>-44.471217210901067</c:v>
                </c:pt>
                <c:pt idx="445">
                  <c:v>-45.45608194401219</c:v>
                </c:pt>
                <c:pt idx="446">
                  <c:v>-46.535195559820004</c:v>
                </c:pt>
                <c:pt idx="447">
                  <c:v>-47.732494226759805</c:v>
                </c:pt>
                <c:pt idx="448">
                  <c:v>-49.081730256580862</c:v>
                </c:pt>
                <c:pt idx="449">
                  <c:v>-50.632898781299069</c:v>
                </c:pt>
                <c:pt idx="450">
                  <c:v>-52.464996109850986</c:v>
                </c:pt>
                <c:pt idx="451">
                  <c:v>-54.714481545685118</c:v>
                </c:pt>
                <c:pt idx="452">
                  <c:v>-57.650476563797</c:v>
                </c:pt>
                <c:pt idx="453">
                  <c:v>-61.936369683751394</c:v>
                </c:pt>
                <c:pt idx="454">
                  <c:v>-70.256794701461573</c:v>
                </c:pt>
                <c:pt idx="455">
                  <c:v>-75.493110592667719</c:v>
                </c:pt>
                <c:pt idx="456">
                  <c:v>-64.097256036910096</c:v>
                </c:pt>
                <c:pt idx="457">
                  <c:v>-59.497108769469691</c:v>
                </c:pt>
                <c:pt idx="458">
                  <c:v>-56.631387180402783</c:v>
                </c:pt>
                <c:pt idx="459">
                  <c:v>-54.586161838757256</c:v>
                </c:pt>
                <c:pt idx="460">
                  <c:v>-53.026160775848098</c:v>
                </c:pt>
                <c:pt idx="461">
                  <c:v>-51.79107732594229</c:v>
                </c:pt>
                <c:pt idx="462">
                  <c:v>-50.792171272045714</c:v>
                </c:pt>
                <c:pt idx="463">
                  <c:v>-49.97554806472516</c:v>
                </c:pt>
                <c:pt idx="464">
                  <c:v>-49.306375475609158</c:v>
                </c:pt>
                <c:pt idx="465">
                  <c:v>-48.76117729605798</c:v>
                </c:pt>
                <c:pt idx="466">
                  <c:v>-48.323712271039618</c:v>
                </c:pt>
                <c:pt idx="467">
                  <c:v>-47.982618534754629</c:v>
                </c:pt>
                <c:pt idx="468">
                  <c:v>-47.730001838925091</c:v>
                </c:pt>
                <c:pt idx="469">
                  <c:v>-47.560564889101194</c:v>
                </c:pt>
                <c:pt idx="470">
                  <c:v>-47.471068125434719</c:v>
                </c:pt>
                <c:pt idx="471">
                  <c:v>-47.460008530556635</c:v>
                </c:pt>
                <c:pt idx="472">
                  <c:v>-47.527454895680428</c:v>
                </c:pt>
                <c:pt idx="473">
                  <c:v>-47.67500863697849</c:v>
                </c:pt>
                <c:pt idx="474">
                  <c:v>-47.905880048836892</c:v>
                </c:pt>
                <c:pt idx="475">
                  <c:v>-48.225087185464098</c:v>
                </c:pt>
                <c:pt idx="476">
                  <c:v>-48.63980302712983</c:v>
                </c:pt>
                <c:pt idx="477">
                  <c:v>-49.15990113042939</c:v>
                </c:pt>
                <c:pt idx="478">
                  <c:v>-49.798787836703973</c:v>
                </c:pt>
                <c:pt idx="479">
                  <c:v>-50.574673333656186</c:v>
                </c:pt>
                <c:pt idx="480">
                  <c:v>-51.512550432102877</c:v>
                </c:pt>
                <c:pt idx="481">
                  <c:v>-52.647374937126806</c:v>
                </c:pt>
                <c:pt idx="482">
                  <c:v>-54.029405483728716</c:v>
                </c:pt>
                <c:pt idx="483">
                  <c:v>-55.733694612519983</c:v>
                </c:pt>
                <c:pt idx="484">
                  <c:v>-57.878259197200649</c:v>
                </c:pt>
                <c:pt idx="485">
                  <c:v>-60.662506271786533</c:v>
                </c:pt>
                <c:pt idx="486">
                  <c:v>-64.46071710934865</c:v>
                </c:pt>
                <c:pt idx="487">
                  <c:v>-70.104034129835838</c:v>
                </c:pt>
                <c:pt idx="488">
                  <c:v>-80.136959434593109</c:v>
                </c:pt>
                <c:pt idx="489">
                  <c:v>-120.58070746112543</c:v>
                </c:pt>
                <c:pt idx="490">
                  <c:v>-80.857655043825147</c:v>
                </c:pt>
                <c:pt idx="491">
                  <c:v>-66.272555242619177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39-40FA-849D-A2CE02FD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4975"/>
        <c:axId val="5346895"/>
      </c:scatterChart>
      <c:valAx>
        <c:axId val="1738159519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7383303416033526"/>
              <c:y val="0.90860099937734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935"/>
        <c:crossesAt val="-100"/>
        <c:crossBetween val="midCat"/>
        <c:majorUnit val="0.5"/>
      </c:valAx>
      <c:valAx>
        <c:axId val="1738159935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9.4309307039296532E-4"/>
              <c:y val="0.34108904336191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519"/>
        <c:crosses val="autoZero"/>
        <c:crossBetween val="midCat"/>
      </c:valAx>
      <c:valAx>
        <c:axId val="5346895"/>
        <c:scaling>
          <c:orientation val="minMax"/>
          <c:min val="-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344975"/>
        <c:crosses val="max"/>
        <c:crossBetween val="midCat"/>
      </c:valAx>
      <c:valAx>
        <c:axId val="5344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68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56975755299862219"/>
          <c:y val="0.66720201699284365"/>
          <c:w val="0.2466761041420831"/>
          <c:h val="0.14298048482093972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371646</xdr:colOff>
      <xdr:row>8</xdr:row>
      <xdr:rowOff>209920</xdr:rowOff>
    </xdr:from>
    <xdr:to>
      <xdr:col>15</xdr:col>
      <xdr:colOff>95223</xdr:colOff>
      <xdr:row>22</xdr:row>
      <xdr:rowOff>110622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321772</xdr:colOff>
      <xdr:row>23</xdr:row>
      <xdr:rowOff>229139</xdr:rowOff>
    </xdr:from>
    <xdr:to>
      <xdr:col>7</xdr:col>
      <xdr:colOff>205471</xdr:colOff>
      <xdr:row>35</xdr:row>
      <xdr:rowOff>219826</xdr:rowOff>
    </xdr:to>
    <xdr:graphicFrame macro="">
      <xdr:nvGraphicFramePr>
        <xdr:cNvPr id="108" name="グラフ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240902</xdr:colOff>
      <xdr:row>36</xdr:row>
      <xdr:rowOff>191270</xdr:rowOff>
    </xdr:from>
    <xdr:to>
      <xdr:col>7</xdr:col>
      <xdr:colOff>392494</xdr:colOff>
      <xdr:row>48</xdr:row>
      <xdr:rowOff>183085</xdr:rowOff>
    </xdr:to>
    <xdr:graphicFrame macro="">
      <xdr:nvGraphicFramePr>
        <xdr:cNvPr id="109" name="グラフ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134749</xdr:colOff>
      <xdr:row>8</xdr:row>
      <xdr:rowOff>175157</xdr:rowOff>
    </xdr:from>
    <xdr:to>
      <xdr:col>7</xdr:col>
      <xdr:colOff>568730</xdr:colOff>
      <xdr:row>22</xdr:row>
      <xdr:rowOff>75999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450708</xdr:colOff>
      <xdr:row>23</xdr:row>
      <xdr:rowOff>238195</xdr:rowOff>
    </xdr:from>
    <xdr:to>
      <xdr:col>14</xdr:col>
      <xdr:colOff>599721</xdr:colOff>
      <xdr:row>35</xdr:row>
      <xdr:rowOff>215335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618066</xdr:colOff>
      <xdr:row>36</xdr:row>
      <xdr:rowOff>191628</xdr:rowOff>
    </xdr:from>
    <xdr:to>
      <xdr:col>15</xdr:col>
      <xdr:colOff>103857</xdr:colOff>
      <xdr:row>48</xdr:row>
      <xdr:rowOff>176388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636656</xdr:colOff>
      <xdr:row>0</xdr:row>
      <xdr:rowOff>206385</xdr:rowOff>
    </xdr:from>
    <xdr:to>
      <xdr:col>21</xdr:col>
      <xdr:colOff>366889</xdr:colOff>
      <xdr:row>6</xdr:row>
      <xdr:rowOff>211057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>
          <a:grpSpLocks noChangeAspect="1"/>
        </xdr:cNvGrpSpPr>
      </xdr:nvGrpSpPr>
      <xdr:grpSpPr bwMode="auto">
        <a:xfrm>
          <a:off x="10733156" y="206385"/>
          <a:ext cx="3489433" cy="1408022"/>
          <a:chOff x="2" y="67"/>
          <a:chExt cx="1593" cy="640"/>
        </a:xfrm>
      </xdr:grpSpPr>
      <xdr:sp macro="" textlink="">
        <xdr:nvSpPr>
          <xdr:cNvPr id="103" name="Rectangle 17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ChangeArrowheads="1"/>
          </xdr:cNvSpPr>
        </xdr:nvSpPr>
        <xdr:spPr bwMode="auto">
          <a:xfrm>
            <a:off x="357" y="329"/>
            <a:ext cx="158" cy="159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04" name="Rectangle 18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ChangeArrowheads="1"/>
          </xdr:cNvSpPr>
        </xdr:nvSpPr>
        <xdr:spPr bwMode="auto">
          <a:xfrm>
            <a:off x="719" y="331"/>
            <a:ext cx="159" cy="158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05" name="Rectangle 19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223" y="125"/>
            <a:ext cx="68" cy="136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06" name="Rectangle 20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943" y="125"/>
            <a:ext cx="68" cy="136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07" name="Rectangle 21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581" y="125"/>
            <a:ext cx="68" cy="136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10" name="Line 22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25" y="193"/>
            <a:ext cx="222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1" name="Line 23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83" y="193"/>
            <a:ext cx="22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2" name="Line 24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36" y="193"/>
            <a:ext cx="1" cy="13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3" name="Line 25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9" y="194"/>
            <a:ext cx="1" cy="13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4" name="Line 26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6" y="193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5" name="Oval 27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427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6" name="Oval 28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ChangeArrowheads="1"/>
          </xdr:cNvSpPr>
        </xdr:nvSpPr>
        <xdr:spPr bwMode="auto">
          <a:xfrm>
            <a:off x="790" y="185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7" name="Text Box 29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2" y="72"/>
            <a:ext cx="209" cy="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Z1,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8" name="Text Box 30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46" y="460"/>
            <a:ext cx="224" cy="6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Z4,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9" name="Text Box 31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6" y="338"/>
            <a:ext cx="209" cy="1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Z2,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0" name="Text Box 32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8"/>
            <a:ext cx="209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Z5,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1" name="Text Box 33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19" y="67"/>
            <a:ext cx="209" cy="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Z3,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2" name="Text Box 34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7" y="626"/>
            <a:ext cx="708" cy="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Fig.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3" name="Line 35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08" y="193"/>
            <a:ext cx="11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4" name="Rectangle 36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 noChangeArrowheads="1"/>
          </xdr:cNvSpPr>
        </xdr:nvSpPr>
        <xdr:spPr bwMode="auto">
          <a:xfrm>
            <a:off x="1082" y="331"/>
            <a:ext cx="159" cy="158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5" name="Rectangle 37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1306" y="125"/>
            <a:ext cx="68" cy="136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6" name="Line 38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5" y="193"/>
            <a:ext cx="227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Line 39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" y="194"/>
            <a:ext cx="1" cy="13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8" name="Oval 40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 noChangeArrowheads="1"/>
          </xdr:cNvSpPr>
        </xdr:nvSpPr>
        <xdr:spPr bwMode="auto">
          <a:xfrm>
            <a:off x="1153" y="185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9" name="Text Box 41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95" y="340"/>
            <a:ext cx="181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Z6,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0" name="Text Box 42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3" y="70"/>
            <a:ext cx="209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Z7,</a:t>
            </a:r>
            <a:r>
              <a:rPr lang="ja-JP" sz="1050" b="1" kern="0">
                <a:solidFill>
                  <a:srgbClr val="000000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31" name="Group 43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GrpSpPr>
            <a:grpSpLocks/>
          </xdr:cNvGrpSpPr>
        </xdr:nvGrpSpPr>
        <xdr:grpSpPr bwMode="auto">
          <a:xfrm>
            <a:off x="1522" y="156"/>
            <a:ext cx="73" cy="74"/>
            <a:chOff x="1522" y="156"/>
            <a:chExt cx="73" cy="74"/>
          </a:xfrm>
        </xdr:grpSpPr>
        <xdr:sp macro="" textlink="">
          <xdr:nvSpPr>
            <xdr:cNvPr id="145" name="Oval 44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22" y="156"/>
              <a:ext cx="73" cy="7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6" name="Oval 45">
              <a:extLst>
                <a:ext uri="{FF2B5EF4-FFF2-40B4-BE49-F238E27FC236}">
                  <a16:creationId xmlns:a16="http://schemas.microsoft.com/office/drawing/2014/main" id="{00000000-0008-0000-0000-00009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40" y="175"/>
              <a:ext cx="37" cy="3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7" name="Oval 46">
              <a:extLst>
                <a:ext uri="{FF2B5EF4-FFF2-40B4-BE49-F238E27FC236}">
                  <a16:creationId xmlns:a16="http://schemas.microsoft.com/office/drawing/2014/main" id="{00000000-0008-0000-0000-00009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40" y="175"/>
              <a:ext cx="36" cy="36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132" name="Group 47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GrpSpPr>
            <a:grpSpLocks/>
          </xdr:cNvGrpSpPr>
        </xdr:nvGrpSpPr>
        <xdr:grpSpPr bwMode="auto">
          <a:xfrm>
            <a:off x="2" y="156"/>
            <a:ext cx="73" cy="74"/>
            <a:chOff x="2" y="156"/>
            <a:chExt cx="73" cy="74"/>
          </a:xfrm>
        </xdr:grpSpPr>
        <xdr:sp macro="" textlink="">
          <xdr:nvSpPr>
            <xdr:cNvPr id="142" name="Oval 48">
              <a:extLst>
                <a:ext uri="{FF2B5EF4-FFF2-40B4-BE49-F238E27FC236}">
                  <a16:creationId xmlns:a16="http://schemas.microsoft.com/office/drawing/2014/main" id="{00000000-0008-0000-0000-00008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156"/>
              <a:ext cx="73" cy="7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3" name="Oval 49">
              <a:extLst>
                <a:ext uri="{FF2B5EF4-FFF2-40B4-BE49-F238E27FC236}">
                  <a16:creationId xmlns:a16="http://schemas.microsoft.com/office/drawing/2014/main" id="{00000000-0008-0000-0000-00008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" y="175"/>
              <a:ext cx="37" cy="3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4" name="Oval 50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" y="175"/>
              <a:ext cx="37" cy="36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133" name="Line 51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" y="578"/>
            <a:ext cx="1449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34" name="Group 52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GrpSpPr>
            <a:grpSpLocks/>
          </xdr:cNvGrpSpPr>
        </xdr:nvGrpSpPr>
        <xdr:grpSpPr bwMode="auto">
          <a:xfrm>
            <a:off x="1522" y="542"/>
            <a:ext cx="73" cy="73"/>
            <a:chOff x="1522" y="542"/>
            <a:chExt cx="73" cy="73"/>
          </a:xfrm>
        </xdr:grpSpPr>
        <xdr:sp macro="" textlink="">
          <xdr:nvSpPr>
            <xdr:cNvPr id="139" name="Oval 53">
              <a:extLst>
                <a:ext uri="{FF2B5EF4-FFF2-40B4-BE49-F238E27FC236}">
                  <a16:creationId xmlns:a16="http://schemas.microsoft.com/office/drawing/2014/main" id="{00000000-0008-0000-0000-00008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22" y="542"/>
              <a:ext cx="73" cy="7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0" name="Oval 54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40" y="560"/>
              <a:ext cx="37" cy="37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1" name="Oval 55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540" y="560"/>
              <a:ext cx="36" cy="36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135" name="Group 56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GrpSpPr>
            <a:grpSpLocks/>
          </xdr:cNvGrpSpPr>
        </xdr:nvGrpSpPr>
        <xdr:grpSpPr bwMode="auto">
          <a:xfrm>
            <a:off x="2" y="542"/>
            <a:ext cx="73" cy="73"/>
            <a:chOff x="2" y="542"/>
            <a:chExt cx="73" cy="73"/>
          </a:xfrm>
        </xdr:grpSpPr>
        <xdr:sp macro="" textlink="">
          <xdr:nvSpPr>
            <xdr:cNvPr id="136" name="Oval 57">
              <a:extLst>
                <a:ext uri="{FF2B5EF4-FFF2-40B4-BE49-F238E27FC236}">
                  <a16:creationId xmlns:a16="http://schemas.microsoft.com/office/drawing/2014/main" id="{00000000-0008-0000-0000-00008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542"/>
              <a:ext cx="73" cy="7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7" name="Oval 58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" y="560"/>
              <a:ext cx="37" cy="37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8" name="Oval 59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" y="560"/>
              <a:ext cx="37" cy="36"/>
            </a:xfrm>
            <a:prstGeom prst="ellipse">
              <a:avLst/>
            </a:prstGeom>
            <a:solidFill>
              <a:srgbClr val="000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 editAs="oneCell">
    <xdr:from>
      <xdr:col>14</xdr:col>
      <xdr:colOff>403403</xdr:colOff>
      <xdr:row>0</xdr:row>
      <xdr:rowOff>190499</xdr:rowOff>
    </xdr:from>
    <xdr:to>
      <xdr:col>16</xdr:col>
      <xdr:colOff>23669</xdr:colOff>
      <xdr:row>3</xdr:row>
      <xdr:rowOff>230908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403" y="190499"/>
          <a:ext cx="936448" cy="738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610773</xdr:colOff>
      <xdr:row>8</xdr:row>
      <xdr:rowOff>90267</xdr:rowOff>
    </xdr:from>
    <xdr:to>
      <xdr:col>6</xdr:col>
      <xdr:colOff>110836</xdr:colOff>
      <xdr:row>13</xdr:row>
      <xdr:rowOff>177719</xdr:rowOff>
    </xdr:to>
    <xdr:grpSp>
      <xdr:nvGrpSpPr>
        <xdr:cNvPr id="161" name="グループ化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pSpPr/>
      </xdr:nvGrpSpPr>
      <xdr:grpSpPr>
        <a:xfrm>
          <a:off x="1404523" y="1931767"/>
          <a:ext cx="1163763" cy="1236802"/>
          <a:chOff x="5154518" y="586740"/>
          <a:chExt cx="1398613" cy="1284649"/>
        </a:xfrm>
      </xdr:grpSpPr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300-0000A200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163" name="テキスト ボックス 517">
              <a:extLst>
                <a:ext uri="{FF2B5EF4-FFF2-40B4-BE49-F238E27FC236}">
                  <a16:creationId xmlns:a16="http://schemas.microsoft.com/office/drawing/2014/main" id="{00000000-0008-0000-0300-0000A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4716" y="73659"/>
              <a:ext cx="199314" cy="41845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sz="105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64" name="楕円 163">
              <a:extLst>
                <a:ext uri="{FF2B5EF4-FFF2-40B4-BE49-F238E27FC236}">
                  <a16:creationId xmlns:a16="http://schemas.microsoft.com/office/drawing/2014/main" id="{00000000-0008-0000-0300-0000A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楕円 164">
              <a:extLst>
                <a:ext uri="{FF2B5EF4-FFF2-40B4-BE49-F238E27FC236}">
                  <a16:creationId xmlns:a16="http://schemas.microsoft.com/office/drawing/2014/main" id="{00000000-0008-0000-03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6" name="楕円 165">
              <a:extLst>
                <a:ext uri="{FF2B5EF4-FFF2-40B4-BE49-F238E27FC236}">
                  <a16:creationId xmlns:a16="http://schemas.microsoft.com/office/drawing/2014/main" id="{00000000-0008-0000-0300-0000A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7" name="楕円 166">
              <a:extLst>
                <a:ext uri="{FF2B5EF4-FFF2-40B4-BE49-F238E27FC236}">
                  <a16:creationId xmlns:a16="http://schemas.microsoft.com/office/drawing/2014/main" id="{00000000-0008-0000-0300-0000A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8" name="楕円 167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9" name="楕円 168">
              <a:extLst>
                <a:ext uri="{FF2B5EF4-FFF2-40B4-BE49-F238E27FC236}">
                  <a16:creationId xmlns:a16="http://schemas.microsoft.com/office/drawing/2014/main" id="{00000000-0008-0000-0300-0000A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0" name="直線コネクタ 169">
              <a:extLst>
                <a:ext uri="{FF2B5EF4-FFF2-40B4-BE49-F238E27FC236}">
                  <a16:creationId xmlns:a16="http://schemas.microsoft.com/office/drawing/2014/main" id="{00000000-0008-0000-03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1" name="正方形/長方形 170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2" name="直線コネクタ 171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3" name="テキスト ボックス 536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4742" y="154112"/>
              <a:ext cx="264263" cy="32642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sz="105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74" name="楕円 173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楕円 174">
              <a:extLst>
                <a:ext uri="{FF2B5EF4-FFF2-40B4-BE49-F238E27FC236}">
                  <a16:creationId xmlns:a16="http://schemas.microsoft.com/office/drawing/2014/main" id="{00000000-0008-0000-03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6" name="楕円 175">
              <a:extLst>
                <a:ext uri="{FF2B5EF4-FFF2-40B4-BE49-F238E27FC236}">
                  <a16:creationId xmlns:a16="http://schemas.microsoft.com/office/drawing/2014/main" id="{00000000-0008-0000-0300-0000B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7" name="楕円 176">
              <a:extLst>
                <a:ext uri="{FF2B5EF4-FFF2-40B4-BE49-F238E27FC236}">
                  <a16:creationId xmlns:a16="http://schemas.microsoft.com/office/drawing/2014/main" id="{00000000-0008-0000-0300-0000B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8" name="楕円 177">
              <a:extLst>
                <a:ext uri="{FF2B5EF4-FFF2-40B4-BE49-F238E27FC236}">
                  <a16:creationId xmlns:a16="http://schemas.microsoft.com/office/drawing/2014/main" id="{00000000-0008-0000-0300-0000B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9" name="楕円 178">
              <a:extLst>
                <a:ext uri="{FF2B5EF4-FFF2-40B4-BE49-F238E27FC236}">
                  <a16:creationId xmlns:a16="http://schemas.microsoft.com/office/drawing/2014/main" id="{00000000-0008-0000-0300-0000B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0" name="直線コネクタ 179">
              <a:extLst>
                <a:ext uri="{FF2B5EF4-FFF2-40B4-BE49-F238E27FC236}">
                  <a16:creationId xmlns:a16="http://schemas.microsoft.com/office/drawing/2014/main" id="{00000000-0008-0000-03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1" name="正方形/長方形 180">
              <a:extLst>
                <a:ext uri="{FF2B5EF4-FFF2-40B4-BE49-F238E27FC236}">
                  <a16:creationId xmlns:a16="http://schemas.microsoft.com/office/drawing/2014/main" id="{00000000-0008-0000-0300-0000B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2" name="直線コネクタ 181">
              <a:extLst>
                <a:ext uri="{FF2B5EF4-FFF2-40B4-BE49-F238E27FC236}">
                  <a16:creationId xmlns:a16="http://schemas.microsoft.com/office/drawing/2014/main" id="{00000000-0008-0000-0300-0000B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300-000006040000}"/>
                  </a:ext>
                </a:extLst>
              </xdr:cNvPr>
              <xdr:cNvSpPr/>
            </xdr:nvSpPr>
            <xdr:spPr bwMode="auto">
              <a:xfrm>
                <a:off x="5154518" y="1296259"/>
                <a:ext cx="1398613" cy="57513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</xdr:col>
      <xdr:colOff>50409</xdr:colOff>
      <xdr:row>8</xdr:row>
      <xdr:rowOff>69171</xdr:rowOff>
    </xdr:from>
    <xdr:to>
      <xdr:col>11</xdr:col>
      <xdr:colOff>15089</xdr:colOff>
      <xdr:row>14</xdr:row>
      <xdr:rowOff>22783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3777859" y="1910671"/>
          <a:ext cx="961630" cy="1331562"/>
          <a:chOff x="3809399" y="1940174"/>
          <a:chExt cx="967368" cy="133107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300-000008040000}"/>
                  </a:ext>
                </a:extLst>
              </xdr:cNvPr>
              <xdr:cNvSpPr/>
            </xdr:nvSpPr>
            <xdr:spPr bwMode="auto">
              <a:xfrm>
                <a:off x="3809399" y="2661140"/>
                <a:ext cx="891537" cy="61011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08" name="グループ化 207">
            <a:extLst>
              <a:ext uri="{FF2B5EF4-FFF2-40B4-BE49-F238E27FC236}">
                <a16:creationId xmlns:a16="http://schemas.microsoft.com/office/drawing/2014/main" id="{00000000-0008-0000-0300-0000D0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953222" cy="720965"/>
            <a:chOff x="72981" y="141601"/>
            <a:chExt cx="759967" cy="574702"/>
          </a:xfrm>
        </xdr:grpSpPr>
        <xdr:sp macro="" textlink="">
          <xdr:nvSpPr>
            <xdr:cNvPr id="209" name="正方形/長方形 208">
              <a:extLst>
                <a:ext uri="{FF2B5EF4-FFF2-40B4-BE49-F238E27FC236}">
                  <a16:creationId xmlns:a16="http://schemas.microsoft.com/office/drawing/2014/main" id="{00000000-0008-0000-0300-0000D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0" name="直線コネクタ 209">
              <a:extLst>
                <a:ext uri="{FF2B5EF4-FFF2-40B4-BE49-F238E27FC236}">
                  <a16:creationId xmlns:a16="http://schemas.microsoft.com/office/drawing/2014/main" id="{00000000-0008-0000-03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1" name="グループ化 210">
              <a:extLst>
                <a:ext uri="{FF2B5EF4-FFF2-40B4-BE49-F238E27FC236}">
                  <a16:creationId xmlns:a16="http://schemas.microsoft.com/office/drawing/2014/main" id="{00000000-0008-0000-0300-0000D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29" name="Oval 57">
                <a:extLst>
                  <a:ext uri="{FF2B5EF4-FFF2-40B4-BE49-F238E27FC236}">
                    <a16:creationId xmlns:a16="http://schemas.microsoft.com/office/drawing/2014/main" id="{00000000-0008-0000-0300-0000E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0" name="Oval 58">
                <a:extLst>
                  <a:ext uri="{FF2B5EF4-FFF2-40B4-BE49-F238E27FC236}">
                    <a16:creationId xmlns:a16="http://schemas.microsoft.com/office/drawing/2014/main" id="{00000000-0008-0000-0300-0000E6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2" name="グループ化 211">
              <a:extLst>
                <a:ext uri="{FF2B5EF4-FFF2-40B4-BE49-F238E27FC236}">
                  <a16:creationId xmlns:a16="http://schemas.microsoft.com/office/drawing/2014/main" id="{00000000-0008-0000-0300-0000D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27" name="Oval 60">
                <a:extLst>
                  <a:ext uri="{FF2B5EF4-FFF2-40B4-BE49-F238E27FC236}">
                    <a16:creationId xmlns:a16="http://schemas.microsoft.com/office/drawing/2014/main" id="{00000000-0008-0000-0300-0000E3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8" name="Oval 61">
                <a:extLst>
                  <a:ext uri="{FF2B5EF4-FFF2-40B4-BE49-F238E27FC236}">
                    <a16:creationId xmlns:a16="http://schemas.microsoft.com/office/drawing/2014/main" id="{00000000-0008-0000-0300-0000E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213" name="テキスト ボックス 173">
              <a:extLst>
                <a:ext uri="{FF2B5EF4-FFF2-40B4-BE49-F238E27FC236}">
                  <a16:creationId xmlns:a16="http://schemas.microsoft.com/office/drawing/2014/main" id="{00000000-0008-0000-0300-0000D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9188" y="349068"/>
              <a:ext cx="303760" cy="1368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15" name="直線コネクタ 214">
              <a:extLst>
                <a:ext uri="{FF2B5EF4-FFF2-40B4-BE49-F238E27FC236}">
                  <a16:creationId xmlns:a16="http://schemas.microsoft.com/office/drawing/2014/main" id="{00000000-0008-0000-03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6" name="グループ化 215">
              <a:extLst>
                <a:ext uri="{FF2B5EF4-FFF2-40B4-BE49-F238E27FC236}">
                  <a16:creationId xmlns:a16="http://schemas.microsoft.com/office/drawing/2014/main" id="{00000000-0008-0000-0300-0000D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25" name="Oval 66">
                <a:extLst>
                  <a:ext uri="{FF2B5EF4-FFF2-40B4-BE49-F238E27FC236}">
                    <a16:creationId xmlns:a16="http://schemas.microsoft.com/office/drawing/2014/main" id="{00000000-0008-0000-0300-0000E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6" name="Oval 67">
                <a:extLst>
                  <a:ext uri="{FF2B5EF4-FFF2-40B4-BE49-F238E27FC236}">
                    <a16:creationId xmlns:a16="http://schemas.microsoft.com/office/drawing/2014/main" id="{00000000-0008-0000-0300-0000E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7" name="グループ化 216">
              <a:extLst>
                <a:ext uri="{FF2B5EF4-FFF2-40B4-BE49-F238E27FC236}">
                  <a16:creationId xmlns:a16="http://schemas.microsoft.com/office/drawing/2014/main" id="{00000000-0008-0000-0300-0000D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223" name="Oval 69">
                <a:extLst>
                  <a:ext uri="{FF2B5EF4-FFF2-40B4-BE49-F238E27FC236}">
                    <a16:creationId xmlns:a16="http://schemas.microsoft.com/office/drawing/2014/main" id="{00000000-0008-0000-0300-0000D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Oval 70">
                <a:extLst>
                  <a:ext uri="{FF2B5EF4-FFF2-40B4-BE49-F238E27FC236}">
                    <a16:creationId xmlns:a16="http://schemas.microsoft.com/office/drawing/2014/main" id="{00000000-0008-0000-0300-0000E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18" name="直線コネクタ 217">
              <a:extLst>
                <a:ext uri="{FF2B5EF4-FFF2-40B4-BE49-F238E27FC236}">
                  <a16:creationId xmlns:a16="http://schemas.microsoft.com/office/drawing/2014/main" id="{00000000-0008-0000-03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0" name="楕円 219">
              <a:extLst>
                <a:ext uri="{FF2B5EF4-FFF2-40B4-BE49-F238E27FC236}">
                  <a16:creationId xmlns:a16="http://schemas.microsoft.com/office/drawing/2014/main" id="{00000000-0008-0000-0300-0000D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1" name="楕円 220">
              <a:extLst>
                <a:ext uri="{FF2B5EF4-FFF2-40B4-BE49-F238E27FC236}">
                  <a16:creationId xmlns:a16="http://schemas.microsoft.com/office/drawing/2014/main" id="{00000000-0008-0000-03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2" name="楕円 221">
              <a:extLst>
                <a:ext uri="{FF2B5EF4-FFF2-40B4-BE49-F238E27FC236}">
                  <a16:creationId xmlns:a16="http://schemas.microsoft.com/office/drawing/2014/main" id="{00000000-0008-0000-03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18</xdr:col>
      <xdr:colOff>486507</xdr:colOff>
      <xdr:row>8</xdr:row>
      <xdr:rowOff>175846</xdr:rowOff>
    </xdr:from>
    <xdr:to>
      <xdr:col>20</xdr:col>
      <xdr:colOff>467217</xdr:colOff>
      <xdr:row>14</xdr:row>
      <xdr:rowOff>34698</xdr:rowOff>
    </xdr:to>
    <xdr:grpSp>
      <xdr:nvGrpSpPr>
        <xdr:cNvPr id="255" name="グループ化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GrpSpPr/>
      </xdr:nvGrpSpPr>
      <xdr:grpSpPr>
        <a:xfrm>
          <a:off x="8138257" y="2017346"/>
          <a:ext cx="1168160" cy="1236802"/>
          <a:chOff x="5154575" y="586740"/>
          <a:chExt cx="1398615" cy="1284652"/>
        </a:xfrm>
      </xdr:grpSpPr>
      <xdr:grpSp>
        <xdr:nvGrpSpPr>
          <xdr:cNvPr id="256" name="グループ化 255">
            <a:extLst>
              <a:ext uri="{FF2B5EF4-FFF2-40B4-BE49-F238E27FC236}">
                <a16:creationId xmlns:a16="http://schemas.microsoft.com/office/drawing/2014/main" id="{00000000-0008-0000-0300-00000001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58" name="テキスト ボックス 517">
              <a:extLst>
                <a:ext uri="{FF2B5EF4-FFF2-40B4-BE49-F238E27FC236}">
                  <a16:creationId xmlns:a16="http://schemas.microsoft.com/office/drawing/2014/main" id="{00000000-0008-0000-0300-00000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9" name="楕円 258">
              <a:extLst>
                <a:ext uri="{FF2B5EF4-FFF2-40B4-BE49-F238E27FC236}">
                  <a16:creationId xmlns:a16="http://schemas.microsoft.com/office/drawing/2014/main" id="{00000000-0008-0000-03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0" name="楕円 259">
              <a:extLst>
                <a:ext uri="{FF2B5EF4-FFF2-40B4-BE49-F238E27FC236}">
                  <a16:creationId xmlns:a16="http://schemas.microsoft.com/office/drawing/2014/main" id="{00000000-0008-0000-0300-00000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1" name="楕円 260">
              <a:extLst>
                <a:ext uri="{FF2B5EF4-FFF2-40B4-BE49-F238E27FC236}">
                  <a16:creationId xmlns:a16="http://schemas.microsoft.com/office/drawing/2014/main" id="{00000000-0008-0000-03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楕円 261">
              <a:extLst>
                <a:ext uri="{FF2B5EF4-FFF2-40B4-BE49-F238E27FC236}">
                  <a16:creationId xmlns:a16="http://schemas.microsoft.com/office/drawing/2014/main" id="{00000000-0008-0000-03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3" name="楕円 262">
              <a:extLst>
                <a:ext uri="{FF2B5EF4-FFF2-40B4-BE49-F238E27FC236}">
                  <a16:creationId xmlns:a16="http://schemas.microsoft.com/office/drawing/2014/main" id="{00000000-0008-0000-0300-00000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4" name="楕円 263">
              <a:extLst>
                <a:ext uri="{FF2B5EF4-FFF2-40B4-BE49-F238E27FC236}">
                  <a16:creationId xmlns:a16="http://schemas.microsoft.com/office/drawing/2014/main" id="{00000000-0008-0000-0300-00000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5" name="直線コネクタ 264">
              <a:extLst>
                <a:ext uri="{FF2B5EF4-FFF2-40B4-BE49-F238E27FC236}">
                  <a16:creationId xmlns:a16="http://schemas.microsoft.com/office/drawing/2014/main" id="{00000000-0008-0000-03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6" name="正方形/長方形 265">
              <a:extLst>
                <a:ext uri="{FF2B5EF4-FFF2-40B4-BE49-F238E27FC236}">
                  <a16:creationId xmlns:a16="http://schemas.microsoft.com/office/drawing/2014/main" id="{00000000-0008-0000-0300-00000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7" name="直線コネクタ 266">
              <a:extLst>
                <a:ext uri="{FF2B5EF4-FFF2-40B4-BE49-F238E27FC236}">
                  <a16:creationId xmlns:a16="http://schemas.microsoft.com/office/drawing/2014/main" id="{00000000-0008-0000-0300-00000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8" name="テキスト ボックス 536">
              <a:extLst>
                <a:ext uri="{FF2B5EF4-FFF2-40B4-BE49-F238E27FC236}">
                  <a16:creationId xmlns:a16="http://schemas.microsoft.com/office/drawing/2014/main" id="{00000000-0008-0000-0300-00000C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73670" y="168761"/>
              <a:ext cx="318945" cy="33726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9" name="楕円 268">
              <a:extLst>
                <a:ext uri="{FF2B5EF4-FFF2-40B4-BE49-F238E27FC236}">
                  <a16:creationId xmlns:a16="http://schemas.microsoft.com/office/drawing/2014/main" id="{00000000-0008-0000-0300-00000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0" name="楕円 269">
              <a:extLst>
                <a:ext uri="{FF2B5EF4-FFF2-40B4-BE49-F238E27FC236}">
                  <a16:creationId xmlns:a16="http://schemas.microsoft.com/office/drawing/2014/main" id="{00000000-0008-0000-0300-00000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1" name="楕円 270">
              <a:extLst>
                <a:ext uri="{FF2B5EF4-FFF2-40B4-BE49-F238E27FC236}">
                  <a16:creationId xmlns:a16="http://schemas.microsoft.com/office/drawing/2014/main" id="{00000000-0008-0000-0300-00000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2" name="楕円 271">
              <a:extLst>
                <a:ext uri="{FF2B5EF4-FFF2-40B4-BE49-F238E27FC236}">
                  <a16:creationId xmlns:a16="http://schemas.microsoft.com/office/drawing/2014/main" id="{00000000-0008-0000-0300-00001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3" name="楕円 272">
              <a:extLst>
                <a:ext uri="{FF2B5EF4-FFF2-40B4-BE49-F238E27FC236}">
                  <a16:creationId xmlns:a16="http://schemas.microsoft.com/office/drawing/2014/main" id="{00000000-0008-0000-0300-00001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4" name="楕円 273">
              <a:extLst>
                <a:ext uri="{FF2B5EF4-FFF2-40B4-BE49-F238E27FC236}">
                  <a16:creationId xmlns:a16="http://schemas.microsoft.com/office/drawing/2014/main" id="{00000000-0008-0000-0300-00001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5" name="直線コネクタ 274">
              <a:extLst>
                <a:ext uri="{FF2B5EF4-FFF2-40B4-BE49-F238E27FC236}">
                  <a16:creationId xmlns:a16="http://schemas.microsoft.com/office/drawing/2014/main" id="{00000000-0008-0000-03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6" name="正方形/長方形 275">
              <a:extLst>
                <a:ext uri="{FF2B5EF4-FFF2-40B4-BE49-F238E27FC236}">
                  <a16:creationId xmlns:a16="http://schemas.microsoft.com/office/drawing/2014/main" id="{00000000-0008-0000-0300-00001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7" name="直線コネクタ 276">
              <a:extLst>
                <a:ext uri="{FF2B5EF4-FFF2-40B4-BE49-F238E27FC236}">
                  <a16:creationId xmlns:a16="http://schemas.microsoft.com/office/drawing/2014/main" id="{00000000-0008-0000-03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300-00000A040000}"/>
                  </a:ext>
                </a:extLst>
              </xdr:cNvPr>
              <xdr:cNvSpPr/>
            </xdr:nvSpPr>
            <xdr:spPr bwMode="auto">
              <a:xfrm>
                <a:off x="5154575" y="1296264"/>
                <a:ext cx="1398615" cy="57512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29</xdr:col>
      <xdr:colOff>134230</xdr:colOff>
      <xdr:row>8</xdr:row>
      <xdr:rowOff>61551</xdr:rowOff>
    </xdr:from>
    <xdr:to>
      <xdr:col>31</xdr:col>
      <xdr:colOff>137016</xdr:colOff>
      <xdr:row>14</xdr:row>
      <xdr:rowOff>15163</xdr:rowOff>
    </xdr:to>
    <xdr:grpSp>
      <xdr:nvGrpSpPr>
        <xdr:cNvPr id="183" name="グループ化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GrpSpPr/>
      </xdr:nvGrpSpPr>
      <xdr:grpSpPr>
        <a:xfrm>
          <a:off x="13107280" y="1903051"/>
          <a:ext cx="999736" cy="1331562"/>
          <a:chOff x="3809411" y="1940174"/>
          <a:chExt cx="1005638" cy="133107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5" name="Object 11" hidden="1">
                <a:extLst>
                  <a:ext uri="{63B3BB69-23CF-44E3-9099-C40C66FF867C}">
                    <a14:compatExt spid="_x0000_s1035"/>
                  </a:ext>
                  <a:ext uri="{FF2B5EF4-FFF2-40B4-BE49-F238E27FC236}">
                    <a16:creationId xmlns:a16="http://schemas.microsoft.com/office/drawing/2014/main" id="{00000000-0008-0000-0300-00000B040000}"/>
                  </a:ext>
                </a:extLst>
              </xdr:cNvPr>
              <xdr:cNvSpPr/>
            </xdr:nvSpPr>
            <xdr:spPr bwMode="auto">
              <a:xfrm>
                <a:off x="3809411" y="2661140"/>
                <a:ext cx="891549" cy="61011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84" name="グループ化 183">
            <a:extLst>
              <a:ext uri="{FF2B5EF4-FFF2-40B4-BE49-F238E27FC236}">
                <a16:creationId xmlns:a16="http://schemas.microsoft.com/office/drawing/2014/main" id="{00000000-0008-0000-0300-0000B8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991504" cy="720965"/>
            <a:chOff x="72981" y="141601"/>
            <a:chExt cx="790488" cy="574702"/>
          </a:xfrm>
        </xdr:grpSpPr>
        <xdr:sp macro="" textlink="">
          <xdr:nvSpPr>
            <xdr:cNvPr id="185" name="正方形/長方形 184">
              <a:extLst>
                <a:ext uri="{FF2B5EF4-FFF2-40B4-BE49-F238E27FC236}">
                  <a16:creationId xmlns:a16="http://schemas.microsoft.com/office/drawing/2014/main" id="{00000000-0008-0000-0300-0000B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6" name="直線コネクタ 185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87" name="グループ化 186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04" name="Oval 57">
                <a:extLst>
                  <a:ext uri="{FF2B5EF4-FFF2-40B4-BE49-F238E27FC236}">
                    <a16:creationId xmlns:a16="http://schemas.microsoft.com/office/drawing/2014/main" id="{00000000-0008-0000-0300-0000C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5" name="Oval 58">
                <a:extLst>
                  <a:ext uri="{FF2B5EF4-FFF2-40B4-BE49-F238E27FC236}">
                    <a16:creationId xmlns:a16="http://schemas.microsoft.com/office/drawing/2014/main" id="{00000000-0008-0000-0300-0000C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88" name="グループ化 187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02" name="Oval 60">
                <a:extLst>
                  <a:ext uri="{FF2B5EF4-FFF2-40B4-BE49-F238E27FC236}">
                    <a16:creationId xmlns:a16="http://schemas.microsoft.com/office/drawing/2014/main" id="{00000000-0008-0000-0300-0000C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3" name="Oval 61">
                <a:extLst>
                  <a:ext uri="{FF2B5EF4-FFF2-40B4-BE49-F238E27FC236}">
                    <a16:creationId xmlns:a16="http://schemas.microsoft.com/office/drawing/2014/main" id="{00000000-0008-0000-0300-0000C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189" name="テキスト ボックス 173">
              <a:extLst>
                <a:ext uri="{FF2B5EF4-FFF2-40B4-BE49-F238E27FC236}">
                  <a16:creationId xmlns:a16="http://schemas.microsoft.com/office/drawing/2014/main" id="{00000000-0008-0000-0300-0000B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59709" y="361200"/>
              <a:ext cx="303760" cy="1368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90" name="直線コネクタ 189">
              <a:extLst>
                <a:ext uri="{FF2B5EF4-FFF2-40B4-BE49-F238E27FC236}">
                  <a16:creationId xmlns:a16="http://schemas.microsoft.com/office/drawing/2014/main" id="{00000000-0008-0000-03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91" name="グループ化 190">
              <a:extLst>
                <a:ext uri="{FF2B5EF4-FFF2-40B4-BE49-F238E27FC236}">
                  <a16:creationId xmlns:a16="http://schemas.microsoft.com/office/drawing/2014/main" id="{00000000-0008-0000-0300-0000B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00" name="Oval 66">
                <a:extLst>
                  <a:ext uri="{FF2B5EF4-FFF2-40B4-BE49-F238E27FC236}">
                    <a16:creationId xmlns:a16="http://schemas.microsoft.com/office/drawing/2014/main" id="{00000000-0008-0000-0300-0000C8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1" name="Oval 67">
                <a:extLst>
                  <a:ext uri="{FF2B5EF4-FFF2-40B4-BE49-F238E27FC236}">
                    <a16:creationId xmlns:a16="http://schemas.microsoft.com/office/drawing/2014/main" id="{00000000-0008-0000-0300-0000C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92" name="グループ化 191">
              <a:extLst>
                <a:ext uri="{FF2B5EF4-FFF2-40B4-BE49-F238E27FC236}">
                  <a16:creationId xmlns:a16="http://schemas.microsoft.com/office/drawing/2014/main" id="{00000000-0008-0000-0300-0000C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198" name="Oval 69">
                <a:extLst>
                  <a:ext uri="{FF2B5EF4-FFF2-40B4-BE49-F238E27FC236}">
                    <a16:creationId xmlns:a16="http://schemas.microsoft.com/office/drawing/2014/main" id="{00000000-0008-0000-0300-0000C6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99" name="Oval 70">
                <a:extLst>
                  <a:ext uri="{FF2B5EF4-FFF2-40B4-BE49-F238E27FC236}">
                    <a16:creationId xmlns:a16="http://schemas.microsoft.com/office/drawing/2014/main" id="{00000000-0008-0000-0300-0000C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193" name="直線コネクタ 192">
              <a:extLst>
                <a:ext uri="{FF2B5EF4-FFF2-40B4-BE49-F238E27FC236}">
                  <a16:creationId xmlns:a16="http://schemas.microsoft.com/office/drawing/2014/main" id="{00000000-0008-0000-03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5" name="楕円 194">
              <a:extLst>
                <a:ext uri="{FF2B5EF4-FFF2-40B4-BE49-F238E27FC236}">
                  <a16:creationId xmlns:a16="http://schemas.microsoft.com/office/drawing/2014/main" id="{00000000-0008-0000-0300-0000C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6" name="楕円 195">
              <a:extLst>
                <a:ext uri="{FF2B5EF4-FFF2-40B4-BE49-F238E27FC236}">
                  <a16:creationId xmlns:a16="http://schemas.microsoft.com/office/drawing/2014/main" id="{00000000-0008-0000-03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7" name="楕円 196">
              <a:extLst>
                <a:ext uri="{FF2B5EF4-FFF2-40B4-BE49-F238E27FC236}">
                  <a16:creationId xmlns:a16="http://schemas.microsoft.com/office/drawing/2014/main" id="{00000000-0008-0000-03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38</xdr:col>
      <xdr:colOff>486507</xdr:colOff>
      <xdr:row>8</xdr:row>
      <xdr:rowOff>175846</xdr:rowOff>
    </xdr:from>
    <xdr:to>
      <xdr:col>40</xdr:col>
      <xdr:colOff>467217</xdr:colOff>
      <xdr:row>14</xdr:row>
      <xdr:rowOff>34698</xdr:rowOff>
    </xdr:to>
    <xdr:grpSp>
      <xdr:nvGrpSpPr>
        <xdr:cNvPr id="206" name="グループ化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GrpSpPr/>
      </xdr:nvGrpSpPr>
      <xdr:grpSpPr>
        <a:xfrm>
          <a:off x="17415607" y="2017346"/>
          <a:ext cx="1168160" cy="1236802"/>
          <a:chOff x="5154575" y="586740"/>
          <a:chExt cx="1398615" cy="1284652"/>
        </a:xfrm>
      </xdr:grpSpPr>
      <xdr:grpSp>
        <xdr:nvGrpSpPr>
          <xdr:cNvPr id="207" name="グループ化 206">
            <a:extLst>
              <a:ext uri="{FF2B5EF4-FFF2-40B4-BE49-F238E27FC236}">
                <a16:creationId xmlns:a16="http://schemas.microsoft.com/office/drawing/2014/main" id="{00000000-0008-0000-0300-0000CF00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14" name="テキスト ボックス 517">
              <a:extLst>
                <a:ext uri="{FF2B5EF4-FFF2-40B4-BE49-F238E27FC236}">
                  <a16:creationId xmlns:a16="http://schemas.microsoft.com/office/drawing/2014/main" id="{00000000-0008-0000-0300-0000D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31" name="楕円 230">
              <a:extLst>
                <a:ext uri="{FF2B5EF4-FFF2-40B4-BE49-F238E27FC236}">
                  <a16:creationId xmlns:a16="http://schemas.microsoft.com/office/drawing/2014/main" id="{00000000-0008-0000-0300-0000E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2" name="楕円 231">
              <a:extLst>
                <a:ext uri="{FF2B5EF4-FFF2-40B4-BE49-F238E27FC236}">
                  <a16:creationId xmlns:a16="http://schemas.microsoft.com/office/drawing/2014/main" id="{00000000-0008-0000-0300-0000E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3" name="楕円 232">
              <a:extLst>
                <a:ext uri="{FF2B5EF4-FFF2-40B4-BE49-F238E27FC236}">
                  <a16:creationId xmlns:a16="http://schemas.microsoft.com/office/drawing/2014/main" id="{00000000-0008-0000-0300-0000E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4" name="楕円 233">
              <a:extLst>
                <a:ext uri="{FF2B5EF4-FFF2-40B4-BE49-F238E27FC236}">
                  <a16:creationId xmlns:a16="http://schemas.microsoft.com/office/drawing/2014/main" id="{00000000-0008-0000-0300-0000E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5" name="楕円 234">
              <a:extLst>
                <a:ext uri="{FF2B5EF4-FFF2-40B4-BE49-F238E27FC236}">
                  <a16:creationId xmlns:a16="http://schemas.microsoft.com/office/drawing/2014/main" id="{00000000-0008-0000-0300-0000E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6" name="楕円 235">
              <a:extLst>
                <a:ext uri="{FF2B5EF4-FFF2-40B4-BE49-F238E27FC236}">
                  <a16:creationId xmlns:a16="http://schemas.microsoft.com/office/drawing/2014/main" id="{00000000-0008-0000-0300-0000E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7" name="直線コネクタ 236">
              <a:extLst>
                <a:ext uri="{FF2B5EF4-FFF2-40B4-BE49-F238E27FC236}">
                  <a16:creationId xmlns:a16="http://schemas.microsoft.com/office/drawing/2014/main" id="{00000000-0008-0000-03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8" name="正方形/長方形 237">
              <a:extLst>
                <a:ext uri="{FF2B5EF4-FFF2-40B4-BE49-F238E27FC236}">
                  <a16:creationId xmlns:a16="http://schemas.microsoft.com/office/drawing/2014/main" id="{00000000-0008-0000-0300-0000E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9" name="直線コネクタ 238">
              <a:extLst>
                <a:ext uri="{FF2B5EF4-FFF2-40B4-BE49-F238E27FC236}">
                  <a16:creationId xmlns:a16="http://schemas.microsoft.com/office/drawing/2014/main" id="{00000000-0008-0000-03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0" name="テキスト ボックス 536">
              <a:extLst>
                <a:ext uri="{FF2B5EF4-FFF2-40B4-BE49-F238E27FC236}">
                  <a16:creationId xmlns:a16="http://schemas.microsoft.com/office/drawing/2014/main" id="{00000000-0008-0000-0300-0000F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4729" y="180279"/>
              <a:ext cx="369838" cy="43433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1" name="楕円 240">
              <a:extLst>
                <a:ext uri="{FF2B5EF4-FFF2-40B4-BE49-F238E27FC236}">
                  <a16:creationId xmlns:a16="http://schemas.microsoft.com/office/drawing/2014/main" id="{00000000-0008-0000-0300-0000F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2" name="楕円 241">
              <a:extLst>
                <a:ext uri="{FF2B5EF4-FFF2-40B4-BE49-F238E27FC236}">
                  <a16:creationId xmlns:a16="http://schemas.microsoft.com/office/drawing/2014/main" id="{00000000-0008-0000-0300-0000F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3" name="楕円 242">
              <a:extLst>
                <a:ext uri="{FF2B5EF4-FFF2-40B4-BE49-F238E27FC236}">
                  <a16:creationId xmlns:a16="http://schemas.microsoft.com/office/drawing/2014/main" id="{00000000-0008-0000-0300-0000F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4" name="楕円 243">
              <a:extLst>
                <a:ext uri="{FF2B5EF4-FFF2-40B4-BE49-F238E27FC236}">
                  <a16:creationId xmlns:a16="http://schemas.microsoft.com/office/drawing/2014/main" id="{00000000-0008-0000-0300-0000F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5" name="楕円 244">
              <a:extLst>
                <a:ext uri="{FF2B5EF4-FFF2-40B4-BE49-F238E27FC236}">
                  <a16:creationId xmlns:a16="http://schemas.microsoft.com/office/drawing/2014/main" id="{00000000-0008-0000-03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楕円 245">
              <a:extLst>
                <a:ext uri="{FF2B5EF4-FFF2-40B4-BE49-F238E27FC236}">
                  <a16:creationId xmlns:a16="http://schemas.microsoft.com/office/drawing/2014/main" id="{00000000-0008-0000-0300-0000F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7" name="直線コネクタ 246">
              <a:extLst>
                <a:ext uri="{FF2B5EF4-FFF2-40B4-BE49-F238E27FC236}">
                  <a16:creationId xmlns:a16="http://schemas.microsoft.com/office/drawing/2014/main" id="{00000000-0008-0000-03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8" name="正方形/長方形 247">
              <a:extLst>
                <a:ext uri="{FF2B5EF4-FFF2-40B4-BE49-F238E27FC236}">
                  <a16:creationId xmlns:a16="http://schemas.microsoft.com/office/drawing/2014/main" id="{00000000-0008-0000-03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9" name="直線コネクタ 248">
              <a:extLst>
                <a:ext uri="{FF2B5EF4-FFF2-40B4-BE49-F238E27FC236}">
                  <a16:creationId xmlns:a16="http://schemas.microsoft.com/office/drawing/2014/main" id="{00000000-0008-0000-03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6" name="Object 12" hidden="1">
                <a:extLst>
                  <a:ext uri="{63B3BB69-23CF-44E3-9099-C40C66FF867C}">
                    <a14:compatExt spid="_x0000_s1036"/>
                  </a:ext>
                  <a:ext uri="{FF2B5EF4-FFF2-40B4-BE49-F238E27FC236}">
                    <a16:creationId xmlns:a16="http://schemas.microsoft.com/office/drawing/2014/main" id="{00000000-0008-0000-0300-00000C040000}"/>
                  </a:ext>
                </a:extLst>
              </xdr:cNvPr>
              <xdr:cNvSpPr/>
            </xdr:nvSpPr>
            <xdr:spPr bwMode="auto">
              <a:xfrm>
                <a:off x="5154575" y="1296264"/>
                <a:ext cx="1398615" cy="57512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49</xdr:col>
      <xdr:colOff>134230</xdr:colOff>
      <xdr:row>8</xdr:row>
      <xdr:rowOff>61551</xdr:rowOff>
    </xdr:from>
    <xdr:to>
      <xdr:col>51</xdr:col>
      <xdr:colOff>137016</xdr:colOff>
      <xdr:row>14</xdr:row>
      <xdr:rowOff>15163</xdr:rowOff>
    </xdr:to>
    <xdr:grpSp>
      <xdr:nvGrpSpPr>
        <xdr:cNvPr id="146" name="グループ化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pSpPr/>
      </xdr:nvGrpSpPr>
      <xdr:grpSpPr>
        <a:xfrm>
          <a:off x="22384630" y="1903051"/>
          <a:ext cx="999736" cy="1331562"/>
          <a:chOff x="3809411" y="1940174"/>
          <a:chExt cx="1005638" cy="133107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7" name="Object 13" hidden="1">
                <a:extLst>
                  <a:ext uri="{63B3BB69-23CF-44E3-9099-C40C66FF867C}">
                    <a14:compatExt spid="_x0000_s1037"/>
                  </a:ext>
                  <a:ext uri="{FF2B5EF4-FFF2-40B4-BE49-F238E27FC236}">
                    <a16:creationId xmlns:a16="http://schemas.microsoft.com/office/drawing/2014/main" id="{00000000-0008-0000-0300-00000D040000}"/>
                  </a:ext>
                </a:extLst>
              </xdr:cNvPr>
              <xdr:cNvSpPr/>
            </xdr:nvSpPr>
            <xdr:spPr bwMode="auto">
              <a:xfrm>
                <a:off x="3809411" y="2661140"/>
                <a:ext cx="891549" cy="61011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49" name="グループ化 148">
            <a:extLst>
              <a:ext uri="{FF2B5EF4-FFF2-40B4-BE49-F238E27FC236}">
                <a16:creationId xmlns:a16="http://schemas.microsoft.com/office/drawing/2014/main" id="{00000000-0008-0000-0300-000095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991504" cy="720965"/>
            <a:chOff x="72981" y="141601"/>
            <a:chExt cx="790488" cy="574702"/>
          </a:xfrm>
        </xdr:grpSpPr>
        <xdr:sp macro="" textlink="">
          <xdr:nvSpPr>
            <xdr:cNvPr id="150" name="正方形/長方形 149">
              <a:extLst>
                <a:ext uri="{FF2B5EF4-FFF2-40B4-BE49-F238E27FC236}">
                  <a16:creationId xmlns:a16="http://schemas.microsoft.com/office/drawing/2014/main" id="{00000000-0008-0000-0300-00009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1" name="直線コネクタ 150">
              <a:extLst>
                <a:ext uri="{FF2B5EF4-FFF2-40B4-BE49-F238E27FC236}">
                  <a16:creationId xmlns:a16="http://schemas.microsoft.com/office/drawing/2014/main" id="{00000000-0008-0000-0300-00009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52" name="グループ化 151">
              <a:extLst>
                <a:ext uri="{FF2B5EF4-FFF2-40B4-BE49-F238E27FC236}">
                  <a16:creationId xmlns:a16="http://schemas.microsoft.com/office/drawing/2014/main" id="{00000000-0008-0000-0300-00009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81" name="Oval 57">
                <a:extLst>
                  <a:ext uri="{FF2B5EF4-FFF2-40B4-BE49-F238E27FC236}">
                    <a16:creationId xmlns:a16="http://schemas.microsoft.com/office/drawing/2014/main" id="{00000000-0008-0000-0300-000019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2" name="Oval 58">
                <a:extLst>
                  <a:ext uri="{FF2B5EF4-FFF2-40B4-BE49-F238E27FC236}">
                    <a16:creationId xmlns:a16="http://schemas.microsoft.com/office/drawing/2014/main" id="{00000000-0008-0000-0300-00001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53" name="グループ化 152">
              <a:extLst>
                <a:ext uri="{FF2B5EF4-FFF2-40B4-BE49-F238E27FC236}">
                  <a16:creationId xmlns:a16="http://schemas.microsoft.com/office/drawing/2014/main" id="{00000000-0008-0000-0300-00009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78" name="Oval 60">
                <a:extLst>
                  <a:ext uri="{FF2B5EF4-FFF2-40B4-BE49-F238E27FC236}">
                    <a16:creationId xmlns:a16="http://schemas.microsoft.com/office/drawing/2014/main" id="{00000000-0008-0000-0300-000016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80" name="Oval 61">
                <a:extLst>
                  <a:ext uri="{FF2B5EF4-FFF2-40B4-BE49-F238E27FC236}">
                    <a16:creationId xmlns:a16="http://schemas.microsoft.com/office/drawing/2014/main" id="{00000000-0008-0000-0300-000018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154" name="テキスト ボックス 173">
              <a:extLst>
                <a:ext uri="{FF2B5EF4-FFF2-40B4-BE49-F238E27FC236}">
                  <a16:creationId xmlns:a16="http://schemas.microsoft.com/office/drawing/2014/main" id="{00000000-0008-0000-0300-00009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59709" y="361200"/>
              <a:ext cx="303760" cy="1368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55" name="直線コネクタ 154">
              <a:extLst>
                <a:ext uri="{FF2B5EF4-FFF2-40B4-BE49-F238E27FC236}">
                  <a16:creationId xmlns:a16="http://schemas.microsoft.com/office/drawing/2014/main" id="{00000000-0008-0000-03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56" name="グループ化 155">
              <a:extLst>
                <a:ext uri="{FF2B5EF4-FFF2-40B4-BE49-F238E27FC236}">
                  <a16:creationId xmlns:a16="http://schemas.microsoft.com/office/drawing/2014/main" id="{00000000-0008-0000-0300-00009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54" name="Oval 66">
                <a:extLst>
                  <a:ext uri="{FF2B5EF4-FFF2-40B4-BE49-F238E27FC236}">
                    <a16:creationId xmlns:a16="http://schemas.microsoft.com/office/drawing/2014/main" id="{00000000-0008-0000-0300-0000F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57" name="Oval 67">
                <a:extLst>
                  <a:ext uri="{FF2B5EF4-FFF2-40B4-BE49-F238E27FC236}">
                    <a16:creationId xmlns:a16="http://schemas.microsoft.com/office/drawing/2014/main" id="{00000000-0008-0000-0300-000001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57" name="グループ化 156">
              <a:extLst>
                <a:ext uri="{FF2B5EF4-FFF2-40B4-BE49-F238E27FC236}">
                  <a16:creationId xmlns:a16="http://schemas.microsoft.com/office/drawing/2014/main" id="{00000000-0008-0000-0300-00009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252" name="Oval 69">
                <a:extLst>
                  <a:ext uri="{FF2B5EF4-FFF2-40B4-BE49-F238E27FC236}">
                    <a16:creationId xmlns:a16="http://schemas.microsoft.com/office/drawing/2014/main" id="{00000000-0008-0000-0300-0000F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53" name="Oval 70">
                <a:extLst>
                  <a:ext uri="{FF2B5EF4-FFF2-40B4-BE49-F238E27FC236}">
                    <a16:creationId xmlns:a16="http://schemas.microsoft.com/office/drawing/2014/main" id="{00000000-0008-0000-0300-0000F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158" name="直線コネクタ 157">
              <a:extLst>
                <a:ext uri="{FF2B5EF4-FFF2-40B4-BE49-F238E27FC236}">
                  <a16:creationId xmlns:a16="http://schemas.microsoft.com/office/drawing/2014/main" id="{00000000-0008-0000-0300-00009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0" name="楕円 159">
              <a:extLst>
                <a:ext uri="{FF2B5EF4-FFF2-40B4-BE49-F238E27FC236}">
                  <a16:creationId xmlns:a16="http://schemas.microsoft.com/office/drawing/2014/main" id="{00000000-0008-0000-0300-0000A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0" name="楕円 249">
              <a:extLst>
                <a:ext uri="{FF2B5EF4-FFF2-40B4-BE49-F238E27FC236}">
                  <a16:creationId xmlns:a16="http://schemas.microsoft.com/office/drawing/2014/main" id="{00000000-0008-0000-03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1" name="楕円 250">
              <a:extLst>
                <a:ext uri="{FF2B5EF4-FFF2-40B4-BE49-F238E27FC236}">
                  <a16:creationId xmlns:a16="http://schemas.microsoft.com/office/drawing/2014/main" id="{00000000-0008-0000-0300-0000F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58</xdr:col>
      <xdr:colOff>486507</xdr:colOff>
      <xdr:row>8</xdr:row>
      <xdr:rowOff>175846</xdr:rowOff>
    </xdr:from>
    <xdr:to>
      <xdr:col>60</xdr:col>
      <xdr:colOff>467217</xdr:colOff>
      <xdr:row>14</xdr:row>
      <xdr:rowOff>34698</xdr:rowOff>
    </xdr:to>
    <xdr:grpSp>
      <xdr:nvGrpSpPr>
        <xdr:cNvPr id="283" name="グループ化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GrpSpPr/>
      </xdr:nvGrpSpPr>
      <xdr:grpSpPr>
        <a:xfrm>
          <a:off x="26692957" y="2017346"/>
          <a:ext cx="1168160" cy="1236802"/>
          <a:chOff x="5154575" y="586740"/>
          <a:chExt cx="1398615" cy="1284652"/>
        </a:xfrm>
      </xdr:grpSpPr>
      <xdr:grpSp>
        <xdr:nvGrpSpPr>
          <xdr:cNvPr id="284" name="グループ化 283">
            <a:extLst>
              <a:ext uri="{FF2B5EF4-FFF2-40B4-BE49-F238E27FC236}">
                <a16:creationId xmlns:a16="http://schemas.microsoft.com/office/drawing/2014/main" id="{00000000-0008-0000-0300-00001C01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85" name="テキスト ボックス 517">
              <a:extLst>
                <a:ext uri="{FF2B5EF4-FFF2-40B4-BE49-F238E27FC236}">
                  <a16:creationId xmlns:a16="http://schemas.microsoft.com/office/drawing/2014/main" id="{00000000-0008-0000-0300-00001D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86" name="楕円 285">
              <a:extLst>
                <a:ext uri="{FF2B5EF4-FFF2-40B4-BE49-F238E27FC236}">
                  <a16:creationId xmlns:a16="http://schemas.microsoft.com/office/drawing/2014/main" id="{00000000-0008-0000-0300-00001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7" name="楕円 286">
              <a:extLst>
                <a:ext uri="{FF2B5EF4-FFF2-40B4-BE49-F238E27FC236}">
                  <a16:creationId xmlns:a16="http://schemas.microsoft.com/office/drawing/2014/main" id="{00000000-0008-0000-0300-00001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8" name="楕円 287">
              <a:extLst>
                <a:ext uri="{FF2B5EF4-FFF2-40B4-BE49-F238E27FC236}">
                  <a16:creationId xmlns:a16="http://schemas.microsoft.com/office/drawing/2014/main" id="{00000000-0008-0000-0300-00002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9" name="楕円 288">
              <a:extLst>
                <a:ext uri="{FF2B5EF4-FFF2-40B4-BE49-F238E27FC236}">
                  <a16:creationId xmlns:a16="http://schemas.microsoft.com/office/drawing/2014/main" id="{00000000-0008-0000-0300-00002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0" name="楕円 289">
              <a:extLst>
                <a:ext uri="{FF2B5EF4-FFF2-40B4-BE49-F238E27FC236}">
                  <a16:creationId xmlns:a16="http://schemas.microsoft.com/office/drawing/2014/main" id="{00000000-0008-0000-0300-00002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1" name="楕円 290">
              <a:extLst>
                <a:ext uri="{FF2B5EF4-FFF2-40B4-BE49-F238E27FC236}">
                  <a16:creationId xmlns:a16="http://schemas.microsoft.com/office/drawing/2014/main" id="{00000000-0008-0000-0300-00002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2" name="直線コネクタ 291">
              <a:extLst>
                <a:ext uri="{FF2B5EF4-FFF2-40B4-BE49-F238E27FC236}">
                  <a16:creationId xmlns:a16="http://schemas.microsoft.com/office/drawing/2014/main" id="{00000000-0008-0000-0300-00002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3" name="正方形/長方形 292">
              <a:extLst>
                <a:ext uri="{FF2B5EF4-FFF2-40B4-BE49-F238E27FC236}">
                  <a16:creationId xmlns:a16="http://schemas.microsoft.com/office/drawing/2014/main" id="{00000000-0008-0000-0300-00002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4" name="直線コネクタ 293">
              <a:extLst>
                <a:ext uri="{FF2B5EF4-FFF2-40B4-BE49-F238E27FC236}">
                  <a16:creationId xmlns:a16="http://schemas.microsoft.com/office/drawing/2014/main" id="{00000000-0008-0000-03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5" name="テキスト ボックス 536">
              <a:extLst>
                <a:ext uri="{FF2B5EF4-FFF2-40B4-BE49-F238E27FC236}">
                  <a16:creationId xmlns:a16="http://schemas.microsoft.com/office/drawing/2014/main" id="{00000000-0008-0000-0300-000027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4729" y="180279"/>
              <a:ext cx="369838" cy="43433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96" name="楕円 295">
              <a:extLst>
                <a:ext uri="{FF2B5EF4-FFF2-40B4-BE49-F238E27FC236}">
                  <a16:creationId xmlns:a16="http://schemas.microsoft.com/office/drawing/2014/main" id="{00000000-0008-0000-0300-00002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7" name="楕円 296">
              <a:extLst>
                <a:ext uri="{FF2B5EF4-FFF2-40B4-BE49-F238E27FC236}">
                  <a16:creationId xmlns:a16="http://schemas.microsoft.com/office/drawing/2014/main" id="{00000000-0008-0000-0300-00002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8" name="楕円 297">
              <a:extLst>
                <a:ext uri="{FF2B5EF4-FFF2-40B4-BE49-F238E27FC236}">
                  <a16:creationId xmlns:a16="http://schemas.microsoft.com/office/drawing/2014/main" id="{00000000-0008-0000-0300-00002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9" name="楕円 298">
              <a:extLst>
                <a:ext uri="{FF2B5EF4-FFF2-40B4-BE49-F238E27FC236}">
                  <a16:creationId xmlns:a16="http://schemas.microsoft.com/office/drawing/2014/main" id="{00000000-0008-0000-0300-00002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0" name="楕円 299">
              <a:extLst>
                <a:ext uri="{FF2B5EF4-FFF2-40B4-BE49-F238E27FC236}">
                  <a16:creationId xmlns:a16="http://schemas.microsoft.com/office/drawing/2014/main" id="{00000000-0008-0000-0300-00002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1" name="楕円 300">
              <a:extLst>
                <a:ext uri="{FF2B5EF4-FFF2-40B4-BE49-F238E27FC236}">
                  <a16:creationId xmlns:a16="http://schemas.microsoft.com/office/drawing/2014/main" id="{00000000-0008-0000-0300-00002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2" name="直線コネクタ 301">
              <a:extLst>
                <a:ext uri="{FF2B5EF4-FFF2-40B4-BE49-F238E27FC236}">
                  <a16:creationId xmlns:a16="http://schemas.microsoft.com/office/drawing/2014/main" id="{00000000-0008-0000-0300-00002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3" name="正方形/長方形 302">
              <a:extLst>
                <a:ext uri="{FF2B5EF4-FFF2-40B4-BE49-F238E27FC236}">
                  <a16:creationId xmlns:a16="http://schemas.microsoft.com/office/drawing/2014/main" id="{00000000-0008-0000-0300-00002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4" name="直線コネクタ 303">
              <a:extLst>
                <a:ext uri="{FF2B5EF4-FFF2-40B4-BE49-F238E27FC236}">
                  <a16:creationId xmlns:a16="http://schemas.microsoft.com/office/drawing/2014/main" id="{00000000-0008-0000-03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8" name="Object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300-00000E040000}"/>
                  </a:ext>
                </a:extLst>
              </xdr:cNvPr>
              <xdr:cNvSpPr/>
            </xdr:nvSpPr>
            <xdr:spPr bwMode="auto">
              <a:xfrm>
                <a:off x="5154575" y="1296264"/>
                <a:ext cx="1398615" cy="57512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259081</xdr:colOff>
      <xdr:row>4</xdr:row>
      <xdr:rowOff>22907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23622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61</xdr:col>
      <xdr:colOff>487680</xdr:colOff>
      <xdr:row>9</xdr:row>
      <xdr:rowOff>129540</xdr:rowOff>
    </xdr:from>
    <xdr:to>
      <xdr:col>72</xdr:col>
      <xdr:colOff>3772</xdr:colOff>
      <xdr:row>13</xdr:row>
      <xdr:rowOff>198597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7840" y="2202180"/>
          <a:ext cx="425573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459381</xdr:colOff>
      <xdr:row>15</xdr:row>
      <xdr:rowOff>224692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</xdr:row>
      <xdr:rowOff>0</xdr:rowOff>
    </xdr:from>
    <xdr:to>
      <xdr:col>14</xdr:col>
      <xdr:colOff>155377</xdr:colOff>
      <xdr:row>15</xdr:row>
      <xdr:rowOff>224552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7</xdr:col>
      <xdr:colOff>302799</xdr:colOff>
      <xdr:row>29</xdr:row>
      <xdr:rowOff>66887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571500</xdr:colOff>
      <xdr:row>17</xdr:row>
      <xdr:rowOff>0</xdr:rowOff>
    </xdr:from>
    <xdr:to>
      <xdr:col>14</xdr:col>
      <xdr:colOff>481792</xdr:colOff>
      <xdr:row>29</xdr:row>
      <xdr:rowOff>17215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577991</xdr:colOff>
      <xdr:row>42</xdr:row>
      <xdr:rowOff>10160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7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5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C40"/>
  <sheetViews>
    <sheetView tabSelected="1" zoomScaleNormal="100" workbookViewId="0">
      <selection activeCell="K2" sqref="K2"/>
    </sheetView>
  </sheetViews>
  <sheetFormatPr defaultRowHeight="18"/>
  <cols>
    <col min="1" max="1" width="5.1640625" customWidth="1"/>
    <col min="4" max="4" width="8.83203125" customWidth="1"/>
    <col min="6" max="6" width="8.83203125" customWidth="1"/>
    <col min="10" max="11" width="8.83203125" bestFit="1" customWidth="1"/>
    <col min="12" max="12" width="5.33203125" customWidth="1"/>
    <col min="18" max="20" width="10.6640625" bestFit="1" customWidth="1"/>
    <col min="27" max="27" width="3.9140625" customWidth="1"/>
  </cols>
  <sheetData>
    <row r="1" spans="2:29">
      <c r="B1" s="62" t="s">
        <v>58</v>
      </c>
      <c r="C1" s="76"/>
      <c r="D1" s="76"/>
      <c r="E1" s="76"/>
      <c r="F1" s="76"/>
      <c r="G1" s="76"/>
      <c r="H1" s="76"/>
      <c r="I1" s="76"/>
      <c r="J1" s="61"/>
      <c r="K1" s="61"/>
      <c r="L1" s="61"/>
      <c r="M1" s="61"/>
      <c r="N1" s="52"/>
      <c r="O1" s="52"/>
      <c r="P1" s="52"/>
      <c r="Q1" s="53"/>
      <c r="R1" s="53"/>
      <c r="S1" s="53"/>
      <c r="T1" s="53"/>
      <c r="V1" s="61"/>
      <c r="W1" s="61"/>
      <c r="X1" s="61"/>
      <c r="Y1" s="61"/>
      <c r="Z1" s="61"/>
    </row>
    <row r="2" spans="2:29">
      <c r="C2" s="72"/>
      <c r="D2" s="114"/>
      <c r="E2" s="114"/>
      <c r="F2" s="114"/>
      <c r="G2" s="114"/>
      <c r="H2" s="75"/>
      <c r="I2" s="115"/>
      <c r="J2" s="61"/>
      <c r="K2" s="61"/>
      <c r="L2" s="61"/>
      <c r="M2" s="61"/>
      <c r="N2" s="54"/>
      <c r="O2" s="55"/>
      <c r="P2" s="55"/>
      <c r="Q2" s="55"/>
      <c r="R2" s="55"/>
      <c r="S2" s="56"/>
      <c r="T2" s="55"/>
      <c r="V2" s="61"/>
      <c r="W2" s="61"/>
      <c r="X2" s="61"/>
      <c r="Y2" s="61"/>
      <c r="Z2" s="61"/>
    </row>
    <row r="3" spans="2:29" ht="18.5" thickBot="1">
      <c r="B3" s="74" t="s">
        <v>176</v>
      </c>
      <c r="C3" s="72"/>
      <c r="D3" s="72"/>
      <c r="E3" s="72"/>
      <c r="F3" s="72"/>
      <c r="G3" s="72"/>
      <c r="J3" s="61"/>
      <c r="K3" s="61"/>
      <c r="L3" s="61"/>
      <c r="M3" s="204" t="s">
        <v>174</v>
      </c>
      <c r="N3" s="54"/>
      <c r="O3" s="58"/>
      <c r="P3" s="58"/>
      <c r="Q3" s="107"/>
      <c r="R3" s="134"/>
      <c r="S3" s="134"/>
      <c r="T3" s="134"/>
      <c r="U3" s="4"/>
      <c r="V3" s="130"/>
      <c r="W3" s="130"/>
      <c r="X3" s="130"/>
      <c r="Y3" s="119"/>
      <c r="Z3" s="61"/>
    </row>
    <row r="4" spans="2:29" ht="18.5" thickBot="1">
      <c r="B4" s="77" t="s">
        <v>36</v>
      </c>
      <c r="C4" s="83" t="s">
        <v>37</v>
      </c>
      <c r="D4" s="201" t="s">
        <v>38</v>
      </c>
      <c r="E4" s="79" t="s">
        <v>38</v>
      </c>
      <c r="F4" s="201" t="s">
        <v>41</v>
      </c>
      <c r="G4" s="121" t="s">
        <v>42</v>
      </c>
      <c r="H4" s="201" t="s">
        <v>103</v>
      </c>
      <c r="I4" s="80" t="s">
        <v>104</v>
      </c>
      <c r="J4" s="100" t="s">
        <v>39</v>
      </c>
      <c r="K4" s="99" t="s">
        <v>18</v>
      </c>
      <c r="L4" s="61"/>
      <c r="M4" s="207" t="s">
        <v>170</v>
      </c>
      <c r="N4" s="208" t="s">
        <v>171</v>
      </c>
      <c r="O4" s="58"/>
      <c r="P4" s="58"/>
      <c r="Q4" s="107"/>
      <c r="R4" s="135"/>
      <c r="S4" s="135"/>
      <c r="T4" s="135"/>
      <c r="U4" s="4"/>
      <c r="V4" s="130"/>
      <c r="W4" s="130"/>
      <c r="X4" s="130"/>
      <c r="Y4" s="119"/>
      <c r="Z4" s="61"/>
    </row>
    <row r="5" spans="2:29" ht="19" thickTop="1" thickBot="1">
      <c r="B5" s="78">
        <v>1</v>
      </c>
      <c r="C5" s="84">
        <v>3</v>
      </c>
      <c r="D5" s="81">
        <v>0.7</v>
      </c>
      <c r="E5" s="110">
        <v>3</v>
      </c>
      <c r="F5" s="202">
        <v>0.7</v>
      </c>
      <c r="G5" s="110">
        <v>3</v>
      </c>
      <c r="H5" s="81">
        <v>0.7</v>
      </c>
      <c r="I5" s="82">
        <v>3</v>
      </c>
      <c r="J5" s="101">
        <v>1</v>
      </c>
      <c r="K5" s="82">
        <f>20*LOG(2*J5/(1+J5))</f>
        <v>0</v>
      </c>
      <c r="L5" s="61"/>
      <c r="M5" s="217">
        <f>演算処理部!BV82</f>
        <v>-5.1874453723499664E-2</v>
      </c>
      <c r="N5" s="210">
        <f>演算処理部!BV102</f>
        <v>-37.662551988830295</v>
      </c>
      <c r="O5" s="58"/>
      <c r="P5" s="58"/>
      <c r="Q5" s="107"/>
      <c r="R5" s="135"/>
      <c r="S5" s="135"/>
      <c r="T5" s="135"/>
      <c r="U5" s="4"/>
      <c r="V5" s="130"/>
      <c r="W5" s="130"/>
      <c r="X5" s="130"/>
      <c r="Y5" s="119"/>
      <c r="Z5" s="61"/>
    </row>
    <row r="6" spans="2:29" ht="18.5" thickBot="1">
      <c r="B6" s="76"/>
      <c r="C6" s="98" t="s">
        <v>20</v>
      </c>
      <c r="D6" s="129" t="s">
        <v>40</v>
      </c>
      <c r="E6" s="111" t="s">
        <v>51</v>
      </c>
      <c r="F6" s="203" t="s">
        <v>105</v>
      </c>
      <c r="G6" s="111" t="s">
        <v>106</v>
      </c>
      <c r="H6" s="129" t="s">
        <v>116</v>
      </c>
      <c r="I6" s="102" t="s">
        <v>117</v>
      </c>
      <c r="J6" s="55"/>
      <c r="K6" s="76"/>
      <c r="L6" s="61"/>
      <c r="M6" s="205" t="s">
        <v>172</v>
      </c>
      <c r="N6" s="206" t="s">
        <v>173</v>
      </c>
      <c r="O6" s="58"/>
      <c r="P6" s="58"/>
      <c r="Q6" s="107"/>
      <c r="R6" s="135"/>
      <c r="S6" s="135"/>
      <c r="T6" s="135"/>
      <c r="U6" s="4"/>
      <c r="V6" s="130"/>
      <c r="W6" s="130"/>
      <c r="X6" s="130"/>
      <c r="Y6" s="119"/>
      <c r="Z6" s="61"/>
    </row>
    <row r="7" spans="2:29" ht="19" thickTop="1" thickBot="1">
      <c r="B7" s="75"/>
      <c r="C7" s="84">
        <v>0.21142646187333092</v>
      </c>
      <c r="D7" s="81">
        <v>0.50190784945191858</v>
      </c>
      <c r="E7" s="110">
        <v>0.36896975651789593</v>
      </c>
      <c r="F7" s="81">
        <v>0.53920936450667789</v>
      </c>
      <c r="G7" s="110">
        <v>0.36896975651789593</v>
      </c>
      <c r="H7" s="81">
        <v>0.50190784945191858</v>
      </c>
      <c r="I7" s="82">
        <v>0.21143329528352939</v>
      </c>
      <c r="J7" s="55"/>
      <c r="K7" s="116"/>
      <c r="L7" s="61"/>
      <c r="M7" s="211">
        <f>演算処理部!BV107</f>
        <v>-47.388695148930154</v>
      </c>
      <c r="N7" s="212">
        <f>演算処理部!BV112</f>
        <v>-57.778776740901961</v>
      </c>
      <c r="O7" s="107"/>
      <c r="P7" s="107"/>
      <c r="Q7" s="107"/>
      <c r="R7" s="107"/>
      <c r="S7" s="107"/>
      <c r="U7" s="61"/>
      <c r="V7" s="61"/>
      <c r="W7" s="61"/>
      <c r="X7" s="61"/>
      <c r="Y7" s="61"/>
    </row>
    <row r="8" spans="2:29">
      <c r="D8" s="113"/>
      <c r="E8" s="73"/>
      <c r="F8" s="113"/>
      <c r="G8" s="73"/>
      <c r="J8" s="61"/>
      <c r="K8" s="61"/>
      <c r="L8" s="61"/>
      <c r="M8" s="61"/>
      <c r="N8" s="57"/>
      <c r="O8" s="58"/>
      <c r="P8" s="58"/>
      <c r="Q8" s="107"/>
      <c r="R8" s="55"/>
      <c r="S8" s="55"/>
      <c r="T8" s="55"/>
      <c r="U8" s="118"/>
      <c r="V8" s="136"/>
      <c r="W8" s="136"/>
      <c r="X8" s="136"/>
      <c r="Y8" s="61"/>
      <c r="Z8" s="61"/>
    </row>
    <row r="9" spans="2:29"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57"/>
      <c r="O9" s="58"/>
      <c r="P9" s="58"/>
      <c r="R9" s="118"/>
      <c r="S9" s="118"/>
      <c r="T9" s="118"/>
      <c r="U9" s="118"/>
      <c r="V9" s="118"/>
    </row>
    <row r="10" spans="2:29" ht="18.5" thickBot="1"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57"/>
      <c r="O10" s="58"/>
      <c r="P10" s="58"/>
      <c r="Q10" s="74" t="s">
        <v>58</v>
      </c>
      <c r="R10" s="72"/>
      <c r="S10" s="72"/>
      <c r="T10" s="72"/>
      <c r="U10" s="72"/>
      <c r="V10" s="72"/>
      <c r="Y10" s="61"/>
      <c r="Z10" s="61"/>
      <c r="AB10" s="204" t="s">
        <v>175</v>
      </c>
      <c r="AC10" s="54"/>
    </row>
    <row r="11" spans="2:29" ht="18.5" thickBot="1"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57"/>
      <c r="O11" s="58"/>
      <c r="P11" s="58"/>
      <c r="Q11" s="77" t="s">
        <v>36</v>
      </c>
      <c r="R11" s="83" t="s">
        <v>37</v>
      </c>
      <c r="S11" s="120" t="s">
        <v>38</v>
      </c>
      <c r="T11" s="79" t="s">
        <v>38</v>
      </c>
      <c r="U11" s="120" t="s">
        <v>41</v>
      </c>
      <c r="V11" s="121" t="s">
        <v>42</v>
      </c>
      <c r="W11" s="120" t="s">
        <v>103</v>
      </c>
      <c r="X11" s="80" t="s">
        <v>104</v>
      </c>
      <c r="Y11" s="100" t="s">
        <v>39</v>
      </c>
      <c r="Z11" s="99" t="s">
        <v>18</v>
      </c>
      <c r="AB11" s="207" t="s">
        <v>170</v>
      </c>
      <c r="AC11" s="208" t="s">
        <v>171</v>
      </c>
    </row>
    <row r="12" spans="2:29" ht="19" thickTop="1" thickBot="1"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Q12" s="78">
        <v>1</v>
      </c>
      <c r="R12" s="84">
        <v>2.7</v>
      </c>
      <c r="S12" s="81">
        <v>0.73399999999999999</v>
      </c>
      <c r="T12" s="110">
        <v>2.96</v>
      </c>
      <c r="U12" s="81">
        <v>0.67900000000000005</v>
      </c>
      <c r="V12" s="110">
        <v>2.96</v>
      </c>
      <c r="W12" s="81">
        <v>0.73399999999999999</v>
      </c>
      <c r="X12" s="82">
        <v>2.7</v>
      </c>
      <c r="Y12" s="101">
        <v>1</v>
      </c>
      <c r="Z12" s="82">
        <v>0</v>
      </c>
      <c r="AB12" s="217">
        <v>-1.0040542449689865E-2</v>
      </c>
      <c r="AC12" s="210">
        <v>-31.457787942151633</v>
      </c>
    </row>
    <row r="13" spans="2:29" ht="18.5" thickBot="1">
      <c r="I13" s="52"/>
      <c r="J13" s="52"/>
      <c r="K13" s="53"/>
      <c r="L13" s="53"/>
      <c r="M13" s="53"/>
      <c r="N13" s="53"/>
      <c r="O13" s="53"/>
      <c r="P13" s="53"/>
      <c r="Q13" s="76" t="s">
        <v>162</v>
      </c>
      <c r="R13" s="98" t="s">
        <v>20</v>
      </c>
      <c r="S13" s="129" t="s">
        <v>40</v>
      </c>
      <c r="T13" s="111" t="s">
        <v>51</v>
      </c>
      <c r="U13" s="129" t="s">
        <v>105</v>
      </c>
      <c r="V13" s="111" t="s">
        <v>106</v>
      </c>
      <c r="W13" s="129" t="s">
        <v>116</v>
      </c>
      <c r="X13" s="102" t="s">
        <v>117</v>
      </c>
      <c r="Y13" s="55"/>
      <c r="Z13" s="76"/>
      <c r="AB13" s="205" t="s">
        <v>172</v>
      </c>
      <c r="AC13" s="206" t="s">
        <v>173</v>
      </c>
    </row>
    <row r="14" spans="2:29" ht="19" thickTop="1" thickBot="1">
      <c r="I14" s="54"/>
      <c r="J14" s="55"/>
      <c r="K14" s="55"/>
      <c r="L14" s="55"/>
      <c r="M14" s="55"/>
      <c r="N14" s="56"/>
      <c r="O14" s="55"/>
      <c r="P14" s="55"/>
      <c r="Q14" s="75"/>
      <c r="R14" s="84">
        <v>0.16669642837988832</v>
      </c>
      <c r="S14" s="81">
        <v>0.49601360203863315</v>
      </c>
      <c r="T14" s="110">
        <v>0.33873569250028107</v>
      </c>
      <c r="U14" s="81">
        <v>0.54707637248305274</v>
      </c>
      <c r="V14" s="110">
        <v>0.33873569250028107</v>
      </c>
      <c r="W14" s="81">
        <v>0.49601360203863315</v>
      </c>
      <c r="X14" s="82">
        <v>0.16669642837988832</v>
      </c>
      <c r="Y14" s="55"/>
      <c r="Z14" s="116"/>
      <c r="AB14" s="211">
        <v>-41.199410049881003</v>
      </c>
      <c r="AC14" s="212">
        <v>-51.723928070006799</v>
      </c>
    </row>
    <row r="15" spans="2:29">
      <c r="I15" s="57"/>
      <c r="J15" s="58"/>
      <c r="K15" s="28"/>
      <c r="L15" s="28"/>
      <c r="M15" s="28"/>
      <c r="N15" s="28"/>
      <c r="O15" s="28"/>
      <c r="P15" s="28"/>
      <c r="R15" s="118"/>
      <c r="S15" s="118"/>
      <c r="T15" s="118"/>
      <c r="U15" s="118"/>
      <c r="V15" s="118"/>
    </row>
    <row r="16" spans="2:29" ht="18.5" thickBot="1">
      <c r="I16" s="57"/>
      <c r="J16" s="58"/>
      <c r="K16" s="28"/>
      <c r="L16" s="28"/>
      <c r="M16" s="28"/>
      <c r="N16" s="28"/>
      <c r="O16" s="28"/>
      <c r="P16" s="28"/>
      <c r="Q16" s="74" t="s">
        <v>58</v>
      </c>
      <c r="R16" s="118"/>
      <c r="S16" s="118"/>
      <c r="T16" s="118"/>
      <c r="U16" s="118"/>
      <c r="V16" s="118"/>
      <c r="AB16" s="204" t="s">
        <v>174</v>
      </c>
      <c r="AC16" s="54"/>
    </row>
    <row r="17" spans="9:29" ht="18.5" thickBot="1">
      <c r="I17" s="57"/>
      <c r="J17" s="58"/>
      <c r="K17" s="28"/>
      <c r="L17" s="28"/>
      <c r="M17" s="28"/>
      <c r="N17" s="28"/>
      <c r="O17" s="28"/>
      <c r="P17" s="28"/>
      <c r="Q17" s="77" t="s">
        <v>36</v>
      </c>
      <c r="R17" s="83" t="s">
        <v>37</v>
      </c>
      <c r="S17" s="120" t="s">
        <v>38</v>
      </c>
      <c r="T17" s="79" t="s">
        <v>41</v>
      </c>
      <c r="U17" s="120" t="s">
        <v>42</v>
      </c>
      <c r="V17" s="121" t="s">
        <v>104</v>
      </c>
      <c r="W17" s="120" t="s">
        <v>114</v>
      </c>
      <c r="X17" s="80" t="s">
        <v>115</v>
      </c>
      <c r="Y17" s="100" t="s">
        <v>39</v>
      </c>
      <c r="Z17" s="99" t="s">
        <v>18</v>
      </c>
      <c r="AB17" s="207" t="s">
        <v>170</v>
      </c>
      <c r="AC17" s="208" t="s">
        <v>171</v>
      </c>
    </row>
    <row r="18" spans="9:29" ht="19" thickTop="1" thickBot="1">
      <c r="I18" s="57"/>
      <c r="J18" s="58"/>
      <c r="K18" s="28"/>
      <c r="L18" s="28"/>
      <c r="M18" s="28"/>
      <c r="N18" s="28"/>
      <c r="O18" s="28"/>
      <c r="P18" s="28"/>
      <c r="Q18" s="78">
        <v>1</v>
      </c>
      <c r="R18" s="84">
        <v>2.78</v>
      </c>
      <c r="S18" s="81">
        <v>0.71899999999999997</v>
      </c>
      <c r="T18" s="110">
        <v>3.01</v>
      </c>
      <c r="U18" s="81">
        <v>0.67100000000000004</v>
      </c>
      <c r="V18" s="110">
        <v>3.01</v>
      </c>
      <c r="W18" s="81">
        <v>0.71899999999999997</v>
      </c>
      <c r="X18" s="82">
        <v>2.78</v>
      </c>
      <c r="Y18" s="101">
        <v>1</v>
      </c>
      <c r="Z18" s="82">
        <v>0</v>
      </c>
      <c r="AB18" s="217">
        <v>-9.9514070135129258E-3</v>
      </c>
      <c r="AC18" s="210">
        <v>-33.690310729379867</v>
      </c>
    </row>
    <row r="19" spans="9:29" ht="18.5" thickBot="1">
      <c r="I19" s="57"/>
      <c r="J19" s="58"/>
      <c r="K19" s="28"/>
      <c r="L19" s="28"/>
      <c r="M19" s="28"/>
      <c r="N19" s="28"/>
      <c r="O19" s="28"/>
      <c r="P19" s="28"/>
      <c r="Q19" s="76" t="s">
        <v>133</v>
      </c>
      <c r="R19" s="98" t="s">
        <v>20</v>
      </c>
      <c r="S19" s="129" t="s">
        <v>40</v>
      </c>
      <c r="T19" s="111" t="s">
        <v>51</v>
      </c>
      <c r="U19" s="129" t="s">
        <v>105</v>
      </c>
      <c r="V19" s="111" t="s">
        <v>106</v>
      </c>
      <c r="W19" s="129" t="s">
        <v>116</v>
      </c>
      <c r="X19" s="102" t="s">
        <v>117</v>
      </c>
      <c r="Y19" s="55"/>
      <c r="Z19" s="76"/>
      <c r="AB19" s="205" t="s">
        <v>172</v>
      </c>
      <c r="AC19" s="206" t="s">
        <v>173</v>
      </c>
    </row>
    <row r="20" spans="9:29" ht="19" thickTop="1" thickBot="1">
      <c r="I20" s="57"/>
      <c r="J20" s="58"/>
      <c r="K20" s="28"/>
      <c r="L20" s="28"/>
      <c r="M20" s="28"/>
      <c r="N20" s="28"/>
      <c r="O20" s="28"/>
      <c r="P20" s="28"/>
      <c r="Q20" s="75"/>
      <c r="R20" s="84">
        <v>0.18224119053689478</v>
      </c>
      <c r="S20" s="81">
        <v>0.49714473820594401</v>
      </c>
      <c r="T20" s="110">
        <v>0.34778453885727284</v>
      </c>
      <c r="U20" s="81">
        <v>0.54179126633479235</v>
      </c>
      <c r="V20" s="110">
        <v>0.34778453885727284</v>
      </c>
      <c r="W20" s="81">
        <v>0.49714473820594401</v>
      </c>
      <c r="X20" s="82">
        <v>0.18224119053689478</v>
      </c>
      <c r="Y20" s="55"/>
      <c r="Z20" s="116"/>
      <c r="AB20" s="211">
        <v>-43.347834792362889</v>
      </c>
      <c r="AC20" s="212">
        <v>-53.699296985565269</v>
      </c>
    </row>
    <row r="21" spans="9:29">
      <c r="I21" s="57"/>
      <c r="J21" s="58"/>
      <c r="K21" s="28"/>
      <c r="L21" s="28"/>
      <c r="M21" s="28"/>
      <c r="N21" s="28"/>
      <c r="O21" s="28"/>
      <c r="P21" s="28"/>
      <c r="Q21" s="75"/>
      <c r="R21" s="55"/>
      <c r="S21" s="55"/>
      <c r="T21" s="55"/>
      <c r="U21" s="55"/>
      <c r="V21" s="55"/>
      <c r="W21" s="55"/>
      <c r="X21" s="55"/>
      <c r="Y21" s="55"/>
      <c r="Z21" s="116"/>
    </row>
    <row r="22" spans="9:29" ht="18.5" thickBot="1">
      <c r="I22" s="57"/>
      <c r="J22" s="58"/>
      <c r="K22" s="28"/>
      <c r="L22" s="28"/>
      <c r="M22" s="28"/>
      <c r="N22" s="28"/>
      <c r="O22" s="28"/>
      <c r="P22" s="28"/>
      <c r="Q22" s="74" t="s">
        <v>58</v>
      </c>
      <c r="R22" s="72"/>
      <c r="S22" s="72"/>
      <c r="T22" s="72"/>
      <c r="U22" s="72"/>
      <c r="V22" s="72"/>
      <c r="Y22" s="61"/>
      <c r="Z22" s="61"/>
      <c r="AB22" s="204" t="s">
        <v>174</v>
      </c>
      <c r="AC22" s="54"/>
    </row>
    <row r="23" spans="9:29" ht="18.5" thickBot="1">
      <c r="I23" s="57"/>
      <c r="J23" s="58"/>
      <c r="K23" s="56"/>
      <c r="L23" s="56"/>
      <c r="M23" s="56"/>
      <c r="N23" s="55"/>
      <c r="O23" s="56"/>
      <c r="P23" s="56"/>
      <c r="Q23" s="77" t="s">
        <v>36</v>
      </c>
      <c r="R23" s="83" t="s">
        <v>37</v>
      </c>
      <c r="S23" s="120" t="s">
        <v>38</v>
      </c>
      <c r="T23" s="79">
        <v>0.28000000000000003</v>
      </c>
      <c r="U23" s="120">
        <v>0.47</v>
      </c>
      <c r="V23" s="121" t="s">
        <v>104</v>
      </c>
      <c r="W23" s="120" t="s">
        <v>114</v>
      </c>
      <c r="X23" s="80" t="s">
        <v>115</v>
      </c>
      <c r="Y23" s="100" t="s">
        <v>39</v>
      </c>
      <c r="Z23" s="99" t="s">
        <v>18</v>
      </c>
      <c r="AB23" s="207" t="s">
        <v>170</v>
      </c>
      <c r="AC23" s="208" t="s">
        <v>171</v>
      </c>
    </row>
    <row r="24" spans="9:29" ht="19" thickTop="1" thickBot="1">
      <c r="Q24" s="78">
        <v>1</v>
      </c>
      <c r="R24" s="84">
        <v>2.89</v>
      </c>
      <c r="S24" s="81">
        <v>0.71199999999999997</v>
      </c>
      <c r="T24" s="110">
        <v>3.0750000000000002</v>
      </c>
      <c r="U24" s="81">
        <v>0.67279999999999995</v>
      </c>
      <c r="V24" s="110">
        <v>3.0750000000000002</v>
      </c>
      <c r="W24" s="81">
        <v>0.71199999999999997</v>
      </c>
      <c r="X24" s="82">
        <v>2.89</v>
      </c>
      <c r="Y24" s="101">
        <v>1</v>
      </c>
      <c r="Z24" s="82">
        <v>0</v>
      </c>
      <c r="AB24" s="217">
        <v>-5.0009471143139424E-2</v>
      </c>
      <c r="AC24" s="210">
        <v>-38.157494928159693</v>
      </c>
    </row>
    <row r="25" spans="9:29" ht="18.5" thickBot="1">
      <c r="Q25" s="76" t="s">
        <v>156</v>
      </c>
      <c r="R25" s="98" t="s">
        <v>20</v>
      </c>
      <c r="S25" s="129" t="s">
        <v>40</v>
      </c>
      <c r="T25" s="111" t="s">
        <v>51</v>
      </c>
      <c r="U25" s="129" t="s">
        <v>105</v>
      </c>
      <c r="V25" s="111" t="s">
        <v>106</v>
      </c>
      <c r="W25" s="129" t="s">
        <v>116</v>
      </c>
      <c r="X25" s="102" t="s">
        <v>117</v>
      </c>
      <c r="Y25" s="55"/>
      <c r="Z25" s="76"/>
      <c r="AB25" s="205" t="s">
        <v>172</v>
      </c>
      <c r="AC25" s="206" t="s">
        <v>173</v>
      </c>
    </row>
    <row r="26" spans="9:29" ht="19" thickTop="1" thickBot="1">
      <c r="Q26" s="75"/>
      <c r="R26" s="84">
        <v>0.21190451655486098</v>
      </c>
      <c r="S26" s="81">
        <v>0.50304270927505146</v>
      </c>
      <c r="T26" s="110">
        <v>0.36980403108260052</v>
      </c>
      <c r="U26" s="81">
        <v>0.54042856648708903</v>
      </c>
      <c r="V26" s="110">
        <v>0.36980403108260052</v>
      </c>
      <c r="W26" s="81">
        <v>0.50304270927505146</v>
      </c>
      <c r="X26" s="82">
        <v>0.21191136541602862</v>
      </c>
      <c r="Y26" s="55"/>
      <c r="Z26" s="116"/>
      <c r="AB26" s="211">
        <v>-47.806984892315498</v>
      </c>
      <c r="AC26" s="212">
        <v>-58.198379100863527</v>
      </c>
    </row>
    <row r="27" spans="9:29">
      <c r="Q27" s="75"/>
      <c r="R27" s="55"/>
      <c r="S27" s="55"/>
      <c r="T27" s="55"/>
      <c r="U27" s="55"/>
      <c r="V27" s="55"/>
      <c r="W27" s="55"/>
      <c r="X27" s="55"/>
      <c r="Y27" s="55"/>
      <c r="Z27" s="116"/>
    </row>
    <row r="28" spans="9:29" ht="18.5" thickBot="1"/>
    <row r="29" spans="9:29" ht="18.5" thickBot="1">
      <c r="Q29" s="77" t="s">
        <v>36</v>
      </c>
      <c r="R29" s="83" t="s">
        <v>37</v>
      </c>
      <c r="S29" s="120" t="s">
        <v>38</v>
      </c>
      <c r="T29" s="79">
        <v>0.28000000000000003</v>
      </c>
      <c r="U29" s="120">
        <v>0.47</v>
      </c>
      <c r="V29" s="121" t="s">
        <v>104</v>
      </c>
      <c r="W29" s="120" t="s">
        <v>114</v>
      </c>
      <c r="X29" s="80" t="s">
        <v>115</v>
      </c>
      <c r="Y29" s="100" t="s">
        <v>39</v>
      </c>
      <c r="Z29" s="99" t="s">
        <v>18</v>
      </c>
      <c r="AB29" s="204" t="s">
        <v>174</v>
      </c>
      <c r="AC29" s="54"/>
    </row>
    <row r="30" spans="9:29" ht="19" thickTop="1" thickBot="1">
      <c r="Q30" s="78">
        <v>1</v>
      </c>
      <c r="R30" s="84">
        <v>3</v>
      </c>
      <c r="S30" s="81">
        <v>0.70799999999999996</v>
      </c>
      <c r="T30" s="110">
        <v>3.16</v>
      </c>
      <c r="U30" s="81">
        <v>0.67500000000000004</v>
      </c>
      <c r="V30" s="110">
        <v>3.16</v>
      </c>
      <c r="W30" s="81">
        <v>0.70679999999999998</v>
      </c>
      <c r="X30" s="82">
        <v>3</v>
      </c>
      <c r="Y30" s="101">
        <v>1</v>
      </c>
      <c r="Z30" s="82">
        <v>0</v>
      </c>
      <c r="AB30" s="207" t="s">
        <v>170</v>
      </c>
      <c r="AC30" s="208" t="s">
        <v>171</v>
      </c>
    </row>
    <row r="31" spans="9:29">
      <c r="Q31" s="76" t="s">
        <v>163</v>
      </c>
      <c r="R31" s="98" t="s">
        <v>20</v>
      </c>
      <c r="S31" s="129" t="s">
        <v>40</v>
      </c>
      <c r="T31" s="111" t="s">
        <v>51</v>
      </c>
      <c r="U31" s="129" t="s">
        <v>105</v>
      </c>
      <c r="V31" s="111" t="s">
        <v>106</v>
      </c>
      <c r="W31" s="129" t="s">
        <v>116</v>
      </c>
      <c r="X31" s="102" t="s">
        <v>117</v>
      </c>
      <c r="Y31" s="55"/>
      <c r="Z31" s="76"/>
      <c r="AB31" s="209">
        <v>-9.9994828890407603E-2</v>
      </c>
      <c r="AC31" s="210">
        <v>-40.398333363352663</v>
      </c>
    </row>
    <row r="32" spans="9:29" ht="18.5" thickBot="1">
      <c r="Q32" s="75"/>
      <c r="R32" s="84">
        <v>0.23869919515306606</v>
      </c>
      <c r="S32" s="81">
        <v>0.4984162403156473</v>
      </c>
      <c r="T32" s="110">
        <v>0.38799968224103643</v>
      </c>
      <c r="U32" s="81">
        <v>0.53019757280578683</v>
      </c>
      <c r="V32" s="110">
        <v>0.38799968224103643</v>
      </c>
      <c r="W32" s="81">
        <v>0.4984162403156473</v>
      </c>
      <c r="X32" s="82">
        <v>0.23869919515306606</v>
      </c>
      <c r="Y32" s="55"/>
      <c r="Z32" s="116"/>
      <c r="AB32" s="205" t="s">
        <v>172</v>
      </c>
      <c r="AC32" s="206" t="s">
        <v>173</v>
      </c>
    </row>
    <row r="33" spans="17:29" ht="18.5" thickBot="1">
      <c r="AB33" s="211">
        <v>-49.699107606839078</v>
      </c>
      <c r="AC33" s="212">
        <v>-59.548881112811202</v>
      </c>
    </row>
    <row r="35" spans="17:29" ht="18.5" thickBot="1">
      <c r="Q35" s="74" t="s">
        <v>161</v>
      </c>
      <c r="R35" s="72"/>
      <c r="S35" s="72"/>
      <c r="T35" s="72"/>
      <c r="U35" s="72"/>
      <c r="V35" s="72"/>
      <c r="Y35" s="61"/>
      <c r="Z35" s="61"/>
    </row>
    <row r="36" spans="17:29" ht="18.5" thickBot="1">
      <c r="Q36" s="77" t="s">
        <v>36</v>
      </c>
      <c r="R36" s="83" t="s">
        <v>37</v>
      </c>
      <c r="S36" s="120" t="s">
        <v>38</v>
      </c>
      <c r="T36" s="79" t="s">
        <v>41</v>
      </c>
      <c r="U36" s="120" t="s">
        <v>42</v>
      </c>
      <c r="V36" s="121" t="s">
        <v>104</v>
      </c>
      <c r="W36" s="120" t="s">
        <v>114</v>
      </c>
      <c r="X36" s="80" t="s">
        <v>115</v>
      </c>
      <c r="Y36" s="100" t="s">
        <v>39</v>
      </c>
      <c r="Z36" s="99" t="s">
        <v>18</v>
      </c>
      <c r="AB36" s="204" t="s">
        <v>174</v>
      </c>
      <c r="AC36" s="54"/>
    </row>
    <row r="37" spans="17:29" ht="19" thickTop="1" thickBot="1">
      <c r="Q37" s="78">
        <v>1</v>
      </c>
      <c r="R37" s="84">
        <v>3</v>
      </c>
      <c r="S37" s="81">
        <v>0.74199999999999999</v>
      </c>
      <c r="T37" s="110">
        <v>3.1429999999999998</v>
      </c>
      <c r="U37" s="81">
        <v>0.71199999999999997</v>
      </c>
      <c r="V37" s="110">
        <v>3.1429999999999998</v>
      </c>
      <c r="W37" s="81">
        <v>0.74199999999999999</v>
      </c>
      <c r="X37" s="82">
        <v>3</v>
      </c>
      <c r="Y37" s="101">
        <v>1</v>
      </c>
      <c r="Z37" s="82">
        <v>0</v>
      </c>
      <c r="AB37" s="207" t="s">
        <v>170</v>
      </c>
      <c r="AC37" s="208" t="s">
        <v>171</v>
      </c>
    </row>
    <row r="38" spans="17:29">
      <c r="Q38" s="76" t="s">
        <v>164</v>
      </c>
      <c r="R38" s="98" t="s">
        <v>20</v>
      </c>
      <c r="S38" s="129">
        <v>0.72</v>
      </c>
      <c r="T38" s="111" t="s">
        <v>51</v>
      </c>
      <c r="U38" s="129" t="s">
        <v>105</v>
      </c>
      <c r="V38" s="111" t="s">
        <v>106</v>
      </c>
      <c r="W38" s="129" t="s">
        <v>116</v>
      </c>
      <c r="X38" s="102" t="s">
        <v>117</v>
      </c>
      <c r="Y38" s="55"/>
      <c r="Z38" s="76"/>
      <c r="AB38" s="209">
        <v>-0.20001635926342212</v>
      </c>
      <c r="AC38" s="210">
        <v>-42.802847727658538</v>
      </c>
    </row>
    <row r="39" spans="17:29" ht="18.5" thickBot="1">
      <c r="Q39" s="75"/>
      <c r="R39" s="213">
        <v>0.280511073298923</v>
      </c>
      <c r="S39" s="214">
        <v>0.50175277719093381</v>
      </c>
      <c r="T39" s="215">
        <v>0.42436971009315866</v>
      </c>
      <c r="U39" s="214">
        <v>0.52945514662473303</v>
      </c>
      <c r="V39" s="215">
        <v>0.42436971009315866</v>
      </c>
      <c r="W39" s="214">
        <v>0.50175277719093381</v>
      </c>
      <c r="X39" s="216">
        <v>0.28051107329892333</v>
      </c>
      <c r="Y39" s="55"/>
      <c r="Z39" s="116"/>
      <c r="AB39" s="205" t="s">
        <v>172</v>
      </c>
      <c r="AC39" s="206" t="s">
        <v>173</v>
      </c>
    </row>
    <row r="40" spans="17:29" ht="18.5" thickBot="1">
      <c r="AB40" s="211">
        <v>-52.00796843302362</v>
      </c>
      <c r="AC40" s="212">
        <v>-61.779115209286779</v>
      </c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B8DE6-E107-431C-B5B2-224639701818}">
  <dimension ref="B1:J9"/>
  <sheetViews>
    <sheetView workbookViewId="0">
      <selection activeCell="L6" sqref="L6"/>
    </sheetView>
  </sheetViews>
  <sheetFormatPr defaultRowHeight="18"/>
  <sheetData>
    <row r="1" spans="2:10" ht="18.5" thickBot="1">
      <c r="B1" s="8"/>
      <c r="C1" s="8"/>
      <c r="D1" s="186" t="s">
        <v>167</v>
      </c>
      <c r="E1" s="8"/>
      <c r="F1" s="8"/>
      <c r="G1" s="8"/>
      <c r="H1" s="8"/>
      <c r="I1" s="8"/>
      <c r="J1" s="8"/>
    </row>
    <row r="2" spans="2:10">
      <c r="B2" s="138" t="s">
        <v>119</v>
      </c>
      <c r="C2" s="139" t="s">
        <v>107</v>
      </c>
      <c r="D2" s="131" t="s">
        <v>15</v>
      </c>
      <c r="E2" s="137" t="s">
        <v>108</v>
      </c>
      <c r="F2" s="132" t="s">
        <v>109</v>
      </c>
      <c r="G2" s="137" t="s">
        <v>110</v>
      </c>
      <c r="H2" s="132" t="s">
        <v>111</v>
      </c>
      <c r="I2" s="137" t="s">
        <v>112</v>
      </c>
      <c r="J2" s="133" t="s">
        <v>113</v>
      </c>
    </row>
    <row r="3" spans="2:10" ht="18.5" thickBot="1">
      <c r="B3" s="15">
        <v>1.5547</v>
      </c>
      <c r="C3" s="51">
        <v>63.47</v>
      </c>
      <c r="D3" s="258">
        <v>1.37227871</v>
      </c>
      <c r="E3" s="160">
        <v>1.37799257</v>
      </c>
      <c r="F3" s="160">
        <v>2.2760209000000002</v>
      </c>
      <c r="G3" s="161">
        <v>1.4998882499999999</v>
      </c>
      <c r="H3" s="161">
        <v>2.2760209000000002</v>
      </c>
      <c r="I3" s="161">
        <v>1.37799257</v>
      </c>
      <c r="J3" s="259">
        <v>1.37227871</v>
      </c>
    </row>
    <row r="4" spans="2:10" ht="18.5" thickBot="1">
      <c r="B4" s="4" t="s">
        <v>148</v>
      </c>
      <c r="C4" s="8"/>
      <c r="D4" s="141" t="s">
        <v>118</v>
      </c>
      <c r="E4" s="142" t="s">
        <v>118</v>
      </c>
      <c r="F4" s="142" t="s">
        <v>118</v>
      </c>
      <c r="G4" s="142" t="s">
        <v>118</v>
      </c>
      <c r="H4" s="142" t="s">
        <v>118</v>
      </c>
      <c r="I4" s="142" t="s">
        <v>118</v>
      </c>
      <c r="J4" s="143" t="s">
        <v>118</v>
      </c>
    </row>
    <row r="5" spans="2:10" ht="18.5" thickBot="1">
      <c r="B5" s="8"/>
      <c r="C5" s="77" t="s">
        <v>36</v>
      </c>
      <c r="D5" s="83" t="s">
        <v>37</v>
      </c>
      <c r="E5" s="201" t="s">
        <v>169</v>
      </c>
      <c r="F5" s="79" t="s">
        <v>157</v>
      </c>
      <c r="G5" s="201" t="s">
        <v>154</v>
      </c>
      <c r="H5" s="121" t="s">
        <v>155</v>
      </c>
      <c r="I5" s="201" t="s">
        <v>56</v>
      </c>
      <c r="J5" s="80" t="s">
        <v>57</v>
      </c>
    </row>
    <row r="6" spans="2:10" ht="19" thickTop="1" thickBot="1">
      <c r="B6" s="8"/>
      <c r="C6" s="78">
        <v>1</v>
      </c>
      <c r="D6" s="84">
        <v>3</v>
      </c>
      <c r="E6" s="81">
        <v>0.74199999999999999</v>
      </c>
      <c r="F6" s="110">
        <v>3.1429999999999998</v>
      </c>
      <c r="G6" s="202">
        <v>0.71199999999999997</v>
      </c>
      <c r="H6" s="110">
        <v>3.1429999999999998</v>
      </c>
      <c r="I6" s="81">
        <v>0.74199999999999999</v>
      </c>
      <c r="J6" s="82">
        <v>3</v>
      </c>
    </row>
    <row r="7" spans="2:10">
      <c r="B7" s="8"/>
      <c r="C7" s="76" t="s">
        <v>136</v>
      </c>
      <c r="D7" s="98" t="s">
        <v>20</v>
      </c>
      <c r="E7" s="129">
        <v>0.72</v>
      </c>
      <c r="F7" s="111" t="s">
        <v>51</v>
      </c>
      <c r="G7" s="203" t="s">
        <v>60</v>
      </c>
      <c r="H7" s="111" t="s">
        <v>61</v>
      </c>
      <c r="I7" s="129" t="s">
        <v>116</v>
      </c>
      <c r="J7" s="102" t="s">
        <v>117</v>
      </c>
    </row>
    <row r="8" spans="2:10" ht="18.5" thickBot="1">
      <c r="B8" s="8"/>
      <c r="C8" s="75"/>
      <c r="D8" s="84">
        <v>0.21175628715385331</v>
      </c>
      <c r="E8" s="81">
        <v>0.50269082569706358</v>
      </c>
      <c r="F8" s="110">
        <v>0.36954534933806388</v>
      </c>
      <c r="G8" s="81">
        <v>0.54005053111530832</v>
      </c>
      <c r="H8" s="110">
        <v>0.36954534933806388</v>
      </c>
      <c r="I8" s="81">
        <v>0.50269082569706358</v>
      </c>
      <c r="J8" s="82">
        <v>0.2117631312241717</v>
      </c>
    </row>
    <row r="9" spans="2:10">
      <c r="C9" s="8">
        <v>1.0006999999999999</v>
      </c>
      <c r="D9" s="8">
        <f>$C$9*D8</f>
        <v>0.21190451655486098</v>
      </c>
      <c r="E9" s="8">
        <f t="shared" ref="E9:J9" si="0">$C$9*E8</f>
        <v>0.50304270927505146</v>
      </c>
      <c r="F9" s="8">
        <f t="shared" si="0"/>
        <v>0.36980403108260052</v>
      </c>
      <c r="G9" s="8">
        <f t="shared" si="0"/>
        <v>0.54042856648708903</v>
      </c>
      <c r="H9" s="8">
        <f t="shared" si="0"/>
        <v>0.36980403108260052</v>
      </c>
      <c r="I9" s="8">
        <f t="shared" si="0"/>
        <v>0.50304270927505146</v>
      </c>
      <c r="J9" s="8">
        <f t="shared" si="0"/>
        <v>0.21191136541602862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D2142-14ED-4F9A-A5AF-B475B106EC75}">
  <dimension ref="B1:AH45"/>
  <sheetViews>
    <sheetView workbookViewId="0">
      <selection activeCell="D6" sqref="D6:J8"/>
    </sheetView>
  </sheetViews>
  <sheetFormatPr defaultRowHeight="18"/>
  <sheetData>
    <row r="1" spans="2:34" ht="18.5" thickBot="1">
      <c r="B1" s="8"/>
      <c r="C1" s="8"/>
      <c r="D1" s="186" t="s">
        <v>167</v>
      </c>
      <c r="E1" s="8"/>
      <c r="F1" s="8"/>
      <c r="G1" s="8"/>
      <c r="H1" s="8"/>
      <c r="I1" s="8"/>
      <c r="J1" s="8"/>
      <c r="K1" s="8"/>
      <c r="Z1" s="8"/>
      <c r="AA1" s="8"/>
      <c r="AB1" s="186" t="s">
        <v>168</v>
      </c>
      <c r="AC1" s="8"/>
      <c r="AD1" s="8"/>
      <c r="AE1" s="8"/>
      <c r="AF1" s="8"/>
      <c r="AG1" s="8"/>
      <c r="AH1" s="8"/>
    </row>
    <row r="2" spans="2:34" ht="18.5" thickBot="1">
      <c r="B2" s="138" t="s">
        <v>119</v>
      </c>
      <c r="C2" s="139" t="s">
        <v>107</v>
      </c>
      <c r="D2" s="131" t="s">
        <v>15</v>
      </c>
      <c r="E2" s="137" t="s">
        <v>108</v>
      </c>
      <c r="F2" s="132" t="s">
        <v>109</v>
      </c>
      <c r="G2" s="137" t="s">
        <v>110</v>
      </c>
      <c r="H2" s="132" t="s">
        <v>111</v>
      </c>
      <c r="I2" s="137" t="s">
        <v>112</v>
      </c>
      <c r="J2" s="133" t="s">
        <v>113</v>
      </c>
      <c r="K2" s="8"/>
      <c r="N2" s="2" t="s">
        <v>122</v>
      </c>
      <c r="Z2" s="138" t="s">
        <v>119</v>
      </c>
      <c r="AA2" s="139" t="s">
        <v>107</v>
      </c>
      <c r="AB2" s="131" t="s">
        <v>15</v>
      </c>
      <c r="AC2" s="137" t="s">
        <v>108</v>
      </c>
      <c r="AD2" s="132" t="s">
        <v>109</v>
      </c>
      <c r="AE2" s="137" t="s">
        <v>110</v>
      </c>
      <c r="AF2" s="132" t="s">
        <v>111</v>
      </c>
      <c r="AG2" s="137" t="s">
        <v>112</v>
      </c>
      <c r="AH2" s="133" t="s">
        <v>113</v>
      </c>
    </row>
    <row r="3" spans="2:34" ht="18.5" thickBot="1">
      <c r="B3" s="220">
        <v>1.5547</v>
      </c>
      <c r="C3" s="221">
        <v>63.47</v>
      </c>
      <c r="D3" s="222">
        <v>1.0346453679999998</v>
      </c>
      <c r="E3" s="223">
        <v>1.4371596000000002</v>
      </c>
      <c r="F3" s="223">
        <v>1.9636893000000002</v>
      </c>
      <c r="G3" s="224">
        <v>1.6163451</v>
      </c>
      <c r="H3" s="224">
        <v>1.9636893000000002</v>
      </c>
      <c r="I3" s="224">
        <v>1.4371596000000002</v>
      </c>
      <c r="J3" s="225">
        <v>1.0346814</v>
      </c>
      <c r="K3" s="8"/>
      <c r="L3" s="144" t="s">
        <v>148</v>
      </c>
      <c r="M3" s="146" t="s">
        <v>123</v>
      </c>
      <c r="N3" s="147" t="s">
        <v>17</v>
      </c>
      <c r="O3" s="148" t="s">
        <v>16</v>
      </c>
      <c r="P3" s="148" t="s">
        <v>124</v>
      </c>
      <c r="Q3" s="148" t="s">
        <v>125</v>
      </c>
      <c r="R3" s="148" t="s">
        <v>126</v>
      </c>
      <c r="S3" s="148" t="s">
        <v>127</v>
      </c>
      <c r="T3" s="148" t="s">
        <v>128</v>
      </c>
      <c r="U3" s="148" t="s">
        <v>129</v>
      </c>
      <c r="V3" s="149" t="s">
        <v>130</v>
      </c>
      <c r="W3" s="150" t="s">
        <v>131</v>
      </c>
      <c r="X3" s="151" t="s">
        <v>19</v>
      </c>
      <c r="Z3" s="15">
        <v>1.5547</v>
      </c>
      <c r="AA3" s="51">
        <v>63.47</v>
      </c>
      <c r="AB3" s="199">
        <v>1.0346453679999998</v>
      </c>
      <c r="AC3" s="171">
        <v>1.4371596000000002</v>
      </c>
      <c r="AD3" s="171">
        <v>1.9636893000000002</v>
      </c>
      <c r="AE3" s="172">
        <v>1.6163451</v>
      </c>
      <c r="AF3" s="172">
        <v>1.9636893000000002</v>
      </c>
      <c r="AG3" s="172">
        <v>1.4371596000000002</v>
      </c>
      <c r="AH3" s="200">
        <v>1.0346814</v>
      </c>
    </row>
    <row r="4" spans="2:34" ht="19" thickTop="1" thickBot="1">
      <c r="B4" s="4" t="s">
        <v>148</v>
      </c>
      <c r="C4" s="8"/>
      <c r="D4" s="141" t="s">
        <v>118</v>
      </c>
      <c r="E4" s="142" t="s">
        <v>118</v>
      </c>
      <c r="F4" s="142" t="s">
        <v>118</v>
      </c>
      <c r="G4" s="142" t="s">
        <v>118</v>
      </c>
      <c r="H4" s="142" t="s">
        <v>118</v>
      </c>
      <c r="I4" s="142" t="s">
        <v>118</v>
      </c>
      <c r="J4" s="143" t="s">
        <v>118</v>
      </c>
      <c r="K4" s="8"/>
      <c r="L4" s="238" t="s">
        <v>132</v>
      </c>
      <c r="M4" s="152">
        <v>3</v>
      </c>
      <c r="N4" s="153">
        <v>0.62905385999999996</v>
      </c>
      <c r="O4" s="154">
        <v>0.97007763999999985</v>
      </c>
      <c r="P4" s="154">
        <v>0.62905385999999996</v>
      </c>
      <c r="Q4" s="155"/>
      <c r="R4" s="155"/>
      <c r="S4" s="156"/>
      <c r="T4" s="156"/>
      <c r="U4" s="156"/>
      <c r="V4" s="157"/>
      <c r="W4" s="239">
        <v>1.1007468834216345</v>
      </c>
      <c r="X4" s="240">
        <v>26.382842153594662</v>
      </c>
      <c r="Z4" s="4" t="s">
        <v>148</v>
      </c>
      <c r="AA4" s="8"/>
      <c r="AB4" s="141" t="s">
        <v>118</v>
      </c>
      <c r="AC4" s="142" t="s">
        <v>118</v>
      </c>
      <c r="AD4" s="142" t="s">
        <v>118</v>
      </c>
      <c r="AE4" s="142" t="s">
        <v>118</v>
      </c>
      <c r="AF4" s="142" t="s">
        <v>118</v>
      </c>
      <c r="AG4" s="142" t="s">
        <v>118</v>
      </c>
      <c r="AH4" s="143" t="s">
        <v>118</v>
      </c>
    </row>
    <row r="5" spans="2:34">
      <c r="B5" s="8"/>
      <c r="C5" s="8"/>
      <c r="D5" s="131" t="s">
        <v>37</v>
      </c>
      <c r="E5" s="137" t="s">
        <v>38</v>
      </c>
      <c r="F5" s="132" t="s">
        <v>157</v>
      </c>
      <c r="G5" s="137" t="s">
        <v>154</v>
      </c>
      <c r="H5" s="132" t="s">
        <v>155</v>
      </c>
      <c r="I5" s="137" t="s">
        <v>56</v>
      </c>
      <c r="J5" s="133" t="s">
        <v>57</v>
      </c>
      <c r="K5" s="8"/>
      <c r="L5" s="228"/>
      <c r="M5" s="158">
        <v>5</v>
      </c>
      <c r="N5" s="159">
        <v>0.75632787000000001</v>
      </c>
      <c r="O5" s="160">
        <v>1.304870805</v>
      </c>
      <c r="P5" s="160">
        <v>1.5772448699999999</v>
      </c>
      <c r="Q5" s="161">
        <v>1.304870805</v>
      </c>
      <c r="R5" s="161">
        <v>0.75632787000000001</v>
      </c>
      <c r="S5" s="161"/>
      <c r="T5" s="161"/>
      <c r="U5" s="161"/>
      <c r="V5" s="162"/>
      <c r="W5" s="231"/>
      <c r="X5" s="234"/>
      <c r="Z5" s="8"/>
      <c r="AA5" s="8"/>
      <c r="AB5" s="131" t="s">
        <v>37</v>
      </c>
      <c r="AC5" s="137" t="s">
        <v>38</v>
      </c>
      <c r="AD5" s="132" t="s">
        <v>157</v>
      </c>
      <c r="AE5" s="137" t="s">
        <v>154</v>
      </c>
      <c r="AF5" s="132" t="s">
        <v>155</v>
      </c>
      <c r="AG5" s="137" t="s">
        <v>56</v>
      </c>
      <c r="AH5" s="133" t="s">
        <v>57</v>
      </c>
    </row>
    <row r="6" spans="2:34" ht="18.5" thickBot="1">
      <c r="B6" s="8"/>
      <c r="C6" s="8"/>
      <c r="D6" s="15">
        <v>3</v>
      </c>
      <c r="E6" s="36">
        <v>0.7</v>
      </c>
      <c r="F6" s="36">
        <v>3</v>
      </c>
      <c r="G6" s="36">
        <v>0.7</v>
      </c>
      <c r="H6" s="36">
        <v>3</v>
      </c>
      <c r="I6" s="36">
        <v>0.7</v>
      </c>
      <c r="J6" s="14">
        <v>3</v>
      </c>
      <c r="K6" s="8"/>
      <c r="L6" s="228"/>
      <c r="M6" s="158">
        <v>7</v>
      </c>
      <c r="N6" s="226">
        <v>0.79690575099999994</v>
      </c>
      <c r="O6" s="223">
        <v>1.392380411</v>
      </c>
      <c r="P6" s="223">
        <v>1.748093573</v>
      </c>
      <c r="Q6" s="224">
        <v>1.6331023520000001</v>
      </c>
      <c r="R6" s="224">
        <v>1.748093573</v>
      </c>
      <c r="S6" s="224">
        <v>1.392380411</v>
      </c>
      <c r="T6" s="224">
        <v>0.79690575099999994</v>
      </c>
      <c r="U6" s="161"/>
      <c r="V6" s="162"/>
      <c r="W6" s="231"/>
      <c r="X6" s="234"/>
      <c r="Z6" s="8"/>
      <c r="AA6" s="8"/>
      <c r="AB6" s="15">
        <v>1.0346453679999998</v>
      </c>
      <c r="AC6" s="36">
        <v>1.4371596000000002</v>
      </c>
      <c r="AD6" s="36">
        <v>1.9636893000000002</v>
      </c>
      <c r="AE6" s="36">
        <v>1.6163451</v>
      </c>
      <c r="AF6" s="36">
        <v>1.9636893000000002</v>
      </c>
      <c r="AG6" s="36">
        <v>1.4371596000000002</v>
      </c>
      <c r="AH6" s="14">
        <v>1.0346814</v>
      </c>
    </row>
    <row r="7" spans="2:34" ht="18.5" thickBot="1">
      <c r="B7" s="8"/>
      <c r="C7" s="8"/>
      <c r="D7" s="187" t="s">
        <v>20</v>
      </c>
      <c r="E7" s="140" t="s">
        <v>40</v>
      </c>
      <c r="F7" s="188" t="s">
        <v>51</v>
      </c>
      <c r="G7" s="140" t="s">
        <v>105</v>
      </c>
      <c r="H7" s="188" t="s">
        <v>106</v>
      </c>
      <c r="I7" s="140" t="s">
        <v>116</v>
      </c>
      <c r="J7" s="189" t="s">
        <v>117</v>
      </c>
      <c r="K7" s="8"/>
      <c r="L7" s="229"/>
      <c r="M7" s="163">
        <v>9</v>
      </c>
      <c r="N7" s="159">
        <v>0.81447946000000004</v>
      </c>
      <c r="O7" s="164">
        <v>1.4270408699999999</v>
      </c>
      <c r="P7" s="164">
        <v>1.8044758400000001</v>
      </c>
      <c r="Q7" s="165">
        <v>1.71248584</v>
      </c>
      <c r="R7" s="165">
        <v>1.9057568300000001</v>
      </c>
      <c r="S7" s="165">
        <v>1.71248584</v>
      </c>
      <c r="T7" s="165">
        <v>1.8044758400000001</v>
      </c>
      <c r="U7" s="165">
        <v>1.4270408699999999</v>
      </c>
      <c r="V7" s="165">
        <v>0.81447946000000004</v>
      </c>
      <c r="W7" s="232"/>
      <c r="X7" s="235"/>
      <c r="Z7" s="8"/>
      <c r="AA7" s="8"/>
      <c r="AB7" s="187" t="s">
        <v>20</v>
      </c>
      <c r="AC7" s="140" t="s">
        <v>40</v>
      </c>
      <c r="AD7" s="188" t="s">
        <v>51</v>
      </c>
      <c r="AE7" s="140" t="s">
        <v>105</v>
      </c>
      <c r="AF7" s="188" t="s">
        <v>106</v>
      </c>
      <c r="AG7" s="140" t="s">
        <v>116</v>
      </c>
      <c r="AH7" s="189" t="s">
        <v>117</v>
      </c>
    </row>
    <row r="8" spans="2:34" ht="18.5" thickBot="1">
      <c r="B8" s="8"/>
      <c r="C8" s="8"/>
      <c r="D8" s="15">
        <f>(2/PI())*ATAN(D3/D6)</f>
        <v>0.21142646187333092</v>
      </c>
      <c r="E8" s="36">
        <f>(2/PI())*ATAN(E3*E6)</f>
        <v>0.50190784945191858</v>
      </c>
      <c r="F8" s="36">
        <f>(2/PI())*ATAN(F3/F6)</f>
        <v>0.36896975651789593</v>
      </c>
      <c r="G8" s="36">
        <f>(2/PI())*ATAN(G3*G6)</f>
        <v>0.53920936450667789</v>
      </c>
      <c r="H8" s="36">
        <f>(2/PI())*ATAN(H3/H6)</f>
        <v>0.36896975651789593</v>
      </c>
      <c r="I8" s="36">
        <f>(2/PI())*ATAN(I3*I6)</f>
        <v>0.50190784945191858</v>
      </c>
      <c r="J8" s="14">
        <f>(2/PI())*ATAN(J3/J6)</f>
        <v>0.21143329528352939</v>
      </c>
      <c r="K8" s="8"/>
      <c r="L8" s="227" t="s">
        <v>133</v>
      </c>
      <c r="M8" s="166">
        <v>3</v>
      </c>
      <c r="N8" s="167">
        <v>0.72266129999999995</v>
      </c>
      <c r="O8" s="168">
        <v>1.0385692</v>
      </c>
      <c r="P8" s="168">
        <v>0.72266129999999995</v>
      </c>
      <c r="Q8" s="169"/>
      <c r="R8" s="169"/>
      <c r="S8" s="169"/>
      <c r="T8" s="169"/>
      <c r="U8" s="169"/>
      <c r="V8" s="170"/>
      <c r="W8" s="230">
        <v>1.1454240296615643</v>
      </c>
      <c r="X8" s="233">
        <v>23.377539318724541</v>
      </c>
      <c r="Z8" s="8"/>
      <c r="AA8" s="8"/>
      <c r="AB8" s="15">
        <v>1</v>
      </c>
      <c r="AC8" s="36">
        <v>1</v>
      </c>
      <c r="AD8" s="36">
        <v>1</v>
      </c>
      <c r="AE8" s="36">
        <v>1</v>
      </c>
      <c r="AF8" s="36">
        <v>1</v>
      </c>
      <c r="AG8" s="36">
        <v>1</v>
      </c>
      <c r="AH8" s="14">
        <v>1</v>
      </c>
    </row>
    <row r="9" spans="2:34">
      <c r="C9" s="119">
        <v>1.0029999999999999</v>
      </c>
      <c r="D9" s="119">
        <f>$C$9*D8</f>
        <v>0.21206074125895089</v>
      </c>
      <c r="E9" s="119">
        <f t="shared" ref="E9:J9" si="0">$C$9*E8</f>
        <v>0.50341357300027423</v>
      </c>
      <c r="F9" s="119">
        <f t="shared" si="0"/>
        <v>0.37007666578744958</v>
      </c>
      <c r="G9" s="119">
        <f t="shared" si="0"/>
        <v>0.54082699260019784</v>
      </c>
      <c r="H9" s="119">
        <f t="shared" si="0"/>
        <v>0.37007666578744958</v>
      </c>
      <c r="I9" s="119">
        <f t="shared" si="0"/>
        <v>0.50341357300027423</v>
      </c>
      <c r="J9" s="119">
        <f t="shared" si="0"/>
        <v>0.21206759516937995</v>
      </c>
      <c r="L9" s="228"/>
      <c r="M9" s="158">
        <v>5</v>
      </c>
      <c r="N9" s="159">
        <v>0.84659536000000002</v>
      </c>
      <c r="O9" s="160">
        <v>1.3442124799999999</v>
      </c>
      <c r="P9" s="160">
        <v>1.67461086</v>
      </c>
      <c r="Q9" s="161">
        <v>1.3442124799999999</v>
      </c>
      <c r="R9" s="161">
        <v>0.84659536000000002</v>
      </c>
      <c r="S9" s="161"/>
      <c r="T9" s="161"/>
      <c r="U9" s="161"/>
      <c r="V9" s="162"/>
      <c r="W9" s="231"/>
      <c r="X9" s="234"/>
      <c r="AA9" s="8">
        <v>1.0029999999999999</v>
      </c>
      <c r="AB9" s="8">
        <f>$C$9*AB8</f>
        <v>1.0029999999999999</v>
      </c>
      <c r="AC9" s="8">
        <f t="shared" ref="AC9:AH9" si="1">$C$9*AC8</f>
        <v>1.0029999999999999</v>
      </c>
      <c r="AD9" s="8">
        <f t="shared" si="1"/>
        <v>1.0029999999999999</v>
      </c>
      <c r="AE9" s="8">
        <f t="shared" si="1"/>
        <v>1.0029999999999999</v>
      </c>
      <c r="AF9" s="8">
        <f t="shared" si="1"/>
        <v>1.0029999999999999</v>
      </c>
      <c r="AG9" s="8">
        <f t="shared" si="1"/>
        <v>1.0029999999999999</v>
      </c>
      <c r="AH9" s="8">
        <f t="shared" si="1"/>
        <v>1.0029999999999999</v>
      </c>
    </row>
    <row r="10" spans="2:34">
      <c r="L10" s="228"/>
      <c r="M10" s="158">
        <v>7</v>
      </c>
      <c r="N10" s="226">
        <v>0.88547831999999993</v>
      </c>
      <c r="O10" s="223">
        <v>1.42159032</v>
      </c>
      <c r="P10" s="223">
        <v>1.8299289599999999</v>
      </c>
      <c r="Q10" s="224">
        <v>1.63692864</v>
      </c>
      <c r="R10" s="224">
        <v>1.8299289599999999</v>
      </c>
      <c r="S10" s="224">
        <v>1.42159032</v>
      </c>
      <c r="T10" s="224">
        <v>0.88547831999999993</v>
      </c>
      <c r="U10" s="161"/>
      <c r="V10" s="162"/>
      <c r="W10" s="231"/>
      <c r="X10" s="234"/>
    </row>
    <row r="11" spans="2:34" ht="18.5" thickBot="1">
      <c r="L11" s="229"/>
      <c r="M11" s="163">
        <v>9</v>
      </c>
      <c r="N11" s="164">
        <v>0.90235604999999997</v>
      </c>
      <c r="O11" s="171">
        <v>1.4510482499999999</v>
      </c>
      <c r="P11" s="171">
        <v>1.8793640999999999</v>
      </c>
      <c r="Q11" s="172">
        <v>1.70486505</v>
      </c>
      <c r="R11" s="172">
        <v>1.9717459500000001</v>
      </c>
      <c r="S11" s="172">
        <v>1.70486505</v>
      </c>
      <c r="T11" s="172">
        <v>1.8793640999999999</v>
      </c>
      <c r="U11" s="172">
        <v>1.4510482499999999</v>
      </c>
      <c r="V11" s="173">
        <v>0.90235604999999997</v>
      </c>
      <c r="W11" s="232"/>
      <c r="X11" s="235"/>
    </row>
    <row r="12" spans="2:34">
      <c r="C12" s="8"/>
      <c r="D12" s="8"/>
      <c r="E12" s="8"/>
      <c r="F12" s="8"/>
      <c r="G12" s="8"/>
      <c r="H12" s="8"/>
      <c r="I12" s="8"/>
      <c r="J12" s="8"/>
      <c r="L12" s="228" t="s">
        <v>134</v>
      </c>
      <c r="M12" s="166">
        <v>3</v>
      </c>
      <c r="N12" s="174">
        <v>0.87966200000000005</v>
      </c>
      <c r="O12" s="168">
        <v>1.1131362</v>
      </c>
      <c r="P12" s="168">
        <v>0.87966200000000005</v>
      </c>
      <c r="Q12" s="169"/>
      <c r="R12" s="169"/>
      <c r="S12" s="169"/>
      <c r="T12" s="169"/>
      <c r="U12" s="169"/>
      <c r="V12" s="170"/>
      <c r="W12" s="230">
        <v>1.3553613447840864</v>
      </c>
      <c r="X12" s="233">
        <v>16.427747172383668</v>
      </c>
    </row>
    <row r="13" spans="2:34">
      <c r="L13" s="228"/>
      <c r="M13" s="158">
        <v>5</v>
      </c>
      <c r="N13" s="159">
        <v>0.99876876000000003</v>
      </c>
      <c r="O13" s="160">
        <v>1.3747958400000002</v>
      </c>
      <c r="P13" s="160">
        <v>1.8282402600000001</v>
      </c>
      <c r="Q13" s="161">
        <v>1.3747958400000002</v>
      </c>
      <c r="R13" s="161">
        <v>0.99876876000000003</v>
      </c>
      <c r="S13" s="161"/>
      <c r="T13" s="161"/>
      <c r="U13" s="161"/>
      <c r="V13" s="162"/>
      <c r="W13" s="231"/>
      <c r="X13" s="234"/>
    </row>
    <row r="14" spans="2:34">
      <c r="L14" s="228"/>
      <c r="M14" s="175">
        <v>7</v>
      </c>
      <c r="N14" s="226">
        <v>1.0346453679999998</v>
      </c>
      <c r="O14" s="223">
        <v>1.4371596000000002</v>
      </c>
      <c r="P14" s="223">
        <v>1.9636893000000002</v>
      </c>
      <c r="Q14" s="224">
        <v>1.6163451</v>
      </c>
      <c r="R14" s="224">
        <v>1.9636893000000002</v>
      </c>
      <c r="S14" s="224">
        <v>1.4371596000000002</v>
      </c>
      <c r="T14" s="224">
        <v>1.0346814</v>
      </c>
      <c r="U14" s="161"/>
      <c r="V14" s="162"/>
      <c r="W14" s="231"/>
      <c r="X14" s="234"/>
    </row>
    <row r="15" spans="2:34" ht="18.5" thickBot="1">
      <c r="B15" t="s">
        <v>149</v>
      </c>
      <c r="E15" t="s">
        <v>150</v>
      </c>
      <c r="L15" s="229"/>
      <c r="M15" s="163">
        <v>9</v>
      </c>
      <c r="N15" s="164">
        <v>1.0505672800000001</v>
      </c>
      <c r="O15" s="171">
        <v>1.4618653199999998</v>
      </c>
      <c r="P15" s="171">
        <v>2.0070964399999998</v>
      </c>
      <c r="Q15" s="172">
        <v>1.6698890399999999</v>
      </c>
      <c r="R15" s="172">
        <v>2.08593648</v>
      </c>
      <c r="S15" s="172">
        <v>1.6698890399999999</v>
      </c>
      <c r="T15" s="172">
        <v>2.0070964399999998</v>
      </c>
      <c r="U15" s="172">
        <v>1.4618653199999998</v>
      </c>
      <c r="V15" s="173">
        <v>1.0505672800000001</v>
      </c>
      <c r="W15" s="232"/>
      <c r="X15" s="235"/>
    </row>
    <row r="16" spans="2:34" ht="18.5" thickBot="1">
      <c r="B16" s="41" t="s">
        <v>151</v>
      </c>
      <c r="C16" s="43" t="s">
        <v>148</v>
      </c>
      <c r="D16" s="43" t="s">
        <v>152</v>
      </c>
      <c r="E16" s="43" t="s">
        <v>153</v>
      </c>
      <c r="F16" s="190" t="s">
        <v>131</v>
      </c>
      <c r="G16" s="191" t="s">
        <v>92</v>
      </c>
      <c r="L16" s="227" t="s">
        <v>135</v>
      </c>
      <c r="M16" s="166">
        <v>3</v>
      </c>
      <c r="N16" s="174">
        <v>1.0370907600000001</v>
      </c>
      <c r="O16" s="168">
        <v>1.1463724800000001</v>
      </c>
      <c r="P16" s="168">
        <v>1.0370907600000001</v>
      </c>
      <c r="Q16" s="156"/>
      <c r="R16" s="156"/>
      <c r="S16" s="156"/>
      <c r="T16" s="156"/>
      <c r="U16" s="156"/>
      <c r="V16" s="157"/>
      <c r="W16" s="230">
        <v>1.5385527098198981</v>
      </c>
      <c r="X16" s="233">
        <v>13.467159398965418</v>
      </c>
    </row>
    <row r="17" spans="2:24" ht="18.5" thickTop="1">
      <c r="B17" s="46">
        <v>9.5E-4</v>
      </c>
      <c r="C17" s="155">
        <f t="shared" ref="C17" si="2">1-10^(-B17/20)</f>
        <v>1.0936681093143275E-4</v>
      </c>
      <c r="D17" s="155">
        <f t="shared" ref="D17" si="3">(1-C17)^2</f>
        <v>0.99978127833923647</v>
      </c>
      <c r="E17" s="155">
        <f t="shared" ref="E17" si="4">(1-D17)^0.5</f>
        <v>1.4789241385667227E-2</v>
      </c>
      <c r="F17" s="192">
        <f t="shared" ref="F17" si="5">(1+E17)/(1-E17)</f>
        <v>1.0300224926623167</v>
      </c>
      <c r="G17" s="193">
        <f t="shared" ref="G17" si="6">-20*LOG(E17)</f>
        <v>36.601082051459514</v>
      </c>
      <c r="L17" s="228"/>
      <c r="M17" s="158">
        <v>5</v>
      </c>
      <c r="N17" s="159">
        <v>1.146477628</v>
      </c>
      <c r="O17" s="160">
        <v>1.3711907680000002</v>
      </c>
      <c r="P17" s="160">
        <v>1.9748319480000001</v>
      </c>
      <c r="Q17" s="161">
        <v>1.3711907680000002</v>
      </c>
      <c r="R17" s="161">
        <v>1.146477628</v>
      </c>
      <c r="S17" s="161"/>
      <c r="T17" s="161"/>
      <c r="U17" s="161"/>
      <c r="V17" s="162"/>
      <c r="W17" s="231"/>
      <c r="X17" s="234"/>
    </row>
    <row r="18" spans="2:24">
      <c r="B18" s="25">
        <v>3.6900000000000001E-3</v>
      </c>
      <c r="C18" s="155">
        <f t="shared" ref="C18:C44" si="7">1-10^(-B18/20)</f>
        <v>4.2473672346610147E-4</v>
      </c>
      <c r="D18" s="155">
        <f t="shared" ref="D18:D44" si="8">(1-C18)^2</f>
        <v>0.99915070695435204</v>
      </c>
      <c r="E18" s="155">
        <f t="shared" ref="E18:E44" si="9">(1-D18)^0.5</f>
        <v>2.9142632785113268E-2</v>
      </c>
      <c r="F18" s="192">
        <f t="shared" ref="F18:F44" si="10">(1+E18)/(1-E18)</f>
        <v>1.0600348388326395</v>
      </c>
      <c r="G18" s="193">
        <f t="shared" ref="G18:G44" si="11">-20*LOG(E18)</f>
        <v>30.709424320780535</v>
      </c>
      <c r="L18" s="228"/>
      <c r="M18" s="158">
        <v>7</v>
      </c>
      <c r="N18" s="226">
        <v>1.18186931</v>
      </c>
      <c r="O18" s="223">
        <v>1.4234876000000001</v>
      </c>
      <c r="P18" s="223">
        <v>2.0968346950000001</v>
      </c>
      <c r="Q18" s="224">
        <v>1.5733284000000001</v>
      </c>
      <c r="R18" s="224">
        <v>2.0968346950000001</v>
      </c>
      <c r="S18" s="224">
        <v>1.4234876000000001</v>
      </c>
      <c r="T18" s="224">
        <v>1.18186931</v>
      </c>
      <c r="U18" s="161"/>
      <c r="V18" s="162"/>
      <c r="W18" s="231"/>
      <c r="X18" s="234"/>
    </row>
    <row r="19" spans="2:24" ht="18.5" thickBot="1">
      <c r="B19" s="25">
        <v>9.8600000000000007E-3</v>
      </c>
      <c r="C19" s="155">
        <f t="shared" si="7"/>
        <v>1.1345303840615273E-3</v>
      </c>
      <c r="D19" s="155">
        <f t="shared" si="8"/>
        <v>0.99773222639106929</v>
      </c>
      <c r="E19" s="155">
        <f t="shared" si="9"/>
        <v>4.7621146657033701E-2</v>
      </c>
      <c r="F19" s="192">
        <f t="shared" si="10"/>
        <v>1.1000046283889602</v>
      </c>
      <c r="G19" s="193">
        <f t="shared" si="11"/>
        <v>26.444003030858447</v>
      </c>
      <c r="L19" s="229"/>
      <c r="M19" s="163">
        <v>9</v>
      </c>
      <c r="N19" s="164">
        <v>1.1959793700000001</v>
      </c>
      <c r="O19" s="171">
        <v>1.442860252</v>
      </c>
      <c r="P19" s="171">
        <v>2.1345109719999997</v>
      </c>
      <c r="Q19" s="172">
        <v>1.616733558</v>
      </c>
      <c r="R19" s="172">
        <v>2.2055972959999997</v>
      </c>
      <c r="S19" s="172">
        <v>1.616733558</v>
      </c>
      <c r="T19" s="172">
        <v>2.1345109719999997</v>
      </c>
      <c r="U19" s="172">
        <v>1.442860252</v>
      </c>
      <c r="V19" s="173">
        <v>1.1959793700000001</v>
      </c>
      <c r="W19" s="232"/>
      <c r="X19" s="235"/>
    </row>
    <row r="20" spans="2:24">
      <c r="B20" s="194">
        <v>0.01</v>
      </c>
      <c r="C20" s="155">
        <f t="shared" si="7"/>
        <v>1.1506300634949174E-3</v>
      </c>
      <c r="D20" s="155">
        <f t="shared" si="8"/>
        <v>0.99770006382255316</v>
      </c>
      <c r="E20" s="155">
        <f t="shared" si="9"/>
        <v>4.7957649832397309E-2</v>
      </c>
      <c r="F20" s="192">
        <f t="shared" si="10"/>
        <v>1.1007468834216345</v>
      </c>
      <c r="G20" s="193">
        <f t="shared" si="11"/>
        <v>26.382842153594662</v>
      </c>
      <c r="L20" s="227" t="s">
        <v>136</v>
      </c>
      <c r="M20" s="152">
        <v>3</v>
      </c>
      <c r="N20" s="174">
        <v>1.2279719200000001</v>
      </c>
      <c r="O20" s="168">
        <v>1.1523924300000001</v>
      </c>
      <c r="P20" s="168">
        <v>1.2279719200000001</v>
      </c>
      <c r="Q20" s="169"/>
      <c r="R20" s="169"/>
      <c r="S20" s="169"/>
      <c r="T20" s="169"/>
      <c r="U20" s="169"/>
      <c r="V20" s="170"/>
      <c r="W20" s="230">
        <v>1.8434523214795604</v>
      </c>
      <c r="X20" s="233">
        <v>10.555708251498659</v>
      </c>
    </row>
    <row r="21" spans="2:24">
      <c r="B21" s="194">
        <v>0.02</v>
      </c>
      <c r="C21" s="155">
        <f t="shared" si="7"/>
        <v>2.2999361774466154E-3</v>
      </c>
      <c r="D21" s="155">
        <f t="shared" si="8"/>
        <v>0.9954054173515271</v>
      </c>
      <c r="E21" s="155">
        <f t="shared" si="9"/>
        <v>6.7783350820632207E-2</v>
      </c>
      <c r="F21" s="192">
        <f t="shared" si="10"/>
        <v>1.1454240296615643</v>
      </c>
      <c r="G21" s="193">
        <f t="shared" si="11"/>
        <v>23.377539318724541</v>
      </c>
      <c r="L21" s="228"/>
      <c r="M21" s="158">
        <v>5</v>
      </c>
      <c r="N21" s="159">
        <v>1.3388428800000001</v>
      </c>
      <c r="O21" s="160">
        <v>1.3370238000000001</v>
      </c>
      <c r="P21" s="160">
        <v>2.1656147399999996</v>
      </c>
      <c r="Q21" s="161">
        <v>1.3370238000000001</v>
      </c>
      <c r="R21" s="161">
        <v>1.3388428800000001</v>
      </c>
      <c r="S21" s="161"/>
      <c r="T21" s="161"/>
      <c r="U21" s="161"/>
      <c r="V21" s="162"/>
      <c r="W21" s="231"/>
      <c r="X21" s="234"/>
    </row>
    <row r="22" spans="2:24">
      <c r="B22" s="25">
        <v>3.6040000000000003E-2</v>
      </c>
      <c r="C22" s="155">
        <f t="shared" si="7"/>
        <v>4.1406620587031151E-3</v>
      </c>
      <c r="D22" s="155">
        <f t="shared" si="8"/>
        <v>0.99173582096487811</v>
      </c>
      <c r="E22" s="155">
        <f t="shared" si="9"/>
        <v>9.0907530134317738E-2</v>
      </c>
      <c r="F22" s="192">
        <f t="shared" si="10"/>
        <v>1.1999962229315337</v>
      </c>
      <c r="G22" s="193">
        <f t="shared" si="11"/>
        <v>20.828002828336359</v>
      </c>
      <c r="L22" s="228"/>
      <c r="M22" s="158">
        <v>7</v>
      </c>
      <c r="N22" s="226">
        <v>1.37227871</v>
      </c>
      <c r="O22" s="223">
        <v>1.37799257</v>
      </c>
      <c r="P22" s="223">
        <v>2.2760209000000002</v>
      </c>
      <c r="Q22" s="224">
        <v>1.4998882499999999</v>
      </c>
      <c r="R22" s="224">
        <v>2.2760209000000002</v>
      </c>
      <c r="S22" s="224">
        <v>1.37799257</v>
      </c>
      <c r="T22" s="224">
        <v>1.37227871</v>
      </c>
      <c r="U22" s="161"/>
      <c r="V22" s="162"/>
      <c r="W22" s="231"/>
      <c r="X22" s="234"/>
    </row>
    <row r="23" spans="2:24" ht="18.5" thickBot="1">
      <c r="B23" s="194">
        <v>0.04</v>
      </c>
      <c r="C23" s="155">
        <f t="shared" si="7"/>
        <v>4.5945826484731223E-3</v>
      </c>
      <c r="D23" s="155">
        <f t="shared" si="8"/>
        <v>0.99083194489276738</v>
      </c>
      <c r="E23" s="155">
        <f t="shared" si="9"/>
        <v>9.5749961395462824E-2</v>
      </c>
      <c r="F23" s="192">
        <f t="shared" si="10"/>
        <v>1.2117776219135734</v>
      </c>
      <c r="G23" s="193">
        <f t="shared" si="11"/>
        <v>20.377227849169216</v>
      </c>
      <c r="L23" s="229"/>
      <c r="M23" s="163">
        <v>9</v>
      </c>
      <c r="N23" s="164">
        <v>1.386229572</v>
      </c>
      <c r="O23" s="171">
        <v>1.3939955639999999</v>
      </c>
      <c r="P23" s="171">
        <v>2.309411871</v>
      </c>
      <c r="Q23" s="172">
        <v>1.53378342</v>
      </c>
      <c r="R23" s="172">
        <v>2.3734813049999999</v>
      </c>
      <c r="S23" s="172">
        <v>1.53378342</v>
      </c>
      <c r="T23" s="172">
        <v>2.309411871</v>
      </c>
      <c r="U23" s="172">
        <v>1.3939955639999999</v>
      </c>
      <c r="V23" s="173">
        <v>1.386229572</v>
      </c>
      <c r="W23" s="232"/>
      <c r="X23" s="235"/>
    </row>
    <row r="24" spans="2:24">
      <c r="B24" s="25">
        <v>4.3647999999999999E-2</v>
      </c>
      <c r="C24" s="155">
        <f t="shared" si="7"/>
        <v>5.0125567047566433E-3</v>
      </c>
      <c r="D24" s="155">
        <f t="shared" si="8"/>
        <v>0.99000001231520507</v>
      </c>
      <c r="E24" s="155">
        <f t="shared" si="9"/>
        <v>9.99999384239557E-2</v>
      </c>
      <c r="F24" s="192">
        <f t="shared" si="10"/>
        <v>1.222222070182617</v>
      </c>
      <c r="G24" s="193">
        <f t="shared" si="11"/>
        <v>20.0000053484289</v>
      </c>
      <c r="L24" s="227" t="s">
        <v>137</v>
      </c>
      <c r="M24" s="166">
        <v>3</v>
      </c>
      <c r="N24" s="153">
        <v>1.5983800000000001</v>
      </c>
      <c r="O24" s="154">
        <v>1.0976000000000001</v>
      </c>
      <c r="P24" s="154">
        <v>1.5898050000000001</v>
      </c>
      <c r="Q24" s="156"/>
      <c r="R24" s="156"/>
      <c r="S24" s="156"/>
      <c r="T24" s="156"/>
      <c r="U24" s="156"/>
      <c r="V24" s="157"/>
      <c r="W24" s="230">
        <v>2.6597225863829959</v>
      </c>
      <c r="X24" s="233">
        <v>6.8682532438011528</v>
      </c>
    </row>
    <row r="25" spans="2:24">
      <c r="B25" s="194">
        <v>0.05</v>
      </c>
      <c r="C25" s="155">
        <f t="shared" si="7"/>
        <v>5.739926047043431E-3</v>
      </c>
      <c r="D25" s="155">
        <f t="shared" si="8"/>
        <v>0.98855309465693864</v>
      </c>
      <c r="E25" s="155">
        <f t="shared" si="9"/>
        <v>0.10699021143572604</v>
      </c>
      <c r="F25" s="192">
        <f t="shared" si="10"/>
        <v>1.2396171079104032</v>
      </c>
      <c r="G25" s="193">
        <f t="shared" si="11"/>
        <v>19.413119084410212</v>
      </c>
      <c r="L25" s="228"/>
      <c r="M25" s="158">
        <v>5</v>
      </c>
      <c r="N25" s="159">
        <v>1.7063609419999999</v>
      </c>
      <c r="O25" s="160">
        <v>1.229486412</v>
      </c>
      <c r="P25" s="160">
        <v>2.541127446</v>
      </c>
      <c r="Q25" s="161">
        <v>1.229486412</v>
      </c>
      <c r="R25" s="161">
        <v>1.7063609419999999</v>
      </c>
      <c r="S25" s="161"/>
      <c r="T25" s="161"/>
      <c r="U25" s="161"/>
      <c r="V25" s="162"/>
      <c r="W25" s="231"/>
      <c r="X25" s="234"/>
    </row>
    <row r="26" spans="2:24">
      <c r="B26" s="194">
        <v>0.06</v>
      </c>
      <c r="C26" s="155">
        <f t="shared" si="7"/>
        <v>6.8839515790662942E-3</v>
      </c>
      <c r="D26" s="155">
        <f t="shared" si="8"/>
        <v>0.98627948563121037</v>
      </c>
      <c r="E26" s="155">
        <f t="shared" si="9"/>
        <v>0.11713459936666717</v>
      </c>
      <c r="F26" s="192">
        <f t="shared" si="10"/>
        <v>1.2653509793964957</v>
      </c>
      <c r="G26" s="193">
        <f t="shared" si="11"/>
        <v>18.626296070447442</v>
      </c>
      <c r="L26" s="228"/>
      <c r="M26" s="158">
        <v>7</v>
      </c>
      <c r="N26" s="226">
        <v>1.7374849800000001</v>
      </c>
      <c r="O26" s="223">
        <v>1.2579779520000001</v>
      </c>
      <c r="P26" s="223">
        <v>2.6382593160000001</v>
      </c>
      <c r="Q26" s="224">
        <v>1.34436687</v>
      </c>
      <c r="R26" s="224">
        <v>2.6382593160000001</v>
      </c>
      <c r="S26" s="224">
        <v>1.2579779520000001</v>
      </c>
      <c r="T26" s="224">
        <v>1.7277783600000001</v>
      </c>
      <c r="U26" s="161"/>
      <c r="V26" s="162"/>
      <c r="W26" s="231"/>
      <c r="X26" s="234"/>
    </row>
    <row r="27" spans="2:24" ht="18.5" thickBot="1">
      <c r="B27" s="194">
        <v>7.0000000000000007E-2</v>
      </c>
      <c r="C27" s="155">
        <f t="shared" si="7"/>
        <v>8.0266607609185137E-3</v>
      </c>
      <c r="D27" s="155">
        <f t="shared" si="8"/>
        <v>0.98401110576113382</v>
      </c>
      <c r="E27" s="155">
        <f t="shared" si="9"/>
        <v>0.1264471994109248</v>
      </c>
      <c r="F27" s="192">
        <f t="shared" si="10"/>
        <v>1.2895009879784163</v>
      </c>
      <c r="G27" s="193">
        <f t="shared" si="11"/>
        <v>17.961815701852281</v>
      </c>
      <c r="L27" s="229"/>
      <c r="M27" s="176">
        <v>9</v>
      </c>
      <c r="N27" s="177">
        <v>1.750397121</v>
      </c>
      <c r="O27" s="178">
        <v>1.269087026</v>
      </c>
      <c r="P27" s="178">
        <v>2.667833098</v>
      </c>
      <c r="Q27" s="179">
        <v>1.3673135759999999</v>
      </c>
      <c r="R27" s="179">
        <v>2.7238222315000002</v>
      </c>
      <c r="S27" s="179">
        <v>1.3673135759999999</v>
      </c>
      <c r="T27" s="179">
        <v>2.667833098</v>
      </c>
      <c r="U27" s="179">
        <v>1.269087026</v>
      </c>
      <c r="V27" s="180">
        <v>1.750397121</v>
      </c>
      <c r="W27" s="236"/>
      <c r="X27" s="237"/>
    </row>
    <row r="28" spans="2:24" ht="18.5" thickBot="1">
      <c r="B28" s="25">
        <v>8.8650000000000007E-2</v>
      </c>
      <c r="C28" s="155">
        <f t="shared" si="7"/>
        <v>1.0154301819459755E-2</v>
      </c>
      <c r="D28" s="155">
        <f t="shared" si="8"/>
        <v>0.9797945062065212</v>
      </c>
      <c r="E28" s="155">
        <f t="shared" si="9"/>
        <v>0.14214602981961474</v>
      </c>
      <c r="F28" s="192">
        <f t="shared" si="10"/>
        <v>1.3313991302965584</v>
      </c>
      <c r="G28" s="193">
        <f t="shared" si="11"/>
        <v>16.945305315533016</v>
      </c>
      <c r="M28" s="181" t="s">
        <v>138</v>
      </c>
      <c r="N28" s="182" t="s">
        <v>139</v>
      </c>
      <c r="O28" s="183" t="s">
        <v>140</v>
      </c>
      <c r="P28" s="183" t="s">
        <v>141</v>
      </c>
      <c r="Q28" s="183" t="s">
        <v>142</v>
      </c>
      <c r="R28" s="183" t="s">
        <v>143</v>
      </c>
      <c r="S28" s="183" t="s">
        <v>144</v>
      </c>
      <c r="T28" s="183" t="s">
        <v>145</v>
      </c>
      <c r="U28" s="183" t="s">
        <v>146</v>
      </c>
      <c r="V28" s="184" t="s">
        <v>147</v>
      </c>
      <c r="W28" s="21"/>
      <c r="X28" s="185"/>
    </row>
    <row r="29" spans="2:24">
      <c r="B29" s="194">
        <v>0.1</v>
      </c>
      <c r="C29" s="155">
        <f t="shared" si="7"/>
        <v>1.1446905343061253E-2</v>
      </c>
      <c r="D29" s="155">
        <f t="shared" si="8"/>
        <v>0.97723722095581045</v>
      </c>
      <c r="E29" s="155">
        <f t="shared" si="9"/>
        <v>0.15087338746177059</v>
      </c>
      <c r="F29" s="192">
        <f t="shared" si="10"/>
        <v>1.3553613447840864</v>
      </c>
      <c r="G29" s="193">
        <f t="shared" si="11"/>
        <v>16.427747172383668</v>
      </c>
    </row>
    <row r="30" spans="2:24">
      <c r="B30" s="194">
        <v>0.2</v>
      </c>
      <c r="C30" s="155">
        <f t="shared" si="7"/>
        <v>2.276277904418933E-2</v>
      </c>
      <c r="D30" s="155">
        <f t="shared" si="8"/>
        <v>0.95499258602143589</v>
      </c>
      <c r="E30" s="155">
        <f t="shared" si="9"/>
        <v>0.21214950855131415</v>
      </c>
      <c r="F30" s="192">
        <f t="shared" si="10"/>
        <v>1.5385527098198981</v>
      </c>
      <c r="G30" s="193">
        <f t="shared" si="11"/>
        <v>13.467159398965418</v>
      </c>
    </row>
    <row r="31" spans="2:24">
      <c r="B31" s="194">
        <v>0.25</v>
      </c>
      <c r="C31" s="155">
        <f t="shared" si="7"/>
        <v>2.837204842289387E-2</v>
      </c>
      <c r="D31" s="155">
        <f t="shared" si="8"/>
        <v>0.94406087628592328</v>
      </c>
      <c r="E31" s="155">
        <f t="shared" si="9"/>
        <v>0.23651453171861708</v>
      </c>
      <c r="F31" s="192">
        <f t="shared" si="10"/>
        <v>1.6195652479175922</v>
      </c>
      <c r="G31" s="193">
        <f t="shared" si="11"/>
        <v>12.522843411307736</v>
      </c>
    </row>
    <row r="32" spans="2:24" ht="18.5" thickBot="1">
      <c r="B32" s="15">
        <v>0.25574999999999998</v>
      </c>
      <c r="C32" s="155">
        <f t="shared" si="7"/>
        <v>2.9015046679876089E-2</v>
      </c>
      <c r="D32" s="155">
        <f t="shared" si="8"/>
        <v>0.94281177957408324</v>
      </c>
      <c r="E32" s="155">
        <f t="shared" si="9"/>
        <v>0.23914058715725517</v>
      </c>
      <c r="F32" s="192">
        <f t="shared" si="10"/>
        <v>1.6286065023859564</v>
      </c>
      <c r="G32" s="193">
        <f t="shared" si="11"/>
        <v>12.426934175507087</v>
      </c>
    </row>
    <row r="33" spans="2:7">
      <c r="B33" s="46">
        <v>0.3</v>
      </c>
      <c r="C33" s="155">
        <f t="shared" si="7"/>
        <v>3.3949121010186656E-2</v>
      </c>
      <c r="D33" s="155">
        <f t="shared" si="8"/>
        <v>0.93325430079699101</v>
      </c>
      <c r="E33" s="155">
        <f t="shared" si="9"/>
        <v>0.25835189026405242</v>
      </c>
      <c r="F33" s="192">
        <f t="shared" si="10"/>
        <v>1.6966966864003328</v>
      </c>
      <c r="G33" s="193">
        <f t="shared" si="11"/>
        <v>11.755767130731469</v>
      </c>
    </row>
    <row r="34" spans="2:7">
      <c r="B34" s="25">
        <v>0.4</v>
      </c>
      <c r="C34" s="155">
        <f t="shared" si="7"/>
        <v>4.5007413978564115E-2</v>
      </c>
      <c r="D34" s="155">
        <f t="shared" si="8"/>
        <v>0.91201083935590965</v>
      </c>
      <c r="E34" s="155">
        <f t="shared" si="9"/>
        <v>0.29662966919054196</v>
      </c>
      <c r="F34" s="192">
        <f t="shared" si="10"/>
        <v>1.8434523214795604</v>
      </c>
      <c r="G34" s="193">
        <f t="shared" si="11"/>
        <v>10.555708251498659</v>
      </c>
    </row>
    <row r="35" spans="2:7">
      <c r="B35" s="25">
        <v>0.5</v>
      </c>
      <c r="C35" s="155">
        <f t="shared" si="7"/>
        <v>5.5939123714076611E-2</v>
      </c>
      <c r="D35" s="155">
        <f t="shared" si="8"/>
        <v>0.89125093813374556</v>
      </c>
      <c r="E35" s="155">
        <f t="shared" si="9"/>
        <v>0.32977122655904112</v>
      </c>
      <c r="F35" s="192">
        <f t="shared" si="10"/>
        <v>1.9840557123980025</v>
      </c>
      <c r="G35" s="193">
        <f t="shared" si="11"/>
        <v>9.6357448083830288</v>
      </c>
    </row>
    <row r="36" spans="2:7">
      <c r="B36" s="25">
        <v>0.6</v>
      </c>
      <c r="C36" s="155">
        <f t="shared" si="7"/>
        <v>6.674569920300899E-2</v>
      </c>
      <c r="D36" s="155">
        <f t="shared" si="8"/>
        <v>0.87096358995608059</v>
      </c>
      <c r="E36" s="155">
        <f t="shared" si="9"/>
        <v>0.35921638331779832</v>
      </c>
      <c r="F36" s="192">
        <f t="shared" si="10"/>
        <v>2.1211784258084512</v>
      </c>
      <c r="G36" s="193">
        <f t="shared" si="11"/>
        <v>8.8928772807262799</v>
      </c>
    </row>
    <row r="37" spans="2:7">
      <c r="B37" s="25">
        <v>0.7</v>
      </c>
      <c r="C37" s="155">
        <f t="shared" si="7"/>
        <v>7.7428572845236854E-2</v>
      </c>
      <c r="D37" s="155">
        <f t="shared" si="8"/>
        <v>0.85113803820237643</v>
      </c>
      <c r="E37" s="155">
        <f t="shared" si="9"/>
        <v>0.38582633631936475</v>
      </c>
      <c r="F37" s="192">
        <f t="shared" si="10"/>
        <v>2.2564079482248558</v>
      </c>
      <c r="G37" s="193">
        <f t="shared" si="11"/>
        <v>8.2721626189749671</v>
      </c>
    </row>
    <row r="38" spans="2:7">
      <c r="B38" s="25">
        <v>0.8</v>
      </c>
      <c r="C38" s="155">
        <f t="shared" si="7"/>
        <v>8.7989160644090347E-2</v>
      </c>
      <c r="D38" s="155">
        <f t="shared" si="8"/>
        <v>0.83176377110267086</v>
      </c>
      <c r="E38" s="155">
        <f t="shared" si="9"/>
        <v>0.41016609915658453</v>
      </c>
      <c r="F38" s="192">
        <f t="shared" si="10"/>
        <v>2.3907850958382681</v>
      </c>
      <c r="G38" s="193">
        <f t="shared" si="11"/>
        <v>7.7408047514957792</v>
      </c>
    </row>
    <row r="39" spans="2:7">
      <c r="B39" s="25">
        <v>1</v>
      </c>
      <c r="C39" s="155">
        <f t="shared" si="7"/>
        <v>0.10874906186625455</v>
      </c>
      <c r="D39" s="155">
        <f t="shared" si="8"/>
        <v>0.79432823472428138</v>
      </c>
      <c r="E39" s="155">
        <f t="shared" si="9"/>
        <v>0.45351049081109318</v>
      </c>
      <c r="F39" s="192">
        <f t="shared" si="10"/>
        <v>2.6597225863829959</v>
      </c>
      <c r="G39" s="193">
        <f t="shared" si="11"/>
        <v>6.8682532438011528</v>
      </c>
    </row>
    <row r="40" spans="2:7">
      <c r="B40" s="25">
        <v>1.2</v>
      </c>
      <c r="C40" s="155">
        <f t="shared" si="7"/>
        <v>0.12903641004391941</v>
      </c>
      <c r="D40" s="155">
        <f t="shared" si="8"/>
        <v>0.75857757502918366</v>
      </c>
      <c r="E40" s="155">
        <f t="shared" si="9"/>
        <v>0.49134756025731557</v>
      </c>
      <c r="F40" s="192">
        <f t="shared" si="10"/>
        <v>2.9319579416777284</v>
      </c>
      <c r="G40" s="193">
        <f t="shared" si="11"/>
        <v>6.1722239211458536</v>
      </c>
    </row>
    <row r="41" spans="2:7">
      <c r="B41" s="25">
        <v>1.5</v>
      </c>
      <c r="C41" s="155">
        <f t="shared" si="7"/>
        <v>0.15860485835480498</v>
      </c>
      <c r="D41" s="155">
        <f t="shared" si="8"/>
        <v>0.7079457843841378</v>
      </c>
      <c r="E41" s="155">
        <f t="shared" si="9"/>
        <v>0.54042040636513922</v>
      </c>
      <c r="F41" s="192">
        <f t="shared" si="10"/>
        <v>3.3518033169875991</v>
      </c>
      <c r="G41" s="193">
        <f t="shared" si="11"/>
        <v>5.3453652061588661</v>
      </c>
    </row>
    <row r="42" spans="2:7">
      <c r="B42" s="25">
        <v>2</v>
      </c>
      <c r="C42" s="155">
        <f t="shared" si="7"/>
        <v>0.20567176527571851</v>
      </c>
      <c r="D42" s="155">
        <f t="shared" si="8"/>
        <v>0.63095734448019325</v>
      </c>
      <c r="E42" s="155">
        <f t="shared" si="9"/>
        <v>0.60748881102437335</v>
      </c>
      <c r="F42" s="192">
        <f t="shared" si="10"/>
        <v>4.0953961470998781</v>
      </c>
      <c r="G42" s="193">
        <f t="shared" si="11"/>
        <v>4.3292343333624821</v>
      </c>
    </row>
    <row r="43" spans="2:7">
      <c r="B43" s="25">
        <v>2.5</v>
      </c>
      <c r="C43" s="155">
        <f t="shared" si="7"/>
        <v>0.25010579066754413</v>
      </c>
      <c r="D43" s="155">
        <f t="shared" si="8"/>
        <v>0.56234132519034918</v>
      </c>
      <c r="E43" s="155">
        <f t="shared" si="9"/>
        <v>0.66155776377399644</v>
      </c>
      <c r="F43" s="192">
        <f t="shared" si="10"/>
        <v>4.9094279198192279</v>
      </c>
      <c r="G43" s="193">
        <f t="shared" si="11"/>
        <v>3.5886445898301931</v>
      </c>
    </row>
    <row r="44" spans="2:7" ht="18.5" thickBot="1">
      <c r="B44" s="15">
        <v>3</v>
      </c>
      <c r="C44" s="22">
        <f t="shared" si="7"/>
        <v>0.29205421561586209</v>
      </c>
      <c r="D44" s="22">
        <f t="shared" si="8"/>
        <v>0.50118723362727224</v>
      </c>
      <c r="E44" s="22">
        <f t="shared" si="9"/>
        <v>0.70626678130344467</v>
      </c>
      <c r="F44" s="218">
        <f t="shared" si="10"/>
        <v>5.8088996160360207</v>
      </c>
      <c r="G44" s="219">
        <f t="shared" si="11"/>
        <v>3.0206243992830037</v>
      </c>
    </row>
    <row r="45" spans="2:7">
      <c r="B45" s="195" t="s">
        <v>149</v>
      </c>
      <c r="E45" s="196" t="s">
        <v>150</v>
      </c>
    </row>
  </sheetData>
  <sheetProtection algorithmName="SHA-512" hashValue="xTkcaCcnCVIuz0cOvNNtxiIYR015ftLrZ3N9ApnBo6joWxbQ43+5ievLHMM2Jp7S5++co4veNYIosXzsSygsZw==" saltValue="GOuI8dyXUxLWCfFGidlZrg==" spinCount="100000" sheet="1" objects="1" scenarios="1"/>
  <mergeCells count="18">
    <mergeCell ref="L4:L7"/>
    <mergeCell ref="W4:W7"/>
    <mergeCell ref="X4:X7"/>
    <mergeCell ref="L8:L11"/>
    <mergeCell ref="W8:W11"/>
    <mergeCell ref="X8:X11"/>
    <mergeCell ref="L12:L15"/>
    <mergeCell ref="W12:W15"/>
    <mergeCell ref="X12:X15"/>
    <mergeCell ref="L16:L19"/>
    <mergeCell ref="W16:W19"/>
    <mergeCell ref="X16:X19"/>
    <mergeCell ref="L20:L23"/>
    <mergeCell ref="W20:W23"/>
    <mergeCell ref="X20:X23"/>
    <mergeCell ref="L24:L27"/>
    <mergeCell ref="W24:W27"/>
    <mergeCell ref="X24:X27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CQ3538"/>
  <sheetViews>
    <sheetView zoomScaleNormal="100" zoomScaleSheetLayoutView="110" workbookViewId="0">
      <selection activeCell="BB11" sqref="BB11"/>
    </sheetView>
  </sheetViews>
  <sheetFormatPr defaultRowHeight="18"/>
  <cols>
    <col min="1" max="1" width="1.33203125" customWidth="1"/>
    <col min="2" max="2" width="6.6640625" customWidth="1"/>
    <col min="3" max="3" width="2.4140625" customWidth="1"/>
    <col min="4" max="4" width="8.66406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9.582031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1.58203125" customWidth="1"/>
    <col min="29" max="29" width="9.08203125" customWidth="1"/>
    <col min="30" max="30" width="6.5" customWidth="1"/>
    <col min="31" max="32" width="6.58203125" customWidth="1"/>
    <col min="33" max="33" width="1.33203125" customWidth="1"/>
    <col min="34" max="34" width="9.58203125" customWidth="1"/>
    <col min="35" max="37" width="6.58203125" customWidth="1"/>
    <col min="38" max="38" width="1.58203125" customWidth="1"/>
    <col min="39" max="39" width="9" customWidth="1"/>
    <col min="40" max="42" width="6.58203125" customWidth="1"/>
    <col min="43" max="43" width="1.1640625" customWidth="1"/>
    <col min="44" max="44" width="9.5" customWidth="1"/>
    <col min="45" max="47" width="6.58203125" customWidth="1"/>
    <col min="48" max="48" width="1.58203125" customWidth="1"/>
    <col min="49" max="49" width="9.08203125" customWidth="1"/>
    <col min="50" max="50" width="6.5" customWidth="1"/>
    <col min="51" max="52" width="6.58203125" customWidth="1"/>
    <col min="53" max="53" width="1.33203125" customWidth="1"/>
    <col min="54" max="54" width="9.58203125" customWidth="1"/>
    <col min="55" max="57" width="6.58203125" customWidth="1"/>
    <col min="58" max="58" width="1.58203125" customWidth="1"/>
    <col min="59" max="59" width="9" customWidth="1"/>
    <col min="60" max="62" width="6.58203125" customWidth="1"/>
    <col min="63" max="63" width="2.1640625" customWidth="1"/>
    <col min="64" max="64" width="8.1640625" customWidth="1"/>
    <col min="65" max="67" width="6.58203125" customWidth="1"/>
    <col min="68" max="68" width="1.1640625" customWidth="1"/>
    <col min="69" max="69" width="10.4140625" customWidth="1"/>
    <col min="70" max="70" width="1.4140625" customWidth="1"/>
    <col min="71" max="71" width="9.6640625" customWidth="1"/>
    <col min="72" max="72" width="2.6640625" customWidth="1"/>
    <col min="73" max="73" width="10.33203125" bestFit="1" customWidth="1"/>
    <col min="74" max="74" width="8.58203125" customWidth="1"/>
    <col min="76" max="76" width="7.6640625" customWidth="1"/>
  </cols>
  <sheetData>
    <row r="1" spans="1:95" ht="18.649999999999999" customHeight="1">
      <c r="A1" t="s">
        <v>13</v>
      </c>
      <c r="F1" s="1" t="s">
        <v>55</v>
      </c>
      <c r="N1" s="241"/>
      <c r="O1" s="241"/>
      <c r="P1" s="241"/>
      <c r="Q1" s="241"/>
      <c r="AH1" s="241"/>
      <c r="AI1" s="241"/>
      <c r="AJ1" s="241"/>
      <c r="AK1" s="241"/>
      <c r="BB1" s="241"/>
      <c r="BC1" s="241"/>
      <c r="BD1" s="241"/>
      <c r="BE1" s="241"/>
      <c r="BL1" s="241"/>
      <c r="BM1" s="241"/>
      <c r="BN1" s="241"/>
      <c r="BO1" s="241"/>
      <c r="BS1" s="2"/>
      <c r="BT1" s="2"/>
      <c r="BU1" s="2"/>
      <c r="BV1" s="2"/>
      <c r="BW1" s="3"/>
      <c r="BX1" s="2"/>
      <c r="BY1" s="3"/>
      <c r="BZ1" s="2"/>
      <c r="CA1" s="2"/>
    </row>
    <row r="2" spans="1:95" ht="18.649999999999999" customHeight="1">
      <c r="J2" s="1"/>
      <c r="N2" s="4"/>
      <c r="O2" s="4"/>
      <c r="P2" s="4"/>
      <c r="Q2" s="4"/>
      <c r="AD2" s="1"/>
      <c r="AH2" s="4"/>
      <c r="AI2" s="4"/>
      <c r="AJ2" s="4"/>
      <c r="AK2" s="4"/>
      <c r="AX2" s="1"/>
      <c r="BB2" s="4"/>
      <c r="BC2" s="4"/>
      <c r="BD2" s="4"/>
      <c r="BE2" s="4"/>
      <c r="BL2" s="4"/>
      <c r="BM2" s="4"/>
      <c r="BN2" s="4"/>
      <c r="BO2" s="4"/>
      <c r="BS2" s="5"/>
      <c r="CJ2" s="5"/>
      <c r="CK2" s="2"/>
      <c r="CL2" s="2"/>
    </row>
    <row r="3" spans="1:95" ht="18" customHeight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W3" s="6"/>
      <c r="AX3" s="7"/>
      <c r="AY3" s="6"/>
      <c r="AZ3" s="6"/>
      <c r="BB3" s="8"/>
      <c r="BC3" s="8"/>
      <c r="BD3" s="8"/>
      <c r="BE3" s="8"/>
      <c r="BL3" s="8"/>
      <c r="BM3" s="8"/>
      <c r="BN3" s="8"/>
      <c r="BO3" s="8"/>
      <c r="BS3" s="3"/>
      <c r="CJ3" s="3"/>
      <c r="CK3" s="103"/>
      <c r="CL3" s="104"/>
      <c r="CM3" s="55"/>
      <c r="CN3" s="55"/>
      <c r="CO3" s="56"/>
      <c r="CP3" s="55"/>
    </row>
    <row r="4" spans="1:95" ht="18" customHeight="1">
      <c r="I4" s="8"/>
      <c r="J4" s="59"/>
      <c r="K4" s="60"/>
      <c r="L4" s="60"/>
      <c r="AC4" s="8"/>
      <c r="AD4" s="59"/>
      <c r="AE4" s="60"/>
      <c r="AF4" s="60"/>
      <c r="AW4" s="8"/>
      <c r="AX4" s="59"/>
      <c r="AY4" s="60"/>
      <c r="AZ4" s="60"/>
      <c r="BS4" s="3"/>
      <c r="CJ4" s="3"/>
      <c r="CK4" s="2"/>
      <c r="CL4" s="58"/>
      <c r="CM4" s="105"/>
      <c r="CN4" s="105"/>
      <c r="CO4" s="105"/>
      <c r="CP4" s="105"/>
      <c r="CQ4" s="105"/>
    </row>
    <row r="5" spans="1:95" ht="18" customHeight="1">
      <c r="E5" s="8"/>
      <c r="F5" s="1" t="s">
        <v>55</v>
      </c>
      <c r="J5" s="8"/>
      <c r="K5" s="8"/>
      <c r="N5" s="241"/>
      <c r="O5" s="241"/>
      <c r="P5" s="241"/>
      <c r="Q5" s="241"/>
      <c r="T5" s="8"/>
      <c r="AD5" s="8"/>
      <c r="AE5" s="8"/>
      <c r="AH5" s="241"/>
      <c r="AI5" s="241"/>
      <c r="AJ5" s="241"/>
      <c r="AK5" s="241"/>
      <c r="AN5" s="8"/>
      <c r="AS5" s="17"/>
      <c r="AT5" s="17"/>
      <c r="AU5" s="17"/>
      <c r="AV5" s="17"/>
      <c r="AW5" s="17"/>
      <c r="AX5" s="8"/>
      <c r="AY5" s="8"/>
      <c r="AZ5" s="17"/>
      <c r="BA5" s="17"/>
      <c r="BB5" s="241"/>
      <c r="BC5" s="241"/>
      <c r="BD5" s="241"/>
      <c r="BE5" s="241"/>
      <c r="BF5" s="17"/>
      <c r="BG5" s="17"/>
      <c r="BH5" s="8"/>
      <c r="BI5" s="17"/>
      <c r="BJ5" s="17"/>
      <c r="BK5" s="17"/>
      <c r="BL5" s="241"/>
      <c r="BM5" s="241"/>
      <c r="BN5" s="241"/>
      <c r="BO5" s="241"/>
      <c r="BP5" s="17"/>
      <c r="BQ5" s="17"/>
      <c r="BR5" s="17"/>
      <c r="BS5" s="3"/>
      <c r="BT5" s="17"/>
      <c r="BU5" s="17"/>
      <c r="BV5" s="17"/>
      <c r="CJ5" s="3"/>
      <c r="CK5" s="2"/>
      <c r="CL5" s="58"/>
      <c r="CM5" s="105"/>
      <c r="CN5" s="105"/>
      <c r="CO5" s="105"/>
      <c r="CP5" s="105"/>
      <c r="CQ5" s="105"/>
    </row>
    <row r="6" spans="1:95" ht="18" customHeight="1" thickBot="1">
      <c r="N6" s="8"/>
      <c r="O6" s="8"/>
      <c r="P6" s="8"/>
      <c r="Q6" s="8"/>
      <c r="AH6" s="8"/>
      <c r="AI6" s="8"/>
      <c r="AJ6" s="8"/>
      <c r="AK6" s="8"/>
      <c r="AS6" s="17"/>
      <c r="AT6" s="17"/>
      <c r="AU6" s="17"/>
      <c r="AV6" s="17"/>
      <c r="AW6" s="17"/>
      <c r="AX6" s="17"/>
      <c r="AY6" s="17"/>
      <c r="AZ6" s="17"/>
      <c r="BA6" s="17"/>
      <c r="BB6" s="8"/>
      <c r="BC6" s="8"/>
      <c r="BD6" s="8"/>
      <c r="BE6" s="8"/>
      <c r="BF6" s="17"/>
      <c r="BG6" s="17"/>
      <c r="BH6" s="17"/>
      <c r="BI6" s="17"/>
      <c r="BJ6" s="17"/>
      <c r="BK6" s="17"/>
      <c r="BL6" s="8"/>
      <c r="BM6" s="8"/>
      <c r="BN6" s="8"/>
      <c r="BO6" s="8"/>
      <c r="BP6" s="17"/>
      <c r="BQ6" s="17"/>
      <c r="BR6" s="17"/>
      <c r="BS6" s="3"/>
      <c r="BT6" s="17"/>
      <c r="BU6" s="17"/>
      <c r="BV6" s="17"/>
      <c r="CJ6" s="3"/>
      <c r="CK6" s="2"/>
      <c r="CL6" s="58"/>
      <c r="CM6" s="105"/>
      <c r="CN6" s="105"/>
      <c r="CO6" s="105"/>
      <c r="CP6" s="105"/>
      <c r="CQ6" s="105"/>
    </row>
    <row r="7" spans="1:95" ht="18" customHeight="1" thickBot="1">
      <c r="E7" s="11" t="s">
        <v>26</v>
      </c>
      <c r="F7" s="87" t="s">
        <v>29</v>
      </c>
      <c r="I7" s="8"/>
      <c r="J7" s="11" t="s">
        <v>27</v>
      </c>
      <c r="K7" s="87" t="s">
        <v>28</v>
      </c>
      <c r="L7" s="8"/>
      <c r="M7" s="8"/>
      <c r="N7" s="8"/>
      <c r="O7" s="8"/>
      <c r="P7" s="8"/>
      <c r="Q7" s="8"/>
      <c r="R7" s="8"/>
      <c r="S7" s="8"/>
      <c r="T7" s="11" t="s">
        <v>30</v>
      </c>
      <c r="U7" s="87" t="s">
        <v>31</v>
      </c>
      <c r="V7" s="8"/>
      <c r="W7" s="8"/>
      <c r="X7" s="8"/>
      <c r="Y7" s="8"/>
      <c r="Z7" s="8"/>
      <c r="AA7" s="8"/>
      <c r="AB7" s="8"/>
      <c r="AC7" s="8"/>
      <c r="AD7" s="11" t="s">
        <v>49</v>
      </c>
      <c r="AE7" s="112" t="s">
        <v>50</v>
      </c>
      <c r="AF7" s="8"/>
      <c r="AG7" s="8"/>
      <c r="AH7" s="8"/>
      <c r="AI7" s="8"/>
      <c r="AJ7" s="8"/>
      <c r="AK7" s="8"/>
      <c r="AL7" s="8"/>
      <c r="AM7" s="8"/>
      <c r="AN7" s="11" t="s">
        <v>52</v>
      </c>
      <c r="AO7" s="11" t="s">
        <v>59</v>
      </c>
      <c r="AP7" s="8"/>
      <c r="AQ7" s="8"/>
      <c r="AR7" s="8"/>
      <c r="AS7" s="8"/>
      <c r="AT7" s="8"/>
      <c r="AU7" s="8"/>
      <c r="AV7" s="8"/>
      <c r="AW7" s="8"/>
      <c r="AX7" s="11" t="s">
        <v>53</v>
      </c>
      <c r="AY7" s="11" t="s">
        <v>60</v>
      </c>
      <c r="AZ7" s="8"/>
      <c r="BA7" s="8"/>
      <c r="BB7" s="8"/>
      <c r="BC7" s="8"/>
      <c r="BD7" s="8"/>
      <c r="BE7" s="8"/>
      <c r="BF7" s="8"/>
      <c r="BG7" s="8"/>
      <c r="BH7" s="11" t="s">
        <v>54</v>
      </c>
      <c r="BI7" s="11" t="s">
        <v>61</v>
      </c>
      <c r="BJ7" s="8"/>
      <c r="BK7" s="8"/>
      <c r="BL7" s="197" t="s">
        <v>14</v>
      </c>
      <c r="BM7" s="8"/>
      <c r="BN7" s="8"/>
      <c r="BO7" s="8"/>
      <c r="BP7" s="8"/>
      <c r="BQ7" s="17"/>
      <c r="BR7" s="17"/>
      <c r="BS7" s="3"/>
      <c r="BT7" s="17"/>
      <c r="BU7" s="17"/>
      <c r="BV7" s="17"/>
      <c r="CJ7" s="3"/>
      <c r="CK7" s="2"/>
      <c r="CL7" s="58"/>
      <c r="CM7" s="105"/>
      <c r="CN7" s="105"/>
      <c r="CO7" s="105"/>
      <c r="CP7" s="105"/>
      <c r="CQ7" s="105"/>
    </row>
    <row r="8" spans="1:95" ht="18" customHeight="1" thickTop="1" thickBot="1">
      <c r="A8" s="12"/>
      <c r="B8" s="12"/>
      <c r="C8" s="12"/>
      <c r="D8" s="12"/>
      <c r="E8" s="13">
        <f>設定部!C5</f>
        <v>3</v>
      </c>
      <c r="F8" s="86">
        <f>設定部!C7*PI()/2</f>
        <v>0.33210790969786946</v>
      </c>
      <c r="G8" s="12"/>
      <c r="H8" s="12"/>
      <c r="I8" s="12"/>
      <c r="J8" s="13">
        <f>設定部!D5</f>
        <v>0.7</v>
      </c>
      <c r="K8" s="117">
        <f>設定部!D7*PI()/2</f>
        <v>0.7883950063085996</v>
      </c>
      <c r="L8" s="12"/>
      <c r="M8" s="12"/>
      <c r="N8" s="12"/>
      <c r="O8" s="12"/>
      <c r="P8" s="12"/>
      <c r="Q8" s="12"/>
      <c r="R8" s="12"/>
      <c r="S8" s="12"/>
      <c r="T8" s="13">
        <f>設定部!E5</f>
        <v>3</v>
      </c>
      <c r="U8" s="86">
        <f>設定部!E7*PI()/2</f>
        <v>0.57957633823671828</v>
      </c>
      <c r="V8" s="12"/>
      <c r="W8" s="12"/>
      <c r="X8" s="12"/>
      <c r="Y8" s="12"/>
      <c r="Z8" s="12"/>
      <c r="AA8" s="12"/>
      <c r="AB8" s="12"/>
      <c r="AC8" s="12"/>
      <c r="AD8" s="13">
        <f>設定部!F5</f>
        <v>0.7</v>
      </c>
      <c r="AE8" s="86">
        <f>設定部!F7*PI()/2</f>
        <v>0.84698808914050006</v>
      </c>
      <c r="AF8" s="12"/>
      <c r="AG8" s="12"/>
      <c r="AH8" s="12"/>
      <c r="AI8" s="12"/>
      <c r="AJ8" s="12"/>
      <c r="AK8" s="12"/>
      <c r="AL8" s="12"/>
      <c r="AM8" s="12"/>
      <c r="AN8" s="13">
        <f>設定部!G5</f>
        <v>3</v>
      </c>
      <c r="AO8" s="86">
        <f>設定部!G7*PI()/2</f>
        <v>0.57957633823671828</v>
      </c>
      <c r="AP8" s="12"/>
      <c r="AQ8" s="12"/>
      <c r="AR8" s="12"/>
      <c r="AS8" s="8"/>
      <c r="AT8" s="8"/>
      <c r="AU8" s="8"/>
      <c r="AV8" s="8"/>
      <c r="AW8" s="8"/>
      <c r="AX8" s="13">
        <f>設定部!H5</f>
        <v>0.7</v>
      </c>
      <c r="AY8" s="117">
        <f>設定部!H7*PI()/2</f>
        <v>0.7883950063085996</v>
      </c>
      <c r="AZ8" s="8"/>
      <c r="BA8" s="8"/>
      <c r="BB8" s="8"/>
      <c r="BC8" s="8"/>
      <c r="BD8" s="8"/>
      <c r="BE8" s="8"/>
      <c r="BF8" s="8"/>
      <c r="BG8" s="8"/>
      <c r="BH8" s="13">
        <f>設定部!I5</f>
        <v>3</v>
      </c>
      <c r="BI8" s="117">
        <f>設定部!I7*PI()/2</f>
        <v>0.33211864359350868</v>
      </c>
      <c r="BJ8" s="8"/>
      <c r="BK8" s="8"/>
      <c r="BL8" s="198">
        <f>設定部!J5</f>
        <v>1</v>
      </c>
      <c r="BM8" s="8"/>
      <c r="BN8" s="8"/>
      <c r="BO8" s="8"/>
      <c r="BP8" s="8"/>
      <c r="BQ8" s="17"/>
      <c r="BR8" s="17"/>
      <c r="BS8" s="3"/>
      <c r="BT8" s="17"/>
      <c r="BU8" s="17"/>
      <c r="BV8" s="17"/>
      <c r="CJ8" s="3"/>
      <c r="CK8" s="2"/>
      <c r="CL8" s="58"/>
      <c r="CM8" s="105"/>
      <c r="CN8" s="105"/>
      <c r="CO8" s="105"/>
      <c r="CP8" s="105"/>
      <c r="CQ8" s="105"/>
    </row>
    <row r="9" spans="1:95" ht="18" customHeight="1">
      <c r="BS9" s="3"/>
      <c r="CJ9" s="3"/>
      <c r="CK9" s="2"/>
      <c r="CL9" s="58"/>
      <c r="CM9" s="105"/>
      <c r="CN9" s="105"/>
      <c r="CO9" s="105"/>
      <c r="CP9" s="105"/>
      <c r="CQ9" s="105"/>
    </row>
    <row r="10" spans="1:95" ht="18" customHeight="1">
      <c r="BS10" s="3"/>
      <c r="CJ10" s="3"/>
      <c r="CK10" s="2"/>
      <c r="CL10" s="58"/>
      <c r="CM10" s="105"/>
      <c r="CN10" s="105"/>
      <c r="CO10" s="105"/>
      <c r="CP10" s="105"/>
      <c r="CQ10" s="105"/>
    </row>
    <row r="11" spans="1:95" ht="18" customHeight="1">
      <c r="BS11" s="3"/>
      <c r="CJ11" s="3"/>
      <c r="CK11" s="8"/>
      <c r="CL11" s="58"/>
      <c r="CM11" s="105"/>
      <c r="CN11" s="105"/>
      <c r="CO11" s="105"/>
      <c r="CP11" s="105"/>
      <c r="CQ11" s="105"/>
    </row>
    <row r="12" spans="1:95" ht="18" customHeight="1">
      <c r="CK12" s="106"/>
      <c r="CL12" s="2"/>
      <c r="CM12" s="56"/>
      <c r="CN12" s="56"/>
      <c r="CO12" s="55"/>
      <c r="CP12" s="56"/>
    </row>
    <row r="13" spans="1:95" ht="18.649999999999999" customHeight="1">
      <c r="CB13" s="8"/>
      <c r="CC13" s="8"/>
    </row>
    <row r="15" spans="1:95" ht="18" customHeight="1" thickBot="1">
      <c r="A15" s="8"/>
      <c r="B15" s="128"/>
      <c r="C15" s="8"/>
      <c r="D15" s="8"/>
      <c r="E15" s="8" t="s">
        <v>93</v>
      </c>
      <c r="F15" s="8"/>
      <c r="G15" s="8"/>
      <c r="H15" s="8"/>
      <c r="I15" s="8"/>
      <c r="J15" s="8" t="s">
        <v>94</v>
      </c>
      <c r="K15" s="8"/>
      <c r="L15" s="8"/>
      <c r="M15" s="8"/>
      <c r="N15" s="8"/>
      <c r="O15" s="8" t="s">
        <v>95</v>
      </c>
      <c r="P15" s="8"/>
      <c r="Q15" s="8"/>
      <c r="R15" s="8"/>
      <c r="S15" s="8"/>
      <c r="T15" s="8" t="s">
        <v>96</v>
      </c>
      <c r="U15" s="8"/>
      <c r="V15" s="8"/>
      <c r="W15" s="8"/>
      <c r="X15" s="8"/>
      <c r="Y15" s="8" t="s">
        <v>97</v>
      </c>
      <c r="Z15" s="8"/>
      <c r="AA15" s="8"/>
      <c r="AB15" s="8"/>
      <c r="AC15" s="8"/>
      <c r="AD15" s="8" t="s">
        <v>98</v>
      </c>
      <c r="AE15" s="8"/>
      <c r="AF15" s="8"/>
      <c r="AG15" s="8"/>
      <c r="AH15" s="8"/>
      <c r="AI15" s="8" t="s">
        <v>99</v>
      </c>
      <c r="AJ15" s="8"/>
      <c r="AK15" s="8"/>
      <c r="AL15" s="8"/>
      <c r="AM15" s="8"/>
      <c r="AN15" s="8" t="s">
        <v>96</v>
      </c>
      <c r="AO15" s="8"/>
      <c r="AP15" s="8"/>
      <c r="AQ15" s="8"/>
      <c r="AR15" s="8"/>
      <c r="AS15" s="8" t="s">
        <v>100</v>
      </c>
      <c r="AT15" s="8"/>
      <c r="AU15" s="8"/>
      <c r="AV15" s="8"/>
      <c r="AW15" s="8"/>
      <c r="AX15" s="8" t="s">
        <v>94</v>
      </c>
      <c r="AY15" s="8"/>
      <c r="AZ15" s="8"/>
      <c r="BA15" s="8"/>
      <c r="BB15" s="8"/>
      <c r="BC15" s="8" t="s">
        <v>101</v>
      </c>
      <c r="BD15" s="8"/>
      <c r="BE15" s="8"/>
      <c r="BF15" s="8"/>
      <c r="BG15" s="8"/>
      <c r="BH15" s="8" t="s">
        <v>96</v>
      </c>
      <c r="BI15" s="8"/>
      <c r="BJ15" s="8"/>
      <c r="BK15" s="8"/>
      <c r="BL15" s="8"/>
      <c r="BM15" s="8" t="s">
        <v>102</v>
      </c>
      <c r="BN15" s="8"/>
      <c r="BO15" s="8"/>
      <c r="BP15" s="8"/>
    </row>
    <row r="16" spans="1:95" ht="20.5" thickBot="1">
      <c r="B16" s="18" t="s">
        <v>21</v>
      </c>
      <c r="D16" s="250" t="s">
        <v>22</v>
      </c>
      <c r="E16" s="251"/>
      <c r="F16" s="252" t="s">
        <v>23</v>
      </c>
      <c r="G16" s="253"/>
      <c r="H16" s="123"/>
      <c r="I16" s="242" t="s">
        <v>1</v>
      </c>
      <c r="J16" s="243"/>
      <c r="K16" s="244" t="s">
        <v>2</v>
      </c>
      <c r="L16" s="245"/>
      <c r="M16" s="123"/>
      <c r="N16" s="242" t="s">
        <v>43</v>
      </c>
      <c r="O16" s="243"/>
      <c r="P16" s="244" t="s">
        <v>44</v>
      </c>
      <c r="Q16" s="245"/>
      <c r="R16" s="123"/>
      <c r="S16" s="242" t="s">
        <v>32</v>
      </c>
      <c r="T16" s="243"/>
      <c r="U16" s="244" t="s">
        <v>33</v>
      </c>
      <c r="V16" s="245"/>
      <c r="W16" s="123"/>
      <c r="X16" s="242" t="s">
        <v>45</v>
      </c>
      <c r="Y16" s="243"/>
      <c r="Z16" s="244" t="s">
        <v>46</v>
      </c>
      <c r="AA16" s="245"/>
      <c r="AB16" s="127"/>
      <c r="AC16" s="242" t="s">
        <v>62</v>
      </c>
      <c r="AD16" s="243"/>
      <c r="AE16" s="244" t="s">
        <v>3</v>
      </c>
      <c r="AF16" s="245"/>
      <c r="AG16" s="123"/>
      <c r="AH16" s="242" t="s">
        <v>76</v>
      </c>
      <c r="AI16" s="243"/>
      <c r="AJ16" s="244" t="s">
        <v>77</v>
      </c>
      <c r="AK16" s="245"/>
      <c r="AL16" s="127"/>
      <c r="AM16" s="242" t="s">
        <v>64</v>
      </c>
      <c r="AN16" s="243"/>
      <c r="AO16" s="244" t="s">
        <v>65</v>
      </c>
      <c r="AP16" s="245"/>
      <c r="AQ16" s="123"/>
      <c r="AR16" s="242" t="s">
        <v>80</v>
      </c>
      <c r="AS16" s="243"/>
      <c r="AT16" s="244" t="s">
        <v>81</v>
      </c>
      <c r="AU16" s="245"/>
      <c r="AV16" s="127"/>
      <c r="AW16" s="242" t="s">
        <v>68</v>
      </c>
      <c r="AX16" s="243"/>
      <c r="AY16" s="244" t="s">
        <v>69</v>
      </c>
      <c r="AZ16" s="245"/>
      <c r="BA16" s="123"/>
      <c r="BB16" s="246" t="s">
        <v>84</v>
      </c>
      <c r="BC16" s="247"/>
      <c r="BD16" s="248" t="s">
        <v>85</v>
      </c>
      <c r="BE16" s="249"/>
      <c r="BF16" s="127"/>
      <c r="BG16" s="242" t="s">
        <v>72</v>
      </c>
      <c r="BH16" s="243"/>
      <c r="BI16" s="244" t="s">
        <v>73</v>
      </c>
      <c r="BJ16" s="245"/>
      <c r="BK16" s="123"/>
      <c r="BL16" s="242" t="s">
        <v>88</v>
      </c>
      <c r="BM16" s="243"/>
      <c r="BN16" s="244" t="s">
        <v>89</v>
      </c>
      <c r="BO16" s="245"/>
      <c r="BP16" s="123"/>
      <c r="BQ16" s="19" t="s">
        <v>165</v>
      </c>
      <c r="BS16" s="63" t="s">
        <v>120</v>
      </c>
      <c r="BT16" s="4"/>
    </row>
    <row r="17" spans="2:87" ht="19" thickTop="1" thickBot="1">
      <c r="B17" s="20">
        <v>1</v>
      </c>
      <c r="D17" s="25">
        <f>COS($F$8*$B17)</f>
        <v>0.94535718882584752</v>
      </c>
      <c r="E17" s="26">
        <v>0</v>
      </c>
      <c r="F17" s="10">
        <v>0</v>
      </c>
      <c r="G17" s="85">
        <f>$E$8*SIN($B17*$F$8)</f>
        <v>0.97810943652416449</v>
      </c>
      <c r="I17" s="21">
        <v>1</v>
      </c>
      <c r="J17" s="24">
        <v>0</v>
      </c>
      <c r="K17" s="22">
        <v>0</v>
      </c>
      <c r="L17" s="23">
        <v>0</v>
      </c>
      <c r="N17" s="21">
        <f>D17*I17+F17*I20-E17*J17-G17*J20</f>
        <v>-0.46034217772544628</v>
      </c>
      <c r="O17" s="24">
        <f>(D17*J17+E17*I17+F17*J20+G17*I20)</f>
        <v>0</v>
      </c>
      <c r="P17" s="22">
        <f>D17*K17+F17*K20-E17*L17-G17*L20</f>
        <v>0</v>
      </c>
      <c r="Q17" s="23">
        <f>(D17*L17+E17*K17+F17*L20+G17*K20)</f>
        <v>0.97810943652416449</v>
      </c>
      <c r="S17" s="25">
        <f>COS($U$8*$B17)</f>
        <v>0.83669475162758089</v>
      </c>
      <c r="T17" s="26">
        <v>0</v>
      </c>
      <c r="U17" s="10">
        <v>0</v>
      </c>
      <c r="V17" s="85">
        <f>$T$8*SIN($B17*$U$8)</f>
        <v>1.6430085311372387</v>
      </c>
      <c r="X17" s="21">
        <f>N17*S17+P17*S20-O17*T17-Q17*T20</f>
        <v>-0.56372612278847412</v>
      </c>
      <c r="Y17" s="24">
        <f>(N17*T17+O17*S17+P17*T20+Q17*S20)</f>
        <v>0</v>
      </c>
      <c r="Z17" s="22">
        <f>N17*U17+P17*U20-O17*V17-Q17*V20</f>
        <v>0</v>
      </c>
      <c r="AA17" s="23">
        <f>(N17*V17+O17*U17+P17*V20+Q17*U20)</f>
        <v>6.2032906811975708E-2</v>
      </c>
      <c r="AB17" s="8"/>
      <c r="AC17" s="21">
        <v>1</v>
      </c>
      <c r="AD17" s="24">
        <v>0</v>
      </c>
      <c r="AE17" s="22">
        <v>0</v>
      </c>
      <c r="AF17" s="23">
        <v>0</v>
      </c>
      <c r="AH17" s="21">
        <f>X17*AC17+Z17*AC20-Y17*AD17-AA17*AD20</f>
        <v>-0.66399270775276764</v>
      </c>
      <c r="AI17" s="24">
        <f>(X17*AD17+Y17*AC17+Z17*AD20+AA17*AC20)</f>
        <v>0</v>
      </c>
      <c r="AJ17" s="22">
        <f>X17*AE17+Z17*AE20-Y17*AF17-AA17*AF20</f>
        <v>0</v>
      </c>
      <c r="AK17" s="23">
        <f>(X17*AF17+Y17*AE17+Z17*AF20+AA17*AE20)</f>
        <v>6.2032906811975708E-2</v>
      </c>
      <c r="AL17" s="8"/>
      <c r="AM17" s="25">
        <f>COS($AO$8*$B17)</f>
        <v>0.83669475162758089</v>
      </c>
      <c r="AN17" s="26">
        <v>0</v>
      </c>
      <c r="AO17" s="10">
        <v>0</v>
      </c>
      <c r="AP17" s="85">
        <f>$AN$8*SIN($B17*$AO$8)</f>
        <v>1.6430085311372387</v>
      </c>
      <c r="AR17" s="21">
        <f>AH17*AM17+AJ17*AM20-AI17*AN17-AK17*AN20</f>
        <v>-0.56688372426276212</v>
      </c>
      <c r="AS17" s="24">
        <f>(AH17*AN17+AI17*AM17+AJ17*AN20+AK17*AM20)</f>
        <v>0</v>
      </c>
      <c r="AT17" s="22">
        <f>AH17*AO17+AJ17*AO20-AI17*AP17-AK17*AP20</f>
        <v>0</v>
      </c>
      <c r="AU17" s="23">
        <f>(AH17*AP17+AI17*AO17+AJ17*AP20+AK17*AO20)</f>
        <v>-1.0390430758929297</v>
      </c>
      <c r="AV17" s="8"/>
      <c r="AW17" s="21">
        <v>1</v>
      </c>
      <c r="AX17" s="24">
        <v>0</v>
      </c>
      <c r="AY17" s="22">
        <v>0</v>
      </c>
      <c r="AZ17" s="23">
        <v>0</v>
      </c>
      <c r="BB17" s="21">
        <f>AR17*AW17+AT17*AW20-AS17*AX17-AU17*AX20</f>
        <v>0.92638700707029054</v>
      </c>
      <c r="BC17" s="24">
        <f>(AR17*AX17+AS17*AW17+AT17*AX20+AU17*AW20)</f>
        <v>0</v>
      </c>
      <c r="BD17" s="22">
        <f>AR17*AY17+AT17*AY20-AS17*AZ17-AU17*AZ20</f>
        <v>0</v>
      </c>
      <c r="BE17" s="23">
        <f>(AR17*AZ17+AS17*AY17+AT17*AZ20+AU17*AY20)</f>
        <v>-1.0390430758929297</v>
      </c>
      <c r="BF17" s="8"/>
      <c r="BG17" s="25">
        <f>COS($BI$8*$B17)</f>
        <v>0.94535368912984874</v>
      </c>
      <c r="BH17" s="26">
        <v>0</v>
      </c>
      <c r="BI17" s="10">
        <v>0</v>
      </c>
      <c r="BJ17" s="85">
        <f>$BH$8*SIN($B17*$BI$8)</f>
        <v>0.9781398785640365</v>
      </c>
      <c r="BL17" s="21">
        <f>BB17*BG17+BD17*BG20-BC17*BH17-BE17*BH20</f>
        <v>0.98868887114882653</v>
      </c>
      <c r="BM17" s="24">
        <f>(BB17*BH17+BC17*BG17+BD17*BH20+BE17*BG20)</f>
        <v>0</v>
      </c>
      <c r="BN17" s="22">
        <f>BB17*BI17+BD17*BI20-BC17*BJ17-BE17*BJ20</f>
        <v>0</v>
      </c>
      <c r="BO17" s="23">
        <f>(BB17*BJ17+BC17*BI17+BD17*BJ20+BE17*BI20)</f>
        <v>-7.6127130361171247E-2</v>
      </c>
      <c r="BQ17" s="27">
        <f>20*LOG((2*$BL$8)/(($BL$8*BL17+BN17+$BL$8*BL20+BN20)^2+($BL$8*BM17+BO17+$BL$8*BM20+BO20)^2)^0.5)</f>
        <v>-5.1874453723499664E-2</v>
      </c>
      <c r="BS17" s="64">
        <f>((BL17^2+BM17^2)/(BL20^2+BM20^2))^0.5</f>
        <v>3.3473621624166845</v>
      </c>
      <c r="BT17" s="4"/>
      <c r="BU17" s="28"/>
      <c r="BV17" s="28"/>
      <c r="BW17" s="28"/>
      <c r="BX17" s="28"/>
    </row>
    <row r="18" spans="2:87" ht="6" customHeight="1" thickBot="1">
      <c r="D18" s="25"/>
      <c r="E18" s="10"/>
      <c r="F18" s="10"/>
      <c r="G18" s="31"/>
      <c r="I18" s="29"/>
      <c r="L18" s="30"/>
      <c r="N18" s="29"/>
      <c r="Q18" s="30"/>
      <c r="S18" s="29"/>
      <c r="V18" s="30"/>
      <c r="X18" s="29"/>
      <c r="AA18" s="30"/>
      <c r="AC18" s="29"/>
      <c r="AF18" s="30"/>
      <c r="AH18" s="29"/>
      <c r="AK18" s="30"/>
      <c r="AM18" s="29"/>
      <c r="AP18" s="30"/>
      <c r="AR18" s="29"/>
      <c r="AU18" s="30"/>
      <c r="AW18" s="29"/>
      <c r="AZ18" s="30"/>
      <c r="BB18" s="29"/>
      <c r="BE18" s="30"/>
      <c r="BG18" s="29"/>
      <c r="BJ18" s="30"/>
      <c r="BL18" s="29"/>
      <c r="BO18" s="30"/>
      <c r="BS18" s="65"/>
      <c r="BT18" s="65"/>
      <c r="BU18" s="33"/>
      <c r="BV18" s="33"/>
      <c r="BW18" s="33"/>
      <c r="BX18" s="33"/>
      <c r="BY18" s="34"/>
    </row>
    <row r="19" spans="2:87" ht="18.5" thickBot="1">
      <c r="D19" s="254" t="s">
        <v>24</v>
      </c>
      <c r="E19" s="255"/>
      <c r="F19" s="256" t="s">
        <v>25</v>
      </c>
      <c r="G19" s="257"/>
      <c r="H19" s="123"/>
      <c r="I19" s="242" t="s">
        <v>4</v>
      </c>
      <c r="J19" s="243"/>
      <c r="K19" s="244" t="s">
        <v>5</v>
      </c>
      <c r="L19" s="245"/>
      <c r="M19" s="123"/>
      <c r="N19" s="242" t="s">
        <v>6</v>
      </c>
      <c r="O19" s="243"/>
      <c r="P19" s="244" t="s">
        <v>7</v>
      </c>
      <c r="Q19" s="245"/>
      <c r="R19" s="123"/>
      <c r="S19" s="242" t="s">
        <v>34</v>
      </c>
      <c r="T19" s="243"/>
      <c r="U19" s="244" t="s">
        <v>35</v>
      </c>
      <c r="V19" s="245"/>
      <c r="W19" s="123"/>
      <c r="X19" s="242" t="s">
        <v>47</v>
      </c>
      <c r="Y19" s="243"/>
      <c r="Z19" s="244" t="s">
        <v>48</v>
      </c>
      <c r="AA19" s="245"/>
      <c r="AB19" s="127"/>
      <c r="AC19" s="242" t="s">
        <v>63</v>
      </c>
      <c r="AD19" s="243"/>
      <c r="AE19" s="244" t="s">
        <v>8</v>
      </c>
      <c r="AF19" s="245"/>
      <c r="AG19" s="123"/>
      <c r="AH19" s="242" t="s">
        <v>78</v>
      </c>
      <c r="AI19" s="243"/>
      <c r="AJ19" s="244" t="s">
        <v>79</v>
      </c>
      <c r="AK19" s="245"/>
      <c r="AL19" s="127"/>
      <c r="AM19" s="242" t="s">
        <v>67</v>
      </c>
      <c r="AN19" s="243"/>
      <c r="AO19" s="244" t="s">
        <v>66</v>
      </c>
      <c r="AP19" s="245"/>
      <c r="AQ19" s="123"/>
      <c r="AR19" s="242" t="s">
        <v>83</v>
      </c>
      <c r="AS19" s="243"/>
      <c r="AT19" s="244" t="s">
        <v>82</v>
      </c>
      <c r="AU19" s="245"/>
      <c r="AV19" s="127"/>
      <c r="AW19" s="242" t="s">
        <v>71</v>
      </c>
      <c r="AX19" s="243"/>
      <c r="AY19" s="244" t="s">
        <v>70</v>
      </c>
      <c r="AZ19" s="245"/>
      <c r="BA19" s="123"/>
      <c r="BB19" s="124" t="s">
        <v>87</v>
      </c>
      <c r="BC19" s="125"/>
      <c r="BD19" s="122" t="s">
        <v>86</v>
      </c>
      <c r="BE19" s="126"/>
      <c r="BF19" s="127"/>
      <c r="BG19" s="242" t="s">
        <v>74</v>
      </c>
      <c r="BH19" s="243"/>
      <c r="BI19" s="244" t="s">
        <v>75</v>
      </c>
      <c r="BJ19" s="245"/>
      <c r="BK19" s="123"/>
      <c r="BL19" s="242" t="s">
        <v>91</v>
      </c>
      <c r="BM19" s="243"/>
      <c r="BN19" s="244" t="s">
        <v>90</v>
      </c>
      <c r="BO19" s="245"/>
      <c r="BP19" s="123"/>
      <c r="BQ19" s="35" t="s">
        <v>166</v>
      </c>
      <c r="BS19" s="66" t="s">
        <v>121</v>
      </c>
      <c r="BT19" s="65"/>
      <c r="BU19" s="33"/>
      <c r="BV19" s="33"/>
      <c r="BW19" s="33"/>
      <c r="BX19" s="33"/>
      <c r="BY19" s="34"/>
    </row>
    <row r="20" spans="2:87" ht="19" thickTop="1" thickBot="1">
      <c r="D20" s="15">
        <v>0</v>
      </c>
      <c r="E20" s="145">
        <f>(1/$E$8)*SIN($B17*$F$8)</f>
        <v>0.10867882628046271</v>
      </c>
      <c r="F20" s="15">
        <f>COS($F$8*$B17)</f>
        <v>0.94535718882584752</v>
      </c>
      <c r="G20" s="37">
        <v>0</v>
      </c>
      <c r="I20" s="21">
        <v>0</v>
      </c>
      <c r="J20" s="24">
        <f>(TAN($K$8*$B17))/$J$8</f>
        <v>1.4371596000000002</v>
      </c>
      <c r="K20" s="22">
        <v>1</v>
      </c>
      <c r="L20" s="23">
        <v>0</v>
      </c>
      <c r="N20" s="21">
        <f>D20*I17+F20*I20-E20*J17-G20*J20</f>
        <v>0</v>
      </c>
      <c r="O20" s="24">
        <f>(D20*J17+E20*I17+F20*J20+G20*I20)</f>
        <v>1.4673079856305424</v>
      </c>
      <c r="P20" s="22">
        <f>D20*K17+F20*K20-E20*L17-G20*L20</f>
        <v>0.94535718882584752</v>
      </c>
      <c r="Q20" s="23">
        <f>(D20*L17+E20*K17+F20*L20+G20*K20)</f>
        <v>0</v>
      </c>
      <c r="S20" s="15">
        <v>0</v>
      </c>
      <c r="T20" s="145">
        <f>(1/$T$8)*SIN($B17*$U$8)</f>
        <v>0.18255650345969315</v>
      </c>
      <c r="U20" s="15">
        <f>COS($U$8*$B17)</f>
        <v>0.83669475162758089</v>
      </c>
      <c r="V20" s="37">
        <v>0</v>
      </c>
      <c r="X20" s="21">
        <f>N20*S17+P20*S20-O20*T17-Q20*T20</f>
        <v>0</v>
      </c>
      <c r="Y20" s="24">
        <f>(N20*T17+O20*S17+P20*T20+Q20*S20)</f>
        <v>1.4002699935108445</v>
      </c>
      <c r="Z20" s="22">
        <f>N20*U17+P20*U20-O20*V17-Q20*V20</f>
        <v>-1.6198241398927875</v>
      </c>
      <c r="AA20" s="23">
        <f>(N20*V17+O20*U17+P20*V20+Q20*U20)</f>
        <v>0</v>
      </c>
      <c r="AB20" s="8"/>
      <c r="AC20" s="21">
        <v>0</v>
      </c>
      <c r="AD20" s="24">
        <f>(TAN($AE$8*$B17))/$AD$8</f>
        <v>1.6163450999999998</v>
      </c>
      <c r="AE20" s="22">
        <v>1</v>
      </c>
      <c r="AF20" s="23">
        <v>0</v>
      </c>
      <c r="AH20" s="21">
        <f>X20*AC17+Z20*AC20-Y20*AD17-AA20*AD20</f>
        <v>0</v>
      </c>
      <c r="AI20" s="24">
        <f>(X20*AD17+Y20*AC17+Z20*AD20+AA20*AC20)</f>
        <v>-1.2179248178665767</v>
      </c>
      <c r="AJ20" s="22">
        <f>X20*AE17+Z20*AE20-Y20*AF17-AA20*AF20</f>
        <v>-1.6198241398927875</v>
      </c>
      <c r="AK20" s="23">
        <f>(X20*AF17+Y20*AE17+Z20*AF20+AA20*AE20)</f>
        <v>0</v>
      </c>
      <c r="AL20" s="8"/>
      <c r="AM20" s="15">
        <v>0</v>
      </c>
      <c r="AN20" s="85">
        <f>(1/$AN$8)*SIN($B17*$AO$8)</f>
        <v>0.18255650345969315</v>
      </c>
      <c r="AO20" s="25">
        <f>COS($AO$8*$B17)</f>
        <v>0.83669475162758089</v>
      </c>
      <c r="AP20" s="37">
        <v>0</v>
      </c>
      <c r="AR20" s="21">
        <f>AH20*AM17+AJ20*AM20-AI20*AN17-AK20*AN20</f>
        <v>0</v>
      </c>
      <c r="AS20" s="24">
        <f>(AH20*AN17+AI20*AM17+AJ20*AN20+AK20*AM20)</f>
        <v>-1.3147407341843742</v>
      </c>
      <c r="AT20" s="22">
        <f>AH20*AO17+AJ20*AO20-AI20*AP17-AK20*AP20</f>
        <v>0.64576250963059745</v>
      </c>
      <c r="AU20" s="23">
        <f>(AH20*AP17+AI20*AO17+AJ20*AP20+AK20*AO20)</f>
        <v>0</v>
      </c>
      <c r="AV20" s="8"/>
      <c r="AW20" s="21">
        <v>0</v>
      </c>
      <c r="AX20" s="24">
        <f>(TAN($AY$8*$B17))/$AX$8</f>
        <v>1.4371596000000002</v>
      </c>
      <c r="AY20" s="22">
        <v>1</v>
      </c>
      <c r="AZ20" s="23">
        <v>0</v>
      </c>
      <c r="BB20" s="21">
        <f>AR20*AW17+AT20*AW20-AS20*AX17-AU20*AX20</f>
        <v>0</v>
      </c>
      <c r="BC20" s="24">
        <f>(AR20*AX17+AS20*AW17+AT20*AX20+AU20*AW20)</f>
        <v>-0.38667694414866849</v>
      </c>
      <c r="BD20" s="22">
        <f>AR20*AY17+AT20*AY20-AS20*AZ17-AU20*AZ20</f>
        <v>0.64576250963059745</v>
      </c>
      <c r="BE20" s="23">
        <f>(AR20*AZ17+AS20*AY17+AT20*AZ20+AU20*AY20)</f>
        <v>0</v>
      </c>
      <c r="BF20" s="8"/>
      <c r="BG20" s="15">
        <v>0</v>
      </c>
      <c r="BH20" s="85">
        <f>(1/$BH$8)*SIN($B17*$BI$8)</f>
        <v>0.10868220872933738</v>
      </c>
      <c r="BI20" s="25">
        <f>COS($BI$8*$B17)</f>
        <v>0.94535368912984874</v>
      </c>
      <c r="BJ20" s="37">
        <v>0</v>
      </c>
      <c r="BL20" s="21">
        <f>BB20*BG17+BD20*BG20-BC20*BH17-BE20*BH20</f>
        <v>0</v>
      </c>
      <c r="BM20" s="24">
        <f>(BB20*BH17+BC20*BG17+BD20*BH20+BE20*BG20)</f>
        <v>-0.29536357979114691</v>
      </c>
      <c r="BN20" s="22">
        <f>BB20*BI17+BD20*BI20-BC20*BJ17-BE20*BJ20</f>
        <v>0.9886981099741261</v>
      </c>
      <c r="BO20" s="23">
        <f>(BB20*BJ17+BC20*BI17+BD20*BJ20+BE20*BI20)</f>
        <v>0</v>
      </c>
      <c r="BQ20" s="38">
        <f>(180/PI())*ATAN(-1*(($BL$8*BM17+BO17+$BL$8*BM20+BO20)/($BL$8*BL17+BN17+$BL$8*BL20+BN20)))</f>
        <v>10.640105876705164</v>
      </c>
      <c r="BS20" s="67">
        <f>20*LOG(((($BL$8*BL17+BN17-$BL$8*BL20-BN20)^2+($BL$8*BM17+BO17-$BL$8*BM20-BO20)^2)/(($BL$8*BL17+BN17+$BL$8*BL20+BN20)^2+($BL$8*BM17+BO17+$BL$8*BM20+BO20)^2))^0.5)</f>
        <v>-19.254219159546455</v>
      </c>
      <c r="BT20" s="65"/>
      <c r="BU20" s="33"/>
      <c r="BV20" s="33"/>
      <c r="BW20" s="33"/>
      <c r="BX20" s="33"/>
      <c r="BY20" s="34"/>
    </row>
    <row r="21" spans="2:87">
      <c r="BS21" s="32"/>
      <c r="BT21" s="32"/>
      <c r="BU21" s="33"/>
      <c r="BV21" s="33"/>
      <c r="BW21" s="33"/>
      <c r="BX21" s="33"/>
      <c r="BY21" s="34"/>
    </row>
    <row r="22" spans="2:87" ht="18.5" thickBot="1">
      <c r="D22" s="8"/>
      <c r="E22" s="8" t="s">
        <v>93</v>
      </c>
      <c r="F22" s="8"/>
      <c r="G22" s="8"/>
      <c r="H22" s="8"/>
      <c r="I22" s="8"/>
      <c r="J22" s="8" t="s">
        <v>94</v>
      </c>
      <c r="K22" s="8"/>
      <c r="L22" s="8"/>
      <c r="M22" s="8"/>
      <c r="N22" s="8"/>
      <c r="O22" s="8" t="s">
        <v>95</v>
      </c>
      <c r="P22" s="8"/>
      <c r="Q22" s="8"/>
      <c r="R22" s="8"/>
      <c r="S22" s="8"/>
      <c r="T22" s="8" t="s">
        <v>96</v>
      </c>
      <c r="U22" s="8"/>
      <c r="V22" s="8"/>
      <c r="W22" s="8"/>
      <c r="X22" s="8"/>
      <c r="Y22" s="8" t="s">
        <v>97</v>
      </c>
      <c r="Z22" s="8"/>
      <c r="AA22" s="8"/>
      <c r="AB22" s="8"/>
      <c r="AC22" s="8"/>
      <c r="AD22" s="8" t="s">
        <v>98</v>
      </c>
      <c r="AE22" s="8"/>
      <c r="AF22" s="8"/>
      <c r="AG22" s="8"/>
      <c r="AH22" s="8"/>
      <c r="AI22" s="8" t="s">
        <v>99</v>
      </c>
      <c r="AJ22" s="8"/>
      <c r="AK22" s="8"/>
      <c r="AL22" s="8"/>
      <c r="AM22" s="8"/>
      <c r="AN22" s="8" t="s">
        <v>96</v>
      </c>
      <c r="AO22" s="8"/>
      <c r="AP22" s="8"/>
      <c r="AQ22" s="8"/>
      <c r="AR22" s="8"/>
      <c r="AS22" s="8" t="s">
        <v>100</v>
      </c>
      <c r="AT22" s="8"/>
      <c r="AU22" s="8"/>
      <c r="AV22" s="8"/>
      <c r="AW22" s="8"/>
      <c r="AX22" s="8" t="s">
        <v>94</v>
      </c>
      <c r="AY22" s="8"/>
      <c r="AZ22" s="8"/>
      <c r="BA22" s="8"/>
      <c r="BB22" s="8"/>
      <c r="BC22" s="8" t="s">
        <v>101</v>
      </c>
      <c r="BD22" s="8"/>
      <c r="BE22" s="8"/>
      <c r="BF22" s="8"/>
      <c r="BG22" s="8"/>
      <c r="BH22" s="8" t="s">
        <v>96</v>
      </c>
      <c r="BI22" s="8"/>
      <c r="BJ22" s="8"/>
      <c r="BK22" s="8"/>
      <c r="BL22" s="8"/>
      <c r="BM22" s="8" t="s">
        <v>102</v>
      </c>
      <c r="BN22" s="8"/>
      <c r="BO22" s="8"/>
      <c r="BP22" s="8"/>
    </row>
    <row r="23" spans="2:87" ht="20.5" thickBot="1">
      <c r="B23" s="16"/>
      <c r="D23" s="250" t="s">
        <v>22</v>
      </c>
      <c r="E23" s="251"/>
      <c r="F23" s="252" t="s">
        <v>23</v>
      </c>
      <c r="G23" s="253"/>
      <c r="H23" s="123"/>
      <c r="I23" s="242" t="s">
        <v>1</v>
      </c>
      <c r="J23" s="243"/>
      <c r="K23" s="244" t="s">
        <v>2</v>
      </c>
      <c r="L23" s="245"/>
      <c r="M23" s="123"/>
      <c r="N23" s="242" t="s">
        <v>43</v>
      </c>
      <c r="O23" s="243"/>
      <c r="P23" s="244" t="s">
        <v>44</v>
      </c>
      <c r="Q23" s="245"/>
      <c r="R23" s="123"/>
      <c r="S23" s="242" t="s">
        <v>32</v>
      </c>
      <c r="T23" s="243"/>
      <c r="U23" s="244" t="s">
        <v>33</v>
      </c>
      <c r="V23" s="245"/>
      <c r="W23" s="123"/>
      <c r="X23" s="242" t="s">
        <v>45</v>
      </c>
      <c r="Y23" s="243"/>
      <c r="Z23" s="244" t="s">
        <v>46</v>
      </c>
      <c r="AA23" s="245"/>
      <c r="AB23" s="127"/>
      <c r="AC23" s="242" t="s">
        <v>62</v>
      </c>
      <c r="AD23" s="243"/>
      <c r="AE23" s="244" t="s">
        <v>3</v>
      </c>
      <c r="AF23" s="245"/>
      <c r="AG23" s="123"/>
      <c r="AH23" s="242" t="s">
        <v>76</v>
      </c>
      <c r="AI23" s="243"/>
      <c r="AJ23" s="244" t="s">
        <v>77</v>
      </c>
      <c r="AK23" s="245"/>
      <c r="AL23" s="127"/>
      <c r="AM23" s="242" t="s">
        <v>64</v>
      </c>
      <c r="AN23" s="243"/>
      <c r="AO23" s="244" t="s">
        <v>65</v>
      </c>
      <c r="AP23" s="245"/>
      <c r="AQ23" s="123"/>
      <c r="AR23" s="242" t="s">
        <v>80</v>
      </c>
      <c r="AS23" s="243"/>
      <c r="AT23" s="244" t="s">
        <v>81</v>
      </c>
      <c r="AU23" s="245"/>
      <c r="AV23" s="127"/>
      <c r="AW23" s="242" t="s">
        <v>68</v>
      </c>
      <c r="AX23" s="243"/>
      <c r="AY23" s="244" t="s">
        <v>69</v>
      </c>
      <c r="AZ23" s="245"/>
      <c r="BA23" s="123"/>
      <c r="BB23" s="246" t="s">
        <v>84</v>
      </c>
      <c r="BC23" s="247"/>
      <c r="BD23" s="248" t="s">
        <v>85</v>
      </c>
      <c r="BE23" s="249"/>
      <c r="BF23" s="127"/>
      <c r="BG23" s="242" t="s">
        <v>72</v>
      </c>
      <c r="BH23" s="243"/>
      <c r="BI23" s="244" t="s">
        <v>73</v>
      </c>
      <c r="BJ23" s="245"/>
      <c r="BK23" s="123"/>
      <c r="BL23" s="242" t="s">
        <v>88</v>
      </c>
      <c r="BM23" s="243"/>
      <c r="BN23" s="244" t="s">
        <v>89</v>
      </c>
      <c r="BO23" s="245"/>
      <c r="BP23" s="123"/>
      <c r="BQ23" s="19" t="s">
        <v>165</v>
      </c>
      <c r="BS23" s="63" t="s">
        <v>120</v>
      </c>
      <c r="BT23" s="4"/>
      <c r="BV23" s="28"/>
      <c r="BW23" s="28"/>
      <c r="BX23" s="28"/>
    </row>
    <row r="24" spans="2:87" ht="19" thickTop="1" thickBot="1">
      <c r="B24" s="39">
        <v>1E-4</v>
      </c>
      <c r="D24" s="25">
        <f>COS($F$8*$B24)</f>
        <v>0.99999999944852169</v>
      </c>
      <c r="E24" s="26">
        <v>0</v>
      </c>
      <c r="F24" s="10">
        <v>0</v>
      </c>
      <c r="G24" s="85">
        <f>$E$8*SIN($B24*$F$8)</f>
        <v>9.9632372891045811E-5</v>
      </c>
      <c r="I24" s="21">
        <v>1</v>
      </c>
      <c r="J24" s="24">
        <v>0</v>
      </c>
      <c r="K24" s="22">
        <v>0</v>
      </c>
      <c r="L24" s="23">
        <v>0</v>
      </c>
      <c r="N24" s="21">
        <f>D24*I24+F24*I27-E24*J24-G24*J27</f>
        <v>0.99999998822714087</v>
      </c>
      <c r="O24" s="24">
        <f>(D24*J24+E24*I24+F24*J27+G24*I27)</f>
        <v>0</v>
      </c>
      <c r="P24" s="22">
        <f>D24*K24+F24*K27-E24*L24-G24*L27</f>
        <v>0</v>
      </c>
      <c r="Q24" s="23">
        <f>(D24*L24+E24*K24+F24*L27+G24*K27)</f>
        <v>9.9632372891045811E-5</v>
      </c>
      <c r="S24" s="25">
        <f>COS($U$8*$B24)</f>
        <v>0.99999999832045638</v>
      </c>
      <c r="T24" s="26">
        <v>0</v>
      </c>
      <c r="U24" s="10">
        <v>0</v>
      </c>
      <c r="V24" s="85">
        <f>$T$8*SIN($B24*$U$8)</f>
        <v>1.7387290137367312E-4</v>
      </c>
      <c r="X24" s="21">
        <f>N24*S24+P24*S27-O24*T24-Q24*T27</f>
        <v>0.99999998462277839</v>
      </c>
      <c r="Y24" s="24">
        <f>(N24*T24+O24*S24+P24*T27+Q24*S27)</f>
        <v>0</v>
      </c>
      <c r="Z24" s="22">
        <f>N24*U24+P24*U27-O24*V24-Q24*V27</f>
        <v>0</v>
      </c>
      <c r="AA24" s="23">
        <f>(N24*V24+O24*U24+P24*V27+Q24*U27)</f>
        <v>2.7350527205040082E-4</v>
      </c>
      <c r="AB24" s="8"/>
      <c r="AC24" s="21">
        <v>1</v>
      </c>
      <c r="AD24" s="24">
        <v>0</v>
      </c>
      <c r="AE24" s="22">
        <v>0</v>
      </c>
      <c r="AF24" s="23">
        <v>0</v>
      </c>
      <c r="AH24" s="21">
        <f>X24*AC24+Z24*AC27-Y24*AD24-AA24*AD27</f>
        <v>0.99999995152910581</v>
      </c>
      <c r="AI24" s="24">
        <f>(X24*AD24+Y24*AC24+Z24*AD27+AA24*AC27)</f>
        <v>0</v>
      </c>
      <c r="AJ24" s="22">
        <f>X24*AE24+Z24*AE27-Y24*AF24-AA24*AF27</f>
        <v>0</v>
      </c>
      <c r="AK24" s="23">
        <f>(X24*AF24+Y24*AE24+Z24*AF27+AA24*AE27)</f>
        <v>2.7350527205040082E-4</v>
      </c>
      <c r="AL24" s="8"/>
      <c r="AM24" s="25">
        <f>COS($AO$8*$B24)</f>
        <v>0.99999999832045638</v>
      </c>
      <c r="AN24" s="26">
        <v>0</v>
      </c>
      <c r="AO24" s="10">
        <v>0</v>
      </c>
      <c r="AP24" s="85">
        <f>$AN$8*SIN($B24*$AO$8)</f>
        <v>1.7387290137367312E-4</v>
      </c>
      <c r="AR24" s="21">
        <f>AH24*AM24+AJ24*AM27-AI24*AN24-AK24*AN27</f>
        <v>0.99999994456565622</v>
      </c>
      <c r="AS24" s="24">
        <f>(AH24*AN24+AI24*AM24+AJ24*AN27+AK24*AM27)</f>
        <v>0</v>
      </c>
      <c r="AT24" s="22">
        <f>AH24*AO24+AJ24*AO27-AI24*AP24-AK24*AP27</f>
        <v>0</v>
      </c>
      <c r="AU24" s="23">
        <f>(AH24*AP24+AI24*AO24+AJ24*AP27+AK24*AO27)</f>
        <v>4.4737816453693487E-4</v>
      </c>
      <c r="AV24" s="8"/>
      <c r="AW24" s="21">
        <v>1</v>
      </c>
      <c r="AX24" s="24">
        <v>0</v>
      </c>
      <c r="AY24" s="22">
        <v>0</v>
      </c>
      <c r="AZ24" s="23">
        <v>0</v>
      </c>
      <c r="BB24" s="21">
        <f>AR24*AW24+AT24*AW27-AS24*AX24-AU24*AX27</f>
        <v>0.99999989417841173</v>
      </c>
      <c r="BC24" s="24">
        <f>(AR24*AX24+AS24*AW24+AT24*AX27+AU24*AW27)</f>
        <v>0</v>
      </c>
      <c r="BD24" s="22">
        <f>AR24*AY24+AT24*AY27-AS24*AZ24-AU24*AZ27</f>
        <v>0</v>
      </c>
      <c r="BE24" s="23">
        <f>(AR24*AZ24+AS24*AY24+AT24*AZ27+AU24*AY27)</f>
        <v>4.4737816453693487E-4</v>
      </c>
      <c r="BF24" s="8"/>
      <c r="BG24" s="25">
        <f>COS($BI$8*$B24)</f>
        <v>0.99999999944848605</v>
      </c>
      <c r="BH24" s="26">
        <v>0</v>
      </c>
      <c r="BI24" s="10">
        <v>0</v>
      </c>
      <c r="BJ24" s="85">
        <f>$BH$8*SIN($B24*$BI$8)</f>
        <v>9.9635593059735805E-5</v>
      </c>
      <c r="BL24" s="21">
        <f>BB24*BG24+BD24*BG27-BC24*BH24-BE24*BH27</f>
        <v>0.99999988867414358</v>
      </c>
      <c r="BM24" s="24">
        <f>(BB24*BH24+BC24*BG24+BD24*BH27+BE24*BG27)</f>
        <v>0</v>
      </c>
      <c r="BN24" s="22">
        <f>BB24*BI24+BD24*BI27-BC24*BJ24-BE24*BJ27</f>
        <v>0</v>
      </c>
      <c r="BO24" s="23">
        <f>(BB24*BJ24+BC24*BI24+BD24*BJ27+BE24*BI27)</f>
        <v>5.4701374680633861E-4</v>
      </c>
      <c r="BQ24" s="27">
        <f>20*LOG((2*$BL$8)/(($BL$8*BL24+BN24+$BL$8*BL27+BN27)^2+($BL$8*BM24+BO24+$BL$8*BM27+BO27)^2)^0.5)</f>
        <v>-2.1274483428250244E-8</v>
      </c>
      <c r="BS24" s="64">
        <f>((BL24^2+BM24^2)/(BL27^2+BM27^2))^0.5</f>
        <v>2456.8011131363733</v>
      </c>
      <c r="BT24" s="4"/>
      <c r="BU24" s="28"/>
      <c r="BV24" s="28"/>
      <c r="BW24" s="28"/>
      <c r="BX24" s="28"/>
    </row>
    <row r="25" spans="2:87" ht="18.5" thickBot="1">
      <c r="D25" s="25"/>
      <c r="E25" s="10"/>
      <c r="F25" s="10"/>
      <c r="G25" s="31"/>
      <c r="I25" s="29"/>
      <c r="L25" s="30"/>
      <c r="N25" s="29"/>
      <c r="Q25" s="30"/>
      <c r="S25" s="29"/>
      <c r="V25" s="30"/>
      <c r="X25" s="29"/>
      <c r="AA25" s="30"/>
      <c r="AC25" s="29"/>
      <c r="AF25" s="30"/>
      <c r="AH25" s="29"/>
      <c r="AK25" s="30"/>
      <c r="AM25" s="29"/>
      <c r="AP25" s="30"/>
      <c r="AR25" s="29"/>
      <c r="AU25" s="30"/>
      <c r="AW25" s="29"/>
      <c r="AZ25" s="30"/>
      <c r="BB25" s="29"/>
      <c r="BE25" s="30"/>
      <c r="BG25" s="29"/>
      <c r="BJ25" s="30"/>
      <c r="BL25" s="29"/>
      <c r="BO25" s="30"/>
      <c r="BS25" s="65"/>
      <c r="BT25" s="65"/>
      <c r="BU25" s="33"/>
      <c r="BV25" s="28"/>
      <c r="BW25" s="28"/>
      <c r="BX25" s="28"/>
    </row>
    <row r="26" spans="2:87" ht="18.5" thickBot="1">
      <c r="D26" s="254" t="s">
        <v>24</v>
      </c>
      <c r="E26" s="255"/>
      <c r="F26" s="256" t="s">
        <v>25</v>
      </c>
      <c r="G26" s="257"/>
      <c r="H26" s="123"/>
      <c r="I26" s="242" t="s">
        <v>4</v>
      </c>
      <c r="J26" s="243"/>
      <c r="K26" s="244" t="s">
        <v>5</v>
      </c>
      <c r="L26" s="245"/>
      <c r="M26" s="123"/>
      <c r="N26" s="242" t="s">
        <v>6</v>
      </c>
      <c r="O26" s="243"/>
      <c r="P26" s="244" t="s">
        <v>7</v>
      </c>
      <c r="Q26" s="245"/>
      <c r="R26" s="123"/>
      <c r="S26" s="242" t="s">
        <v>34</v>
      </c>
      <c r="T26" s="243"/>
      <c r="U26" s="244" t="s">
        <v>35</v>
      </c>
      <c r="V26" s="245"/>
      <c r="W26" s="123"/>
      <c r="X26" s="242" t="s">
        <v>47</v>
      </c>
      <c r="Y26" s="243"/>
      <c r="Z26" s="244" t="s">
        <v>48</v>
      </c>
      <c r="AA26" s="245"/>
      <c r="AB26" s="127"/>
      <c r="AC26" s="242" t="s">
        <v>63</v>
      </c>
      <c r="AD26" s="243"/>
      <c r="AE26" s="244" t="s">
        <v>8</v>
      </c>
      <c r="AF26" s="245"/>
      <c r="AG26" s="123"/>
      <c r="AH26" s="242" t="s">
        <v>78</v>
      </c>
      <c r="AI26" s="243"/>
      <c r="AJ26" s="244" t="s">
        <v>79</v>
      </c>
      <c r="AK26" s="245"/>
      <c r="AL26" s="127"/>
      <c r="AM26" s="242" t="s">
        <v>67</v>
      </c>
      <c r="AN26" s="243"/>
      <c r="AO26" s="244" t="s">
        <v>66</v>
      </c>
      <c r="AP26" s="245"/>
      <c r="AQ26" s="123"/>
      <c r="AR26" s="242" t="s">
        <v>83</v>
      </c>
      <c r="AS26" s="243"/>
      <c r="AT26" s="244" t="s">
        <v>82</v>
      </c>
      <c r="AU26" s="245"/>
      <c r="AV26" s="127"/>
      <c r="AW26" s="242" t="s">
        <v>71</v>
      </c>
      <c r="AX26" s="243"/>
      <c r="AY26" s="244" t="s">
        <v>70</v>
      </c>
      <c r="AZ26" s="245"/>
      <c r="BA26" s="123"/>
      <c r="BB26" s="124" t="s">
        <v>87</v>
      </c>
      <c r="BC26" s="125"/>
      <c r="BD26" s="122" t="s">
        <v>86</v>
      </c>
      <c r="BE26" s="126"/>
      <c r="BF26" s="127"/>
      <c r="BG26" s="242" t="s">
        <v>74</v>
      </c>
      <c r="BH26" s="243"/>
      <c r="BI26" s="244" t="s">
        <v>75</v>
      </c>
      <c r="BJ26" s="245"/>
      <c r="BK26" s="123"/>
      <c r="BL26" s="242" t="s">
        <v>91</v>
      </c>
      <c r="BM26" s="243"/>
      <c r="BN26" s="244" t="s">
        <v>90</v>
      </c>
      <c r="BO26" s="245"/>
      <c r="BP26" s="123"/>
      <c r="BQ26" s="35" t="s">
        <v>166</v>
      </c>
      <c r="BS26" s="66" t="s">
        <v>121</v>
      </c>
      <c r="BT26" s="65"/>
      <c r="BU26" s="33"/>
      <c r="BV26" s="28"/>
      <c r="BW26" s="28"/>
      <c r="BX26" s="28"/>
    </row>
    <row r="27" spans="2:87" ht="19" thickTop="1" thickBot="1">
      <c r="D27" s="15">
        <v>0</v>
      </c>
      <c r="E27" s="145">
        <f>(1/$E$8)*SIN($B24*$F$8)</f>
        <v>1.1070263654560645E-5</v>
      </c>
      <c r="F27" s="15">
        <f>COS($F$8*$B24)</f>
        <v>0.99999999944852169</v>
      </c>
      <c r="G27" s="37">
        <v>0</v>
      </c>
      <c r="I27" s="21">
        <v>0</v>
      </c>
      <c r="J27" s="24">
        <f>(TAN($K$8*$B24))/$J$8</f>
        <v>1.1262785827743808E-4</v>
      </c>
      <c r="K27" s="22">
        <v>1</v>
      </c>
      <c r="L27" s="23">
        <v>0</v>
      </c>
      <c r="N27" s="21">
        <f>D27*I24+F27*I27-E27*J24-G27*J27</f>
        <v>0</v>
      </c>
      <c r="O27" s="24">
        <f>(D27*J24+E27*I24+F27*J27+G27*I27)</f>
        <v>1.2369812186988692E-4</v>
      </c>
      <c r="P27" s="22">
        <f>D27*K24+F27*K27-E27*L24-G27*L27</f>
        <v>0.99999999944852169</v>
      </c>
      <c r="Q27" s="23">
        <f>(D27*L24+E27*K24+F27*L27+G27*K27)</f>
        <v>0</v>
      </c>
      <c r="S27" s="15">
        <v>0</v>
      </c>
      <c r="T27" s="145">
        <f>(1/$T$8)*SIN($B24*$U$8)</f>
        <v>1.9319211263741455E-5</v>
      </c>
      <c r="U27" s="15">
        <f>COS($U$8*$B24)</f>
        <v>0.99999999832045638</v>
      </c>
      <c r="V27" s="37">
        <v>0</v>
      </c>
      <c r="X27" s="21">
        <f>N27*S24+P27*S27-O27*T24-Q27*T27</f>
        <v>0</v>
      </c>
      <c r="Y27" s="24">
        <f>(N27*T24+O27*S24+P27*T27+Q27*S27)</f>
        <v>1.4301733291521786E-4</v>
      </c>
      <c r="Z27" s="22">
        <f>N27*U24+P27*U27-O27*V24-Q27*V27</f>
        <v>0.99999997626122672</v>
      </c>
      <c r="AA27" s="23">
        <f>(N27*V24+O27*U24+P27*V27+Q27*U27)</f>
        <v>0</v>
      </c>
      <c r="AB27" s="8"/>
      <c r="AC27" s="21">
        <v>0</v>
      </c>
      <c r="AD27" s="24">
        <f>(TAN($AE$8*$B24))/$AD$8</f>
        <v>1.2099829873798564E-4</v>
      </c>
      <c r="AE27" s="22">
        <v>1</v>
      </c>
      <c r="AF27" s="23">
        <v>0</v>
      </c>
      <c r="AH27" s="21">
        <f>X27*AC24+Z27*AC27-Y27*AD24-AA27*AD27</f>
        <v>0</v>
      </c>
      <c r="AI27" s="24">
        <f>(X27*AD24+Y27*AC24+Z27*AD27+AA27*AC27)</f>
        <v>2.6401562878085229E-4</v>
      </c>
      <c r="AJ27" s="22">
        <f>X27*AE24+Z27*AE27-Y27*AF24-AA27*AF27</f>
        <v>0.99999997626122672</v>
      </c>
      <c r="AK27" s="23">
        <f>(X27*AF24+Y27*AE24+Z27*AF27+AA27*AE27)</f>
        <v>0</v>
      </c>
      <c r="AL27" s="8"/>
      <c r="AM27" s="15">
        <v>0</v>
      </c>
      <c r="AN27" s="85">
        <f>(1/$AN$8)*SIN($B24*$AO$8)</f>
        <v>1.9319211263741455E-5</v>
      </c>
      <c r="AO27" s="25">
        <f>COS($AO$8*$B24)</f>
        <v>0.99999999832045638</v>
      </c>
      <c r="AP27" s="37">
        <v>0</v>
      </c>
      <c r="AR27" s="21">
        <f>AH27*AM24+AJ27*AM27-AI27*AN24-AK27*AN27</f>
        <v>0</v>
      </c>
      <c r="AS27" s="24">
        <f>(AH27*AN24+AI27*AM24+AJ27*AN27+AK27*AM27)</f>
        <v>2.8333483914255362E-4</v>
      </c>
      <c r="AT27" s="22">
        <f>AH27*AO24+AJ27*AO27-AI27*AP24-AK27*AP27</f>
        <v>0.99999992867651977</v>
      </c>
      <c r="AU27" s="23">
        <f>(AH27*AP24+AI27*AO24+AJ27*AP27+AK27*AO27)</f>
        <v>0</v>
      </c>
      <c r="AV27" s="8"/>
      <c r="AW27" s="21">
        <v>0</v>
      </c>
      <c r="AX27" s="24">
        <f>(TAN($AY$8*$B24))/$AX$8</f>
        <v>1.1262785827743808E-4</v>
      </c>
      <c r="AY27" s="22">
        <v>1</v>
      </c>
      <c r="AZ27" s="23">
        <v>0</v>
      </c>
      <c r="BB27" s="21">
        <f>AR27*AW24+AT27*AW27-AS27*AX24-AU27*AX27</f>
        <v>0</v>
      </c>
      <c r="BC27" s="24">
        <f>(AR27*AX24+AS27*AW24+AT27*AX27+AU27*AW27)</f>
        <v>3.9596268938698091E-4</v>
      </c>
      <c r="BD27" s="22">
        <f>AR27*AY24+AT27*AY27-AS27*AZ24-AU27*AZ27</f>
        <v>0.99999992867651977</v>
      </c>
      <c r="BE27" s="23">
        <f>(AR27*AZ24+AS27*AY24+AT27*AZ27+AU27*AY27)</f>
        <v>0</v>
      </c>
      <c r="BF27" s="8"/>
      <c r="BG27" s="15">
        <v>0</v>
      </c>
      <c r="BH27" s="85">
        <f>(1/$BH$8)*SIN($B24*$BI$8)</f>
        <v>1.1070621451081754E-5</v>
      </c>
      <c r="BI27" s="25">
        <f>COS($BI$8*$B24)</f>
        <v>0.99999999944848605</v>
      </c>
      <c r="BJ27" s="37">
        <v>0</v>
      </c>
      <c r="BL27" s="21">
        <f>BB27*BG24+BD27*BG27-BC27*BH24-BE27*BH27</f>
        <v>0</v>
      </c>
      <c r="BM27" s="24">
        <f>(BB27*BH24+BC27*BG24+BD27*BH27+BE27*BG27)</f>
        <v>4.0703330983008846E-4</v>
      </c>
      <c r="BN27" s="22">
        <f>BB27*BI24+BD27*BI27-BC27*BJ24-BE27*BJ27</f>
        <v>0.99999988867302847</v>
      </c>
      <c r="BO27" s="23">
        <f>(BB27*BJ24+BC27*BI24+BD27*BJ27+BE27*BI27)</f>
        <v>0</v>
      </c>
      <c r="BQ27" s="38">
        <f>(180/PI())*ATAN(-1*(($BL$8*BM24+BO24+$BL$8*BM27+BO27)/($BL$8*BL24+BN24+$BL$8*BL27+BN27)))</f>
        <v>-2.7331435870680994E-2</v>
      </c>
      <c r="BS27" s="67">
        <f>20*LOG(((($BL$8*BL24+BN24-$BL$8*BL27-BN27)^2+($BL$8*BM24+BO24-$BL$8*BM27-BO27)^2)/(($BL$8*BL24+BN24+$BL$8*BL27+BN27)^2+($BL$8*BM24+BO24+$BL$8*BM27+BO27)^2))^0.5)</f>
        <v>-83.099253036264372</v>
      </c>
      <c r="BT27" s="65"/>
      <c r="BU27" s="28"/>
      <c r="BV27" s="28"/>
      <c r="BW27" s="28"/>
      <c r="BX27" s="28"/>
    </row>
    <row r="28" spans="2:87">
      <c r="BS28" s="32"/>
    </row>
    <row r="29" spans="2:87" ht="18.649999999999999" customHeight="1" thickBot="1">
      <c r="D29" s="8"/>
      <c r="E29" s="8" t="s">
        <v>93</v>
      </c>
      <c r="F29" s="8"/>
      <c r="G29" s="8"/>
      <c r="H29" s="8"/>
      <c r="I29" s="8"/>
      <c r="J29" s="8" t="s">
        <v>94</v>
      </c>
      <c r="K29" s="8"/>
      <c r="L29" s="8"/>
      <c r="M29" s="8"/>
      <c r="N29" s="8"/>
      <c r="O29" s="8" t="s">
        <v>95</v>
      </c>
      <c r="P29" s="8"/>
      <c r="Q29" s="8"/>
      <c r="R29" s="8"/>
      <c r="S29" s="8"/>
      <c r="T29" s="8" t="s">
        <v>96</v>
      </c>
      <c r="U29" s="8"/>
      <c r="V29" s="8"/>
      <c r="W29" s="8"/>
      <c r="X29" s="8"/>
      <c r="Y29" s="8" t="s">
        <v>97</v>
      </c>
      <c r="Z29" s="8"/>
      <c r="AA29" s="8"/>
      <c r="AB29" s="8"/>
      <c r="AC29" s="8"/>
      <c r="AD29" s="8" t="s">
        <v>98</v>
      </c>
      <c r="AE29" s="8"/>
      <c r="AF29" s="8"/>
      <c r="AG29" s="8"/>
      <c r="AH29" s="8"/>
      <c r="AI29" s="8" t="s">
        <v>99</v>
      </c>
      <c r="AJ29" s="8"/>
      <c r="AK29" s="8"/>
      <c r="AL29" s="8"/>
      <c r="AM29" s="8"/>
      <c r="AN29" s="8" t="s">
        <v>96</v>
      </c>
      <c r="AO29" s="8"/>
      <c r="AP29" s="8"/>
      <c r="AQ29" s="8"/>
      <c r="AR29" s="8"/>
      <c r="AS29" s="8" t="s">
        <v>100</v>
      </c>
      <c r="AT29" s="8"/>
      <c r="AU29" s="8"/>
      <c r="AV29" s="8"/>
      <c r="AW29" s="8"/>
      <c r="AX29" s="8" t="s">
        <v>94</v>
      </c>
      <c r="AY29" s="8"/>
      <c r="AZ29" s="8"/>
      <c r="BA29" s="8"/>
      <c r="BB29" s="8"/>
      <c r="BC29" s="8" t="s">
        <v>101</v>
      </c>
      <c r="BD29" s="8"/>
      <c r="BE29" s="8"/>
      <c r="BF29" s="8"/>
      <c r="BG29" s="8"/>
      <c r="BH29" s="8" t="s">
        <v>96</v>
      </c>
      <c r="BI29" s="8"/>
      <c r="BJ29" s="8"/>
      <c r="BK29" s="8"/>
      <c r="BL29" s="8"/>
      <c r="BM29" s="8" t="s">
        <v>102</v>
      </c>
      <c r="BN29" s="8"/>
      <c r="BO29" s="8"/>
      <c r="BP29" s="8"/>
    </row>
    <row r="30" spans="2:87" ht="18.649999999999999" customHeight="1" thickBot="1">
      <c r="B30" s="16"/>
      <c r="D30" s="250" t="s">
        <v>22</v>
      </c>
      <c r="E30" s="251"/>
      <c r="F30" s="252" t="s">
        <v>23</v>
      </c>
      <c r="G30" s="253"/>
      <c r="H30" s="123"/>
      <c r="I30" s="242" t="s">
        <v>1</v>
      </c>
      <c r="J30" s="243"/>
      <c r="K30" s="244" t="s">
        <v>2</v>
      </c>
      <c r="L30" s="245"/>
      <c r="M30" s="123"/>
      <c r="N30" s="242" t="s">
        <v>43</v>
      </c>
      <c r="O30" s="243"/>
      <c r="P30" s="244" t="s">
        <v>44</v>
      </c>
      <c r="Q30" s="245"/>
      <c r="R30" s="123"/>
      <c r="S30" s="242" t="s">
        <v>32</v>
      </c>
      <c r="T30" s="243"/>
      <c r="U30" s="244" t="s">
        <v>33</v>
      </c>
      <c r="V30" s="245"/>
      <c r="W30" s="123"/>
      <c r="X30" s="242" t="s">
        <v>45</v>
      </c>
      <c r="Y30" s="243"/>
      <c r="Z30" s="244" t="s">
        <v>46</v>
      </c>
      <c r="AA30" s="245"/>
      <c r="AB30" s="127"/>
      <c r="AC30" s="242" t="s">
        <v>62</v>
      </c>
      <c r="AD30" s="243"/>
      <c r="AE30" s="244" t="s">
        <v>3</v>
      </c>
      <c r="AF30" s="245"/>
      <c r="AG30" s="123"/>
      <c r="AH30" s="242" t="s">
        <v>76</v>
      </c>
      <c r="AI30" s="243"/>
      <c r="AJ30" s="244" t="s">
        <v>77</v>
      </c>
      <c r="AK30" s="245"/>
      <c r="AL30" s="127"/>
      <c r="AM30" s="242" t="s">
        <v>64</v>
      </c>
      <c r="AN30" s="243"/>
      <c r="AO30" s="244" t="s">
        <v>65</v>
      </c>
      <c r="AP30" s="245"/>
      <c r="AQ30" s="123"/>
      <c r="AR30" s="242" t="s">
        <v>80</v>
      </c>
      <c r="AS30" s="243"/>
      <c r="AT30" s="244" t="s">
        <v>81</v>
      </c>
      <c r="AU30" s="245"/>
      <c r="AV30" s="127"/>
      <c r="AW30" s="242" t="s">
        <v>68</v>
      </c>
      <c r="AX30" s="243"/>
      <c r="AY30" s="244" t="s">
        <v>69</v>
      </c>
      <c r="AZ30" s="245"/>
      <c r="BA30" s="123"/>
      <c r="BB30" s="246" t="s">
        <v>84</v>
      </c>
      <c r="BC30" s="247"/>
      <c r="BD30" s="248" t="s">
        <v>85</v>
      </c>
      <c r="BE30" s="249"/>
      <c r="BF30" s="127"/>
      <c r="BG30" s="242" t="s">
        <v>72</v>
      </c>
      <c r="BH30" s="243"/>
      <c r="BI30" s="244" t="s">
        <v>73</v>
      </c>
      <c r="BJ30" s="245"/>
      <c r="BK30" s="123"/>
      <c r="BL30" s="242" t="s">
        <v>88</v>
      </c>
      <c r="BM30" s="243"/>
      <c r="BN30" s="244" t="s">
        <v>89</v>
      </c>
      <c r="BO30" s="245"/>
      <c r="BP30" s="123"/>
      <c r="BQ30" s="19" t="s">
        <v>165</v>
      </c>
      <c r="BS30" s="63" t="s">
        <v>120</v>
      </c>
      <c r="BT30" s="4"/>
      <c r="BU30" s="40" t="s">
        <v>160</v>
      </c>
      <c r="BV30" s="28"/>
      <c r="BW30" s="28"/>
      <c r="BX30" s="28"/>
      <c r="CC30" s="88" t="s">
        <v>158</v>
      </c>
      <c r="CG30" s="88" t="s">
        <v>159</v>
      </c>
    </row>
    <row r="31" spans="2:87" ht="18.649999999999999" customHeight="1" thickTop="1" thickBot="1">
      <c r="B31" s="39">
        <v>0.02</v>
      </c>
      <c r="D31" s="25">
        <f t="shared" ref="D31" si="0">COS($F$8*$B31)</f>
        <v>0.99997794094836401</v>
      </c>
      <c r="E31" s="26">
        <v>0</v>
      </c>
      <c r="F31" s="10">
        <v>0</v>
      </c>
      <c r="G31" s="85">
        <f t="shared" ref="G31" si="1">$E$8*SIN($B31*$F$8)</f>
        <v>1.9926328061946122E-2</v>
      </c>
      <c r="I31" s="21">
        <v>1</v>
      </c>
      <c r="J31" s="24">
        <v>0</v>
      </c>
      <c r="K31" s="22">
        <v>0</v>
      </c>
      <c r="L31" s="23">
        <v>0</v>
      </c>
      <c r="N31" s="21">
        <f t="shared" ref="N31" si="2">D31*I31+F31*I34-E31*J31-G31*J34</f>
        <v>0.99952905181614982</v>
      </c>
      <c r="O31" s="24">
        <f t="shared" ref="O31" si="3">(D31*J31+E31*I31+F31*J34+G31*I34)</f>
        <v>0</v>
      </c>
      <c r="P31" s="22">
        <f t="shared" ref="P31" si="4">D31*K31+F31*K34-E31*L31-G31*L34</f>
        <v>0</v>
      </c>
      <c r="Q31" s="23">
        <f t="shared" ref="Q31" si="5">(D31*L31+E31*K31+F31*L34+G31*K34)</f>
        <v>1.9926328061946122E-2</v>
      </c>
      <c r="S31" s="25">
        <f t="shared" ref="S31" si="6">COS($U$8*$B31)</f>
        <v>0.99993281900585906</v>
      </c>
      <c r="T31" s="26">
        <v>0</v>
      </c>
      <c r="U31" s="10">
        <v>0</v>
      </c>
      <c r="V31" s="85">
        <f t="shared" ref="V31" si="7">$T$8*SIN($B31*$U$8)</f>
        <v>3.4773801560423652E-2</v>
      </c>
      <c r="X31" s="21">
        <f t="shared" ref="X31" si="8">N31*S31+P31*S34-O31*T31-Q31*T34</f>
        <v>0.99938491199657009</v>
      </c>
      <c r="Y31" s="24">
        <f t="shared" ref="Y31" si="9">(N31*T31+O31*S31+P31*T34+Q31*S34)</f>
        <v>0</v>
      </c>
      <c r="Z31" s="22">
        <f t="shared" ref="Z31" si="10">N31*U31+P31*U34-O31*V31-Q31*V34</f>
        <v>0</v>
      </c>
      <c r="AA31" s="23">
        <f t="shared" ref="AA31" si="11">(N31*V31+O31*U31+P31*V34+Q31*U34)</f>
        <v>5.4682414293150544E-2</v>
      </c>
      <c r="AB31" s="8"/>
      <c r="AC31" s="21">
        <v>1</v>
      </c>
      <c r="AD31" s="24">
        <v>0</v>
      </c>
      <c r="AE31" s="22">
        <v>0</v>
      </c>
      <c r="AF31" s="23">
        <v>0</v>
      </c>
      <c r="AH31" s="21">
        <f t="shared" ref="AH31" si="12">X31*AC31+Z31*AC34-Y31*AD31-AA31*AD34</f>
        <v>0.99806148958944896</v>
      </c>
      <c r="AI31" s="24">
        <f t="shared" ref="AI31" si="13">(X31*AD31+Y31*AC31+Z31*AD34+AA31*AC34)</f>
        <v>0</v>
      </c>
      <c r="AJ31" s="22">
        <f t="shared" ref="AJ31" si="14">X31*AE31+Z31*AE34-Y31*AF31-AA31*AF34</f>
        <v>0</v>
      </c>
      <c r="AK31" s="23">
        <f t="shared" ref="AK31" si="15">(X31*AF31+Y31*AE31+Z31*AF34+AA31*AE34)</f>
        <v>5.4682414293150544E-2</v>
      </c>
      <c r="AL31" s="8"/>
      <c r="AM31" s="25">
        <f t="shared" ref="AM31" si="16">COS($AO$8*$B31)</f>
        <v>0.99993281900585906</v>
      </c>
      <c r="AN31" s="26">
        <v>0</v>
      </c>
      <c r="AO31" s="10">
        <v>0</v>
      </c>
      <c r="AP31" s="85">
        <f t="shared" ref="AP31" si="17">$AN$8*SIN($B31*$AO$8)</f>
        <v>3.4773801560423652E-2</v>
      </c>
      <c r="AR31" s="21">
        <f t="shared" ref="AR31" si="18">AH31*AM31+AJ31*AM34-AI31*AN31-AK31*AN34</f>
        <v>0.99778315933486728</v>
      </c>
      <c r="AS31" s="24">
        <f t="shared" ref="AS31" si="19">(AH31*AN31+AI31*AM31+AJ31*AN34+AK31*AM34)</f>
        <v>0</v>
      </c>
      <c r="AT31" s="22">
        <f t="shared" ref="AT31" si="20">AH31*AO31+AJ31*AO34-AI31*AP31-AK31*AP34</f>
        <v>0</v>
      </c>
      <c r="AU31" s="23">
        <f t="shared" ref="AU31" si="21">(AH31*AP31+AI31*AO31+AJ31*AP34+AK31*AO34)</f>
        <v>8.9385132858280647E-2</v>
      </c>
      <c r="AV31" s="8"/>
      <c r="AW31" s="21">
        <v>1</v>
      </c>
      <c r="AX31" s="24">
        <v>0</v>
      </c>
      <c r="AY31" s="22">
        <v>0</v>
      </c>
      <c r="AZ31" s="23">
        <v>0</v>
      </c>
      <c r="BB31" s="21">
        <f t="shared" ref="BB31" si="22">AR31*AW31+AT31*AW34-AS31*AX31-AU31*AX34</f>
        <v>0.99576954124141492</v>
      </c>
      <c r="BC31" s="24">
        <f t="shared" ref="BC31" si="23">(AR31*AX31+AS31*AW31+AT31*AX34+AU31*AW34)</f>
        <v>0</v>
      </c>
      <c r="BD31" s="22">
        <f t="shared" ref="BD31" si="24">AR31*AY31+AT31*AY34-AS31*AZ31-AU31*AZ34</f>
        <v>0</v>
      </c>
      <c r="BE31" s="23">
        <f t="shared" ref="BE31" si="25">(AR31*AZ31+AS31*AY31+AT31*AZ34+AU31*AY34)</f>
        <v>8.9385132858280647E-2</v>
      </c>
      <c r="BF31" s="8"/>
      <c r="BG31" s="25">
        <f t="shared" ref="BG31" si="26">COS($BI$8*$B31)</f>
        <v>0.99997793952242675</v>
      </c>
      <c r="BH31" s="26">
        <v>0</v>
      </c>
      <c r="BI31" s="10">
        <v>0</v>
      </c>
      <c r="BJ31" s="85">
        <f t="shared" ref="BJ31" si="27">$BH$8*SIN($B31*$BI$8)</f>
        <v>1.9926972081477243E-2</v>
      </c>
      <c r="BL31" s="21">
        <f t="shared" ref="BL31" si="28">BB31*BG31+BD31*BG34-BC31*BH31-BE31*BH34</f>
        <v>0.99554966575123038</v>
      </c>
      <c r="BM31" s="24">
        <f t="shared" ref="BM31" si="29">(BB31*BH31+BC31*BG31+BD31*BH34+BE31*BG34)</f>
        <v>0</v>
      </c>
      <c r="BN31" s="22">
        <f t="shared" ref="BN31" si="30">BB31*BI31+BD31*BI34-BC31*BJ31-BE31*BJ34</f>
        <v>0</v>
      </c>
      <c r="BO31" s="23">
        <f t="shared" ref="BO31" si="31">(BB31*BJ31+BC31*BI31+BD31*BJ34+BE31*BI34)</f>
        <v>0.10922583282746492</v>
      </c>
      <c r="BQ31" s="27">
        <f t="shared" ref="BQ31" si="32">20*LOG((2*$BL$8)/(($BL$8*BL31+BN31+$BL$8*BL34+BN34)^2+($BL$8*BM31+BO31+$BL$8*BM34+BO34)^2)^0.5)</f>
        <v>-8.4616100048232089E-4</v>
      </c>
      <c r="BS31" s="64">
        <f t="shared" ref="BS31" si="33">((BL31^2+BM31^2)/(BL34^2+BM34^2))^0.5</f>
        <v>12.244215235404797</v>
      </c>
      <c r="BT31" s="4"/>
      <c r="BU31" s="41" t="s">
        <v>0</v>
      </c>
      <c r="BV31" s="108" t="s">
        <v>9</v>
      </c>
      <c r="BW31" s="42" t="s">
        <v>10</v>
      </c>
      <c r="BX31" s="43" t="s">
        <v>9</v>
      </c>
      <c r="BY31" s="43" t="s">
        <v>11</v>
      </c>
      <c r="BZ31" s="108" t="s">
        <v>12</v>
      </c>
      <c r="CA31" s="68" t="s">
        <v>19</v>
      </c>
      <c r="CC31" s="41" t="s">
        <v>0</v>
      </c>
      <c r="CD31" s="108" t="s">
        <v>9</v>
      </c>
      <c r="CE31" s="68" t="s">
        <v>19</v>
      </c>
      <c r="CF31" s="43"/>
      <c r="CG31" s="148" t="s">
        <v>9</v>
      </c>
      <c r="CH31" s="151" t="s">
        <v>19</v>
      </c>
      <c r="CI31" s="68"/>
    </row>
    <row r="32" spans="2:87" ht="18.649999999999999" customHeight="1" thickBot="1">
      <c r="D32" s="25"/>
      <c r="E32" s="10"/>
      <c r="F32" s="10"/>
      <c r="G32" s="31"/>
      <c r="I32" s="29"/>
      <c r="L32" s="30"/>
      <c r="N32" s="29"/>
      <c r="Q32" s="30"/>
      <c r="S32" s="29"/>
      <c r="V32" s="30"/>
      <c r="X32" s="29"/>
      <c r="AA32" s="30"/>
      <c r="AC32" s="29"/>
      <c r="AF32" s="30"/>
      <c r="AH32" s="29"/>
      <c r="AK32" s="30"/>
      <c r="AM32" s="29"/>
      <c r="AP32" s="30"/>
      <c r="AR32" s="29"/>
      <c r="AU32" s="30"/>
      <c r="AW32" s="29"/>
      <c r="AZ32" s="30"/>
      <c r="BB32" s="29"/>
      <c r="BE32" s="30"/>
      <c r="BG32" s="29"/>
      <c r="BJ32" s="30"/>
      <c r="BL32" s="29"/>
      <c r="BO32" s="30"/>
      <c r="BS32" s="65"/>
      <c r="BT32" s="65"/>
      <c r="BU32" s="44">
        <f t="shared" ref="BU32:BU95" si="34">INDEX(B:B,(ROW()-32)*7+24)</f>
        <v>1E-4</v>
      </c>
      <c r="BV32" s="45">
        <f t="shared" ref="BV32:BV95" si="35">INDEX(BQ:BQ,(ROW()-32)*7+24)</f>
        <v>-2.1274483428250244E-8</v>
      </c>
      <c r="BW32" s="45">
        <f t="shared" ref="BW32:BW95" si="36">INDEX(BQ:BQ,(ROW()-32)*7+27)</f>
        <v>-2.7331435870680994E-2</v>
      </c>
      <c r="BX32" s="9"/>
      <c r="BY32" s="70"/>
      <c r="BZ32" s="71"/>
      <c r="CA32" s="69">
        <f t="shared" ref="CA32:CA95" si="37">INDEX(BS:BS,(ROW()-32)*7+27)</f>
        <v>-83.099253036264372</v>
      </c>
      <c r="CC32" s="44">
        <f>BU32</f>
        <v>1E-4</v>
      </c>
      <c r="CD32" s="45">
        <f>BV32</f>
        <v>-2.1274483428250244E-8</v>
      </c>
      <c r="CE32" s="45">
        <f>CA32</f>
        <v>-83.099253036264372</v>
      </c>
      <c r="CF32" s="9"/>
      <c r="CG32" s="70"/>
      <c r="CH32" s="71"/>
      <c r="CI32" s="69"/>
    </row>
    <row r="33" spans="2:87" ht="18.649999999999999" customHeight="1" thickBot="1">
      <c r="D33" s="254" t="s">
        <v>24</v>
      </c>
      <c r="E33" s="255"/>
      <c r="F33" s="256" t="s">
        <v>25</v>
      </c>
      <c r="G33" s="257"/>
      <c r="H33" s="123"/>
      <c r="I33" s="242" t="s">
        <v>4</v>
      </c>
      <c r="J33" s="243"/>
      <c r="K33" s="244" t="s">
        <v>5</v>
      </c>
      <c r="L33" s="245"/>
      <c r="M33" s="123"/>
      <c r="N33" s="242" t="s">
        <v>6</v>
      </c>
      <c r="O33" s="243"/>
      <c r="P33" s="244" t="s">
        <v>7</v>
      </c>
      <c r="Q33" s="245"/>
      <c r="R33" s="123"/>
      <c r="S33" s="242" t="s">
        <v>34</v>
      </c>
      <c r="T33" s="243"/>
      <c r="U33" s="244" t="s">
        <v>35</v>
      </c>
      <c r="V33" s="245"/>
      <c r="W33" s="123"/>
      <c r="X33" s="242" t="s">
        <v>47</v>
      </c>
      <c r="Y33" s="243"/>
      <c r="Z33" s="244" t="s">
        <v>48</v>
      </c>
      <c r="AA33" s="245"/>
      <c r="AB33" s="127"/>
      <c r="AC33" s="242" t="s">
        <v>63</v>
      </c>
      <c r="AD33" s="243"/>
      <c r="AE33" s="244" t="s">
        <v>8</v>
      </c>
      <c r="AF33" s="245"/>
      <c r="AG33" s="123"/>
      <c r="AH33" s="242" t="s">
        <v>78</v>
      </c>
      <c r="AI33" s="243"/>
      <c r="AJ33" s="244" t="s">
        <v>79</v>
      </c>
      <c r="AK33" s="245"/>
      <c r="AL33" s="127"/>
      <c r="AM33" s="242" t="s">
        <v>67</v>
      </c>
      <c r="AN33" s="243"/>
      <c r="AO33" s="244" t="s">
        <v>66</v>
      </c>
      <c r="AP33" s="245"/>
      <c r="AQ33" s="123"/>
      <c r="AR33" s="242" t="s">
        <v>83</v>
      </c>
      <c r="AS33" s="243"/>
      <c r="AT33" s="244" t="s">
        <v>82</v>
      </c>
      <c r="AU33" s="245"/>
      <c r="AV33" s="127"/>
      <c r="AW33" s="242" t="s">
        <v>71</v>
      </c>
      <c r="AX33" s="243"/>
      <c r="AY33" s="244" t="s">
        <v>70</v>
      </c>
      <c r="AZ33" s="245"/>
      <c r="BA33" s="123"/>
      <c r="BB33" s="124" t="s">
        <v>87</v>
      </c>
      <c r="BC33" s="125"/>
      <c r="BD33" s="122" t="s">
        <v>86</v>
      </c>
      <c r="BE33" s="126"/>
      <c r="BF33" s="127"/>
      <c r="BG33" s="242" t="s">
        <v>74</v>
      </c>
      <c r="BH33" s="243"/>
      <c r="BI33" s="244" t="s">
        <v>75</v>
      </c>
      <c r="BJ33" s="245"/>
      <c r="BK33" s="123"/>
      <c r="BL33" s="242" t="s">
        <v>91</v>
      </c>
      <c r="BM33" s="243"/>
      <c r="BN33" s="244" t="s">
        <v>90</v>
      </c>
      <c r="BO33" s="245"/>
      <c r="BP33" s="123"/>
      <c r="BQ33" s="35" t="s">
        <v>166</v>
      </c>
      <c r="BS33" s="66" t="s">
        <v>121</v>
      </c>
      <c r="BT33" s="65"/>
      <c r="BU33" s="44">
        <f t="shared" si="34"/>
        <v>0.02</v>
      </c>
      <c r="BV33" s="45">
        <f t="shared" si="35"/>
        <v>-8.4616100048232089E-4</v>
      </c>
      <c r="BW33" s="45">
        <f t="shared" si="36"/>
        <v>-5.4661415069398736</v>
      </c>
      <c r="BX33" s="49">
        <f>BV33</f>
        <v>-8.4616100048232089E-4</v>
      </c>
      <c r="BY33" s="10">
        <f>(BW34-BW33)/(BU34-BU33)</f>
        <v>-273.26538176057574</v>
      </c>
      <c r="BZ33" s="48">
        <f>(IF(BY33&lt;0,BY33,(BY34+BY32)/2))*PI()/180</f>
        <v>-4.7693806434413055</v>
      </c>
      <c r="CA33" s="31">
        <f t="shared" si="37"/>
        <v>-37.103736138176238</v>
      </c>
      <c r="CC33" s="44">
        <f t="shared" ref="CC33:CD96" si="38">BU33</f>
        <v>0.02</v>
      </c>
      <c r="CD33" s="45">
        <f t="shared" si="38"/>
        <v>-8.4616100048232089E-4</v>
      </c>
      <c r="CE33" s="45">
        <f t="shared" ref="CE33:CE96" si="39">CA33</f>
        <v>-37.103736138176238</v>
      </c>
      <c r="CF33" s="49"/>
      <c r="CG33" s="10"/>
      <c r="CH33" s="48"/>
      <c r="CI33" s="31"/>
    </row>
    <row r="34" spans="2:87" ht="18.649999999999999" customHeight="1" thickTop="1" thickBot="1">
      <c r="D34" s="15">
        <v>0</v>
      </c>
      <c r="E34" s="145">
        <f t="shared" ref="E34" si="40">(1/$E$8)*SIN($B31*$F$8)</f>
        <v>2.2140364513273465E-3</v>
      </c>
      <c r="F34" s="15">
        <f t="shared" ref="F34" si="41">COS($F$8*$B31)</f>
        <v>0.99997794094836401</v>
      </c>
      <c r="G34" s="37">
        <v>0</v>
      </c>
      <c r="I34" s="21">
        <v>0</v>
      </c>
      <c r="J34" s="24">
        <f t="shared" ref="J34" si="42">(TAN($K$8*$B31))/$J$8</f>
        <v>2.2527438613811516E-2</v>
      </c>
      <c r="K34" s="22">
        <v>1</v>
      </c>
      <c r="L34" s="23">
        <v>0</v>
      </c>
      <c r="N34" s="21">
        <f t="shared" ref="N34" si="43">D34*I31+F34*I34-E34*J31-G34*J34</f>
        <v>0</v>
      </c>
      <c r="O34" s="24">
        <f t="shared" ref="O34" si="44">(D34*J31+E34*I31+F34*J34+G34*I34)</f>
        <v>2.4740978131207254E-2</v>
      </c>
      <c r="P34" s="22">
        <f t="shared" ref="P34" si="45">D34*K31+F34*K34-E34*L31-G34*L34</f>
        <v>0.99997794094836401</v>
      </c>
      <c r="Q34" s="23">
        <f t="shared" ref="Q34" si="46">(D34*L31+E34*K31+F34*L34+G34*K34)</f>
        <v>0</v>
      </c>
      <c r="S34" s="15">
        <v>0</v>
      </c>
      <c r="T34" s="145">
        <f t="shared" ref="T34" si="47">(1/$T$8)*SIN($B31*$U$8)</f>
        <v>3.863755728935961E-3</v>
      </c>
      <c r="U34" s="15">
        <f t="shared" ref="U34" si="48">COS($U$8*$B31)</f>
        <v>0.99993281900585906</v>
      </c>
      <c r="V34" s="37">
        <v>0</v>
      </c>
      <c r="X34" s="21">
        <f t="shared" ref="X34" si="49">N34*S31+P34*S34-O34*T31-Q34*T34</f>
        <v>0</v>
      </c>
      <c r="Y34" s="24">
        <f t="shared" ref="Y34" si="50">(N34*T31+O34*S31+P34*T34+Q34*S34)</f>
        <v>2.8602986505849207E-2</v>
      </c>
      <c r="Z34" s="22">
        <f t="shared" ref="Z34" si="51">N34*U31+P34*U34-O34*V31-Q34*V34</f>
        <v>0.99905042357222673</v>
      </c>
      <c r="AA34" s="23">
        <f t="shared" ref="AA34" si="52">(N34*V31+O34*U31+P34*V34+Q34*U34)</f>
        <v>0</v>
      </c>
      <c r="AB34" s="8"/>
      <c r="AC34" s="21">
        <v>0</v>
      </c>
      <c r="AD34" s="24">
        <f t="shared" ref="AD34" si="53">(TAN($AE$8*$B31))/$AD$8</f>
        <v>2.4201974697502029E-2</v>
      </c>
      <c r="AE34" s="22">
        <v>1</v>
      </c>
      <c r="AF34" s="23">
        <v>0</v>
      </c>
      <c r="AH34" s="21">
        <f t="shared" ref="AH34" si="54">X34*AC31+Z34*AC34-Y34*AD31-AA34*AD34</f>
        <v>0</v>
      </c>
      <c r="AI34" s="24">
        <f t="shared" ref="AI34" si="55">(X34*AD31+Y34*AC31+Z34*AD34+AA34*AC34)</f>
        <v>5.2781979578672922E-2</v>
      </c>
      <c r="AJ34" s="22">
        <f t="shared" ref="AJ34" si="56">X34*AE31+Z34*AE34-Y34*AF31-AA34*AF34</f>
        <v>0.99905042357222673</v>
      </c>
      <c r="AK34" s="23">
        <f t="shared" ref="AK34" si="57">(X34*AF31+Y34*AE31+Z34*AF34+AA34*AE34)</f>
        <v>0</v>
      </c>
      <c r="AL34" s="8"/>
      <c r="AM34" s="15">
        <v>0</v>
      </c>
      <c r="AN34" s="85">
        <f t="shared" ref="AN34" si="58">(1/$AN$8)*SIN($B31*$AO$8)</f>
        <v>3.863755728935961E-3</v>
      </c>
      <c r="AO34" s="25">
        <f t="shared" ref="AO34" si="59">COS($AO$8*$B31)</f>
        <v>0.99993281900585906</v>
      </c>
      <c r="AP34" s="37">
        <v>0</v>
      </c>
      <c r="AR34" s="21">
        <f t="shared" ref="AR34" si="60">AH34*AM31+AJ34*AM34-AI34*AN31-AK34*AN34</f>
        <v>0</v>
      </c>
      <c r="AS34" s="24">
        <f t="shared" ref="AS34" si="61">(AH34*AN31+AI34*AM31+AJ34*AN34+AK34*AM34)</f>
        <v>5.6638520430385191E-2</v>
      </c>
      <c r="AT34" s="22">
        <f t="shared" ref="AT34" si="62">AH34*AO31+AJ34*AO34-AI34*AP31-AK34*AP34</f>
        <v>0.99714787628773904</v>
      </c>
      <c r="AU34" s="23">
        <f t="shared" ref="AU34" si="63">(AH34*AP31+AI34*AO31+AJ34*AP34+AK34*AO34)</f>
        <v>0</v>
      </c>
      <c r="AV34" s="8"/>
      <c r="AW34" s="21">
        <v>0</v>
      </c>
      <c r="AX34" s="24">
        <f t="shared" ref="AX34" si="64">(TAN($AY$8*$B31))/$AX$8</f>
        <v>2.2527438613811516E-2</v>
      </c>
      <c r="AY34" s="22">
        <v>1</v>
      </c>
      <c r="AZ34" s="23">
        <v>0</v>
      </c>
      <c r="BB34" s="21">
        <f t="shared" ref="BB34" si="65">AR34*AW31+AT34*AW34-AS34*AX31-AU34*AX34</f>
        <v>0</v>
      </c>
      <c r="BC34" s="24">
        <f t="shared" ref="BC34" si="66">(AR34*AX31+AS34*AW31+AT34*AX34+AU34*AW34)</f>
        <v>7.9101708002349752E-2</v>
      </c>
      <c r="BD34" s="22">
        <f t="shared" ref="BD34" si="67">AR34*AY31+AT34*AY34-AS34*AZ31-AU34*AZ34</f>
        <v>0.99714787628773904</v>
      </c>
      <c r="BE34" s="23">
        <f t="shared" ref="BE34" si="68">(AR34*AZ31+AS34*AY31+AT34*AZ34+AU34*AY34)</f>
        <v>0</v>
      </c>
      <c r="BF34" s="8"/>
      <c r="BG34" s="15">
        <v>0</v>
      </c>
      <c r="BH34" s="85">
        <f t="shared" ref="BH34" si="69">(1/$BH$8)*SIN($B31*$BI$8)</f>
        <v>2.2141080090530268E-3</v>
      </c>
      <c r="BI34" s="25">
        <f t="shared" ref="BI34" si="70">COS($BI$8*$B31)</f>
        <v>0.99997793952242675</v>
      </c>
      <c r="BJ34" s="37">
        <v>0</v>
      </c>
      <c r="BL34" s="21">
        <f t="shared" ref="BL34" si="71">BB34*BG31+BD34*BG34-BC34*BH31-BE34*BH34</f>
        <v>0</v>
      </c>
      <c r="BM34" s="24">
        <f t="shared" ref="BM34" si="72">(BB34*BH31+BC34*BG31+BD34*BH34+BE34*BG34)</f>
        <v>8.1307756079993257E-2</v>
      </c>
      <c r="BN34" s="22">
        <f t="shared" ref="BN34" si="73">BB34*BI31+BD34*BI34-BC34*BJ31-BE34*BJ34</f>
        <v>0.99554962120241697</v>
      </c>
      <c r="BO34" s="23">
        <f t="shared" ref="BO34" si="74">(BB34*BJ31+BC34*BI31+BD34*BJ34+BE34*BI34)</f>
        <v>0</v>
      </c>
      <c r="BQ34" s="38">
        <f t="shared" ref="BQ34" si="75">(180/PI())*ATAN(-1*(($BL$8*BM31+BO31+$BL$8*BM34+BO34)/($BL$8*BL31+BN31+$BL$8*BL34+BN34)))</f>
        <v>-5.4661415069398736</v>
      </c>
      <c r="BS34" s="67">
        <f t="shared" ref="BS34" si="76">20*LOG(((($BL$8*BL31+BN31-$BL$8*BL34-BN34)^2+($BL$8*BM31+BO31-$BL$8*BM34-BO34)^2)/(($BL$8*BL31+BN31+$BL$8*BL34+BN34)^2+($BL$8*BM31+BO31+$BL$8*BM34+BO34)^2))^0.5)</f>
        <v>-37.103736138176238</v>
      </c>
      <c r="BT34" s="65"/>
      <c r="BU34" s="46">
        <f t="shared" si="34"/>
        <v>0.04</v>
      </c>
      <c r="BV34" s="47">
        <f t="shared" si="35"/>
        <v>-3.3273220452017219E-3</v>
      </c>
      <c r="BW34" s="45">
        <f t="shared" si="36"/>
        <v>-10.931449142151388</v>
      </c>
      <c r="BX34" s="49">
        <f t="shared" ref="BX34:BX97" si="77">BV34</f>
        <v>-3.3273220452017219E-3</v>
      </c>
      <c r="BY34" s="10">
        <f t="shared" ref="BY34:BY97" si="78">(BW35-BW34)/(BU35-BU34)</f>
        <v>-273.19189922241532</v>
      </c>
      <c r="BZ34" s="48">
        <f t="shared" ref="BZ34:BZ97" si="79">(IF(BY34&lt;0,BY34,(BY35+BY33)/2))*PI()/180</f>
        <v>-4.768098131207684</v>
      </c>
      <c r="CA34" s="31">
        <f t="shared" si="37"/>
        <v>-31.158558293372263</v>
      </c>
      <c r="CC34" s="44">
        <f t="shared" si="38"/>
        <v>0.04</v>
      </c>
      <c r="CD34" s="47">
        <f t="shared" si="38"/>
        <v>-3.3273220452017219E-3</v>
      </c>
      <c r="CE34" s="45">
        <f t="shared" si="39"/>
        <v>-31.158558293372263</v>
      </c>
      <c r="CF34" s="49"/>
      <c r="CG34" s="10"/>
      <c r="CH34" s="48"/>
      <c r="CI34" s="31"/>
    </row>
    <row r="35" spans="2:87" ht="18.649999999999999" customHeight="1">
      <c r="BS35" s="32"/>
      <c r="BU35" s="46">
        <f t="shared" si="34"/>
        <v>0.06</v>
      </c>
      <c r="BV35" s="47">
        <f t="shared" si="35"/>
        <v>-7.2752197681498505E-3</v>
      </c>
      <c r="BW35" s="45">
        <f t="shared" si="36"/>
        <v>-16.395287126599694</v>
      </c>
      <c r="BX35" s="49">
        <f t="shared" si="77"/>
        <v>-7.2752197681498505E-3</v>
      </c>
      <c r="BY35" s="10">
        <f t="shared" si="78"/>
        <v>-273.10582417068662</v>
      </c>
      <c r="BZ35" s="48">
        <f t="shared" si="79"/>
        <v>-4.7665958381511935</v>
      </c>
      <c r="CA35" s="31">
        <f t="shared" si="37"/>
        <v>-27.763019045854289</v>
      </c>
      <c r="CC35" s="44">
        <f t="shared" si="38"/>
        <v>0.06</v>
      </c>
      <c r="CD35" s="47">
        <f t="shared" si="38"/>
        <v>-7.2752197681498505E-3</v>
      </c>
      <c r="CE35" s="45">
        <f t="shared" si="39"/>
        <v>-27.763019045854289</v>
      </c>
      <c r="CF35" s="49"/>
      <c r="CG35" s="10"/>
      <c r="CH35" s="48"/>
      <c r="CI35" s="31"/>
    </row>
    <row r="36" spans="2:87" ht="18.649999999999999" customHeight="1" thickBot="1">
      <c r="D36" s="8"/>
      <c r="E36" s="8" t="s">
        <v>93</v>
      </c>
      <c r="F36" s="8"/>
      <c r="G36" s="8"/>
      <c r="H36" s="8"/>
      <c r="I36" s="8"/>
      <c r="J36" s="8" t="s">
        <v>94</v>
      </c>
      <c r="K36" s="8"/>
      <c r="L36" s="8"/>
      <c r="M36" s="8"/>
      <c r="N36" s="8"/>
      <c r="O36" s="8" t="s">
        <v>95</v>
      </c>
      <c r="P36" s="8"/>
      <c r="Q36" s="8"/>
      <c r="R36" s="8"/>
      <c r="S36" s="8"/>
      <c r="T36" s="8" t="s">
        <v>96</v>
      </c>
      <c r="U36" s="8"/>
      <c r="V36" s="8"/>
      <c r="W36" s="8"/>
      <c r="X36" s="8"/>
      <c r="Y36" s="8" t="s">
        <v>97</v>
      </c>
      <c r="Z36" s="8"/>
      <c r="AA36" s="8"/>
      <c r="AB36" s="8"/>
      <c r="AC36" s="8"/>
      <c r="AD36" s="8" t="s">
        <v>98</v>
      </c>
      <c r="AE36" s="8"/>
      <c r="AF36" s="8"/>
      <c r="AG36" s="8"/>
      <c r="AH36" s="8"/>
      <c r="AI36" s="8" t="s">
        <v>99</v>
      </c>
      <c r="AJ36" s="8"/>
      <c r="AK36" s="8"/>
      <c r="AL36" s="8"/>
      <c r="AM36" s="8"/>
      <c r="AN36" s="8" t="s">
        <v>96</v>
      </c>
      <c r="AO36" s="8"/>
      <c r="AP36" s="8"/>
      <c r="AQ36" s="8"/>
      <c r="AR36" s="8"/>
      <c r="AS36" s="8" t="s">
        <v>100</v>
      </c>
      <c r="AT36" s="8"/>
      <c r="AU36" s="8"/>
      <c r="AV36" s="8"/>
      <c r="AW36" s="8"/>
      <c r="AX36" s="8" t="s">
        <v>94</v>
      </c>
      <c r="AY36" s="8"/>
      <c r="AZ36" s="8"/>
      <c r="BA36" s="8"/>
      <c r="BB36" s="8"/>
      <c r="BC36" s="8" t="s">
        <v>101</v>
      </c>
      <c r="BD36" s="8"/>
      <c r="BE36" s="8"/>
      <c r="BF36" s="8"/>
      <c r="BG36" s="8"/>
      <c r="BH36" s="8" t="s">
        <v>96</v>
      </c>
      <c r="BI36" s="8"/>
      <c r="BJ36" s="8"/>
      <c r="BK36" s="8"/>
      <c r="BL36" s="8"/>
      <c r="BM36" s="8" t="s">
        <v>102</v>
      </c>
      <c r="BN36" s="8"/>
      <c r="BO36" s="8"/>
      <c r="BP36" s="8"/>
      <c r="BU36" s="46">
        <f t="shared" si="34"/>
        <v>0.08</v>
      </c>
      <c r="BV36" s="47">
        <f t="shared" si="35"/>
        <v>-1.2421504690693383E-2</v>
      </c>
      <c r="BW36" s="45">
        <f t="shared" si="36"/>
        <v>-21.857403610013428</v>
      </c>
      <c r="BX36" s="49">
        <f t="shared" si="77"/>
        <v>-1.2421504690693383E-2</v>
      </c>
      <c r="BY36" s="10">
        <f t="shared" si="78"/>
        <v>-273.03446845553333</v>
      </c>
      <c r="BZ36" s="48">
        <f t="shared" si="79"/>
        <v>-4.7653504459816531</v>
      </c>
      <c r="CA36" s="31">
        <f t="shared" si="37"/>
        <v>-25.442310308048626</v>
      </c>
      <c r="CC36" s="44">
        <f t="shared" si="38"/>
        <v>0.08</v>
      </c>
      <c r="CD36" s="47">
        <f t="shared" si="38"/>
        <v>-1.2421504690693383E-2</v>
      </c>
      <c r="CE36" s="45">
        <f t="shared" si="39"/>
        <v>-25.442310308048626</v>
      </c>
      <c r="CF36" s="49"/>
      <c r="CG36" s="10"/>
      <c r="CH36" s="48"/>
      <c r="CI36" s="31"/>
    </row>
    <row r="37" spans="2:87" ht="18.649999999999999" customHeight="1" thickBot="1">
      <c r="B37" s="16"/>
      <c r="D37" s="250" t="s">
        <v>22</v>
      </c>
      <c r="E37" s="251"/>
      <c r="F37" s="252" t="s">
        <v>23</v>
      </c>
      <c r="G37" s="253"/>
      <c r="H37" s="123"/>
      <c r="I37" s="242" t="s">
        <v>1</v>
      </c>
      <c r="J37" s="243"/>
      <c r="K37" s="244" t="s">
        <v>2</v>
      </c>
      <c r="L37" s="245"/>
      <c r="M37" s="123"/>
      <c r="N37" s="242" t="s">
        <v>43</v>
      </c>
      <c r="O37" s="243"/>
      <c r="P37" s="244" t="s">
        <v>44</v>
      </c>
      <c r="Q37" s="245"/>
      <c r="R37" s="123"/>
      <c r="S37" s="242" t="s">
        <v>32</v>
      </c>
      <c r="T37" s="243"/>
      <c r="U37" s="244" t="s">
        <v>33</v>
      </c>
      <c r="V37" s="245"/>
      <c r="W37" s="123"/>
      <c r="X37" s="242" t="s">
        <v>45</v>
      </c>
      <c r="Y37" s="243"/>
      <c r="Z37" s="244" t="s">
        <v>46</v>
      </c>
      <c r="AA37" s="245"/>
      <c r="AB37" s="127"/>
      <c r="AC37" s="242" t="s">
        <v>62</v>
      </c>
      <c r="AD37" s="243"/>
      <c r="AE37" s="244" t="s">
        <v>3</v>
      </c>
      <c r="AF37" s="245"/>
      <c r="AG37" s="123"/>
      <c r="AH37" s="242" t="s">
        <v>76</v>
      </c>
      <c r="AI37" s="243"/>
      <c r="AJ37" s="244" t="s">
        <v>77</v>
      </c>
      <c r="AK37" s="245"/>
      <c r="AL37" s="127"/>
      <c r="AM37" s="242" t="s">
        <v>64</v>
      </c>
      <c r="AN37" s="243"/>
      <c r="AO37" s="244" t="s">
        <v>65</v>
      </c>
      <c r="AP37" s="245"/>
      <c r="AQ37" s="123"/>
      <c r="AR37" s="242" t="s">
        <v>80</v>
      </c>
      <c r="AS37" s="243"/>
      <c r="AT37" s="244" t="s">
        <v>81</v>
      </c>
      <c r="AU37" s="245"/>
      <c r="AV37" s="127"/>
      <c r="AW37" s="242" t="s">
        <v>68</v>
      </c>
      <c r="AX37" s="243"/>
      <c r="AY37" s="244" t="s">
        <v>69</v>
      </c>
      <c r="AZ37" s="245"/>
      <c r="BA37" s="123"/>
      <c r="BB37" s="246" t="s">
        <v>84</v>
      </c>
      <c r="BC37" s="247"/>
      <c r="BD37" s="248" t="s">
        <v>85</v>
      </c>
      <c r="BE37" s="249"/>
      <c r="BF37" s="127"/>
      <c r="BG37" s="242" t="s">
        <v>72</v>
      </c>
      <c r="BH37" s="243"/>
      <c r="BI37" s="244" t="s">
        <v>73</v>
      </c>
      <c r="BJ37" s="245"/>
      <c r="BK37" s="123"/>
      <c r="BL37" s="242" t="s">
        <v>88</v>
      </c>
      <c r="BM37" s="243"/>
      <c r="BN37" s="244" t="s">
        <v>89</v>
      </c>
      <c r="BO37" s="245"/>
      <c r="BP37" s="123"/>
      <c r="BQ37" s="19" t="s">
        <v>165</v>
      </c>
      <c r="BS37" s="63" t="s">
        <v>120</v>
      </c>
      <c r="BT37" s="4"/>
      <c r="BU37" s="46">
        <f t="shared" si="34"/>
        <v>0.1</v>
      </c>
      <c r="BV37" s="47">
        <f t="shared" si="35"/>
        <v>-1.8415020158566362E-2</v>
      </c>
      <c r="BW37" s="45">
        <f t="shared" si="36"/>
        <v>-27.318092979124096</v>
      </c>
      <c r="BX37" s="49">
        <f t="shared" si="77"/>
        <v>-1.8415020158566362E-2</v>
      </c>
      <c r="BY37" s="10">
        <f t="shared" si="78"/>
        <v>-273.01161040526989</v>
      </c>
      <c r="BZ37" s="48">
        <f t="shared" si="79"/>
        <v>-4.7649514977439704</v>
      </c>
      <c r="CA37" s="31">
        <f t="shared" si="37"/>
        <v>-23.735325383549842</v>
      </c>
      <c r="CC37" s="44">
        <f t="shared" si="38"/>
        <v>0.1</v>
      </c>
      <c r="CD37" s="47">
        <f t="shared" si="38"/>
        <v>-1.8415020158566362E-2</v>
      </c>
      <c r="CE37" s="45">
        <f t="shared" si="39"/>
        <v>-23.735325383549842</v>
      </c>
      <c r="CF37" s="49"/>
      <c r="CG37" s="10">
        <v>-2.0864167751748396E-2</v>
      </c>
      <c r="CH37" s="48"/>
      <c r="CI37" s="31"/>
    </row>
    <row r="38" spans="2:87" ht="18.649999999999999" customHeight="1" thickTop="1" thickBot="1">
      <c r="B38" s="39">
        <v>0.04</v>
      </c>
      <c r="D38" s="25">
        <f t="shared" ref="D38" si="80">COS($F$8*$B38)</f>
        <v>0.99991176476665944</v>
      </c>
      <c r="E38" s="26">
        <v>0</v>
      </c>
      <c r="F38" s="10">
        <v>0</v>
      </c>
      <c r="G38" s="85">
        <f t="shared" ref="G38" si="81">$E$8*SIN($B38*$F$8)</f>
        <v>3.985177701209297E-2</v>
      </c>
      <c r="I38" s="21">
        <v>1</v>
      </c>
      <c r="J38" s="24">
        <v>0</v>
      </c>
      <c r="K38" s="22">
        <v>0</v>
      </c>
      <c r="L38" s="23">
        <v>0</v>
      </c>
      <c r="N38" s="21">
        <f t="shared" ref="N38" si="82">D38*I38+F38*I41-E38*J38-G38*J41</f>
        <v>0.99811580124761756</v>
      </c>
      <c r="O38" s="24">
        <f t="shared" ref="O38" si="83">(D38*J38+E38*I38+F38*J41+G38*I41)</f>
        <v>0</v>
      </c>
      <c r="P38" s="22">
        <f t="shared" ref="P38" si="84">D38*K38+F38*K41-E38*L38-G38*L41</f>
        <v>0</v>
      </c>
      <c r="Q38" s="23">
        <f t="shared" ref="Q38" si="85">(D38*L38+E38*K38+F38*L41+G38*K41)</f>
        <v>3.985177701209297E-2</v>
      </c>
      <c r="S38" s="25">
        <f t="shared" ref="S38" si="86">COS($U$8*$B38)</f>
        <v>0.99973128505000808</v>
      </c>
      <c r="T38" s="26">
        <v>0</v>
      </c>
      <c r="U38" s="10">
        <v>0</v>
      </c>
      <c r="V38" s="85">
        <f t="shared" ref="V38" si="87">$T$8*SIN($B38*$U$8)</f>
        <v>6.954293084372952E-2</v>
      </c>
      <c r="X38" s="21">
        <f t="shared" ref="X38" si="88">N38*S38+P38*S41-O38*T38-Q38*T41</f>
        <v>0.99753965823524893</v>
      </c>
      <c r="Y38" s="24">
        <f t="shared" ref="Y38" si="89">(N38*T38+O38*S38+P38*T41+Q38*S41)</f>
        <v>0</v>
      </c>
      <c r="Z38" s="22">
        <f t="shared" ref="Z38" si="90">N38*U38+P38*U41-O38*V38-Q38*V41</f>
        <v>0</v>
      </c>
      <c r="AA38" s="23">
        <f t="shared" ref="AA38" si="91">(N38*V38+O38*U38+P38*V41+Q38*U41)</f>
        <v>0.10925296638402282</v>
      </c>
      <c r="AB38" s="8"/>
      <c r="AC38" s="21">
        <v>1</v>
      </c>
      <c r="AD38" s="24">
        <v>0</v>
      </c>
      <c r="AE38" s="22">
        <v>0</v>
      </c>
      <c r="AF38" s="23">
        <v>0</v>
      </c>
      <c r="AH38" s="21">
        <f t="shared" ref="AH38" si="92">X38*AC38+Z38*AC41-Y38*AD38-AA38*AD41</f>
        <v>0.99224986495327783</v>
      </c>
      <c r="AI38" s="24">
        <f t="shared" ref="AI38" si="93">(X38*AD38+Y38*AC38+Z38*AD41+AA38*AC41)</f>
        <v>0</v>
      </c>
      <c r="AJ38" s="22">
        <f t="shared" ref="AJ38" si="94">X38*AE38+Z38*AE41-Y38*AF38-AA38*AF41</f>
        <v>0</v>
      </c>
      <c r="AK38" s="23">
        <f t="shared" ref="AK38" si="95">(X38*AF38+Y38*AE38+Z38*AF41+AA38*AE41)</f>
        <v>0.10925296638402282</v>
      </c>
      <c r="AL38" s="8"/>
      <c r="AM38" s="25">
        <f t="shared" ref="AM38" si="96">COS($AO$8*$B38)</f>
        <v>0.99973128505000808</v>
      </c>
      <c r="AN38" s="26">
        <v>0</v>
      </c>
      <c r="AO38" s="10">
        <v>0</v>
      </c>
      <c r="AP38" s="85">
        <f t="shared" ref="AP38" si="97">$AN$8*SIN($B38*$AO$8)</f>
        <v>6.954293084372952E-2</v>
      </c>
      <c r="AR38" s="21">
        <f t="shared" ref="AR38" si="98">AH38*AM38+AJ38*AM41-AI38*AN38-AK38*AN41</f>
        <v>0.99113903574869111</v>
      </c>
      <c r="AS38" s="24">
        <f t="shared" ref="AS38" si="99">(AH38*AN38+AI38*AM38+AJ38*AN41+AK38*AM41)</f>
        <v>0</v>
      </c>
      <c r="AT38" s="22">
        <f t="shared" ref="AT38" si="100">AH38*AO38+AJ38*AO41-AI38*AP38-AK38*AP41</f>
        <v>0</v>
      </c>
      <c r="AU38" s="23">
        <f t="shared" ref="AU38" si="101">(AH38*AP38+AI38*AO38+AJ38*AP41+AK38*AO41)</f>
        <v>0.17822757221677021</v>
      </c>
      <c r="AV38" s="8"/>
      <c r="AW38" s="21">
        <v>1</v>
      </c>
      <c r="AX38" s="24">
        <v>0</v>
      </c>
      <c r="AY38" s="22">
        <v>0</v>
      </c>
      <c r="AZ38" s="23">
        <v>0</v>
      </c>
      <c r="BB38" s="21">
        <f t="shared" ref="BB38" si="102">AR38*AW38+AT38*AW41-AS38*AX38-AU38*AX41</f>
        <v>0.98310701705874437</v>
      </c>
      <c r="BC38" s="24">
        <f t="shared" ref="BC38" si="103">(AR38*AX38+AS38*AW38+AT38*AX41+AU38*AW41)</f>
        <v>0</v>
      </c>
      <c r="BD38" s="22">
        <f t="shared" ref="BD38" si="104">AR38*AY38+AT38*AY41-AS38*AZ38-AU38*AZ41</f>
        <v>0</v>
      </c>
      <c r="BE38" s="23">
        <f t="shared" ref="BE38" si="105">(AR38*AZ38+AS38*AY38+AT38*AZ41+AU38*AY41)</f>
        <v>0.17822757221677021</v>
      </c>
      <c r="BF38" s="8"/>
      <c r="BG38" s="25">
        <f t="shared" ref="BG38" si="106">COS($BI$8*$B38)</f>
        <v>0.99991175906303642</v>
      </c>
      <c r="BH38" s="26">
        <v>0</v>
      </c>
      <c r="BI38" s="10">
        <v>0</v>
      </c>
      <c r="BJ38" s="85">
        <f t="shared" ref="BJ38" si="107">$BH$8*SIN($B38*$BI$8)</f>
        <v>3.9853064965913065E-2</v>
      </c>
      <c r="BL38" s="21">
        <f t="shared" ref="BL38" si="108">BB38*BG38+BD38*BG41-BC38*BH38-BE38*BH41</f>
        <v>0.98223105399506017</v>
      </c>
      <c r="BM38" s="24">
        <f t="shared" ref="BM38" si="109">(BB38*BH38+BC38*BG38+BD38*BH41+BE38*BG41)</f>
        <v>0</v>
      </c>
      <c r="BN38" s="22">
        <f t="shared" ref="BN38" si="110">BB38*BI38+BD38*BI41-BC38*BJ38-BE38*BJ41</f>
        <v>0</v>
      </c>
      <c r="BO38" s="23">
        <f t="shared" ref="BO38" si="111">(BB38*BJ38+BC38*BI38+BD38*BJ41+BE38*BI41)</f>
        <v>0.21739167306809221</v>
      </c>
      <c r="BQ38" s="27">
        <f t="shared" ref="BQ38" si="112">20*LOG((2*$BL$8)/(($BL$8*BL38+BN38+$BL$8*BL41+BN41)^2+($BL$8*BM38+BO38+$BL$8*BM41+BO41)^2)^0.5)</f>
        <v>-3.3273220452017219E-3</v>
      </c>
      <c r="BS38" s="64">
        <f t="shared" ref="BS38" si="113">((BL38^2+BM38^2)/(BL41^2+BM41^2))^0.5</f>
        <v>6.0623146206781549</v>
      </c>
      <c r="BT38" s="4"/>
      <c r="BU38" s="46">
        <f t="shared" si="34"/>
        <v>0.12</v>
      </c>
      <c r="BV38" s="47">
        <f t="shared" si="35"/>
        <v>-2.4844375689766583E-2</v>
      </c>
      <c r="BW38" s="45">
        <f t="shared" si="36"/>
        <v>-32.778325187229491</v>
      </c>
      <c r="BX38" s="49">
        <f t="shared" si="77"/>
        <v>-2.4844375689766583E-2</v>
      </c>
      <c r="BY38" s="10">
        <f t="shared" si="78"/>
        <v>-273.0754928851959</v>
      </c>
      <c r="BZ38" s="48">
        <f t="shared" si="79"/>
        <v>-4.766066457353018</v>
      </c>
      <c r="CA38" s="31">
        <f t="shared" si="37"/>
        <v>-22.437978499917733</v>
      </c>
      <c r="CC38" s="44">
        <f t="shared" si="38"/>
        <v>0.12</v>
      </c>
      <c r="CD38" s="47">
        <f t="shared" si="38"/>
        <v>-2.4844375689766583E-2</v>
      </c>
      <c r="CE38" s="45">
        <f t="shared" si="39"/>
        <v>-22.437978499917733</v>
      </c>
      <c r="CF38" s="49"/>
      <c r="CG38" s="10">
        <v>-2.7876391258988224E-2</v>
      </c>
      <c r="CH38" s="48"/>
      <c r="CI38" s="31"/>
    </row>
    <row r="39" spans="2:87" ht="18.649999999999999" customHeight="1" thickBot="1">
      <c r="D39" s="25"/>
      <c r="E39" s="10"/>
      <c r="F39" s="10"/>
      <c r="G39" s="31"/>
      <c r="I39" s="29"/>
      <c r="L39" s="30"/>
      <c r="N39" s="29"/>
      <c r="Q39" s="30"/>
      <c r="S39" s="29"/>
      <c r="V39" s="30"/>
      <c r="X39" s="29"/>
      <c r="AA39" s="30"/>
      <c r="AC39" s="29"/>
      <c r="AF39" s="30"/>
      <c r="AH39" s="29"/>
      <c r="AK39" s="30"/>
      <c r="AM39" s="29"/>
      <c r="AP39" s="30"/>
      <c r="AR39" s="29"/>
      <c r="AU39" s="30"/>
      <c r="AW39" s="29"/>
      <c r="AZ39" s="30"/>
      <c r="BB39" s="29"/>
      <c r="BE39" s="30"/>
      <c r="BG39" s="29"/>
      <c r="BJ39" s="30"/>
      <c r="BL39" s="29"/>
      <c r="BO39" s="30"/>
      <c r="BS39" s="65"/>
      <c r="BT39" s="65"/>
      <c r="BU39" s="46">
        <f t="shared" si="34"/>
        <v>0.14000000000000001</v>
      </c>
      <c r="BV39" s="47">
        <f t="shared" si="35"/>
        <v>-3.1264396292054429E-2</v>
      </c>
      <c r="BW39" s="45">
        <f t="shared" si="36"/>
        <v>-38.239835044933415</v>
      </c>
      <c r="BX39" s="49">
        <f t="shared" si="77"/>
        <v>-3.1264396292054429E-2</v>
      </c>
      <c r="BY39" s="10">
        <f t="shared" si="78"/>
        <v>-273.26660055764773</v>
      </c>
      <c r="BZ39" s="48">
        <f t="shared" si="79"/>
        <v>-4.7694019154631251</v>
      </c>
      <c r="CA39" s="31">
        <f t="shared" si="37"/>
        <v>-21.442965463518199</v>
      </c>
      <c r="CC39" s="44">
        <f t="shared" si="38"/>
        <v>0.14000000000000001</v>
      </c>
      <c r="CD39" s="47">
        <f t="shared" si="38"/>
        <v>-3.1264396292054429E-2</v>
      </c>
      <c r="CE39" s="45">
        <f t="shared" si="39"/>
        <v>-21.442965463518199</v>
      </c>
      <c r="CF39" s="49"/>
      <c r="CG39" s="10">
        <v>-3.4670291936267146E-2</v>
      </c>
      <c r="CH39" s="48"/>
      <c r="CI39" s="31"/>
    </row>
    <row r="40" spans="2:87" ht="18.649999999999999" customHeight="1" thickBot="1">
      <c r="D40" s="254" t="s">
        <v>24</v>
      </c>
      <c r="E40" s="255"/>
      <c r="F40" s="256" t="s">
        <v>25</v>
      </c>
      <c r="G40" s="257"/>
      <c r="H40" s="123"/>
      <c r="I40" s="242" t="s">
        <v>4</v>
      </c>
      <c r="J40" s="243"/>
      <c r="K40" s="244" t="s">
        <v>5</v>
      </c>
      <c r="L40" s="245"/>
      <c r="M40" s="123"/>
      <c r="N40" s="242" t="s">
        <v>6</v>
      </c>
      <c r="O40" s="243"/>
      <c r="P40" s="244" t="s">
        <v>7</v>
      </c>
      <c r="Q40" s="245"/>
      <c r="R40" s="123"/>
      <c r="S40" s="242" t="s">
        <v>34</v>
      </c>
      <c r="T40" s="243"/>
      <c r="U40" s="244" t="s">
        <v>35</v>
      </c>
      <c r="V40" s="245"/>
      <c r="W40" s="123"/>
      <c r="X40" s="242" t="s">
        <v>47</v>
      </c>
      <c r="Y40" s="243"/>
      <c r="Z40" s="244" t="s">
        <v>48</v>
      </c>
      <c r="AA40" s="245"/>
      <c r="AB40" s="127"/>
      <c r="AC40" s="242" t="s">
        <v>63</v>
      </c>
      <c r="AD40" s="243"/>
      <c r="AE40" s="244" t="s">
        <v>8</v>
      </c>
      <c r="AF40" s="245"/>
      <c r="AG40" s="123"/>
      <c r="AH40" s="242" t="s">
        <v>78</v>
      </c>
      <c r="AI40" s="243"/>
      <c r="AJ40" s="244" t="s">
        <v>79</v>
      </c>
      <c r="AK40" s="245"/>
      <c r="AL40" s="127"/>
      <c r="AM40" s="242" t="s">
        <v>67</v>
      </c>
      <c r="AN40" s="243"/>
      <c r="AO40" s="244" t="s">
        <v>66</v>
      </c>
      <c r="AP40" s="245"/>
      <c r="AQ40" s="123"/>
      <c r="AR40" s="242" t="s">
        <v>83</v>
      </c>
      <c r="AS40" s="243"/>
      <c r="AT40" s="244" t="s">
        <v>82</v>
      </c>
      <c r="AU40" s="245"/>
      <c r="AV40" s="127"/>
      <c r="AW40" s="242" t="s">
        <v>71</v>
      </c>
      <c r="AX40" s="243"/>
      <c r="AY40" s="244" t="s">
        <v>70</v>
      </c>
      <c r="AZ40" s="245"/>
      <c r="BA40" s="123"/>
      <c r="BB40" s="124" t="s">
        <v>87</v>
      </c>
      <c r="BC40" s="125"/>
      <c r="BD40" s="122" t="s">
        <v>86</v>
      </c>
      <c r="BE40" s="126"/>
      <c r="BF40" s="127"/>
      <c r="BG40" s="242" t="s">
        <v>74</v>
      </c>
      <c r="BH40" s="243"/>
      <c r="BI40" s="244" t="s">
        <v>75</v>
      </c>
      <c r="BJ40" s="245"/>
      <c r="BK40" s="123"/>
      <c r="BL40" s="242" t="s">
        <v>91</v>
      </c>
      <c r="BM40" s="243"/>
      <c r="BN40" s="244" t="s">
        <v>90</v>
      </c>
      <c r="BO40" s="245"/>
      <c r="BP40" s="123"/>
      <c r="BQ40" s="35" t="s">
        <v>166</v>
      </c>
      <c r="BS40" s="66" t="s">
        <v>121</v>
      </c>
      <c r="BT40" s="65"/>
      <c r="BU40" s="46">
        <f t="shared" si="34"/>
        <v>0.16</v>
      </c>
      <c r="BV40" s="47">
        <f t="shared" si="35"/>
        <v>-3.7224863953348036E-2</v>
      </c>
      <c r="BW40" s="45">
        <f t="shared" si="36"/>
        <v>-43.705167056086367</v>
      </c>
      <c r="BX40" s="49">
        <f t="shared" si="77"/>
        <v>-3.7224863953348036E-2</v>
      </c>
      <c r="BY40" s="10">
        <f t="shared" si="78"/>
        <v>-273.62534626918716</v>
      </c>
      <c r="BZ40" s="48">
        <f t="shared" si="79"/>
        <v>-4.7756632093068987</v>
      </c>
      <c r="CA40" s="31">
        <f t="shared" si="37"/>
        <v>-20.688111058529707</v>
      </c>
      <c r="CC40" s="44">
        <f t="shared" si="38"/>
        <v>0.16</v>
      </c>
      <c r="CD40" s="47">
        <f t="shared" si="38"/>
        <v>-3.7224863953348036E-2</v>
      </c>
      <c r="CE40" s="45">
        <f t="shared" si="39"/>
        <v>-20.688111058529707</v>
      </c>
      <c r="CF40" s="49"/>
      <c r="CG40" s="10">
        <v>-4.0708402120828865E-2</v>
      </c>
      <c r="CH40" s="48"/>
      <c r="CI40" s="31"/>
    </row>
    <row r="41" spans="2:87" ht="18.649999999999999" customHeight="1" thickTop="1" thickBot="1">
      <c r="D41" s="15">
        <v>0</v>
      </c>
      <c r="E41" s="145">
        <f t="shared" ref="E41" si="114">(1/$E$8)*SIN($B38*$F$8)</f>
        <v>4.4279752235658852E-3</v>
      </c>
      <c r="F41" s="15">
        <f t="shared" ref="F41" si="115">COS($F$8*$B38)</f>
        <v>0.99991176476665944</v>
      </c>
      <c r="G41" s="37">
        <v>0</v>
      </c>
      <c r="I41" s="21">
        <v>0</v>
      </c>
      <c r="J41" s="24">
        <f t="shared" ref="J41" si="116">(TAN($K$8*$B38))/$J$8</f>
        <v>4.506608371558668E-2</v>
      </c>
      <c r="K41" s="22">
        <v>1</v>
      </c>
      <c r="L41" s="23">
        <v>0</v>
      </c>
      <c r="N41" s="21">
        <f t="shared" ref="N41" si="117">D41*I38+F41*I41-E41*J38-G41*J41</f>
        <v>0</v>
      </c>
      <c r="O41" s="24">
        <f t="shared" ref="O41" si="118">(D41*J38+E41*I38+F41*J41+G41*I41)</f>
        <v>4.9490082522740175E-2</v>
      </c>
      <c r="P41" s="22">
        <f t="shared" ref="P41" si="119">D41*K38+F41*K41-E41*L38-G41*L41</f>
        <v>0.99991176476665944</v>
      </c>
      <c r="Q41" s="23">
        <f t="shared" ref="Q41" si="120">(D41*L38+E41*K38+F41*L41+G41*K41)</f>
        <v>0</v>
      </c>
      <c r="S41" s="15">
        <v>0</v>
      </c>
      <c r="T41" s="145">
        <f t="shared" ref="T41" si="121">(1/$T$8)*SIN($B38*$U$8)</f>
        <v>7.7269923159699466E-3</v>
      </c>
      <c r="U41" s="15">
        <f t="shared" ref="U41" si="122">COS($U$8*$B38)</f>
        <v>0.99973128505000808</v>
      </c>
      <c r="V41" s="37">
        <v>0</v>
      </c>
      <c r="X41" s="21">
        <f t="shared" ref="X41" si="123">N41*S38+P41*S41-O41*T38-Q41*T41</f>
        <v>0</v>
      </c>
      <c r="Y41" s="24">
        <f t="shared" ref="Y41" si="124">(N41*T38+O41*S38+P41*T41+Q41*S41)</f>
        <v>5.7203094320689908E-2</v>
      </c>
      <c r="Z41" s="22">
        <f t="shared" ref="Z41" si="125">N41*U38+P41*U41-O41*V38-Q41*V41</f>
        <v>0.99620138814046444</v>
      </c>
      <c r="AA41" s="23">
        <f t="shared" ref="AA41" si="126">(N41*V38+O41*U38+P41*V41+Q41*U41)</f>
        <v>0</v>
      </c>
      <c r="AB41" s="8"/>
      <c r="AC41" s="21">
        <v>0</v>
      </c>
      <c r="AD41" s="24">
        <f t="shared" ref="AD41" si="127">(TAN($AE$8*$B38))/$AD$8</f>
        <v>4.8417845821938851E-2</v>
      </c>
      <c r="AE41" s="22">
        <v>1</v>
      </c>
      <c r="AF41" s="23">
        <v>0</v>
      </c>
      <c r="AH41" s="21">
        <f t="shared" ref="AH41" si="128">X41*AC38+Z41*AC41-Y41*AD38-AA41*AD41</f>
        <v>0</v>
      </c>
      <c r="AI41" s="24">
        <f t="shared" ref="AI41" si="129">(X41*AD38+Y41*AC38+Z41*AD41+AA41*AC41)</f>
        <v>0.10543701953927638</v>
      </c>
      <c r="AJ41" s="22">
        <f t="shared" ref="AJ41" si="130">X41*AE38+Z41*AE41-Y41*AF38-AA41*AF41</f>
        <v>0.99620138814046444</v>
      </c>
      <c r="AK41" s="23">
        <f t="shared" ref="AK41" si="131">(X41*AF38+Y41*AE38+Z41*AF41+AA41*AE41)</f>
        <v>0</v>
      </c>
      <c r="AL41" s="8"/>
      <c r="AM41" s="15">
        <v>0</v>
      </c>
      <c r="AN41" s="85">
        <f t="shared" ref="AN41" si="132">(1/$AN$8)*SIN($B38*$AO$8)</f>
        <v>7.7269923159699466E-3</v>
      </c>
      <c r="AO41" s="25">
        <f t="shared" ref="AO41" si="133">COS($AO$8*$B38)</f>
        <v>0.99973128505000808</v>
      </c>
      <c r="AP41" s="37">
        <v>0</v>
      </c>
      <c r="AR41" s="21">
        <f t="shared" ref="AR41" si="134">AH41*AM38+AJ41*AM41-AI41*AN38-AK41*AN41</f>
        <v>0</v>
      </c>
      <c r="AS41" s="24">
        <f t="shared" ref="AS41" si="135">(AH41*AN38+AI41*AM38+AJ41*AN41+AK41*AM41)</f>
        <v>0.11310632750716355</v>
      </c>
      <c r="AT41" s="22">
        <f t="shared" ref="AT41" si="136">AH41*AO38+AJ41*AO41-AI41*AP38-AK41*AP41</f>
        <v>0.98860129457607948</v>
      </c>
      <c r="AU41" s="23">
        <f t="shared" ref="AU41" si="137">(AH41*AP38+AI41*AO38+AJ41*AP41+AK41*AO41)</f>
        <v>0</v>
      </c>
      <c r="AV41" s="8"/>
      <c r="AW41" s="21">
        <v>0</v>
      </c>
      <c r="AX41" s="24">
        <f t="shared" ref="AX41" si="138">(TAN($AY$8*$B38))/$AX$8</f>
        <v>4.506608371558668E-2</v>
      </c>
      <c r="AY41" s="22">
        <v>1</v>
      </c>
      <c r="AZ41" s="23">
        <v>0</v>
      </c>
      <c r="BB41" s="21">
        <f t="shared" ref="BB41" si="139">AR41*AW38+AT41*AW41-AS41*AX38-AU41*AX41</f>
        <v>0</v>
      </c>
      <c r="BC41" s="24">
        <f t="shared" ref="BC41" si="140">(AR41*AX38+AS41*AW38+AT41*AX41+AU41*AW41)</f>
        <v>0.15765871620986652</v>
      </c>
      <c r="BD41" s="22">
        <f t="shared" ref="BD41" si="141">AR41*AY38+AT41*AY41-AS41*AZ38-AU41*AZ41</f>
        <v>0.98860129457607948</v>
      </c>
      <c r="BE41" s="23">
        <f t="shared" ref="BE41" si="142">(AR41*AZ38+AS41*AY38+AT41*AZ41+AU41*AY41)</f>
        <v>0</v>
      </c>
      <c r="BF41" s="8"/>
      <c r="BG41" s="15">
        <v>0</v>
      </c>
      <c r="BH41" s="85">
        <f t="shared" ref="BH41" si="143">(1/$BH$8)*SIN($B38*$BI$8)</f>
        <v>4.4281183295458958E-3</v>
      </c>
      <c r="BI41" s="25">
        <f t="shared" ref="BI41" si="144">COS($BI$8*$B38)</f>
        <v>0.99991175906303642</v>
      </c>
      <c r="BJ41" s="37">
        <v>0</v>
      </c>
      <c r="BL41" s="21">
        <f t="shared" ref="BL41" si="145">BB41*BG38+BD41*BG41-BC41*BH38-BE41*BH41</f>
        <v>0</v>
      </c>
      <c r="BM41" s="24">
        <f t="shared" ref="BM41" si="146">(BB41*BH38+BC41*BG38+BD41*BH41+BE41*BG41)</f>
        <v>0.16202244777015282</v>
      </c>
      <c r="BN41" s="22">
        <f t="shared" ref="BN41" si="147">BB41*BI38+BD41*BI41-BC41*BJ38-BE41*BJ41</f>
        <v>0.98223087641200846</v>
      </c>
      <c r="BO41" s="23">
        <f t="shared" ref="BO41" si="148">(BB41*BJ38+BC41*BI38+BD41*BJ41+BE41*BI41)</f>
        <v>0</v>
      </c>
      <c r="BQ41" s="38">
        <f t="shared" ref="BQ41" si="149">(180/PI())*ATAN(-1*(($BL$8*BM38+BO38+$BL$8*BM41+BO41)/($BL$8*BL38+BN38+$BL$8*BL41+BN41)))</f>
        <v>-10.931449142151388</v>
      </c>
      <c r="BS41" s="67">
        <f t="shared" ref="BS41" si="150">20*LOG(((($BL$8*BL38+BN38-$BL$8*BL41-BN41)^2+($BL$8*BM38+BO38-$BL$8*BM41-BO41)^2)/(($BL$8*BL38+BN38+$BL$8*BL41+BN41)^2+($BL$8*BM38+BO38+$BL$8*BM41+BO41)^2))^0.5)</f>
        <v>-31.158558293372263</v>
      </c>
      <c r="BT41" s="65"/>
      <c r="BU41" s="46">
        <f t="shared" si="34"/>
        <v>0.18</v>
      </c>
      <c r="BV41" s="47">
        <f t="shared" si="35"/>
        <v>-4.2299917613984939E-2</v>
      </c>
      <c r="BW41" s="45">
        <f t="shared" si="36"/>
        <v>-49.177673981470107</v>
      </c>
      <c r="BX41" s="49">
        <f t="shared" si="77"/>
        <v>-4.2299917613984939E-2</v>
      </c>
      <c r="BY41" s="10">
        <f t="shared" si="78"/>
        <v>-274.18978314125275</v>
      </c>
      <c r="BZ41" s="48">
        <f t="shared" si="79"/>
        <v>-4.7855144911441005</v>
      </c>
      <c r="CA41" s="31">
        <f t="shared" si="37"/>
        <v>-20.135580690094951</v>
      </c>
      <c r="CC41" s="44">
        <f t="shared" si="38"/>
        <v>0.18</v>
      </c>
      <c r="CD41" s="47">
        <f t="shared" si="38"/>
        <v>-4.2299917613984939E-2</v>
      </c>
      <c r="CE41" s="45">
        <f t="shared" si="39"/>
        <v>-20.135580690094951</v>
      </c>
      <c r="CF41" s="49"/>
      <c r="CG41" s="10">
        <v>-4.5506720689206699E-2</v>
      </c>
      <c r="CH41" s="48"/>
      <c r="CI41" s="31"/>
    </row>
    <row r="42" spans="2:87" ht="18.649999999999999" customHeight="1">
      <c r="BS42" s="32"/>
      <c r="BU42" s="46">
        <f t="shared" si="34"/>
        <v>0.2</v>
      </c>
      <c r="BV42" s="47">
        <f t="shared" si="35"/>
        <v>-4.6116518289189841E-2</v>
      </c>
      <c r="BW42" s="45">
        <f t="shared" si="36"/>
        <v>-54.661469644295167</v>
      </c>
      <c r="BX42" s="49">
        <f t="shared" si="77"/>
        <v>-4.6116518289189841E-2</v>
      </c>
      <c r="BY42" s="10">
        <f t="shared" si="78"/>
        <v>-274.99344026949024</v>
      </c>
      <c r="BZ42" s="48">
        <f t="shared" si="79"/>
        <v>-4.7995409540889673</v>
      </c>
      <c r="CA42" s="31">
        <f t="shared" si="37"/>
        <v>-19.762315853669449</v>
      </c>
      <c r="CC42" s="44">
        <f t="shared" si="38"/>
        <v>0.2</v>
      </c>
      <c r="CD42" s="47">
        <f t="shared" si="38"/>
        <v>-4.6116518289189841E-2</v>
      </c>
      <c r="CE42" s="45">
        <f t="shared" si="39"/>
        <v>-19.762315853669449</v>
      </c>
      <c r="CF42" s="49"/>
      <c r="CG42" s="10">
        <v>-4.8671841711398912E-2</v>
      </c>
      <c r="CH42" s="48"/>
      <c r="CI42" s="31"/>
    </row>
    <row r="43" spans="2:87" ht="18.649999999999999" customHeight="1" thickBot="1">
      <c r="D43" s="8"/>
      <c r="E43" s="8" t="s">
        <v>93</v>
      </c>
      <c r="F43" s="8"/>
      <c r="G43" s="8"/>
      <c r="H43" s="8"/>
      <c r="I43" s="8"/>
      <c r="J43" s="8" t="s">
        <v>94</v>
      </c>
      <c r="K43" s="8"/>
      <c r="L43" s="8"/>
      <c r="M43" s="8"/>
      <c r="N43" s="8"/>
      <c r="O43" s="8" t="s">
        <v>95</v>
      </c>
      <c r="P43" s="8"/>
      <c r="Q43" s="8"/>
      <c r="R43" s="8"/>
      <c r="S43" s="8"/>
      <c r="T43" s="8" t="s">
        <v>96</v>
      </c>
      <c r="U43" s="8"/>
      <c r="V43" s="8"/>
      <c r="W43" s="8"/>
      <c r="X43" s="8"/>
      <c r="Y43" s="8" t="s">
        <v>97</v>
      </c>
      <c r="Z43" s="8"/>
      <c r="AA43" s="8"/>
      <c r="AB43" s="8"/>
      <c r="AC43" s="8"/>
      <c r="AD43" s="8" t="s">
        <v>98</v>
      </c>
      <c r="AE43" s="8"/>
      <c r="AF43" s="8"/>
      <c r="AG43" s="8"/>
      <c r="AH43" s="8"/>
      <c r="AI43" s="8" t="s">
        <v>99</v>
      </c>
      <c r="AJ43" s="8"/>
      <c r="AK43" s="8"/>
      <c r="AL43" s="8"/>
      <c r="AM43" s="8"/>
      <c r="AN43" s="8" t="s">
        <v>96</v>
      </c>
      <c r="AO43" s="8"/>
      <c r="AP43" s="8"/>
      <c r="AQ43" s="8"/>
      <c r="AR43" s="8"/>
      <c r="AS43" s="8" t="s">
        <v>100</v>
      </c>
      <c r="AT43" s="8"/>
      <c r="AU43" s="8"/>
      <c r="AV43" s="8"/>
      <c r="AW43" s="8"/>
      <c r="AX43" s="8" t="s">
        <v>94</v>
      </c>
      <c r="AY43" s="8"/>
      <c r="AZ43" s="8"/>
      <c r="BA43" s="8"/>
      <c r="BB43" s="8"/>
      <c r="BC43" s="8" t="s">
        <v>101</v>
      </c>
      <c r="BD43" s="8"/>
      <c r="BE43" s="8"/>
      <c r="BF43" s="8"/>
      <c r="BG43" s="8"/>
      <c r="BH43" s="8" t="s">
        <v>96</v>
      </c>
      <c r="BI43" s="8"/>
      <c r="BJ43" s="8"/>
      <c r="BK43" s="8"/>
      <c r="BL43" s="8"/>
      <c r="BM43" s="8" t="s">
        <v>102</v>
      </c>
      <c r="BN43" s="8"/>
      <c r="BO43" s="8"/>
      <c r="BP43" s="8"/>
      <c r="BU43" s="46">
        <f t="shared" si="34"/>
        <v>0.22</v>
      </c>
      <c r="BV43" s="47">
        <f t="shared" si="35"/>
        <v>-4.838048254177052E-2</v>
      </c>
      <c r="BW43" s="45">
        <f t="shared" si="36"/>
        <v>-60.161338449684969</v>
      </c>
      <c r="BX43" s="49">
        <f t="shared" si="77"/>
        <v>-4.838048254177052E-2</v>
      </c>
      <c r="BY43" s="10">
        <f t="shared" si="78"/>
        <v>-276.06336212674995</v>
      </c>
      <c r="BZ43" s="48">
        <f t="shared" si="79"/>
        <v>-4.8182146132372026</v>
      </c>
      <c r="CA43" s="31">
        <f t="shared" si="37"/>
        <v>-19.555308941113388</v>
      </c>
      <c r="CC43" s="44">
        <f t="shared" si="38"/>
        <v>0.22</v>
      </c>
      <c r="CD43" s="47">
        <f t="shared" si="38"/>
        <v>-4.838048254177052E-2</v>
      </c>
      <c r="CE43" s="45">
        <f t="shared" si="39"/>
        <v>-19.555308941113388</v>
      </c>
      <c r="CF43" s="49"/>
      <c r="CG43" s="10">
        <v>-4.9932239376040743E-2</v>
      </c>
      <c r="CH43" s="48"/>
      <c r="CI43" s="31"/>
    </row>
    <row r="44" spans="2:87" ht="18.649999999999999" customHeight="1" thickBot="1">
      <c r="B44" s="16"/>
      <c r="D44" s="250" t="s">
        <v>22</v>
      </c>
      <c r="E44" s="251"/>
      <c r="F44" s="252" t="s">
        <v>23</v>
      </c>
      <c r="G44" s="253"/>
      <c r="H44" s="123"/>
      <c r="I44" s="242" t="s">
        <v>1</v>
      </c>
      <c r="J44" s="243"/>
      <c r="K44" s="244" t="s">
        <v>2</v>
      </c>
      <c r="L44" s="245"/>
      <c r="M44" s="123"/>
      <c r="N44" s="242" t="s">
        <v>43</v>
      </c>
      <c r="O44" s="243"/>
      <c r="P44" s="244" t="s">
        <v>44</v>
      </c>
      <c r="Q44" s="245"/>
      <c r="R44" s="123"/>
      <c r="S44" s="242" t="s">
        <v>32</v>
      </c>
      <c r="T44" s="243"/>
      <c r="U44" s="244" t="s">
        <v>33</v>
      </c>
      <c r="V44" s="245"/>
      <c r="W44" s="123"/>
      <c r="X44" s="242" t="s">
        <v>45</v>
      </c>
      <c r="Y44" s="243"/>
      <c r="Z44" s="244" t="s">
        <v>46</v>
      </c>
      <c r="AA44" s="245"/>
      <c r="AB44" s="127"/>
      <c r="AC44" s="242" t="s">
        <v>62</v>
      </c>
      <c r="AD44" s="243"/>
      <c r="AE44" s="244" t="s">
        <v>3</v>
      </c>
      <c r="AF44" s="245"/>
      <c r="AG44" s="123"/>
      <c r="AH44" s="242" t="s">
        <v>76</v>
      </c>
      <c r="AI44" s="243"/>
      <c r="AJ44" s="244" t="s">
        <v>77</v>
      </c>
      <c r="AK44" s="245"/>
      <c r="AL44" s="127"/>
      <c r="AM44" s="242" t="s">
        <v>64</v>
      </c>
      <c r="AN44" s="243"/>
      <c r="AO44" s="244" t="s">
        <v>65</v>
      </c>
      <c r="AP44" s="245"/>
      <c r="AQ44" s="123"/>
      <c r="AR44" s="242" t="s">
        <v>80</v>
      </c>
      <c r="AS44" s="243"/>
      <c r="AT44" s="244" t="s">
        <v>81</v>
      </c>
      <c r="AU44" s="245"/>
      <c r="AV44" s="127"/>
      <c r="AW44" s="242" t="s">
        <v>68</v>
      </c>
      <c r="AX44" s="243"/>
      <c r="AY44" s="244" t="s">
        <v>69</v>
      </c>
      <c r="AZ44" s="245"/>
      <c r="BA44" s="123"/>
      <c r="BB44" s="246" t="s">
        <v>84</v>
      </c>
      <c r="BC44" s="247"/>
      <c r="BD44" s="248" t="s">
        <v>85</v>
      </c>
      <c r="BE44" s="249"/>
      <c r="BF44" s="127"/>
      <c r="BG44" s="242" t="s">
        <v>72</v>
      </c>
      <c r="BH44" s="243"/>
      <c r="BI44" s="244" t="s">
        <v>73</v>
      </c>
      <c r="BJ44" s="245"/>
      <c r="BK44" s="123"/>
      <c r="BL44" s="242" t="s">
        <v>88</v>
      </c>
      <c r="BM44" s="243"/>
      <c r="BN44" s="244" t="s">
        <v>89</v>
      </c>
      <c r="BO44" s="245"/>
      <c r="BP44" s="123"/>
      <c r="BQ44" s="19" t="s">
        <v>165</v>
      </c>
      <c r="BS44" s="63" t="s">
        <v>120</v>
      </c>
      <c r="BT44" s="4"/>
      <c r="BU44" s="46">
        <f t="shared" si="34"/>
        <v>0.24</v>
      </c>
      <c r="BV44" s="47">
        <f t="shared" si="35"/>
        <v>-4.8898706446649724E-2</v>
      </c>
      <c r="BW44" s="45">
        <f t="shared" si="36"/>
        <v>-65.682605692219965</v>
      </c>
      <c r="BX44" s="49">
        <f t="shared" si="77"/>
        <v>-4.8898706446649724E-2</v>
      </c>
      <c r="BY44" s="10">
        <f t="shared" si="78"/>
        <v>-277.41842009930599</v>
      </c>
      <c r="BZ44" s="48">
        <f t="shared" si="79"/>
        <v>-4.8418648364137038</v>
      </c>
      <c r="CA44" s="31">
        <f t="shared" si="37"/>
        <v>-19.509295820296874</v>
      </c>
      <c r="CC44" s="44">
        <f t="shared" si="38"/>
        <v>0.24</v>
      </c>
      <c r="CD44" s="47">
        <f t="shared" si="38"/>
        <v>-4.8898706446649724E-2</v>
      </c>
      <c r="CE44" s="45">
        <f t="shared" si="39"/>
        <v>-19.509295820296874</v>
      </c>
      <c r="CF44" s="49"/>
      <c r="CG44" s="10">
        <v>-4.9161700145080922E-2</v>
      </c>
      <c r="CH44" s="48"/>
      <c r="CI44" s="31"/>
    </row>
    <row r="45" spans="2:87" ht="18.649999999999999" customHeight="1" thickTop="1" thickBot="1">
      <c r="B45" s="39">
        <v>0.06</v>
      </c>
      <c r="D45" s="25">
        <f t="shared" ref="D45" si="151">COS($F$8*$B45)</f>
        <v>0.9998014743744541</v>
      </c>
      <c r="E45" s="26">
        <v>0</v>
      </c>
      <c r="F45" s="10">
        <v>0</v>
      </c>
      <c r="G45" s="85">
        <f t="shared" ref="G45" si="152">$E$8*SIN($B45*$F$8)</f>
        <v>5.9775467777426025E-2</v>
      </c>
      <c r="I45" s="21">
        <v>1</v>
      </c>
      <c r="J45" s="24">
        <v>0</v>
      </c>
      <c r="K45" s="22">
        <v>0</v>
      </c>
      <c r="L45" s="23">
        <v>0</v>
      </c>
      <c r="N45" s="21">
        <f t="shared" ref="N45" si="153">D45*I45+F45*I48-E45*J45-G45*J48</f>
        <v>0.99575902900570767</v>
      </c>
      <c r="O45" s="24">
        <f t="shared" ref="O45" si="154">(D45*J45+E45*I45+F45*J48+G45*I48)</f>
        <v>0</v>
      </c>
      <c r="P45" s="22">
        <f t="shared" ref="P45" si="155">D45*K45+F45*K48-E45*L45-G45*L48</f>
        <v>0</v>
      </c>
      <c r="Q45" s="23">
        <f t="shared" ref="Q45" si="156">(D45*L45+E45*K45+F45*L48+G45*K48)</f>
        <v>5.9775467777426025E-2</v>
      </c>
      <c r="S45" s="25">
        <f t="shared" ref="S45" si="157">COS($U$8*$B45)</f>
        <v>0.99939542521095015</v>
      </c>
      <c r="T45" s="26">
        <v>0</v>
      </c>
      <c r="U45" s="10">
        <v>0</v>
      </c>
      <c r="V45" s="85">
        <f t="shared" ref="V45" si="158">$T$8*SIN($B45*$U$8)</f>
        <v>0.10430271620057627</v>
      </c>
      <c r="X45" s="21">
        <f t="shared" ref="X45" si="159">N45*S45+P45*S48-O45*T45-Q45*T48</f>
        <v>0.99446426890620809</v>
      </c>
      <c r="Y45" s="24">
        <f t="shared" ref="Y45" si="160">(N45*T45+O45*S45+P45*T48+Q45*S48)</f>
        <v>0</v>
      </c>
      <c r="Z45" s="22">
        <f t="shared" ref="Z45" si="161">N45*U45+P45*U48-O45*V45-Q45*V48</f>
        <v>0</v>
      </c>
      <c r="AA45" s="23">
        <f t="shared" ref="AA45" si="162">(N45*V45+O45*U45+P45*V48+Q45*U48)</f>
        <v>0.16359970044314787</v>
      </c>
      <c r="AB45" s="8"/>
      <c r="AC45" s="21">
        <v>1</v>
      </c>
      <c r="AD45" s="24">
        <v>0</v>
      </c>
      <c r="AE45" s="22">
        <v>0</v>
      </c>
      <c r="AF45" s="23">
        <v>0</v>
      </c>
      <c r="AH45" s="21">
        <f t="shared" ref="AH45" si="163">X45*AC45+Z45*AC48-Y45*AD45-AA45*AD48</f>
        <v>0.98257686244460873</v>
      </c>
      <c r="AI45" s="24">
        <f t="shared" ref="AI45" si="164">(X45*AD45+Y45*AC45+Z45*AD48+AA45*AC48)</f>
        <v>0</v>
      </c>
      <c r="AJ45" s="22">
        <f t="shared" ref="AJ45" si="165">X45*AE45+Z45*AE48-Y45*AF45-AA45*AF48</f>
        <v>0</v>
      </c>
      <c r="AK45" s="23">
        <f t="shared" ref="AK45" si="166">(X45*AF45+Y45*AE45+Z45*AF48+AA45*AE48)</f>
        <v>0.16359970044314787</v>
      </c>
      <c r="AL45" s="8"/>
      <c r="AM45" s="25">
        <f t="shared" ref="AM45" si="167">COS($AO$8*$B45)</f>
        <v>0.99939542521095015</v>
      </c>
      <c r="AN45" s="26">
        <v>0</v>
      </c>
      <c r="AO45" s="10">
        <v>0</v>
      </c>
      <c r="AP45" s="85">
        <f t="shared" ref="AP45" si="168">$AN$8*SIN($B45*$AO$8)</f>
        <v>0.10430271620057627</v>
      </c>
      <c r="AR45" s="21">
        <f t="shared" ref="AR45" si="169">AH45*AM45+AJ45*AM48-AI45*AN45-AK45*AN48</f>
        <v>0.98008683312017986</v>
      </c>
      <c r="AS45" s="24">
        <f t="shared" ref="AS45" si="170">(AH45*AN45+AI45*AM45+AJ45*AN48+AK45*AM48)</f>
        <v>0</v>
      </c>
      <c r="AT45" s="22">
        <f t="shared" ref="AT45" si="171">AH45*AO45+AJ45*AO48-AI45*AP45-AK45*AP48</f>
        <v>0</v>
      </c>
      <c r="AU45" s="23">
        <f t="shared" ref="AU45" si="172">(AH45*AP45+AI45*AO45+AJ45*AP48+AK45*AO48)</f>
        <v>0.26598622781757653</v>
      </c>
      <c r="AV45" s="8"/>
      <c r="AW45" s="21">
        <v>1</v>
      </c>
      <c r="AX45" s="24">
        <v>0</v>
      </c>
      <c r="AY45" s="22">
        <v>0</v>
      </c>
      <c r="AZ45" s="23">
        <v>0</v>
      </c>
      <c r="BB45" s="21">
        <f t="shared" ref="BB45" si="173">AR45*AW45+AT45*AW48-AS45*AX45-AU45*AX48</f>
        <v>0.96209893884229436</v>
      </c>
      <c r="BC45" s="24">
        <f t="shared" ref="BC45" si="174">(AR45*AX45+AS45*AW45+AT45*AX48+AU45*AW48)</f>
        <v>0</v>
      </c>
      <c r="BD45" s="22">
        <f t="shared" ref="BD45" si="175">AR45*AY45+AT45*AY48-AS45*AZ45-AU45*AZ48</f>
        <v>0</v>
      </c>
      <c r="BE45" s="23">
        <f t="shared" ref="BE45" si="176">(AR45*AZ45+AS45*AY45+AT45*AZ48+AU45*AY48)</f>
        <v>0.26598622781757653</v>
      </c>
      <c r="BF45" s="8"/>
      <c r="BG45" s="25">
        <f t="shared" ref="BG45" si="177">COS($BI$8*$B45)</f>
        <v>0.99980146154177407</v>
      </c>
      <c r="BH45" s="26">
        <v>0</v>
      </c>
      <c r="BI45" s="10">
        <v>0</v>
      </c>
      <c r="BJ45" s="85">
        <f t="shared" ref="BJ45" si="178">$BH$8*SIN($B45*$BI$8)</f>
        <v>5.9777399495057087E-2</v>
      </c>
      <c r="BL45" s="21">
        <f t="shared" ref="BL45" si="179">BB45*BG45+BD45*BG48-BC45*BH45-BE45*BH48</f>
        <v>0.96014126242448972</v>
      </c>
      <c r="BM45" s="24">
        <f t="shared" ref="BM45" si="180">(BB45*BH45+BC45*BG45+BD45*BH48+BE45*BG48)</f>
        <v>0</v>
      </c>
      <c r="BN45" s="22">
        <f t="shared" ref="BN45" si="181">BB45*BI45+BD45*BI48-BC45*BJ45-BE45*BJ48</f>
        <v>0</v>
      </c>
      <c r="BO45" s="23">
        <f t="shared" ref="BO45" si="182">(BB45*BJ45+BC45*BI45+BD45*BJ48+BE45*BI48)</f>
        <v>0.32344519194294258</v>
      </c>
      <c r="BQ45" s="27">
        <f t="shared" ref="BQ45" si="183">20*LOG((2*$BL$8)/(($BL$8*BL45+BN45+$BL$8*BL48+BN48)^2+($BL$8*BM45+BO45+$BL$8*BM48+BO48)^2)^0.5)</f>
        <v>-7.2752197681498505E-3</v>
      </c>
      <c r="BS45" s="64">
        <f t="shared" ref="BS45" si="184">((BL45^2+BM45^2)/(BL48^2+BM48^2))^0.5</f>
        <v>3.9748688436034887</v>
      </c>
      <c r="BT45" s="4"/>
      <c r="BU45" s="46">
        <f t="shared" si="34"/>
        <v>0.26</v>
      </c>
      <c r="BV45" s="47">
        <f t="shared" si="35"/>
        <v>-4.7596318606508523E-2</v>
      </c>
      <c r="BW45" s="45">
        <f t="shared" si="36"/>
        <v>-71.23097409420609</v>
      </c>
      <c r="BX45" s="49">
        <f t="shared" si="77"/>
        <v>-4.7596318606508523E-2</v>
      </c>
      <c r="BY45" s="10">
        <f t="shared" si="78"/>
        <v>-279.06796240855959</v>
      </c>
      <c r="BZ45" s="48">
        <f t="shared" si="79"/>
        <v>-4.8706547808611305</v>
      </c>
      <c r="CA45" s="31">
        <f t="shared" si="37"/>
        <v>-19.625885907756896</v>
      </c>
      <c r="CC45" s="44">
        <f t="shared" si="38"/>
        <v>0.26</v>
      </c>
      <c r="CD45" s="47">
        <f t="shared" si="38"/>
        <v>-4.7596318606508523E-2</v>
      </c>
      <c r="CE45" s="45">
        <f t="shared" si="39"/>
        <v>-19.625885907756896</v>
      </c>
      <c r="CF45" s="49"/>
      <c r="CG45" s="10">
        <v>-4.6393250809778415E-2</v>
      </c>
      <c r="CH45" s="48"/>
      <c r="CI45" s="31"/>
    </row>
    <row r="46" spans="2:87" ht="18.649999999999999" customHeight="1" thickBot="1">
      <c r="D46" s="25"/>
      <c r="E46" s="10"/>
      <c r="F46" s="10"/>
      <c r="G46" s="31"/>
      <c r="I46" s="29"/>
      <c r="L46" s="30"/>
      <c r="N46" s="29"/>
      <c r="Q46" s="30"/>
      <c r="S46" s="29"/>
      <c r="V46" s="30"/>
      <c r="X46" s="29"/>
      <c r="AA46" s="30"/>
      <c r="AC46" s="29"/>
      <c r="AF46" s="30"/>
      <c r="AH46" s="29"/>
      <c r="AK46" s="30"/>
      <c r="AM46" s="29"/>
      <c r="AP46" s="30"/>
      <c r="AR46" s="29"/>
      <c r="AU46" s="30"/>
      <c r="AW46" s="29"/>
      <c r="AZ46" s="30"/>
      <c r="BB46" s="29"/>
      <c r="BE46" s="30"/>
      <c r="BG46" s="29"/>
      <c r="BJ46" s="30"/>
      <c r="BL46" s="29"/>
      <c r="BO46" s="30"/>
      <c r="BS46" s="65"/>
      <c r="BT46" s="65"/>
      <c r="BU46" s="46">
        <f t="shared" si="34"/>
        <v>0.28000000000000003</v>
      </c>
      <c r="BV46" s="47">
        <f t="shared" si="35"/>
        <v>-4.4527605013658621E-2</v>
      </c>
      <c r="BW46" s="45">
        <f t="shared" si="36"/>
        <v>-76.812333342377286</v>
      </c>
      <c r="BX46" s="49">
        <f t="shared" si="77"/>
        <v>-4.4527605013658621E-2</v>
      </c>
      <c r="BY46" s="10">
        <f t="shared" si="78"/>
        <v>-281.01087669213581</v>
      </c>
      <c r="BZ46" s="48">
        <f t="shared" si="79"/>
        <v>-4.9045650321935614</v>
      </c>
      <c r="CA46" s="31">
        <f t="shared" si="37"/>
        <v>-19.913794527658084</v>
      </c>
      <c r="CC46" s="44">
        <f t="shared" si="38"/>
        <v>0.28000000000000003</v>
      </c>
      <c r="CD46" s="47">
        <f t="shared" si="38"/>
        <v>-4.4527605013658621E-2</v>
      </c>
      <c r="CE46" s="45">
        <f t="shared" si="39"/>
        <v>-19.913794527658084</v>
      </c>
      <c r="CF46" s="49"/>
      <c r="CG46" s="10">
        <v>-4.1822293273254624E-2</v>
      </c>
      <c r="CH46" s="48"/>
      <c r="CI46" s="31"/>
    </row>
    <row r="47" spans="2:87" ht="18.649999999999999" customHeight="1" thickBot="1">
      <c r="D47" s="254" t="s">
        <v>24</v>
      </c>
      <c r="E47" s="255"/>
      <c r="F47" s="256" t="s">
        <v>25</v>
      </c>
      <c r="G47" s="257"/>
      <c r="H47" s="123"/>
      <c r="I47" s="242" t="s">
        <v>4</v>
      </c>
      <c r="J47" s="243"/>
      <c r="K47" s="244" t="s">
        <v>5</v>
      </c>
      <c r="L47" s="245"/>
      <c r="M47" s="123"/>
      <c r="N47" s="242" t="s">
        <v>6</v>
      </c>
      <c r="O47" s="243"/>
      <c r="P47" s="244" t="s">
        <v>7</v>
      </c>
      <c r="Q47" s="245"/>
      <c r="R47" s="123"/>
      <c r="S47" s="242" t="s">
        <v>34</v>
      </c>
      <c r="T47" s="243"/>
      <c r="U47" s="244" t="s">
        <v>35</v>
      </c>
      <c r="V47" s="245"/>
      <c r="W47" s="123"/>
      <c r="X47" s="242" t="s">
        <v>47</v>
      </c>
      <c r="Y47" s="243"/>
      <c r="Z47" s="244" t="s">
        <v>48</v>
      </c>
      <c r="AA47" s="245"/>
      <c r="AB47" s="127"/>
      <c r="AC47" s="242" t="s">
        <v>63</v>
      </c>
      <c r="AD47" s="243"/>
      <c r="AE47" s="244" t="s">
        <v>8</v>
      </c>
      <c r="AF47" s="245"/>
      <c r="AG47" s="123"/>
      <c r="AH47" s="242" t="s">
        <v>78</v>
      </c>
      <c r="AI47" s="243"/>
      <c r="AJ47" s="244" t="s">
        <v>79</v>
      </c>
      <c r="AK47" s="245"/>
      <c r="AL47" s="127"/>
      <c r="AM47" s="242" t="s">
        <v>67</v>
      </c>
      <c r="AN47" s="243"/>
      <c r="AO47" s="244" t="s">
        <v>66</v>
      </c>
      <c r="AP47" s="245"/>
      <c r="AQ47" s="123"/>
      <c r="AR47" s="242" t="s">
        <v>83</v>
      </c>
      <c r="AS47" s="243"/>
      <c r="AT47" s="244" t="s">
        <v>82</v>
      </c>
      <c r="AU47" s="245"/>
      <c r="AV47" s="127"/>
      <c r="AW47" s="242" t="s">
        <v>71</v>
      </c>
      <c r="AX47" s="243"/>
      <c r="AY47" s="244" t="s">
        <v>70</v>
      </c>
      <c r="AZ47" s="245"/>
      <c r="BA47" s="123"/>
      <c r="BB47" s="124" t="s">
        <v>87</v>
      </c>
      <c r="BC47" s="125"/>
      <c r="BD47" s="122" t="s">
        <v>86</v>
      </c>
      <c r="BE47" s="126"/>
      <c r="BF47" s="127"/>
      <c r="BG47" s="242" t="s">
        <v>74</v>
      </c>
      <c r="BH47" s="243"/>
      <c r="BI47" s="244" t="s">
        <v>75</v>
      </c>
      <c r="BJ47" s="245"/>
      <c r="BK47" s="123"/>
      <c r="BL47" s="242" t="s">
        <v>91</v>
      </c>
      <c r="BM47" s="243"/>
      <c r="BN47" s="244" t="s">
        <v>90</v>
      </c>
      <c r="BO47" s="245"/>
      <c r="BP47" s="123"/>
      <c r="BQ47" s="35" t="s">
        <v>166</v>
      </c>
      <c r="BS47" s="66" t="s">
        <v>121</v>
      </c>
      <c r="BT47" s="65"/>
      <c r="BU47" s="46">
        <f t="shared" si="34"/>
        <v>0.3</v>
      </c>
      <c r="BV47" s="47">
        <f t="shared" si="35"/>
        <v>-3.9879649853331173E-2</v>
      </c>
      <c r="BW47" s="45">
        <f t="shared" si="36"/>
        <v>-82.432550876219992</v>
      </c>
      <c r="BX47" s="49">
        <f t="shared" si="77"/>
        <v>-3.9879649853331173E-2</v>
      </c>
      <c r="BY47" s="10">
        <f t="shared" si="78"/>
        <v>-283.23515543803711</v>
      </c>
      <c r="BZ47" s="48">
        <f t="shared" si="79"/>
        <v>-4.9433860197916699</v>
      </c>
      <c r="CA47" s="31">
        <f t="shared" si="37"/>
        <v>-20.390254314464372</v>
      </c>
      <c r="CC47" s="44">
        <f t="shared" si="38"/>
        <v>0.3</v>
      </c>
      <c r="CD47" s="47">
        <f t="shared" si="38"/>
        <v>-3.9879649853331173E-2</v>
      </c>
      <c r="CE47" s="45">
        <f t="shared" si="39"/>
        <v>-20.390254314464372</v>
      </c>
      <c r="CF47" s="49"/>
      <c r="CG47" s="10">
        <v>-3.5798055987035095E-2</v>
      </c>
      <c r="CH47" s="48"/>
      <c r="CI47" s="31"/>
    </row>
    <row r="48" spans="2:87" ht="18.649999999999999" customHeight="1" thickTop="1" thickBot="1">
      <c r="D48" s="15">
        <v>0</v>
      </c>
      <c r="E48" s="145">
        <f t="shared" ref="E48" si="185">(1/$E$8)*SIN($B45*$F$8)</f>
        <v>6.6417186419362251E-3</v>
      </c>
      <c r="F48" s="15">
        <f t="shared" ref="F48" si="186">COS($F$8*$B45)</f>
        <v>0.9998014743744541</v>
      </c>
      <c r="G48" s="37">
        <v>0</v>
      </c>
      <c r="I48" s="21">
        <v>0</v>
      </c>
      <c r="J48" s="24">
        <f t="shared" ref="J48" si="187">(TAN($K$8*$B45))/$J$8</f>
        <v>6.7627164103482379E-2</v>
      </c>
      <c r="K48" s="22">
        <v>1</v>
      </c>
      <c r="L48" s="23">
        <v>0</v>
      </c>
      <c r="N48" s="21">
        <f t="shared" ref="N48" si="188">D48*I45+F48*I48-E48*J45-G48*J48</f>
        <v>0</v>
      </c>
      <c r="O48" s="24">
        <f t="shared" ref="O48" si="189">(D48*J45+E48*I45+F48*J48+G48*I48)</f>
        <v>7.4255457020361071E-2</v>
      </c>
      <c r="P48" s="22">
        <f t="shared" ref="P48" si="190">D48*K45+F48*K48-E48*L45-G48*L48</f>
        <v>0.9998014743744541</v>
      </c>
      <c r="Q48" s="23">
        <f t="shared" ref="Q48" si="191">(D48*L45+E48*K45+F48*L48+G48*K48)</f>
        <v>0</v>
      </c>
      <c r="S48" s="15">
        <v>0</v>
      </c>
      <c r="T48" s="145">
        <f t="shared" ref="T48" si="192">(1/$T$8)*SIN($B45*$U$8)</f>
        <v>1.1589190688952918E-2</v>
      </c>
      <c r="U48" s="15">
        <f t="shared" ref="U48" si="193">COS($U$8*$B45)</f>
        <v>0.99939542521095015</v>
      </c>
      <c r="V48" s="37">
        <v>0</v>
      </c>
      <c r="X48" s="21">
        <f t="shared" ref="X48" si="194">N48*S45+P48*S48-O48*T45-Q48*T48</f>
        <v>0</v>
      </c>
      <c r="Y48" s="24">
        <f t="shared" ref="Y48" si="195">(N48*T45+O48*S45+P48*T48+Q48*S48)</f>
        <v>8.5797453980719002E-2</v>
      </c>
      <c r="Z48" s="22">
        <f t="shared" ref="Z48" si="196">N48*U45+P48*U48-O48*V45-Q48*V48</f>
        <v>0.99145197374905358</v>
      </c>
      <c r="AA48" s="23">
        <f t="shared" ref="AA48" si="197">(N48*V45+O48*U45+P48*V48+Q48*U48)</f>
        <v>0</v>
      </c>
      <c r="AB48" s="8"/>
      <c r="AC48" s="21">
        <v>0</v>
      </c>
      <c r="AD48" s="24">
        <f t="shared" ref="AD48" si="198">(TAN($AE$8*$B45))/$AD$8</f>
        <v>7.2661541735098353E-2</v>
      </c>
      <c r="AE48" s="22">
        <v>1</v>
      </c>
      <c r="AF48" s="23">
        <v>0</v>
      </c>
      <c r="AH48" s="21">
        <f t="shared" ref="AH48" si="199">X48*AC45+Z48*AC48-Y48*AD45-AA48*AD48</f>
        <v>0</v>
      </c>
      <c r="AI48" s="24">
        <f t="shared" ref="AI48" si="200">(X48*AD45+Y48*AC45+Z48*AD48+AA48*AC48)</f>
        <v>0.1578378829496315</v>
      </c>
      <c r="AJ48" s="22">
        <f t="shared" ref="AJ48" si="201">X48*AE45+Z48*AE48-Y48*AF45-AA48*AF48</f>
        <v>0.99145197374905358</v>
      </c>
      <c r="AK48" s="23">
        <f t="shared" ref="AK48" si="202">(X48*AF45+Y48*AE45+Z48*AF48+AA48*AE48)</f>
        <v>0</v>
      </c>
      <c r="AL48" s="8"/>
      <c r="AM48" s="15">
        <v>0</v>
      </c>
      <c r="AN48" s="85">
        <f t="shared" ref="AN48" si="203">(1/$AN$8)*SIN($B45*$AO$8)</f>
        <v>1.1589190688952918E-2</v>
      </c>
      <c r="AO48" s="25">
        <f t="shared" ref="AO48" si="204">COS($AO$8*$B45)</f>
        <v>0.99939542521095015</v>
      </c>
      <c r="AP48" s="37">
        <v>0</v>
      </c>
      <c r="AR48" s="21">
        <f t="shared" ref="AR48" si="205">AH48*AM45+AJ48*AM48-AI48*AN45-AK48*AN48</f>
        <v>0</v>
      </c>
      <c r="AS48" s="24">
        <f t="shared" ref="AS48" si="206">(AH48*AN45+AI48*AM45+AJ48*AN48+AK48*AM48)</f>
        <v>0.16923258412755968</v>
      </c>
      <c r="AT48" s="22">
        <f t="shared" ref="AT48" si="207">AH48*AO45+AJ48*AO48-AI48*AP45-AK48*AP48</f>
        <v>0.97438964697017605</v>
      </c>
      <c r="AU48" s="23">
        <f t="shared" ref="AU48" si="208">(AH48*AP45+AI48*AO45+AJ48*AP48+AK48*AO48)</f>
        <v>0</v>
      </c>
      <c r="AV48" s="8"/>
      <c r="AW48" s="21">
        <v>0</v>
      </c>
      <c r="AX48" s="24">
        <f t="shared" ref="AX48" si="209">(TAN($AY$8*$B45))/$AX$8</f>
        <v>6.7627164103482379E-2</v>
      </c>
      <c r="AY48" s="22">
        <v>1</v>
      </c>
      <c r="AZ48" s="23">
        <v>0</v>
      </c>
      <c r="BB48" s="21">
        <f t="shared" ref="BB48" si="210">AR48*AW45+AT48*AW48-AS48*AX45-AU48*AX48</f>
        <v>0</v>
      </c>
      <c r="BC48" s="24">
        <f t="shared" ref="BC48" si="211">(AR48*AX45+AS48*AW45+AT48*AX48+AU48*AW48)</f>
        <v>0.23512779268394604</v>
      </c>
      <c r="BD48" s="22">
        <f t="shared" ref="BD48" si="212">AR48*AY45+AT48*AY48-AS48*AZ45-AU48*AZ48</f>
        <v>0.97438964697017605</v>
      </c>
      <c r="BE48" s="23">
        <f t="shared" ref="BE48" si="213">(AR48*AZ45+AS48*AY45+AT48*AZ48+AU48*AY48)</f>
        <v>0</v>
      </c>
      <c r="BF48" s="8"/>
      <c r="BG48" s="15">
        <v>0</v>
      </c>
      <c r="BH48" s="85">
        <f t="shared" ref="BH48" si="214">(1/$BH$8)*SIN($B45*$BI$8)</f>
        <v>6.6419332772285657E-3</v>
      </c>
      <c r="BI48" s="25">
        <f t="shared" ref="BI48" si="215">COS($BI$8*$B45)</f>
        <v>0.99980146154177407</v>
      </c>
      <c r="BJ48" s="37">
        <v>0</v>
      </c>
      <c r="BL48" s="21">
        <f t="shared" ref="BL48" si="216">BB48*BG45+BD48*BG48-BC48*BH45-BE48*BH48</f>
        <v>0</v>
      </c>
      <c r="BM48" s="24">
        <f t="shared" ref="BM48" si="217">(BB48*BH45+BC48*BG45+BD48*BH48+BE48*BG48)</f>
        <v>0.24155294179569869</v>
      </c>
      <c r="BN48" s="22">
        <f t="shared" ref="BN48" si="218">BB48*BI45+BD48*BI48-BC48*BJ45-BE48*BJ48</f>
        <v>0.96014086515629604</v>
      </c>
      <c r="BO48" s="23">
        <f t="shared" ref="BO48" si="219">(BB48*BJ45+BC48*BI45+BD48*BJ48+BE48*BI48)</f>
        <v>0</v>
      </c>
      <c r="BQ48" s="38">
        <f t="shared" ref="BQ48" si="220">(180/PI())*ATAN(-1*(($BL$8*BM45+BO45+$BL$8*BM48+BO48)/($BL$8*BL45+BN45+$BL$8*BL48+BN48)))</f>
        <v>-16.395287126599694</v>
      </c>
      <c r="BS48" s="67">
        <f t="shared" ref="BS48" si="221">20*LOG(((($BL$8*BL45+BN45-$BL$8*BL48-BN48)^2+($BL$8*BM45+BO45-$BL$8*BM48-BO48)^2)/(($BL$8*BL45+BN45+$BL$8*BL48+BN48)^2+($BL$8*BM45+BO45+$BL$8*BM48+BO48)^2))^0.5)</f>
        <v>-27.763019045854289</v>
      </c>
      <c r="BT48" s="65"/>
      <c r="BU48" s="46">
        <f t="shared" si="34"/>
        <v>0.32</v>
      </c>
      <c r="BV48" s="47">
        <f t="shared" si="35"/>
        <v>-3.3967763241165613E-2</v>
      </c>
      <c r="BW48" s="45">
        <f t="shared" si="36"/>
        <v>-88.097253984980739</v>
      </c>
      <c r="BX48" s="49">
        <f t="shared" si="77"/>
        <v>-3.3967763241165613E-2</v>
      </c>
      <c r="BY48" s="10">
        <f t="shared" si="78"/>
        <v>8714.2819271234657</v>
      </c>
      <c r="BZ48" s="48">
        <f t="shared" si="79"/>
        <v>-4.9886942362363493</v>
      </c>
      <c r="CA48" s="31">
        <f t="shared" si="37"/>
        <v>-21.084146427319403</v>
      </c>
      <c r="CC48" s="44">
        <f t="shared" si="38"/>
        <v>0.32</v>
      </c>
      <c r="CD48" s="47">
        <f t="shared" si="38"/>
        <v>-3.3967763241165613E-2</v>
      </c>
      <c r="CE48" s="45">
        <f t="shared" si="39"/>
        <v>-21.084146427319403</v>
      </c>
      <c r="CF48" s="49"/>
      <c r="CG48" s="10">
        <v>-2.8802964478557742E-2</v>
      </c>
      <c r="CH48" s="48"/>
      <c r="CI48" s="31"/>
    </row>
    <row r="49" spans="2:87" ht="18.649999999999999" customHeight="1">
      <c r="BS49" s="32"/>
      <c r="BU49" s="46">
        <f t="shared" si="34"/>
        <v>0.34</v>
      </c>
      <c r="BV49" s="47">
        <f t="shared" si="35"/>
        <v>-2.7221963951651468E-2</v>
      </c>
      <c r="BW49" s="45">
        <f t="shared" si="36"/>
        <v>86.188384557488746</v>
      </c>
      <c r="BX49" s="49">
        <f t="shared" si="77"/>
        <v>-2.7221963951651468E-2</v>
      </c>
      <c r="BY49" s="10">
        <f t="shared" si="78"/>
        <v>-288.4270945971279</v>
      </c>
      <c r="BZ49" s="48">
        <f t="shared" si="79"/>
        <v>-5.0340024526810296</v>
      </c>
      <c r="CA49" s="31">
        <f t="shared" si="37"/>
        <v>-22.042252440003619</v>
      </c>
      <c r="CC49" s="44">
        <f t="shared" si="38"/>
        <v>0.34</v>
      </c>
      <c r="CD49" s="47">
        <f t="shared" si="38"/>
        <v>-2.7221963951651468E-2</v>
      </c>
      <c r="CE49" s="45">
        <f t="shared" si="39"/>
        <v>-22.042252440003619</v>
      </c>
      <c r="CF49" s="49"/>
      <c r="CG49" s="10">
        <v>-2.1420181370081143E-2</v>
      </c>
      <c r="CH49" s="48"/>
      <c r="CI49" s="31"/>
    </row>
    <row r="50" spans="2:87" ht="18.649999999999999" customHeight="1" thickBot="1">
      <c r="D50" s="8"/>
      <c r="E50" s="8" t="s">
        <v>93</v>
      </c>
      <c r="F50" s="8"/>
      <c r="G50" s="8"/>
      <c r="H50" s="8"/>
      <c r="I50" s="8"/>
      <c r="J50" s="8" t="s">
        <v>94</v>
      </c>
      <c r="K50" s="8"/>
      <c r="L50" s="8"/>
      <c r="M50" s="8"/>
      <c r="N50" s="8"/>
      <c r="O50" s="8" t="s">
        <v>95</v>
      </c>
      <c r="P50" s="8"/>
      <c r="Q50" s="8"/>
      <c r="R50" s="8"/>
      <c r="S50" s="8"/>
      <c r="T50" s="8" t="s">
        <v>96</v>
      </c>
      <c r="U50" s="8"/>
      <c r="V50" s="8"/>
      <c r="W50" s="8"/>
      <c r="X50" s="8"/>
      <c r="Y50" s="8" t="s">
        <v>97</v>
      </c>
      <c r="Z50" s="8"/>
      <c r="AA50" s="8"/>
      <c r="AB50" s="8"/>
      <c r="AC50" s="8"/>
      <c r="AD50" s="8" t="s">
        <v>98</v>
      </c>
      <c r="AE50" s="8"/>
      <c r="AF50" s="8"/>
      <c r="AG50" s="8"/>
      <c r="AH50" s="8"/>
      <c r="AI50" s="8" t="s">
        <v>99</v>
      </c>
      <c r="AJ50" s="8"/>
      <c r="AK50" s="8"/>
      <c r="AL50" s="8"/>
      <c r="AM50" s="8"/>
      <c r="AN50" s="8" t="s">
        <v>96</v>
      </c>
      <c r="AO50" s="8"/>
      <c r="AP50" s="8"/>
      <c r="AQ50" s="8"/>
      <c r="AR50" s="8"/>
      <c r="AS50" s="8" t="s">
        <v>100</v>
      </c>
      <c r="AT50" s="8"/>
      <c r="AU50" s="8"/>
      <c r="AV50" s="8"/>
      <c r="AW50" s="8"/>
      <c r="AX50" s="8" t="s">
        <v>94</v>
      </c>
      <c r="AY50" s="8"/>
      <c r="AZ50" s="8"/>
      <c r="BA50" s="8"/>
      <c r="BB50" s="8"/>
      <c r="BC50" s="8" t="s">
        <v>101</v>
      </c>
      <c r="BD50" s="8"/>
      <c r="BE50" s="8"/>
      <c r="BF50" s="8"/>
      <c r="BG50" s="8"/>
      <c r="BH50" s="8" t="s">
        <v>96</v>
      </c>
      <c r="BI50" s="8"/>
      <c r="BJ50" s="8"/>
      <c r="BK50" s="8"/>
      <c r="BL50" s="8"/>
      <c r="BM50" s="8" t="s">
        <v>102</v>
      </c>
      <c r="BN50" s="8"/>
      <c r="BO50" s="8"/>
      <c r="BP50" s="8"/>
      <c r="BU50" s="46">
        <f t="shared" si="34"/>
        <v>0.36</v>
      </c>
      <c r="BV50" s="47">
        <f t="shared" si="35"/>
        <v>-2.0164105638423246E-2</v>
      </c>
      <c r="BW50" s="45">
        <f t="shared" si="36"/>
        <v>80.419842665546199</v>
      </c>
      <c r="BX50" s="49">
        <f t="shared" si="77"/>
        <v>-2.0164105638423246E-2</v>
      </c>
      <c r="BY50" s="10">
        <f t="shared" si="78"/>
        <v>-291.32163785308165</v>
      </c>
      <c r="BZ50" s="48">
        <f t="shared" si="79"/>
        <v>-5.0845217628388193</v>
      </c>
      <c r="CA50" s="31">
        <f t="shared" si="37"/>
        <v>-23.342131624823878</v>
      </c>
      <c r="CC50" s="44">
        <f t="shared" si="38"/>
        <v>0.36</v>
      </c>
      <c r="CD50" s="47">
        <f t="shared" si="38"/>
        <v>-2.0164105638423246E-2</v>
      </c>
      <c r="CE50" s="45">
        <f t="shared" si="39"/>
        <v>-23.342131624823878</v>
      </c>
      <c r="CF50" s="49"/>
      <c r="CG50" s="10">
        <v>-1.429041283966659E-2</v>
      </c>
      <c r="CH50" s="48"/>
      <c r="CI50" s="31"/>
    </row>
    <row r="51" spans="2:87" ht="18.649999999999999" customHeight="1" thickBot="1">
      <c r="B51" s="16"/>
      <c r="D51" s="250" t="s">
        <v>22</v>
      </c>
      <c r="E51" s="251"/>
      <c r="F51" s="252" t="s">
        <v>23</v>
      </c>
      <c r="G51" s="253"/>
      <c r="H51" s="123"/>
      <c r="I51" s="242" t="s">
        <v>1</v>
      </c>
      <c r="J51" s="243"/>
      <c r="K51" s="244" t="s">
        <v>2</v>
      </c>
      <c r="L51" s="245"/>
      <c r="M51" s="123"/>
      <c r="N51" s="242" t="s">
        <v>43</v>
      </c>
      <c r="O51" s="243"/>
      <c r="P51" s="244" t="s">
        <v>44</v>
      </c>
      <c r="Q51" s="245"/>
      <c r="R51" s="123"/>
      <c r="S51" s="242" t="s">
        <v>32</v>
      </c>
      <c r="T51" s="243"/>
      <c r="U51" s="244" t="s">
        <v>33</v>
      </c>
      <c r="V51" s="245"/>
      <c r="W51" s="123"/>
      <c r="X51" s="242" t="s">
        <v>45</v>
      </c>
      <c r="Y51" s="243"/>
      <c r="Z51" s="244" t="s">
        <v>46</v>
      </c>
      <c r="AA51" s="245"/>
      <c r="AB51" s="127"/>
      <c r="AC51" s="242" t="s">
        <v>62</v>
      </c>
      <c r="AD51" s="243"/>
      <c r="AE51" s="244" t="s">
        <v>3</v>
      </c>
      <c r="AF51" s="245"/>
      <c r="AG51" s="123"/>
      <c r="AH51" s="242" t="s">
        <v>76</v>
      </c>
      <c r="AI51" s="243"/>
      <c r="AJ51" s="244" t="s">
        <v>77</v>
      </c>
      <c r="AK51" s="245"/>
      <c r="AL51" s="127"/>
      <c r="AM51" s="242" t="s">
        <v>64</v>
      </c>
      <c r="AN51" s="243"/>
      <c r="AO51" s="244" t="s">
        <v>65</v>
      </c>
      <c r="AP51" s="245"/>
      <c r="AQ51" s="123"/>
      <c r="AR51" s="242" t="s">
        <v>80</v>
      </c>
      <c r="AS51" s="243"/>
      <c r="AT51" s="244" t="s">
        <v>81</v>
      </c>
      <c r="AU51" s="245"/>
      <c r="AV51" s="127"/>
      <c r="AW51" s="242" t="s">
        <v>68</v>
      </c>
      <c r="AX51" s="243"/>
      <c r="AY51" s="244" t="s">
        <v>69</v>
      </c>
      <c r="AZ51" s="245"/>
      <c r="BA51" s="123"/>
      <c r="BB51" s="246" t="s">
        <v>84</v>
      </c>
      <c r="BC51" s="247"/>
      <c r="BD51" s="248" t="s">
        <v>85</v>
      </c>
      <c r="BE51" s="249"/>
      <c r="BF51" s="127"/>
      <c r="BG51" s="242" t="s">
        <v>72</v>
      </c>
      <c r="BH51" s="243"/>
      <c r="BI51" s="244" t="s">
        <v>73</v>
      </c>
      <c r="BJ51" s="245"/>
      <c r="BK51" s="123"/>
      <c r="BL51" s="242" t="s">
        <v>88</v>
      </c>
      <c r="BM51" s="243"/>
      <c r="BN51" s="244" t="s">
        <v>89</v>
      </c>
      <c r="BO51" s="245"/>
      <c r="BP51" s="123"/>
      <c r="BQ51" s="19" t="s">
        <v>165</v>
      </c>
      <c r="BS51" s="63" t="s">
        <v>120</v>
      </c>
      <c r="BT51" s="4"/>
      <c r="BU51" s="46">
        <f t="shared" si="34"/>
        <v>0.38</v>
      </c>
      <c r="BV51" s="47">
        <f t="shared" si="35"/>
        <v>-1.3375728806718024E-2</v>
      </c>
      <c r="BW51" s="45">
        <f t="shared" si="36"/>
        <v>74.59340990848456</v>
      </c>
      <c r="BX51" s="49">
        <f t="shared" si="77"/>
        <v>-1.3375728806718024E-2</v>
      </c>
      <c r="BY51" s="10">
        <f t="shared" si="78"/>
        <v>-294.35577075769828</v>
      </c>
      <c r="BZ51" s="48">
        <f t="shared" si="79"/>
        <v>-5.1374773719674787</v>
      </c>
      <c r="CA51" s="31">
        <f t="shared" si="37"/>
        <v>-25.121354712413726</v>
      </c>
      <c r="CC51" s="44">
        <f t="shared" si="38"/>
        <v>0.38</v>
      </c>
      <c r="CD51" s="47">
        <f t="shared" si="38"/>
        <v>-1.3375728806718024E-2</v>
      </c>
      <c r="CE51" s="45">
        <f t="shared" si="39"/>
        <v>-25.121354712413726</v>
      </c>
      <c r="CF51" s="49"/>
      <c r="CG51" s="10">
        <v>-8.0601209783646259E-3</v>
      </c>
      <c r="CH51" s="48"/>
      <c r="CI51" s="31"/>
    </row>
    <row r="52" spans="2:87" ht="18.649999999999999" customHeight="1" thickTop="1" thickBot="1">
      <c r="B52" s="39">
        <v>0.08</v>
      </c>
      <c r="D52" s="25">
        <f t="shared" ref="D52" si="222">COS($F$8*$B52)</f>
        <v>0.99964707463755076</v>
      </c>
      <c r="E52" s="26">
        <v>0</v>
      </c>
      <c r="F52" s="10">
        <v>0</v>
      </c>
      <c r="G52" s="85">
        <f t="shared" ref="G52" si="223">$E$8*SIN($B52*$F$8)</f>
        <v>7.9696521362498551E-2</v>
      </c>
      <c r="I52" s="21">
        <v>1</v>
      </c>
      <c r="J52" s="24">
        <v>0</v>
      </c>
      <c r="K52" s="22">
        <v>0</v>
      </c>
      <c r="L52" s="23">
        <v>0</v>
      </c>
      <c r="N52" s="21">
        <f t="shared" ref="N52" si="224">D52*I52+F52*I55-E52*J52-G52*J55</f>
        <v>0.99245669880976872</v>
      </c>
      <c r="O52" s="24">
        <f t="shared" ref="O52" si="225">(D52*J52+E52*I52+F52*J55+G52*I55)</f>
        <v>0</v>
      </c>
      <c r="P52" s="22">
        <f t="shared" ref="P52" si="226">D52*K52+F52*K55-E52*L52-G52*L55</f>
        <v>0</v>
      </c>
      <c r="Q52" s="23">
        <f t="shared" ref="Q52" si="227">(D52*L52+E52*K52+F52*L55+G52*K55)</f>
        <v>7.9696521362498551E-2</v>
      </c>
      <c r="S52" s="25">
        <f t="shared" ref="S52" si="228">COS($U$8*$B52)</f>
        <v>0.99892528461548091</v>
      </c>
      <c r="T52" s="26">
        <v>0</v>
      </c>
      <c r="U52" s="10">
        <v>0</v>
      </c>
      <c r="V52" s="85">
        <f t="shared" ref="V52" si="229">$T$8*SIN($B52*$U$8)</f>
        <v>0.13904848723709112</v>
      </c>
      <c r="X52" s="21">
        <f t="shared" ref="X52" si="230">N52*S52+P52*S55-O52*T52-Q52*T55</f>
        <v>0.99015879246780947</v>
      </c>
      <c r="Y52" s="24">
        <f t="shared" ref="Y52" si="231">(N52*T52+O52*S52+P52*T55+Q52*S55)</f>
        <v>0</v>
      </c>
      <c r="Z52" s="22">
        <f t="shared" ref="Z52" si="232">N52*U52+P52*U55-O52*V52-Q52*V55</f>
        <v>0</v>
      </c>
      <c r="AA52" s="23">
        <f t="shared" ref="AA52" si="233">(N52*V52+O52*U52+P52*V55+Q52*U55)</f>
        <v>0.21761047290271335</v>
      </c>
      <c r="AB52" s="8"/>
      <c r="AC52" s="21">
        <v>1</v>
      </c>
      <c r="AD52" s="24">
        <v>0</v>
      </c>
      <c r="AE52" s="22">
        <v>0</v>
      </c>
      <c r="AF52" s="23">
        <v>0</v>
      </c>
      <c r="AH52" s="21">
        <f t="shared" ref="AH52" si="234">X52*AC52+Z52*AC55-Y52*AD52-AA52*AD55</f>
        <v>0.96906209802091359</v>
      </c>
      <c r="AI52" s="24">
        <f t="shared" ref="AI52" si="235">(X52*AD52+Y52*AC52+Z52*AD55+AA52*AC55)</f>
        <v>0</v>
      </c>
      <c r="AJ52" s="22">
        <f t="shared" ref="AJ52" si="236">X52*AE52+Z52*AE55-Y52*AF52-AA52*AF55</f>
        <v>0</v>
      </c>
      <c r="AK52" s="23">
        <f t="shared" ref="AK52" si="237">(X52*AF52+Y52*AE52+Z52*AF55+AA52*AE55)</f>
        <v>0.21761047290271335</v>
      </c>
      <c r="AL52" s="8"/>
      <c r="AM52" s="25">
        <f t="shared" ref="AM52" si="238">COS($AO$8*$B52)</f>
        <v>0.99892528461548091</v>
      </c>
      <c r="AN52" s="26">
        <v>0</v>
      </c>
      <c r="AO52" s="10">
        <v>0</v>
      </c>
      <c r="AP52" s="85">
        <f t="shared" ref="AP52" si="239">$AN$8*SIN($B52*$AO$8)</f>
        <v>0.13904848723709112</v>
      </c>
      <c r="AR52" s="21">
        <f t="shared" ref="AR52" si="240">AH52*AM52+AJ52*AM55-AI52*AN52-AK52*AN55</f>
        <v>0.96465858684627503</v>
      </c>
      <c r="AS52" s="24">
        <f t="shared" ref="AS52" si="241">(AH52*AN52+AI52*AM52+AJ52*AN55+AK52*AM55)</f>
        <v>0</v>
      </c>
      <c r="AT52" s="22">
        <f t="shared" ref="AT52" si="242">AH52*AO52+AJ52*AO55-AI52*AP52-AK52*AP55</f>
        <v>0</v>
      </c>
      <c r="AU52" s="23">
        <f t="shared" ref="AU52" si="243">(AH52*AP52+AI52*AO52+AJ52*AP55+AK52*AO55)</f>
        <v>0.3521232223482621</v>
      </c>
      <c r="AV52" s="8"/>
      <c r="AW52" s="21">
        <v>1</v>
      </c>
      <c r="AX52" s="24">
        <v>0</v>
      </c>
      <c r="AY52" s="22">
        <v>0</v>
      </c>
      <c r="AZ52" s="23">
        <v>0</v>
      </c>
      <c r="BB52" s="21">
        <f t="shared" ref="BB52" si="244">AR52*AW52+AT52*AW55-AS52*AX52-AU52*AX55</f>
        <v>0.93288934192707262</v>
      </c>
      <c r="BC52" s="24">
        <f t="shared" ref="BC52" si="245">(AR52*AX52+AS52*AW52+AT52*AX55+AU52*AW55)</f>
        <v>0</v>
      </c>
      <c r="BD52" s="22">
        <f t="shared" ref="BD52" si="246">AR52*AY52+AT52*AY55-AS52*AZ52-AU52*AZ55</f>
        <v>0</v>
      </c>
      <c r="BE52" s="23">
        <f t="shared" ref="BE52" si="247">(AR52*AZ52+AS52*AY52+AT52*AZ55+AU52*AY55)</f>
        <v>0.3521232223482621</v>
      </c>
      <c r="BF52" s="8"/>
      <c r="BG52" s="25">
        <f t="shared" ref="BG52" si="248">COS($BI$8*$B52)</f>
        <v>0.99964705182507174</v>
      </c>
      <c r="BH52" s="26">
        <v>0</v>
      </c>
      <c r="BI52" s="10">
        <v>0</v>
      </c>
      <c r="BJ52" s="85">
        <f t="shared" ref="BJ52" si="249">$BH$8*SIN($B52*$BI$8)</f>
        <v>7.9699096588239204E-2</v>
      </c>
      <c r="BL52" s="21">
        <f t="shared" ref="BL52" si="250">BB52*BG52+BD52*BG55-BC52*BH52-BE52*BH55</f>
        <v>0.92944186892432989</v>
      </c>
      <c r="BM52" s="24">
        <f t="shared" ref="BM52" si="251">(BB52*BH52+BC52*BG52+BD52*BH55+BE52*BG55)</f>
        <v>0</v>
      </c>
      <c r="BN52" s="22">
        <f t="shared" ref="BN52" si="252">BB52*BI52+BD52*BI55-BC52*BJ52-BE52*BJ55</f>
        <v>0</v>
      </c>
      <c r="BO52" s="23">
        <f t="shared" ref="BO52" si="253">(BB52*BJ52+BC52*BI52+BD52*BJ55+BE52*BI55)</f>
        <v>0.42634937886796909</v>
      </c>
      <c r="BQ52" s="27">
        <f t="shared" ref="BQ52" si="254">20*LOG((2*$BL$8)/(($BL$8*BL52+BN52+$BL$8*BL55+BN55)^2+($BL$8*BM52+BO52+$BL$8*BM55+BO55)^2)^0.5)</f>
        <v>-1.2421504690693383E-2</v>
      </c>
      <c r="BS52" s="64">
        <f t="shared" ref="BS52" si="255">((BL52^2+BM52^2)/(BL55^2+BM55^2))^0.5</f>
        <v>2.9107641850166783</v>
      </c>
      <c r="BT52" s="4"/>
      <c r="BU52" s="46">
        <f t="shared" si="34"/>
        <v>0.4</v>
      </c>
      <c r="BV52" s="47">
        <f t="shared" si="35"/>
        <v>-7.4574184762828694E-3</v>
      </c>
      <c r="BW52" s="45">
        <f t="shared" si="36"/>
        <v>68.706294493330589</v>
      </c>
      <c r="BX52" s="49">
        <f t="shared" si="77"/>
        <v>-7.4574184762828694E-3</v>
      </c>
      <c r="BY52" s="10">
        <f t="shared" si="78"/>
        <v>-297.48187434850757</v>
      </c>
      <c r="BZ52" s="48">
        <f t="shared" si="79"/>
        <v>-5.1920381723855185</v>
      </c>
      <c r="CA52" s="31">
        <f t="shared" si="37"/>
        <v>-27.65568614470142</v>
      </c>
      <c r="CC52" s="44">
        <f t="shared" si="38"/>
        <v>0.4</v>
      </c>
      <c r="CD52" s="47">
        <f t="shared" si="38"/>
        <v>-7.4574184762828694E-3</v>
      </c>
      <c r="CE52" s="45">
        <f t="shared" si="39"/>
        <v>-27.65568614470142</v>
      </c>
      <c r="CF52" s="49"/>
      <c r="CG52" s="10">
        <v>-3.3244489628709672E-3</v>
      </c>
      <c r="CH52" s="48"/>
      <c r="CI52" s="31"/>
    </row>
    <row r="53" spans="2:87" ht="18.649999999999999" customHeight="1" thickBot="1">
      <c r="D53" s="25"/>
      <c r="E53" s="10"/>
      <c r="F53" s="10"/>
      <c r="G53" s="31"/>
      <c r="I53" s="29"/>
      <c r="L53" s="30"/>
      <c r="N53" s="29"/>
      <c r="Q53" s="30"/>
      <c r="S53" s="29"/>
      <c r="V53" s="30"/>
      <c r="X53" s="29"/>
      <c r="AA53" s="30"/>
      <c r="AC53" s="29"/>
      <c r="AF53" s="30"/>
      <c r="AH53" s="29"/>
      <c r="AK53" s="30"/>
      <c r="AM53" s="29"/>
      <c r="AP53" s="30"/>
      <c r="AR53" s="29"/>
      <c r="AU53" s="30"/>
      <c r="AW53" s="29"/>
      <c r="AZ53" s="30"/>
      <c r="BB53" s="29"/>
      <c r="BE53" s="30"/>
      <c r="BG53" s="29"/>
      <c r="BJ53" s="30"/>
      <c r="BL53" s="29"/>
      <c r="BO53" s="30"/>
      <c r="BS53" s="65"/>
      <c r="BT53" s="65"/>
      <c r="BU53" s="46">
        <f t="shared" si="34"/>
        <v>0.42</v>
      </c>
      <c r="BV53" s="47">
        <f t="shared" si="35"/>
        <v>-2.9813422483077924E-3</v>
      </c>
      <c r="BW53" s="45">
        <f t="shared" si="36"/>
        <v>62.756657006360449</v>
      </c>
      <c r="BX53" s="49">
        <f t="shared" si="77"/>
        <v>-2.9813422483077924E-3</v>
      </c>
      <c r="BY53" s="10">
        <f t="shared" si="78"/>
        <v>-300.65519073830745</v>
      </c>
      <c r="BZ53" s="48">
        <f t="shared" si="79"/>
        <v>-5.2474229915950259</v>
      </c>
      <c r="CA53" s="31">
        <f t="shared" si="37"/>
        <v>-31.635215354095976</v>
      </c>
      <c r="CC53" s="44">
        <f t="shared" si="38"/>
        <v>0.42</v>
      </c>
      <c r="CD53" s="47">
        <f t="shared" si="38"/>
        <v>-2.9813422483077924E-3</v>
      </c>
      <c r="CE53" s="45">
        <f t="shared" si="39"/>
        <v>-31.635215354095976</v>
      </c>
      <c r="CF53" s="49"/>
      <c r="CG53" s="10">
        <v>-5.6930997870843444E-4</v>
      </c>
      <c r="CH53" s="48"/>
      <c r="CI53" s="31"/>
    </row>
    <row r="54" spans="2:87" ht="18.649999999999999" customHeight="1" thickBot="1">
      <c r="D54" s="254" t="s">
        <v>24</v>
      </c>
      <c r="E54" s="255"/>
      <c r="F54" s="256" t="s">
        <v>25</v>
      </c>
      <c r="G54" s="257"/>
      <c r="H54" s="123"/>
      <c r="I54" s="242" t="s">
        <v>4</v>
      </c>
      <c r="J54" s="243"/>
      <c r="K54" s="244" t="s">
        <v>5</v>
      </c>
      <c r="L54" s="245"/>
      <c r="M54" s="123"/>
      <c r="N54" s="242" t="s">
        <v>6</v>
      </c>
      <c r="O54" s="243"/>
      <c r="P54" s="244" t="s">
        <v>7</v>
      </c>
      <c r="Q54" s="245"/>
      <c r="R54" s="123"/>
      <c r="S54" s="242" t="s">
        <v>34</v>
      </c>
      <c r="T54" s="243"/>
      <c r="U54" s="244" t="s">
        <v>35</v>
      </c>
      <c r="V54" s="245"/>
      <c r="W54" s="123"/>
      <c r="X54" s="242" t="s">
        <v>47</v>
      </c>
      <c r="Y54" s="243"/>
      <c r="Z54" s="244" t="s">
        <v>48</v>
      </c>
      <c r="AA54" s="245"/>
      <c r="AB54" s="127"/>
      <c r="AC54" s="242" t="s">
        <v>63</v>
      </c>
      <c r="AD54" s="243"/>
      <c r="AE54" s="244" t="s">
        <v>8</v>
      </c>
      <c r="AF54" s="245"/>
      <c r="AG54" s="123"/>
      <c r="AH54" s="242" t="s">
        <v>78</v>
      </c>
      <c r="AI54" s="243"/>
      <c r="AJ54" s="244" t="s">
        <v>79</v>
      </c>
      <c r="AK54" s="245"/>
      <c r="AL54" s="127"/>
      <c r="AM54" s="242" t="s">
        <v>67</v>
      </c>
      <c r="AN54" s="243"/>
      <c r="AO54" s="244" t="s">
        <v>66</v>
      </c>
      <c r="AP54" s="245"/>
      <c r="AQ54" s="123"/>
      <c r="AR54" s="242" t="s">
        <v>83</v>
      </c>
      <c r="AS54" s="243"/>
      <c r="AT54" s="244" t="s">
        <v>82</v>
      </c>
      <c r="AU54" s="245"/>
      <c r="AV54" s="127"/>
      <c r="AW54" s="242" t="s">
        <v>71</v>
      </c>
      <c r="AX54" s="243"/>
      <c r="AY54" s="244" t="s">
        <v>70</v>
      </c>
      <c r="AZ54" s="245"/>
      <c r="BA54" s="123"/>
      <c r="BB54" s="124" t="s">
        <v>87</v>
      </c>
      <c r="BC54" s="125"/>
      <c r="BD54" s="122" t="s">
        <v>86</v>
      </c>
      <c r="BE54" s="126"/>
      <c r="BF54" s="127"/>
      <c r="BG54" s="242" t="s">
        <v>74</v>
      </c>
      <c r="BH54" s="243"/>
      <c r="BI54" s="244" t="s">
        <v>75</v>
      </c>
      <c r="BJ54" s="245"/>
      <c r="BK54" s="123"/>
      <c r="BL54" s="242" t="s">
        <v>91</v>
      </c>
      <c r="BM54" s="243"/>
      <c r="BN54" s="244" t="s">
        <v>90</v>
      </c>
      <c r="BO54" s="245"/>
      <c r="BP54" s="123"/>
      <c r="BQ54" s="35" t="s">
        <v>166</v>
      </c>
      <c r="BS54" s="66" t="s">
        <v>121</v>
      </c>
      <c r="BT54" s="65"/>
      <c r="BU54" s="46">
        <f t="shared" si="34"/>
        <v>0.44</v>
      </c>
      <c r="BV54" s="47">
        <f t="shared" si="35"/>
        <v>-4.3967554784346541E-4</v>
      </c>
      <c r="BW54" s="45">
        <f t="shared" si="36"/>
        <v>56.743553191594295</v>
      </c>
      <c r="BX54" s="49">
        <f t="shared" si="77"/>
        <v>-4.3967554784346541E-4</v>
      </c>
      <c r="BY54" s="10">
        <f t="shared" si="78"/>
        <v>-303.8390505373344</v>
      </c>
      <c r="BZ54" s="48">
        <f t="shared" si="79"/>
        <v>-5.3029918280099313</v>
      </c>
      <c r="CA54" s="31">
        <f t="shared" si="37"/>
        <v>-39.946739814945204</v>
      </c>
      <c r="CC54" s="44">
        <f t="shared" si="38"/>
        <v>0.44</v>
      </c>
      <c r="CD54" s="47">
        <f t="shared" si="38"/>
        <v>-4.3967554784346541E-4</v>
      </c>
      <c r="CE54" s="45">
        <f t="shared" si="39"/>
        <v>-39.946739814945204</v>
      </c>
      <c r="CF54" s="49"/>
      <c r="CG54" s="10">
        <v>-1.1799945063370069E-4</v>
      </c>
      <c r="CH54" s="48"/>
      <c r="CI54" s="31"/>
    </row>
    <row r="55" spans="2:87" ht="18.649999999999999" customHeight="1" thickTop="1" thickBot="1">
      <c r="D55" s="15">
        <v>0</v>
      </c>
      <c r="E55" s="145">
        <f t="shared" ref="E55" si="256">(1/$E$8)*SIN($B52*$F$8)</f>
        <v>8.8551690402776159E-3</v>
      </c>
      <c r="F55" s="15">
        <f t="shared" ref="F55" si="257">COS($F$8*$B52)</f>
        <v>0.99964707463755076</v>
      </c>
      <c r="G55" s="37">
        <v>0</v>
      </c>
      <c r="I55" s="21">
        <v>0</v>
      </c>
      <c r="J55" s="24">
        <f t="shared" ref="J55" si="258">(TAN($K$8*$B52))/$J$8</f>
        <v>9.022195329049186E-2</v>
      </c>
      <c r="K55" s="22">
        <v>1</v>
      </c>
      <c r="L55" s="23">
        <v>0</v>
      </c>
      <c r="N55" s="21">
        <f t="shared" ref="N55" si="259">D55*I52+F55*I55-E55*J52-G55*J55</f>
        <v>0</v>
      </c>
      <c r="O55" s="24">
        <f t="shared" ref="O55" si="260">(D55*J52+E55*I52+F55*J55+G55*I55)</f>
        <v>9.9045280715203549E-2</v>
      </c>
      <c r="P55" s="22">
        <f t="shared" ref="P55" si="261">D55*K52+F55*K55-E55*L52-G55*L55</f>
        <v>0.99964707463755076</v>
      </c>
      <c r="Q55" s="23">
        <f t="shared" ref="Q55" si="262">(D55*L52+E55*K52+F55*L55+G55*K55)</f>
        <v>0</v>
      </c>
      <c r="S55" s="15">
        <v>0</v>
      </c>
      <c r="T55" s="145">
        <f t="shared" ref="T55" si="263">(1/$T$8)*SIN($B52*$U$8)</f>
        <v>1.5449831915232345E-2</v>
      </c>
      <c r="U55" s="15">
        <f t="shared" ref="U55" si="264">COS($U$8*$B52)</f>
        <v>0.99892528461548091</v>
      </c>
      <c r="V55" s="37">
        <v>0</v>
      </c>
      <c r="X55" s="21">
        <f t="shared" ref="X55" si="265">N55*S52+P55*S55-O55*T52-Q55*T55</f>
        <v>0</v>
      </c>
      <c r="Y55" s="24">
        <f t="shared" ref="Y55" si="266">(N55*T52+O55*S52+P55*T55+Q55*S55)</f>
        <v>0.11438321450595879</v>
      </c>
      <c r="Z55" s="22">
        <f t="shared" ref="Z55" si="267">N55*U52+P55*U55-O55*V52-Q55*V55</f>
        <v>0.98480064209592622</v>
      </c>
      <c r="AA55" s="23">
        <f t="shared" ref="AA55" si="268">(N55*V52+O55*U52+P55*V55+Q55*U55)</f>
        <v>0</v>
      </c>
      <c r="AB55" s="8"/>
      <c r="AC55" s="21">
        <v>0</v>
      </c>
      <c r="AD55" s="24">
        <f t="shared" ref="AD55" si="269">(TAN($AE$8*$B52))/$AD$8</f>
        <v>9.6947054824551293E-2</v>
      </c>
      <c r="AE55" s="22">
        <v>1</v>
      </c>
      <c r="AF55" s="23">
        <v>0</v>
      </c>
      <c r="AH55" s="21">
        <f t="shared" ref="AH55" si="270">X55*AC52+Z55*AC55-Y55*AD52-AA55*AD55</f>
        <v>0</v>
      </c>
      <c r="AI55" s="24">
        <f t="shared" ref="AI55" si="271">(X55*AD52+Y55*AC52+Z55*AD55+AA55*AC55)</f>
        <v>0.20985673634648586</v>
      </c>
      <c r="AJ55" s="22">
        <f t="shared" ref="AJ55" si="272">X55*AE52+Z55*AE55-Y55*AF52-AA55*AF55</f>
        <v>0.98480064209592622</v>
      </c>
      <c r="AK55" s="23">
        <f t="shared" ref="AK55" si="273">(X55*AF52+Y55*AE52+Z55*AF55+AA55*AE55)</f>
        <v>0</v>
      </c>
      <c r="AL55" s="8"/>
      <c r="AM55" s="15">
        <v>0</v>
      </c>
      <c r="AN55" s="85">
        <f t="shared" ref="AN55" si="274">(1/$AN$8)*SIN($B52*$AO$8)</f>
        <v>1.5449831915232345E-2</v>
      </c>
      <c r="AO55" s="25">
        <f t="shared" ref="AO55" si="275">COS($AO$8*$B52)</f>
        <v>0.99892528461548091</v>
      </c>
      <c r="AP55" s="37">
        <v>0</v>
      </c>
      <c r="AR55" s="21">
        <f t="shared" ref="AR55" si="276">AH55*AM52+AJ55*AM55-AI55*AN52-AK55*AN55</f>
        <v>0</v>
      </c>
      <c r="AS55" s="24">
        <f t="shared" ref="AS55" si="277">(AH55*AN52+AI55*AM52+AJ55*AN55+AK55*AM55)</f>
        <v>0.22484620447378426</v>
      </c>
      <c r="AT55" s="22">
        <f t="shared" ref="AT55" si="278">AH55*AO52+AJ55*AO55-AI55*AP52-AK55*AP55</f>
        <v>0.95456199996968949</v>
      </c>
      <c r="AU55" s="23">
        <f t="shared" ref="AU55" si="279">(AH55*AP52+AI55*AO52+AJ55*AP55+AK55*AO55)</f>
        <v>0</v>
      </c>
      <c r="AV55" s="8"/>
      <c r="AW55" s="21">
        <v>0</v>
      </c>
      <c r="AX55" s="24">
        <f t="shared" ref="AX55" si="280">(TAN($AY$8*$B52))/$AX$8</f>
        <v>9.022195329049186E-2</v>
      </c>
      <c r="AY55" s="22">
        <v>1</v>
      </c>
      <c r="AZ55" s="23">
        <v>0</v>
      </c>
      <c r="BB55" s="21">
        <f t="shared" ref="BB55" si="281">AR55*AW52+AT55*AW55-AS55*AX52-AU55*AX55</f>
        <v>0</v>
      </c>
      <c r="BC55" s="24">
        <f t="shared" ref="BC55" si="282">(AR55*AX52+AS55*AW52+AT55*AX55+AU55*AW55)</f>
        <v>0.31096865264792806</v>
      </c>
      <c r="BD55" s="22">
        <f t="shared" ref="BD55" si="283">AR55*AY52+AT55*AY55-AS55*AZ52-AU55*AZ55</f>
        <v>0.95456199996968949</v>
      </c>
      <c r="BE55" s="23">
        <f t="shared" ref="BE55" si="284">(AR55*AZ52+AS55*AY52+AT55*AZ55+AU55*AY55)</f>
        <v>0</v>
      </c>
      <c r="BF55" s="8"/>
      <c r="BG55" s="15">
        <v>0</v>
      </c>
      <c r="BH55" s="85">
        <f t="shared" ref="BH55" si="285">(1/$BH$8)*SIN($B52*$BI$8)</f>
        <v>8.8554551764710235E-3</v>
      </c>
      <c r="BI55" s="25">
        <f t="shared" ref="BI55" si="286">COS($BI$8*$B52)</f>
        <v>0.99964705182507174</v>
      </c>
      <c r="BJ55" s="37">
        <v>0</v>
      </c>
      <c r="BL55" s="21">
        <f t="shared" ref="BL55" si="287">BB55*BG52+BD55*BG55-BC55*BH52-BE55*BH55</f>
        <v>0</v>
      </c>
      <c r="BM55" s="24">
        <f t="shared" ref="BM55" si="288">(BB55*BH52+BC55*BG52+BD55*BH55+BE55*BG55)</f>
        <v>0.3193119778334102</v>
      </c>
      <c r="BN55" s="22">
        <f t="shared" ref="BN55" si="289">BB55*BI52+BD55*BI55-BC55*BJ52-BE55*BJ55</f>
        <v>0.9294411683706425</v>
      </c>
      <c r="BO55" s="23">
        <f t="shared" ref="BO55" si="290">(BB55*BJ52+BC55*BI52+BD55*BJ55+BE55*BI55)</f>
        <v>0</v>
      </c>
      <c r="BQ55" s="38">
        <f t="shared" ref="BQ55" si="291">(180/PI())*ATAN(-1*(($BL$8*BM52+BO52+$BL$8*BM55+BO55)/($BL$8*BL52+BN52+$BL$8*BL55+BN55)))</f>
        <v>-21.857403610013428</v>
      </c>
      <c r="BS55" s="67">
        <f t="shared" ref="BS55" si="292">20*LOG(((($BL$8*BL52+BN52-$BL$8*BL55-BN55)^2+($BL$8*BM52+BO52-$BL$8*BM55-BO55)^2)/(($BL$8*BL52+BN52+$BL$8*BL55+BN55)^2+($BL$8*BM52+BO52+$BL$8*BM55+BO55)^2))^0.5)</f>
        <v>-25.442310308048626</v>
      </c>
      <c r="BT55" s="65"/>
      <c r="BU55" s="46">
        <f t="shared" si="34"/>
        <v>0.46</v>
      </c>
      <c r="BV55" s="47">
        <f t="shared" si="35"/>
        <v>-1.9267106449404796E-4</v>
      </c>
      <c r="BW55" s="45">
        <f t="shared" si="36"/>
        <v>50.666772180847602</v>
      </c>
      <c r="BX55" s="49">
        <f t="shared" si="77"/>
        <v>-1.9267106449404796E-4</v>
      </c>
      <c r="BY55" s="10">
        <f t="shared" si="78"/>
        <v>-307.01043160168513</v>
      </c>
      <c r="BZ55" s="48">
        <f t="shared" si="79"/>
        <v>-5.3583428694182533</v>
      </c>
      <c r="CA55" s="31">
        <f t="shared" si="37"/>
        <v>-43.529774479861551</v>
      </c>
      <c r="CC55" s="44">
        <f t="shared" si="38"/>
        <v>0.46</v>
      </c>
      <c r="CD55" s="47">
        <f t="shared" si="38"/>
        <v>-1.9267106449404796E-4</v>
      </c>
      <c r="CE55" s="45">
        <f t="shared" si="39"/>
        <v>-43.529774479861551</v>
      </c>
      <c r="CF55" s="49"/>
      <c r="CG55" s="10">
        <v>-2.0881293763852235E-3</v>
      </c>
      <c r="CH55" s="48"/>
      <c r="CI55" s="31"/>
    </row>
    <row r="56" spans="2:87" ht="18.649999999999999" customHeight="1">
      <c r="BS56" s="32"/>
      <c r="BU56" s="46">
        <f t="shared" si="34"/>
        <v>0.48</v>
      </c>
      <c r="BV56" s="47">
        <f t="shared" si="35"/>
        <v>-2.4210296372094084E-3</v>
      </c>
      <c r="BW56" s="45">
        <f t="shared" si="36"/>
        <v>44.526563548813911</v>
      </c>
      <c r="BX56" s="49">
        <f t="shared" si="77"/>
        <v>-2.4210296372094084E-3</v>
      </c>
      <c r="BY56" s="10">
        <f t="shared" si="78"/>
        <v>-310.16537619945882</v>
      </c>
      <c r="BZ56" s="48">
        <f t="shared" si="79"/>
        <v>-5.4134070403674128</v>
      </c>
      <c r="CA56" s="31">
        <f t="shared" si="37"/>
        <v>-32.539052512372791</v>
      </c>
      <c r="CC56" s="44">
        <f t="shared" si="38"/>
        <v>0.48</v>
      </c>
      <c r="CD56" s="47">
        <f t="shared" si="38"/>
        <v>-2.4210296372094084E-3</v>
      </c>
      <c r="CE56" s="45">
        <f t="shared" si="39"/>
        <v>-32.539052512372791</v>
      </c>
      <c r="CF56" s="49"/>
      <c r="CG56" s="10">
        <v>-6.3644607576991835E-3</v>
      </c>
      <c r="CH56" s="48"/>
      <c r="CI56" s="31"/>
    </row>
    <row r="57" spans="2:87" ht="18.649999999999999" customHeight="1" thickBot="1">
      <c r="D57" s="8"/>
      <c r="E57" s="8" t="s">
        <v>93</v>
      </c>
      <c r="F57" s="8"/>
      <c r="G57" s="8"/>
      <c r="H57" s="8"/>
      <c r="I57" s="8"/>
      <c r="J57" s="8" t="s">
        <v>94</v>
      </c>
      <c r="K57" s="8"/>
      <c r="L57" s="8"/>
      <c r="M57" s="8"/>
      <c r="N57" s="8"/>
      <c r="O57" s="8" t="s">
        <v>95</v>
      </c>
      <c r="P57" s="8"/>
      <c r="Q57" s="8"/>
      <c r="R57" s="8"/>
      <c r="S57" s="8"/>
      <c r="T57" s="8" t="s">
        <v>96</v>
      </c>
      <c r="U57" s="8"/>
      <c r="V57" s="8"/>
      <c r="W57" s="8"/>
      <c r="X57" s="8"/>
      <c r="Y57" s="8" t="s">
        <v>97</v>
      </c>
      <c r="Z57" s="8"/>
      <c r="AA57" s="8"/>
      <c r="AB57" s="8"/>
      <c r="AC57" s="8"/>
      <c r="AD57" s="8" t="s">
        <v>98</v>
      </c>
      <c r="AE57" s="8"/>
      <c r="AF57" s="8"/>
      <c r="AG57" s="8"/>
      <c r="AH57" s="8"/>
      <c r="AI57" s="8" t="s">
        <v>99</v>
      </c>
      <c r="AJ57" s="8"/>
      <c r="AK57" s="8"/>
      <c r="AL57" s="8"/>
      <c r="AM57" s="8"/>
      <c r="AN57" s="8" t="s">
        <v>96</v>
      </c>
      <c r="AO57" s="8"/>
      <c r="AP57" s="8"/>
      <c r="AQ57" s="8"/>
      <c r="AR57" s="8"/>
      <c r="AS57" s="8" t="s">
        <v>100</v>
      </c>
      <c r="AT57" s="8"/>
      <c r="AU57" s="8"/>
      <c r="AV57" s="8"/>
      <c r="AW57" s="8"/>
      <c r="AX57" s="8" t="s">
        <v>94</v>
      </c>
      <c r="AY57" s="8"/>
      <c r="AZ57" s="8"/>
      <c r="BA57" s="8"/>
      <c r="BB57" s="8"/>
      <c r="BC57" s="8" t="s">
        <v>101</v>
      </c>
      <c r="BD57" s="8"/>
      <c r="BE57" s="8"/>
      <c r="BF57" s="8"/>
      <c r="BG57" s="8"/>
      <c r="BH57" s="8" t="s">
        <v>96</v>
      </c>
      <c r="BI57" s="8"/>
      <c r="BJ57" s="8"/>
      <c r="BK57" s="8"/>
      <c r="BL57" s="8"/>
      <c r="BM57" s="8" t="s">
        <v>102</v>
      </c>
      <c r="BN57" s="8"/>
      <c r="BO57" s="8"/>
      <c r="BP57" s="8"/>
      <c r="BU57" s="46">
        <f t="shared" si="34"/>
        <v>0.5</v>
      </c>
      <c r="BV57" s="47">
        <f t="shared" si="35"/>
        <v>-7.0877931035348745E-3</v>
      </c>
      <c r="BW57" s="45">
        <f t="shared" si="36"/>
        <v>38.32325602482473</v>
      </c>
      <c r="BX57" s="49">
        <f t="shared" si="77"/>
        <v>-7.0877931035348745E-3</v>
      </c>
      <c r="BY57" s="10">
        <f t="shared" si="78"/>
        <v>-313.32371488612984</v>
      </c>
      <c r="BZ57" s="48">
        <f t="shared" si="79"/>
        <v>-5.4685304493429356</v>
      </c>
      <c r="CA57" s="31">
        <f t="shared" si="37"/>
        <v>-27.876276209818471</v>
      </c>
      <c r="CC57" s="44">
        <f t="shared" si="38"/>
        <v>0.5</v>
      </c>
      <c r="CD57" s="47">
        <f t="shared" si="38"/>
        <v>-7.0877931035348745E-3</v>
      </c>
      <c r="CE57" s="45">
        <f t="shared" si="39"/>
        <v>-27.876276209818471</v>
      </c>
      <c r="CF57" s="49"/>
      <c r="CG57" s="10">
        <v>-1.2592240645795933E-2</v>
      </c>
      <c r="CH57" s="48"/>
      <c r="CI57" s="31"/>
    </row>
    <row r="58" spans="2:87" ht="18.649999999999999" customHeight="1" thickBot="1">
      <c r="B58" s="16"/>
      <c r="D58" s="250" t="s">
        <v>22</v>
      </c>
      <c r="E58" s="251"/>
      <c r="F58" s="252" t="s">
        <v>23</v>
      </c>
      <c r="G58" s="253"/>
      <c r="H58" s="123"/>
      <c r="I58" s="242" t="s">
        <v>1</v>
      </c>
      <c r="J58" s="243"/>
      <c r="K58" s="244" t="s">
        <v>2</v>
      </c>
      <c r="L58" s="245"/>
      <c r="M58" s="123"/>
      <c r="N58" s="242" t="s">
        <v>43</v>
      </c>
      <c r="O58" s="243"/>
      <c r="P58" s="244" t="s">
        <v>44</v>
      </c>
      <c r="Q58" s="245"/>
      <c r="R58" s="123"/>
      <c r="S58" s="242" t="s">
        <v>32</v>
      </c>
      <c r="T58" s="243"/>
      <c r="U58" s="244" t="s">
        <v>33</v>
      </c>
      <c r="V58" s="245"/>
      <c r="W58" s="123"/>
      <c r="X58" s="242" t="s">
        <v>45</v>
      </c>
      <c r="Y58" s="243"/>
      <c r="Z58" s="244" t="s">
        <v>46</v>
      </c>
      <c r="AA58" s="245"/>
      <c r="AB58" s="127"/>
      <c r="AC58" s="242" t="s">
        <v>62</v>
      </c>
      <c r="AD58" s="243"/>
      <c r="AE58" s="244" t="s">
        <v>3</v>
      </c>
      <c r="AF58" s="245"/>
      <c r="AG58" s="123"/>
      <c r="AH58" s="242" t="s">
        <v>76</v>
      </c>
      <c r="AI58" s="243"/>
      <c r="AJ58" s="244" t="s">
        <v>77</v>
      </c>
      <c r="AK58" s="245"/>
      <c r="AL58" s="127"/>
      <c r="AM58" s="242" t="s">
        <v>64</v>
      </c>
      <c r="AN58" s="243"/>
      <c r="AO58" s="244" t="s">
        <v>65</v>
      </c>
      <c r="AP58" s="245"/>
      <c r="AQ58" s="123"/>
      <c r="AR58" s="242" t="s">
        <v>80</v>
      </c>
      <c r="AS58" s="243"/>
      <c r="AT58" s="244" t="s">
        <v>81</v>
      </c>
      <c r="AU58" s="245"/>
      <c r="AV58" s="127"/>
      <c r="AW58" s="242" t="s">
        <v>68</v>
      </c>
      <c r="AX58" s="243"/>
      <c r="AY58" s="244" t="s">
        <v>69</v>
      </c>
      <c r="AZ58" s="245"/>
      <c r="BA58" s="123"/>
      <c r="BB58" s="246" t="s">
        <v>84</v>
      </c>
      <c r="BC58" s="247"/>
      <c r="BD58" s="248" t="s">
        <v>85</v>
      </c>
      <c r="BE58" s="249"/>
      <c r="BF58" s="127"/>
      <c r="BG58" s="242" t="s">
        <v>72</v>
      </c>
      <c r="BH58" s="243"/>
      <c r="BI58" s="244" t="s">
        <v>73</v>
      </c>
      <c r="BJ58" s="245"/>
      <c r="BK58" s="123"/>
      <c r="BL58" s="242" t="s">
        <v>88</v>
      </c>
      <c r="BM58" s="243"/>
      <c r="BN58" s="244" t="s">
        <v>89</v>
      </c>
      <c r="BO58" s="245"/>
      <c r="BP58" s="123"/>
      <c r="BQ58" s="19" t="s">
        <v>165</v>
      </c>
      <c r="BS58" s="63" t="s">
        <v>120</v>
      </c>
      <c r="BT58" s="4"/>
      <c r="BU58" s="46">
        <f t="shared" si="34"/>
        <v>0.52</v>
      </c>
      <c r="BV58" s="47">
        <f t="shared" si="35"/>
        <v>-1.391504749166559E-2</v>
      </c>
      <c r="BW58" s="45">
        <f t="shared" si="36"/>
        <v>32.056781727102127</v>
      </c>
      <c r="BX58" s="49">
        <f t="shared" si="77"/>
        <v>-1.391504749166559E-2</v>
      </c>
      <c r="BY58" s="10">
        <f t="shared" si="78"/>
        <v>-316.53253552963292</v>
      </c>
      <c r="BZ58" s="48">
        <f t="shared" si="79"/>
        <v>-5.5245349346780275</v>
      </c>
      <c r="CA58" s="31">
        <f t="shared" si="37"/>
        <v>-24.949951849985098</v>
      </c>
      <c r="CC58" s="44">
        <f t="shared" si="38"/>
        <v>0.52</v>
      </c>
      <c r="CD58" s="47">
        <f t="shared" si="38"/>
        <v>-1.391504749166559E-2</v>
      </c>
      <c r="CE58" s="45">
        <f t="shared" si="39"/>
        <v>-24.949951849985098</v>
      </c>
      <c r="CF58" s="49"/>
      <c r="CG58" s="10">
        <v>-2.0194000471361776E-2</v>
      </c>
      <c r="CH58" s="48"/>
      <c r="CI58" s="31"/>
    </row>
    <row r="59" spans="2:87" ht="18.649999999999999" customHeight="1" thickTop="1" thickBot="1">
      <c r="B59" s="39">
        <v>0.1</v>
      </c>
      <c r="D59" s="25">
        <f t="shared" ref="D59" si="293">COS($F$8*$B59)</f>
        <v>0.99944857236777296</v>
      </c>
      <c r="E59" s="26">
        <v>0</v>
      </c>
      <c r="F59" s="10">
        <v>0</v>
      </c>
      <c r="G59" s="85">
        <f t="shared" ref="G59" si="294">$E$8*SIN($B59*$F$8)</f>
        <v>9.9614058888211177E-2</v>
      </c>
      <c r="I59" s="21">
        <v>1</v>
      </c>
      <c r="J59" s="24">
        <v>0</v>
      </c>
      <c r="K59" s="22">
        <v>0</v>
      </c>
      <c r="L59" s="23">
        <v>0</v>
      </c>
      <c r="N59" s="21">
        <f t="shared" ref="N59" si="295">D59*I59+F59*I62-E59*J59-G59*J62</f>
        <v>0.98820595116342658</v>
      </c>
      <c r="O59" s="24">
        <f t="shared" ref="O59" si="296">(D59*J59+E59*I59+F59*J62+G59*I62)</f>
        <v>0</v>
      </c>
      <c r="P59" s="22">
        <f t="shared" ref="P59" si="297">D59*K59+F59*K62-E59*L59-G59*L62</f>
        <v>0</v>
      </c>
      <c r="Q59" s="23">
        <f t="shared" ref="Q59" si="298">(D59*L59+E59*K59+F59*L62+G59*K62)</f>
        <v>9.9614058888211177E-2</v>
      </c>
      <c r="S59" s="25">
        <f t="shared" ref="S59" si="299">COS($U$8*$B59)</f>
        <v>0.99832092643262571</v>
      </c>
      <c r="T59" s="26">
        <v>0</v>
      </c>
      <c r="U59" s="10">
        <v>0</v>
      </c>
      <c r="V59" s="85">
        <f t="shared" ref="V59" si="300">$T$8*SIN($B59*$U$8)</f>
        <v>0.17377557544239319</v>
      </c>
      <c r="X59" s="21">
        <f t="shared" ref="X59" si="301">N59*S59+P59*S62-O59*T59-Q59*T62</f>
        <v>0.98462329284887817</v>
      </c>
      <c r="Y59" s="24">
        <f t="shared" ref="Y59" si="302">(N59*T59+O59*S59+P59*T62+Q59*S62)</f>
        <v>0</v>
      </c>
      <c r="Z59" s="22">
        <f t="shared" ref="Z59" si="303">N59*U59+P59*U62-O59*V59-Q59*V62</f>
        <v>0</v>
      </c>
      <c r="AA59" s="23">
        <f t="shared" ref="AA59" si="304">(N59*V59+O59*U59+P59*V62+Q59*U62)</f>
        <v>0.27117285737401509</v>
      </c>
      <c r="AB59" s="8"/>
      <c r="AC59" s="21">
        <v>1</v>
      </c>
      <c r="AD59" s="24">
        <v>0</v>
      </c>
      <c r="AE59" s="22">
        <v>0</v>
      </c>
      <c r="AF59" s="23">
        <v>0</v>
      </c>
      <c r="AH59" s="21">
        <f t="shared" ref="AH59" si="305">X59*AC59+Z59*AC62-Y59*AD59-AA59*AD62</f>
        <v>0.95173315081269994</v>
      </c>
      <c r="AI59" s="24">
        <f t="shared" ref="AI59" si="306">(X59*AD59+Y59*AC59+Z59*AD62+AA59*AC62)</f>
        <v>0</v>
      </c>
      <c r="AJ59" s="22">
        <f t="shared" ref="AJ59" si="307">X59*AE59+Z59*AE62-Y59*AF59-AA59*AF62</f>
        <v>0</v>
      </c>
      <c r="AK59" s="23">
        <f t="shared" ref="AK59" si="308">(X59*AF59+Y59*AE59+Z59*AF62+AA59*AE62)</f>
        <v>0.27117285737401509</v>
      </c>
      <c r="AL59" s="8"/>
      <c r="AM59" s="25">
        <f t="shared" ref="AM59" si="309">COS($AO$8*$B59)</f>
        <v>0.99832092643262571</v>
      </c>
      <c r="AN59" s="26">
        <v>0</v>
      </c>
      <c r="AO59" s="10">
        <v>0</v>
      </c>
      <c r="AP59" s="85">
        <f t="shared" ref="AP59" si="310">$AN$8*SIN($B59*$AO$8)</f>
        <v>0.17377557544239319</v>
      </c>
      <c r="AR59" s="21">
        <f t="shared" ref="AR59" si="311">AH59*AM59+AJ59*AM62-AI59*AN59-AK59*AN62</f>
        <v>0.94489920757658452</v>
      </c>
      <c r="AS59" s="24">
        <f t="shared" ref="AS59" si="312">(AH59*AN59+AI59*AM59+AJ59*AN62+AK59*AM62)</f>
        <v>0</v>
      </c>
      <c r="AT59" s="22">
        <f t="shared" ref="AT59" si="313">AH59*AO59+AJ59*AO62-AI59*AP59-AK59*AP62</f>
        <v>0</v>
      </c>
      <c r="AU59" s="23">
        <f t="shared" ref="AU59" si="314">(AH59*AP59+AI59*AO59+AJ59*AP62+AK59*AO62)</f>
        <v>0.43610551414708792</v>
      </c>
      <c r="AV59" s="8"/>
      <c r="AW59" s="21">
        <v>1</v>
      </c>
      <c r="AX59" s="24">
        <v>0</v>
      </c>
      <c r="AY59" s="22">
        <v>0</v>
      </c>
      <c r="AZ59" s="23">
        <v>0</v>
      </c>
      <c r="BB59" s="21">
        <f t="shared" ref="BB59" si="315">AR59*AW59+AT59*AW62-AS59*AX59-AU59*AX62</f>
        <v>0.8956795577058303</v>
      </c>
      <c r="BC59" s="24">
        <f t="shared" ref="BC59" si="316">(AR59*AX59+AS59*AW59+AT59*AX62+AU59*AW62)</f>
        <v>0</v>
      </c>
      <c r="BD59" s="22">
        <f t="shared" ref="BD59" si="317">AR59*AY59+AT59*AY62-AS59*AZ59-AU59*AZ62</f>
        <v>0</v>
      </c>
      <c r="BE59" s="23">
        <f t="shared" ref="BE59" si="318">(AR59*AZ59+AS59*AY59+AT59*AZ62+AU59*AY62)</f>
        <v>0.43610551414708792</v>
      </c>
      <c r="BF59" s="8"/>
      <c r="BG59" s="25">
        <f t="shared" ref="BG59" si="319">COS($BI$8*$B59)</f>
        <v>0.9994485367256335</v>
      </c>
      <c r="BH59" s="26">
        <v>0</v>
      </c>
      <c r="BI59" s="10">
        <v>0</v>
      </c>
      <c r="BJ59" s="85">
        <f t="shared" ref="BJ59" si="320">$BH$8*SIN($B59*$BI$8)</f>
        <v>9.9617277281155561E-2</v>
      </c>
      <c r="BL59" s="21">
        <f t="shared" ref="BL59" si="321">BB59*BG59+BD59*BG62-BC59*BH59-BE59*BH62</f>
        <v>0.89035855177675127</v>
      </c>
      <c r="BM59" s="24">
        <f t="shared" ref="BM59" si="322">(BB59*BH59+BC59*BG59+BD59*BH62+BE59*BG62)</f>
        <v>0</v>
      </c>
      <c r="BN59" s="22">
        <f t="shared" ref="BN59" si="323">BB59*BI59+BD59*BI62-BC59*BJ59-BE59*BJ62</f>
        <v>0</v>
      </c>
      <c r="BO59" s="23">
        <f t="shared" ref="BO59" si="324">(BB59*BJ59+BC59*BI59+BD59*BJ62+BE59*BI62)</f>
        <v>0.52509017682733161</v>
      </c>
      <c r="BQ59" s="27">
        <f t="shared" ref="BQ59" si="325">20*LOG((2*$BL$8)/(($BL$8*BL59+BN59+$BL$8*BL62+BN62)^2+($BL$8*BM59+BO59+$BL$8*BM62+BO62)^2)^0.5)</f>
        <v>-1.8415020158566362E-2</v>
      </c>
      <c r="BS59" s="64">
        <f t="shared" ref="BS59" si="326">((BL59^2+BM59^2)/(BL62^2+BM62^2))^0.5</f>
        <v>2.2556819150679144</v>
      </c>
      <c r="BT59" s="4"/>
      <c r="BU59" s="46">
        <f t="shared" si="34"/>
        <v>0.54</v>
      </c>
      <c r="BV59" s="47">
        <f t="shared" si="35"/>
        <v>-2.2380218020690505E-2</v>
      </c>
      <c r="BW59" s="45">
        <f t="shared" si="36"/>
        <v>25.726131016509463</v>
      </c>
      <c r="BX59" s="49">
        <f t="shared" si="77"/>
        <v>-2.2380218020690505E-2</v>
      </c>
      <c r="BY59" s="10">
        <f t="shared" si="78"/>
        <v>-319.86790022708919</v>
      </c>
      <c r="BZ59" s="48">
        <f t="shared" si="79"/>
        <v>-5.5827480304034234</v>
      </c>
      <c r="CA59" s="31">
        <f t="shared" si="37"/>
        <v>-22.890385286914885</v>
      </c>
      <c r="CC59" s="44">
        <f t="shared" si="38"/>
        <v>0.54</v>
      </c>
      <c r="CD59" s="47">
        <f t="shared" si="38"/>
        <v>-2.2380218020690505E-2</v>
      </c>
      <c r="CE59" s="45">
        <f t="shared" si="39"/>
        <v>-22.890385286914885</v>
      </c>
      <c r="CF59" s="49"/>
      <c r="CG59" s="10">
        <v>-2.8410654337478324E-2</v>
      </c>
      <c r="CH59" s="48"/>
      <c r="CI59" s="31"/>
    </row>
    <row r="60" spans="2:87" ht="18.649999999999999" customHeight="1" thickBot="1">
      <c r="D60" s="25"/>
      <c r="E60" s="10"/>
      <c r="F60" s="10"/>
      <c r="G60" s="31"/>
      <c r="I60" s="29"/>
      <c r="L60" s="30"/>
      <c r="N60" s="29"/>
      <c r="Q60" s="30"/>
      <c r="S60" s="29"/>
      <c r="V60" s="30"/>
      <c r="X60" s="29"/>
      <c r="AA60" s="30"/>
      <c r="AC60" s="29"/>
      <c r="AF60" s="30"/>
      <c r="AH60" s="29"/>
      <c r="AK60" s="30"/>
      <c r="AM60" s="29"/>
      <c r="AP60" s="30"/>
      <c r="AR60" s="29"/>
      <c r="AU60" s="30"/>
      <c r="AW60" s="29"/>
      <c r="AZ60" s="30"/>
      <c r="BB60" s="29"/>
      <c r="BE60" s="30"/>
      <c r="BG60" s="29"/>
      <c r="BJ60" s="30"/>
      <c r="BL60" s="29"/>
      <c r="BO60" s="30"/>
      <c r="BS60" s="65"/>
      <c r="BT60" s="65"/>
      <c r="BU60" s="46">
        <f t="shared" si="34"/>
        <v>0.56000000000000005</v>
      </c>
      <c r="BV60" s="47">
        <f t="shared" si="35"/>
        <v>-3.1735689093389897E-2</v>
      </c>
      <c r="BW60" s="45">
        <f t="shared" si="36"/>
        <v>19.328773011967673</v>
      </c>
      <c r="BX60" s="49">
        <f t="shared" si="77"/>
        <v>-3.1735689093389897E-2</v>
      </c>
      <c r="BY60" s="10">
        <f t="shared" si="78"/>
        <v>-323.43443283625095</v>
      </c>
      <c r="BZ60" s="48">
        <f t="shared" si="79"/>
        <v>-5.6449957673130404</v>
      </c>
      <c r="CA60" s="31">
        <f t="shared" si="37"/>
        <v>-21.378221966691136</v>
      </c>
      <c r="CC60" s="44">
        <f t="shared" si="38"/>
        <v>0.56000000000000005</v>
      </c>
      <c r="CD60" s="47">
        <f t="shared" si="38"/>
        <v>-3.1735689093389897E-2</v>
      </c>
      <c r="CE60" s="45">
        <f t="shared" si="39"/>
        <v>-21.378221966691136</v>
      </c>
      <c r="CF60" s="49"/>
      <c r="CG60" s="10">
        <v>-3.6365447589672563E-2</v>
      </c>
      <c r="CH60" s="48"/>
      <c r="CI60" s="31"/>
    </row>
    <row r="61" spans="2:87" ht="18.649999999999999" customHeight="1" thickBot="1">
      <c r="D61" s="254" t="s">
        <v>24</v>
      </c>
      <c r="E61" s="255"/>
      <c r="F61" s="256" t="s">
        <v>25</v>
      </c>
      <c r="G61" s="257"/>
      <c r="H61" s="123"/>
      <c r="I61" s="242" t="s">
        <v>4</v>
      </c>
      <c r="J61" s="243"/>
      <c r="K61" s="244" t="s">
        <v>5</v>
      </c>
      <c r="L61" s="245"/>
      <c r="M61" s="123"/>
      <c r="N61" s="242" t="s">
        <v>6</v>
      </c>
      <c r="O61" s="243"/>
      <c r="P61" s="244" t="s">
        <v>7</v>
      </c>
      <c r="Q61" s="245"/>
      <c r="R61" s="123"/>
      <c r="S61" s="242" t="s">
        <v>34</v>
      </c>
      <c r="T61" s="243"/>
      <c r="U61" s="244" t="s">
        <v>35</v>
      </c>
      <c r="V61" s="245"/>
      <c r="W61" s="123"/>
      <c r="X61" s="242" t="s">
        <v>47</v>
      </c>
      <c r="Y61" s="243"/>
      <c r="Z61" s="244" t="s">
        <v>48</v>
      </c>
      <c r="AA61" s="245"/>
      <c r="AB61" s="127"/>
      <c r="AC61" s="242" t="s">
        <v>63</v>
      </c>
      <c r="AD61" s="243"/>
      <c r="AE61" s="244" t="s">
        <v>8</v>
      </c>
      <c r="AF61" s="245"/>
      <c r="AG61" s="123"/>
      <c r="AH61" s="242" t="s">
        <v>78</v>
      </c>
      <c r="AI61" s="243"/>
      <c r="AJ61" s="244" t="s">
        <v>79</v>
      </c>
      <c r="AK61" s="245"/>
      <c r="AL61" s="127"/>
      <c r="AM61" s="242" t="s">
        <v>67</v>
      </c>
      <c r="AN61" s="243"/>
      <c r="AO61" s="244" t="s">
        <v>66</v>
      </c>
      <c r="AP61" s="245"/>
      <c r="AQ61" s="123"/>
      <c r="AR61" s="242" t="s">
        <v>83</v>
      </c>
      <c r="AS61" s="243"/>
      <c r="AT61" s="244" t="s">
        <v>82</v>
      </c>
      <c r="AU61" s="245"/>
      <c r="AV61" s="127"/>
      <c r="AW61" s="242" t="s">
        <v>71</v>
      </c>
      <c r="AX61" s="243"/>
      <c r="AY61" s="244" t="s">
        <v>70</v>
      </c>
      <c r="AZ61" s="245"/>
      <c r="BA61" s="123"/>
      <c r="BB61" s="124" t="s">
        <v>87</v>
      </c>
      <c r="BC61" s="125"/>
      <c r="BD61" s="122" t="s">
        <v>86</v>
      </c>
      <c r="BE61" s="126"/>
      <c r="BF61" s="127"/>
      <c r="BG61" s="242" t="s">
        <v>74</v>
      </c>
      <c r="BH61" s="243"/>
      <c r="BI61" s="244" t="s">
        <v>75</v>
      </c>
      <c r="BJ61" s="245"/>
      <c r="BK61" s="123"/>
      <c r="BL61" s="242" t="s">
        <v>91</v>
      </c>
      <c r="BM61" s="243"/>
      <c r="BN61" s="244" t="s">
        <v>90</v>
      </c>
      <c r="BO61" s="245"/>
      <c r="BP61" s="123"/>
      <c r="BQ61" s="35" t="s">
        <v>166</v>
      </c>
      <c r="BS61" s="66" t="s">
        <v>121</v>
      </c>
      <c r="BT61" s="65"/>
      <c r="BU61" s="46">
        <f t="shared" si="34"/>
        <v>0.57999999999999996</v>
      </c>
      <c r="BV61" s="47">
        <f t="shared" si="35"/>
        <v>-4.1054035378232129E-2</v>
      </c>
      <c r="BW61" s="45">
        <f t="shared" si="36"/>
        <v>12.860084355242684</v>
      </c>
      <c r="BX61" s="49">
        <f t="shared" si="77"/>
        <v>-4.1054035378232129E-2</v>
      </c>
      <c r="BY61" s="10">
        <f t="shared" si="78"/>
        <v>-327.36253565046974</v>
      </c>
      <c r="BZ61" s="48">
        <f t="shared" si="79"/>
        <v>-5.7135540947780141</v>
      </c>
      <c r="CA61" s="31">
        <f t="shared" si="37"/>
        <v>-20.264795438161304</v>
      </c>
      <c r="CC61" s="44">
        <f t="shared" si="38"/>
        <v>0.57999999999999996</v>
      </c>
      <c r="CD61" s="47">
        <f t="shared" si="38"/>
        <v>-4.1054035378232129E-2</v>
      </c>
      <c r="CE61" s="45">
        <f t="shared" si="39"/>
        <v>-20.264795438161304</v>
      </c>
      <c r="CF61" s="49"/>
      <c r="CG61" s="10">
        <v>-4.3147131613443981E-2</v>
      </c>
      <c r="CH61" s="48"/>
      <c r="CI61" s="31"/>
    </row>
    <row r="62" spans="2:87" ht="18.649999999999999" customHeight="1" thickTop="1" thickBot="1">
      <c r="D62" s="15">
        <v>0</v>
      </c>
      <c r="E62" s="145">
        <f t="shared" ref="E62" si="327">(1/$E$8)*SIN($B59*$F$8)</f>
        <v>1.1068228765356798E-2</v>
      </c>
      <c r="F62" s="15">
        <f t="shared" ref="F62" si="328">COS($F$8*$B59)</f>
        <v>0.99944857236777296</v>
      </c>
      <c r="G62" s="37">
        <v>0</v>
      </c>
      <c r="I62" s="21">
        <v>0</v>
      </c>
      <c r="J62" s="24">
        <f t="shared" ref="J62" si="329">(TAN($K$8*$B59))/$J$8</f>
        <v>0.11286179209867447</v>
      </c>
      <c r="K62" s="22">
        <v>1</v>
      </c>
      <c r="L62" s="23">
        <v>0</v>
      </c>
      <c r="N62" s="21">
        <f t="shared" ref="N62" si="330">D62*I59+F62*I62-E62*J59-G62*J62</f>
        <v>0</v>
      </c>
      <c r="O62" s="24">
        <f t="shared" ref="O62" si="331">(D62*J59+E62*I59+F62*J62+G62*I62)</f>
        <v>0.12386778575324539</v>
      </c>
      <c r="P62" s="22">
        <f t="shared" ref="P62" si="332">D62*K59+F62*K62-E62*L59-G62*L62</f>
        <v>0.99944857236777296</v>
      </c>
      <c r="Q62" s="23">
        <f t="shared" ref="Q62" si="333">(D62*L59+E62*K59+F62*L62+G62*K62)</f>
        <v>0</v>
      </c>
      <c r="S62" s="15">
        <v>0</v>
      </c>
      <c r="T62" s="145">
        <f t="shared" ref="T62" si="334">(1/$T$8)*SIN($B59*$U$8)</f>
        <v>1.930839727137702E-2</v>
      </c>
      <c r="U62" s="15">
        <f t="shared" ref="U62" si="335">COS($U$8*$B59)</f>
        <v>0.99832092643262571</v>
      </c>
      <c r="V62" s="37">
        <v>0</v>
      </c>
      <c r="X62" s="21">
        <f t="shared" ref="X62" si="336">N62*S59+P62*S62-O62*T59-Q62*T62</f>
        <v>0</v>
      </c>
      <c r="Y62" s="24">
        <f t="shared" ref="Y62" si="337">(N62*T59+O62*S59+P62*T62+Q62*S62)</f>
        <v>0.1429575527159255</v>
      </c>
      <c r="Z62" s="22">
        <f t="shared" ref="Z62" si="338">N62*U59+P62*U62-O62*V59-Q62*V62</f>
        <v>0.97624522893991494</v>
      </c>
      <c r="AA62" s="23">
        <f t="shared" ref="AA62" si="339">(N62*V59+O62*U59+P62*V62+Q62*U62)</f>
        <v>0</v>
      </c>
      <c r="AB62" s="8"/>
      <c r="AC62" s="21">
        <v>0</v>
      </c>
      <c r="AD62" s="24">
        <f t="shared" ref="AD62" si="340">(TAN($AE$8*$B59))/$AD$8</f>
        <v>0.12128847390804499</v>
      </c>
      <c r="AE62" s="22">
        <v>1</v>
      </c>
      <c r="AF62" s="23">
        <v>0</v>
      </c>
      <c r="AH62" s="21">
        <f t="shared" ref="AH62" si="341">X62*AC59+Z62*AC62-Y62*AD59-AA62*AD62</f>
        <v>0</v>
      </c>
      <c r="AI62" s="24">
        <f t="shared" ref="AI62" si="342">(X62*AD59+Y62*AC59+Z62*AD62+AA62*AC62)</f>
        <v>0.2613648466940578</v>
      </c>
      <c r="AJ62" s="22">
        <f t="shared" ref="AJ62" si="343">X62*AE59+Z62*AE62-Y62*AF59-AA62*AF62</f>
        <v>0.97624522893991494</v>
      </c>
      <c r="AK62" s="23">
        <f t="shared" ref="AK62" si="344">(X62*AF59+Y62*AE59+Z62*AF62+AA62*AE62)</f>
        <v>0</v>
      </c>
      <c r="AL62" s="8"/>
      <c r="AM62" s="15">
        <v>0</v>
      </c>
      <c r="AN62" s="85">
        <f t="shared" ref="AN62" si="345">(1/$AN$8)*SIN($B59*$AO$8)</f>
        <v>1.930839727137702E-2</v>
      </c>
      <c r="AO62" s="25">
        <f t="shared" ref="AO62" si="346">COS($AO$8*$B59)</f>
        <v>0.99832092643262571</v>
      </c>
      <c r="AP62" s="37">
        <v>0</v>
      </c>
      <c r="AR62" s="21">
        <f t="shared" ref="AR62" si="347">AH62*AM59+AJ62*AM62-AI62*AN59-AK62*AN62</f>
        <v>0</v>
      </c>
      <c r="AS62" s="24">
        <f t="shared" ref="AS62" si="348">(AH62*AN59+AI62*AM59+AJ62*AN62+AK62*AM62)</f>
        <v>0.27977572660319128</v>
      </c>
      <c r="AT62" s="22">
        <f t="shared" ref="AT62" si="349">AH62*AO59+AJ62*AO62-AI62*AP59-AK62*AP62</f>
        <v>0.92918721474605392</v>
      </c>
      <c r="AU62" s="23">
        <f t="shared" ref="AU62" si="350">(AH62*AP59+AI62*AO59+AJ62*AP62+AK62*AO62)</f>
        <v>0</v>
      </c>
      <c r="AV62" s="8"/>
      <c r="AW62" s="21">
        <v>0</v>
      </c>
      <c r="AX62" s="24">
        <f t="shared" ref="AX62" si="351">(TAN($AY$8*$B59))/$AX$8</f>
        <v>0.11286179209867447</v>
      </c>
      <c r="AY62" s="22">
        <v>1</v>
      </c>
      <c r="AZ62" s="23">
        <v>0</v>
      </c>
      <c r="BB62" s="21">
        <f t="shared" ref="BB62" si="352">AR62*AW59+AT62*AW62-AS62*AX59-AU62*AX62</f>
        <v>0</v>
      </c>
      <c r="BC62" s="24">
        <f t="shared" ref="BC62" si="353">(AR62*AX59+AS62*AW59+AT62*AX62+AU62*AW62)</f>
        <v>0.38464546085460682</v>
      </c>
      <c r="BD62" s="22">
        <f t="shared" ref="BD62" si="354">AR62*AY59+AT62*AY62-AS62*AZ59-AU62*AZ62</f>
        <v>0.92918721474605392</v>
      </c>
      <c r="BE62" s="23">
        <f t="shared" ref="BE62" si="355">(AR62*AZ59+AS62*AY59+AT62*AZ62+AU62*AY62)</f>
        <v>0</v>
      </c>
      <c r="BF62" s="8"/>
      <c r="BG62" s="15">
        <v>0</v>
      </c>
      <c r="BH62" s="85">
        <f t="shared" ref="BH62" si="356">(1/$BH$8)*SIN($B59*$BI$8)</f>
        <v>1.1068586364572839E-2</v>
      </c>
      <c r="BI62" s="25">
        <f t="shared" ref="BI62" si="357">COS($BI$8*$B59)</f>
        <v>0.9994485367256335</v>
      </c>
      <c r="BJ62" s="37">
        <v>0</v>
      </c>
      <c r="BL62" s="21">
        <f t="shared" ref="BL62" si="358">BB62*BG59+BD62*BG62-BC62*BH59-BE62*BH62</f>
        <v>0</v>
      </c>
      <c r="BM62" s="24">
        <f t="shared" ref="BM62" si="359">(BB62*BH59+BC62*BG59+BD62*BH62+BE62*BG62)</f>
        <v>0.39471813194456729</v>
      </c>
      <c r="BN62" s="22">
        <f t="shared" ref="BN62" si="360">BB62*BI59+BD62*BI62-BC62*BJ59-BE62*BJ62</f>
        <v>0.8903574685932194</v>
      </c>
      <c r="BO62" s="23">
        <f t="shared" ref="BO62" si="361">(BB62*BJ59+BC62*BI59+BD62*BJ62+BE62*BI62)</f>
        <v>0</v>
      </c>
      <c r="BQ62" s="38">
        <f t="shared" ref="BQ62" si="362">(180/PI())*ATAN(-1*(($BL$8*BM59+BO59+$BL$8*BM62+BO62)/($BL$8*BL59+BN59+$BL$8*BL62+BN62)))</f>
        <v>-27.318092979124096</v>
      </c>
      <c r="BS62" s="67">
        <f t="shared" ref="BS62" si="363">20*LOG(((($BL$8*BL59+BN59-$BL$8*BL62-BN62)^2+($BL$8*BM59+BO59-$BL$8*BM62-BO62)^2)/(($BL$8*BL59+BN59+$BL$8*BL62+BN62)^2+($BL$8*BM59+BO59+$BL$8*BM62+BO62)^2))^0.5)</f>
        <v>-23.735325383549842</v>
      </c>
      <c r="BT62" s="65"/>
      <c r="BU62" s="46">
        <f t="shared" si="34"/>
        <v>0.6</v>
      </c>
      <c r="BV62" s="47">
        <f t="shared" si="35"/>
        <v>-4.9299504936322069E-2</v>
      </c>
      <c r="BW62" s="45">
        <f t="shared" si="36"/>
        <v>6.3128336422332829</v>
      </c>
      <c r="BX62" s="49">
        <f t="shared" si="77"/>
        <v>-4.9299504936322069E-2</v>
      </c>
      <c r="BY62" s="10">
        <f t="shared" si="78"/>
        <v>-331.80309614410845</v>
      </c>
      <c r="BZ62" s="48">
        <f t="shared" si="79"/>
        <v>-5.7910564960259938</v>
      </c>
      <c r="CA62" s="31">
        <f t="shared" si="37"/>
        <v>-19.474043966280409</v>
      </c>
      <c r="CC62" s="44">
        <f t="shared" si="38"/>
        <v>0.6</v>
      </c>
      <c r="CD62" s="47">
        <f t="shared" si="38"/>
        <v>-4.9299504936322069E-2</v>
      </c>
      <c r="CE62" s="45">
        <f t="shared" si="39"/>
        <v>-19.474043966280409</v>
      </c>
      <c r="CF62" s="49"/>
      <c r="CG62" s="10">
        <v>-4.7906850320122742E-2</v>
      </c>
      <c r="CH62" s="48"/>
      <c r="CI62" s="31"/>
    </row>
    <row r="63" spans="2:87" ht="18.649999999999999" customHeight="1">
      <c r="BS63" s="32"/>
      <c r="BU63" s="46">
        <f t="shared" si="34"/>
        <v>0.62</v>
      </c>
      <c r="BV63" s="47">
        <f t="shared" si="35"/>
        <v>-5.5424719397126024E-2</v>
      </c>
      <c r="BW63" s="45">
        <f t="shared" si="36"/>
        <v>-0.32322828064889164</v>
      </c>
      <c r="BX63" s="49">
        <f t="shared" si="77"/>
        <v>-5.5424719397126024E-2</v>
      </c>
      <c r="BY63" s="10">
        <f t="shared" si="78"/>
        <v>-336.91957464126858</v>
      </c>
      <c r="BZ63" s="48">
        <f t="shared" si="79"/>
        <v>-5.8803558919089296</v>
      </c>
      <c r="CA63" s="31">
        <f t="shared" si="37"/>
        <v>-18.968490970049476</v>
      </c>
      <c r="CC63" s="44">
        <f t="shared" si="38"/>
        <v>0.62</v>
      </c>
      <c r="CD63" s="47">
        <f t="shared" si="38"/>
        <v>-5.5424719397126024E-2</v>
      </c>
      <c r="CE63" s="45">
        <f t="shared" si="39"/>
        <v>-18.968490970049476</v>
      </c>
      <c r="CF63" s="49"/>
      <c r="CG63" s="10">
        <v>-4.9961610406266045E-2</v>
      </c>
      <c r="CH63" s="48"/>
      <c r="CI63" s="31"/>
    </row>
    <row r="64" spans="2:87" ht="18.649999999999999" customHeight="1" thickBot="1">
      <c r="D64" s="8"/>
      <c r="E64" s="8" t="s">
        <v>93</v>
      </c>
      <c r="F64" s="8"/>
      <c r="G64" s="8"/>
      <c r="H64" s="8"/>
      <c r="I64" s="8"/>
      <c r="J64" s="8" t="s">
        <v>94</v>
      </c>
      <c r="K64" s="8"/>
      <c r="L64" s="8"/>
      <c r="M64" s="8"/>
      <c r="N64" s="8"/>
      <c r="O64" s="8" t="s">
        <v>95</v>
      </c>
      <c r="P64" s="8"/>
      <c r="Q64" s="8"/>
      <c r="R64" s="8"/>
      <c r="S64" s="8"/>
      <c r="T64" s="8" t="s">
        <v>96</v>
      </c>
      <c r="U64" s="8"/>
      <c r="V64" s="8"/>
      <c r="W64" s="8"/>
      <c r="X64" s="8"/>
      <c r="Y64" s="8" t="s">
        <v>97</v>
      </c>
      <c r="Z64" s="8"/>
      <c r="AA64" s="8"/>
      <c r="AB64" s="8"/>
      <c r="AC64" s="8"/>
      <c r="AD64" s="8" t="s">
        <v>98</v>
      </c>
      <c r="AE64" s="8"/>
      <c r="AF64" s="8"/>
      <c r="AG64" s="8"/>
      <c r="AH64" s="8"/>
      <c r="AI64" s="8" t="s">
        <v>99</v>
      </c>
      <c r="AJ64" s="8"/>
      <c r="AK64" s="8"/>
      <c r="AL64" s="8"/>
      <c r="AM64" s="8"/>
      <c r="AN64" s="8" t="s">
        <v>96</v>
      </c>
      <c r="AO64" s="8"/>
      <c r="AP64" s="8"/>
      <c r="AQ64" s="8"/>
      <c r="AR64" s="8"/>
      <c r="AS64" s="8" t="s">
        <v>100</v>
      </c>
      <c r="AT64" s="8"/>
      <c r="AU64" s="8"/>
      <c r="AV64" s="8"/>
      <c r="AW64" s="8"/>
      <c r="AX64" s="8" t="s">
        <v>94</v>
      </c>
      <c r="AY64" s="8"/>
      <c r="AZ64" s="8"/>
      <c r="BA64" s="8"/>
      <c r="BB64" s="8"/>
      <c r="BC64" s="8" t="s">
        <v>101</v>
      </c>
      <c r="BD64" s="8"/>
      <c r="BE64" s="8"/>
      <c r="BF64" s="8"/>
      <c r="BG64" s="8"/>
      <c r="BH64" s="8" t="s">
        <v>96</v>
      </c>
      <c r="BI64" s="8"/>
      <c r="BJ64" s="8"/>
      <c r="BK64" s="8"/>
      <c r="BL64" s="8"/>
      <c r="BM64" s="8" t="s">
        <v>102</v>
      </c>
      <c r="BN64" s="8"/>
      <c r="BO64" s="8"/>
      <c r="BP64" s="8"/>
      <c r="BU64" s="46">
        <f t="shared" si="34"/>
        <v>0.64</v>
      </c>
      <c r="BV64" s="47">
        <f t="shared" si="35"/>
        <v>-5.8489873165870766E-2</v>
      </c>
      <c r="BW64" s="45">
        <f t="shared" si="36"/>
        <v>-7.0616197734742698</v>
      </c>
      <c r="BX64" s="49">
        <f t="shared" si="77"/>
        <v>-5.8489873165870766E-2</v>
      </c>
      <c r="BY64" s="10">
        <f t="shared" si="78"/>
        <v>-342.87731528376059</v>
      </c>
      <c r="BZ64" s="48">
        <f t="shared" si="79"/>
        <v>-5.9843380821002974</v>
      </c>
      <c r="CA64" s="31">
        <f t="shared" si="37"/>
        <v>-18.736248431526356</v>
      </c>
      <c r="CC64" s="44">
        <f t="shared" si="38"/>
        <v>0.64</v>
      </c>
      <c r="CD64" s="47">
        <f t="shared" si="38"/>
        <v>-5.8489873165870766E-2</v>
      </c>
      <c r="CE64" s="45">
        <f t="shared" si="39"/>
        <v>-18.736248431526356</v>
      </c>
      <c r="CF64" s="49"/>
      <c r="CG64" s="10">
        <v>-4.8895694541521775E-2</v>
      </c>
      <c r="CH64" s="48"/>
      <c r="CI64" s="31"/>
    </row>
    <row r="65" spans="2:87" ht="18.649999999999999" customHeight="1" thickBot="1">
      <c r="B65" s="16"/>
      <c r="D65" s="250" t="s">
        <v>22</v>
      </c>
      <c r="E65" s="251"/>
      <c r="F65" s="252" t="s">
        <v>23</v>
      </c>
      <c r="G65" s="253"/>
      <c r="H65" s="123"/>
      <c r="I65" s="242" t="s">
        <v>1</v>
      </c>
      <c r="J65" s="243"/>
      <c r="K65" s="244" t="s">
        <v>2</v>
      </c>
      <c r="L65" s="245"/>
      <c r="M65" s="123"/>
      <c r="N65" s="242" t="s">
        <v>43</v>
      </c>
      <c r="O65" s="243"/>
      <c r="P65" s="244" t="s">
        <v>44</v>
      </c>
      <c r="Q65" s="245"/>
      <c r="R65" s="123"/>
      <c r="S65" s="242" t="s">
        <v>32</v>
      </c>
      <c r="T65" s="243"/>
      <c r="U65" s="244" t="s">
        <v>33</v>
      </c>
      <c r="V65" s="245"/>
      <c r="W65" s="123"/>
      <c r="X65" s="242" t="s">
        <v>45</v>
      </c>
      <c r="Y65" s="243"/>
      <c r="Z65" s="244" t="s">
        <v>46</v>
      </c>
      <c r="AA65" s="245"/>
      <c r="AB65" s="127"/>
      <c r="AC65" s="242" t="s">
        <v>62</v>
      </c>
      <c r="AD65" s="243"/>
      <c r="AE65" s="244" t="s">
        <v>3</v>
      </c>
      <c r="AF65" s="245"/>
      <c r="AG65" s="123"/>
      <c r="AH65" s="242" t="s">
        <v>76</v>
      </c>
      <c r="AI65" s="243"/>
      <c r="AJ65" s="244" t="s">
        <v>77</v>
      </c>
      <c r="AK65" s="245"/>
      <c r="AL65" s="127"/>
      <c r="AM65" s="242" t="s">
        <v>64</v>
      </c>
      <c r="AN65" s="243"/>
      <c r="AO65" s="244" t="s">
        <v>65</v>
      </c>
      <c r="AP65" s="245"/>
      <c r="AQ65" s="123"/>
      <c r="AR65" s="242" t="s">
        <v>80</v>
      </c>
      <c r="AS65" s="243"/>
      <c r="AT65" s="244" t="s">
        <v>81</v>
      </c>
      <c r="AU65" s="245"/>
      <c r="AV65" s="127"/>
      <c r="AW65" s="242" t="s">
        <v>68</v>
      </c>
      <c r="AX65" s="243"/>
      <c r="AY65" s="244" t="s">
        <v>69</v>
      </c>
      <c r="AZ65" s="245"/>
      <c r="BA65" s="123"/>
      <c r="BB65" s="246" t="s">
        <v>84</v>
      </c>
      <c r="BC65" s="247"/>
      <c r="BD65" s="248" t="s">
        <v>85</v>
      </c>
      <c r="BE65" s="249"/>
      <c r="BF65" s="127"/>
      <c r="BG65" s="242" t="s">
        <v>72</v>
      </c>
      <c r="BH65" s="243"/>
      <c r="BI65" s="244" t="s">
        <v>73</v>
      </c>
      <c r="BJ65" s="245"/>
      <c r="BK65" s="123"/>
      <c r="BL65" s="242" t="s">
        <v>88</v>
      </c>
      <c r="BM65" s="243"/>
      <c r="BN65" s="244" t="s">
        <v>89</v>
      </c>
      <c r="BO65" s="245"/>
      <c r="BP65" s="123"/>
      <c r="BQ65" s="19" t="s">
        <v>165</v>
      </c>
      <c r="BS65" s="63" t="s">
        <v>120</v>
      </c>
      <c r="BT65" s="4"/>
      <c r="BU65" s="46">
        <f t="shared" si="34"/>
        <v>0.66</v>
      </c>
      <c r="BV65" s="47">
        <f t="shared" si="35"/>
        <v>-5.7799806474981417E-2</v>
      </c>
      <c r="BW65" s="45">
        <f t="shared" si="36"/>
        <v>-13.919166079149488</v>
      </c>
      <c r="BX65" s="49">
        <f t="shared" si="77"/>
        <v>-5.7799806474981417E-2</v>
      </c>
      <c r="BY65" s="10">
        <f t="shared" si="78"/>
        <v>-349.82984606840142</v>
      </c>
      <c r="BZ65" s="48">
        <f t="shared" si="79"/>
        <v>-6.1056826356385452</v>
      </c>
      <c r="CA65" s="31">
        <f t="shared" si="37"/>
        <v>-18.787447120932733</v>
      </c>
      <c r="CC65" s="44">
        <f t="shared" si="38"/>
        <v>0.66</v>
      </c>
      <c r="CD65" s="47">
        <f t="shared" si="38"/>
        <v>-5.7799806474981417E-2</v>
      </c>
      <c r="CE65" s="45">
        <f t="shared" si="39"/>
        <v>-18.787447120932733</v>
      </c>
      <c r="CF65" s="49"/>
      <c r="CG65" s="10">
        <v>-4.4649704390775223E-2</v>
      </c>
      <c r="CH65" s="48"/>
      <c r="CI65" s="31"/>
    </row>
    <row r="66" spans="2:87" ht="18.649999999999999" customHeight="1" thickTop="1" thickBot="1">
      <c r="B66" s="39">
        <v>0.12</v>
      </c>
      <c r="D66" s="25">
        <f t="shared" ref="D66" si="364">COS($F$8*$B66)</f>
        <v>0.99920597632266439</v>
      </c>
      <c r="E66" s="26">
        <v>0</v>
      </c>
      <c r="F66" s="10">
        <v>0</v>
      </c>
      <c r="G66" s="85">
        <f t="shared" ref="G66" si="365">$E$8*SIN($B66*$F$8)</f>
        <v>0.11952720163058644</v>
      </c>
      <c r="I66" s="21">
        <v>1</v>
      </c>
      <c r="J66" s="24">
        <v>0</v>
      </c>
      <c r="K66" s="22">
        <v>0</v>
      </c>
      <c r="L66" s="23">
        <v>0</v>
      </c>
      <c r="N66" s="21">
        <f t="shared" ref="N66" si="366">D66*I66+F66*I69-E66*J66-G66*J69</f>
        <v>0.98300309459202229</v>
      </c>
      <c r="O66" s="24">
        <f t="shared" ref="O66" si="367">(D66*J66+E66*I66+F66*J69+G66*I69)</f>
        <v>0</v>
      </c>
      <c r="P66" s="22">
        <f t="shared" ref="P66" si="368">D66*K66+F66*K69-E66*L66-G66*L69</f>
        <v>0</v>
      </c>
      <c r="Q66" s="23">
        <f t="shared" ref="Q66" si="369">(D66*L66+E66*K66+F66*L69+G66*K69)</f>
        <v>0.11952720163058644</v>
      </c>
      <c r="S66" s="25">
        <f t="shared" ref="S66" si="370">COS($U$8*$B66)</f>
        <v>0.99758243186515161</v>
      </c>
      <c r="T66" s="26">
        <v>0</v>
      </c>
      <c r="U66" s="10">
        <v>0</v>
      </c>
      <c r="V66" s="85">
        <f t="shared" ref="V66" si="371">$T$8*SIN($B66*$U$8)</f>
        <v>0.20847931481586396</v>
      </c>
      <c r="X66" s="21">
        <f t="shared" ref="X66" si="372">N66*S66+P66*S69-O66*T66-Q66*T69</f>
        <v>0.9778578455121012</v>
      </c>
      <c r="Y66" s="24">
        <f t="shared" ref="Y66" si="373">(N66*T66+O66*S66+P66*T69+Q66*S69)</f>
        <v>0</v>
      </c>
      <c r="Z66" s="22">
        <f t="shared" ref="Z66" si="374">N66*U66+P66*U69-O66*V66-Q66*V69</f>
        <v>0</v>
      </c>
      <c r="AA66" s="23">
        <f t="shared" ref="AA66" si="375">(N66*V66+O66*U66+P66*V69+Q66*U69)</f>
        <v>0.32417404809909545</v>
      </c>
      <c r="AB66" s="8"/>
      <c r="AC66" s="21">
        <v>1</v>
      </c>
      <c r="AD66" s="24">
        <v>0</v>
      </c>
      <c r="AE66" s="22">
        <v>0</v>
      </c>
      <c r="AF66" s="23">
        <v>0</v>
      </c>
      <c r="AH66" s="21">
        <f t="shared" ref="AH66" si="376">X66*AC66+Z66*AC69-Y66*AD66-AA66*AD69</f>
        <v>0.93062568115699573</v>
      </c>
      <c r="AI66" s="24">
        <f t="shared" ref="AI66" si="377">(X66*AD66+Y66*AC66+Z66*AD69+AA66*AC69)</f>
        <v>0</v>
      </c>
      <c r="AJ66" s="22">
        <f t="shared" ref="AJ66" si="378">X66*AE66+Z66*AE69-Y66*AF66-AA66*AF69</f>
        <v>0</v>
      </c>
      <c r="AK66" s="23">
        <f t="shared" ref="AK66" si="379">(X66*AF66+Y66*AE66+Z66*AF69+AA66*AE69)</f>
        <v>0.32417404809909545</v>
      </c>
      <c r="AL66" s="8"/>
      <c r="AM66" s="25">
        <f t="shared" ref="AM66" si="380">COS($AO$8*$B66)</f>
        <v>0.99758243186515161</v>
      </c>
      <c r="AN66" s="26">
        <v>0</v>
      </c>
      <c r="AO66" s="10">
        <v>0</v>
      </c>
      <c r="AP66" s="85">
        <f t="shared" ref="AP66" si="381">$AN$8*SIN($B66*$AO$8)</f>
        <v>0.20847931481586396</v>
      </c>
      <c r="AR66" s="21">
        <f t="shared" ref="AR66" si="382">AH66*AM66+AJ66*AM69-AI66*AN66-AK66*AN69</f>
        <v>0.92086654311711624</v>
      </c>
      <c r="AS66" s="24">
        <f t="shared" ref="AS66" si="383">(AH66*AN66+AI66*AM66+AJ66*AN69+AK66*AM69)</f>
        <v>0</v>
      </c>
      <c r="AT66" s="22">
        <f t="shared" ref="AT66" si="384">AH66*AO66+AJ66*AO69-AI66*AP66-AK66*AP69</f>
        <v>0</v>
      </c>
      <c r="AU66" s="23">
        <f t="shared" ref="AU66" si="385">(AH66*AP66+AI66*AO66+AJ66*AP69+AK66*AO69)</f>
        <v>0.51740653960792349</v>
      </c>
      <c r="AV66" s="8"/>
      <c r="AW66" s="21">
        <v>1</v>
      </c>
      <c r="AX66" s="24">
        <v>0</v>
      </c>
      <c r="AY66" s="22">
        <v>0</v>
      </c>
      <c r="AZ66" s="23">
        <v>0</v>
      </c>
      <c r="BB66" s="21">
        <f t="shared" ref="BB66" si="386">AR66*AW66+AT66*AW69-AS66*AX66-AU66*AX69</f>
        <v>0.85072788970968383</v>
      </c>
      <c r="BC66" s="24">
        <f t="shared" ref="BC66" si="387">(AR66*AX66+AS66*AW66+AT66*AX69+AU66*AW69)</f>
        <v>0</v>
      </c>
      <c r="BD66" s="22">
        <f t="shared" ref="BD66" si="388">AR66*AY66+AT66*AY69-AS66*AZ66-AU66*AZ69</f>
        <v>0</v>
      </c>
      <c r="BE66" s="23">
        <f t="shared" ref="BE66" si="389">(AR66*AZ66+AS66*AY66+AT66*AZ69+AU66*AY69)</f>
        <v>0.51740653960792349</v>
      </c>
      <c r="BF66" s="8"/>
      <c r="BG66" s="25">
        <f t="shared" ref="BG66" si="390">COS($BI$8*$B66)</f>
        <v>0.99920592500213523</v>
      </c>
      <c r="BH66" s="26">
        <v>0</v>
      </c>
      <c r="BI66" s="10">
        <v>0</v>
      </c>
      <c r="BJ66" s="85">
        <f t="shared" ref="BJ66" si="391">$BH$8*SIN($B66*$BI$8)</f>
        <v>0.11953106276464917</v>
      </c>
      <c r="BL66" s="21">
        <f t="shared" ref="BL66" si="392">BB66*BG66+BD66*BG69-BC66*BH66-BE66*BH69</f>
        <v>0.8431805531223997</v>
      </c>
      <c r="BM66" s="24">
        <f t="shared" ref="BM66" si="393">(BB66*BH66+BC66*BG66+BD66*BH69+BE66*BG69)</f>
        <v>0</v>
      </c>
      <c r="BN66" s="22">
        <f t="shared" ref="BN66" si="394">BB66*BI66+BD66*BI69-BC66*BJ66-BE66*BJ69</f>
        <v>0</v>
      </c>
      <c r="BO66" s="23">
        <f t="shared" ref="BO66" si="395">(BB66*BJ66+BC66*BI66+BD66*BJ69+BE66*BI69)</f>
        <v>0.61868408879161485</v>
      </c>
      <c r="BQ66" s="27">
        <f t="shared" ref="BQ66" si="396">20*LOG((2*$BL$8)/(($BL$8*BL66+BN66+$BL$8*BL69+BN69)^2+($BL$8*BM66+BO66+$BL$8*BM69+BO69)^2)^0.5)</f>
        <v>-2.4844375689766583E-2</v>
      </c>
      <c r="BS66" s="64">
        <f t="shared" ref="BS66" si="397">((BL66^2+BM66^2)/(BL69^2+BM69^2))^0.5</f>
        <v>1.804761345282875</v>
      </c>
      <c r="BT66" s="4"/>
      <c r="BU66" s="46">
        <f t="shared" si="34"/>
        <v>0.68</v>
      </c>
      <c r="BV66" s="47">
        <f t="shared" si="35"/>
        <v>-5.3051686180161574E-2</v>
      </c>
      <c r="BW66" s="45">
        <f t="shared" si="36"/>
        <v>-20.915763000517522</v>
      </c>
      <c r="BX66" s="49">
        <f t="shared" si="77"/>
        <v>-5.3051686180161574E-2</v>
      </c>
      <c r="BY66" s="10">
        <f t="shared" si="78"/>
        <v>-357.90195731656655</v>
      </c>
      <c r="BZ66" s="48">
        <f t="shared" si="79"/>
        <v>-6.2465675545062949</v>
      </c>
      <c r="CA66" s="31">
        <f t="shared" si="37"/>
        <v>-19.157350034172499</v>
      </c>
      <c r="CC66" s="44">
        <f t="shared" si="38"/>
        <v>0.68</v>
      </c>
      <c r="CD66" s="47">
        <f t="shared" si="38"/>
        <v>-5.3051686180161574E-2</v>
      </c>
      <c r="CE66" s="45">
        <f t="shared" si="39"/>
        <v>-19.157350034172499</v>
      </c>
      <c r="CF66" s="49"/>
      <c r="CG66" s="10">
        <v>-3.7584908167838577E-2</v>
      </c>
      <c r="CH66" s="48"/>
      <c r="CI66" s="31"/>
    </row>
    <row r="67" spans="2:87" ht="18.649999999999999" customHeight="1" thickBot="1">
      <c r="D67" s="25"/>
      <c r="E67" s="10"/>
      <c r="F67" s="10"/>
      <c r="G67" s="31"/>
      <c r="I67" s="29"/>
      <c r="L67" s="30"/>
      <c r="N67" s="29"/>
      <c r="Q67" s="30"/>
      <c r="S67" s="29"/>
      <c r="V67" s="30"/>
      <c r="X67" s="29"/>
      <c r="AA67" s="30"/>
      <c r="AC67" s="29"/>
      <c r="AF67" s="30"/>
      <c r="AH67" s="29"/>
      <c r="AK67" s="30"/>
      <c r="AM67" s="29"/>
      <c r="AP67" s="30"/>
      <c r="AR67" s="29"/>
      <c r="AU67" s="30"/>
      <c r="AW67" s="29"/>
      <c r="AZ67" s="30"/>
      <c r="BB67" s="29"/>
      <c r="BE67" s="30"/>
      <c r="BG67" s="29"/>
      <c r="BJ67" s="30"/>
      <c r="BL67" s="29"/>
      <c r="BO67" s="30"/>
      <c r="BS67" s="65"/>
      <c r="BT67" s="65"/>
      <c r="BU67" s="46">
        <f t="shared" si="34"/>
        <v>0.7</v>
      </c>
      <c r="BV67" s="47">
        <f t="shared" si="35"/>
        <v>-4.4481883792806653E-2</v>
      </c>
      <c r="BW67" s="45">
        <f t="shared" si="36"/>
        <v>-28.07380214684882</v>
      </c>
      <c r="BX67" s="49">
        <f t="shared" si="77"/>
        <v>-4.4481883792806653E-2</v>
      </c>
      <c r="BY67" s="10">
        <f t="shared" si="78"/>
        <v>-367.16969588580645</v>
      </c>
      <c r="BZ67" s="48">
        <f t="shared" si="79"/>
        <v>-6.4083201067536004</v>
      </c>
      <c r="CA67" s="31">
        <f t="shared" si="37"/>
        <v>-19.918233359772859</v>
      </c>
      <c r="CC67" s="44">
        <f t="shared" si="38"/>
        <v>0.7</v>
      </c>
      <c r="CD67" s="47">
        <f t="shared" si="38"/>
        <v>-4.4481883792806653E-2</v>
      </c>
      <c r="CE67" s="45">
        <f t="shared" si="39"/>
        <v>-19.918233359772859</v>
      </c>
      <c r="CF67" s="49"/>
      <c r="CG67" s="10">
        <v>-2.8508335229963069E-2</v>
      </c>
      <c r="CH67" s="48"/>
      <c r="CI67" s="31"/>
    </row>
    <row r="68" spans="2:87" ht="18.649999999999999" customHeight="1" thickBot="1">
      <c r="D68" s="254" t="s">
        <v>24</v>
      </c>
      <c r="E68" s="255"/>
      <c r="F68" s="256" t="s">
        <v>25</v>
      </c>
      <c r="G68" s="257"/>
      <c r="H68" s="123"/>
      <c r="I68" s="242" t="s">
        <v>4</v>
      </c>
      <c r="J68" s="243"/>
      <c r="K68" s="244" t="s">
        <v>5</v>
      </c>
      <c r="L68" s="245"/>
      <c r="M68" s="123"/>
      <c r="N68" s="242" t="s">
        <v>6</v>
      </c>
      <c r="O68" s="243"/>
      <c r="P68" s="244" t="s">
        <v>7</v>
      </c>
      <c r="Q68" s="245"/>
      <c r="R68" s="123"/>
      <c r="S68" s="242" t="s">
        <v>34</v>
      </c>
      <c r="T68" s="243"/>
      <c r="U68" s="244" t="s">
        <v>35</v>
      </c>
      <c r="V68" s="245"/>
      <c r="W68" s="123"/>
      <c r="X68" s="242" t="s">
        <v>47</v>
      </c>
      <c r="Y68" s="243"/>
      <c r="Z68" s="244" t="s">
        <v>48</v>
      </c>
      <c r="AA68" s="245"/>
      <c r="AB68" s="127"/>
      <c r="AC68" s="242" t="s">
        <v>63</v>
      </c>
      <c r="AD68" s="243"/>
      <c r="AE68" s="244" t="s">
        <v>8</v>
      </c>
      <c r="AF68" s="245"/>
      <c r="AG68" s="123"/>
      <c r="AH68" s="242" t="s">
        <v>78</v>
      </c>
      <c r="AI68" s="243"/>
      <c r="AJ68" s="244" t="s">
        <v>79</v>
      </c>
      <c r="AK68" s="245"/>
      <c r="AL68" s="127"/>
      <c r="AM68" s="242" t="s">
        <v>67</v>
      </c>
      <c r="AN68" s="243"/>
      <c r="AO68" s="244" t="s">
        <v>66</v>
      </c>
      <c r="AP68" s="245"/>
      <c r="AQ68" s="123"/>
      <c r="AR68" s="242" t="s">
        <v>83</v>
      </c>
      <c r="AS68" s="243"/>
      <c r="AT68" s="244" t="s">
        <v>82</v>
      </c>
      <c r="AU68" s="245"/>
      <c r="AV68" s="127"/>
      <c r="AW68" s="242" t="s">
        <v>71</v>
      </c>
      <c r="AX68" s="243"/>
      <c r="AY68" s="244" t="s">
        <v>70</v>
      </c>
      <c r="AZ68" s="245"/>
      <c r="BA68" s="123"/>
      <c r="BB68" s="124" t="s">
        <v>87</v>
      </c>
      <c r="BC68" s="125"/>
      <c r="BD68" s="122" t="s">
        <v>86</v>
      </c>
      <c r="BE68" s="126"/>
      <c r="BF68" s="127"/>
      <c r="BG68" s="242" t="s">
        <v>74</v>
      </c>
      <c r="BH68" s="243"/>
      <c r="BI68" s="244" t="s">
        <v>75</v>
      </c>
      <c r="BJ68" s="245"/>
      <c r="BK68" s="123"/>
      <c r="BL68" s="242" t="s">
        <v>91</v>
      </c>
      <c r="BM68" s="243"/>
      <c r="BN68" s="244" t="s">
        <v>90</v>
      </c>
      <c r="BO68" s="245"/>
      <c r="BP68" s="123"/>
      <c r="BQ68" s="35" t="s">
        <v>166</v>
      </c>
      <c r="BS68" s="66" t="s">
        <v>121</v>
      </c>
      <c r="BT68" s="65"/>
      <c r="BU68" s="46">
        <f t="shared" si="34"/>
        <v>0.72</v>
      </c>
      <c r="BV68" s="47">
        <f t="shared" si="35"/>
        <v>-3.2994139197666361E-2</v>
      </c>
      <c r="BW68" s="45">
        <f t="shared" si="36"/>
        <v>-35.417196064564955</v>
      </c>
      <c r="BX68" s="49">
        <f t="shared" si="77"/>
        <v>-3.2994139197666361E-2</v>
      </c>
      <c r="BY68" s="10">
        <f t="shared" si="78"/>
        <v>-377.63840415045706</v>
      </c>
      <c r="BZ68" s="48">
        <f t="shared" si="79"/>
        <v>-6.5910335344024951</v>
      </c>
      <c r="CA68" s="31">
        <f t="shared" si="37"/>
        <v>-21.209961715368294</v>
      </c>
      <c r="CC68" s="44">
        <f t="shared" si="38"/>
        <v>0.72</v>
      </c>
      <c r="CD68" s="47">
        <f t="shared" si="38"/>
        <v>-3.2994139197666361E-2</v>
      </c>
      <c r="CE68" s="45">
        <f t="shared" si="39"/>
        <v>-21.209961715368294</v>
      </c>
      <c r="CF68" s="49"/>
      <c r="CG68" s="10">
        <v>-1.864227433774119E-2</v>
      </c>
      <c r="CH68" s="48"/>
      <c r="CI68" s="31"/>
    </row>
    <row r="69" spans="2:87" ht="18.649999999999999" customHeight="1" thickTop="1" thickBot="1">
      <c r="D69" s="15">
        <v>0</v>
      </c>
      <c r="E69" s="145">
        <f t="shared" ref="E69" si="398">(1/$E$8)*SIN($B66*$F$8)</f>
        <v>1.3280800181176271E-2</v>
      </c>
      <c r="F69" s="15">
        <f t="shared" ref="F69" si="399">COS($F$8*$B66)</f>
        <v>0.99920597632266439</v>
      </c>
      <c r="G69" s="37">
        <v>0</v>
      </c>
      <c r="I69" s="21">
        <v>0</v>
      </c>
      <c r="J69" s="24">
        <f t="shared" ref="J69" si="400">(TAN($K$8*$B66))/$J$8</f>
        <v>0.13555811153948996</v>
      </c>
      <c r="K69" s="22">
        <v>1</v>
      </c>
      <c r="L69" s="23">
        <v>0</v>
      </c>
      <c r="N69" s="21">
        <f t="shared" ref="N69" si="401">D69*I66+F69*I69-E69*J66-G69*J69</f>
        <v>0</v>
      </c>
      <c r="O69" s="24">
        <f t="shared" ref="O69" si="402">(D69*J66+E69*I66+F69*J69+G69*I69)</f>
        <v>0.14873127537044897</v>
      </c>
      <c r="P69" s="22">
        <f t="shared" ref="P69" si="403">D69*K66+F69*K69-E69*L66-G69*L69</f>
        <v>0.99920597632266439</v>
      </c>
      <c r="Q69" s="23">
        <f t="shared" ref="Q69" si="404">(D69*L66+E69*K66+F69*L69+G69*K69)</f>
        <v>0</v>
      </c>
      <c r="S69" s="15">
        <v>0</v>
      </c>
      <c r="T69" s="145">
        <f t="shared" ref="T69" si="405">(1/$T$8)*SIN($B66*$U$8)</f>
        <v>2.3164368312873773E-2</v>
      </c>
      <c r="U69" s="15">
        <f t="shared" ref="U69" si="406">COS($U$8*$B66)</f>
        <v>0.99758243186515161</v>
      </c>
      <c r="V69" s="37">
        <v>0</v>
      </c>
      <c r="X69" s="21">
        <f t="shared" ref="X69" si="407">N69*S66+P69*S69-O69*T66-Q69*T69</f>
        <v>0</v>
      </c>
      <c r="Y69" s="24">
        <f t="shared" ref="Y69" si="408">(N69*T66+O69*S66+P69*T69+Q69*S69)</f>
        <v>0.17151768263442083</v>
      </c>
      <c r="Z69" s="22">
        <f t="shared" ref="Z69" si="409">N69*U66+P69*U69-O69*V66-Q69*V69</f>
        <v>0.96578293341323584</v>
      </c>
      <c r="AA69" s="23">
        <f t="shared" ref="AA69" si="410">(N69*V66+O69*U66+P69*V69+Q69*U69)</f>
        <v>0</v>
      </c>
      <c r="AB69" s="8"/>
      <c r="AC69" s="21">
        <v>0</v>
      </c>
      <c r="AD69" s="24">
        <f t="shared" ref="AD69" si="411">(TAN($AE$8*$B66))/$AD$8</f>
        <v>0.14570001711138597</v>
      </c>
      <c r="AE69" s="22">
        <v>1</v>
      </c>
      <c r="AF69" s="23">
        <v>0</v>
      </c>
      <c r="AH69" s="21">
        <f t="shared" ref="AH69" si="412">X69*AC66+Z69*AC69-Y69*AD66-AA69*AD69</f>
        <v>0</v>
      </c>
      <c r="AI69" s="24">
        <f t="shared" ref="AI69" si="413">(X69*AD66+Y69*AC66+Z69*AD69+AA69*AC69)</f>
        <v>0.31223227255861385</v>
      </c>
      <c r="AJ69" s="22">
        <f t="shared" ref="AJ69" si="414">X69*AE66+Z69*AE69-Y69*AF66-AA69*AF69</f>
        <v>0.96578293341323584</v>
      </c>
      <c r="AK69" s="23">
        <f t="shared" ref="AK69" si="415">(X69*AF66+Y69*AE66+Z69*AF69+AA69*AE69)</f>
        <v>0</v>
      </c>
      <c r="AL69" s="8"/>
      <c r="AM69" s="15">
        <v>0</v>
      </c>
      <c r="AN69" s="85">
        <f t="shared" ref="AN69" si="416">(1/$AN$8)*SIN($B66*$AO$8)</f>
        <v>2.3164368312873773E-2</v>
      </c>
      <c r="AO69" s="25">
        <f t="shared" ref="AO69" si="417">COS($AO$8*$B66)</f>
        <v>0.99758243186515161</v>
      </c>
      <c r="AP69" s="37">
        <v>0</v>
      </c>
      <c r="AR69" s="21">
        <f t="shared" ref="AR69" si="418">AH69*AM66+AJ69*AM69-AI69*AN66-AK69*AN69</f>
        <v>0</v>
      </c>
      <c r="AS69" s="24">
        <f t="shared" ref="AS69" si="419">(AH69*AN66+AI69*AM66+AJ69*AN69+AK69*AM69)</f>
        <v>0.33384918134567665</v>
      </c>
      <c r="AT69" s="22">
        <f t="shared" ref="AT69" si="420">AH69*AO66+AJ69*AO69-AI69*AP66-AK69*AP69</f>
        <v>0.89835411712181568</v>
      </c>
      <c r="AU69" s="23">
        <f t="shared" ref="AU69" si="421">(AH69*AP66+AI69*AO66+AJ69*AP69+AK69*AO69)</f>
        <v>0</v>
      </c>
      <c r="AV69" s="8"/>
      <c r="AW69" s="21">
        <v>0</v>
      </c>
      <c r="AX69" s="24">
        <f t="shared" ref="AX69" si="422">(TAN($AY$8*$B66))/$AX$8</f>
        <v>0.13555811153948996</v>
      </c>
      <c r="AY69" s="22">
        <v>1</v>
      </c>
      <c r="AZ69" s="23">
        <v>0</v>
      </c>
      <c r="BB69" s="21">
        <f t="shared" ref="BB69" si="423">AR69*AW66+AT69*AW69-AS69*AX66-AU69*AX69</f>
        <v>0</v>
      </c>
      <c r="BC69" s="24">
        <f t="shared" ref="BC69" si="424">(AR69*AX66+AS69*AW66+AT69*AX69+AU69*AW69)</f>
        <v>0.45562836895643577</v>
      </c>
      <c r="BD69" s="22">
        <f t="shared" ref="BD69" si="425">AR69*AY66+AT69*AY69-AS69*AZ66-AU69*AZ69</f>
        <v>0.89835411712181568</v>
      </c>
      <c r="BE69" s="23">
        <f t="shared" ref="BE69" si="426">(AR69*AZ66+AS69*AY66+AT69*AZ69+AU69*AY69)</f>
        <v>0</v>
      </c>
      <c r="BF69" s="8"/>
      <c r="BG69" s="15">
        <v>0</v>
      </c>
      <c r="BH69" s="85">
        <f t="shared" ref="BH69" si="427">(1/$BH$8)*SIN($B66*$BI$8)</f>
        <v>1.3281229196072129E-2</v>
      </c>
      <c r="BI69" s="25">
        <f t="shared" ref="BI69" si="428">COS($BI$8*$B66)</f>
        <v>0.99920592500213523</v>
      </c>
      <c r="BJ69" s="37">
        <v>0</v>
      </c>
      <c r="BL69" s="21">
        <f t="shared" ref="BL69" si="429">BB69*BG66+BD69*BG69-BC69*BH66-BE69*BH69</f>
        <v>0</v>
      </c>
      <c r="BM69" s="24">
        <f t="shared" ref="BM69" si="430">(BB69*BH66+BC69*BG66+BD69*BH69+BE69*BG69)</f>
        <v>0.46719781278905942</v>
      </c>
      <c r="BN69" s="22">
        <f t="shared" ref="BN69" si="431">BB69*BI66+BD69*BI69-BC69*BJ66-BE69*BJ69</f>
        <v>0.84317901341109391</v>
      </c>
      <c r="BO69" s="23">
        <f t="shared" ref="BO69" si="432">(BB69*BJ66+BC69*BI66+BD69*BJ69+BE69*BI69)</f>
        <v>0</v>
      </c>
      <c r="BQ69" s="38">
        <f t="shared" ref="BQ69" si="433">(180/PI())*ATAN(-1*(($BL$8*BM66+BO66+$BL$8*BM69+BO69)/($BL$8*BL66+BN66+$BL$8*BL69+BN69)))</f>
        <v>-32.778325187229491</v>
      </c>
      <c r="BS69" s="67">
        <f t="shared" ref="BS69" si="434">20*LOG(((($BL$8*BL66+BN66-$BL$8*BL69-BN69)^2+($BL$8*BM66+BO66-$BL$8*BM69-BO69)^2)/(($BL$8*BL66+BN66+$BL$8*BL69+BN69)^2+($BL$8*BM66+BO66+$BL$8*BM69+BO69)^2))^0.5)</f>
        <v>-22.437978499917733</v>
      </c>
      <c r="BT69" s="65"/>
      <c r="BU69" s="46">
        <f t="shared" si="34"/>
        <v>0.74</v>
      </c>
      <c r="BV69" s="47">
        <f t="shared" si="35"/>
        <v>-2.0241725378918753E-2</v>
      </c>
      <c r="BW69" s="45">
        <f t="shared" si="36"/>
        <v>-42.969964147574103</v>
      </c>
      <c r="BX69" s="49">
        <f t="shared" si="77"/>
        <v>-2.0241725378918753E-2</v>
      </c>
      <c r="BY69" s="10">
        <f t="shared" si="78"/>
        <v>-389.22192447341433</v>
      </c>
      <c r="BZ69" s="48">
        <f t="shared" si="79"/>
        <v>-6.793204103009777</v>
      </c>
      <c r="CA69" s="31">
        <f t="shared" si="37"/>
        <v>-23.325484760180537</v>
      </c>
      <c r="CC69" s="44">
        <f t="shared" si="38"/>
        <v>0.74</v>
      </c>
      <c r="CD69" s="47">
        <f t="shared" si="38"/>
        <v>-2.0241725378918753E-2</v>
      </c>
      <c r="CE69" s="45">
        <f t="shared" si="39"/>
        <v>-23.325484760180537</v>
      </c>
      <c r="CF69" s="49"/>
      <c r="CG69" s="10">
        <v>-9.5218945313198713E-3</v>
      </c>
      <c r="CH69" s="48"/>
      <c r="CI69" s="31"/>
    </row>
    <row r="70" spans="2:87" ht="18.649999999999999" customHeight="1">
      <c r="BS70" s="32"/>
      <c r="BU70" s="46">
        <f t="shared" si="34"/>
        <v>0.76</v>
      </c>
      <c r="BV70" s="47">
        <f t="shared" si="35"/>
        <v>-8.6246916773162641E-3</v>
      </c>
      <c r="BW70" s="45">
        <f t="shared" si="36"/>
        <v>-50.754402637042396</v>
      </c>
      <c r="BX70" s="49">
        <f t="shared" si="77"/>
        <v>-8.6246916773162641E-3</v>
      </c>
      <c r="BY70" s="10">
        <f t="shared" si="78"/>
        <v>-401.72928892430161</v>
      </c>
      <c r="BZ70" s="48">
        <f t="shared" si="79"/>
        <v>-7.0114987934246518</v>
      </c>
      <c r="CA70" s="31">
        <f t="shared" si="37"/>
        <v>-27.024718960175534</v>
      </c>
      <c r="CC70" s="44">
        <f t="shared" si="38"/>
        <v>0.76</v>
      </c>
      <c r="CD70" s="47">
        <f t="shared" si="38"/>
        <v>-8.6246916773162641E-3</v>
      </c>
      <c r="CE70" s="45">
        <f t="shared" si="39"/>
        <v>-27.024718960175534</v>
      </c>
      <c r="CF70" s="49"/>
      <c r="CG70" s="10">
        <v>-2.808731828750557E-3</v>
      </c>
      <c r="CH70" s="48"/>
      <c r="CI70" s="31"/>
    </row>
    <row r="71" spans="2:87" ht="18.649999999999999" customHeight="1" thickBot="1">
      <c r="D71" s="8"/>
      <c r="E71" s="8" t="s">
        <v>93</v>
      </c>
      <c r="F71" s="8"/>
      <c r="G71" s="8"/>
      <c r="H71" s="8"/>
      <c r="I71" s="8"/>
      <c r="J71" s="8" t="s">
        <v>94</v>
      </c>
      <c r="K71" s="8"/>
      <c r="L71" s="8"/>
      <c r="M71" s="8"/>
      <c r="N71" s="8"/>
      <c r="O71" s="8" t="s">
        <v>95</v>
      </c>
      <c r="P71" s="8"/>
      <c r="Q71" s="8"/>
      <c r="R71" s="8"/>
      <c r="S71" s="8"/>
      <c r="T71" s="8" t="s">
        <v>96</v>
      </c>
      <c r="U71" s="8"/>
      <c r="V71" s="8"/>
      <c r="W71" s="8"/>
      <c r="X71" s="8"/>
      <c r="Y71" s="8" t="s">
        <v>97</v>
      </c>
      <c r="Z71" s="8"/>
      <c r="AA71" s="8"/>
      <c r="AB71" s="8"/>
      <c r="AC71" s="8"/>
      <c r="AD71" s="8" t="s">
        <v>98</v>
      </c>
      <c r="AE71" s="8"/>
      <c r="AF71" s="8"/>
      <c r="AG71" s="8"/>
      <c r="AH71" s="8"/>
      <c r="AI71" s="8" t="s">
        <v>99</v>
      </c>
      <c r="AJ71" s="8"/>
      <c r="AK71" s="8"/>
      <c r="AL71" s="8"/>
      <c r="AM71" s="8"/>
      <c r="AN71" s="8" t="s">
        <v>96</v>
      </c>
      <c r="AO71" s="8"/>
      <c r="AP71" s="8"/>
      <c r="AQ71" s="8"/>
      <c r="AR71" s="8"/>
      <c r="AS71" s="8" t="s">
        <v>100</v>
      </c>
      <c r="AT71" s="8"/>
      <c r="AU71" s="8"/>
      <c r="AV71" s="8"/>
      <c r="AW71" s="8"/>
      <c r="AX71" s="8" t="s">
        <v>94</v>
      </c>
      <c r="AY71" s="8"/>
      <c r="AZ71" s="8"/>
      <c r="BA71" s="8"/>
      <c r="BB71" s="8"/>
      <c r="BC71" s="8" t="s">
        <v>101</v>
      </c>
      <c r="BD71" s="8"/>
      <c r="BE71" s="8"/>
      <c r="BF71" s="8"/>
      <c r="BG71" s="8"/>
      <c r="BH71" s="8" t="s">
        <v>96</v>
      </c>
      <c r="BI71" s="8"/>
      <c r="BJ71" s="8"/>
      <c r="BK71" s="8"/>
      <c r="BL71" s="8"/>
      <c r="BM71" s="8" t="s">
        <v>102</v>
      </c>
      <c r="BN71" s="8"/>
      <c r="BO71" s="8"/>
      <c r="BP71" s="8"/>
      <c r="BU71" s="46">
        <f t="shared" si="34"/>
        <v>0.78</v>
      </c>
      <c r="BV71" s="47">
        <f t="shared" si="35"/>
        <v>-1.1522542909782939E-3</v>
      </c>
      <c r="BW71" s="45">
        <f t="shared" si="36"/>
        <v>-58.788988415528436</v>
      </c>
      <c r="BX71" s="49">
        <f t="shared" si="77"/>
        <v>-1.1522542909782939E-3</v>
      </c>
      <c r="BY71" s="10">
        <f t="shared" si="78"/>
        <v>-414.86930636721235</v>
      </c>
      <c r="BZ71" s="48">
        <f t="shared" si="79"/>
        <v>-7.2408353615729313</v>
      </c>
      <c r="CA71" s="31">
        <f t="shared" si="37"/>
        <v>-35.762935886351222</v>
      </c>
      <c r="CC71" s="44">
        <f t="shared" si="38"/>
        <v>0.78</v>
      </c>
      <c r="CD71" s="47">
        <f t="shared" si="38"/>
        <v>-1.1522542909782939E-3</v>
      </c>
      <c r="CE71" s="45">
        <f t="shared" si="39"/>
        <v>-35.762935886351222</v>
      </c>
      <c r="CF71" s="49"/>
      <c r="CG71" s="10">
        <v>-1.814362105191772E-5</v>
      </c>
      <c r="CH71" s="48"/>
      <c r="CI71" s="31"/>
    </row>
    <row r="72" spans="2:87" ht="18.649999999999999" customHeight="1" thickBot="1">
      <c r="B72" s="16"/>
      <c r="D72" s="250" t="s">
        <v>22</v>
      </c>
      <c r="E72" s="251"/>
      <c r="F72" s="252" t="s">
        <v>23</v>
      </c>
      <c r="G72" s="253"/>
      <c r="H72" s="123"/>
      <c r="I72" s="242" t="s">
        <v>1</v>
      </c>
      <c r="J72" s="243"/>
      <c r="K72" s="244" t="s">
        <v>2</v>
      </c>
      <c r="L72" s="245"/>
      <c r="M72" s="123"/>
      <c r="N72" s="242" t="s">
        <v>43</v>
      </c>
      <c r="O72" s="243"/>
      <c r="P72" s="244" t="s">
        <v>44</v>
      </c>
      <c r="Q72" s="245"/>
      <c r="R72" s="123"/>
      <c r="S72" s="242" t="s">
        <v>32</v>
      </c>
      <c r="T72" s="243"/>
      <c r="U72" s="244" t="s">
        <v>33</v>
      </c>
      <c r="V72" s="245"/>
      <c r="W72" s="123"/>
      <c r="X72" s="242" t="s">
        <v>45</v>
      </c>
      <c r="Y72" s="243"/>
      <c r="Z72" s="244" t="s">
        <v>46</v>
      </c>
      <c r="AA72" s="245"/>
      <c r="AB72" s="127"/>
      <c r="AC72" s="242" t="s">
        <v>62</v>
      </c>
      <c r="AD72" s="243"/>
      <c r="AE72" s="244" t="s">
        <v>3</v>
      </c>
      <c r="AF72" s="245"/>
      <c r="AG72" s="123"/>
      <c r="AH72" s="242" t="s">
        <v>76</v>
      </c>
      <c r="AI72" s="243"/>
      <c r="AJ72" s="244" t="s">
        <v>77</v>
      </c>
      <c r="AK72" s="245"/>
      <c r="AL72" s="127"/>
      <c r="AM72" s="242" t="s">
        <v>64</v>
      </c>
      <c r="AN72" s="243"/>
      <c r="AO72" s="244" t="s">
        <v>65</v>
      </c>
      <c r="AP72" s="245"/>
      <c r="AQ72" s="123"/>
      <c r="AR72" s="242" t="s">
        <v>80</v>
      </c>
      <c r="AS72" s="243"/>
      <c r="AT72" s="244" t="s">
        <v>81</v>
      </c>
      <c r="AU72" s="245"/>
      <c r="AV72" s="127"/>
      <c r="AW72" s="242" t="s">
        <v>68</v>
      </c>
      <c r="AX72" s="243"/>
      <c r="AY72" s="244" t="s">
        <v>69</v>
      </c>
      <c r="AZ72" s="245"/>
      <c r="BA72" s="123"/>
      <c r="BB72" s="246" t="s">
        <v>84</v>
      </c>
      <c r="BC72" s="247"/>
      <c r="BD72" s="248" t="s">
        <v>85</v>
      </c>
      <c r="BE72" s="249"/>
      <c r="BF72" s="127"/>
      <c r="BG72" s="242" t="s">
        <v>72</v>
      </c>
      <c r="BH72" s="243"/>
      <c r="BI72" s="244" t="s">
        <v>73</v>
      </c>
      <c r="BJ72" s="245"/>
      <c r="BK72" s="123"/>
      <c r="BL72" s="242" t="s">
        <v>88</v>
      </c>
      <c r="BM72" s="243"/>
      <c r="BN72" s="244" t="s">
        <v>89</v>
      </c>
      <c r="BO72" s="245"/>
      <c r="BP72" s="123"/>
      <c r="BQ72" s="19" t="s">
        <v>165</v>
      </c>
      <c r="BS72" s="63" t="s">
        <v>120</v>
      </c>
      <c r="BT72" s="4"/>
      <c r="BU72" s="46">
        <f t="shared" si="34"/>
        <v>0.8</v>
      </c>
      <c r="BV72" s="47">
        <f t="shared" si="35"/>
        <v>-1.1163563980515451E-3</v>
      </c>
      <c r="BW72" s="45">
        <f t="shared" si="36"/>
        <v>-67.08637454287269</v>
      </c>
      <c r="BX72" s="49">
        <f t="shared" si="77"/>
        <v>-1.1163563980515451E-3</v>
      </c>
      <c r="BY72" s="10">
        <f t="shared" si="78"/>
        <v>-428.2871323193915</v>
      </c>
      <c r="BZ72" s="48">
        <f t="shared" si="79"/>
        <v>-7.4750206028979997</v>
      </c>
      <c r="CA72" s="31">
        <f t="shared" si="37"/>
        <v>-35.900372621790147</v>
      </c>
      <c r="CC72" s="44">
        <f t="shared" si="38"/>
        <v>0.8</v>
      </c>
      <c r="CD72" s="47">
        <f t="shared" si="38"/>
        <v>-1.1163563980515451E-3</v>
      </c>
      <c r="CE72" s="45">
        <f t="shared" si="39"/>
        <v>-35.900372621790147</v>
      </c>
      <c r="CF72" s="49"/>
      <c r="CG72" s="10">
        <v>-2.1771447847842864E-3</v>
      </c>
      <c r="CH72" s="48"/>
      <c r="CI72" s="31"/>
    </row>
    <row r="73" spans="2:87" ht="18.649999999999999" customHeight="1" thickTop="1" thickBot="1">
      <c r="B73" s="39">
        <v>0.14000000000000001</v>
      </c>
      <c r="D73" s="25">
        <f t="shared" ref="D73" si="435">COS($F$8*$B73)</f>
        <v>0.99891929720510242</v>
      </c>
      <c r="E73" s="26">
        <v>0</v>
      </c>
      <c r="F73" s="10">
        <v>0</v>
      </c>
      <c r="G73" s="85">
        <f t="shared" ref="G73" si="436">$E$8*SIN($B73*$F$8)</f>
        <v>0.13943507105953634</v>
      </c>
      <c r="I73" s="21">
        <v>1</v>
      </c>
      <c r="J73" s="24">
        <v>0</v>
      </c>
      <c r="K73" s="22">
        <v>0</v>
      </c>
      <c r="L73" s="23">
        <v>0</v>
      </c>
      <c r="N73" s="21">
        <f t="shared" ref="N73" si="437">D73*I73+F73*I76-E73*J73-G73*J76</f>
        <v>0.97684359429142797</v>
      </c>
      <c r="O73" s="24">
        <f t="shared" ref="O73" si="438">(D73*J73+E73*I73+F73*J76+G73*I76)</f>
        <v>0</v>
      </c>
      <c r="P73" s="22">
        <f t="shared" ref="P73" si="439">D73*K73+F73*K76-E73*L73-G73*L76</f>
        <v>0</v>
      </c>
      <c r="Q73" s="23">
        <f t="shared" ref="Q73" si="440">(D73*L73+E73*K73+F73*L76+G73*K76)</f>
        <v>0.13943507105953634</v>
      </c>
      <c r="S73" s="25">
        <f t="shared" ref="S73" si="441">COS($U$8*$B73)</f>
        <v>0.9967099001386569</v>
      </c>
      <c r="T73" s="26">
        <v>0</v>
      </c>
      <c r="U73" s="10">
        <v>0</v>
      </c>
      <c r="V73" s="85">
        <f t="shared" ref="V73" si="442">$T$8*SIN($B73*$U$8)</f>
        <v>0.24315504249408043</v>
      </c>
      <c r="X73" s="21">
        <f t="shared" ref="X73" si="443">N73*S73+P73*S76-O73*T73-Q73*T76</f>
        <v>0.96986253235855735</v>
      </c>
      <c r="Y73" s="24">
        <f t="shared" ref="Y73" si="444">(N73*T73+O73*S73+P73*T76+Q73*S76)</f>
        <v>0</v>
      </c>
      <c r="Z73" s="22">
        <f t="shared" ref="Z73" si="445">N73*U73+P73*U76-O73*V73-Q73*V76</f>
        <v>0</v>
      </c>
      <c r="AA73" s="23">
        <f t="shared" ref="AA73" si="446">(N73*V73+O73*U73+P73*V76+Q73*U76)</f>
        <v>0.3765007614315794</v>
      </c>
      <c r="AB73" s="8"/>
      <c r="AC73" s="21">
        <v>1</v>
      </c>
      <c r="AD73" s="24">
        <v>0</v>
      </c>
      <c r="AE73" s="22">
        <v>0</v>
      </c>
      <c r="AF73" s="23">
        <v>0</v>
      </c>
      <c r="AH73" s="21">
        <f t="shared" ref="AH73" si="447">X73*AC73+Z73*AC76-Y73*AD73-AA73*AD76</f>
        <v>0.90578358414888405</v>
      </c>
      <c r="AI73" s="24">
        <f t="shared" ref="AI73" si="448">(X73*AD73+Y73*AC73+Z73*AD76+AA73*AC76)</f>
        <v>0</v>
      </c>
      <c r="AJ73" s="22">
        <f t="shared" ref="AJ73" si="449">X73*AE73+Z73*AE76-Y73*AF73-AA73*AF76</f>
        <v>0</v>
      </c>
      <c r="AK73" s="23">
        <f t="shared" ref="AK73" si="450">(X73*AF73+Y73*AE73+Z73*AF76+AA73*AE76)</f>
        <v>0.3765007614315794</v>
      </c>
      <c r="AL73" s="8"/>
      <c r="AM73" s="25">
        <f t="shared" ref="AM73" si="451">COS($AO$8*$B73)</f>
        <v>0.9967099001386569</v>
      </c>
      <c r="AN73" s="26">
        <v>0</v>
      </c>
      <c r="AO73" s="10">
        <v>0</v>
      </c>
      <c r="AP73" s="85">
        <f t="shared" ref="AP73" si="452">$AN$8*SIN($B73*$AO$8)</f>
        <v>0.24315504249408043</v>
      </c>
      <c r="AR73" s="21">
        <f t="shared" ref="AR73" si="453">AH73*AM73+AJ73*AM76-AI73*AN73-AK73*AN76</f>
        <v>0.89263145918816345</v>
      </c>
      <c r="AS73" s="24">
        <f t="shared" ref="AS73" si="454">(AH73*AN73+AI73*AM73+AJ73*AN76+AK73*AM76)</f>
        <v>0</v>
      </c>
      <c r="AT73" s="22">
        <f t="shared" ref="AT73" si="455">AH73*AO73+AJ73*AO76-AI73*AP73-AK73*AP76</f>
        <v>0</v>
      </c>
      <c r="AU73" s="23">
        <f t="shared" ref="AU73" si="456">(AH73*AP73+AI73*AO73+AJ73*AP76+AK73*AO76)</f>
        <v>0.59550788222276019</v>
      </c>
      <c r="AV73" s="8"/>
      <c r="AW73" s="21">
        <v>1</v>
      </c>
      <c r="AX73" s="24">
        <v>0</v>
      </c>
      <c r="AY73" s="22">
        <v>0</v>
      </c>
      <c r="AZ73" s="23">
        <v>0</v>
      </c>
      <c r="BB73" s="21">
        <f t="shared" ref="BB73" si="457">AR73*AW73+AT73*AW76-AS73*AX73-AU73*AX76</f>
        <v>0.7983491886603431</v>
      </c>
      <c r="BC73" s="24">
        <f t="shared" ref="BC73" si="458">(AR73*AX73+AS73*AW73+AT73*AX76+AU73*AW76)</f>
        <v>0</v>
      </c>
      <c r="BD73" s="22">
        <f t="shared" ref="BD73" si="459">AR73*AY73+AT73*AY76-AS73*AZ73-AU73*AZ76</f>
        <v>0</v>
      </c>
      <c r="BE73" s="23">
        <f t="shared" ref="BE73" si="460">(AR73*AZ73+AS73*AY73+AT73*AZ76+AU73*AY76)</f>
        <v>0.59550788222276019</v>
      </c>
      <c r="BF73" s="8"/>
      <c r="BG73" s="25">
        <f t="shared" ref="BG73" si="461">COS($BI$8*$B73)</f>
        <v>0.99891922735883787</v>
      </c>
      <c r="BH73" s="26">
        <v>0</v>
      </c>
      <c r="BI73" s="10">
        <v>0</v>
      </c>
      <c r="BJ73" s="85">
        <f t="shared" ref="BJ73" si="462">$BH$8*SIN($B73*$BI$8)</f>
        <v>0.13943957442348393</v>
      </c>
      <c r="BL73" s="21">
        <f t="shared" ref="BL73" si="463">BB73*BG73+BD73*BG76-BC73*BH73-BE73*BH76</f>
        <v>0.78825998073659254</v>
      </c>
      <c r="BM73" s="24">
        <f t="shared" ref="BM73" si="464">(BB73*BH73+BC73*BG73+BD73*BH76+BE73*BG76)</f>
        <v>0</v>
      </c>
      <c r="BN73" s="22">
        <f t="shared" ref="BN73" si="465">BB73*BI73+BD73*BI76-BC73*BJ73-BE73*BJ76</f>
        <v>0</v>
      </c>
      <c r="BO73" s="23">
        <f t="shared" ref="BO73" si="466">(BB73*BJ73+BC73*BI73+BD73*BJ76+BE73*BI76)</f>
        <v>0.70618574470418938</v>
      </c>
      <c r="BQ73" s="27">
        <f t="shared" ref="BQ73" si="467">20*LOG((2*$BL$8)/(($BL$8*BL73+BN73+$BL$8*BL76+BN76)^2+($BL$8*BM73+BO73+$BL$8*BM76+BO76)^2)^0.5)</f>
        <v>-3.1264396292054429E-2</v>
      </c>
      <c r="BS73" s="64">
        <f t="shared" ref="BS73" si="468">((BL73^2+BM73^2)/(BL76^2+BM76^2))^0.5</f>
        <v>1.470120566804574</v>
      </c>
      <c r="BT73" s="4"/>
      <c r="BU73" s="46">
        <f t="shared" si="34"/>
        <v>0.82</v>
      </c>
      <c r="BV73" s="47">
        <f t="shared" si="35"/>
        <v>-1.1535089659559274E-2</v>
      </c>
      <c r="BW73" s="45">
        <f t="shared" si="36"/>
        <v>-75.65211718926048</v>
      </c>
      <c r="BX73" s="49">
        <f t="shared" si="77"/>
        <v>-1.1535089659559274E-2</v>
      </c>
      <c r="BY73" s="10">
        <f t="shared" si="78"/>
        <v>-441.6477060829958</v>
      </c>
      <c r="BZ73" s="48">
        <f t="shared" si="79"/>
        <v>-7.7082066050284652</v>
      </c>
      <c r="CA73" s="31">
        <f t="shared" si="37"/>
        <v>-25.763399635861475</v>
      </c>
      <c r="CC73" s="44">
        <f t="shared" si="38"/>
        <v>0.82</v>
      </c>
      <c r="CD73" s="47">
        <f t="shared" si="38"/>
        <v>-1.1535089659559274E-2</v>
      </c>
      <c r="CE73" s="45">
        <f t="shared" si="39"/>
        <v>-25.763399635861475</v>
      </c>
      <c r="CF73" s="49"/>
      <c r="CG73" s="10">
        <v>-9.4548640787483536E-3</v>
      </c>
      <c r="CH73" s="48"/>
      <c r="CI73" s="31"/>
    </row>
    <row r="74" spans="2:87" ht="18.649999999999999" customHeight="1" thickBot="1">
      <c r="D74" s="25"/>
      <c r="E74" s="10"/>
      <c r="F74" s="10"/>
      <c r="G74" s="31"/>
      <c r="I74" s="29"/>
      <c r="L74" s="30"/>
      <c r="N74" s="29"/>
      <c r="Q74" s="30"/>
      <c r="S74" s="29"/>
      <c r="V74" s="30"/>
      <c r="X74" s="29"/>
      <c r="AA74" s="30"/>
      <c r="AC74" s="29"/>
      <c r="AF74" s="30"/>
      <c r="AH74" s="29"/>
      <c r="AK74" s="30"/>
      <c r="AM74" s="29"/>
      <c r="AP74" s="30"/>
      <c r="AR74" s="29"/>
      <c r="AU74" s="30"/>
      <c r="AW74" s="29"/>
      <c r="AZ74" s="30"/>
      <c r="BB74" s="29"/>
      <c r="BE74" s="30"/>
      <c r="BG74" s="29"/>
      <c r="BJ74" s="30"/>
      <c r="BL74" s="29"/>
      <c r="BO74" s="30"/>
      <c r="BS74" s="65"/>
      <c r="BT74" s="65"/>
      <c r="BU74" s="46">
        <f t="shared" si="34"/>
        <v>0.84</v>
      </c>
      <c r="BV74" s="47">
        <f t="shared" si="35"/>
        <v>-3.4364189163403502E-2</v>
      </c>
      <c r="BW74" s="45">
        <f t="shared" si="36"/>
        <v>-84.485071310920404</v>
      </c>
      <c r="BX74" s="49">
        <f t="shared" si="77"/>
        <v>-3.4364189163403502E-2</v>
      </c>
      <c r="BY74" s="10">
        <f t="shared" si="78"/>
        <v>8545.2237123962041</v>
      </c>
      <c r="BZ74" s="48">
        <f t="shared" si="79"/>
        <v>-7.9369193289834836</v>
      </c>
      <c r="CA74" s="31">
        <f t="shared" si="37"/>
        <v>-21.03395286777549</v>
      </c>
      <c r="CC74" s="44">
        <f t="shared" si="38"/>
        <v>0.84</v>
      </c>
      <c r="CD74" s="47">
        <f t="shared" si="38"/>
        <v>-3.4364189163403502E-2</v>
      </c>
      <c r="CE74" s="45">
        <f t="shared" si="39"/>
        <v>-21.03395286777549</v>
      </c>
      <c r="CF74" s="49"/>
      <c r="CG74" s="10">
        <v>-2.0838054458195469E-2</v>
      </c>
      <c r="CH74" s="48"/>
      <c r="CI74" s="31"/>
    </row>
    <row r="75" spans="2:87" ht="18.649999999999999" customHeight="1" thickBot="1">
      <c r="D75" s="254" t="s">
        <v>24</v>
      </c>
      <c r="E75" s="255"/>
      <c r="F75" s="256" t="s">
        <v>25</v>
      </c>
      <c r="G75" s="257"/>
      <c r="H75" s="123"/>
      <c r="I75" s="242" t="s">
        <v>4</v>
      </c>
      <c r="J75" s="243"/>
      <c r="K75" s="244" t="s">
        <v>5</v>
      </c>
      <c r="L75" s="245"/>
      <c r="M75" s="123"/>
      <c r="N75" s="242" t="s">
        <v>6</v>
      </c>
      <c r="O75" s="243"/>
      <c r="P75" s="244" t="s">
        <v>7</v>
      </c>
      <c r="Q75" s="245"/>
      <c r="R75" s="123"/>
      <c r="S75" s="242" t="s">
        <v>34</v>
      </c>
      <c r="T75" s="243"/>
      <c r="U75" s="244" t="s">
        <v>35</v>
      </c>
      <c r="V75" s="245"/>
      <c r="W75" s="123"/>
      <c r="X75" s="242" t="s">
        <v>47</v>
      </c>
      <c r="Y75" s="243"/>
      <c r="Z75" s="244" t="s">
        <v>48</v>
      </c>
      <c r="AA75" s="245"/>
      <c r="AB75" s="127"/>
      <c r="AC75" s="242" t="s">
        <v>63</v>
      </c>
      <c r="AD75" s="243"/>
      <c r="AE75" s="244" t="s">
        <v>8</v>
      </c>
      <c r="AF75" s="245"/>
      <c r="AG75" s="123"/>
      <c r="AH75" s="242" t="s">
        <v>78</v>
      </c>
      <c r="AI75" s="243"/>
      <c r="AJ75" s="244" t="s">
        <v>79</v>
      </c>
      <c r="AK75" s="245"/>
      <c r="AL75" s="127"/>
      <c r="AM75" s="242" t="s">
        <v>67</v>
      </c>
      <c r="AN75" s="243"/>
      <c r="AO75" s="244" t="s">
        <v>66</v>
      </c>
      <c r="AP75" s="245"/>
      <c r="AQ75" s="123"/>
      <c r="AR75" s="242" t="s">
        <v>83</v>
      </c>
      <c r="AS75" s="243"/>
      <c r="AT75" s="244" t="s">
        <v>82</v>
      </c>
      <c r="AU75" s="245"/>
      <c r="AV75" s="127"/>
      <c r="AW75" s="242" t="s">
        <v>71</v>
      </c>
      <c r="AX75" s="243"/>
      <c r="AY75" s="244" t="s">
        <v>70</v>
      </c>
      <c r="AZ75" s="245"/>
      <c r="BA75" s="123"/>
      <c r="BB75" s="124" t="s">
        <v>87</v>
      </c>
      <c r="BC75" s="125"/>
      <c r="BD75" s="122" t="s">
        <v>86</v>
      </c>
      <c r="BE75" s="126"/>
      <c r="BF75" s="127"/>
      <c r="BG75" s="242" t="s">
        <v>74</v>
      </c>
      <c r="BH75" s="243"/>
      <c r="BI75" s="244" t="s">
        <v>75</v>
      </c>
      <c r="BJ75" s="245"/>
      <c r="BK75" s="123"/>
      <c r="BL75" s="242" t="s">
        <v>91</v>
      </c>
      <c r="BM75" s="243"/>
      <c r="BN75" s="244" t="s">
        <v>90</v>
      </c>
      <c r="BO75" s="245"/>
      <c r="BP75" s="123"/>
      <c r="BQ75" s="35" t="s">
        <v>166</v>
      </c>
      <c r="BS75" s="66" t="s">
        <v>121</v>
      </c>
      <c r="BT75" s="65"/>
      <c r="BU75" s="46">
        <f t="shared" si="34"/>
        <v>0.86</v>
      </c>
      <c r="BV75" s="47">
        <f t="shared" si="35"/>
        <v>-6.9544740771053548E-2</v>
      </c>
      <c r="BW75" s="45">
        <f t="shared" si="36"/>
        <v>86.419402937003838</v>
      </c>
      <c r="BX75" s="49">
        <f t="shared" si="77"/>
        <v>-6.9544740771053548E-2</v>
      </c>
      <c r="BY75" s="10">
        <f t="shared" si="78"/>
        <v>-467.85625369012212</v>
      </c>
      <c r="BZ75" s="48">
        <f t="shared" si="79"/>
        <v>-8.1656320529385003</v>
      </c>
      <c r="CA75" s="31">
        <f t="shared" si="37"/>
        <v>-17.989926155635537</v>
      </c>
      <c r="CC75" s="44">
        <f t="shared" si="38"/>
        <v>0.86</v>
      </c>
      <c r="CD75" s="47">
        <f t="shared" si="38"/>
        <v>-6.9544740771053548E-2</v>
      </c>
      <c r="CE75" s="45">
        <f t="shared" si="39"/>
        <v>-17.989926155635537</v>
      </c>
      <c r="CF75" s="49"/>
      <c r="CG75" s="10">
        <v>-3.39543356653179E-2</v>
      </c>
      <c r="CH75" s="48"/>
      <c r="CI75" s="31"/>
    </row>
    <row r="76" spans="2:87" ht="18.649999999999999" customHeight="1" thickTop="1" thickBot="1">
      <c r="D76" s="15">
        <v>0</v>
      </c>
      <c r="E76" s="145">
        <f t="shared" ref="E76" si="469">(1/$E$8)*SIN($B73*$F$8)</f>
        <v>1.5492785673281816E-2</v>
      </c>
      <c r="F76" s="15">
        <f t="shared" ref="F76" si="470">COS($F$8*$B73)</f>
        <v>0.99891929720510242</v>
      </c>
      <c r="G76" s="37">
        <v>0</v>
      </c>
      <c r="I76" s="21">
        <v>0</v>
      </c>
      <c r="J76" s="24">
        <f t="shared" ref="J76" si="471">(TAN($K$8*$B73))/$J$8</f>
        <v>0.15832245607884735</v>
      </c>
      <c r="K76" s="22">
        <v>1</v>
      </c>
      <c r="L76" s="23">
        <v>0</v>
      </c>
      <c r="N76" s="21">
        <f t="shared" ref="N76" si="472">D76*I73+F76*I76-E76*J73-G76*J76</f>
        <v>0</v>
      </c>
      <c r="O76" s="24">
        <f t="shared" ref="O76" si="473">(D76*J73+E76*I73+F76*J76+G76*I76)</f>
        <v>0.17364414223134972</v>
      </c>
      <c r="P76" s="22">
        <f t="shared" ref="P76" si="474">D76*K73+F76*K76-E76*L73-G76*L76</f>
        <v>0.99891929720510242</v>
      </c>
      <c r="Q76" s="23">
        <f t="shared" ref="Q76" si="475">(D76*L73+E76*K73+F76*L76+G76*K76)</f>
        <v>0</v>
      </c>
      <c r="S76" s="15">
        <v>0</v>
      </c>
      <c r="T76" s="145">
        <f t="shared" ref="T76" si="476">(1/$T$8)*SIN($B73*$U$8)</f>
        <v>2.7017226943786714E-2</v>
      </c>
      <c r="U76" s="15">
        <f t="shared" ref="U76" si="477">COS($U$8*$B73)</f>
        <v>0.9967099001386569</v>
      </c>
      <c r="V76" s="37">
        <v>0</v>
      </c>
      <c r="X76" s="21">
        <f t="shared" ref="X76" si="478">N76*S73+P76*S76-O76*T73-Q76*T76</f>
        <v>0</v>
      </c>
      <c r="Y76" s="24">
        <f t="shared" ref="Y76" si="479">(N76*T73+O76*S73+P76*T76+Q76*S76)</f>
        <v>0.20006086501418949</v>
      </c>
      <c r="Z76" s="22">
        <f t="shared" ref="Z76" si="480">N76*U73+P76*U76-O76*V73-Q76*V76</f>
        <v>0.953410304180763</v>
      </c>
      <c r="AA76" s="23">
        <f t="shared" ref="AA76" si="481">(N76*V73+O76*U73+P76*V76+Q76*U76)</f>
        <v>0</v>
      </c>
      <c r="AB76" s="8"/>
      <c r="AC76" s="21">
        <v>0</v>
      </c>
      <c r="AD76" s="24">
        <f t="shared" ref="AD76" si="482">(TAN($AE$8*$B73))/$AD$8</f>
        <v>0.17019606538383636</v>
      </c>
      <c r="AE76" s="22">
        <v>1</v>
      </c>
      <c r="AF76" s="23">
        <v>0</v>
      </c>
      <c r="AH76" s="21">
        <f t="shared" ref="AH76" si="483">X76*AC73+Z76*AC76-Y76*AD73-AA76*AD76</f>
        <v>0</v>
      </c>
      <c r="AI76" s="24">
        <f t="shared" ref="AI76" si="484">(X76*AD73+Y76*AC73+Z76*AD76+AA76*AC76)</f>
        <v>0.36232754748216195</v>
      </c>
      <c r="AJ76" s="22">
        <f t="shared" ref="AJ76" si="485">X76*AE73+Z76*AE76-Y76*AF73-AA76*AF76</f>
        <v>0.953410304180763</v>
      </c>
      <c r="AK76" s="23">
        <f t="shared" ref="AK76" si="486">(X76*AF73+Y76*AE73+Z76*AF76+AA76*AE76)</f>
        <v>0</v>
      </c>
      <c r="AL76" s="8"/>
      <c r="AM76" s="15">
        <v>0</v>
      </c>
      <c r="AN76" s="85">
        <f t="shared" ref="AN76" si="487">(1/$AN$8)*SIN($B73*$AO$8)</f>
        <v>2.7017226943786714E-2</v>
      </c>
      <c r="AO76" s="25">
        <f t="shared" ref="AO76" si="488">COS($AO$8*$B73)</f>
        <v>0.9967099001386569</v>
      </c>
      <c r="AP76" s="37">
        <v>0</v>
      </c>
      <c r="AR76" s="21">
        <f t="shared" ref="AR76" si="489">AH76*AM73+AJ76*AM76-AI76*AN73-AK76*AN76</f>
        <v>0</v>
      </c>
      <c r="AS76" s="24">
        <f t="shared" ref="AS76" si="490">(AH76*AN73+AI76*AM73+AJ76*AN76+AK76*AM76)</f>
        <v>0.38689395622702649</v>
      </c>
      <c r="AT76" s="22">
        <f t="shared" ref="AT76" si="491">AH76*AO73+AJ76*AO76-AI76*AP73-AK76*AP76</f>
        <v>0.86217171886637378</v>
      </c>
      <c r="AU76" s="23">
        <f t="shared" ref="AU76" si="492">(AH76*AP73+AI76*AO73+AJ76*AP76+AK76*AO76)</f>
        <v>0</v>
      </c>
      <c r="AV76" s="8"/>
      <c r="AW76" s="21">
        <v>0</v>
      </c>
      <c r="AX76" s="24">
        <f t="shared" ref="AX76" si="493">(TAN($AY$8*$B73))/$AX$8</f>
        <v>0.15832245607884735</v>
      </c>
      <c r="AY76" s="22">
        <v>1</v>
      </c>
      <c r="AZ76" s="23">
        <v>0</v>
      </c>
      <c r="BB76" s="21">
        <f t="shared" ref="BB76" si="494">AR76*AW73+AT76*AW76-AS76*AX73-AU76*AX76</f>
        <v>0</v>
      </c>
      <c r="BC76" s="24">
        <f t="shared" ref="BC76" si="495">(AR76*AX73+AS76*AW73+AT76*AX76+AU76*AW76)</f>
        <v>0.52339510031967229</v>
      </c>
      <c r="BD76" s="22">
        <f t="shared" ref="BD76" si="496">AR76*AY73+AT76*AY76-AS76*AZ73-AU76*AZ76</f>
        <v>0.86217171886637378</v>
      </c>
      <c r="BE76" s="23">
        <f t="shared" ref="BE76" si="497">(AR76*AZ73+AS76*AY73+AT76*AZ76+AU76*AY76)</f>
        <v>0</v>
      </c>
      <c r="BF76" s="8"/>
      <c r="BG76" s="15">
        <v>0</v>
      </c>
      <c r="BH76" s="85">
        <f t="shared" ref="BH76" si="498">(1/$BH$8)*SIN($B73*$BI$8)</f>
        <v>1.5493286047053769E-2</v>
      </c>
      <c r="BI76" s="25">
        <f t="shared" ref="BI76" si="499">COS($BI$8*$B73)</f>
        <v>0.99891922735883787</v>
      </c>
      <c r="BJ76" s="37">
        <v>0</v>
      </c>
      <c r="BL76" s="21">
        <f t="shared" ref="BL76" si="500">BB76*BG73+BD76*BG76-BC76*BH73-BE76*BH76</f>
        <v>0</v>
      </c>
      <c r="BM76" s="24">
        <f t="shared" ref="BM76" si="501">(BB76*BH73+BC76*BG73+BD76*BH76+BE76*BG76)</f>
        <v>0.53618730227680533</v>
      </c>
      <c r="BN76" s="22">
        <f t="shared" ref="BN76" si="502">BB76*BI73+BD76*BI76-BC76*BJ73-BE76*BJ76</f>
        <v>0.78825791721672744</v>
      </c>
      <c r="BO76" s="23">
        <f t="shared" ref="BO76" si="503">(BB76*BJ73+BC76*BI73+BD76*BJ76+BE76*BI76)</f>
        <v>0</v>
      </c>
      <c r="BQ76" s="38">
        <f t="shared" ref="BQ76" si="504">(180/PI())*ATAN(-1*(($BL$8*BM73+BO73+$BL$8*BM76+BO76)/($BL$8*BL73+BN73+$BL$8*BL76+BN76)))</f>
        <v>-38.239835044933415</v>
      </c>
      <c r="BS76" s="67">
        <f t="shared" ref="BS76" si="505">20*LOG(((($BL$8*BL73+BN73-$BL$8*BL76-BN76)^2+($BL$8*BM73+BO73-$BL$8*BM76-BO76)^2)/(($BL$8*BL73+BN73+$BL$8*BL76+BN76)^2+($BL$8*BM73+BO73+$BL$8*BM76+BO76)^2))^0.5)</f>
        <v>-21.442965463518199</v>
      </c>
      <c r="BT76" s="65"/>
      <c r="BU76" s="46">
        <f t="shared" si="34"/>
        <v>0.88</v>
      </c>
      <c r="BV76" s="47">
        <f t="shared" si="35"/>
        <v>-0.11404521653489516</v>
      </c>
      <c r="BW76" s="45">
        <f t="shared" si="36"/>
        <v>77.062277863201388</v>
      </c>
      <c r="BX76" s="49">
        <f t="shared" si="77"/>
        <v>-0.11404521653489516</v>
      </c>
      <c r="BY76" s="10">
        <f t="shared" si="78"/>
        <v>-481.67458431947409</v>
      </c>
      <c r="BZ76" s="48">
        <f t="shared" si="79"/>
        <v>-8.4068074195498728</v>
      </c>
      <c r="CA76" s="31">
        <f t="shared" si="37"/>
        <v>-15.863970196801802</v>
      </c>
      <c r="CC76" s="44">
        <f t="shared" si="38"/>
        <v>0.88</v>
      </c>
      <c r="CD76" s="47">
        <f t="shared" si="38"/>
        <v>-0.11404521653489516</v>
      </c>
      <c r="CE76" s="45">
        <f t="shared" si="39"/>
        <v>-15.863970196801802</v>
      </c>
      <c r="CF76" s="49"/>
      <c r="CG76" s="10">
        <v>-4.5175327420189017E-2</v>
      </c>
      <c r="CH76" s="48"/>
      <c r="CI76" s="31"/>
    </row>
    <row r="77" spans="2:87" ht="18.649999999999999" customHeight="1">
      <c r="BS77" s="32"/>
      <c r="BU77" s="46">
        <f t="shared" si="34"/>
        <v>0.9</v>
      </c>
      <c r="BV77" s="47">
        <f t="shared" si="35"/>
        <v>-0.16114453744477725</v>
      </c>
      <c r="BW77" s="45">
        <f t="shared" si="36"/>
        <v>67.428786176811897</v>
      </c>
      <c r="BX77" s="49">
        <f t="shared" si="77"/>
        <v>-0.16114453744477725</v>
      </c>
      <c r="BY77" s="10">
        <f t="shared" si="78"/>
        <v>-497.90707844508785</v>
      </c>
      <c r="BZ77" s="48">
        <f t="shared" si="79"/>
        <v>-8.6901178878524714</v>
      </c>
      <c r="CA77" s="31">
        <f t="shared" si="37"/>
        <v>-14.386010367340278</v>
      </c>
      <c r="CC77" s="44">
        <f t="shared" si="38"/>
        <v>0.9</v>
      </c>
      <c r="CD77" s="47">
        <f t="shared" si="38"/>
        <v>-0.16114453744477725</v>
      </c>
      <c r="CE77" s="45">
        <f t="shared" si="39"/>
        <v>-14.386010367340278</v>
      </c>
      <c r="CF77" s="49"/>
      <c r="CG77" s="10">
        <v>-5.0170050719691751E-2</v>
      </c>
      <c r="CH77" s="48"/>
      <c r="CI77" s="31"/>
    </row>
    <row r="78" spans="2:87" ht="18.649999999999999" customHeight="1" thickBot="1">
      <c r="D78" s="8"/>
      <c r="E78" s="8" t="s">
        <v>93</v>
      </c>
      <c r="F78" s="8"/>
      <c r="G78" s="8"/>
      <c r="H78" s="8"/>
      <c r="I78" s="8"/>
      <c r="J78" s="8" t="s">
        <v>94</v>
      </c>
      <c r="K78" s="8"/>
      <c r="L78" s="8"/>
      <c r="M78" s="8"/>
      <c r="N78" s="8"/>
      <c r="O78" s="8" t="s">
        <v>95</v>
      </c>
      <c r="P78" s="8"/>
      <c r="Q78" s="8"/>
      <c r="R78" s="8"/>
      <c r="S78" s="8"/>
      <c r="T78" s="8" t="s">
        <v>96</v>
      </c>
      <c r="U78" s="8"/>
      <c r="V78" s="8"/>
      <c r="W78" s="8"/>
      <c r="X78" s="8"/>
      <c r="Y78" s="8" t="s">
        <v>97</v>
      </c>
      <c r="Z78" s="8"/>
      <c r="AA78" s="8"/>
      <c r="AB78" s="8"/>
      <c r="AC78" s="8"/>
      <c r="AD78" s="8" t="s">
        <v>98</v>
      </c>
      <c r="AE78" s="8"/>
      <c r="AF78" s="8"/>
      <c r="AG78" s="8"/>
      <c r="AH78" s="8"/>
      <c r="AI78" s="8" t="s">
        <v>99</v>
      </c>
      <c r="AJ78" s="8"/>
      <c r="AK78" s="8"/>
      <c r="AL78" s="8"/>
      <c r="AM78" s="8"/>
      <c r="AN78" s="8" t="s">
        <v>96</v>
      </c>
      <c r="AO78" s="8"/>
      <c r="AP78" s="8"/>
      <c r="AQ78" s="8"/>
      <c r="AR78" s="8"/>
      <c r="AS78" s="8" t="s">
        <v>100</v>
      </c>
      <c r="AT78" s="8"/>
      <c r="AU78" s="8"/>
      <c r="AV78" s="8"/>
      <c r="AW78" s="8"/>
      <c r="AX78" s="8" t="s">
        <v>94</v>
      </c>
      <c r="AY78" s="8"/>
      <c r="AZ78" s="8"/>
      <c r="BA78" s="8"/>
      <c r="BB78" s="8"/>
      <c r="BC78" s="8" t="s">
        <v>101</v>
      </c>
      <c r="BD78" s="8"/>
      <c r="BE78" s="8"/>
      <c r="BF78" s="8"/>
      <c r="BG78" s="8"/>
      <c r="BH78" s="8" t="s">
        <v>96</v>
      </c>
      <c r="BI78" s="8"/>
      <c r="BJ78" s="8"/>
      <c r="BK78" s="8"/>
      <c r="BL78" s="8"/>
      <c r="BM78" s="8" t="s">
        <v>102</v>
      </c>
      <c r="BN78" s="8"/>
      <c r="BO78" s="8"/>
      <c r="BP78" s="8"/>
      <c r="BU78" s="46">
        <f t="shared" si="34"/>
        <v>0.92</v>
      </c>
      <c r="BV78" s="47">
        <f t="shared" si="35"/>
        <v>-0.20028352769395599</v>
      </c>
      <c r="BW78" s="45">
        <f t="shared" si="36"/>
        <v>57.470644607910131</v>
      </c>
      <c r="BX78" s="49">
        <f t="shared" si="77"/>
        <v>-0.20028352769395599</v>
      </c>
      <c r="BY78" s="10">
        <f t="shared" si="78"/>
        <v>-519.4558324039466</v>
      </c>
      <c r="BZ78" s="48">
        <f t="shared" si="79"/>
        <v>-9.0662145941367189</v>
      </c>
      <c r="CA78" s="31">
        <f t="shared" si="37"/>
        <v>-13.461147708239897</v>
      </c>
      <c r="CC78" s="44">
        <f t="shared" si="38"/>
        <v>0.92</v>
      </c>
      <c r="CD78" s="47">
        <f t="shared" si="38"/>
        <v>-0.20028352769395599</v>
      </c>
      <c r="CE78" s="45">
        <f t="shared" si="39"/>
        <v>-13.461147708239897</v>
      </c>
      <c r="CF78" s="49"/>
      <c r="CG78" s="10">
        <v>-4.5150631423948068E-2</v>
      </c>
      <c r="CH78" s="48"/>
      <c r="CI78" s="31"/>
    </row>
    <row r="79" spans="2:87" ht="18.649999999999999" customHeight="1" thickBot="1">
      <c r="B79" s="16"/>
      <c r="D79" s="250" t="s">
        <v>22</v>
      </c>
      <c r="E79" s="251"/>
      <c r="F79" s="252" t="s">
        <v>23</v>
      </c>
      <c r="G79" s="253"/>
      <c r="H79" s="123"/>
      <c r="I79" s="242" t="s">
        <v>1</v>
      </c>
      <c r="J79" s="243"/>
      <c r="K79" s="244" t="s">
        <v>2</v>
      </c>
      <c r="L79" s="245"/>
      <c r="M79" s="123"/>
      <c r="N79" s="242" t="s">
        <v>43</v>
      </c>
      <c r="O79" s="243"/>
      <c r="P79" s="244" t="s">
        <v>44</v>
      </c>
      <c r="Q79" s="245"/>
      <c r="R79" s="123"/>
      <c r="S79" s="242" t="s">
        <v>32</v>
      </c>
      <c r="T79" s="243"/>
      <c r="U79" s="244" t="s">
        <v>33</v>
      </c>
      <c r="V79" s="245"/>
      <c r="W79" s="123"/>
      <c r="X79" s="242" t="s">
        <v>45</v>
      </c>
      <c r="Y79" s="243"/>
      <c r="Z79" s="244" t="s">
        <v>46</v>
      </c>
      <c r="AA79" s="245"/>
      <c r="AB79" s="127"/>
      <c r="AC79" s="242" t="s">
        <v>62</v>
      </c>
      <c r="AD79" s="243"/>
      <c r="AE79" s="244" t="s">
        <v>3</v>
      </c>
      <c r="AF79" s="245"/>
      <c r="AG79" s="123"/>
      <c r="AH79" s="242" t="s">
        <v>76</v>
      </c>
      <c r="AI79" s="243"/>
      <c r="AJ79" s="244" t="s">
        <v>77</v>
      </c>
      <c r="AK79" s="245"/>
      <c r="AL79" s="127"/>
      <c r="AM79" s="242" t="s">
        <v>64</v>
      </c>
      <c r="AN79" s="243"/>
      <c r="AO79" s="244" t="s">
        <v>65</v>
      </c>
      <c r="AP79" s="245"/>
      <c r="AQ79" s="123"/>
      <c r="AR79" s="242" t="s">
        <v>80</v>
      </c>
      <c r="AS79" s="243"/>
      <c r="AT79" s="244" t="s">
        <v>81</v>
      </c>
      <c r="AU79" s="245"/>
      <c r="AV79" s="127"/>
      <c r="AW79" s="242" t="s">
        <v>68</v>
      </c>
      <c r="AX79" s="243"/>
      <c r="AY79" s="244" t="s">
        <v>69</v>
      </c>
      <c r="AZ79" s="245"/>
      <c r="BA79" s="123"/>
      <c r="BB79" s="246" t="s">
        <v>84</v>
      </c>
      <c r="BC79" s="247"/>
      <c r="BD79" s="248" t="s">
        <v>85</v>
      </c>
      <c r="BE79" s="249"/>
      <c r="BF79" s="127"/>
      <c r="BG79" s="242" t="s">
        <v>72</v>
      </c>
      <c r="BH79" s="243"/>
      <c r="BI79" s="244" t="s">
        <v>73</v>
      </c>
      <c r="BJ79" s="245"/>
      <c r="BK79" s="123"/>
      <c r="BL79" s="242" t="s">
        <v>88</v>
      </c>
      <c r="BM79" s="243"/>
      <c r="BN79" s="244" t="s">
        <v>89</v>
      </c>
      <c r="BO79" s="245"/>
      <c r="BP79" s="123"/>
      <c r="BQ79" s="19" t="s">
        <v>165</v>
      </c>
      <c r="BS79" s="63" t="s">
        <v>120</v>
      </c>
      <c r="BT79" s="4"/>
      <c r="BU79" s="46">
        <f t="shared" si="34"/>
        <v>0.94</v>
      </c>
      <c r="BV79" s="47">
        <f t="shared" si="35"/>
        <v>-0.21794676172211502</v>
      </c>
      <c r="BW79" s="45">
        <f t="shared" si="36"/>
        <v>47.081527959831249</v>
      </c>
      <c r="BX79" s="49">
        <f t="shared" si="77"/>
        <v>-0.21794676172211502</v>
      </c>
      <c r="BY79" s="10">
        <f t="shared" si="78"/>
        <v>-550.87497930400025</v>
      </c>
      <c r="BZ79" s="48">
        <f t="shared" si="79"/>
        <v>-9.6145821557104245</v>
      </c>
      <c r="CA79" s="31">
        <f t="shared" si="37"/>
        <v>-13.102856569829562</v>
      </c>
      <c r="CC79" s="44">
        <f t="shared" si="38"/>
        <v>0.94</v>
      </c>
      <c r="CD79" s="47">
        <f t="shared" si="38"/>
        <v>-0.21794676172211502</v>
      </c>
      <c r="CE79" s="45">
        <f t="shared" si="39"/>
        <v>-13.102856569829562</v>
      </c>
      <c r="CF79" s="49"/>
      <c r="CG79" s="10">
        <v>-2.9191943972938835E-2</v>
      </c>
      <c r="CH79" s="48"/>
      <c r="CI79" s="31"/>
    </row>
    <row r="80" spans="2:87" ht="18.649999999999999" customHeight="1" thickTop="1" thickBot="1">
      <c r="B80" s="39">
        <v>0.16</v>
      </c>
      <c r="D80" s="25">
        <f t="shared" ref="D80" si="506">COS($F$8*$B80)</f>
        <v>0.99858854766282601</v>
      </c>
      <c r="E80" s="26">
        <v>0</v>
      </c>
      <c r="F80" s="10">
        <v>0</v>
      </c>
      <c r="G80" s="85">
        <f t="shared" ref="G80" si="507">$E$8*SIN($B80*$F$8)</f>
        <v>0.15933678887762148</v>
      </c>
      <c r="I80" s="21">
        <v>1</v>
      </c>
      <c r="J80" s="24">
        <v>0</v>
      </c>
      <c r="K80" s="22">
        <v>0</v>
      </c>
      <c r="L80" s="23">
        <v>0</v>
      </c>
      <c r="N80" s="21">
        <f t="shared" ref="N80" si="508">D80*I80+F80*I83-E80*J80-G80*J83</f>
        <v>0.96972205812340018</v>
      </c>
      <c r="O80" s="24">
        <f t="shared" ref="O80" si="509">(D80*J80+E80*I80+F80*J83+G80*I83)</f>
        <v>0</v>
      </c>
      <c r="P80" s="22">
        <f t="shared" ref="P80" si="510">D80*K80+F80*K83-E80*L80-G80*L83</f>
        <v>0</v>
      </c>
      <c r="Q80" s="23">
        <f t="shared" ref="Q80" si="511">(D80*L80+E80*K80+F80*L83+G80*K83)</f>
        <v>0.15933678887762148</v>
      </c>
      <c r="S80" s="25">
        <f t="shared" ref="S80" si="512">COS($U$8*$B80)</f>
        <v>0.99570344848823922</v>
      </c>
      <c r="T80" s="26">
        <v>0</v>
      </c>
      <c r="U80" s="10">
        <v>0</v>
      </c>
      <c r="V80" s="85">
        <f t="shared" ref="V80" si="513">$T$8*SIN($B80*$U$8)</f>
        <v>0.27779809937732658</v>
      </c>
      <c r="X80" s="21">
        <f t="shared" ref="X80" si="514">N80*S80+P80*S83-O80*T80-Q80*T83</f>
        <v>0.96063743544735014</v>
      </c>
      <c r="Y80" s="24">
        <f t="shared" ref="Y80" si="515">(N80*T80+O80*S80+P80*T83+Q80*S83)</f>
        <v>0</v>
      </c>
      <c r="Z80" s="22">
        <f t="shared" ref="Z80" si="516">N80*U80+P80*U83-O80*V80-Q80*V83</f>
        <v>0</v>
      </c>
      <c r="AA80" s="23">
        <f t="shared" ref="AA80" si="517">(N80*V80+O80*U80+P80*V83+Q80*U83)</f>
        <v>0.42803913482744022</v>
      </c>
      <c r="AB80" s="8"/>
      <c r="AC80" s="21">
        <v>1</v>
      </c>
      <c r="AD80" s="24">
        <v>0</v>
      </c>
      <c r="AE80" s="22">
        <v>0</v>
      </c>
      <c r="AF80" s="23">
        <v>0</v>
      </c>
      <c r="AH80" s="21">
        <f t="shared" ref="AH80" si="518">X80*AC80+Z80*AC83-Y80*AD80-AA80*AD83</f>
        <v>0.87725918008831894</v>
      </c>
      <c r="AI80" s="24">
        <f t="shared" ref="AI80" si="519">(X80*AD80+Y80*AC80+Z80*AD83+AA80*AC83)</f>
        <v>0</v>
      </c>
      <c r="AJ80" s="22">
        <f t="shared" ref="AJ80" si="520">X80*AE80+Z80*AE83-Y80*AF80-AA80*AF83</f>
        <v>0</v>
      </c>
      <c r="AK80" s="23">
        <f t="shared" ref="AK80" si="521">(X80*AF80+Y80*AE80+Z80*AF83+AA80*AE83)</f>
        <v>0.42803913482744022</v>
      </c>
      <c r="AL80" s="8"/>
      <c r="AM80" s="25">
        <f t="shared" ref="AM80" si="522">COS($AO$8*$B80)</f>
        <v>0.99570344848823922</v>
      </c>
      <c r="AN80" s="26">
        <v>0</v>
      </c>
      <c r="AO80" s="10">
        <v>0</v>
      </c>
      <c r="AP80" s="85">
        <f t="shared" ref="AP80" si="523">$AN$8*SIN($B80*$AO$8)</f>
        <v>0.27779809937732658</v>
      </c>
      <c r="AR80" s="21">
        <f t="shared" ref="AR80" si="524">AH80*AM80+AJ80*AM83-AI80*AN80-AK80*AN83</f>
        <v>0.86027793993032908</v>
      </c>
      <c r="AS80" s="24">
        <f t="shared" ref="AS80" si="525">(AH80*AN80+AI80*AM80+AJ80*AN83+AK80*AM83)</f>
        <v>0</v>
      </c>
      <c r="AT80" s="22">
        <f t="shared" ref="AT80" si="526">AH80*AO80+AJ80*AO83-AI80*AP80-AK80*AP83</f>
        <v>0</v>
      </c>
      <c r="AU80" s="23">
        <f t="shared" ref="AU80" si="527">(AH80*AP80+AI80*AO80+AJ80*AP83+AK80*AO83)</f>
        <v>0.66990097552545147</v>
      </c>
      <c r="AV80" s="8"/>
      <c r="AW80" s="21">
        <v>1</v>
      </c>
      <c r="AX80" s="24">
        <v>0</v>
      </c>
      <c r="AY80" s="22">
        <v>0</v>
      </c>
      <c r="AZ80" s="23">
        <v>0</v>
      </c>
      <c r="BB80" s="21">
        <f t="shared" ref="BB80" si="528">AR80*AW80+AT80*AW83-AS80*AX80-AU80*AX83</f>
        <v>0.73891431989836709</v>
      </c>
      <c r="BC80" s="24">
        <f t="shared" ref="BC80" si="529">(AR80*AX80+AS80*AW80+AT80*AX83+AU80*AW83)</f>
        <v>0</v>
      </c>
      <c r="BD80" s="22">
        <f t="shared" ref="BD80" si="530">AR80*AY80+AT80*AY83-AS80*AZ80-AU80*AZ83</f>
        <v>0</v>
      </c>
      <c r="BE80" s="23">
        <f t="shared" ref="BE80" si="531">(AR80*AZ80+AS80*AY80+AT80*AZ83+AU80*AY83)</f>
        <v>0.66990097552545147</v>
      </c>
      <c r="BF80" s="8"/>
      <c r="BG80" s="25">
        <f t="shared" ref="BG80" si="532">COS($BI$8*$B80)</f>
        <v>0.99858845644511518</v>
      </c>
      <c r="BH80" s="26">
        <v>0</v>
      </c>
      <c r="BI80" s="10">
        <v>0</v>
      </c>
      <c r="BJ80" s="85">
        <f t="shared" ref="BJ80" si="533">$BH$8*SIN($B80*$BI$8)</f>
        <v>0.15934193387510992</v>
      </c>
      <c r="BL80" s="21">
        <f t="shared" ref="BL80" si="534">BB80*BG80+BD80*BG83-BC80*BH80-BE80*BH83</f>
        <v>0.72601094160305257</v>
      </c>
      <c r="BM80" s="24">
        <f t="shared" ref="BM80" si="535">(BB80*BH80+BC80*BG80+BD80*BH83+BE80*BG83)</f>
        <v>0</v>
      </c>
      <c r="BN80" s="22">
        <f t="shared" ref="BN80" si="536">BB80*BI80+BD80*BI83-BC80*BJ80-BE80*BJ83</f>
        <v>0</v>
      </c>
      <c r="BO80" s="23">
        <f t="shared" ref="BO80" si="537">(BB80*BJ80+BC80*BI80+BD80*BJ83+BE80*BI83)</f>
        <v>0.78669541782165486</v>
      </c>
      <c r="BQ80" s="27">
        <f t="shared" ref="BQ80" si="538">20*LOG((2*$BL$8)/(($BL$8*BL80+BN80+$BL$8*BL83+BN83)^2+($BL$8*BM80+BO80+$BL$8*BM83+BO83)^2)^0.5)</f>
        <v>-3.7224863953348036E-2</v>
      </c>
      <c r="BS80" s="64">
        <f t="shared" ref="BS80" si="539">((BL80^2+BM80^2)/(BL83^2+BM83^2))^0.5</f>
        <v>1.2077339020278208</v>
      </c>
      <c r="BT80" s="4"/>
      <c r="BU80" s="46">
        <f t="shared" si="34"/>
        <v>0.96</v>
      </c>
      <c r="BV80" s="47">
        <f t="shared" si="35"/>
        <v>-0.20043037866893268</v>
      </c>
      <c r="BW80" s="45">
        <f t="shared" si="36"/>
        <v>36.064028373751235</v>
      </c>
      <c r="BX80" s="49">
        <f t="shared" si="77"/>
        <v>-0.20043037866893268</v>
      </c>
      <c r="BY80" s="10">
        <f t="shared" si="78"/>
        <v>-598.86081511303837</v>
      </c>
      <c r="BZ80" s="48">
        <f t="shared" si="79"/>
        <v>-10.452092984899538</v>
      </c>
      <c r="CA80" s="31">
        <f t="shared" si="37"/>
        <v>-13.458037421805635</v>
      </c>
      <c r="CC80" s="44">
        <f t="shared" si="38"/>
        <v>0.96</v>
      </c>
      <c r="CD80" s="47">
        <f t="shared" si="38"/>
        <v>-0.20043037866893268</v>
      </c>
      <c r="CE80" s="45">
        <f t="shared" si="39"/>
        <v>-13.458037421805635</v>
      </c>
      <c r="CF80" s="49"/>
      <c r="CG80" s="10">
        <v>-8.2217241644290603E-3</v>
      </c>
      <c r="CH80" s="48"/>
      <c r="CI80" s="31"/>
    </row>
    <row r="81" spans="2:87" ht="18.649999999999999" customHeight="1" thickBot="1">
      <c r="D81" s="25"/>
      <c r="E81" s="10"/>
      <c r="F81" s="10"/>
      <c r="G81" s="31"/>
      <c r="I81" s="29"/>
      <c r="L81" s="30"/>
      <c r="N81" s="29"/>
      <c r="Q81" s="30"/>
      <c r="S81" s="29"/>
      <c r="V81" s="30"/>
      <c r="X81" s="29"/>
      <c r="AA81" s="30"/>
      <c r="AC81" s="29"/>
      <c r="AF81" s="30"/>
      <c r="AH81" s="29"/>
      <c r="AK81" s="30"/>
      <c r="AM81" s="29"/>
      <c r="AP81" s="30"/>
      <c r="AR81" s="29"/>
      <c r="AU81" s="30"/>
      <c r="AW81" s="29"/>
      <c r="AZ81" s="30"/>
      <c r="BB81" s="29"/>
      <c r="BE81" s="30"/>
      <c r="BG81" s="29"/>
      <c r="BJ81" s="30"/>
      <c r="BL81" s="29"/>
      <c r="BO81" s="30"/>
      <c r="BS81" s="65"/>
      <c r="BT81" s="65"/>
      <c r="BU81" s="46">
        <f t="shared" si="34"/>
        <v>0.98</v>
      </c>
      <c r="BV81" s="47">
        <f t="shared" si="35"/>
        <v>-0.14043962364722781</v>
      </c>
      <c r="BW81" s="45">
        <f t="shared" si="36"/>
        <v>24.086812071490456</v>
      </c>
      <c r="BX81" s="49">
        <f t="shared" si="77"/>
        <v>-0.14043962364722781</v>
      </c>
      <c r="BY81" s="10">
        <f t="shared" si="78"/>
        <v>-672.33530973926406</v>
      </c>
      <c r="BZ81" s="48">
        <f t="shared" si="79"/>
        <v>-11.734464832366054</v>
      </c>
      <c r="CA81" s="31">
        <f t="shared" si="37"/>
        <v>-14.972977129549157</v>
      </c>
      <c r="CC81" s="44">
        <f t="shared" si="38"/>
        <v>0.98</v>
      </c>
      <c r="CD81" s="47">
        <f t="shared" si="38"/>
        <v>-0.14043962364722781</v>
      </c>
      <c r="CE81" s="45">
        <f t="shared" si="39"/>
        <v>-14.972977129549157</v>
      </c>
      <c r="CF81" s="49"/>
      <c r="CG81" s="10">
        <v>-1.4151775489854763E-3</v>
      </c>
      <c r="CH81" s="48"/>
      <c r="CI81" s="31"/>
    </row>
    <row r="82" spans="2:87" ht="18.649999999999999" customHeight="1" thickBot="1">
      <c r="D82" s="254" t="s">
        <v>24</v>
      </c>
      <c r="E82" s="255"/>
      <c r="F82" s="256" t="s">
        <v>25</v>
      </c>
      <c r="G82" s="257"/>
      <c r="H82" s="123"/>
      <c r="I82" s="242" t="s">
        <v>4</v>
      </c>
      <c r="J82" s="243"/>
      <c r="K82" s="244" t="s">
        <v>5</v>
      </c>
      <c r="L82" s="245"/>
      <c r="M82" s="123"/>
      <c r="N82" s="242" t="s">
        <v>6</v>
      </c>
      <c r="O82" s="243"/>
      <c r="P82" s="244" t="s">
        <v>7</v>
      </c>
      <c r="Q82" s="245"/>
      <c r="R82" s="123"/>
      <c r="S82" s="242" t="s">
        <v>34</v>
      </c>
      <c r="T82" s="243"/>
      <c r="U82" s="244" t="s">
        <v>35</v>
      </c>
      <c r="V82" s="245"/>
      <c r="W82" s="123"/>
      <c r="X82" s="242" t="s">
        <v>47</v>
      </c>
      <c r="Y82" s="243"/>
      <c r="Z82" s="244" t="s">
        <v>48</v>
      </c>
      <c r="AA82" s="245"/>
      <c r="AB82" s="127"/>
      <c r="AC82" s="242" t="s">
        <v>63</v>
      </c>
      <c r="AD82" s="243"/>
      <c r="AE82" s="244" t="s">
        <v>8</v>
      </c>
      <c r="AF82" s="245"/>
      <c r="AG82" s="123"/>
      <c r="AH82" s="242" t="s">
        <v>78</v>
      </c>
      <c r="AI82" s="243"/>
      <c r="AJ82" s="244" t="s">
        <v>79</v>
      </c>
      <c r="AK82" s="245"/>
      <c r="AL82" s="127"/>
      <c r="AM82" s="242" t="s">
        <v>67</v>
      </c>
      <c r="AN82" s="243"/>
      <c r="AO82" s="244" t="s">
        <v>66</v>
      </c>
      <c r="AP82" s="245"/>
      <c r="AQ82" s="123"/>
      <c r="AR82" s="242" t="s">
        <v>83</v>
      </c>
      <c r="AS82" s="243"/>
      <c r="AT82" s="244" t="s">
        <v>82</v>
      </c>
      <c r="AU82" s="245"/>
      <c r="AV82" s="127"/>
      <c r="AW82" s="242" t="s">
        <v>71</v>
      </c>
      <c r="AX82" s="243"/>
      <c r="AY82" s="244" t="s">
        <v>70</v>
      </c>
      <c r="AZ82" s="245"/>
      <c r="BA82" s="123"/>
      <c r="BB82" s="124" t="s">
        <v>87</v>
      </c>
      <c r="BC82" s="125"/>
      <c r="BD82" s="122" t="s">
        <v>86</v>
      </c>
      <c r="BE82" s="126"/>
      <c r="BF82" s="127"/>
      <c r="BG82" s="242" t="s">
        <v>74</v>
      </c>
      <c r="BH82" s="243"/>
      <c r="BI82" s="244" t="s">
        <v>75</v>
      </c>
      <c r="BJ82" s="245"/>
      <c r="BK82" s="123"/>
      <c r="BL82" s="242" t="s">
        <v>91</v>
      </c>
      <c r="BM82" s="243"/>
      <c r="BN82" s="244" t="s">
        <v>90</v>
      </c>
      <c r="BO82" s="245"/>
      <c r="BP82" s="123"/>
      <c r="BQ82" s="35" t="s">
        <v>166</v>
      </c>
      <c r="BS82" s="66" t="s">
        <v>121</v>
      </c>
      <c r="BT82" s="65"/>
      <c r="BU82" s="91">
        <f t="shared" si="34"/>
        <v>1</v>
      </c>
      <c r="BV82" s="92">
        <f t="shared" si="35"/>
        <v>-5.1874453723499664E-2</v>
      </c>
      <c r="BW82" s="93">
        <f t="shared" si="36"/>
        <v>10.640105876705164</v>
      </c>
      <c r="BX82" s="94">
        <f t="shared" si="77"/>
        <v>-5.1874453723499664E-2</v>
      </c>
      <c r="BY82" s="95">
        <f t="shared" si="78"/>
        <v>-779.93276294217856</v>
      </c>
      <c r="BZ82" s="96">
        <f t="shared" si="79"/>
        <v>-13.612394657517431</v>
      </c>
      <c r="CA82" s="97">
        <f t="shared" si="37"/>
        <v>-19.254219159546455</v>
      </c>
      <c r="CC82" s="44">
        <f t="shared" si="38"/>
        <v>1</v>
      </c>
      <c r="CD82" s="92">
        <f t="shared" si="38"/>
        <v>-5.1874453723499664E-2</v>
      </c>
      <c r="CE82" s="93">
        <f t="shared" si="39"/>
        <v>-19.254219159546455</v>
      </c>
      <c r="CF82" s="94"/>
      <c r="CG82" s="95">
        <v>-5.0108668454588334E-2</v>
      </c>
      <c r="CH82" s="96"/>
      <c r="CI82" s="97"/>
    </row>
    <row r="83" spans="2:87" ht="18.649999999999999" customHeight="1" thickTop="1" thickBot="1">
      <c r="D83" s="15">
        <v>0</v>
      </c>
      <c r="E83" s="145">
        <f t="shared" ref="E83" si="540">(1/$E$8)*SIN($B80*$F$8)</f>
        <v>1.7704087653069054E-2</v>
      </c>
      <c r="F83" s="15">
        <f t="shared" ref="F83" si="541">COS($F$8*$B80)</f>
        <v>0.99858854766282601</v>
      </c>
      <c r="G83" s="37">
        <v>0</v>
      </c>
      <c r="I83" s="21">
        <v>0</v>
      </c>
      <c r="J83" s="24">
        <f t="shared" ref="J83" si="542">(TAN($K$8*$B80))/$J$8</f>
        <v>0.18116650738830142</v>
      </c>
      <c r="K83" s="22">
        <v>1</v>
      </c>
      <c r="L83" s="23">
        <v>0</v>
      </c>
      <c r="N83" s="21">
        <f t="shared" ref="N83" si="543">D83*I80+F83*I83-E83*J80-G83*J83</f>
        <v>0</v>
      </c>
      <c r="O83" s="24">
        <f t="shared" ref="O83" si="544">(D83*J80+E83*I80+F83*J83+G83*I83)</f>
        <v>0.1986148871510996</v>
      </c>
      <c r="P83" s="22">
        <f t="shared" ref="P83" si="545">D83*K80+F83*K83-E83*L80-G83*L83</f>
        <v>0.99858854766282601</v>
      </c>
      <c r="Q83" s="23">
        <f t="shared" ref="Q83" si="546">(D83*L80+E83*K80+F83*L83+G83*K83)</f>
        <v>0</v>
      </c>
      <c r="S83" s="15">
        <v>0</v>
      </c>
      <c r="T83" s="145">
        <f t="shared" ref="T83" si="547">(1/$T$8)*SIN($B80*$U$8)</f>
        <v>3.0866455486369619E-2</v>
      </c>
      <c r="U83" s="15">
        <f t="shared" ref="U83" si="548">COS($U$8*$B80)</f>
        <v>0.99570344848823922</v>
      </c>
      <c r="V83" s="37">
        <v>0</v>
      </c>
      <c r="X83" s="21">
        <f t="shared" ref="X83" si="549">N83*S80+P83*S83-O83*T80-Q83*T83</f>
        <v>0</v>
      </c>
      <c r="Y83" s="24">
        <f t="shared" ref="Y83" si="550">(N83*T80+O83*S80+P83*T83+Q83*S83)</f>
        <v>0.22858441701308546</v>
      </c>
      <c r="Z83" s="22">
        <f t="shared" ref="Z83" si="551">N83*U80+P83*U83-O83*V80-Q83*V83</f>
        <v>0.93912322237012058</v>
      </c>
      <c r="AA83" s="23">
        <f t="shared" ref="AA83" si="552">(N83*V80+O83*U80+P83*V83+Q83*U83)</f>
        <v>0</v>
      </c>
      <c r="AB83" s="8"/>
      <c r="AC83" s="21">
        <v>0</v>
      </c>
      <c r="AD83" s="24">
        <f t="shared" ref="AD83" si="553">(TAN($AE$8*$B80))/$AD$8</f>
        <v>0.19479119682045981</v>
      </c>
      <c r="AE83" s="22">
        <v>1</v>
      </c>
      <c r="AF83" s="23">
        <v>0</v>
      </c>
      <c r="AH83" s="21">
        <f t="shared" ref="AH83" si="554">X83*AC80+Z83*AC83-Y83*AD80-AA83*AD83</f>
        <v>0</v>
      </c>
      <c r="AI83" s="24">
        <f t="shared" ref="AI83" si="555">(X83*AD80+Y83*AC80+Z83*AD83+AA83*AC83)</f>
        <v>0.41151735346044804</v>
      </c>
      <c r="AJ83" s="22">
        <f t="shared" ref="AJ83" si="556">X83*AE80+Z83*AE83-Y83*AF80-AA83*AF83</f>
        <v>0.93912322237012058</v>
      </c>
      <c r="AK83" s="23">
        <f t="shared" ref="AK83" si="557">(X83*AF80+Y83*AE80+Z83*AF83+AA83*AE83)</f>
        <v>0</v>
      </c>
      <c r="AL83" s="8"/>
      <c r="AM83" s="15">
        <v>0</v>
      </c>
      <c r="AN83" s="85">
        <f t="shared" ref="AN83" si="558">(1/$AN$8)*SIN($B80*$AO$8)</f>
        <v>3.0866455486369619E-2</v>
      </c>
      <c r="AO83" s="25">
        <f t="shared" ref="AO83" si="559">COS($AO$8*$B80)</f>
        <v>0.99570344848823922</v>
      </c>
      <c r="AP83" s="37">
        <v>0</v>
      </c>
      <c r="AR83" s="21">
        <f t="shared" ref="AR83" si="560">AH83*AM80+AJ83*AM83-AI83*AN80-AK83*AN83</f>
        <v>0</v>
      </c>
      <c r="AS83" s="24">
        <f t="shared" ref="AS83" si="561">(AH83*AN80+AI83*AM80+AJ83*AN83+AK83*AM83)</f>
        <v>0.43873665309282506</v>
      </c>
      <c r="AT83" s="22">
        <f t="shared" ref="AT83" si="562">AH83*AO80+AJ83*AO83-AI83*AP80-AK83*AP83</f>
        <v>0.82076949241721664</v>
      </c>
      <c r="AU83" s="23">
        <f t="shared" ref="AU83" si="563">(AH83*AP80+AI83*AO80+AJ83*AP83+AK83*AO83)</f>
        <v>0</v>
      </c>
      <c r="AV83" s="8"/>
      <c r="AW83" s="21">
        <v>0</v>
      </c>
      <c r="AX83" s="24">
        <f t="shared" ref="AX83" si="564">(TAN($AY$8*$B80))/$AX$8</f>
        <v>0.18116650738830142</v>
      </c>
      <c r="AY83" s="22">
        <v>1</v>
      </c>
      <c r="AZ83" s="23">
        <v>0</v>
      </c>
      <c r="BB83" s="21">
        <f t="shared" ref="BB83" si="565">AR83*AW80+AT83*AW83-AS83*AX80-AU83*AX83</f>
        <v>0</v>
      </c>
      <c r="BC83" s="24">
        <f t="shared" ref="BC83" si="566">(AR83*AX80+AS83*AW80+AT83*AX83+AU83*AW83)</f>
        <v>0.5874325954049211</v>
      </c>
      <c r="BD83" s="22">
        <f t="shared" ref="BD83" si="567">AR83*AY80+AT83*AY83-AS83*AZ80-AU83*AZ83</f>
        <v>0.82076949241721664</v>
      </c>
      <c r="BE83" s="23">
        <f t="shared" ref="BE83" si="568">(AR83*AZ80+AS83*AY80+AT83*AZ83+AU83*AY83)</f>
        <v>0</v>
      </c>
      <c r="BF83" s="8"/>
      <c r="BG83" s="15">
        <v>0</v>
      </c>
      <c r="BH83" s="85">
        <f t="shared" ref="BH83" si="569">(1/$BH$8)*SIN($B80*$BI$8)</f>
        <v>1.7704659319456657E-2</v>
      </c>
      <c r="BI83" s="25">
        <f t="shared" ref="BI83" si="570">COS($BI$8*$B80)</f>
        <v>0.99858845644511518</v>
      </c>
      <c r="BJ83" s="37">
        <v>0</v>
      </c>
      <c r="BL83" s="21">
        <f t="shared" ref="BL83" si="571">BB83*BG80+BD83*BG83-BC83*BH80-BE83*BH83</f>
        <v>0</v>
      </c>
      <c r="BM83" s="24">
        <f t="shared" ref="BM83" si="572">(BB83*BH80+BC83*BG80+BD83*BH83+BE83*BG83)</f>
        <v>0.60113485295399827</v>
      </c>
      <c r="BN83" s="22">
        <f t="shared" ref="BN83" si="573">BB83*BI80+BD83*BI83-BC83*BJ80-BE83*BJ83</f>
        <v>0.72600829475705386</v>
      </c>
      <c r="BO83" s="23">
        <f t="shared" ref="BO83" si="574">(BB83*BJ80+BC83*BI80+BD83*BJ83+BE83*BI83)</f>
        <v>0</v>
      </c>
      <c r="BQ83" s="38">
        <f t="shared" ref="BQ83" si="575">(180/PI())*ATAN(-1*(($BL$8*BM80+BO80+$BL$8*BM83+BO83)/($BL$8*BL80+BN80+$BL$8*BL83+BN83)))</f>
        <v>-43.705167056086367</v>
      </c>
      <c r="BS83" s="67">
        <f t="shared" ref="BS83" si="576">20*LOG(((($BL$8*BL80+BN80-$BL$8*BL83-BN83)^2+($BL$8*BM80+BO80-$BL$8*BM83-BO83)^2)/(($BL$8*BL80+BN80+$BL$8*BL83+BN83)^2+($BL$8*BM80+BO80+$BL$8*BM83+BO83)^2))^0.5)</f>
        <v>-20.688111058529707</v>
      </c>
      <c r="BT83" s="65"/>
      <c r="BU83" s="46">
        <f t="shared" si="34"/>
        <v>1.02</v>
      </c>
      <c r="BV83" s="47">
        <f t="shared" si="35"/>
        <v>-3.4458198379535079E-4</v>
      </c>
      <c r="BW83" s="45">
        <f t="shared" si="36"/>
        <v>-4.958549382138421</v>
      </c>
      <c r="BX83" s="49">
        <f t="shared" si="77"/>
        <v>-3.4458198379535079E-4</v>
      </c>
      <c r="BY83" s="10">
        <f t="shared" si="78"/>
        <v>-918.62781215127575</v>
      </c>
      <c r="BZ83" s="48">
        <f t="shared" si="79"/>
        <v>-16.033079922431735</v>
      </c>
      <c r="CA83" s="31">
        <f t="shared" si="37"/>
        <v>-41.005089733315032</v>
      </c>
      <c r="CC83" s="44">
        <f t="shared" si="38"/>
        <v>1.02</v>
      </c>
      <c r="CD83" s="47">
        <f t="shared" si="38"/>
        <v>-3.4458198379535079E-4</v>
      </c>
      <c r="CE83" s="45">
        <f t="shared" si="39"/>
        <v>-41.005089733315032</v>
      </c>
      <c r="CF83" s="49"/>
      <c r="CG83" s="10">
        <v>-0.2262114466574533</v>
      </c>
      <c r="CH83" s="48"/>
      <c r="CI83" s="31"/>
    </row>
    <row r="84" spans="2:87" ht="18.649999999999999" customHeight="1">
      <c r="BS84" s="32"/>
      <c r="BU84" s="46">
        <f t="shared" si="34"/>
        <v>1.04</v>
      </c>
      <c r="BV84" s="47">
        <f t="shared" si="35"/>
        <v>-0.15092606248507331</v>
      </c>
      <c r="BW84" s="45">
        <f t="shared" si="36"/>
        <v>-23.331105625163953</v>
      </c>
      <c r="BX84" s="49">
        <f t="shared" si="77"/>
        <v>-0.15092606248507331</v>
      </c>
      <c r="BY84" s="10">
        <f t="shared" si="78"/>
        <v>-1048.383970141472</v>
      </c>
      <c r="BZ84" s="48">
        <f t="shared" si="79"/>
        <v>-18.297752104098606</v>
      </c>
      <c r="CA84" s="31">
        <f t="shared" si="37"/>
        <v>-14.665445186740641</v>
      </c>
      <c r="CC84" s="44">
        <f t="shared" si="38"/>
        <v>1.04</v>
      </c>
      <c r="CD84" s="47">
        <f t="shared" si="38"/>
        <v>-0.15092606248507331</v>
      </c>
      <c r="CE84" s="45">
        <f t="shared" si="39"/>
        <v>-14.665445186740641</v>
      </c>
      <c r="CF84" s="49"/>
      <c r="CG84" s="10">
        <v>-0.62969199672554121</v>
      </c>
      <c r="CH84" s="48"/>
      <c r="CI84" s="31"/>
    </row>
    <row r="85" spans="2:87" ht="18.649999999999999" customHeight="1" thickBot="1">
      <c r="D85" s="8"/>
      <c r="E85" s="8" t="s">
        <v>93</v>
      </c>
      <c r="F85" s="8"/>
      <c r="G85" s="8"/>
      <c r="H85" s="8"/>
      <c r="I85" s="8"/>
      <c r="J85" s="8" t="s">
        <v>94</v>
      </c>
      <c r="K85" s="8"/>
      <c r="L85" s="8"/>
      <c r="M85" s="8"/>
      <c r="N85" s="8"/>
      <c r="O85" s="8" t="s">
        <v>95</v>
      </c>
      <c r="P85" s="8"/>
      <c r="Q85" s="8"/>
      <c r="R85" s="8"/>
      <c r="S85" s="8"/>
      <c r="T85" s="8" t="s">
        <v>96</v>
      </c>
      <c r="U85" s="8"/>
      <c r="V85" s="8"/>
      <c r="W85" s="8"/>
      <c r="X85" s="8"/>
      <c r="Y85" s="8" t="s">
        <v>97</v>
      </c>
      <c r="Z85" s="8"/>
      <c r="AA85" s="8"/>
      <c r="AB85" s="8"/>
      <c r="AC85" s="8"/>
      <c r="AD85" s="8" t="s">
        <v>98</v>
      </c>
      <c r="AE85" s="8"/>
      <c r="AF85" s="8"/>
      <c r="AG85" s="8"/>
      <c r="AH85" s="8"/>
      <c r="AI85" s="8" t="s">
        <v>99</v>
      </c>
      <c r="AJ85" s="8"/>
      <c r="AK85" s="8"/>
      <c r="AL85" s="8"/>
      <c r="AM85" s="8"/>
      <c r="AN85" s="8" t="s">
        <v>96</v>
      </c>
      <c r="AO85" s="8"/>
      <c r="AP85" s="8"/>
      <c r="AQ85" s="8"/>
      <c r="AR85" s="8"/>
      <c r="AS85" s="8" t="s">
        <v>100</v>
      </c>
      <c r="AT85" s="8"/>
      <c r="AU85" s="8"/>
      <c r="AV85" s="8"/>
      <c r="AW85" s="8"/>
      <c r="AX85" s="8" t="s">
        <v>94</v>
      </c>
      <c r="AY85" s="8"/>
      <c r="AZ85" s="8"/>
      <c r="BA85" s="8"/>
      <c r="BB85" s="8"/>
      <c r="BC85" s="8" t="s">
        <v>101</v>
      </c>
      <c r="BD85" s="8"/>
      <c r="BE85" s="8"/>
      <c r="BF85" s="8"/>
      <c r="BG85" s="8"/>
      <c r="BH85" s="8" t="s">
        <v>96</v>
      </c>
      <c r="BI85" s="8"/>
      <c r="BJ85" s="8"/>
      <c r="BK85" s="8"/>
      <c r="BL85" s="8"/>
      <c r="BM85" s="8" t="s">
        <v>102</v>
      </c>
      <c r="BN85" s="8"/>
      <c r="BO85" s="8"/>
      <c r="BP85" s="8"/>
      <c r="BU85" s="46">
        <f t="shared" si="34"/>
        <v>1.06</v>
      </c>
      <c r="BV85" s="47">
        <f t="shared" si="35"/>
        <v>-0.78349842097822409</v>
      </c>
      <c r="BW85" s="45">
        <f t="shared" si="36"/>
        <v>-44.298785027993411</v>
      </c>
      <c r="BX85" s="49">
        <f t="shared" si="77"/>
        <v>-0.78349842097822409</v>
      </c>
      <c r="BY85" s="10">
        <f t="shared" si="78"/>
        <v>-1087.2809446507852</v>
      </c>
      <c r="BZ85" s="48">
        <f t="shared" si="79"/>
        <v>-18.976632378350427</v>
      </c>
      <c r="CA85" s="31">
        <f t="shared" si="37"/>
        <v>-7.8233231337241662</v>
      </c>
      <c r="CC85" s="44">
        <f t="shared" si="38"/>
        <v>1.06</v>
      </c>
      <c r="CD85" s="47">
        <f t="shared" si="38"/>
        <v>-0.78349842097822409</v>
      </c>
      <c r="CE85" s="45">
        <f t="shared" si="39"/>
        <v>-7.8233231337241662</v>
      </c>
      <c r="CF85" s="49"/>
      <c r="CG85" s="10">
        <v>-1.3593583141236818</v>
      </c>
      <c r="CH85" s="48"/>
      <c r="CI85" s="31"/>
    </row>
    <row r="86" spans="2:87" ht="18.649999999999999" customHeight="1" thickBot="1">
      <c r="B86" s="16"/>
      <c r="D86" s="250" t="s">
        <v>22</v>
      </c>
      <c r="E86" s="251"/>
      <c r="F86" s="252" t="s">
        <v>23</v>
      </c>
      <c r="G86" s="253"/>
      <c r="H86" s="123"/>
      <c r="I86" s="242" t="s">
        <v>1</v>
      </c>
      <c r="J86" s="243"/>
      <c r="K86" s="244" t="s">
        <v>2</v>
      </c>
      <c r="L86" s="245"/>
      <c r="M86" s="123"/>
      <c r="N86" s="242" t="s">
        <v>43</v>
      </c>
      <c r="O86" s="243"/>
      <c r="P86" s="244" t="s">
        <v>44</v>
      </c>
      <c r="Q86" s="245"/>
      <c r="R86" s="123"/>
      <c r="S86" s="242" t="s">
        <v>32</v>
      </c>
      <c r="T86" s="243"/>
      <c r="U86" s="244" t="s">
        <v>33</v>
      </c>
      <c r="V86" s="245"/>
      <c r="W86" s="123"/>
      <c r="X86" s="242" t="s">
        <v>45</v>
      </c>
      <c r="Y86" s="243"/>
      <c r="Z86" s="244" t="s">
        <v>46</v>
      </c>
      <c r="AA86" s="245"/>
      <c r="AB86" s="127"/>
      <c r="AC86" s="242" t="s">
        <v>62</v>
      </c>
      <c r="AD86" s="243"/>
      <c r="AE86" s="244" t="s">
        <v>3</v>
      </c>
      <c r="AF86" s="245"/>
      <c r="AG86" s="123"/>
      <c r="AH86" s="242" t="s">
        <v>76</v>
      </c>
      <c r="AI86" s="243"/>
      <c r="AJ86" s="244" t="s">
        <v>77</v>
      </c>
      <c r="AK86" s="245"/>
      <c r="AL86" s="127"/>
      <c r="AM86" s="242" t="s">
        <v>64</v>
      </c>
      <c r="AN86" s="243"/>
      <c r="AO86" s="244" t="s">
        <v>65</v>
      </c>
      <c r="AP86" s="245"/>
      <c r="AQ86" s="123"/>
      <c r="AR86" s="242" t="s">
        <v>80</v>
      </c>
      <c r="AS86" s="243"/>
      <c r="AT86" s="244" t="s">
        <v>81</v>
      </c>
      <c r="AU86" s="245"/>
      <c r="AV86" s="127"/>
      <c r="AW86" s="242" t="s">
        <v>68</v>
      </c>
      <c r="AX86" s="243"/>
      <c r="AY86" s="244" t="s">
        <v>69</v>
      </c>
      <c r="AZ86" s="245"/>
      <c r="BA86" s="123"/>
      <c r="BB86" s="246" t="s">
        <v>84</v>
      </c>
      <c r="BC86" s="247"/>
      <c r="BD86" s="248" t="s">
        <v>85</v>
      </c>
      <c r="BE86" s="249"/>
      <c r="BF86" s="127"/>
      <c r="BG86" s="242" t="s">
        <v>72</v>
      </c>
      <c r="BH86" s="243"/>
      <c r="BI86" s="244" t="s">
        <v>73</v>
      </c>
      <c r="BJ86" s="245"/>
      <c r="BK86" s="123"/>
      <c r="BL86" s="242" t="s">
        <v>88</v>
      </c>
      <c r="BM86" s="243"/>
      <c r="BN86" s="244" t="s">
        <v>89</v>
      </c>
      <c r="BO86" s="245"/>
      <c r="BP86" s="123"/>
      <c r="BQ86" s="19" t="s">
        <v>165</v>
      </c>
      <c r="BS86" s="63" t="s">
        <v>120</v>
      </c>
      <c r="BT86" s="4"/>
      <c r="BU86" s="46">
        <f t="shared" si="34"/>
        <v>1.08</v>
      </c>
      <c r="BV86" s="47">
        <f t="shared" si="35"/>
        <v>-2.1451376289816237</v>
      </c>
      <c r="BW86" s="45">
        <f t="shared" si="36"/>
        <v>-66.044403921009135</v>
      </c>
      <c r="BX86" s="49">
        <f t="shared" si="77"/>
        <v>-2.1451376289816237</v>
      </c>
      <c r="BY86" s="10">
        <f t="shared" si="78"/>
        <v>-992.88034878284725</v>
      </c>
      <c r="BZ86" s="48">
        <f t="shared" si="79"/>
        <v>-17.329031164610356</v>
      </c>
      <c r="CA86" s="31">
        <f t="shared" si="37"/>
        <v>-4.091801348873255</v>
      </c>
      <c r="CC86" s="44">
        <f t="shared" si="38"/>
        <v>1.08</v>
      </c>
      <c r="CD86" s="47">
        <f t="shared" si="38"/>
        <v>-2.1451376289816237</v>
      </c>
      <c r="CE86" s="45">
        <f t="shared" si="39"/>
        <v>-4.091801348873255</v>
      </c>
      <c r="CF86" s="49"/>
      <c r="CG86" s="10">
        <v>-2.4600204000161572</v>
      </c>
      <c r="CH86" s="48"/>
      <c r="CI86" s="31"/>
    </row>
    <row r="87" spans="2:87" ht="18.649999999999999" customHeight="1" thickTop="1" thickBot="1">
      <c r="B87" s="39">
        <v>0.18</v>
      </c>
      <c r="D87" s="25">
        <f t="shared" ref="D87" si="577">COS($F$8*$B87)</f>
        <v>0.9982137422878774</v>
      </c>
      <c r="E87" s="26">
        <v>0</v>
      </c>
      <c r="F87" s="10">
        <v>0</v>
      </c>
      <c r="G87" s="85">
        <f t="shared" ref="G87" si="578">$E$8*SIN($B87*$F$8)</f>
        <v>0.17923147705879991</v>
      </c>
      <c r="I87" s="21">
        <v>1</v>
      </c>
      <c r="J87" s="24">
        <v>0</v>
      </c>
      <c r="K87" s="22">
        <v>0</v>
      </c>
      <c r="L87" s="23">
        <v>0</v>
      </c>
      <c r="N87" s="21">
        <f t="shared" ref="N87" si="579">D87*I87+F87*I90-E87*J87-G87*J90</f>
        <v>0.96163221987701508</v>
      </c>
      <c r="O87" s="24">
        <f t="shared" ref="O87" si="580">(D87*J87+E87*I87+F87*J90+G87*I90)</f>
        <v>0</v>
      </c>
      <c r="P87" s="22">
        <f t="shared" ref="P87" si="581">D87*K87+F87*K90-E87*L87-G87*L90</f>
        <v>0</v>
      </c>
      <c r="Q87" s="23">
        <f t="shared" ref="Q87" si="582">(D87*L87+E87*K87+F87*L90+G87*K90)</f>
        <v>0.17923147705879991</v>
      </c>
      <c r="S87" s="25">
        <f t="shared" ref="S87" si="583">COS($U$8*$B87)</f>
        <v>0.99456321214274357</v>
      </c>
      <c r="T87" s="26">
        <v>0</v>
      </c>
      <c r="U87" s="10">
        <v>0</v>
      </c>
      <c r="V87" s="85">
        <f t="shared" ref="V87" si="584">$T$8*SIN($B87*$U$8)</f>
        <v>0.31240383075559952</v>
      </c>
      <c r="X87" s="21">
        <f t="shared" ref="X87" si="585">N87*S87+P87*S90-O87*T87-Q87*T90</f>
        <v>0.95018262949804633</v>
      </c>
      <c r="Y87" s="24">
        <f t="shared" ref="Y87" si="586">(N87*T87+O87*S87+P87*T90+Q87*S90)</f>
        <v>0</v>
      </c>
      <c r="Z87" s="22">
        <f t="shared" ref="Z87" si="587">N87*U87+P87*U90-O87*V87-Q87*V90</f>
        <v>0</v>
      </c>
      <c r="AA87" s="23">
        <f t="shared" ref="AA87" si="588">(N87*V87+O87*U87+P87*V90+Q87*U90)</f>
        <v>0.47867462280827899</v>
      </c>
      <c r="AB87" s="8"/>
      <c r="AC87" s="21">
        <v>1</v>
      </c>
      <c r="AD87" s="24">
        <v>0</v>
      </c>
      <c r="AE87" s="22">
        <v>0</v>
      </c>
      <c r="AF87" s="23">
        <v>0</v>
      </c>
      <c r="AH87" s="21">
        <f t="shared" ref="AH87" si="589">X87*AC87+Z87*AC90-Y87*AD87-AA87*AD90</f>
        <v>0.84511344354129947</v>
      </c>
      <c r="AI87" s="24">
        <f t="shared" ref="AI87" si="590">(X87*AD87+Y87*AC87+Z87*AD90+AA87*AC90)</f>
        <v>0</v>
      </c>
      <c r="AJ87" s="22">
        <f t="shared" ref="AJ87" si="591">X87*AE87+Z87*AE90-Y87*AF87-AA87*AF90</f>
        <v>0</v>
      </c>
      <c r="AK87" s="23">
        <f t="shared" ref="AK87" si="592">(X87*AF87+Y87*AE87+Z87*AF90+AA87*AE90)</f>
        <v>0.47867462280827899</v>
      </c>
      <c r="AL87" s="8"/>
      <c r="AM87" s="25">
        <f t="shared" ref="AM87" si="593">COS($AO$8*$B87)</f>
        <v>0.99456321214274357</v>
      </c>
      <c r="AN87" s="26">
        <v>0</v>
      </c>
      <c r="AO87" s="10">
        <v>0</v>
      </c>
      <c r="AP87" s="85">
        <f t="shared" ref="AP87" si="594">$AN$8*SIN($B87*$AO$8)</f>
        <v>0.31240383075559952</v>
      </c>
      <c r="AR87" s="21">
        <f t="shared" ref="AR87" si="595">AH87*AM87+AJ87*AM90-AI87*AN87-AK87*AN90</f>
        <v>0.82390320927225014</v>
      </c>
      <c r="AS87" s="24">
        <f t="shared" ref="AS87" si="596">(AH87*AN87+AI87*AM87+AJ87*AN90+AK87*AM90)</f>
        <v>0</v>
      </c>
      <c r="AT87" s="22">
        <f t="shared" ref="AT87" si="597">AH87*AO87+AJ87*AO90-AI87*AP87-AK87*AP90</f>
        <v>0</v>
      </c>
      <c r="AU87" s="23">
        <f t="shared" ref="AU87" si="598">(AH87*AP87+AI87*AO87+AJ87*AP90+AK87*AO90)</f>
        <v>0.74008884761677618</v>
      </c>
      <c r="AV87" s="8"/>
      <c r="AW87" s="21">
        <v>1</v>
      </c>
      <c r="AX87" s="24">
        <v>0</v>
      </c>
      <c r="AY87" s="22">
        <v>0</v>
      </c>
      <c r="AZ87" s="23">
        <v>0</v>
      </c>
      <c r="BB87" s="21">
        <f t="shared" ref="BB87" si="599">AR87*AW87+AT87*AW90-AS87*AX87-AU87*AX90</f>
        <v>0.67284951485762212</v>
      </c>
      <c r="BC87" s="24">
        <f t="shared" ref="BC87" si="600">(AR87*AX87+AS87*AW87+AT87*AX90+AU87*AW90)</f>
        <v>0</v>
      </c>
      <c r="BD87" s="22">
        <f t="shared" ref="BD87" si="601">AR87*AY87+AT87*AY90-AS87*AZ87-AU87*AZ90</f>
        <v>0</v>
      </c>
      <c r="BE87" s="23">
        <f t="shared" ref="BE87" si="602">(AR87*AZ87+AS87*AY87+AT87*AZ90+AU87*AY90)</f>
        <v>0.74008884761677618</v>
      </c>
      <c r="BF87" s="8"/>
      <c r="BG87" s="25">
        <f t="shared" ref="BG87" si="603">COS($BI$8*$B87)</f>
        <v>0.99821362685489601</v>
      </c>
      <c r="BH87" s="26">
        <v>0</v>
      </c>
      <c r="BI87" s="10">
        <v>0</v>
      </c>
      <c r="BJ87" s="85">
        <f t="shared" ref="BJ87" si="604">$BH$8*SIN($B87*$BI$8)</f>
        <v>0.17923726300841844</v>
      </c>
      <c r="BL87" s="21">
        <f t="shared" ref="BL87" si="605">BB87*BG87+BD87*BG90-BC87*BH87-BE87*BH90</f>
        <v>0.65690849906137483</v>
      </c>
      <c r="BM87" s="24">
        <f t="shared" ref="BM87" si="606">(BB87*BH87+BC87*BG87+BD87*BH90+BE87*BG90)</f>
        <v>0</v>
      </c>
      <c r="BN87" s="22">
        <f t="shared" ref="BN87" si="607">BB87*BI87+BD87*BI90-BC87*BJ87-BE87*BJ90</f>
        <v>0</v>
      </c>
      <c r="BO87" s="23">
        <f t="shared" ref="BO87" si="608">(BB87*BJ87+BC87*BI87+BD87*BJ90+BE87*BI90)</f>
        <v>0.85936647823402501</v>
      </c>
      <c r="BQ87" s="27">
        <f t="shared" ref="BQ87" si="609">20*LOG((2*$BL$8)/(($BL$8*BL87+BN87+$BL$8*BL90+BN90)^2+($BL$8*BM87+BO87+$BL$8*BM90+BO90)^2)^0.5)</f>
        <v>-4.2299917613984939E-2</v>
      </c>
      <c r="BS87" s="64">
        <f t="shared" ref="BS87" si="610">((BL87^2+BM87^2)/(BL90^2+BM90^2))^0.5</f>
        <v>0.99305466915728913</v>
      </c>
      <c r="BT87" s="4"/>
      <c r="BU87" s="46">
        <f t="shared" si="34"/>
        <v>1.1000000000000001</v>
      </c>
      <c r="BV87" s="47">
        <f t="shared" si="35"/>
        <v>-4.2000761930567396</v>
      </c>
      <c r="BW87" s="45">
        <f t="shared" si="36"/>
        <v>-85.902010896666098</v>
      </c>
      <c r="BX87" s="49">
        <f t="shared" si="77"/>
        <v>-4.2000761930567396</v>
      </c>
      <c r="BY87" s="10">
        <f t="shared" si="78"/>
        <v>8176.1668626681412</v>
      </c>
      <c r="BZ87" s="48">
        <f t="shared" si="79"/>
        <v>-14.406485731577266</v>
      </c>
      <c r="CA87" s="31">
        <f t="shared" si="37"/>
        <v>-2.0773632456536051</v>
      </c>
      <c r="CC87" s="44">
        <f t="shared" si="38"/>
        <v>1.1000000000000001</v>
      </c>
      <c r="CD87" s="47">
        <f t="shared" si="38"/>
        <v>-4.2000761930567396</v>
      </c>
      <c r="CE87" s="45">
        <f t="shared" si="39"/>
        <v>-2.0773632456536051</v>
      </c>
      <c r="CF87" s="49"/>
      <c r="CG87" s="10">
        <v>-3.8904833810879484</v>
      </c>
      <c r="CH87" s="48"/>
      <c r="CI87" s="31"/>
    </row>
    <row r="88" spans="2:87" ht="18.649999999999999" customHeight="1" thickBot="1">
      <c r="D88" s="25"/>
      <c r="E88" s="10"/>
      <c r="F88" s="10"/>
      <c r="G88" s="31"/>
      <c r="I88" s="29"/>
      <c r="L88" s="30"/>
      <c r="N88" s="29"/>
      <c r="Q88" s="30"/>
      <c r="S88" s="29"/>
      <c r="V88" s="30"/>
      <c r="X88" s="29"/>
      <c r="AA88" s="30"/>
      <c r="AC88" s="29"/>
      <c r="AF88" s="30"/>
      <c r="AH88" s="29"/>
      <c r="AK88" s="30"/>
      <c r="AM88" s="29"/>
      <c r="AP88" s="30"/>
      <c r="AR88" s="29"/>
      <c r="AU88" s="30"/>
      <c r="AW88" s="29"/>
      <c r="AZ88" s="30"/>
      <c r="BB88" s="29"/>
      <c r="BE88" s="30"/>
      <c r="BG88" s="29"/>
      <c r="BJ88" s="30"/>
      <c r="BL88" s="29"/>
      <c r="BO88" s="30"/>
      <c r="BS88" s="65"/>
      <c r="BT88" s="65"/>
      <c r="BU88" s="46">
        <f t="shared" si="34"/>
        <v>1.1200000000000001</v>
      </c>
      <c r="BV88" s="47">
        <f t="shared" si="35"/>
        <v>-6.6656371660391454</v>
      </c>
      <c r="BW88" s="45">
        <f t="shared" si="36"/>
        <v>77.621326356696855</v>
      </c>
      <c r="BX88" s="49">
        <f t="shared" si="77"/>
        <v>-6.6656371660391454</v>
      </c>
      <c r="BY88" s="10">
        <f t="shared" si="78"/>
        <v>-657.98131128678779</v>
      </c>
      <c r="BZ88" s="48">
        <f t="shared" si="79"/>
        <v>-11.483940298544175</v>
      </c>
      <c r="CA88" s="31">
        <f t="shared" si="37"/>
        <v>-1.0540403290051343</v>
      </c>
      <c r="CC88" s="44">
        <f t="shared" si="38"/>
        <v>1.1200000000000001</v>
      </c>
      <c r="CD88" s="47">
        <f t="shared" si="38"/>
        <v>-6.6656371660391454</v>
      </c>
      <c r="CE88" s="45">
        <f t="shared" si="39"/>
        <v>-1.0540403290051343</v>
      </c>
      <c r="CF88" s="49"/>
      <c r="CG88" s="10">
        <v>-5.5492072523884941</v>
      </c>
      <c r="CH88" s="48"/>
      <c r="CI88" s="31"/>
    </row>
    <row r="89" spans="2:87" ht="18.649999999999999" customHeight="1" thickBot="1">
      <c r="D89" s="254" t="s">
        <v>24</v>
      </c>
      <c r="E89" s="255"/>
      <c r="F89" s="256" t="s">
        <v>25</v>
      </c>
      <c r="G89" s="257"/>
      <c r="H89" s="123"/>
      <c r="I89" s="242" t="s">
        <v>4</v>
      </c>
      <c r="J89" s="243"/>
      <c r="K89" s="244" t="s">
        <v>5</v>
      </c>
      <c r="L89" s="245"/>
      <c r="M89" s="123"/>
      <c r="N89" s="242" t="s">
        <v>6</v>
      </c>
      <c r="O89" s="243"/>
      <c r="P89" s="244" t="s">
        <v>7</v>
      </c>
      <c r="Q89" s="245"/>
      <c r="R89" s="123"/>
      <c r="S89" s="242" t="s">
        <v>34</v>
      </c>
      <c r="T89" s="243"/>
      <c r="U89" s="244" t="s">
        <v>35</v>
      </c>
      <c r="V89" s="245"/>
      <c r="W89" s="123"/>
      <c r="X89" s="242" t="s">
        <v>47</v>
      </c>
      <c r="Y89" s="243"/>
      <c r="Z89" s="244" t="s">
        <v>48</v>
      </c>
      <c r="AA89" s="245"/>
      <c r="AB89" s="127"/>
      <c r="AC89" s="242" t="s">
        <v>63</v>
      </c>
      <c r="AD89" s="243"/>
      <c r="AE89" s="244" t="s">
        <v>8</v>
      </c>
      <c r="AF89" s="245"/>
      <c r="AG89" s="123"/>
      <c r="AH89" s="242" t="s">
        <v>78</v>
      </c>
      <c r="AI89" s="243"/>
      <c r="AJ89" s="244" t="s">
        <v>79</v>
      </c>
      <c r="AK89" s="245"/>
      <c r="AL89" s="127"/>
      <c r="AM89" s="242" t="s">
        <v>67</v>
      </c>
      <c r="AN89" s="243"/>
      <c r="AO89" s="244" t="s">
        <v>66</v>
      </c>
      <c r="AP89" s="245"/>
      <c r="AQ89" s="123"/>
      <c r="AR89" s="242" t="s">
        <v>83</v>
      </c>
      <c r="AS89" s="243"/>
      <c r="AT89" s="244" t="s">
        <v>82</v>
      </c>
      <c r="AU89" s="245"/>
      <c r="AV89" s="127"/>
      <c r="AW89" s="242" t="s">
        <v>71</v>
      </c>
      <c r="AX89" s="243"/>
      <c r="AY89" s="244" t="s">
        <v>70</v>
      </c>
      <c r="AZ89" s="245"/>
      <c r="BA89" s="123"/>
      <c r="BB89" s="124" t="s">
        <v>87</v>
      </c>
      <c r="BC89" s="125"/>
      <c r="BD89" s="122" t="s">
        <v>86</v>
      </c>
      <c r="BE89" s="126"/>
      <c r="BF89" s="127"/>
      <c r="BG89" s="242" t="s">
        <v>74</v>
      </c>
      <c r="BH89" s="243"/>
      <c r="BI89" s="244" t="s">
        <v>75</v>
      </c>
      <c r="BJ89" s="245"/>
      <c r="BK89" s="123"/>
      <c r="BL89" s="242" t="s">
        <v>91</v>
      </c>
      <c r="BM89" s="243"/>
      <c r="BN89" s="244" t="s">
        <v>90</v>
      </c>
      <c r="BO89" s="245"/>
      <c r="BP89" s="123"/>
      <c r="BQ89" s="35" t="s">
        <v>166</v>
      </c>
      <c r="BS89" s="66" t="s">
        <v>121</v>
      </c>
      <c r="BT89" s="65"/>
      <c r="BU89" s="46">
        <f t="shared" si="34"/>
        <v>1.1399999999999999</v>
      </c>
      <c r="BV89" s="47">
        <f t="shared" si="35"/>
        <v>-9.2698014919300764</v>
      </c>
      <c r="BW89" s="45">
        <f t="shared" si="36"/>
        <v>64.461700130961233</v>
      </c>
      <c r="BX89" s="49">
        <f t="shared" si="77"/>
        <v>-9.2698014919300764</v>
      </c>
      <c r="BY89" s="10">
        <f t="shared" si="78"/>
        <v>-526.86944204312942</v>
      </c>
      <c r="BZ89" s="48">
        <f t="shared" si="79"/>
        <v>-9.1956064917980491</v>
      </c>
      <c r="CA89" s="31">
        <f t="shared" si="37"/>
        <v>-0.54683869711714439</v>
      </c>
      <c r="CC89" s="44">
        <f t="shared" si="38"/>
        <v>1.1399999999999999</v>
      </c>
      <c r="CD89" s="47">
        <f t="shared" si="38"/>
        <v>-9.2698014919300764</v>
      </c>
      <c r="CE89" s="45">
        <f t="shared" si="39"/>
        <v>-0.54683869711714439</v>
      </c>
      <c r="CF89" s="49"/>
      <c r="CG89" s="10">
        <v>-7.3276273624568873</v>
      </c>
      <c r="CH89" s="48"/>
      <c r="CI89" s="31"/>
    </row>
    <row r="90" spans="2:87" ht="18.649999999999999" customHeight="1" thickTop="1" thickBot="1">
      <c r="D90" s="15">
        <v>0</v>
      </c>
      <c r="E90" s="145">
        <f t="shared" ref="E90" si="611">(1/$E$8)*SIN($B87*$F$8)</f>
        <v>1.9914608562088876E-2</v>
      </c>
      <c r="F90" s="15">
        <f t="shared" ref="F90" si="612">COS($F$8*$B87)</f>
        <v>0.9982137422878774</v>
      </c>
      <c r="G90" s="37">
        <v>0</v>
      </c>
      <c r="I90" s="21">
        <v>0</v>
      </c>
      <c r="J90" s="24">
        <f t="shared" ref="J90" si="613">(TAN($K$8*$B87))/$J$8</f>
        <v>0.2041021086874219</v>
      </c>
      <c r="K90" s="22">
        <v>1</v>
      </c>
      <c r="L90" s="23">
        <v>0</v>
      </c>
      <c r="N90" s="21">
        <f t="shared" ref="N90" si="614">D90*I87+F90*I90-E90*J87-G90*J90</f>
        <v>0</v>
      </c>
      <c r="O90" s="24">
        <f t="shared" ref="O90" si="615">(D90*J87+E90*I87+F90*J90+G90*I90)</f>
        <v>0.22365213828380739</v>
      </c>
      <c r="P90" s="22">
        <f t="shared" ref="P90" si="616">D90*K87+F90*K90-E90*L87-G90*L90</f>
        <v>0.9982137422878774</v>
      </c>
      <c r="Q90" s="23">
        <f t="shared" ref="Q90" si="617">(D90*L87+E90*K87+F90*L90+G90*K90)</f>
        <v>0</v>
      </c>
      <c r="S90" s="15">
        <v>0</v>
      </c>
      <c r="T90" s="145">
        <f t="shared" ref="T90" si="618">(1/$T$8)*SIN($B87*$U$8)</f>
        <v>3.4711536750622163E-2</v>
      </c>
      <c r="U90" s="15">
        <f t="shared" ref="U90" si="619">COS($U$8*$B87)</f>
        <v>0.99456321214274357</v>
      </c>
      <c r="V90" s="37">
        <v>0</v>
      </c>
      <c r="X90" s="21">
        <f t="shared" ref="X90" si="620">N90*S87+P90*S90-O90*T87-Q90*T90</f>
        <v>0</v>
      </c>
      <c r="Y90" s="24">
        <f t="shared" ref="Y90" si="621">(N90*T87+O90*S87+P90*T90+Q90*S90)</f>
        <v>0.25708572205453828</v>
      </c>
      <c r="Z90" s="22">
        <f t="shared" ref="Z90" si="622">N90*U87+P90*U90-O90*V87-Q90*V90</f>
        <v>0.92291688117831772</v>
      </c>
      <c r="AA90" s="23">
        <f t="shared" ref="AA90" si="623">(N90*V87+O90*U87+P90*V90+Q90*U90)</f>
        <v>0</v>
      </c>
      <c r="AB90" s="8"/>
      <c r="AC90" s="21">
        <v>0</v>
      </c>
      <c r="AD90" s="24">
        <f t="shared" ref="AD90" si="624">(TAN($AE$8*$B87))/$AD$8</f>
        <v>0.21950022196775132</v>
      </c>
      <c r="AE90" s="22">
        <v>1</v>
      </c>
      <c r="AF90" s="23">
        <v>0</v>
      </c>
      <c r="AH90" s="21">
        <f t="shared" ref="AH90" si="625">X90*AC87+Z90*AC90-Y90*AD87-AA90*AD90</f>
        <v>0</v>
      </c>
      <c r="AI90" s="24">
        <f t="shared" ref="AI90" si="626">(X90*AD87+Y90*AC87+Z90*AD90+AA90*AC90)</f>
        <v>0.45966618233096379</v>
      </c>
      <c r="AJ90" s="22">
        <f t="shared" ref="AJ90" si="627">X90*AE87+Z90*AE90-Y90*AF87-AA90*AF90</f>
        <v>0.92291688117831772</v>
      </c>
      <c r="AK90" s="23">
        <f t="shared" ref="AK90" si="628">(X90*AF87+Y90*AE87+Z90*AF90+AA90*AE90)</f>
        <v>0</v>
      </c>
      <c r="AL90" s="8"/>
      <c r="AM90" s="15">
        <v>0</v>
      </c>
      <c r="AN90" s="85">
        <f t="shared" ref="AN90" si="629">(1/$AN$8)*SIN($B87*$AO$8)</f>
        <v>3.4711536750622163E-2</v>
      </c>
      <c r="AO90" s="25">
        <f t="shared" ref="AO90" si="630">COS($AO$8*$B87)</f>
        <v>0.99456321214274357</v>
      </c>
      <c r="AP90" s="37">
        <v>0</v>
      </c>
      <c r="AR90" s="21">
        <f t="shared" ref="AR90" si="631">AH90*AM87+AJ90*AM90-AI90*AN87-AK90*AN90</f>
        <v>0</v>
      </c>
      <c r="AS90" s="24">
        <f t="shared" ref="AS90" si="632">(AH90*AN87+AI90*AM87+AJ90*AN90+AK90*AM90)</f>
        <v>0.48920293805126613</v>
      </c>
      <c r="AT90" s="22">
        <f t="shared" ref="AT90" si="633">AH90*AO87+AJ90*AO90-AI90*AP87-AK90*AP90</f>
        <v>0.77429770165647549</v>
      </c>
      <c r="AU90" s="23">
        <f t="shared" ref="AU90" si="634">(AH90*AP87+AI90*AO87+AJ90*AP90+AK90*AO90)</f>
        <v>0</v>
      </c>
      <c r="AV90" s="8"/>
      <c r="AW90" s="21">
        <v>0</v>
      </c>
      <c r="AX90" s="24">
        <f t="shared" ref="AX90" si="635">(TAN($AY$8*$B87))/$AX$8</f>
        <v>0.2041021086874219</v>
      </c>
      <c r="AY90" s="22">
        <v>1</v>
      </c>
      <c r="AZ90" s="23">
        <v>0</v>
      </c>
      <c r="BB90" s="21">
        <f t="shared" ref="BB90" si="636">AR90*AW87+AT90*AW90-AS90*AX87-AU90*AX90</f>
        <v>0</v>
      </c>
      <c r="BC90" s="24">
        <f t="shared" ref="BC90" si="637">(AR90*AX87+AS90*AW87+AT90*AX90+AU90*AW90)</f>
        <v>0.64723873171117707</v>
      </c>
      <c r="BD90" s="22">
        <f t="shared" ref="BD90" si="638">AR90*AY87+AT90*AY90-AS90*AZ87-AU90*AZ90</f>
        <v>0.77429770165647549</v>
      </c>
      <c r="BE90" s="23">
        <f t="shared" ref="BE90" si="639">(AR90*AZ87+AS90*AY87+AT90*AZ90+AU90*AY90)</f>
        <v>0</v>
      </c>
      <c r="BF90" s="8"/>
      <c r="BG90" s="15">
        <v>0</v>
      </c>
      <c r="BH90" s="85">
        <f t="shared" ref="BH90" si="640">(1/$BH$8)*SIN($B87*$BI$8)</f>
        <v>1.9915251445379825E-2</v>
      </c>
      <c r="BI90" s="25">
        <f t="shared" ref="BI90" si="641">COS($BI$8*$B87)</f>
        <v>0.99821362685489601</v>
      </c>
      <c r="BJ90" s="37">
        <v>0</v>
      </c>
      <c r="BL90" s="21">
        <f t="shared" ref="BL90" si="642">BB90*BG87+BD90*BG90-BC90*BH87-BE90*BH90</f>
        <v>0</v>
      </c>
      <c r="BM90" s="24">
        <f t="shared" ref="BM90" si="643">(BB90*BH87+BC90*BG87+BD90*BH90+BE90*BG90)</f>
        <v>0.66150285524444541</v>
      </c>
      <c r="BN90" s="22">
        <f t="shared" ref="BN90" si="644">BB90*BI87+BD90*BI90-BC90*BJ87-BE90*BJ90</f>
        <v>0.65690521825096915</v>
      </c>
      <c r="BO90" s="23">
        <f t="shared" ref="BO90" si="645">(BB90*BJ87+BC90*BI87+BD90*BJ90+BE90*BI90)</f>
        <v>0</v>
      </c>
      <c r="BQ90" s="38">
        <f t="shared" ref="BQ90" si="646">(180/PI())*ATAN(-1*(($BL$8*BM87+BO87+$BL$8*BM90+BO90)/($BL$8*BL87+BN87+$BL$8*BL90+BN90)))</f>
        <v>-49.177673981470107</v>
      </c>
      <c r="BS90" s="67">
        <f t="shared" ref="BS90" si="647">20*LOG(((($BL$8*BL87+BN87-$BL$8*BL90-BN90)^2+($BL$8*BM87+BO87-$BL$8*BM90-BO90)^2)/(($BL$8*BL87+BN87+$BL$8*BL90+BN90)^2+($BL$8*BM87+BO87+$BL$8*BM90+BO90)^2))^0.5)</f>
        <v>-20.135580690094951</v>
      </c>
      <c r="BT90" s="65"/>
      <c r="BU90" s="46">
        <f t="shared" si="34"/>
        <v>1.1599999999999999</v>
      </c>
      <c r="BV90" s="47">
        <f t="shared" si="35"/>
        <v>-11.860504155320776</v>
      </c>
      <c r="BW90" s="45">
        <f t="shared" si="36"/>
        <v>53.924311290098636</v>
      </c>
      <c r="BX90" s="49">
        <f t="shared" si="77"/>
        <v>-11.860504155320776</v>
      </c>
      <c r="BY90" s="10">
        <f t="shared" si="78"/>
        <v>-430.3538211901635</v>
      </c>
      <c r="BZ90" s="48">
        <f t="shared" si="79"/>
        <v>-7.511091128307295</v>
      </c>
      <c r="CA90" s="31">
        <f t="shared" si="37"/>
        <v>-0.29260518354279619</v>
      </c>
      <c r="CC90" s="44">
        <f t="shared" si="38"/>
        <v>1.1599999999999999</v>
      </c>
      <c r="CD90" s="47">
        <f t="shared" si="38"/>
        <v>-11.860504155320776</v>
      </c>
      <c r="CE90" s="45">
        <f t="shared" si="39"/>
        <v>-0.29260518354279619</v>
      </c>
      <c r="CF90" s="49"/>
      <c r="CG90" s="10">
        <v>-9.1432948387119932</v>
      </c>
      <c r="CH90" s="48"/>
      <c r="CI90" s="31"/>
    </row>
    <row r="91" spans="2:87" ht="18.649999999999999" customHeight="1">
      <c r="BS91" s="32"/>
      <c r="BU91" s="46">
        <f t="shared" si="34"/>
        <v>1.18</v>
      </c>
      <c r="BV91" s="47">
        <f t="shared" si="35"/>
        <v>-14.376037998945815</v>
      </c>
      <c r="BW91" s="45">
        <f t="shared" si="36"/>
        <v>45.317234866295358</v>
      </c>
      <c r="BX91" s="49">
        <f t="shared" si="77"/>
        <v>-14.376037998945815</v>
      </c>
      <c r="BY91" s="10">
        <f t="shared" si="78"/>
        <v>-359.93384465038542</v>
      </c>
      <c r="BZ91" s="48">
        <f t="shared" si="79"/>
        <v>-6.2820306785110045</v>
      </c>
      <c r="CA91" s="31">
        <f t="shared" si="37"/>
        <v>-0.1615219612731269</v>
      </c>
      <c r="CC91" s="44">
        <f t="shared" si="38"/>
        <v>1.18</v>
      </c>
      <c r="CD91" s="47">
        <f t="shared" si="38"/>
        <v>-14.376037998945815</v>
      </c>
      <c r="CE91" s="45">
        <f t="shared" si="39"/>
        <v>-0.1615219612731269</v>
      </c>
      <c r="CF91" s="49"/>
      <c r="CG91" s="10">
        <v>-10.944992143427097</v>
      </c>
      <c r="CH91" s="48"/>
      <c r="CI91" s="31"/>
    </row>
    <row r="92" spans="2:87" ht="18.649999999999999" customHeight="1" thickBot="1">
      <c r="D92" s="8"/>
      <c r="E92" s="8" t="s">
        <v>93</v>
      </c>
      <c r="F92" s="8"/>
      <c r="G92" s="8"/>
      <c r="H92" s="8"/>
      <c r="I92" s="8"/>
      <c r="J92" s="8" t="s">
        <v>94</v>
      </c>
      <c r="K92" s="8"/>
      <c r="L92" s="8"/>
      <c r="M92" s="8"/>
      <c r="N92" s="8"/>
      <c r="O92" s="8" t="s">
        <v>95</v>
      </c>
      <c r="P92" s="8"/>
      <c r="Q92" s="8"/>
      <c r="R92" s="8"/>
      <c r="S92" s="8"/>
      <c r="T92" s="8" t="s">
        <v>96</v>
      </c>
      <c r="U92" s="8"/>
      <c r="V92" s="8"/>
      <c r="W92" s="8"/>
      <c r="X92" s="8"/>
      <c r="Y92" s="8" t="s">
        <v>97</v>
      </c>
      <c r="Z92" s="8"/>
      <c r="AA92" s="8"/>
      <c r="AB92" s="8"/>
      <c r="AC92" s="8"/>
      <c r="AD92" s="8" t="s">
        <v>98</v>
      </c>
      <c r="AE92" s="8"/>
      <c r="AF92" s="8"/>
      <c r="AG92" s="8"/>
      <c r="AH92" s="8"/>
      <c r="AI92" s="8" t="s">
        <v>99</v>
      </c>
      <c r="AJ92" s="8"/>
      <c r="AK92" s="8"/>
      <c r="AL92" s="8"/>
      <c r="AM92" s="8"/>
      <c r="AN92" s="8" t="s">
        <v>96</v>
      </c>
      <c r="AO92" s="8"/>
      <c r="AP92" s="8"/>
      <c r="AQ92" s="8"/>
      <c r="AR92" s="8"/>
      <c r="AS92" s="8" t="s">
        <v>100</v>
      </c>
      <c r="AT92" s="8"/>
      <c r="AU92" s="8"/>
      <c r="AV92" s="8"/>
      <c r="AW92" s="8"/>
      <c r="AX92" s="8" t="s">
        <v>94</v>
      </c>
      <c r="AY92" s="8"/>
      <c r="AZ92" s="8"/>
      <c r="BA92" s="8"/>
      <c r="BB92" s="8"/>
      <c r="BC92" s="8" t="s">
        <v>101</v>
      </c>
      <c r="BD92" s="8"/>
      <c r="BE92" s="8"/>
      <c r="BF92" s="8"/>
      <c r="BG92" s="8"/>
      <c r="BH92" s="8" t="s">
        <v>96</v>
      </c>
      <c r="BI92" s="8"/>
      <c r="BJ92" s="8"/>
      <c r="BK92" s="8"/>
      <c r="BL92" s="8"/>
      <c r="BM92" s="8" t="s">
        <v>102</v>
      </c>
      <c r="BN92" s="8"/>
      <c r="BO92" s="8"/>
      <c r="BP92" s="8"/>
      <c r="BU92" s="46">
        <f t="shared" si="34"/>
        <v>1.2</v>
      </c>
      <c r="BV92" s="47">
        <f t="shared" si="35"/>
        <v>-16.799754377478365</v>
      </c>
      <c r="BW92" s="45">
        <f t="shared" si="36"/>
        <v>38.118557973287643</v>
      </c>
      <c r="BX92" s="49">
        <f t="shared" si="77"/>
        <v>-16.799754377478365</v>
      </c>
      <c r="BY92" s="10">
        <f t="shared" si="78"/>
        <v>-307.73074541727902</v>
      </c>
      <c r="BZ92" s="48">
        <f t="shared" si="79"/>
        <v>-5.3709147171479703</v>
      </c>
      <c r="CA92" s="31">
        <f t="shared" si="37"/>
        <v>-9.1703514705600828E-2</v>
      </c>
      <c r="CC92" s="44">
        <f t="shared" si="38"/>
        <v>1.2</v>
      </c>
      <c r="CD92" s="47">
        <f t="shared" si="38"/>
        <v>-16.799754377478365</v>
      </c>
      <c r="CE92" s="45">
        <f t="shared" si="39"/>
        <v>-9.1703514705600828E-2</v>
      </c>
      <c r="CF92" s="49"/>
      <c r="CG92" s="10">
        <v>-12.705111493423612</v>
      </c>
      <c r="CH92" s="48"/>
      <c r="CI92" s="31"/>
    </row>
    <row r="93" spans="2:87" ht="18.649999999999999" customHeight="1" thickBot="1">
      <c r="B93" s="16"/>
      <c r="D93" s="250" t="s">
        <v>22</v>
      </c>
      <c r="E93" s="251"/>
      <c r="F93" s="252" t="s">
        <v>23</v>
      </c>
      <c r="G93" s="253"/>
      <c r="H93" s="123"/>
      <c r="I93" s="242" t="s">
        <v>1</v>
      </c>
      <c r="J93" s="243"/>
      <c r="K93" s="244" t="s">
        <v>2</v>
      </c>
      <c r="L93" s="245"/>
      <c r="M93" s="123"/>
      <c r="N93" s="242" t="s">
        <v>43</v>
      </c>
      <c r="O93" s="243"/>
      <c r="P93" s="244" t="s">
        <v>44</v>
      </c>
      <c r="Q93" s="245"/>
      <c r="R93" s="123"/>
      <c r="S93" s="242" t="s">
        <v>32</v>
      </c>
      <c r="T93" s="243"/>
      <c r="U93" s="244" t="s">
        <v>33</v>
      </c>
      <c r="V93" s="245"/>
      <c r="W93" s="123"/>
      <c r="X93" s="242" t="s">
        <v>45</v>
      </c>
      <c r="Y93" s="243"/>
      <c r="Z93" s="244" t="s">
        <v>46</v>
      </c>
      <c r="AA93" s="245"/>
      <c r="AB93" s="127"/>
      <c r="AC93" s="242" t="s">
        <v>62</v>
      </c>
      <c r="AD93" s="243"/>
      <c r="AE93" s="244" t="s">
        <v>3</v>
      </c>
      <c r="AF93" s="245"/>
      <c r="AG93" s="123"/>
      <c r="AH93" s="242" t="s">
        <v>76</v>
      </c>
      <c r="AI93" s="243"/>
      <c r="AJ93" s="244" t="s">
        <v>77</v>
      </c>
      <c r="AK93" s="245"/>
      <c r="AL93" s="127"/>
      <c r="AM93" s="242" t="s">
        <v>64</v>
      </c>
      <c r="AN93" s="243"/>
      <c r="AO93" s="244" t="s">
        <v>65</v>
      </c>
      <c r="AP93" s="245"/>
      <c r="AQ93" s="123"/>
      <c r="AR93" s="242" t="s">
        <v>80</v>
      </c>
      <c r="AS93" s="243"/>
      <c r="AT93" s="244" t="s">
        <v>81</v>
      </c>
      <c r="AU93" s="245"/>
      <c r="AV93" s="127"/>
      <c r="AW93" s="242" t="s">
        <v>68</v>
      </c>
      <c r="AX93" s="243"/>
      <c r="AY93" s="244" t="s">
        <v>69</v>
      </c>
      <c r="AZ93" s="245"/>
      <c r="BA93" s="123"/>
      <c r="BB93" s="246" t="s">
        <v>84</v>
      </c>
      <c r="BC93" s="247"/>
      <c r="BD93" s="248" t="s">
        <v>85</v>
      </c>
      <c r="BE93" s="249"/>
      <c r="BF93" s="127"/>
      <c r="BG93" s="242" t="s">
        <v>72</v>
      </c>
      <c r="BH93" s="243"/>
      <c r="BI93" s="244" t="s">
        <v>73</v>
      </c>
      <c r="BJ93" s="245"/>
      <c r="BK93" s="123"/>
      <c r="BL93" s="242" t="s">
        <v>88</v>
      </c>
      <c r="BM93" s="243"/>
      <c r="BN93" s="244" t="s">
        <v>89</v>
      </c>
      <c r="BO93" s="245"/>
      <c r="BP93" s="123"/>
      <c r="BQ93" s="19" t="s">
        <v>165</v>
      </c>
      <c r="BS93" s="63" t="s">
        <v>120</v>
      </c>
      <c r="BT93" s="4"/>
      <c r="BU93" s="46">
        <f t="shared" si="34"/>
        <v>1.22</v>
      </c>
      <c r="BV93" s="47">
        <f t="shared" si="35"/>
        <v>-19.133756147395168</v>
      </c>
      <c r="BW93" s="45">
        <f t="shared" si="36"/>
        <v>31.963943064942058</v>
      </c>
      <c r="BX93" s="49">
        <f t="shared" si="77"/>
        <v>-19.133756147395168</v>
      </c>
      <c r="BY93" s="10">
        <f t="shared" si="78"/>
        <v>-268.09132123215966</v>
      </c>
      <c r="BZ93" s="48">
        <f t="shared" si="79"/>
        <v>-4.6790762515229671</v>
      </c>
      <c r="CA93" s="31">
        <f t="shared" si="37"/>
        <v>-5.3342466107385751E-2</v>
      </c>
      <c r="CC93" s="44">
        <f t="shared" si="38"/>
        <v>1.22</v>
      </c>
      <c r="CD93" s="47">
        <f t="shared" si="38"/>
        <v>-19.133756147395168</v>
      </c>
      <c r="CE93" s="45">
        <f t="shared" si="39"/>
        <v>-5.3342466107385751E-2</v>
      </c>
      <c r="CF93" s="49"/>
      <c r="CG93" s="10">
        <v>-14.410801006082547</v>
      </c>
      <c r="CH93" s="48"/>
      <c r="CI93" s="31"/>
    </row>
    <row r="94" spans="2:87" ht="18.649999999999999" customHeight="1" thickTop="1" thickBot="1">
      <c r="B94" s="39">
        <v>0.2</v>
      </c>
      <c r="D94" s="25">
        <f t="shared" ref="D94" si="648">COS($F$8*$B94)</f>
        <v>0.99779489761595908</v>
      </c>
      <c r="E94" s="26">
        <v>0</v>
      </c>
      <c r="F94" s="10">
        <v>0</v>
      </c>
      <c r="G94" s="85">
        <f t="shared" ref="G94" si="649">$E$8*SIN($B94*$F$8)</f>
        <v>0.19911825788716386</v>
      </c>
      <c r="I94" s="21">
        <v>1</v>
      </c>
      <c r="J94" s="24">
        <v>0</v>
      </c>
      <c r="K94" s="22">
        <v>0</v>
      </c>
      <c r="L94" s="23">
        <v>0</v>
      </c>
      <c r="N94" s="21">
        <f t="shared" ref="N94" si="650">D94*I94+F94*I97-E94*J94-G94*J97</f>
        <v>0.95256691969937723</v>
      </c>
      <c r="O94" s="24">
        <f t="shared" ref="O94" si="651">(D94*J94+E94*I94+F94*J97+G94*I97)</f>
        <v>0</v>
      </c>
      <c r="P94" s="22">
        <f t="shared" ref="P94" si="652">D94*K94+F94*K97-E94*L94-G94*L97</f>
        <v>0</v>
      </c>
      <c r="Q94" s="23">
        <f t="shared" ref="Q94" si="653">(D94*L94+E94*K94+F94*L97+G94*K97)</f>
        <v>0.19911825788716386</v>
      </c>
      <c r="S94" s="25">
        <f t="shared" ref="S94" si="654">COS($U$8*$B94)</f>
        <v>0.99328934430659221</v>
      </c>
      <c r="T94" s="26">
        <v>0</v>
      </c>
      <c r="U94" s="10">
        <v>0</v>
      </c>
      <c r="V94" s="85">
        <f t="shared" ref="V94" si="655">$T$8*SIN($B94*$U$8)</f>
        <v>0.34696758693402524</v>
      </c>
      <c r="X94" s="21">
        <f t="shared" ref="X94" si="656">N94*S94+P94*S97-O94*T94-Q94*T97</f>
        <v>0.93849817313705408</v>
      </c>
      <c r="Y94" s="24">
        <f t="shared" ref="Y94" si="657">(N94*T94+O94*S94+P94*T97+Q94*S97)</f>
        <v>0</v>
      </c>
      <c r="Z94" s="22">
        <f t="shared" ref="Z94" si="658">N94*U94+P94*U97-O94*V94-Q94*V97</f>
        <v>0</v>
      </c>
      <c r="AA94" s="23">
        <f t="shared" ref="AA94" si="659">(N94*V94+O94*U94+P94*V97+Q94*U97)</f>
        <v>0.52829188933748228</v>
      </c>
      <c r="AB94" s="8"/>
      <c r="AC94" s="21">
        <v>1</v>
      </c>
      <c r="AD94" s="24">
        <v>0</v>
      </c>
      <c r="AE94" s="22">
        <v>0</v>
      </c>
      <c r="AF94" s="23">
        <v>0</v>
      </c>
      <c r="AH94" s="21">
        <f t="shared" ref="AH94" si="660">X94*AC94+Z94*AC97-Y94*AD94-AA94*AD97</f>
        <v>0.80941627309880815</v>
      </c>
      <c r="AI94" s="24">
        <f t="shared" ref="AI94" si="661">(X94*AD94+Y94*AC94+Z94*AD97+AA94*AC97)</f>
        <v>0</v>
      </c>
      <c r="AJ94" s="22">
        <f t="shared" ref="AJ94" si="662">X94*AE94+Z94*AE97-Y94*AF94-AA94*AF97</f>
        <v>0</v>
      </c>
      <c r="AK94" s="23">
        <f t="shared" ref="AK94" si="663">(X94*AF94+Y94*AE94+Z94*AF97+AA94*AE97)</f>
        <v>0.52829188933748228</v>
      </c>
      <c r="AL94" s="8"/>
      <c r="AM94" s="25">
        <f t="shared" ref="AM94" si="664">COS($AO$8*$B94)</f>
        <v>0.99328934430659221</v>
      </c>
      <c r="AN94" s="26">
        <v>0</v>
      </c>
      <c r="AO94" s="10">
        <v>0</v>
      </c>
      <c r="AP94" s="85">
        <f t="shared" ref="AP94" si="665">$AN$8*SIN($B94*$AO$8)</f>
        <v>0.34696758693402524</v>
      </c>
      <c r="AR94" s="21">
        <f t="shared" ref="AR94" si="666">AH94*AM94+AJ94*AM97-AI94*AN94-AK94*AN97</f>
        <v>0.78361787450626263</v>
      </c>
      <c r="AS94" s="24">
        <f t="shared" ref="AS94" si="667">(AH94*AN94+AI94*AM94+AJ94*AN97+AK94*AM97)</f>
        <v>0</v>
      </c>
      <c r="AT94" s="22">
        <f t="shared" ref="AT94" si="668">AH94*AO94+AJ94*AO97-AI94*AP94-AK94*AP97</f>
        <v>0</v>
      </c>
      <c r="AU94" s="23">
        <f t="shared" ref="AU94" si="669">(AH94*AP94+AI94*AO94+AJ94*AP97+AK94*AO97)</f>
        <v>0.80558791546474406</v>
      </c>
      <c r="AV94" s="8"/>
      <c r="AW94" s="21">
        <v>1</v>
      </c>
      <c r="AX94" s="24">
        <v>0</v>
      </c>
      <c r="AY94" s="22">
        <v>0</v>
      </c>
      <c r="AZ94" s="23">
        <v>0</v>
      </c>
      <c r="BB94" s="21">
        <f t="shared" ref="BB94" si="670">AR94*AW94+AT94*AW97-AS94*AX94-AU94*AX97</f>
        <v>0.60063559635097841</v>
      </c>
      <c r="BC94" s="24">
        <f t="shared" ref="BC94" si="671">(AR94*AX94+AS94*AW94+AT94*AX97+AU94*AW97)</f>
        <v>0</v>
      </c>
      <c r="BD94" s="22">
        <f t="shared" ref="BD94" si="672">AR94*AY94+AT94*AY97-AS94*AZ94-AU94*AZ97</f>
        <v>0</v>
      </c>
      <c r="BE94" s="23">
        <f t="shared" ref="BE94" si="673">(AR94*AZ94+AS94*AY94+AT94*AZ97+AU94*AY97)</f>
        <v>0.80558791546474406</v>
      </c>
      <c r="BF94" s="8"/>
      <c r="BG94" s="25">
        <f t="shared" ref="BG94" si="674">COS($BI$8*$B94)</f>
        <v>0.99779475512601989</v>
      </c>
      <c r="BH94" s="26">
        <v>0</v>
      </c>
      <c r="BI94" s="10">
        <v>0</v>
      </c>
      <c r="BJ94" s="85">
        <f t="shared" ref="BJ94" si="675">$BH$8*SIN($B94*$BI$8)</f>
        <v>0.19912468402248523</v>
      </c>
      <c r="BL94" s="21">
        <f t="shared" ref="BL94" si="676">BB94*BG94+BD94*BG97-BC94*BH94-BE94*BH97</f>
        <v>0.58148744343441217</v>
      </c>
      <c r="BM94" s="24">
        <f t="shared" ref="BM94" si="677">(BB94*BH94+BC94*BG94+BD94*BH97+BE94*BG97)</f>
        <v>0</v>
      </c>
      <c r="BN94" s="22">
        <f t="shared" ref="BN94" si="678">BB94*BI94+BD94*BI97-BC94*BJ94-BE94*BJ97</f>
        <v>0</v>
      </c>
      <c r="BO94" s="23">
        <f t="shared" ref="BO94" si="679">(BB94*BJ94+BC94*BI94+BD94*BJ97+BE94*BI97)</f>
        <v>0.92341277017967072</v>
      </c>
      <c r="BQ94" s="27">
        <f t="shared" ref="BQ94" si="680">20*LOG((2*$BL$8)/(($BL$8*BL94+BN94+$BL$8*BL97+BN97)^2+($BL$8*BM94+BO94+$BL$8*BM97+BO97)^2)^0.5)</f>
        <v>-4.6116518289189841E-2</v>
      </c>
      <c r="BS94" s="64">
        <f t="shared" ref="BS94" si="681">((BL94^2+BM94^2)/(BL97^2+BM97^2))^0.5</f>
        <v>0.81126075517625384</v>
      </c>
      <c r="BT94" s="4"/>
      <c r="BU94" s="46">
        <f t="shared" si="34"/>
        <v>1.24</v>
      </c>
      <c r="BV94" s="47">
        <f t="shared" si="35"/>
        <v>-21.386887648199849</v>
      </c>
      <c r="BW94" s="45">
        <f t="shared" si="36"/>
        <v>26.60211664029886</v>
      </c>
      <c r="BX94" s="49">
        <f t="shared" si="77"/>
        <v>-21.386887648199849</v>
      </c>
      <c r="BY94" s="10">
        <f t="shared" si="78"/>
        <v>-237.22584956059032</v>
      </c>
      <c r="BZ94" s="48">
        <f t="shared" si="79"/>
        <v>-4.1403721456730445</v>
      </c>
      <c r="CA94" s="31">
        <f t="shared" si="37"/>
        <v>-3.1672197283249562E-2</v>
      </c>
      <c r="CC94" s="44">
        <f t="shared" si="38"/>
        <v>1.24</v>
      </c>
      <c r="CD94" s="47">
        <f t="shared" si="38"/>
        <v>-21.386887648199849</v>
      </c>
      <c r="CE94" s="45">
        <f t="shared" si="39"/>
        <v>-3.1672197283249562E-2</v>
      </c>
      <c r="CF94" s="49"/>
      <c r="CG94" s="10">
        <v>-16.057554442427453</v>
      </c>
      <c r="CH94" s="48"/>
      <c r="CI94" s="31"/>
    </row>
    <row r="95" spans="2:87" ht="18.649999999999999" customHeight="1" thickBot="1">
      <c r="D95" s="25"/>
      <c r="E95" s="10"/>
      <c r="F95" s="10"/>
      <c r="G95" s="31"/>
      <c r="I95" s="29"/>
      <c r="L95" s="30"/>
      <c r="N95" s="29"/>
      <c r="Q95" s="30"/>
      <c r="S95" s="29"/>
      <c r="V95" s="30"/>
      <c r="X95" s="29"/>
      <c r="AA95" s="30"/>
      <c r="AC95" s="29"/>
      <c r="AF95" s="30"/>
      <c r="AH95" s="29"/>
      <c r="AK95" s="30"/>
      <c r="AM95" s="29"/>
      <c r="AP95" s="30"/>
      <c r="AR95" s="29"/>
      <c r="AU95" s="30"/>
      <c r="AW95" s="29"/>
      <c r="AZ95" s="30"/>
      <c r="BB95" s="29"/>
      <c r="BE95" s="30"/>
      <c r="BG95" s="29"/>
      <c r="BJ95" s="30"/>
      <c r="BL95" s="29"/>
      <c r="BO95" s="30"/>
      <c r="BS95" s="65"/>
      <c r="BT95" s="65"/>
      <c r="BU95" s="46">
        <f t="shared" si="34"/>
        <v>1.26</v>
      </c>
      <c r="BV95" s="92">
        <f t="shared" si="35"/>
        <v>-23.569763336004677</v>
      </c>
      <c r="BW95" s="45">
        <f t="shared" si="36"/>
        <v>21.857599649087049</v>
      </c>
      <c r="BX95" s="49">
        <f t="shared" si="77"/>
        <v>-23.569763336004677</v>
      </c>
      <c r="BY95" s="10">
        <f t="shared" si="78"/>
        <v>-212.62100668595281</v>
      </c>
      <c r="BZ95" s="48">
        <f t="shared" si="79"/>
        <v>-3.7109366255747531</v>
      </c>
      <c r="CA95" s="31">
        <f t="shared" si="37"/>
        <v>-1.9132170170062045E-2</v>
      </c>
      <c r="CC95" s="44">
        <f t="shared" si="38"/>
        <v>1.26</v>
      </c>
      <c r="CD95" s="92">
        <f t="shared" si="38"/>
        <v>-23.569763336004677</v>
      </c>
      <c r="CE95" s="45">
        <f t="shared" si="39"/>
        <v>-1.9132170170062045E-2</v>
      </c>
      <c r="CF95" s="49"/>
      <c r="CG95" s="10">
        <v>-17.645283521249866</v>
      </c>
      <c r="CH95" s="48"/>
      <c r="CI95" s="31"/>
    </row>
    <row r="96" spans="2:87" ht="18.649999999999999" customHeight="1" thickBot="1">
      <c r="D96" s="254" t="s">
        <v>24</v>
      </c>
      <c r="E96" s="255"/>
      <c r="F96" s="256" t="s">
        <v>25</v>
      </c>
      <c r="G96" s="257"/>
      <c r="H96" s="123"/>
      <c r="I96" s="242" t="s">
        <v>4</v>
      </c>
      <c r="J96" s="243"/>
      <c r="K96" s="244" t="s">
        <v>5</v>
      </c>
      <c r="L96" s="245"/>
      <c r="M96" s="123"/>
      <c r="N96" s="242" t="s">
        <v>6</v>
      </c>
      <c r="O96" s="243"/>
      <c r="P96" s="244" t="s">
        <v>7</v>
      </c>
      <c r="Q96" s="245"/>
      <c r="R96" s="123"/>
      <c r="S96" s="242" t="s">
        <v>34</v>
      </c>
      <c r="T96" s="243"/>
      <c r="U96" s="244" t="s">
        <v>35</v>
      </c>
      <c r="V96" s="245"/>
      <c r="W96" s="123"/>
      <c r="X96" s="242" t="s">
        <v>47</v>
      </c>
      <c r="Y96" s="243"/>
      <c r="Z96" s="244" t="s">
        <v>48</v>
      </c>
      <c r="AA96" s="245"/>
      <c r="AB96" s="127"/>
      <c r="AC96" s="242" t="s">
        <v>63</v>
      </c>
      <c r="AD96" s="243"/>
      <c r="AE96" s="244" t="s">
        <v>8</v>
      </c>
      <c r="AF96" s="245"/>
      <c r="AG96" s="123"/>
      <c r="AH96" s="242" t="s">
        <v>78</v>
      </c>
      <c r="AI96" s="243"/>
      <c r="AJ96" s="244" t="s">
        <v>79</v>
      </c>
      <c r="AK96" s="245"/>
      <c r="AL96" s="127"/>
      <c r="AM96" s="242" t="s">
        <v>67</v>
      </c>
      <c r="AN96" s="243"/>
      <c r="AO96" s="244" t="s">
        <v>66</v>
      </c>
      <c r="AP96" s="245"/>
      <c r="AQ96" s="123"/>
      <c r="AR96" s="242" t="s">
        <v>83</v>
      </c>
      <c r="AS96" s="243"/>
      <c r="AT96" s="244" t="s">
        <v>82</v>
      </c>
      <c r="AU96" s="245"/>
      <c r="AV96" s="127"/>
      <c r="AW96" s="242" t="s">
        <v>71</v>
      </c>
      <c r="AX96" s="243"/>
      <c r="AY96" s="244" t="s">
        <v>70</v>
      </c>
      <c r="AZ96" s="245"/>
      <c r="BA96" s="123"/>
      <c r="BB96" s="124" t="s">
        <v>87</v>
      </c>
      <c r="BC96" s="125"/>
      <c r="BD96" s="122" t="s">
        <v>86</v>
      </c>
      <c r="BE96" s="126"/>
      <c r="BF96" s="127"/>
      <c r="BG96" s="242" t="s">
        <v>74</v>
      </c>
      <c r="BH96" s="243"/>
      <c r="BI96" s="244" t="s">
        <v>75</v>
      </c>
      <c r="BJ96" s="245"/>
      <c r="BK96" s="123"/>
      <c r="BL96" s="242" t="s">
        <v>91</v>
      </c>
      <c r="BM96" s="243"/>
      <c r="BN96" s="244" t="s">
        <v>90</v>
      </c>
      <c r="BO96" s="245"/>
      <c r="BP96" s="123"/>
      <c r="BQ96" s="35" t="s">
        <v>166</v>
      </c>
      <c r="BS96" s="66" t="s">
        <v>121</v>
      </c>
      <c r="BT96" s="65"/>
      <c r="BU96" s="46">
        <f t="shared" ref="BU96:BU159" si="682">INDEX(B:B,(ROW()-32)*7+24)</f>
        <v>1.28</v>
      </c>
      <c r="BV96" s="47">
        <f t="shared" ref="BV96:BV159" si="683">INDEX(BQ:BQ,(ROW()-32)*7+24)</f>
        <v>-25.692859725592818</v>
      </c>
      <c r="BW96" s="45">
        <f t="shared" ref="BW96:BW159" si="684">INDEX(BQ:BQ,(ROW()-32)*7+27)</f>
        <v>17.60517951536799</v>
      </c>
      <c r="BX96" s="49">
        <f t="shared" si="77"/>
        <v>-25.692859725592818</v>
      </c>
      <c r="BY96" s="10">
        <f t="shared" si="78"/>
        <v>-192.591764756365</v>
      </c>
      <c r="BZ96" s="48">
        <f t="shared" si="79"/>
        <v>-3.3613604072249439</v>
      </c>
      <c r="CA96" s="31">
        <f t="shared" ref="CA96:CA159" si="685">INDEX(BS:BS,(ROW()-32)*7+27)</f>
        <v>-1.1724232398977276E-2</v>
      </c>
      <c r="CC96" s="44">
        <f t="shared" si="38"/>
        <v>1.28</v>
      </c>
      <c r="CD96" s="47">
        <f t="shared" si="38"/>
        <v>-25.692859725592818</v>
      </c>
      <c r="CE96" s="45">
        <f t="shared" si="39"/>
        <v>-1.1724232398977276E-2</v>
      </c>
      <c r="CF96" s="49"/>
      <c r="CG96" s="10">
        <v>-19.176088444754519</v>
      </c>
      <c r="CH96" s="48"/>
      <c r="CI96" s="31"/>
    </row>
    <row r="97" spans="2:87" ht="18.649999999999999" customHeight="1" thickTop="1" thickBot="1">
      <c r="D97" s="15">
        <v>0</v>
      </c>
      <c r="E97" s="145">
        <f t="shared" ref="E97" si="686">(1/$E$8)*SIN($B94*$F$8)</f>
        <v>2.2124250876351538E-2</v>
      </c>
      <c r="F97" s="15">
        <f t="shared" ref="F97" si="687">COS($F$8*$B94)</f>
        <v>0.99779489761595908</v>
      </c>
      <c r="G97" s="37">
        <v>0</v>
      </c>
      <c r="I97" s="21">
        <v>0</v>
      </c>
      <c r="J97" s="24">
        <f t="shared" ref="J97" si="688">(TAN($K$8*$B94))/$J$8</f>
        <v>0.22714128978675369</v>
      </c>
      <c r="K97" s="22">
        <v>1</v>
      </c>
      <c r="L97" s="23">
        <v>0</v>
      </c>
      <c r="N97" s="21">
        <f t="shared" ref="N97" si="689">D97*I94+F97*I97-E97*J94-G97*J97</f>
        <v>0</v>
      </c>
      <c r="O97" s="24">
        <f t="shared" ref="O97" si="690">(D97*J94+E97*I94+F97*J97+G97*I97)</f>
        <v>0.24876467086348231</v>
      </c>
      <c r="P97" s="22">
        <f t="shared" ref="P97" si="691">D97*K94+F97*K97-E97*L94-G97*L97</f>
        <v>0.99779489761595908</v>
      </c>
      <c r="Q97" s="23">
        <f t="shared" ref="Q97" si="692">(D97*L94+E97*K94+F97*L97+G97*K97)</f>
        <v>0</v>
      </c>
      <c r="S97" s="15">
        <v>0</v>
      </c>
      <c r="T97" s="145">
        <f t="shared" ref="T97" si="693">(1/$T$8)*SIN($B94*$U$8)</f>
        <v>3.8551954103780581E-2</v>
      </c>
      <c r="U97" s="15">
        <f t="shared" ref="U97" si="694">COS($U$8*$B94)</f>
        <v>0.99328934430659221</v>
      </c>
      <c r="V97" s="37">
        <v>0</v>
      </c>
      <c r="X97" s="21">
        <f t="shared" ref="X97" si="695">N97*S94+P97*S97-O97*T94-Q97*T97</f>
        <v>0</v>
      </c>
      <c r="Y97" s="24">
        <f t="shared" ref="Y97" si="696">(N97*T94+O97*S94+P97*T97+Q97*S97)</f>
        <v>0.28556223990651047</v>
      </c>
      <c r="Z97" s="22">
        <f t="shared" ref="Z97" si="697">N97*U94+P97*U97-O97*V94-Q97*V97</f>
        <v>0.90478576204147987</v>
      </c>
      <c r="AA97" s="23">
        <f t="shared" ref="AA97" si="698">(N97*V94+O97*U94+P97*V97+Q97*U97)</f>
        <v>0</v>
      </c>
      <c r="AB97" s="8"/>
      <c r="AC97" s="21">
        <v>0</v>
      </c>
      <c r="AD97" s="24">
        <f t="shared" ref="AD97" si="699">(TAN($AE$8*$B94))/$AD$8</f>
        <v>0.24433822029735178</v>
      </c>
      <c r="AE97" s="22">
        <v>1</v>
      </c>
      <c r="AF97" s="23">
        <v>0</v>
      </c>
      <c r="AH97" s="21">
        <f t="shared" ref="AH97" si="700">X97*AC94+Z97*AC97-Y97*AD94-AA97*AD97</f>
        <v>0</v>
      </c>
      <c r="AI97" s="24">
        <f t="shared" ref="AI97" si="701">(X97*AD94+Y97*AC94+Z97*AD97+AA97*AC97)</f>
        <v>0.50663598275410893</v>
      </c>
      <c r="AJ97" s="22">
        <f t="shared" ref="AJ97" si="702">X97*AE94+Z97*AE97-Y97*AF94-AA97*AF97</f>
        <v>0.90478576204147987</v>
      </c>
      <c r="AK97" s="23">
        <f t="shared" ref="AK97" si="703">(X97*AF94+Y97*AE94+Z97*AF97+AA97*AE97)</f>
        <v>0</v>
      </c>
      <c r="AL97" s="8"/>
      <c r="AM97" s="15">
        <v>0</v>
      </c>
      <c r="AN97" s="85">
        <f t="shared" ref="AN97" si="704">(1/$AN$8)*SIN($B94*$AO$8)</f>
        <v>3.8551954103780581E-2</v>
      </c>
      <c r="AO97" s="25">
        <f t="shared" ref="AO97" si="705">COS($AO$8*$B94)</f>
        <v>0.99328934430659221</v>
      </c>
      <c r="AP97" s="37">
        <v>0</v>
      </c>
      <c r="AR97" s="21">
        <f t="shared" ref="AR97" si="706">AH97*AM94+AJ97*AM97-AI97*AN94-AK97*AN97</f>
        <v>0</v>
      </c>
      <c r="AS97" s="24">
        <f t="shared" ref="AS97" si="707">(AH97*AN94+AI97*AM94+AJ97*AN97+AK97*AM97)</f>
        <v>0.53811738228393213</v>
      </c>
      <c r="AT97" s="22">
        <f t="shared" ref="AT97" si="708">AH97*AO94+AJ97*AO97-AI97*AP94-AK97*AP97</f>
        <v>0.72292779192598022</v>
      </c>
      <c r="AU97" s="23">
        <f t="shared" ref="AU97" si="709">(AH97*AP94+AI97*AO94+AJ97*AP97+AK97*AO97)</f>
        <v>0</v>
      </c>
      <c r="AV97" s="8"/>
      <c r="AW97" s="21">
        <v>0</v>
      </c>
      <c r="AX97" s="24">
        <f t="shared" ref="AX97" si="710">(TAN($AY$8*$B94))/$AX$8</f>
        <v>0.22714128978675369</v>
      </c>
      <c r="AY97" s="22">
        <v>1</v>
      </c>
      <c r="AZ97" s="23">
        <v>0</v>
      </c>
      <c r="BB97" s="21">
        <f t="shared" ref="BB97" si="711">AR97*AW94+AT97*AW97-AS97*AX94-AU97*AX97</f>
        <v>0</v>
      </c>
      <c r="BC97" s="24">
        <f t="shared" ref="BC97" si="712">(AR97*AX94+AS97*AW94+AT97*AX97+AU97*AW97)</f>
        <v>0.70232413336468924</v>
      </c>
      <c r="BD97" s="22">
        <f t="shared" ref="BD97" si="713">AR97*AY94+AT97*AY97-AS97*AZ94-AU97*AZ97</f>
        <v>0.72292779192598022</v>
      </c>
      <c r="BE97" s="23">
        <f t="shared" ref="BE97" si="714">(AR97*AZ94+AS97*AY94+AT97*AZ97+AU97*AY97)</f>
        <v>0</v>
      </c>
      <c r="BF97" s="8"/>
      <c r="BG97" s="15">
        <v>0</v>
      </c>
      <c r="BH97" s="85">
        <f t="shared" ref="BH97" si="715">(1/$BH$8)*SIN($B94*$BI$8)</f>
        <v>2.2124964891387246E-2</v>
      </c>
      <c r="BI97" s="25">
        <f t="shared" ref="BI97" si="716">COS($BI$8*$B94)</f>
        <v>0.99779475512601989</v>
      </c>
      <c r="BJ97" s="37">
        <v>0</v>
      </c>
      <c r="BL97" s="21">
        <f t="shared" ref="BL97" si="717">BB97*BG94+BD97*BG97-BC97*BH94-BE97*BH97</f>
        <v>0</v>
      </c>
      <c r="BM97" s="24">
        <f t="shared" ref="BM97" si="718">(BB97*BH94+BC97*BG94+BD97*BH97+BE97*BG97)</f>
        <v>0.71677008868508463</v>
      </c>
      <c r="BN97" s="22">
        <f t="shared" ref="BN97" si="719">BB97*BI94+BD97*BI97-BC97*BJ94-BE97*BJ97</f>
        <v>0.58148348798096816</v>
      </c>
      <c r="BO97" s="23">
        <f t="shared" ref="BO97" si="720">(BB97*BJ94+BC97*BI94+BD97*BJ97+BE97*BI97)</f>
        <v>0</v>
      </c>
      <c r="BQ97" s="38">
        <f t="shared" ref="BQ97" si="721">(180/PI())*ATAN(-1*(($BL$8*BM94+BO94+$BL$8*BM97+BO97)/($BL$8*BL94+BN94+$BL$8*BL97+BN97)))</f>
        <v>-54.661469644295167</v>
      </c>
      <c r="BS97" s="67">
        <f t="shared" ref="BS97" si="722">20*LOG(((($BL$8*BL94+BN94-$BL$8*BL97-BN97)^2+($BL$8*BM94+BO94-$BL$8*BM97-BO97)^2)/(($BL$8*BL94+BN94+$BL$8*BL97+BN97)^2+($BL$8*BM94+BO94+$BL$8*BM97+BO97)^2))^0.5)</f>
        <v>-19.762315853669449</v>
      </c>
      <c r="BT97" s="65"/>
      <c r="BU97" s="46">
        <f t="shared" si="682"/>
        <v>1.3</v>
      </c>
      <c r="BV97" s="47">
        <f t="shared" si="683"/>
        <v>-27.765880922187645</v>
      </c>
      <c r="BW97" s="45">
        <f t="shared" si="684"/>
        <v>13.753344220240686</v>
      </c>
      <c r="BX97" s="49">
        <f t="shared" si="77"/>
        <v>-27.765880922187645</v>
      </c>
      <c r="BY97" s="10">
        <f t="shared" si="78"/>
        <v>-175.98645648765958</v>
      </c>
      <c r="BZ97" s="48">
        <f t="shared" si="79"/>
        <v>-3.0715431046273953</v>
      </c>
      <c r="CA97" s="31">
        <f t="shared" si="685"/>
        <v>-7.2704231719968827E-3</v>
      </c>
      <c r="CC97" s="44">
        <f t="shared" ref="CC97:CD160" si="723">BU97</f>
        <v>1.3</v>
      </c>
      <c r="CD97" s="47">
        <f t="shared" si="723"/>
        <v>-27.765880922187645</v>
      </c>
      <c r="CE97" s="45">
        <f t="shared" ref="CE97:CE160" si="724">CA97</f>
        <v>-7.2704231719968827E-3</v>
      </c>
      <c r="CF97" s="49"/>
      <c r="CG97" s="10">
        <v>-20.653042843647302</v>
      </c>
      <c r="CH97" s="48"/>
      <c r="CI97" s="31"/>
    </row>
    <row r="98" spans="2:87" ht="18.649999999999999" customHeight="1">
      <c r="BS98" s="32"/>
      <c r="BU98" s="46">
        <f t="shared" si="682"/>
        <v>1.32</v>
      </c>
      <c r="BV98" s="47">
        <f t="shared" si="683"/>
        <v>-29.797637236667185</v>
      </c>
      <c r="BW98" s="45">
        <f t="shared" si="684"/>
        <v>10.233615090487492</v>
      </c>
      <c r="BX98" s="49">
        <f t="shared" ref="BX98:BX161" si="725">BV98</f>
        <v>-29.797637236667185</v>
      </c>
      <c r="BY98" s="10">
        <f t="shared" ref="BY98:BY161" si="726">(BW99-BW98)/(BU99-BU98)</f>
        <v>-162.00041115763926</v>
      </c>
      <c r="BZ98" s="48">
        <f t="shared" ref="BZ98:BZ161" si="727">(IF(BY98&lt;0,BY98,(BY99+BY97)/2))*PI()/180</f>
        <v>-2.8274405642853635</v>
      </c>
      <c r="CA98" s="31">
        <f t="shared" si="685"/>
        <v>-4.5524815231214478E-3</v>
      </c>
      <c r="CC98" s="44">
        <f t="shared" si="723"/>
        <v>1.32</v>
      </c>
      <c r="CD98" s="47">
        <f t="shared" si="723"/>
        <v>-29.797637236667185</v>
      </c>
      <c r="CE98" s="45">
        <f t="shared" si="724"/>
        <v>-4.5524815231214478E-3</v>
      </c>
      <c r="CF98" s="49"/>
      <c r="CG98" s="10">
        <v>-22.07955049921393</v>
      </c>
      <c r="CH98" s="48"/>
      <c r="CI98" s="31"/>
    </row>
    <row r="99" spans="2:87" ht="18.649999999999999" customHeight="1" thickBot="1">
      <c r="D99" s="8"/>
      <c r="E99" s="8" t="s">
        <v>93</v>
      </c>
      <c r="F99" s="8"/>
      <c r="G99" s="8"/>
      <c r="H99" s="8"/>
      <c r="I99" s="8"/>
      <c r="J99" s="8" t="s">
        <v>94</v>
      </c>
      <c r="K99" s="8"/>
      <c r="L99" s="8"/>
      <c r="M99" s="8"/>
      <c r="N99" s="8"/>
      <c r="O99" s="8" t="s">
        <v>95</v>
      </c>
      <c r="P99" s="8"/>
      <c r="Q99" s="8"/>
      <c r="R99" s="8"/>
      <c r="S99" s="8"/>
      <c r="T99" s="8" t="s">
        <v>96</v>
      </c>
      <c r="U99" s="8"/>
      <c r="V99" s="8"/>
      <c r="W99" s="8"/>
      <c r="X99" s="8"/>
      <c r="Y99" s="8" t="s">
        <v>97</v>
      </c>
      <c r="Z99" s="8"/>
      <c r="AA99" s="8"/>
      <c r="AB99" s="8"/>
      <c r="AC99" s="8"/>
      <c r="AD99" s="8" t="s">
        <v>98</v>
      </c>
      <c r="AE99" s="8"/>
      <c r="AF99" s="8"/>
      <c r="AG99" s="8"/>
      <c r="AH99" s="8"/>
      <c r="AI99" s="8" t="s">
        <v>99</v>
      </c>
      <c r="AJ99" s="8"/>
      <c r="AK99" s="8"/>
      <c r="AL99" s="8"/>
      <c r="AM99" s="8"/>
      <c r="AN99" s="8" t="s">
        <v>96</v>
      </c>
      <c r="AO99" s="8"/>
      <c r="AP99" s="8"/>
      <c r="AQ99" s="8"/>
      <c r="AR99" s="8"/>
      <c r="AS99" s="8" t="s">
        <v>100</v>
      </c>
      <c r="AT99" s="8"/>
      <c r="AU99" s="8"/>
      <c r="AV99" s="8"/>
      <c r="AW99" s="8"/>
      <c r="AX99" s="8" t="s">
        <v>94</v>
      </c>
      <c r="AY99" s="8"/>
      <c r="AZ99" s="8"/>
      <c r="BA99" s="8"/>
      <c r="BB99" s="8"/>
      <c r="BC99" s="8" t="s">
        <v>101</v>
      </c>
      <c r="BD99" s="8"/>
      <c r="BE99" s="8"/>
      <c r="BF99" s="8"/>
      <c r="BG99" s="8"/>
      <c r="BH99" s="8" t="s">
        <v>96</v>
      </c>
      <c r="BI99" s="8"/>
      <c r="BJ99" s="8"/>
      <c r="BK99" s="8"/>
      <c r="BL99" s="8"/>
      <c r="BM99" s="8" t="s">
        <v>102</v>
      </c>
      <c r="BN99" s="8"/>
      <c r="BO99" s="8"/>
      <c r="BP99" s="8"/>
      <c r="BU99" s="46">
        <f t="shared" si="682"/>
        <v>1.34</v>
      </c>
      <c r="BV99" s="47">
        <f t="shared" si="683"/>
        <v>-31.796119586411756</v>
      </c>
      <c r="BW99" s="45">
        <f t="shared" si="684"/>
        <v>6.9936068673347034</v>
      </c>
      <c r="BX99" s="49">
        <f t="shared" si="725"/>
        <v>-31.796119586411756</v>
      </c>
      <c r="BY99" s="10">
        <f t="shared" si="726"/>
        <v>-150.05872506536596</v>
      </c>
      <c r="BZ99" s="48">
        <f t="shared" si="727"/>
        <v>-2.6190188237355794</v>
      </c>
      <c r="CA99" s="31">
        <f t="shared" si="685"/>
        <v>-2.872870092822776E-3</v>
      </c>
      <c r="CC99" s="44">
        <f t="shared" si="723"/>
        <v>1.34</v>
      </c>
      <c r="CD99" s="47">
        <f t="shared" si="723"/>
        <v>-31.796119586411756</v>
      </c>
      <c r="CE99" s="45">
        <f t="shared" si="724"/>
        <v>-2.872870092822776E-3</v>
      </c>
      <c r="CF99" s="49"/>
      <c r="CG99" s="10">
        <v>-23.45901583697718</v>
      </c>
      <c r="CH99" s="48"/>
      <c r="CI99" s="31"/>
    </row>
    <row r="100" spans="2:87" ht="18.649999999999999" customHeight="1" thickBot="1">
      <c r="B100" s="16"/>
      <c r="D100" s="250" t="s">
        <v>22</v>
      </c>
      <c r="E100" s="251"/>
      <c r="F100" s="252" t="s">
        <v>23</v>
      </c>
      <c r="G100" s="253"/>
      <c r="H100" s="123"/>
      <c r="I100" s="242" t="s">
        <v>1</v>
      </c>
      <c r="J100" s="243"/>
      <c r="K100" s="244" t="s">
        <v>2</v>
      </c>
      <c r="L100" s="245"/>
      <c r="M100" s="123"/>
      <c r="N100" s="242" t="s">
        <v>43</v>
      </c>
      <c r="O100" s="243"/>
      <c r="P100" s="244" t="s">
        <v>44</v>
      </c>
      <c r="Q100" s="245"/>
      <c r="R100" s="123"/>
      <c r="S100" s="242" t="s">
        <v>32</v>
      </c>
      <c r="T100" s="243"/>
      <c r="U100" s="244" t="s">
        <v>33</v>
      </c>
      <c r="V100" s="245"/>
      <c r="W100" s="123"/>
      <c r="X100" s="242" t="s">
        <v>45</v>
      </c>
      <c r="Y100" s="243"/>
      <c r="Z100" s="244" t="s">
        <v>46</v>
      </c>
      <c r="AA100" s="245"/>
      <c r="AB100" s="127"/>
      <c r="AC100" s="242" t="s">
        <v>62</v>
      </c>
      <c r="AD100" s="243"/>
      <c r="AE100" s="244" t="s">
        <v>3</v>
      </c>
      <c r="AF100" s="245"/>
      <c r="AG100" s="123"/>
      <c r="AH100" s="242" t="s">
        <v>76</v>
      </c>
      <c r="AI100" s="243"/>
      <c r="AJ100" s="244" t="s">
        <v>77</v>
      </c>
      <c r="AK100" s="245"/>
      <c r="AL100" s="127"/>
      <c r="AM100" s="242" t="s">
        <v>64</v>
      </c>
      <c r="AN100" s="243"/>
      <c r="AO100" s="244" t="s">
        <v>65</v>
      </c>
      <c r="AP100" s="245"/>
      <c r="AQ100" s="123"/>
      <c r="AR100" s="242" t="s">
        <v>80</v>
      </c>
      <c r="AS100" s="243"/>
      <c r="AT100" s="244" t="s">
        <v>81</v>
      </c>
      <c r="AU100" s="245"/>
      <c r="AV100" s="127"/>
      <c r="AW100" s="242" t="s">
        <v>68</v>
      </c>
      <c r="AX100" s="243"/>
      <c r="AY100" s="244" t="s">
        <v>69</v>
      </c>
      <c r="AZ100" s="245"/>
      <c r="BA100" s="123"/>
      <c r="BB100" s="246" t="s">
        <v>84</v>
      </c>
      <c r="BC100" s="247"/>
      <c r="BD100" s="248" t="s">
        <v>85</v>
      </c>
      <c r="BE100" s="249"/>
      <c r="BF100" s="127"/>
      <c r="BG100" s="242" t="s">
        <v>72</v>
      </c>
      <c r="BH100" s="243"/>
      <c r="BI100" s="244" t="s">
        <v>73</v>
      </c>
      <c r="BJ100" s="245"/>
      <c r="BK100" s="123"/>
      <c r="BL100" s="242" t="s">
        <v>88</v>
      </c>
      <c r="BM100" s="243"/>
      <c r="BN100" s="244" t="s">
        <v>89</v>
      </c>
      <c r="BO100" s="245"/>
      <c r="BP100" s="123"/>
      <c r="BQ100" s="19" t="s">
        <v>165</v>
      </c>
      <c r="BS100" s="63" t="s">
        <v>120</v>
      </c>
      <c r="BT100" s="4"/>
      <c r="BU100" s="46">
        <f t="shared" si="682"/>
        <v>1.36</v>
      </c>
      <c r="BV100" s="47">
        <f t="shared" si="683"/>
        <v>-33.768639216104376</v>
      </c>
      <c r="BW100" s="45">
        <f t="shared" si="684"/>
        <v>3.9924323660273813</v>
      </c>
      <c r="BX100" s="49">
        <f t="shared" si="725"/>
        <v>-33.768639216104376</v>
      </c>
      <c r="BY100" s="10">
        <f t="shared" si="726"/>
        <v>-139.74176204031045</v>
      </c>
      <c r="BZ100" s="48">
        <f t="shared" si="727"/>
        <v>-2.4389538501418464</v>
      </c>
      <c r="CA100" s="31">
        <f t="shared" si="685"/>
        <v>-1.8239443508102657E-3</v>
      </c>
      <c r="CC100" s="44">
        <f t="shared" si="723"/>
        <v>1.36</v>
      </c>
      <c r="CD100" s="47">
        <f t="shared" si="723"/>
        <v>-33.768639216104376</v>
      </c>
      <c r="CE100" s="45">
        <f t="shared" si="724"/>
        <v>-1.8239443508102657E-3</v>
      </c>
      <c r="CF100" s="49"/>
      <c r="CG100" s="10">
        <v>-24.794684170429633</v>
      </c>
      <c r="CH100" s="48"/>
      <c r="CI100" s="31"/>
    </row>
    <row r="101" spans="2:87" ht="18.649999999999999" customHeight="1" thickTop="1" thickBot="1">
      <c r="B101" s="39">
        <v>0.22</v>
      </c>
      <c r="D101" s="25">
        <f t="shared" ref="D101" si="728">COS($F$8*$B101)</f>
        <v>0.99733203212570343</v>
      </c>
      <c r="E101" s="26">
        <v>0</v>
      </c>
      <c r="F101" s="10">
        <v>0</v>
      </c>
      <c r="G101" s="85">
        <f t="shared" ref="G101" si="729">$E$8*SIN($B101*$F$8)</f>
        <v>0.21899625399566303</v>
      </c>
      <c r="I101" s="21">
        <v>1</v>
      </c>
      <c r="J101" s="24">
        <v>0</v>
      </c>
      <c r="K101" s="22">
        <v>0</v>
      </c>
      <c r="L101" s="23">
        <v>0</v>
      </c>
      <c r="N101" s="21">
        <f t="shared" ref="N101" si="730">D101*I101+F101*I104-E101*J101-G101*J104</f>
        <v>0.94251808158151973</v>
      </c>
      <c r="O101" s="24">
        <f t="shared" ref="O101" si="731">(D101*J101+E101*I101+F101*J104+G101*I104)</f>
        <v>0</v>
      </c>
      <c r="P101" s="22">
        <f t="shared" ref="P101" si="732">D101*K101+F101*K104-E101*L101-G101*L104</f>
        <v>0</v>
      </c>
      <c r="Q101" s="23">
        <f t="shared" ref="Q101" si="733">(D101*L101+E101*K101+F101*L104+G101*K104)</f>
        <v>0.21899625399566303</v>
      </c>
      <c r="S101" s="25">
        <f t="shared" ref="S101" si="734">COS($U$8*$B101)</f>
        <v>0.99188201613920068</v>
      </c>
      <c r="T101" s="26">
        <v>0</v>
      </c>
      <c r="U101" s="10">
        <v>0</v>
      </c>
      <c r="V101" s="85">
        <f t="shared" ref="V101" si="735">$T$8*SIN($B101*$U$8)</f>
        <v>0.38148472385760102</v>
      </c>
      <c r="X101" s="21">
        <f t="shared" ref="X101" si="736">N101*S101+P101*S104-O101*T101-Q101*T104</f>
        <v>0.92558409884213122</v>
      </c>
      <c r="Y101" s="24">
        <f t="shared" ref="Y101" si="737">(N101*T101+O101*S101+P101*T104+Q101*S104)</f>
        <v>0</v>
      </c>
      <c r="Z101" s="22">
        <f t="shared" ref="Z101" si="738">N101*U101+P101*U104-O101*V101-Q101*V104</f>
        <v>0</v>
      </c>
      <c r="AA101" s="23">
        <f t="shared" ref="AA101" si="739">(N101*V101+O101*U101+P101*V104+Q101*U104)</f>
        <v>0.57677469602307263</v>
      </c>
      <c r="AB101" s="8"/>
      <c r="AC101" s="21">
        <v>1</v>
      </c>
      <c r="AD101" s="24">
        <v>0</v>
      </c>
      <c r="AE101" s="22">
        <v>0</v>
      </c>
      <c r="AF101" s="23">
        <v>0</v>
      </c>
      <c r="AH101" s="21">
        <f t="shared" ref="AH101" si="740">X101*AC101+Z101*AC104-Y101*AD101-AA101*AD104</f>
        <v>0.77024680430873294</v>
      </c>
      <c r="AI101" s="24">
        <f t="shared" ref="AI101" si="741">(X101*AD101+Y101*AC101+Z101*AD104+AA101*AC104)</f>
        <v>0</v>
      </c>
      <c r="AJ101" s="22">
        <f t="shared" ref="AJ101" si="742">X101*AE101+Z101*AE104-Y101*AF101-AA101*AF104</f>
        <v>0</v>
      </c>
      <c r="AK101" s="23">
        <f t="shared" ref="AK101" si="743">(X101*AF101+Y101*AE101+Z101*AF104+AA101*AE104)</f>
        <v>0.57677469602307263</v>
      </c>
      <c r="AL101" s="8"/>
      <c r="AM101" s="25">
        <f t="shared" ref="AM101" si="744">COS($AO$8*$B101)</f>
        <v>0.99188201613920068</v>
      </c>
      <c r="AN101" s="26">
        <v>0</v>
      </c>
      <c r="AO101" s="10">
        <v>0</v>
      </c>
      <c r="AP101" s="85">
        <f t="shared" ref="AP101" si="745">$AN$8*SIN($B101*$AO$8)</f>
        <v>0.38148472385760102</v>
      </c>
      <c r="AR101" s="21">
        <f t="shared" ref="AR101" si="746">AH101*AM101+AJ101*AM104-AI101*AN101-AK101*AN104</f>
        <v>0.73954609366692092</v>
      </c>
      <c r="AS101" s="24">
        <f t="shared" ref="AS101" si="747">(AH101*AN101+AI101*AM101+AJ101*AN104+AK101*AM104)</f>
        <v>0</v>
      </c>
      <c r="AT101" s="22">
        <f t="shared" ref="AT101" si="748">AH101*AO101+AJ101*AO104-AI101*AP101-AK101*AP104</f>
        <v>0</v>
      </c>
      <c r="AU101" s="23">
        <f t="shared" ref="AU101" si="749">(AH101*AP101+AI101*AO101+AJ101*AP104+AK101*AO104)</f>
        <v>0.86592983779335642</v>
      </c>
      <c r="AV101" s="8"/>
      <c r="AW101" s="21">
        <v>1</v>
      </c>
      <c r="AX101" s="24">
        <v>0</v>
      </c>
      <c r="AY101" s="22">
        <v>0</v>
      </c>
      <c r="AZ101" s="23">
        <v>0</v>
      </c>
      <c r="BB101" s="21">
        <f t="shared" ref="BB101" si="750">AR101*AW101+AT101*AW104-AS101*AX101-AU101*AX104</f>
        <v>0.52280706531587884</v>
      </c>
      <c r="BC101" s="24">
        <f t="shared" ref="BC101" si="751">(AR101*AX101+AS101*AW101+AT101*AX104+AU101*AW104)</f>
        <v>0</v>
      </c>
      <c r="BD101" s="22">
        <f t="shared" ref="BD101" si="752">AR101*AY101+AT101*AY104-AS101*AZ101-AU101*AZ104</f>
        <v>0</v>
      </c>
      <c r="BE101" s="23">
        <f t="shared" ref="BE101" si="753">(AR101*AZ101+AS101*AY101+AT101*AZ104+AU101*AY104)</f>
        <v>0.86592983779335642</v>
      </c>
      <c r="BF101" s="8"/>
      <c r="BG101" s="25">
        <f t="shared" ref="BG101" si="754">COS($BI$8*$B101)</f>
        <v>0.99733185973950733</v>
      </c>
      <c r="BH101" s="26">
        <v>0</v>
      </c>
      <c r="BI101" s="10">
        <v>0</v>
      </c>
      <c r="BJ101" s="85">
        <f t="shared" ref="BJ101" si="755">$BH$8*SIN($B101*$BI$8)</f>
        <v>0.21900331946529966</v>
      </c>
      <c r="BL101" s="21">
        <f t="shared" ref="BL101" si="756">BB101*BG101+BD101*BG104-BC101*BH101-BE101*BH104</f>
        <v>0.50034086396968469</v>
      </c>
      <c r="BM101" s="24">
        <f t="shared" ref="BM101" si="757">(BB101*BH101+BC101*BG101+BD101*BH104+BE101*BG104)</f>
        <v>0</v>
      </c>
      <c r="BN101" s="22">
        <f t="shared" ref="BN101" si="758">BB101*BI101+BD101*BI104-BC101*BJ101-BE101*BJ104</f>
        <v>0</v>
      </c>
      <c r="BO101" s="23">
        <f t="shared" ref="BO101" si="759">(BB101*BJ101+BC101*BI101+BD101*BJ104+BE101*BI104)</f>
        <v>0.97811589827446721</v>
      </c>
      <c r="BQ101" s="27">
        <f t="shared" ref="BQ101" si="760">20*LOG((2*$BL$8)/(($BL$8*BL101+BN101+$BL$8*BL104+BN104)^2+($BL$8*BM101+BO101+$BL$8*BM104+BO104)^2)^0.5)</f>
        <v>-4.838048254177052E-2</v>
      </c>
      <c r="BS101" s="64">
        <f t="shared" ref="BS101" si="761">((BL101^2+BM101^2)/(BL104^2+BM104^2))^0.5</f>
        <v>0.65281657210160038</v>
      </c>
      <c r="BT101" s="4"/>
      <c r="BU101" s="46">
        <f t="shared" si="682"/>
        <v>1.38</v>
      </c>
      <c r="BV101" s="47">
        <f t="shared" si="683"/>
        <v>-35.721981014286882</v>
      </c>
      <c r="BW101" s="45">
        <f t="shared" si="684"/>
        <v>1.1975971252212012</v>
      </c>
      <c r="BX101" s="49">
        <f t="shared" si="725"/>
        <v>-35.721981014286882</v>
      </c>
      <c r="BY101" s="10">
        <f t="shared" si="726"/>
        <v>-130.73702197975734</v>
      </c>
      <c r="BZ101" s="48">
        <f t="shared" si="727"/>
        <v>-2.2817914877989613</v>
      </c>
      <c r="CA101" s="31">
        <f t="shared" si="685"/>
        <v>-1.1631731462438072E-3</v>
      </c>
      <c r="CC101" s="44">
        <f t="shared" si="723"/>
        <v>1.38</v>
      </c>
      <c r="CD101" s="47">
        <f t="shared" si="723"/>
        <v>-35.721981014286882</v>
      </c>
      <c r="CE101" s="45">
        <f t="shared" si="724"/>
        <v>-1.1631731462438072E-3</v>
      </c>
      <c r="CF101" s="49"/>
      <c r="CG101" s="10">
        <v>-26.089572694699442</v>
      </c>
      <c r="CH101" s="48"/>
      <c r="CI101" s="31"/>
    </row>
    <row r="102" spans="2:87" ht="18.649999999999999" customHeight="1" thickBot="1">
      <c r="D102" s="25"/>
      <c r="E102" s="10"/>
      <c r="F102" s="10"/>
      <c r="G102" s="31"/>
      <c r="I102" s="29"/>
      <c r="L102" s="30"/>
      <c r="N102" s="29"/>
      <c r="Q102" s="30"/>
      <c r="S102" s="29"/>
      <c r="V102" s="30"/>
      <c r="X102" s="29"/>
      <c r="AA102" s="30"/>
      <c r="AC102" s="29"/>
      <c r="AF102" s="30"/>
      <c r="AH102" s="29"/>
      <c r="AK102" s="30"/>
      <c r="AM102" s="29"/>
      <c r="AP102" s="30"/>
      <c r="AR102" s="29"/>
      <c r="AU102" s="30"/>
      <c r="AW102" s="29"/>
      <c r="AZ102" s="30"/>
      <c r="BB102" s="29"/>
      <c r="BE102" s="30"/>
      <c r="BG102" s="29"/>
      <c r="BJ102" s="30"/>
      <c r="BL102" s="29"/>
      <c r="BO102" s="30"/>
      <c r="BS102" s="65"/>
      <c r="BT102" s="65"/>
      <c r="BU102" s="46">
        <f t="shared" si="682"/>
        <v>1.4</v>
      </c>
      <c r="BV102" s="47">
        <f t="shared" si="683"/>
        <v>-37.662551988830295</v>
      </c>
      <c r="BW102" s="45">
        <f t="shared" si="684"/>
        <v>-1.4171433143739478</v>
      </c>
      <c r="BX102" s="49">
        <f t="shared" si="725"/>
        <v>-37.662551988830295</v>
      </c>
      <c r="BY102" s="10">
        <f t="shared" si="726"/>
        <v>-122.80745030852948</v>
      </c>
      <c r="BZ102" s="48">
        <f t="shared" si="727"/>
        <v>-2.1433943538631652</v>
      </c>
      <c r="CA102" s="31">
        <f t="shared" si="685"/>
        <v>-7.4398865197028061E-4</v>
      </c>
      <c r="CC102" s="44">
        <f t="shared" si="723"/>
        <v>1.4</v>
      </c>
      <c r="CD102" s="47">
        <f t="shared" si="723"/>
        <v>-37.662551988830295</v>
      </c>
      <c r="CE102" s="45">
        <f t="shared" si="724"/>
        <v>-7.4398865197028061E-4</v>
      </c>
      <c r="CF102" s="49"/>
      <c r="CG102" s="10">
        <v>-27.34644917142144</v>
      </c>
      <c r="CH102" s="48"/>
      <c r="CI102" s="31"/>
    </row>
    <row r="103" spans="2:87" ht="18.649999999999999" customHeight="1" thickBot="1">
      <c r="D103" s="254" t="s">
        <v>24</v>
      </c>
      <c r="E103" s="255"/>
      <c r="F103" s="256" t="s">
        <v>25</v>
      </c>
      <c r="G103" s="257"/>
      <c r="H103" s="123"/>
      <c r="I103" s="242" t="s">
        <v>4</v>
      </c>
      <c r="J103" s="243"/>
      <c r="K103" s="244" t="s">
        <v>5</v>
      </c>
      <c r="L103" s="245"/>
      <c r="M103" s="123"/>
      <c r="N103" s="242" t="s">
        <v>6</v>
      </c>
      <c r="O103" s="243"/>
      <c r="P103" s="244" t="s">
        <v>7</v>
      </c>
      <c r="Q103" s="245"/>
      <c r="R103" s="123"/>
      <c r="S103" s="242" t="s">
        <v>34</v>
      </c>
      <c r="T103" s="243"/>
      <c r="U103" s="244" t="s">
        <v>35</v>
      </c>
      <c r="V103" s="245"/>
      <c r="W103" s="123"/>
      <c r="X103" s="242" t="s">
        <v>47</v>
      </c>
      <c r="Y103" s="243"/>
      <c r="Z103" s="244" t="s">
        <v>48</v>
      </c>
      <c r="AA103" s="245"/>
      <c r="AB103" s="127"/>
      <c r="AC103" s="242" t="s">
        <v>63</v>
      </c>
      <c r="AD103" s="243"/>
      <c r="AE103" s="244" t="s">
        <v>8</v>
      </c>
      <c r="AF103" s="245"/>
      <c r="AG103" s="123"/>
      <c r="AH103" s="242" t="s">
        <v>78</v>
      </c>
      <c r="AI103" s="243"/>
      <c r="AJ103" s="244" t="s">
        <v>79</v>
      </c>
      <c r="AK103" s="245"/>
      <c r="AL103" s="127"/>
      <c r="AM103" s="242" t="s">
        <v>67</v>
      </c>
      <c r="AN103" s="243"/>
      <c r="AO103" s="244" t="s">
        <v>66</v>
      </c>
      <c r="AP103" s="245"/>
      <c r="AQ103" s="123"/>
      <c r="AR103" s="242" t="s">
        <v>83</v>
      </c>
      <c r="AS103" s="243"/>
      <c r="AT103" s="244" t="s">
        <v>82</v>
      </c>
      <c r="AU103" s="245"/>
      <c r="AV103" s="127"/>
      <c r="AW103" s="242" t="s">
        <v>71</v>
      </c>
      <c r="AX103" s="243"/>
      <c r="AY103" s="244" t="s">
        <v>70</v>
      </c>
      <c r="AZ103" s="245"/>
      <c r="BA103" s="123"/>
      <c r="BB103" s="124" t="s">
        <v>87</v>
      </c>
      <c r="BC103" s="125"/>
      <c r="BD103" s="122" t="s">
        <v>86</v>
      </c>
      <c r="BE103" s="126"/>
      <c r="BF103" s="127"/>
      <c r="BG103" s="242" t="s">
        <v>74</v>
      </c>
      <c r="BH103" s="243"/>
      <c r="BI103" s="244" t="s">
        <v>75</v>
      </c>
      <c r="BJ103" s="245"/>
      <c r="BK103" s="123"/>
      <c r="BL103" s="242" t="s">
        <v>91</v>
      </c>
      <c r="BM103" s="243"/>
      <c r="BN103" s="244" t="s">
        <v>90</v>
      </c>
      <c r="BO103" s="245"/>
      <c r="BP103" s="123"/>
      <c r="BQ103" s="35" t="s">
        <v>166</v>
      </c>
      <c r="BS103" s="66" t="s">
        <v>121</v>
      </c>
      <c r="BT103" s="65"/>
      <c r="BU103" s="46">
        <f t="shared" si="682"/>
        <v>1.42</v>
      </c>
      <c r="BV103" s="47">
        <f t="shared" si="683"/>
        <v>-39.5965205180431</v>
      </c>
      <c r="BW103" s="45">
        <f t="shared" si="684"/>
        <v>-3.8732923205445395</v>
      </c>
      <c r="BX103" s="49">
        <f t="shared" si="725"/>
        <v>-39.5965205180431</v>
      </c>
      <c r="BY103" s="10">
        <f t="shared" si="726"/>
        <v>-115.77016030099404</v>
      </c>
      <c r="BZ103" s="48">
        <f t="shared" si="727"/>
        <v>-2.0205704728139753</v>
      </c>
      <c r="CA103" s="31">
        <f t="shared" si="685"/>
        <v>-4.7660225121568846E-4</v>
      </c>
      <c r="CC103" s="44">
        <f t="shared" si="723"/>
        <v>1.42</v>
      </c>
      <c r="CD103" s="47">
        <f t="shared" si="723"/>
        <v>-39.5965205180431</v>
      </c>
      <c r="CE103" s="45">
        <f t="shared" si="724"/>
        <v>-4.7660225121568846E-4</v>
      </c>
      <c r="CF103" s="49"/>
      <c r="CG103" s="10">
        <v>-28.567834898861374</v>
      </c>
      <c r="CH103" s="48"/>
      <c r="CI103" s="31"/>
    </row>
    <row r="104" spans="2:87" ht="18.649999999999999" customHeight="1" thickTop="1" thickBot="1">
      <c r="D104" s="15">
        <v>0</v>
      </c>
      <c r="E104" s="145">
        <f t="shared" ref="E104" si="762">(1/$E$8)*SIN($B101*$F$8)</f>
        <v>2.4332917110629224E-2</v>
      </c>
      <c r="F104" s="15">
        <f t="shared" ref="F104" si="763">COS($F$8*$B101)</f>
        <v>0.99733203212570343</v>
      </c>
      <c r="G104" s="37">
        <v>0</v>
      </c>
      <c r="I104" s="21">
        <v>0</v>
      </c>
      <c r="J104" s="24">
        <f t="shared" ref="J104" si="764">(TAN($K$8*$B101))/$J$8</f>
        <v>0.25029629294603911</v>
      </c>
      <c r="K104" s="22">
        <v>1</v>
      </c>
      <c r="L104" s="23">
        <v>0</v>
      </c>
      <c r="N104" s="21">
        <f t="shared" ref="N104" si="765">D104*I101+F104*I104-E104*J101-G104*J104</f>
        <v>0</v>
      </c>
      <c r="O104" s="24">
        <f t="shared" ref="O104" si="766">(D104*J101+E104*I101+F104*J104+G104*I104)</f>
        <v>0.27396142758803277</v>
      </c>
      <c r="P104" s="22">
        <f t="shared" ref="P104" si="767">D104*K101+F104*K104-E104*L101-G104*L104</f>
        <v>0.99733203212570343</v>
      </c>
      <c r="Q104" s="23">
        <f t="shared" ref="Q104" si="768">(D104*L101+E104*K101+F104*L104+G104*K104)</f>
        <v>0</v>
      </c>
      <c r="S104" s="15">
        <v>0</v>
      </c>
      <c r="T104" s="145">
        <f t="shared" ref="T104" si="769">(1/$T$8)*SIN($B101*$U$8)</f>
        <v>4.2387191539733443E-2</v>
      </c>
      <c r="U104" s="15">
        <f t="shared" ref="U104" si="770">COS($U$8*$B101)</f>
        <v>0.99188201613920068</v>
      </c>
      <c r="V104" s="37">
        <v>0</v>
      </c>
      <c r="X104" s="21">
        <f t="shared" ref="X104" si="771">N104*S101+P104*S104-O104*T101-Q104*T104</f>
        <v>0</v>
      </c>
      <c r="Y104" s="24">
        <f t="shared" ref="Y104" si="772">(N104*T101+O104*S101+P104*T104+Q104*S104)</f>
        <v>0.31401151701481533</v>
      </c>
      <c r="Z104" s="22">
        <f t="shared" ref="Z104" si="773">N104*U101+P104*U104-O104*V101-Q104*V104</f>
        <v>0.8847236072339939</v>
      </c>
      <c r="AA104" s="23">
        <f t="shared" ref="AA104" si="774">(N104*V101+O104*U101+P104*V104+Q104*U104)</f>
        <v>0</v>
      </c>
      <c r="AB104" s="8"/>
      <c r="AC104" s="21">
        <v>0</v>
      </c>
      <c r="AD104" s="24">
        <f t="shared" ref="AD104" si="775">(TAN($AE$8*$B101))/$AD$8</f>
        <v>0.26932057804280707</v>
      </c>
      <c r="AE104" s="22">
        <v>1</v>
      </c>
      <c r="AF104" s="23">
        <v>0</v>
      </c>
      <c r="AH104" s="21">
        <f t="shared" ref="AH104" si="776">X104*AC101+Z104*AC104-Y104*AD101-AA104*AD104</f>
        <v>0</v>
      </c>
      <c r="AI104" s="24">
        <f t="shared" ref="AI104" si="777">(X104*AD101+Y104*AC101+Z104*AD104+AA104*AC104)</f>
        <v>0.55228579032319192</v>
      </c>
      <c r="AJ104" s="22">
        <f t="shared" ref="AJ104" si="778">X104*AE101+Z104*AE104-Y104*AF101-AA104*AF104</f>
        <v>0.8847236072339939</v>
      </c>
      <c r="AK104" s="23">
        <f t="shared" ref="AK104" si="779">(X104*AF101+Y104*AE101+Z104*AF104+AA104*AE104)</f>
        <v>0</v>
      </c>
      <c r="AL104" s="8"/>
      <c r="AM104" s="15">
        <v>0</v>
      </c>
      <c r="AN104" s="85">
        <f t="shared" ref="AN104" si="780">(1/$AN$8)*SIN($B101*$AO$8)</f>
        <v>4.2387191539733443E-2</v>
      </c>
      <c r="AO104" s="25">
        <f t="shared" ref="AO104" si="781">COS($AO$8*$B101)</f>
        <v>0.99188201613920068</v>
      </c>
      <c r="AP104" s="37">
        <v>0</v>
      </c>
      <c r="AR104" s="21">
        <f t="shared" ref="AR104" si="782">AH104*AM101+AJ104*AM104-AI104*AN101-AK104*AN104</f>
        <v>0</v>
      </c>
      <c r="AS104" s="24">
        <f t="shared" ref="AS104" si="783">(AH104*AN101+AI104*AM101+AJ104*AN104+AK104*AM104)</f>
        <v>0.58530329219035071</v>
      </c>
      <c r="AT104" s="22">
        <f t="shared" ref="AT104" si="784">AH104*AO101+AJ104*AO104-AI104*AP101-AK104*AP104</f>
        <v>0.66685284305728032</v>
      </c>
      <c r="AU104" s="23">
        <f t="shared" ref="AU104" si="785">(AH104*AP101+AI104*AO101+AJ104*AP104+AK104*AO104)</f>
        <v>0</v>
      </c>
      <c r="AV104" s="8"/>
      <c r="AW104" s="21">
        <v>0</v>
      </c>
      <c r="AX104" s="24">
        <f t="shared" ref="AX104" si="786">(TAN($AY$8*$B101))/$AX$8</f>
        <v>0.25029629294603911</v>
      </c>
      <c r="AY104" s="22">
        <v>1</v>
      </c>
      <c r="AZ104" s="23">
        <v>0</v>
      </c>
      <c r="BB104" s="21">
        <f t="shared" ref="BB104" si="787">AR104*AW101+AT104*AW104-AS104*AX101-AU104*AX104</f>
        <v>0</v>
      </c>
      <c r="BC104" s="24">
        <f t="shared" ref="BC104" si="788">(AR104*AX101+AS104*AW101+AT104*AX104+AU104*AW104)</f>
        <v>0.75221408674811485</v>
      </c>
      <c r="BD104" s="22">
        <f t="shared" ref="BD104" si="789">AR104*AY101+AT104*AY104-AS104*AZ101-AU104*AZ104</f>
        <v>0.66685284305728032</v>
      </c>
      <c r="BE104" s="23">
        <f t="shared" ref="BE104" si="790">(AR104*AZ101+AS104*AY101+AT104*AZ104+AU104*AY104)</f>
        <v>0</v>
      </c>
      <c r="BF104" s="8"/>
      <c r="BG104" s="15">
        <v>0</v>
      </c>
      <c r="BH104" s="85">
        <f t="shared" ref="BH104" si="791">(1/$BH$8)*SIN($B101*$BI$8)</f>
        <v>2.4333702162811072E-2</v>
      </c>
      <c r="BI104" s="25">
        <f t="shared" ref="BI104" si="792">COS($BI$8*$B101)</f>
        <v>0.99733185973950733</v>
      </c>
      <c r="BJ104" s="37">
        <v>0</v>
      </c>
      <c r="BL104" s="21">
        <f t="shared" ref="BL104" si="793">BB104*BG101+BD104*BG104-BC104*BH101-BE104*BH104</f>
        <v>0</v>
      </c>
      <c r="BM104" s="24">
        <f t="shared" ref="BM104" si="794">(BB104*BH101+BC104*BG101+BD104*BH104+BE104*BG104)</f>
        <v>0.76643407252813223</v>
      </c>
      <c r="BN104" s="22">
        <f t="shared" ref="BN104" si="795">BB104*BI101+BD104*BI104-BC104*BJ101-BE104*BJ104</f>
        <v>0.50033620419249925</v>
      </c>
      <c r="BO104" s="23">
        <f t="shared" ref="BO104" si="796">(BB104*BJ101+BC104*BI101+BD104*BJ104+BE104*BI104)</f>
        <v>0</v>
      </c>
      <c r="BQ104" s="38">
        <f t="shared" ref="BQ104" si="797">(180/PI())*ATAN(-1*(($BL$8*BM101+BO101+$BL$8*BM104+BO104)/($BL$8*BL101+BN101+$BL$8*BL104+BN104)))</f>
        <v>-60.161338449684969</v>
      </c>
      <c r="BS104" s="67">
        <f t="shared" ref="BS104" si="798">20*LOG(((($BL$8*BL101+BN101-$BL$8*BL104-BN104)^2+($BL$8*BM101+BO101-$BL$8*BM104-BO104)^2)/(($BL$8*BL101+BN101+$BL$8*BL104+BN104)^2+($BL$8*BM101+BO101+$BL$8*BM104+BO104)^2))^0.5)</f>
        <v>-19.555308941113388</v>
      </c>
      <c r="BT104" s="65"/>
      <c r="BU104" s="46">
        <f t="shared" si="682"/>
        <v>1.44</v>
      </c>
      <c r="BV104" s="47">
        <f t="shared" si="683"/>
        <v>-41.529947904040448</v>
      </c>
      <c r="BW104" s="45">
        <f t="shared" si="684"/>
        <v>-6.1886955265644223</v>
      </c>
      <c r="BX104" s="49">
        <f t="shared" si="725"/>
        <v>-41.529947904040448</v>
      </c>
      <c r="BY104" s="10">
        <f t="shared" si="726"/>
        <v>-109.48186891323286</v>
      </c>
      <c r="BZ104" s="48">
        <f t="shared" si="727"/>
        <v>-1.9108190837727395</v>
      </c>
      <c r="CA104" s="31">
        <f t="shared" si="685"/>
        <v>-3.0535482623047431E-4</v>
      </c>
      <c r="CC104" s="44">
        <f t="shared" si="723"/>
        <v>1.44</v>
      </c>
      <c r="CD104" s="47">
        <f t="shared" si="723"/>
        <v>-41.529947904040448</v>
      </c>
      <c r="CE104" s="45">
        <f t="shared" si="724"/>
        <v>-3.0535482623047431E-4</v>
      </c>
      <c r="CF104" s="49"/>
      <c r="CG104" s="10">
        <v>-29.75601929164867</v>
      </c>
      <c r="CH104" s="48"/>
      <c r="CI104" s="31"/>
    </row>
    <row r="105" spans="2:87" ht="18.649999999999999" customHeight="1">
      <c r="BS105" s="32"/>
      <c r="BU105" s="46">
        <f t="shared" si="682"/>
        <v>1.46</v>
      </c>
      <c r="BV105" s="47">
        <f t="shared" si="683"/>
        <v>-43.468916299540332</v>
      </c>
      <c r="BW105" s="45">
        <f t="shared" si="684"/>
        <v>-8.3783329048290813</v>
      </c>
      <c r="BX105" s="49">
        <f t="shared" si="725"/>
        <v>-43.468916299540332</v>
      </c>
      <c r="BY105" s="10">
        <f t="shared" si="726"/>
        <v>-103.82874155143841</v>
      </c>
      <c r="BZ105" s="48">
        <f t="shared" si="727"/>
        <v>-1.8121533982748455</v>
      </c>
      <c r="CA105" s="31">
        <f t="shared" si="685"/>
        <v>-1.9539005304930086E-4</v>
      </c>
      <c r="CC105" s="44">
        <f t="shared" si="723"/>
        <v>1.46</v>
      </c>
      <c r="CD105" s="47">
        <f t="shared" si="723"/>
        <v>-43.468916299540332</v>
      </c>
      <c r="CE105" s="45">
        <f t="shared" si="724"/>
        <v>-1.9539005304930086E-4</v>
      </c>
      <c r="CF105" s="49"/>
      <c r="CG105" s="10">
        <v>-30.913079266123539</v>
      </c>
      <c r="CH105" s="48"/>
      <c r="CI105" s="31"/>
    </row>
    <row r="106" spans="2:87" ht="18.649999999999999" customHeight="1" thickBot="1">
      <c r="D106" s="8"/>
      <c r="E106" s="8" t="s">
        <v>93</v>
      </c>
      <c r="F106" s="8"/>
      <c r="G106" s="8"/>
      <c r="H106" s="8"/>
      <c r="I106" s="8"/>
      <c r="J106" s="8" t="s">
        <v>94</v>
      </c>
      <c r="K106" s="8"/>
      <c r="L106" s="8"/>
      <c r="M106" s="8"/>
      <c r="N106" s="8"/>
      <c r="O106" s="8" t="s">
        <v>95</v>
      </c>
      <c r="P106" s="8"/>
      <c r="Q106" s="8"/>
      <c r="R106" s="8"/>
      <c r="S106" s="8"/>
      <c r="T106" s="8" t="s">
        <v>96</v>
      </c>
      <c r="U106" s="8"/>
      <c r="V106" s="8"/>
      <c r="W106" s="8"/>
      <c r="X106" s="8"/>
      <c r="Y106" s="8" t="s">
        <v>97</v>
      </c>
      <c r="Z106" s="8"/>
      <c r="AA106" s="8"/>
      <c r="AB106" s="8"/>
      <c r="AC106" s="8"/>
      <c r="AD106" s="8" t="s">
        <v>98</v>
      </c>
      <c r="AE106" s="8"/>
      <c r="AF106" s="8"/>
      <c r="AG106" s="8"/>
      <c r="AH106" s="8"/>
      <c r="AI106" s="8" t="s">
        <v>99</v>
      </c>
      <c r="AJ106" s="8"/>
      <c r="AK106" s="8"/>
      <c r="AL106" s="8"/>
      <c r="AM106" s="8"/>
      <c r="AN106" s="8" t="s">
        <v>96</v>
      </c>
      <c r="AO106" s="8"/>
      <c r="AP106" s="8"/>
      <c r="AQ106" s="8"/>
      <c r="AR106" s="8"/>
      <c r="AS106" s="8" t="s">
        <v>100</v>
      </c>
      <c r="AT106" s="8"/>
      <c r="AU106" s="8"/>
      <c r="AV106" s="8"/>
      <c r="AW106" s="8"/>
      <c r="AX106" s="8" t="s">
        <v>94</v>
      </c>
      <c r="AY106" s="8"/>
      <c r="AZ106" s="8"/>
      <c r="BA106" s="8"/>
      <c r="BB106" s="8"/>
      <c r="BC106" s="8" t="s">
        <v>101</v>
      </c>
      <c r="BD106" s="8"/>
      <c r="BE106" s="8"/>
      <c r="BF106" s="8"/>
      <c r="BG106" s="8"/>
      <c r="BH106" s="8" t="s">
        <v>96</v>
      </c>
      <c r="BI106" s="8"/>
      <c r="BJ106" s="8"/>
      <c r="BK106" s="8"/>
      <c r="BL106" s="8"/>
      <c r="BM106" s="8" t="s">
        <v>102</v>
      </c>
      <c r="BN106" s="8"/>
      <c r="BO106" s="8"/>
      <c r="BP106" s="8"/>
      <c r="BU106" s="46">
        <f t="shared" si="682"/>
        <v>1.48</v>
      </c>
      <c r="BV106" s="47">
        <f t="shared" si="683"/>
        <v>-45.419658376195926</v>
      </c>
      <c r="BW106" s="45">
        <f t="shared" si="684"/>
        <v>-10.454907735857851</v>
      </c>
      <c r="BX106" s="49">
        <f t="shared" si="725"/>
        <v>-45.419658376195926</v>
      </c>
      <c r="BY106" s="10">
        <f t="shared" si="726"/>
        <v>-98.719185652438497</v>
      </c>
      <c r="BZ106" s="48">
        <f t="shared" si="727"/>
        <v>-1.7229748245225984</v>
      </c>
      <c r="CA106" s="31">
        <f t="shared" si="685"/>
        <v>-1.2468801411573481E-4</v>
      </c>
      <c r="CC106" s="44">
        <f t="shared" si="723"/>
        <v>1.48</v>
      </c>
      <c r="CD106" s="47">
        <f t="shared" si="723"/>
        <v>-45.419658376195926</v>
      </c>
      <c r="CE106" s="45">
        <f t="shared" si="724"/>
        <v>-1.2468801411573481E-4</v>
      </c>
      <c r="CF106" s="49"/>
      <c r="CG106" s="10">
        <v>-32.040899848389692</v>
      </c>
      <c r="CH106" s="48"/>
      <c r="CI106" s="31"/>
    </row>
    <row r="107" spans="2:87" ht="18.649999999999999" customHeight="1" thickBot="1">
      <c r="B107" s="16"/>
      <c r="D107" s="250" t="s">
        <v>22</v>
      </c>
      <c r="E107" s="251"/>
      <c r="F107" s="252" t="s">
        <v>23</v>
      </c>
      <c r="G107" s="253"/>
      <c r="H107" s="123"/>
      <c r="I107" s="242" t="s">
        <v>1</v>
      </c>
      <c r="J107" s="243"/>
      <c r="K107" s="244" t="s">
        <v>2</v>
      </c>
      <c r="L107" s="245"/>
      <c r="M107" s="123"/>
      <c r="N107" s="242" t="s">
        <v>43</v>
      </c>
      <c r="O107" s="243"/>
      <c r="P107" s="244" t="s">
        <v>44</v>
      </c>
      <c r="Q107" s="245"/>
      <c r="R107" s="123"/>
      <c r="S107" s="242" t="s">
        <v>32</v>
      </c>
      <c r="T107" s="243"/>
      <c r="U107" s="244" t="s">
        <v>33</v>
      </c>
      <c r="V107" s="245"/>
      <c r="W107" s="123"/>
      <c r="X107" s="242" t="s">
        <v>45</v>
      </c>
      <c r="Y107" s="243"/>
      <c r="Z107" s="244" t="s">
        <v>46</v>
      </c>
      <c r="AA107" s="245"/>
      <c r="AB107" s="127"/>
      <c r="AC107" s="242" t="s">
        <v>62</v>
      </c>
      <c r="AD107" s="243"/>
      <c r="AE107" s="244" t="s">
        <v>3</v>
      </c>
      <c r="AF107" s="245"/>
      <c r="AG107" s="123"/>
      <c r="AH107" s="242" t="s">
        <v>76</v>
      </c>
      <c r="AI107" s="243"/>
      <c r="AJ107" s="244" t="s">
        <v>77</v>
      </c>
      <c r="AK107" s="245"/>
      <c r="AL107" s="127"/>
      <c r="AM107" s="242" t="s">
        <v>64</v>
      </c>
      <c r="AN107" s="243"/>
      <c r="AO107" s="244" t="s">
        <v>65</v>
      </c>
      <c r="AP107" s="245"/>
      <c r="AQ107" s="123"/>
      <c r="AR107" s="242" t="s">
        <v>80</v>
      </c>
      <c r="AS107" s="243"/>
      <c r="AT107" s="244" t="s">
        <v>81</v>
      </c>
      <c r="AU107" s="245"/>
      <c r="AV107" s="127"/>
      <c r="AW107" s="242" t="s">
        <v>68</v>
      </c>
      <c r="AX107" s="243"/>
      <c r="AY107" s="244" t="s">
        <v>69</v>
      </c>
      <c r="AZ107" s="245"/>
      <c r="BA107" s="123"/>
      <c r="BB107" s="246" t="s">
        <v>84</v>
      </c>
      <c r="BC107" s="247"/>
      <c r="BD107" s="248" t="s">
        <v>85</v>
      </c>
      <c r="BE107" s="249"/>
      <c r="BF107" s="127"/>
      <c r="BG107" s="242" t="s">
        <v>72</v>
      </c>
      <c r="BH107" s="243"/>
      <c r="BI107" s="244" t="s">
        <v>73</v>
      </c>
      <c r="BJ107" s="245"/>
      <c r="BK107" s="123"/>
      <c r="BL107" s="242" t="s">
        <v>88</v>
      </c>
      <c r="BM107" s="243"/>
      <c r="BN107" s="244" t="s">
        <v>89</v>
      </c>
      <c r="BO107" s="245"/>
      <c r="BP107" s="123"/>
      <c r="BQ107" s="19" t="s">
        <v>165</v>
      </c>
      <c r="BS107" s="63" t="s">
        <v>120</v>
      </c>
      <c r="BT107" s="4"/>
      <c r="BU107" s="91">
        <f t="shared" si="682"/>
        <v>1.5</v>
      </c>
      <c r="BV107" s="47">
        <f t="shared" si="683"/>
        <v>-47.388695148930154</v>
      </c>
      <c r="BW107" s="45">
        <f t="shared" si="684"/>
        <v>-12.429291448906623</v>
      </c>
      <c r="BX107" s="49">
        <f t="shared" si="725"/>
        <v>-47.388695148930154</v>
      </c>
      <c r="BY107" s="10">
        <f t="shared" si="726"/>
        <v>-94.078651675208576</v>
      </c>
      <c r="BZ107" s="48">
        <f t="shared" si="727"/>
        <v>-1.6419822275692686</v>
      </c>
      <c r="CA107" s="31">
        <f t="shared" si="685"/>
        <v>-7.9235309409650932E-5</v>
      </c>
      <c r="CC107" s="44">
        <f t="shared" si="723"/>
        <v>1.5</v>
      </c>
      <c r="CD107" s="47">
        <f t="shared" si="723"/>
        <v>-47.388695148930154</v>
      </c>
      <c r="CE107" s="45">
        <f t="shared" si="724"/>
        <v>-7.9235309409650932E-5</v>
      </c>
      <c r="CF107" s="49"/>
      <c r="CG107" s="10">
        <v>-33.141194189826038</v>
      </c>
      <c r="CH107" s="48"/>
      <c r="CI107" s="31"/>
    </row>
    <row r="108" spans="2:87" ht="18.649999999999999" customHeight="1" thickTop="1" thickBot="1">
      <c r="B108" s="39">
        <v>0.24</v>
      </c>
      <c r="D108" s="25">
        <f t="shared" ref="D108" si="799">COS($F$8*$B108)</f>
        <v>0.996825166237858</v>
      </c>
      <c r="E108" s="26">
        <v>0</v>
      </c>
      <c r="F108" s="10">
        <v>0</v>
      </c>
      <c r="G108" s="85">
        <f t="shared" ref="G108" si="800">$E$8*SIN($B108*$F$8)</f>
        <v>0.23886458840481217</v>
      </c>
      <c r="I108" s="21">
        <v>1</v>
      </c>
      <c r="J108" s="24">
        <v>0</v>
      </c>
      <c r="K108" s="22">
        <v>0</v>
      </c>
      <c r="L108" s="23">
        <v>0</v>
      </c>
      <c r="N108" s="21">
        <f t="shared" ref="N108" si="801">D108*I108+F108*I111-E108*J108-G108*J111</f>
        <v>0.93147668776707826</v>
      </c>
      <c r="O108" s="24">
        <f t="shared" ref="O108" si="802">(D108*J108+E108*I108+F108*J111+G108*I111)</f>
        <v>0</v>
      </c>
      <c r="P108" s="22">
        <f t="shared" ref="P108" si="803">D108*K108+F108*K111-E108*L108-G108*L111</f>
        <v>0</v>
      </c>
      <c r="Q108" s="23">
        <f t="shared" ref="Q108" si="804">(D108*L108+E108*K108+F108*L111+G108*K111)</f>
        <v>0.23886458840481217</v>
      </c>
      <c r="S108" s="25">
        <f t="shared" ref="S108" si="805">COS($U$8*$B108)</f>
        <v>0.99034141673197951</v>
      </c>
      <c r="T108" s="26">
        <v>0</v>
      </c>
      <c r="U108" s="10">
        <v>0</v>
      </c>
      <c r="V108" s="85">
        <f t="shared" ref="V108" si="806">$T$8*SIN($B108*$U$8)</f>
        <v>0.41595060373518017</v>
      </c>
      <c r="X108" s="21">
        <f t="shared" ref="X108" si="807">N108*S108+P108*S111-O108*T108-Q108*T111</f>
        <v>0.9114404015318448</v>
      </c>
      <c r="Y108" s="24">
        <f t="shared" ref="Y108" si="808">(N108*T108+O108*S108+P108*T111+Q108*S111)</f>
        <v>0</v>
      </c>
      <c r="Z108" s="22">
        <f t="shared" ref="Z108" si="809">N108*U108+P108*U111-O108*V108-Q108*V111</f>
        <v>0</v>
      </c>
      <c r="AA108" s="23">
        <f t="shared" ref="AA108" si="810">(N108*V108+O108*U108+P108*V111+Q108*U111)</f>
        <v>0.62400578552988495</v>
      </c>
      <c r="AB108" s="8"/>
      <c r="AC108" s="21">
        <v>1</v>
      </c>
      <c r="AD108" s="24">
        <v>0</v>
      </c>
      <c r="AE108" s="22">
        <v>0</v>
      </c>
      <c r="AF108" s="23">
        <v>0</v>
      </c>
      <c r="AH108" s="21">
        <f t="shared" ref="AH108" si="811">X108*AC108+Z108*AC111-Y108*AD108-AA108*AD111</f>
        <v>0.72769376868086133</v>
      </c>
      <c r="AI108" s="24">
        <f t="shared" ref="AI108" si="812">(X108*AD108+Y108*AC108+Z108*AD111+AA108*AC111)</f>
        <v>0</v>
      </c>
      <c r="AJ108" s="22">
        <f t="shared" ref="AJ108" si="813">X108*AE108+Z108*AE111-Y108*AF108-AA108*AF111</f>
        <v>0</v>
      </c>
      <c r="AK108" s="23">
        <f t="shared" ref="AK108" si="814">(X108*AF108+Y108*AE108+Z108*AF111+AA108*AE111)</f>
        <v>0.62400578552988495</v>
      </c>
      <c r="AL108" s="8"/>
      <c r="AM108" s="25">
        <f t="shared" ref="AM108" si="815">COS($AO$8*$B108)</f>
        <v>0.99034141673197951</v>
      </c>
      <c r="AN108" s="26">
        <v>0</v>
      </c>
      <c r="AO108" s="10">
        <v>0</v>
      </c>
      <c r="AP108" s="85">
        <f t="shared" ref="AP108" si="816">$AN$8*SIN($B108*$AO$8)</f>
        <v>0.41595060373518017</v>
      </c>
      <c r="AR108" s="21">
        <f t="shared" ref="AR108" si="817">AH108*AM108+AJ108*AM111-AI108*AN108-AK108*AN111</f>
        <v>0.69182576857517086</v>
      </c>
      <c r="AS108" s="24">
        <f t="shared" ref="AS108" si="818">(AH108*AN108+AI108*AM108+AJ108*AN111+AK108*AM111)</f>
        <v>0</v>
      </c>
      <c r="AT108" s="22">
        <f t="shared" ref="AT108" si="819">AH108*AO108+AJ108*AO111-AI108*AP108-AK108*AP111</f>
        <v>0</v>
      </c>
      <c r="AU108" s="23">
        <f t="shared" ref="AU108" si="820">(AH108*AP108+AI108*AO108+AJ108*AP111+AK108*AO111)</f>
        <v>0.92066343610775081</v>
      </c>
      <c r="AV108" s="8"/>
      <c r="AW108" s="21">
        <v>1</v>
      </c>
      <c r="AX108" s="24">
        <v>0</v>
      </c>
      <c r="AY108" s="22">
        <v>0</v>
      </c>
      <c r="AZ108" s="23">
        <v>0</v>
      </c>
      <c r="BB108" s="21">
        <f t="shared" ref="BB108" si="821">AR108*AW108+AT108*AW111-AS108*AX108-AU108*AX111</f>
        <v>0.43995103429534765</v>
      </c>
      <c r="BC108" s="24">
        <f t="shared" ref="BC108" si="822">(AR108*AX108+AS108*AW108+AT108*AX111+AU108*AW111)</f>
        <v>0</v>
      </c>
      <c r="BD108" s="22">
        <f t="shared" ref="BD108" si="823">AR108*AY108+AT108*AY111-AS108*AZ108-AU108*AZ111</f>
        <v>0</v>
      </c>
      <c r="BE108" s="23">
        <f t="shared" ref="BE108" si="824">(AR108*AZ108+AS108*AY108+AT108*AZ111+AU108*AY111)</f>
        <v>0.92066343610775081</v>
      </c>
      <c r="BF108" s="8"/>
      <c r="BG108" s="25">
        <f t="shared" ref="BG108" si="825">COS($BI$8*$B108)</f>
        <v>0.99682496111874519</v>
      </c>
      <c r="BH108" s="26">
        <v>0</v>
      </c>
      <c r="BI108" s="10">
        <v>0</v>
      </c>
      <c r="BJ108" s="85">
        <f t="shared" ref="BJ108" si="826">$BH$8*SIN($B108*$BI$8)</f>
        <v>0.23887229227247908</v>
      </c>
      <c r="BL108" s="21">
        <f t="shared" ref="BL108" si="827">BB108*BG108+BD108*BG111-BC108*BH108-BE108*BH111</f>
        <v>0.4141185076117766</v>
      </c>
      <c r="BM108" s="24">
        <f t="shared" ref="BM108" si="828">(BB108*BH108+BC108*BG108+BD108*BH111+BE108*BG111)</f>
        <v>0</v>
      </c>
      <c r="BN108" s="22">
        <f t="shared" ref="BN108" si="829">BB108*BI108+BD108*BI111-BC108*BJ108-BE108*BJ111</f>
        <v>0</v>
      </c>
      <c r="BO108" s="23">
        <f t="shared" ref="BO108" si="830">(BB108*BJ108+BC108*BI108+BD108*BJ111+BE108*BI111)</f>
        <v>1.0228324059513367</v>
      </c>
      <c r="BQ108" s="27">
        <f t="shared" ref="BQ108" si="831">20*LOG((2*$BL$8)/(($BL$8*BL108+BN108+$BL$8*BL111+BN111)^2+($BL$8*BM108+BO108+$BL$8*BM111+BO111)^2)^0.5)</f>
        <v>-4.8898706446649724E-2</v>
      </c>
      <c r="BS108" s="64">
        <f t="shared" ref="BS108" si="832">((BL108^2+BM108^2)/(BL111^2+BM111^2))^0.5</f>
        <v>0.51124887544370756</v>
      </c>
      <c r="BT108" s="4"/>
      <c r="BU108" s="46">
        <f t="shared" si="682"/>
        <v>1.52</v>
      </c>
      <c r="BV108" s="47">
        <f t="shared" si="683"/>
        <v>-49.382989716915233</v>
      </c>
      <c r="BW108" s="45">
        <f t="shared" si="684"/>
        <v>-14.310864482410796</v>
      </c>
      <c r="BX108" s="49">
        <f t="shared" si="725"/>
        <v>-49.382989716915233</v>
      </c>
      <c r="BY108" s="10">
        <f t="shared" si="726"/>
        <v>-89.845823916426781</v>
      </c>
      <c r="BZ108" s="48">
        <f t="shared" si="727"/>
        <v>-1.5681054465087139</v>
      </c>
      <c r="CA108" s="31">
        <f t="shared" si="685"/>
        <v>-5.005965388937465E-5</v>
      </c>
      <c r="CC108" s="44">
        <f t="shared" si="723"/>
        <v>1.52</v>
      </c>
      <c r="CD108" s="92">
        <f t="shared" si="723"/>
        <v>-49.382989716915233</v>
      </c>
      <c r="CE108" s="45">
        <f t="shared" si="724"/>
        <v>-5.005965388937465E-5</v>
      </c>
      <c r="CF108" s="49"/>
      <c r="CG108" s="10">
        <v>-34.215522140789979</v>
      </c>
      <c r="CH108" s="48"/>
      <c r="CI108" s="31"/>
    </row>
    <row r="109" spans="2:87" ht="18.649999999999999" customHeight="1" thickBot="1">
      <c r="D109" s="25"/>
      <c r="E109" s="10"/>
      <c r="F109" s="10"/>
      <c r="G109" s="31"/>
      <c r="I109" s="29"/>
      <c r="L109" s="30"/>
      <c r="N109" s="29"/>
      <c r="Q109" s="30"/>
      <c r="S109" s="29"/>
      <c r="V109" s="30"/>
      <c r="X109" s="29"/>
      <c r="AA109" s="30"/>
      <c r="AC109" s="29"/>
      <c r="AF109" s="30"/>
      <c r="AH109" s="29"/>
      <c r="AK109" s="30"/>
      <c r="AM109" s="29"/>
      <c r="AP109" s="30"/>
      <c r="AR109" s="29"/>
      <c r="AU109" s="30"/>
      <c r="AW109" s="29"/>
      <c r="AZ109" s="30"/>
      <c r="BB109" s="29"/>
      <c r="BE109" s="30"/>
      <c r="BG109" s="29"/>
      <c r="BJ109" s="30"/>
      <c r="BL109" s="29"/>
      <c r="BO109" s="30"/>
      <c r="BS109" s="65"/>
      <c r="BT109" s="65"/>
      <c r="BU109" s="46">
        <f t="shared" si="682"/>
        <v>1.54</v>
      </c>
      <c r="BV109" s="47">
        <f t="shared" si="683"/>
        <v>-51.410126754304486</v>
      </c>
      <c r="BW109" s="45">
        <f t="shared" si="684"/>
        <v>-16.107780960739333</v>
      </c>
      <c r="BX109" s="49">
        <f t="shared" si="725"/>
        <v>-51.410126754304486</v>
      </c>
      <c r="BY109" s="10">
        <f t="shared" si="726"/>
        <v>-85.969789095728999</v>
      </c>
      <c r="BZ109" s="48">
        <f t="shared" si="727"/>
        <v>-1.5004558769655896</v>
      </c>
      <c r="CA109" s="31">
        <f t="shared" si="685"/>
        <v>-3.1388691041306709E-5</v>
      </c>
      <c r="CC109" s="44">
        <f t="shared" si="723"/>
        <v>1.54</v>
      </c>
      <c r="CD109" s="47">
        <f t="shared" si="723"/>
        <v>-51.410126754304486</v>
      </c>
      <c r="CE109" s="45">
        <f t="shared" si="724"/>
        <v>-3.1388691041306709E-5</v>
      </c>
      <c r="CF109" s="49"/>
      <c r="CG109" s="10">
        <v>-35.265307054852201</v>
      </c>
      <c r="CH109" s="48"/>
      <c r="CI109" s="31"/>
    </row>
    <row r="110" spans="2:87" ht="18.649999999999999" customHeight="1" thickBot="1">
      <c r="D110" s="254" t="s">
        <v>24</v>
      </c>
      <c r="E110" s="255"/>
      <c r="F110" s="256" t="s">
        <v>25</v>
      </c>
      <c r="G110" s="257"/>
      <c r="H110" s="123"/>
      <c r="I110" s="242" t="s">
        <v>4</v>
      </c>
      <c r="J110" s="243"/>
      <c r="K110" s="244" t="s">
        <v>5</v>
      </c>
      <c r="L110" s="245"/>
      <c r="M110" s="123"/>
      <c r="N110" s="242" t="s">
        <v>6</v>
      </c>
      <c r="O110" s="243"/>
      <c r="P110" s="244" t="s">
        <v>7</v>
      </c>
      <c r="Q110" s="245"/>
      <c r="R110" s="123"/>
      <c r="S110" s="242" t="s">
        <v>34</v>
      </c>
      <c r="T110" s="243"/>
      <c r="U110" s="244" t="s">
        <v>35</v>
      </c>
      <c r="V110" s="245"/>
      <c r="W110" s="123"/>
      <c r="X110" s="242" t="s">
        <v>47</v>
      </c>
      <c r="Y110" s="243"/>
      <c r="Z110" s="244" t="s">
        <v>48</v>
      </c>
      <c r="AA110" s="245"/>
      <c r="AB110" s="127"/>
      <c r="AC110" s="242" t="s">
        <v>63</v>
      </c>
      <c r="AD110" s="243"/>
      <c r="AE110" s="244" t="s">
        <v>8</v>
      </c>
      <c r="AF110" s="245"/>
      <c r="AG110" s="123"/>
      <c r="AH110" s="242" t="s">
        <v>78</v>
      </c>
      <c r="AI110" s="243"/>
      <c r="AJ110" s="244" t="s">
        <v>79</v>
      </c>
      <c r="AK110" s="245"/>
      <c r="AL110" s="127"/>
      <c r="AM110" s="242" t="s">
        <v>67</v>
      </c>
      <c r="AN110" s="243"/>
      <c r="AO110" s="244" t="s">
        <v>66</v>
      </c>
      <c r="AP110" s="245"/>
      <c r="AQ110" s="123"/>
      <c r="AR110" s="242" t="s">
        <v>83</v>
      </c>
      <c r="AS110" s="243"/>
      <c r="AT110" s="244" t="s">
        <v>82</v>
      </c>
      <c r="AU110" s="245"/>
      <c r="AV110" s="127"/>
      <c r="AW110" s="242" t="s">
        <v>71</v>
      </c>
      <c r="AX110" s="243"/>
      <c r="AY110" s="244" t="s">
        <v>70</v>
      </c>
      <c r="AZ110" s="245"/>
      <c r="BA110" s="123"/>
      <c r="BB110" s="124" t="s">
        <v>87</v>
      </c>
      <c r="BC110" s="125"/>
      <c r="BD110" s="122" t="s">
        <v>86</v>
      </c>
      <c r="BE110" s="126"/>
      <c r="BF110" s="127"/>
      <c r="BG110" s="242" t="s">
        <v>74</v>
      </c>
      <c r="BH110" s="243"/>
      <c r="BI110" s="244" t="s">
        <v>75</v>
      </c>
      <c r="BJ110" s="245"/>
      <c r="BK110" s="123"/>
      <c r="BL110" s="242" t="s">
        <v>91</v>
      </c>
      <c r="BM110" s="243"/>
      <c r="BN110" s="244" t="s">
        <v>90</v>
      </c>
      <c r="BO110" s="245"/>
      <c r="BP110" s="123"/>
      <c r="BQ110" s="35" t="s">
        <v>166</v>
      </c>
      <c r="BS110" s="66" t="s">
        <v>121</v>
      </c>
      <c r="BT110" s="65"/>
      <c r="BU110" s="46">
        <f t="shared" si="682"/>
        <v>1.56</v>
      </c>
      <c r="BV110" s="47">
        <f t="shared" si="683"/>
        <v>-53.478530880375565</v>
      </c>
      <c r="BW110" s="45">
        <f t="shared" si="684"/>
        <v>-17.827176742653915</v>
      </c>
      <c r="BX110" s="49">
        <f t="shared" si="725"/>
        <v>-53.478530880375565</v>
      </c>
      <c r="BY110" s="10">
        <f t="shared" si="726"/>
        <v>-82.407903291777558</v>
      </c>
      <c r="BZ110" s="48">
        <f t="shared" si="727"/>
        <v>-1.4382892421065918</v>
      </c>
      <c r="CA110" s="31">
        <f t="shared" si="685"/>
        <v>-1.9495402141311891E-5</v>
      </c>
      <c r="CC110" s="44">
        <f t="shared" si="723"/>
        <v>1.56</v>
      </c>
      <c r="CD110" s="47">
        <f t="shared" si="723"/>
        <v>-53.478530880375565</v>
      </c>
      <c r="CE110" s="45">
        <f t="shared" si="724"/>
        <v>-1.9495402141311891E-5</v>
      </c>
      <c r="CF110" s="49"/>
      <c r="CG110" s="10">
        <v>-36.291850770577547</v>
      </c>
      <c r="CH110" s="48"/>
      <c r="CI110" s="31"/>
    </row>
    <row r="111" spans="2:87" ht="18.649999999999999" customHeight="1" thickTop="1" thickBot="1">
      <c r="D111" s="15">
        <v>0</v>
      </c>
      <c r="E111" s="145">
        <f t="shared" ref="E111" si="833">(1/$E$8)*SIN($B108*$F$8)</f>
        <v>2.6540509822756908E-2</v>
      </c>
      <c r="F111" s="15">
        <f t="shared" ref="F111" si="834">COS($F$8*$B108)</f>
        <v>0.996825166237858</v>
      </c>
      <c r="G111" s="37">
        <v>0</v>
      </c>
      <c r="I111" s="21">
        <v>0</v>
      </c>
      <c r="J111" s="24">
        <f t="shared" ref="J111" si="835">(TAN($K$8*$B108))/$J$8</f>
        <v>0.27357959966854251</v>
      </c>
      <c r="K111" s="22">
        <v>1</v>
      </c>
      <c r="L111" s="23">
        <v>0</v>
      </c>
      <c r="N111" s="21">
        <f t="shared" ref="N111" si="836">D111*I108+F111*I111-E111*J108-G111*J111</f>
        <v>0</v>
      </c>
      <c r="O111" s="24">
        <f t="shared" ref="O111" si="837">(D111*J108+E111*I108+F111*J111+G111*I111)</f>
        <v>0.29925153974163843</v>
      </c>
      <c r="P111" s="22">
        <f t="shared" ref="P111" si="838">D111*K108+F111*K111-E111*L108-G111*L111</f>
        <v>0.996825166237858</v>
      </c>
      <c r="Q111" s="23">
        <f t="shared" ref="Q111" si="839">(D111*L108+E111*K108+F111*L111+G111*K111)</f>
        <v>0</v>
      </c>
      <c r="S111" s="15">
        <v>0</v>
      </c>
      <c r="T111" s="145">
        <f t="shared" ref="T111" si="840">(1/$T$8)*SIN($B108*$U$8)</f>
        <v>4.6216733748353347E-2</v>
      </c>
      <c r="U111" s="15">
        <f t="shared" ref="U111" si="841">COS($U$8*$B108)</f>
        <v>0.99034141673197951</v>
      </c>
      <c r="V111" s="37">
        <v>0</v>
      </c>
      <c r="X111" s="21">
        <f t="shared" ref="X111" si="842">N111*S108+P111*S111-O111*T108-Q111*T111</f>
        <v>0</v>
      </c>
      <c r="Y111" s="24">
        <f t="shared" ref="Y111" si="843">(N111*T108+O111*S108+P111*T111+Q111*S111)</f>
        <v>0.34243119712863362</v>
      </c>
      <c r="Z111" s="22">
        <f t="shared" ref="Z111" si="844">N111*U108+P111*U111-O111*V108-Q111*V111</f>
        <v>0.86272338874187449</v>
      </c>
      <c r="AA111" s="23">
        <f t="shared" ref="AA111" si="845">(N111*V108+O111*U108+P111*V111+Q111*U111)</f>
        <v>0</v>
      </c>
      <c r="AB111" s="8"/>
      <c r="AC111" s="21">
        <v>0</v>
      </c>
      <c r="AD111" s="24">
        <f t="shared" ref="AD111" si="846">(TAN($AE$8*$B108))/$AD$8</f>
        <v>0.2944630276063096</v>
      </c>
      <c r="AE111" s="22">
        <v>1</v>
      </c>
      <c r="AF111" s="23">
        <v>0</v>
      </c>
      <c r="AH111" s="21">
        <f t="shared" ref="AH111" si="847">X111*AC108+Z111*AC111-Y111*AD108-AA111*AD111</f>
        <v>0</v>
      </c>
      <c r="AI111" s="24">
        <f t="shared" ref="AI111" si="848">(X111*AD108+Y111*AC108+Z111*AD111+AA111*AC111)</f>
        <v>0.59647133816434117</v>
      </c>
      <c r="AJ111" s="22">
        <f t="shared" ref="AJ111" si="849">X111*AE108+Z111*AE111-Y111*AF108-AA111*AF111</f>
        <v>0.86272338874187449</v>
      </c>
      <c r="AK111" s="23">
        <f t="shared" ref="AK111" si="850">(X111*AF108+Y111*AE108+Z111*AF111+AA111*AE111)</f>
        <v>0</v>
      </c>
      <c r="AL111" s="8"/>
      <c r="AM111" s="15">
        <v>0</v>
      </c>
      <c r="AN111" s="85">
        <f t="shared" ref="AN111" si="851">(1/$AN$8)*SIN($B108*$AO$8)</f>
        <v>4.6216733748353347E-2</v>
      </c>
      <c r="AO111" s="25">
        <f t="shared" ref="AO111" si="852">COS($AO$8*$B108)</f>
        <v>0.99034141673197951</v>
      </c>
      <c r="AP111" s="37">
        <v>0</v>
      </c>
      <c r="AR111" s="21">
        <f t="shared" ref="AR111" si="853">AH111*AM108+AJ111*AM111-AI111*AN108-AK111*AN111</f>
        <v>0</v>
      </c>
      <c r="AS111" s="24">
        <f t="shared" ref="AS111" si="854">(AH111*AN108+AI111*AM108+AJ111*AN111+AK111*AM111)</f>
        <v>0.6305825272336536</v>
      </c>
      <c r="AT111" s="22">
        <f t="shared" ref="AT111" si="855">AH111*AO108+AJ111*AO111-AI111*AP108-AK111*AP111</f>
        <v>0.60628808983425375</v>
      </c>
      <c r="AU111" s="23">
        <f t="shared" ref="AU111" si="856">(AH111*AP108+AI111*AO108+AJ111*AP111+AK111*AO111)</f>
        <v>0</v>
      </c>
      <c r="AV111" s="8"/>
      <c r="AW111" s="21">
        <v>0</v>
      </c>
      <c r="AX111" s="24">
        <f t="shared" ref="AX111" si="857">(TAN($AY$8*$B108))/$AX$8</f>
        <v>0.27357959966854251</v>
      </c>
      <c r="AY111" s="22">
        <v>1</v>
      </c>
      <c r="AZ111" s="23">
        <v>0</v>
      </c>
      <c r="BB111" s="21">
        <f t="shared" ref="BB111" si="858">AR111*AW108+AT111*AW111-AS111*AX108-AU111*AX111</f>
        <v>0</v>
      </c>
      <c r="BC111" s="24">
        <f t="shared" ref="BC111" si="859">(AR111*AX108+AS111*AW108+AT111*AX111+AU111*AW111)</f>
        <v>0.79645058013431402</v>
      </c>
      <c r="BD111" s="22">
        <f t="shared" ref="BD111" si="860">AR111*AY108+AT111*AY111-AS111*AZ108-AU111*AZ111</f>
        <v>0.60628808983425375</v>
      </c>
      <c r="BE111" s="23">
        <f t="shared" ref="BE111" si="861">(AR111*AZ108+AS111*AY108+AT111*AZ111+AU111*AY111)</f>
        <v>0</v>
      </c>
      <c r="BF111" s="8"/>
      <c r="BG111" s="15">
        <v>0</v>
      </c>
      <c r="BH111" s="85">
        <f t="shared" ref="BH111" si="862">(1/$BH$8)*SIN($B108*$BI$8)</f>
        <v>2.6541365808053233E-2</v>
      </c>
      <c r="BI111" s="25">
        <f t="shared" ref="BI111" si="863">COS($BI$8*$B108)</f>
        <v>0.99682496111874519</v>
      </c>
      <c r="BJ111" s="37">
        <v>0</v>
      </c>
      <c r="BL111" s="21">
        <f t="shared" ref="BL111" si="864">BB111*BG108+BD111*BG111-BC111*BH108-BE111*BH111</f>
        <v>0</v>
      </c>
      <c r="BM111" s="24">
        <f t="shared" ref="BM111" si="865">(BB111*BH108+BC111*BG108+BD111*BH111+BE111*BG111)</f>
        <v>0.81001353255274644</v>
      </c>
      <c r="BN111" s="22">
        <f t="shared" ref="BN111" si="866">BB111*BI108+BD111*BI111-BC111*BJ108-BE111*BJ111</f>
        <v>0.41411312581735893</v>
      </c>
      <c r="BO111" s="23">
        <f t="shared" ref="BO111" si="867">(BB111*BJ108+BC111*BI108+BD111*BJ111+BE111*BI111)</f>
        <v>0</v>
      </c>
      <c r="BQ111" s="38">
        <f t="shared" ref="BQ111" si="868">(180/PI())*ATAN(-1*(($BL$8*BM108+BO108+$BL$8*BM111+BO111)/($BL$8*BL108+BN108+$BL$8*BL111+BN111)))</f>
        <v>-65.682605692219965</v>
      </c>
      <c r="BS111" s="67">
        <f t="shared" ref="BS111" si="869">20*LOG(((($BL$8*BL108+BN108-$BL$8*BL111-BN111)^2+($BL$8*BM108+BO108-$BL$8*BM111-BO111)^2)/(($BL$8*BL108+BN108+$BL$8*BL111+BN111)^2+($BL$8*BM108+BO108+$BL$8*BM111+BO111)^2))^0.5)</f>
        <v>-19.509295820296874</v>
      </c>
      <c r="BT111" s="65"/>
      <c r="BU111" s="46">
        <f t="shared" si="682"/>
        <v>1.58</v>
      </c>
      <c r="BV111" s="47">
        <f t="shared" si="683"/>
        <v>-55.597742313081646</v>
      </c>
      <c r="BW111" s="45">
        <f t="shared" si="684"/>
        <v>-19.475334808489468</v>
      </c>
      <c r="BX111" s="49">
        <f t="shared" si="725"/>
        <v>-55.597742313081646</v>
      </c>
      <c r="BY111" s="10">
        <f t="shared" si="726"/>
        <v>-79.124164798126202</v>
      </c>
      <c r="BZ111" s="48">
        <f t="shared" si="727"/>
        <v>-1.3809771936178967</v>
      </c>
      <c r="CA111" s="31">
        <f t="shared" si="685"/>
        <v>-1.1967699567582954E-5</v>
      </c>
      <c r="CC111" s="44">
        <f t="shared" si="723"/>
        <v>1.58</v>
      </c>
      <c r="CD111" s="47">
        <f t="shared" si="723"/>
        <v>-55.597742313081646</v>
      </c>
      <c r="CE111" s="45">
        <f t="shared" si="724"/>
        <v>-1.1967699567582954E-5</v>
      </c>
      <c r="CF111" s="49"/>
      <c r="CG111" s="10">
        <v>-37.29634685552027</v>
      </c>
      <c r="CH111" s="48"/>
      <c r="CI111" s="31"/>
    </row>
    <row r="112" spans="2:87" ht="18.649999999999999" customHeight="1">
      <c r="BS112" s="32"/>
      <c r="BU112" s="46">
        <f t="shared" si="682"/>
        <v>1.6</v>
      </c>
      <c r="BV112" s="47">
        <f t="shared" si="683"/>
        <v>-57.778776740901961</v>
      </c>
      <c r="BW112" s="45">
        <f t="shared" si="684"/>
        <v>-21.057818104451993</v>
      </c>
      <c r="BX112" s="49">
        <f t="shared" si="725"/>
        <v>-57.778776740901961</v>
      </c>
      <c r="BY112" s="10">
        <f t="shared" si="726"/>
        <v>-76.087958414580044</v>
      </c>
      <c r="BZ112" s="48">
        <f t="shared" si="727"/>
        <v>-1.3279853954549463</v>
      </c>
      <c r="CA112" s="31">
        <f t="shared" si="685"/>
        <v>-7.2428084445222636E-6</v>
      </c>
      <c r="CC112" s="44">
        <f t="shared" si="723"/>
        <v>1.6</v>
      </c>
      <c r="CD112" s="47">
        <f t="shared" si="723"/>
        <v>-57.778776740901961</v>
      </c>
      <c r="CE112" s="45">
        <f t="shared" si="724"/>
        <v>-7.2428084445222636E-6</v>
      </c>
      <c r="CF112" s="49"/>
      <c r="CG112" s="10">
        <v>-38.279892259287067</v>
      </c>
      <c r="CH112" s="48"/>
      <c r="CI112" s="31"/>
    </row>
    <row r="113" spans="2:87" ht="18.649999999999999" customHeight="1" thickBot="1">
      <c r="D113" s="8"/>
      <c r="E113" s="8" t="s">
        <v>93</v>
      </c>
      <c r="F113" s="8"/>
      <c r="G113" s="8"/>
      <c r="H113" s="8"/>
      <c r="I113" s="8"/>
      <c r="J113" s="8" t="s">
        <v>94</v>
      </c>
      <c r="K113" s="8"/>
      <c r="L113" s="8"/>
      <c r="M113" s="8"/>
      <c r="N113" s="8"/>
      <c r="O113" s="8" t="s">
        <v>95</v>
      </c>
      <c r="P113" s="8"/>
      <c r="Q113" s="8"/>
      <c r="R113" s="8"/>
      <c r="S113" s="8"/>
      <c r="T113" s="8" t="s">
        <v>96</v>
      </c>
      <c r="U113" s="8"/>
      <c r="V113" s="8"/>
      <c r="W113" s="8"/>
      <c r="X113" s="8"/>
      <c r="Y113" s="8" t="s">
        <v>97</v>
      </c>
      <c r="Z113" s="8"/>
      <c r="AA113" s="8"/>
      <c r="AB113" s="8"/>
      <c r="AC113" s="8"/>
      <c r="AD113" s="8" t="s">
        <v>98</v>
      </c>
      <c r="AE113" s="8"/>
      <c r="AF113" s="8"/>
      <c r="AG113" s="8"/>
      <c r="AH113" s="8"/>
      <c r="AI113" s="8" t="s">
        <v>99</v>
      </c>
      <c r="AJ113" s="8"/>
      <c r="AK113" s="8"/>
      <c r="AL113" s="8"/>
      <c r="AM113" s="8"/>
      <c r="AN113" s="8" t="s">
        <v>96</v>
      </c>
      <c r="AO113" s="8"/>
      <c r="AP113" s="8"/>
      <c r="AQ113" s="8"/>
      <c r="AR113" s="8"/>
      <c r="AS113" s="8" t="s">
        <v>100</v>
      </c>
      <c r="AT113" s="8"/>
      <c r="AU113" s="8"/>
      <c r="AV113" s="8"/>
      <c r="AW113" s="8"/>
      <c r="AX113" s="8" t="s">
        <v>94</v>
      </c>
      <c r="AY113" s="8"/>
      <c r="AZ113" s="8"/>
      <c r="BA113" s="8"/>
      <c r="BB113" s="8"/>
      <c r="BC113" s="8" t="s">
        <v>101</v>
      </c>
      <c r="BD113" s="8"/>
      <c r="BE113" s="8"/>
      <c r="BF113" s="8"/>
      <c r="BG113" s="8"/>
      <c r="BH113" s="8" t="s">
        <v>96</v>
      </c>
      <c r="BI113" s="8"/>
      <c r="BJ113" s="8"/>
      <c r="BK113" s="8"/>
      <c r="BL113" s="8"/>
      <c r="BM113" s="8" t="s">
        <v>102</v>
      </c>
      <c r="BN113" s="8"/>
      <c r="BO113" s="8"/>
      <c r="BP113" s="8"/>
      <c r="BU113" s="46">
        <f t="shared" si="682"/>
        <v>1.62</v>
      </c>
      <c r="BV113" s="47">
        <f t="shared" si="683"/>
        <v>-60.03461043183016</v>
      </c>
      <c r="BW113" s="45">
        <f t="shared" si="684"/>
        <v>-22.579577272743595</v>
      </c>
      <c r="BX113" s="49">
        <f t="shared" si="725"/>
        <v>-60.03461043183016</v>
      </c>
      <c r="BY113" s="10">
        <f t="shared" si="726"/>
        <v>-73.273075871876472</v>
      </c>
      <c r="BZ113" s="48">
        <f t="shared" si="727"/>
        <v>-1.2788564270278593</v>
      </c>
      <c r="CA113" s="31">
        <f t="shared" si="685"/>
        <v>-4.3084740704044299E-6</v>
      </c>
      <c r="CC113" s="44">
        <f t="shared" si="723"/>
        <v>1.62</v>
      </c>
      <c r="CD113" s="47">
        <f t="shared" si="723"/>
        <v>-60.03461043183016</v>
      </c>
      <c r="CE113" s="45">
        <f t="shared" si="724"/>
        <v>-4.3084740704044299E-6</v>
      </c>
      <c r="CF113" s="49"/>
      <c r="CG113" s="10">
        <v>-39.243497543837755</v>
      </c>
      <c r="CH113" s="48"/>
      <c r="CI113" s="31"/>
    </row>
    <row r="114" spans="2:87" ht="18.649999999999999" customHeight="1" thickBot="1">
      <c r="B114" s="16"/>
      <c r="D114" s="250" t="s">
        <v>22</v>
      </c>
      <c r="E114" s="251"/>
      <c r="F114" s="252" t="s">
        <v>23</v>
      </c>
      <c r="G114" s="253"/>
      <c r="H114" s="123"/>
      <c r="I114" s="242" t="s">
        <v>1</v>
      </c>
      <c r="J114" s="243"/>
      <c r="K114" s="244" t="s">
        <v>2</v>
      </c>
      <c r="L114" s="245"/>
      <c r="M114" s="123"/>
      <c r="N114" s="242" t="s">
        <v>43</v>
      </c>
      <c r="O114" s="243"/>
      <c r="P114" s="244" t="s">
        <v>44</v>
      </c>
      <c r="Q114" s="245"/>
      <c r="R114" s="123"/>
      <c r="S114" s="242" t="s">
        <v>32</v>
      </c>
      <c r="T114" s="243"/>
      <c r="U114" s="244" t="s">
        <v>33</v>
      </c>
      <c r="V114" s="245"/>
      <c r="W114" s="123"/>
      <c r="X114" s="242" t="s">
        <v>45</v>
      </c>
      <c r="Y114" s="243"/>
      <c r="Z114" s="244" t="s">
        <v>46</v>
      </c>
      <c r="AA114" s="245"/>
      <c r="AB114" s="127"/>
      <c r="AC114" s="242" t="s">
        <v>62</v>
      </c>
      <c r="AD114" s="243"/>
      <c r="AE114" s="244" t="s">
        <v>3</v>
      </c>
      <c r="AF114" s="245"/>
      <c r="AG114" s="123"/>
      <c r="AH114" s="242" t="s">
        <v>76</v>
      </c>
      <c r="AI114" s="243"/>
      <c r="AJ114" s="244" t="s">
        <v>77</v>
      </c>
      <c r="AK114" s="245"/>
      <c r="AL114" s="127"/>
      <c r="AM114" s="242" t="s">
        <v>64</v>
      </c>
      <c r="AN114" s="243"/>
      <c r="AO114" s="244" t="s">
        <v>65</v>
      </c>
      <c r="AP114" s="245"/>
      <c r="AQ114" s="123"/>
      <c r="AR114" s="242" t="s">
        <v>80</v>
      </c>
      <c r="AS114" s="243"/>
      <c r="AT114" s="244" t="s">
        <v>81</v>
      </c>
      <c r="AU114" s="245"/>
      <c r="AV114" s="127"/>
      <c r="AW114" s="242" t="s">
        <v>68</v>
      </c>
      <c r="AX114" s="243"/>
      <c r="AY114" s="244" t="s">
        <v>69</v>
      </c>
      <c r="AZ114" s="245"/>
      <c r="BA114" s="123"/>
      <c r="BB114" s="246" t="s">
        <v>84</v>
      </c>
      <c r="BC114" s="247"/>
      <c r="BD114" s="248" t="s">
        <v>85</v>
      </c>
      <c r="BE114" s="249"/>
      <c r="BF114" s="127"/>
      <c r="BG114" s="242" t="s">
        <v>72</v>
      </c>
      <c r="BH114" s="243"/>
      <c r="BI114" s="244" t="s">
        <v>73</v>
      </c>
      <c r="BJ114" s="245"/>
      <c r="BK114" s="123"/>
      <c r="BL114" s="242" t="s">
        <v>88</v>
      </c>
      <c r="BM114" s="243"/>
      <c r="BN114" s="244" t="s">
        <v>89</v>
      </c>
      <c r="BO114" s="245"/>
      <c r="BP114" s="123"/>
      <c r="BQ114" s="19" t="s">
        <v>165</v>
      </c>
      <c r="BS114" s="63" t="s">
        <v>120</v>
      </c>
      <c r="BT114" s="4"/>
      <c r="BU114" s="46">
        <f t="shared" si="682"/>
        <v>1.64</v>
      </c>
      <c r="BV114" s="47">
        <f t="shared" si="683"/>
        <v>-62.380855547037626</v>
      </c>
      <c r="BW114" s="45">
        <f t="shared" si="684"/>
        <v>-24.04503879018111</v>
      </c>
      <c r="BX114" s="49">
        <f t="shared" si="725"/>
        <v>-62.380855547037626</v>
      </c>
      <c r="BY114" s="10">
        <f t="shared" si="726"/>
        <v>-70.656943961460016</v>
      </c>
      <c r="BZ114" s="48">
        <f t="shared" si="727"/>
        <v>-1.2331963115246025</v>
      </c>
      <c r="CA114" s="31">
        <f t="shared" si="685"/>
        <v>-2.5101454187074179E-6</v>
      </c>
      <c r="CC114" s="44">
        <f t="shared" si="723"/>
        <v>1.64</v>
      </c>
      <c r="CD114" s="47">
        <f t="shared" si="723"/>
        <v>-62.380855547037626</v>
      </c>
      <c r="CE114" s="45">
        <f t="shared" si="724"/>
        <v>-2.5101454187074179E-6</v>
      </c>
      <c r="CF114" s="49"/>
      <c r="CG114" s="10">
        <v>-40.188095859091916</v>
      </c>
      <c r="CH114" s="48"/>
      <c r="CI114" s="31"/>
    </row>
    <row r="115" spans="2:87" ht="18.649999999999999" customHeight="1" thickTop="1" thickBot="1">
      <c r="B115" s="39">
        <v>0.26</v>
      </c>
      <c r="D115" s="25">
        <f t="shared" ref="D115" si="870">COS($F$8*$B115)</f>
        <v>0.9962743223143844</v>
      </c>
      <c r="E115" s="26">
        <v>0</v>
      </c>
      <c r="F115" s="10">
        <v>0</v>
      </c>
      <c r="G115" s="85">
        <f t="shared" ref="G115" si="871">$E$8*SIN($B115*$F$8)</f>
        <v>0.25872238456138208</v>
      </c>
      <c r="I115" s="21">
        <v>1</v>
      </c>
      <c r="J115" s="24">
        <v>0</v>
      </c>
      <c r="K115" s="22">
        <v>0</v>
      </c>
      <c r="L115" s="23">
        <v>0</v>
      </c>
      <c r="N115" s="21">
        <f t="shared" ref="N115" si="872">D115*I115+F115*I118-E115*J115-G115*J118</f>
        <v>0.91943274993170832</v>
      </c>
      <c r="O115" s="24">
        <f t="shared" ref="O115" si="873">(D115*J115+E115*I115+F115*J118+G115*I118)</f>
        <v>0</v>
      </c>
      <c r="P115" s="22">
        <f t="shared" ref="P115" si="874">D115*K115+F115*K118-E115*L115-G115*L118</f>
        <v>0</v>
      </c>
      <c r="Q115" s="23">
        <f t="shared" ref="Q115" si="875">(D115*L115+E115*K115+F115*L118+G115*K118)</f>
        <v>0.25872238456138208</v>
      </c>
      <c r="S115" s="25">
        <f t="shared" ref="S115" si="876">COS($U$8*$B115)</f>
        <v>0.98866775308292831</v>
      </c>
      <c r="T115" s="26">
        <v>0</v>
      </c>
      <c r="U115" s="10">
        <v>0</v>
      </c>
      <c r="V115" s="85">
        <f t="shared" ref="V115" si="877">$T$8*SIN($B115*$U$8)</f>
        <v>0.45036059566261433</v>
      </c>
      <c r="X115" s="21">
        <f t="shared" ref="X115" si="878">N115*S115+P115*S118-O115*T115-Q115*T118</f>
        <v>0.89606702573891595</v>
      </c>
      <c r="Y115" s="24">
        <f t="shared" ref="Y115" si="879">(N115*T115+O115*S115+P115*T118+Q115*S118)</f>
        <v>0</v>
      </c>
      <c r="Z115" s="22">
        <f t="shared" ref="Z115" si="880">N115*U115+P115*U118-O115*V115-Q115*V118</f>
        <v>0</v>
      </c>
      <c r="AA115" s="23">
        <f t="shared" ref="AA115" si="881">(N115*V115+O115*U115+P115*V118+Q115*U118)</f>
        <v>0.66986675954751851</v>
      </c>
      <c r="AB115" s="8"/>
      <c r="AC115" s="21">
        <v>1</v>
      </c>
      <c r="AD115" s="24">
        <v>0</v>
      </c>
      <c r="AE115" s="22">
        <v>0</v>
      </c>
      <c r="AF115" s="23">
        <v>0</v>
      </c>
      <c r="AH115" s="21">
        <f t="shared" ref="AH115" si="882">X115*AC115+Z115*AC118-Y115*AD115-AA115*AD118</f>
        <v>0.68185590212908564</v>
      </c>
      <c r="AI115" s="24">
        <f t="shared" ref="AI115" si="883">(X115*AD115+Y115*AC115+Z115*AD118+AA115*AC118)</f>
        <v>0</v>
      </c>
      <c r="AJ115" s="22">
        <f t="shared" ref="AJ115" si="884">X115*AE115+Z115*AE118-Y115*AF115-AA115*AF118</f>
        <v>0</v>
      </c>
      <c r="AK115" s="23">
        <f t="shared" ref="AK115" si="885">(X115*AF115+Y115*AE115+Z115*AF118+AA115*AE118)</f>
        <v>0.66986675954751851</v>
      </c>
      <c r="AL115" s="8"/>
      <c r="AM115" s="25">
        <f t="shared" ref="AM115" si="886">COS($AO$8*$B115)</f>
        <v>0.98866775308292831</v>
      </c>
      <c r="AN115" s="26">
        <v>0</v>
      </c>
      <c r="AO115" s="10">
        <v>0</v>
      </c>
      <c r="AP115" s="85">
        <f t="shared" ref="AP115" si="887">$AN$8*SIN($B115*$AO$8)</f>
        <v>0.45036059566261433</v>
      </c>
      <c r="AR115" s="21">
        <f t="shared" ref="AR115" si="888">AH115*AM115+AJ115*AM118-AI115*AN115-AK115*AN118</f>
        <v>0.64060876570158443</v>
      </c>
      <c r="AS115" s="24">
        <f t="shared" ref="AS115" si="889">(AH115*AN115+AI115*AM115+AJ115*AN118+AK115*AM118)</f>
        <v>0</v>
      </c>
      <c r="AT115" s="22">
        <f t="shared" ref="AT115" si="890">AH115*AO115+AJ115*AO118-AI115*AP115-AK115*AP118</f>
        <v>0</v>
      </c>
      <c r="AU115" s="23">
        <f t="shared" ref="AU115" si="891">(AH115*AP115+AI115*AO115+AJ115*AP118+AK115*AO118)</f>
        <v>0.96935669426571169</v>
      </c>
      <c r="AV115" s="8"/>
      <c r="AW115" s="21">
        <v>1</v>
      </c>
      <c r="AX115" s="24">
        <v>0</v>
      </c>
      <c r="AY115" s="22">
        <v>0</v>
      </c>
      <c r="AZ115" s="23">
        <v>0</v>
      </c>
      <c r="BB115" s="21">
        <f t="shared" ref="BB115" si="892">AR115*AW115+AT115*AW118-AS115*AX115-AU115*AX118</f>
        <v>0.35270599024854582</v>
      </c>
      <c r="BC115" s="24">
        <f t="shared" ref="BC115" si="893">(AR115*AX115+AS115*AW115+AT115*AX118+AU115*AW118)</f>
        <v>0</v>
      </c>
      <c r="BD115" s="22">
        <f t="shared" ref="BD115" si="894">AR115*AY115+AT115*AY118-AS115*AZ115-AU115*AZ118</f>
        <v>0</v>
      </c>
      <c r="BE115" s="23">
        <f t="shared" ref="BE115" si="895">(AR115*AZ115+AS115*AY115+AT115*AZ118+AU115*AY118)</f>
        <v>0.96935669426571169</v>
      </c>
      <c r="BF115" s="8"/>
      <c r="BG115" s="25">
        <f t="shared" ref="BG115" si="896">COS($BI$8*$B115)</f>
        <v>0.99627408162858466</v>
      </c>
      <c r="BH115" s="26">
        <v>0</v>
      </c>
      <c r="BI115" s="10">
        <v>0</v>
      </c>
      <c r="BJ115" s="85">
        <f t="shared" ref="BJ115" si="897">$BH$8*SIN($B115*$BI$8)</f>
        <v>0.25873072580596546</v>
      </c>
      <c r="BL115" s="21">
        <f t="shared" ref="BL115" si="898">BB115*BG115+BD115*BG118-BC115*BH115-BE115*BH118</f>
        <v>0.32352490751174395</v>
      </c>
      <c r="BM115" s="24">
        <f t="shared" ref="BM115" si="899">(BB115*BH115+BC115*BG115+BD115*BH118+BE115*BG118)</f>
        <v>0</v>
      </c>
      <c r="BN115" s="22">
        <f t="shared" ref="BN115" si="900">BB115*BI115+BD115*BI118-BC115*BJ115-BE115*BJ118</f>
        <v>0</v>
      </c>
      <c r="BO115" s="23">
        <f t="shared" ref="BO115" si="901">(BB115*BJ115+BC115*BI115+BD115*BJ118+BE115*BI118)</f>
        <v>1.0570008272032108</v>
      </c>
      <c r="BQ115" s="27">
        <f t="shared" ref="BQ115" si="902">20*LOG((2*$BL$8)/(($BL$8*BL115+BN115+$BL$8*BL118+BN118)^2+($BL$8*BM115+BO115+$BL$8*BM118+BO118)^2)^0.5)</f>
        <v>-4.7596318606508523E-2</v>
      </c>
      <c r="BS115" s="64">
        <f t="shared" ref="BS115" si="903">((BL115^2+BM115^2)/(BL118^2+BM118^2))^0.5</f>
        <v>0.38194265338721822</v>
      </c>
      <c r="BT115" s="4"/>
      <c r="BU115" s="46">
        <f t="shared" si="682"/>
        <v>1.66</v>
      </c>
      <c r="BV115" s="47">
        <f t="shared" si="683"/>
        <v>-64.836732921622158</v>
      </c>
      <c r="BW115" s="45">
        <f t="shared" si="684"/>
        <v>-25.458177669410311</v>
      </c>
      <c r="BX115" s="49">
        <f t="shared" si="725"/>
        <v>-64.836732921622158</v>
      </c>
      <c r="BY115" s="10">
        <f t="shared" si="726"/>
        <v>-68.220010625489934</v>
      </c>
      <c r="BZ115" s="48">
        <f t="shared" si="727"/>
        <v>-1.1906638011603157</v>
      </c>
      <c r="CA115" s="31">
        <f t="shared" si="685"/>
        <v>-1.4259723040103339E-6</v>
      </c>
      <c r="CC115" s="44">
        <f t="shared" si="723"/>
        <v>1.66</v>
      </c>
      <c r="CD115" s="47">
        <f t="shared" si="723"/>
        <v>-64.836732921622158</v>
      </c>
      <c r="CE115" s="45">
        <f t="shared" si="724"/>
        <v>-1.4259723040103339E-6</v>
      </c>
      <c r="CF115" s="49"/>
      <c r="CG115" s="10">
        <v>-41.114550821281519</v>
      </c>
      <c r="CH115" s="48"/>
      <c r="CI115" s="31"/>
    </row>
    <row r="116" spans="2:87" ht="18.649999999999999" customHeight="1" thickBot="1">
      <c r="D116" s="25"/>
      <c r="E116" s="10"/>
      <c r="F116" s="10"/>
      <c r="G116" s="31"/>
      <c r="I116" s="29"/>
      <c r="L116" s="30"/>
      <c r="N116" s="29"/>
      <c r="Q116" s="30"/>
      <c r="S116" s="29"/>
      <c r="V116" s="30"/>
      <c r="X116" s="29"/>
      <c r="AA116" s="30"/>
      <c r="AC116" s="29"/>
      <c r="AF116" s="30"/>
      <c r="AH116" s="29"/>
      <c r="AK116" s="30"/>
      <c r="AM116" s="29"/>
      <c r="AP116" s="30"/>
      <c r="AR116" s="29"/>
      <c r="AU116" s="30"/>
      <c r="AW116" s="29"/>
      <c r="AZ116" s="30"/>
      <c r="BB116" s="29"/>
      <c r="BE116" s="30"/>
      <c r="BG116" s="29"/>
      <c r="BJ116" s="30"/>
      <c r="BL116" s="29"/>
      <c r="BO116" s="30"/>
      <c r="BS116" s="65"/>
      <c r="BT116" s="65"/>
      <c r="BU116" s="46">
        <f t="shared" si="682"/>
        <v>1.68</v>
      </c>
      <c r="BV116" s="47">
        <f t="shared" si="683"/>
        <v>-67.426527816907807</v>
      </c>
      <c r="BW116" s="45">
        <f t="shared" si="684"/>
        <v>-26.822577881920111</v>
      </c>
      <c r="BX116" s="49">
        <f t="shared" si="725"/>
        <v>-67.426527816907807</v>
      </c>
      <c r="BY116" s="10">
        <f t="shared" si="726"/>
        <v>-65.945252419596414</v>
      </c>
      <c r="BZ116" s="48">
        <f t="shared" si="727"/>
        <v>-1.1509617807807146</v>
      </c>
      <c r="CA116" s="31">
        <f t="shared" si="685"/>
        <v>-7.8547355569868617E-7</v>
      </c>
      <c r="CC116" s="44">
        <f t="shared" si="723"/>
        <v>1.68</v>
      </c>
      <c r="CD116" s="47">
        <f t="shared" si="723"/>
        <v>-67.426527816907807</v>
      </c>
      <c r="CE116" s="45">
        <f t="shared" si="724"/>
        <v>-7.8547355569868617E-7</v>
      </c>
      <c r="CF116" s="49"/>
      <c r="CG116" s="10">
        <v>-42.023663436357211</v>
      </c>
      <c r="CH116" s="48"/>
      <c r="CI116" s="31"/>
    </row>
    <row r="117" spans="2:87" ht="18.649999999999999" customHeight="1" thickBot="1">
      <c r="D117" s="254" t="s">
        <v>24</v>
      </c>
      <c r="E117" s="255"/>
      <c r="F117" s="256" t="s">
        <v>25</v>
      </c>
      <c r="G117" s="257"/>
      <c r="H117" s="123"/>
      <c r="I117" s="242" t="s">
        <v>4</v>
      </c>
      <c r="J117" s="243"/>
      <c r="K117" s="244" t="s">
        <v>5</v>
      </c>
      <c r="L117" s="245"/>
      <c r="M117" s="123"/>
      <c r="N117" s="242" t="s">
        <v>6</v>
      </c>
      <c r="O117" s="243"/>
      <c r="P117" s="244" t="s">
        <v>7</v>
      </c>
      <c r="Q117" s="245"/>
      <c r="R117" s="123"/>
      <c r="S117" s="242" t="s">
        <v>34</v>
      </c>
      <c r="T117" s="243"/>
      <c r="U117" s="244" t="s">
        <v>35</v>
      </c>
      <c r="V117" s="245"/>
      <c r="W117" s="123"/>
      <c r="X117" s="242" t="s">
        <v>47</v>
      </c>
      <c r="Y117" s="243"/>
      <c r="Z117" s="244" t="s">
        <v>48</v>
      </c>
      <c r="AA117" s="245"/>
      <c r="AB117" s="127"/>
      <c r="AC117" s="242" t="s">
        <v>63</v>
      </c>
      <c r="AD117" s="243"/>
      <c r="AE117" s="244" t="s">
        <v>8</v>
      </c>
      <c r="AF117" s="245"/>
      <c r="AG117" s="123"/>
      <c r="AH117" s="242" t="s">
        <v>78</v>
      </c>
      <c r="AI117" s="243"/>
      <c r="AJ117" s="244" t="s">
        <v>79</v>
      </c>
      <c r="AK117" s="245"/>
      <c r="AL117" s="127"/>
      <c r="AM117" s="242" t="s">
        <v>67</v>
      </c>
      <c r="AN117" s="243"/>
      <c r="AO117" s="244" t="s">
        <v>66</v>
      </c>
      <c r="AP117" s="245"/>
      <c r="AQ117" s="123"/>
      <c r="AR117" s="242" t="s">
        <v>83</v>
      </c>
      <c r="AS117" s="243"/>
      <c r="AT117" s="244" t="s">
        <v>82</v>
      </c>
      <c r="AU117" s="245"/>
      <c r="AV117" s="127"/>
      <c r="AW117" s="242" t="s">
        <v>71</v>
      </c>
      <c r="AX117" s="243"/>
      <c r="AY117" s="244" t="s">
        <v>70</v>
      </c>
      <c r="AZ117" s="245"/>
      <c r="BA117" s="123"/>
      <c r="BB117" s="124" t="s">
        <v>87</v>
      </c>
      <c r="BC117" s="125"/>
      <c r="BD117" s="122" t="s">
        <v>86</v>
      </c>
      <c r="BE117" s="126"/>
      <c r="BF117" s="127"/>
      <c r="BG117" s="242" t="s">
        <v>74</v>
      </c>
      <c r="BH117" s="243"/>
      <c r="BI117" s="244" t="s">
        <v>75</v>
      </c>
      <c r="BJ117" s="245"/>
      <c r="BK117" s="123"/>
      <c r="BL117" s="242" t="s">
        <v>91</v>
      </c>
      <c r="BM117" s="243"/>
      <c r="BN117" s="244" t="s">
        <v>90</v>
      </c>
      <c r="BO117" s="245"/>
      <c r="BP117" s="123"/>
      <c r="BQ117" s="35" t="s">
        <v>166</v>
      </c>
      <c r="BS117" s="66" t="s">
        <v>121</v>
      </c>
      <c r="BT117" s="65"/>
      <c r="BU117" s="46">
        <f t="shared" si="682"/>
        <v>1.7</v>
      </c>
      <c r="BV117" s="47">
        <f t="shared" si="683"/>
        <v>-70.181867244007137</v>
      </c>
      <c r="BW117" s="45">
        <f t="shared" si="684"/>
        <v>-28.141482930312041</v>
      </c>
      <c r="BX117" s="49">
        <f t="shared" si="725"/>
        <v>-70.181867244007137</v>
      </c>
      <c r="BY117" s="10">
        <f t="shared" si="726"/>
        <v>-63.817776140167425</v>
      </c>
      <c r="BZ117" s="48">
        <f t="shared" si="727"/>
        <v>-1.1138303149465998</v>
      </c>
      <c r="CA117" s="31">
        <f t="shared" si="685"/>
        <v>-4.164833136896198E-7</v>
      </c>
      <c r="CC117" s="44">
        <f t="shared" si="723"/>
        <v>1.7</v>
      </c>
      <c r="CD117" s="47">
        <f t="shared" si="723"/>
        <v>-70.181867244007137</v>
      </c>
      <c r="CE117" s="45">
        <f t="shared" si="724"/>
        <v>-4.164833136896198E-7</v>
      </c>
      <c r="CF117" s="49"/>
      <c r="CG117" s="10">
        <v>-42.916178194379441</v>
      </c>
      <c r="CH117" s="48"/>
      <c r="CI117" s="31"/>
    </row>
    <row r="118" spans="2:87" ht="18.649999999999999" customHeight="1" thickTop="1" thickBot="1">
      <c r="D118" s="15">
        <v>0</v>
      </c>
      <c r="E118" s="145">
        <f t="shared" ref="E118" si="904">(1/$E$8)*SIN($B115*$F$8)</f>
        <v>2.8746931617931338E-2</v>
      </c>
      <c r="F118" s="15">
        <f t="shared" ref="F118" si="905">COS($F$8*$B115)</f>
        <v>0.9962743223143844</v>
      </c>
      <c r="G118" s="37">
        <v>0</v>
      </c>
      <c r="I118" s="21">
        <v>0</v>
      </c>
      <c r="J118" s="24">
        <f t="shared" ref="J118" si="906">(TAN($K$8*$B115))/$J$8</f>
        <v>0.29700395855947037</v>
      </c>
      <c r="K118" s="22">
        <v>1</v>
      </c>
      <c r="L118" s="23">
        <v>0</v>
      </c>
      <c r="N118" s="21">
        <f t="shared" ref="N118" si="907">D118*I115+F118*I118-E118*J115-G118*J118</f>
        <v>0</v>
      </c>
      <c r="O118" s="24">
        <f t="shared" ref="O118" si="908">(D118*J115+E118*I115+F118*J118+G118*I118)</f>
        <v>0.32464434915645718</v>
      </c>
      <c r="P118" s="22">
        <f t="shared" ref="P118" si="909">D118*K115+F118*K118-E118*L115-G118*L118</f>
        <v>0.9962743223143844</v>
      </c>
      <c r="Q118" s="23">
        <f t="shared" ref="Q118" si="910">(D118*L115+E118*K115+F118*L118+G118*K118)</f>
        <v>0</v>
      </c>
      <c r="S118" s="15">
        <v>0</v>
      </c>
      <c r="T118" s="145">
        <f t="shared" ref="T118" si="911">(1/$T$8)*SIN($B115*$U$8)</f>
        <v>5.0040066184734923E-2</v>
      </c>
      <c r="U118" s="15">
        <f t="shared" ref="U118" si="912">COS($U$8*$B115)</f>
        <v>0.98866775308292831</v>
      </c>
      <c r="V118" s="37">
        <v>0</v>
      </c>
      <c r="X118" s="21">
        <f t="shared" ref="X118" si="913">N118*S115+P118*S118-O118*T115-Q118*T118</f>
        <v>0</v>
      </c>
      <c r="Y118" s="24">
        <f t="shared" ref="Y118" si="914">(N118*T115+O118*S115+P118*T118+Q118*S118)</f>
        <v>0.37081903225834789</v>
      </c>
      <c r="Z118" s="22">
        <f t="shared" ref="Z118" si="915">N118*U115+P118*U118-O118*V115-Q118*V118</f>
        <v>0.83877727323217566</v>
      </c>
      <c r="AA118" s="23">
        <f t="shared" ref="AA118" si="916">(N118*V115+O118*U115+P118*V118+Q118*U118)</f>
        <v>0</v>
      </c>
      <c r="AB118" s="8"/>
      <c r="AC118" s="21">
        <v>0</v>
      </c>
      <c r="AD118" s="24">
        <f t="shared" ref="AD118" si="917">(TAN($AE$8*$B115))/$AD$8</f>
        <v>0.31978168875632157</v>
      </c>
      <c r="AE118" s="22">
        <v>1</v>
      </c>
      <c r="AF118" s="23">
        <v>0</v>
      </c>
      <c r="AH118" s="21">
        <f t="shared" ref="AH118" si="918">X118*AC115+Z118*AC118-Y118*AD115-AA118*AD118</f>
        <v>0</v>
      </c>
      <c r="AI118" s="24">
        <f t="shared" ref="AI118" si="919">(X118*AD115+Y118*AC115+Z118*AD118+AA118*AC118)</f>
        <v>0.63904464518295556</v>
      </c>
      <c r="AJ118" s="22">
        <f t="shared" ref="AJ118" si="920">X118*AE115+Z118*AE118-Y118*AF115-AA118*AF118</f>
        <v>0.83877727323217566</v>
      </c>
      <c r="AK118" s="23">
        <f t="shared" ref="AK118" si="921">(X118*AF115+Y118*AE115+Z118*AF118+AA118*AE118)</f>
        <v>0</v>
      </c>
      <c r="AL118" s="8"/>
      <c r="AM118" s="15">
        <v>0</v>
      </c>
      <c r="AN118" s="85">
        <f t="shared" ref="AN118" si="922">(1/$AN$8)*SIN($B115*$AO$8)</f>
        <v>5.0040066184734923E-2</v>
      </c>
      <c r="AO118" s="25">
        <f t="shared" ref="AO118" si="923">COS($AO$8*$B115)</f>
        <v>0.98866775308292831</v>
      </c>
      <c r="AP118" s="37">
        <v>0</v>
      </c>
      <c r="AR118" s="21">
        <f t="shared" ref="AR118" si="924">AH118*AM115+AJ118*AM118-AI118*AN115-AK118*AN118</f>
        <v>0</v>
      </c>
      <c r="AS118" s="24">
        <f t="shared" ref="AS118" si="925">(AH118*AN115+AI118*AM115+AJ118*AN118+AK118*AM118)</f>
        <v>0.67377530373949934</v>
      </c>
      <c r="AT118" s="22">
        <f t="shared" ref="AT118" si="926">AH118*AO115+AJ118*AO118-AI118*AP115-AK118*AP118</f>
        <v>0.54147151500388058</v>
      </c>
      <c r="AU118" s="23">
        <f t="shared" ref="AU118" si="927">(AH118*AP115+AI118*AO115+AJ118*AP118+AK118*AO118)</f>
        <v>0</v>
      </c>
      <c r="AV118" s="8"/>
      <c r="AW118" s="21">
        <v>0</v>
      </c>
      <c r="AX118" s="24">
        <f t="shared" ref="AX118" si="928">(TAN($AY$8*$B115))/$AX$8</f>
        <v>0.29700395855947037</v>
      </c>
      <c r="AY118" s="22">
        <v>1</v>
      </c>
      <c r="AZ118" s="23">
        <v>0</v>
      </c>
      <c r="BB118" s="21">
        <f t="shared" ref="BB118" si="929">AR118*AW115+AT118*AW118-AS118*AX115-AU118*AX118</f>
        <v>0</v>
      </c>
      <c r="BC118" s="24">
        <f t="shared" ref="BC118" si="930">(AR118*AX115+AS118*AW115+AT118*AX118+AU118*AW118)</f>
        <v>0.83459448714284556</v>
      </c>
      <c r="BD118" s="22">
        <f t="shared" ref="BD118" si="931">AR118*AY115+AT118*AY118-AS118*AZ115-AU118*AZ118</f>
        <v>0.54147151500388058</v>
      </c>
      <c r="BE118" s="23">
        <f t="shared" ref="BE118" si="932">(AR118*AZ115+AS118*AY115+AT118*AZ118+AU118*AY118)</f>
        <v>0</v>
      </c>
      <c r="BF118" s="8"/>
      <c r="BG118" s="15">
        <v>0</v>
      </c>
      <c r="BH118" s="85">
        <f t="shared" ref="BH118" si="933">(1/$BH$8)*SIN($B115*$BI$8)</f>
        <v>2.8747858422885048E-2</v>
      </c>
      <c r="BI118" s="25">
        <f t="shared" ref="BI118" si="934">COS($BI$8*$B115)</f>
        <v>0.99627408162858466</v>
      </c>
      <c r="BJ118" s="37">
        <v>0</v>
      </c>
      <c r="BL118" s="21">
        <f t="shared" ref="BL118" si="935">BB118*BG115+BD118*BG118-BC118*BH115-BE118*BH118</f>
        <v>0</v>
      </c>
      <c r="BM118" s="24">
        <f t="shared" ref="BM118" si="936">(BB118*BH115+BC118*BG115+BD118*BH118+BE118*BG118)</f>
        <v>0.84705100266387467</v>
      </c>
      <c r="BN118" s="22">
        <f t="shared" ref="BN118" si="937">BB118*BI115+BD118*BI118-BC118*BJ115-BE118*BJ118</f>
        <v>0.32351879892640356</v>
      </c>
      <c r="BO118" s="23">
        <f t="shared" ref="BO118" si="938">(BB118*BJ115+BC118*BI115+BD118*BJ118+BE118*BI118)</f>
        <v>0</v>
      </c>
      <c r="BQ118" s="38">
        <f t="shared" ref="BQ118" si="939">(180/PI())*ATAN(-1*(($BL$8*BM115+BO115+$BL$8*BM118+BO118)/($BL$8*BL115+BN115+$BL$8*BL118+BN118)))</f>
        <v>-71.23097409420609</v>
      </c>
      <c r="BS118" s="67">
        <f t="shared" ref="BS118" si="940">20*LOG(((($BL$8*BL115+BN115-$BL$8*BL118-BN118)^2+($BL$8*BM115+BO115-$BL$8*BM118-BO118)^2)/(($BL$8*BL115+BN115+$BL$8*BL118+BN118)^2+($BL$8*BM115+BO115+$BL$8*BM118+BO118)^2))^0.5)</f>
        <v>-19.625885907756896</v>
      </c>
      <c r="BT118" s="65"/>
      <c r="BU118" s="46">
        <f t="shared" si="682"/>
        <v>1.72</v>
      </c>
      <c r="BV118" s="47">
        <f t="shared" si="683"/>
        <v>-73.145478164837684</v>
      </c>
      <c r="BW118" s="45">
        <f t="shared" si="684"/>
        <v>-29.41783845311539</v>
      </c>
      <c r="BX118" s="49">
        <f t="shared" si="725"/>
        <v>-73.145478164837684</v>
      </c>
      <c r="BY118" s="10">
        <f t="shared" si="726"/>
        <v>-61.824494171890208</v>
      </c>
      <c r="BZ118" s="48">
        <f t="shared" si="727"/>
        <v>-1.0790409816795292</v>
      </c>
      <c r="CA118" s="31">
        <f t="shared" si="685"/>
        <v>-2.1049244051528718E-7</v>
      </c>
      <c r="CC118" s="44">
        <f t="shared" si="723"/>
        <v>1.72</v>
      </c>
      <c r="CD118" s="47">
        <f t="shared" si="723"/>
        <v>-73.145478164837684</v>
      </c>
      <c r="CE118" s="45">
        <f t="shared" si="724"/>
        <v>-2.1049244051528718E-7</v>
      </c>
      <c r="CF118" s="49"/>
      <c r="CG118" s="10">
        <v>-43.792788444892842</v>
      </c>
      <c r="CH118" s="48"/>
      <c r="CI118" s="31"/>
    </row>
    <row r="119" spans="2:87" ht="18.649999999999999" customHeight="1">
      <c r="BS119" s="32"/>
      <c r="BU119" s="46">
        <f t="shared" si="682"/>
        <v>1.74</v>
      </c>
      <c r="BV119" s="47">
        <f t="shared" si="683"/>
        <v>-76.377816776462325</v>
      </c>
      <c r="BW119" s="45">
        <f t="shared" si="684"/>
        <v>-30.654328336553196</v>
      </c>
      <c r="BX119" s="49">
        <f t="shared" si="725"/>
        <v>-76.377816776462325</v>
      </c>
      <c r="BY119" s="10">
        <f t="shared" si="726"/>
        <v>-59.953858042532055</v>
      </c>
      <c r="BZ119" s="48">
        <f t="shared" si="727"/>
        <v>-1.0463922221154669</v>
      </c>
      <c r="CA119" s="31">
        <f t="shared" si="685"/>
        <v>-1.0000060842214436E-7</v>
      </c>
      <c r="CC119" s="44">
        <f t="shared" si="723"/>
        <v>1.74</v>
      </c>
      <c r="CD119" s="47">
        <f t="shared" si="723"/>
        <v>-76.377816776462325</v>
      </c>
      <c r="CE119" s="45">
        <f t="shared" si="724"/>
        <v>-1.0000060842214436E-7</v>
      </c>
      <c r="CF119" s="49"/>
      <c r="CG119" s="10">
        <v>-44.654141148600161</v>
      </c>
      <c r="CH119" s="48"/>
      <c r="CI119" s="31"/>
    </row>
    <row r="120" spans="2:87" ht="18.649999999999999" customHeight="1" thickBot="1">
      <c r="D120" s="8"/>
      <c r="E120" s="8" t="s">
        <v>93</v>
      </c>
      <c r="F120" s="8"/>
      <c r="G120" s="8"/>
      <c r="H120" s="8"/>
      <c r="I120" s="8"/>
      <c r="J120" s="8" t="s">
        <v>94</v>
      </c>
      <c r="K120" s="8"/>
      <c r="L120" s="8"/>
      <c r="M120" s="8"/>
      <c r="N120" s="8"/>
      <c r="O120" s="8" t="s">
        <v>95</v>
      </c>
      <c r="P120" s="8"/>
      <c r="Q120" s="8"/>
      <c r="R120" s="8"/>
      <c r="S120" s="8"/>
      <c r="T120" s="8" t="s">
        <v>96</v>
      </c>
      <c r="U120" s="8"/>
      <c r="V120" s="8"/>
      <c r="W120" s="8"/>
      <c r="X120" s="8"/>
      <c r="Y120" s="8" t="s">
        <v>97</v>
      </c>
      <c r="Z120" s="8"/>
      <c r="AA120" s="8"/>
      <c r="AB120" s="8"/>
      <c r="AC120" s="8"/>
      <c r="AD120" s="8" t="s">
        <v>98</v>
      </c>
      <c r="AE120" s="8"/>
      <c r="AF120" s="8"/>
      <c r="AG120" s="8"/>
      <c r="AH120" s="8"/>
      <c r="AI120" s="8" t="s">
        <v>99</v>
      </c>
      <c r="AJ120" s="8"/>
      <c r="AK120" s="8"/>
      <c r="AL120" s="8"/>
      <c r="AM120" s="8"/>
      <c r="AN120" s="8" t="s">
        <v>96</v>
      </c>
      <c r="AO120" s="8"/>
      <c r="AP120" s="8"/>
      <c r="AQ120" s="8"/>
      <c r="AR120" s="8"/>
      <c r="AS120" s="8" t="s">
        <v>100</v>
      </c>
      <c r="AT120" s="8"/>
      <c r="AU120" s="8"/>
      <c r="AV120" s="8"/>
      <c r="AW120" s="8"/>
      <c r="AX120" s="8" t="s">
        <v>94</v>
      </c>
      <c r="AY120" s="8"/>
      <c r="AZ120" s="8"/>
      <c r="BA120" s="8"/>
      <c r="BB120" s="8"/>
      <c r="BC120" s="8" t="s">
        <v>101</v>
      </c>
      <c r="BD120" s="8"/>
      <c r="BE120" s="8"/>
      <c r="BF120" s="8"/>
      <c r="BG120" s="8"/>
      <c r="BH120" s="8" t="s">
        <v>96</v>
      </c>
      <c r="BI120" s="8"/>
      <c r="BJ120" s="8"/>
      <c r="BK120" s="8"/>
      <c r="BL120" s="8"/>
      <c r="BM120" s="8" t="s">
        <v>102</v>
      </c>
      <c r="BN120" s="8"/>
      <c r="BO120" s="8"/>
      <c r="BP120" s="8"/>
      <c r="BU120" s="46">
        <f t="shared" si="682"/>
        <v>1.76</v>
      </c>
      <c r="BV120" s="47">
        <f t="shared" si="683"/>
        <v>-79.96981277361327</v>
      </c>
      <c r="BW120" s="45">
        <f t="shared" si="684"/>
        <v>-31.853405497403838</v>
      </c>
      <c r="BX120" s="49">
        <f t="shared" si="725"/>
        <v>-79.96981277361327</v>
      </c>
      <c r="BY120" s="10">
        <f t="shared" si="726"/>
        <v>-58.195638304986502</v>
      </c>
      <c r="BZ120" s="48">
        <f t="shared" si="727"/>
        <v>-1.0157054987217464</v>
      </c>
      <c r="CA120" s="31">
        <f t="shared" si="685"/>
        <v>-4.373237415220082E-8</v>
      </c>
      <c r="CC120" s="44">
        <f t="shared" si="723"/>
        <v>1.76</v>
      </c>
      <c r="CD120" s="47">
        <f t="shared" si="723"/>
        <v>-79.96981277361327</v>
      </c>
      <c r="CE120" s="45">
        <f t="shared" si="724"/>
        <v>-4.373237415220082E-8</v>
      </c>
      <c r="CF120" s="49"/>
      <c r="CG120" s="10">
        <v>-45.500841087535527</v>
      </c>
      <c r="CH120" s="48"/>
      <c r="CI120" s="31"/>
    </row>
    <row r="121" spans="2:87" ht="18.649999999999999" customHeight="1" thickBot="1">
      <c r="B121" s="16"/>
      <c r="D121" s="250" t="s">
        <v>22</v>
      </c>
      <c r="E121" s="251"/>
      <c r="F121" s="252" t="s">
        <v>23</v>
      </c>
      <c r="G121" s="253"/>
      <c r="H121" s="123"/>
      <c r="I121" s="242" t="s">
        <v>1</v>
      </c>
      <c r="J121" s="243"/>
      <c r="K121" s="244" t="s">
        <v>2</v>
      </c>
      <c r="L121" s="245"/>
      <c r="M121" s="123"/>
      <c r="N121" s="242" t="s">
        <v>43</v>
      </c>
      <c r="O121" s="243"/>
      <c r="P121" s="244" t="s">
        <v>44</v>
      </c>
      <c r="Q121" s="245"/>
      <c r="R121" s="123"/>
      <c r="S121" s="242" t="s">
        <v>32</v>
      </c>
      <c r="T121" s="243"/>
      <c r="U121" s="244" t="s">
        <v>33</v>
      </c>
      <c r="V121" s="245"/>
      <c r="W121" s="123"/>
      <c r="X121" s="242" t="s">
        <v>45</v>
      </c>
      <c r="Y121" s="243"/>
      <c r="Z121" s="244" t="s">
        <v>46</v>
      </c>
      <c r="AA121" s="245"/>
      <c r="AB121" s="127"/>
      <c r="AC121" s="242" t="s">
        <v>62</v>
      </c>
      <c r="AD121" s="243"/>
      <c r="AE121" s="244" t="s">
        <v>3</v>
      </c>
      <c r="AF121" s="245"/>
      <c r="AG121" s="123"/>
      <c r="AH121" s="242" t="s">
        <v>76</v>
      </c>
      <c r="AI121" s="243"/>
      <c r="AJ121" s="244" t="s">
        <v>77</v>
      </c>
      <c r="AK121" s="245"/>
      <c r="AL121" s="127"/>
      <c r="AM121" s="242" t="s">
        <v>64</v>
      </c>
      <c r="AN121" s="243"/>
      <c r="AO121" s="244" t="s">
        <v>65</v>
      </c>
      <c r="AP121" s="245"/>
      <c r="AQ121" s="123"/>
      <c r="AR121" s="242" t="s">
        <v>80</v>
      </c>
      <c r="AS121" s="243"/>
      <c r="AT121" s="244" t="s">
        <v>81</v>
      </c>
      <c r="AU121" s="245"/>
      <c r="AV121" s="127"/>
      <c r="AW121" s="242" t="s">
        <v>68</v>
      </c>
      <c r="AX121" s="243"/>
      <c r="AY121" s="244" t="s">
        <v>69</v>
      </c>
      <c r="AZ121" s="245"/>
      <c r="BA121" s="123"/>
      <c r="BB121" s="246" t="s">
        <v>84</v>
      </c>
      <c r="BC121" s="247"/>
      <c r="BD121" s="248" t="s">
        <v>85</v>
      </c>
      <c r="BE121" s="249"/>
      <c r="BF121" s="127"/>
      <c r="BG121" s="242" t="s">
        <v>72</v>
      </c>
      <c r="BH121" s="243"/>
      <c r="BI121" s="244" t="s">
        <v>73</v>
      </c>
      <c r="BJ121" s="245"/>
      <c r="BK121" s="123"/>
      <c r="BL121" s="242" t="s">
        <v>88</v>
      </c>
      <c r="BM121" s="243"/>
      <c r="BN121" s="244" t="s">
        <v>89</v>
      </c>
      <c r="BO121" s="245"/>
      <c r="BP121" s="123"/>
      <c r="BQ121" s="19" t="s">
        <v>165</v>
      </c>
      <c r="BS121" s="63" t="s">
        <v>120</v>
      </c>
      <c r="BT121" s="4"/>
      <c r="BU121" s="46">
        <f t="shared" si="682"/>
        <v>1.78</v>
      </c>
      <c r="BV121" s="47">
        <f t="shared" si="683"/>
        <v>-84.070385456299462</v>
      </c>
      <c r="BW121" s="45">
        <f t="shared" si="684"/>
        <v>-33.017318263503569</v>
      </c>
      <c r="BX121" s="49">
        <f t="shared" si="725"/>
        <v>-84.070385456299462</v>
      </c>
      <c r="BY121" s="10">
        <f t="shared" si="726"/>
        <v>-56.540741569145275</v>
      </c>
      <c r="BZ121" s="48">
        <f t="shared" si="727"/>
        <v>-0.98682210190081021</v>
      </c>
      <c r="CA121" s="31">
        <f t="shared" si="685"/>
        <v>-1.7011624672255619E-8</v>
      </c>
      <c r="CC121" s="44">
        <f t="shared" si="723"/>
        <v>1.78</v>
      </c>
      <c r="CD121" s="47">
        <f t="shared" si="723"/>
        <v>-84.070385456299462</v>
      </c>
      <c r="CE121" s="45">
        <f t="shared" si="724"/>
        <v>-1.7011624672255619E-8</v>
      </c>
      <c r="CF121" s="49"/>
      <c r="CG121" s="10">
        <v>-46.333454604441613</v>
      </c>
      <c r="CH121" s="48"/>
      <c r="CI121" s="31"/>
    </row>
    <row r="122" spans="2:87" ht="18.649999999999999" customHeight="1" thickTop="1" thickBot="1">
      <c r="B122" s="39">
        <v>0.28000000000000003</v>
      </c>
      <c r="D122" s="25">
        <f t="shared" ref="D122" si="941">COS($F$8*$B122)</f>
        <v>0.99567952465747156</v>
      </c>
      <c r="E122" s="26">
        <v>0</v>
      </c>
      <c r="F122" s="10">
        <v>0</v>
      </c>
      <c r="G122" s="85">
        <f t="shared" ref="G122" si="942">$E$8*SIN($B122*$F$8)</f>
        <v>0.27856876637707112</v>
      </c>
      <c r="I122" s="21">
        <v>1</v>
      </c>
      <c r="J122" s="24">
        <v>0</v>
      </c>
      <c r="K122" s="22">
        <v>0</v>
      </c>
      <c r="L122" s="23">
        <v>0</v>
      </c>
      <c r="N122" s="21">
        <f t="shared" ref="N122" si="943">D122*I122+F122*I125-E122*J122-G122*J125</f>
        <v>0.90637527696013853</v>
      </c>
      <c r="O122" s="24">
        <f t="shared" ref="O122" si="944">(D122*J122+E122*I122+F122*J125+G122*I125)</f>
        <v>0</v>
      </c>
      <c r="P122" s="22">
        <f t="shared" ref="P122" si="945">D122*K122+F122*K125-E122*L122-G122*L125</f>
        <v>0</v>
      </c>
      <c r="Q122" s="23">
        <f t="shared" ref="Q122" si="946">(D122*L122+E122*K122+F122*L125+G122*K125)</f>
        <v>0.27856876637707112</v>
      </c>
      <c r="S122" s="25">
        <f t="shared" ref="S122" si="947">COS($U$8*$B122)</f>
        <v>0.98686125006882264</v>
      </c>
      <c r="T122" s="26">
        <v>0</v>
      </c>
      <c r="U122" s="10">
        <v>0</v>
      </c>
      <c r="V122" s="85">
        <f t="shared" ref="V122" si="948">$T$8*SIN($B122*$U$8)</f>
        <v>0.48471007624497153</v>
      </c>
      <c r="X122" s="21">
        <f t="shared" ref="X122" si="949">N122*S122+P122*S125-O122*T122-Q122*T125</f>
        <v>0.87946385129790239</v>
      </c>
      <c r="Y122" s="24">
        <f t="shared" ref="Y122" si="950">(N122*T122+O122*S122+P122*T125+Q122*S125)</f>
        <v>0</v>
      </c>
      <c r="Z122" s="22">
        <f t="shared" ref="Z122" si="951">N122*U122+P122*U125-O122*V122-Q122*V125</f>
        <v>0</v>
      </c>
      <c r="AA122" s="23">
        <f t="shared" ref="AA122" si="952">(N122*V122+O122*U122+P122*V125+Q122*U125)</f>
        <v>0.71423795061891215</v>
      </c>
      <c r="AB122" s="8"/>
      <c r="AC122" s="21">
        <v>1</v>
      </c>
      <c r="AD122" s="24">
        <v>0</v>
      </c>
      <c r="AE122" s="22">
        <v>0</v>
      </c>
      <c r="AF122" s="23">
        <v>0</v>
      </c>
      <c r="AH122" s="21">
        <f t="shared" ref="AH122" si="953">X122*AC122+Z122*AC125-Y122*AD122-AA122*AD125</f>
        <v>0.63284240672510239</v>
      </c>
      <c r="AI122" s="24">
        <f t="shared" ref="AI122" si="954">(X122*AD122+Y122*AC122+Z122*AD125+AA122*AC125)</f>
        <v>0</v>
      </c>
      <c r="AJ122" s="22">
        <f t="shared" ref="AJ122" si="955">X122*AE122+Z122*AE125-Y122*AF122-AA122*AF125</f>
        <v>0</v>
      </c>
      <c r="AK122" s="23">
        <f t="shared" ref="AK122" si="956">(X122*AF122+Y122*AE122+Z122*AF125+AA122*AE125)</f>
        <v>0.71423795061891215</v>
      </c>
      <c r="AL122" s="8"/>
      <c r="AM122" s="25">
        <f t="shared" ref="AM122" si="957">COS($AO$8*$B122)</f>
        <v>0.98686125006882264</v>
      </c>
      <c r="AN122" s="26">
        <v>0</v>
      </c>
      <c r="AO122" s="10">
        <v>0</v>
      </c>
      <c r="AP122" s="85">
        <f t="shared" ref="AP122" si="958">$AN$8*SIN($B122*$AO$8)</f>
        <v>0.48471007624497153</v>
      </c>
      <c r="AR122" s="21">
        <f t="shared" ref="AR122" si="959">AH122*AM122+AJ122*AM125-AI122*AN122-AK122*AN125</f>
        <v>0.58606116731934732</v>
      </c>
      <c r="AS122" s="24">
        <f t="shared" ref="AS122" si="960">(AH122*AN122+AI122*AM122+AJ122*AN125+AK122*AM125)</f>
        <v>0</v>
      </c>
      <c r="AT122" s="22">
        <f t="shared" ref="AT122" si="961">AH122*AO122+AJ122*AO125-AI122*AP122-AK122*AP125</f>
        <v>0</v>
      </c>
      <c r="AU122" s="23">
        <f t="shared" ref="AU122" si="962">(AH122*AP122+AI122*AO122+AJ122*AP125+AK122*AO125)</f>
        <v>1.0115988480091493</v>
      </c>
      <c r="AV122" s="8"/>
      <c r="AW122" s="21">
        <v>1</v>
      </c>
      <c r="AX122" s="24">
        <v>0</v>
      </c>
      <c r="AY122" s="22">
        <v>0</v>
      </c>
      <c r="AZ122" s="23">
        <v>0</v>
      </c>
      <c r="BB122" s="21">
        <f t="shared" ref="BB122" si="963">AR122*AW122+AT122*AW125-AS122*AX122-AU122*AX125</f>
        <v>0.2617603662357782</v>
      </c>
      <c r="BC122" s="24">
        <f t="shared" ref="BC122" si="964">(AR122*AX122+AS122*AW122+AT122*AX125+AU122*AW125)</f>
        <v>0</v>
      </c>
      <c r="BD122" s="22">
        <f t="shared" ref="BD122" si="965">AR122*AY122+AT122*AY125-AS122*AZ122-AU122*AZ125</f>
        <v>0</v>
      </c>
      <c r="BE122" s="23">
        <f t="shared" ref="BE122" si="966">(AR122*AZ122+AS122*AY122+AT122*AZ125+AU122*AY125)</f>
        <v>1.0115988480091493</v>
      </c>
      <c r="BF122" s="8"/>
      <c r="BG122" s="25">
        <f t="shared" ref="BG122" si="967">COS($BI$8*$B122)</f>
        <v>0.99567924557435505</v>
      </c>
      <c r="BH122" s="26">
        <v>0</v>
      </c>
      <c r="BI122" s="10">
        <v>0</v>
      </c>
      <c r="BJ122" s="85">
        <f t="shared" ref="BJ122" si="968">$BH$8*SIN($B122*$BI$8)</f>
        <v>0.27857774389270346</v>
      </c>
      <c r="BL122" s="21">
        <f t="shared" ref="BL122" si="969">BB122*BG122+BD122*BG125-BC122*BH122-BE122*BH125</f>
        <v>0.22931726121903465</v>
      </c>
      <c r="BM122" s="24">
        <f t="shared" ref="BM122" si="970">(BB122*BH122+BC122*BG122+BD122*BH125+BE122*BG125)</f>
        <v>0</v>
      </c>
      <c r="BN122" s="22">
        <f t="shared" ref="BN122" si="971">BB122*BI122+BD122*BI125-BC122*BJ122-BE122*BJ125</f>
        <v>0</v>
      </c>
      <c r="BO122" s="23">
        <f t="shared" ref="BO122" si="972">(BB122*BJ122+BC122*BI122+BD122*BJ125+BE122*BI125)</f>
        <v>1.0801485900761274</v>
      </c>
      <c r="BQ122" s="27">
        <f t="shared" ref="BQ122" si="973">20*LOG((2*$BL$8)/(($BL$8*BL122+BN122+$BL$8*BL125+BN125)^2+($BL$8*BM122+BO122+$BL$8*BM125+BO125)^2)^0.5)</f>
        <v>-4.4527605013658621E-2</v>
      </c>
      <c r="BS122" s="64">
        <f t="shared" ref="BS122" si="974">((BL122^2+BM122^2)/(BL125^2+BM125^2))^0.5</f>
        <v>0.26144474679779167</v>
      </c>
      <c r="BT122" s="4"/>
      <c r="BU122" s="46">
        <f t="shared" si="682"/>
        <v>1.8</v>
      </c>
      <c r="BV122" s="47">
        <f t="shared" si="683"/>
        <v>-88.956641711234823</v>
      </c>
      <c r="BW122" s="45">
        <f t="shared" si="684"/>
        <v>-34.148133094886475</v>
      </c>
      <c r="BX122" s="49">
        <f t="shared" si="725"/>
        <v>-88.956641711234823</v>
      </c>
      <c r="BY122" s="10">
        <f t="shared" si="726"/>
        <v>-54.98105753568931</v>
      </c>
      <c r="BZ122" s="48">
        <f t="shared" si="727"/>
        <v>-0.95960048022621813</v>
      </c>
      <c r="CA122" s="31">
        <f t="shared" si="685"/>
        <v>-5.5223012781526023E-9</v>
      </c>
      <c r="CC122" s="44">
        <f t="shared" si="723"/>
        <v>1.8</v>
      </c>
      <c r="CD122" s="47">
        <f t="shared" si="723"/>
        <v>-88.956641711234823</v>
      </c>
      <c r="CE122" s="45">
        <f t="shared" si="724"/>
        <v>-5.5223012781526023E-9</v>
      </c>
      <c r="CF122" s="49"/>
      <c r="CG122" s="10">
        <v>-47.15251293209743</v>
      </c>
      <c r="CH122" s="48"/>
      <c r="CI122" s="31"/>
    </row>
    <row r="123" spans="2:87" ht="18.649999999999999" customHeight="1" thickBot="1">
      <c r="D123" s="25"/>
      <c r="E123" s="10"/>
      <c r="F123" s="10"/>
      <c r="G123" s="31"/>
      <c r="I123" s="29"/>
      <c r="L123" s="30"/>
      <c r="N123" s="29"/>
      <c r="Q123" s="30"/>
      <c r="S123" s="29"/>
      <c r="V123" s="30"/>
      <c r="X123" s="29"/>
      <c r="AA123" s="30"/>
      <c r="AC123" s="29"/>
      <c r="AF123" s="30"/>
      <c r="AH123" s="29"/>
      <c r="AK123" s="30"/>
      <c r="AM123" s="29"/>
      <c r="AP123" s="30"/>
      <c r="AR123" s="29"/>
      <c r="AU123" s="30"/>
      <c r="AW123" s="29"/>
      <c r="AZ123" s="30"/>
      <c r="BB123" s="29"/>
      <c r="BE123" s="30"/>
      <c r="BG123" s="29"/>
      <c r="BJ123" s="30"/>
      <c r="BL123" s="29"/>
      <c r="BO123" s="30"/>
      <c r="BS123" s="65"/>
      <c r="BT123" s="65"/>
      <c r="BU123" s="46">
        <f t="shared" si="682"/>
        <v>1.82</v>
      </c>
      <c r="BV123" s="47">
        <f t="shared" si="683"/>
        <v>-95.267637723648519</v>
      </c>
      <c r="BW123" s="45">
        <f t="shared" si="684"/>
        <v>-35.247754245600262</v>
      </c>
      <c r="BX123" s="49">
        <f t="shared" si="725"/>
        <v>-95.267637723648519</v>
      </c>
      <c r="BY123" s="10">
        <f t="shared" si="726"/>
        <v>-53.509330421320151</v>
      </c>
      <c r="BZ123" s="48">
        <f t="shared" si="727"/>
        <v>-0.93391399638960115</v>
      </c>
      <c r="CA123" s="31">
        <f t="shared" si="685"/>
        <v>-1.2912807655292296E-9</v>
      </c>
      <c r="CC123" s="44">
        <f t="shared" si="723"/>
        <v>1.82</v>
      </c>
      <c r="CD123" s="47">
        <f t="shared" si="723"/>
        <v>-95.267637723648519</v>
      </c>
      <c r="CE123" s="45">
        <f t="shared" si="724"/>
        <v>-1.2912807655292296E-9</v>
      </c>
      <c r="CF123" s="49"/>
      <c r="CG123" s="10">
        <v>-47.958515164785851</v>
      </c>
      <c r="CH123" s="48"/>
      <c r="CI123" s="31"/>
    </row>
    <row r="124" spans="2:87" ht="18.649999999999999" customHeight="1" thickBot="1">
      <c r="D124" s="254" t="s">
        <v>24</v>
      </c>
      <c r="E124" s="255"/>
      <c r="F124" s="256" t="s">
        <v>25</v>
      </c>
      <c r="G124" s="257"/>
      <c r="H124" s="123"/>
      <c r="I124" s="242" t="s">
        <v>4</v>
      </c>
      <c r="J124" s="243"/>
      <c r="K124" s="244" t="s">
        <v>5</v>
      </c>
      <c r="L124" s="245"/>
      <c r="M124" s="123"/>
      <c r="N124" s="242" t="s">
        <v>6</v>
      </c>
      <c r="O124" s="243"/>
      <c r="P124" s="244" t="s">
        <v>7</v>
      </c>
      <c r="Q124" s="245"/>
      <c r="R124" s="123"/>
      <c r="S124" s="242" t="s">
        <v>34</v>
      </c>
      <c r="T124" s="243"/>
      <c r="U124" s="244" t="s">
        <v>35</v>
      </c>
      <c r="V124" s="245"/>
      <c r="W124" s="123"/>
      <c r="X124" s="242" t="s">
        <v>47</v>
      </c>
      <c r="Y124" s="243"/>
      <c r="Z124" s="244" t="s">
        <v>48</v>
      </c>
      <c r="AA124" s="245"/>
      <c r="AB124" s="127"/>
      <c r="AC124" s="242" t="s">
        <v>63</v>
      </c>
      <c r="AD124" s="243"/>
      <c r="AE124" s="244" t="s">
        <v>8</v>
      </c>
      <c r="AF124" s="245"/>
      <c r="AG124" s="123"/>
      <c r="AH124" s="242" t="s">
        <v>78</v>
      </c>
      <c r="AI124" s="243"/>
      <c r="AJ124" s="244" t="s">
        <v>79</v>
      </c>
      <c r="AK124" s="245"/>
      <c r="AL124" s="127"/>
      <c r="AM124" s="242" t="s">
        <v>67</v>
      </c>
      <c r="AN124" s="243"/>
      <c r="AO124" s="244" t="s">
        <v>66</v>
      </c>
      <c r="AP124" s="245"/>
      <c r="AQ124" s="123"/>
      <c r="AR124" s="242" t="s">
        <v>83</v>
      </c>
      <c r="AS124" s="243"/>
      <c r="AT124" s="244" t="s">
        <v>82</v>
      </c>
      <c r="AU124" s="245"/>
      <c r="AV124" s="127"/>
      <c r="AW124" s="242" t="s">
        <v>71</v>
      </c>
      <c r="AX124" s="243"/>
      <c r="AY124" s="244" t="s">
        <v>70</v>
      </c>
      <c r="AZ124" s="245"/>
      <c r="BA124" s="123"/>
      <c r="BB124" s="124" t="s">
        <v>87</v>
      </c>
      <c r="BC124" s="125"/>
      <c r="BD124" s="122" t="s">
        <v>86</v>
      </c>
      <c r="BE124" s="126"/>
      <c r="BF124" s="127"/>
      <c r="BG124" s="242" t="s">
        <v>74</v>
      </c>
      <c r="BH124" s="243"/>
      <c r="BI124" s="244" t="s">
        <v>75</v>
      </c>
      <c r="BJ124" s="245"/>
      <c r="BK124" s="123"/>
      <c r="BL124" s="242" t="s">
        <v>91</v>
      </c>
      <c r="BM124" s="243"/>
      <c r="BN124" s="244" t="s">
        <v>90</v>
      </c>
      <c r="BO124" s="245"/>
      <c r="BP124" s="123"/>
      <c r="BQ124" s="35" t="s">
        <v>166</v>
      </c>
      <c r="BS124" s="66" t="s">
        <v>121</v>
      </c>
      <c r="BT124" s="65"/>
      <c r="BU124" s="46">
        <f t="shared" si="682"/>
        <v>1.84</v>
      </c>
      <c r="BV124" s="47">
        <f t="shared" si="683"/>
        <v>-105.33784836701848</v>
      </c>
      <c r="BW124" s="45">
        <f t="shared" si="684"/>
        <v>-36.317940854026666</v>
      </c>
      <c r="BX124" s="49">
        <f t="shared" si="725"/>
        <v>-105.33784836701848</v>
      </c>
      <c r="BY124" s="10">
        <f t="shared" si="726"/>
        <v>-52.119050339459555</v>
      </c>
      <c r="BZ124" s="48">
        <f t="shared" si="727"/>
        <v>-0.90964903143623743</v>
      </c>
      <c r="CA124" s="31">
        <f t="shared" si="685"/>
        <v>-1.2705785833905732E-10</v>
      </c>
      <c r="CC124" s="44">
        <f t="shared" si="723"/>
        <v>1.84</v>
      </c>
      <c r="CD124" s="47">
        <f t="shared" si="723"/>
        <v>-105.33784836701848</v>
      </c>
      <c r="CE124" s="45">
        <f t="shared" si="724"/>
        <v>-1.2705785833905732E-10</v>
      </c>
      <c r="CF124" s="49"/>
      <c r="CG124" s="10">
        <v>-48.751930916765282</v>
      </c>
      <c r="CH124" s="48"/>
      <c r="CI124" s="31"/>
    </row>
    <row r="125" spans="2:87" ht="18.649999999999999" customHeight="1" thickTop="1" thickBot="1">
      <c r="D125" s="15">
        <v>0</v>
      </c>
      <c r="E125" s="145">
        <f t="shared" ref="E125" si="975">(1/$E$8)*SIN($B122*$F$8)</f>
        <v>3.0952085153007902E-2</v>
      </c>
      <c r="F125" s="15">
        <f t="shared" ref="F125" si="976">COS($F$8*$B122)</f>
        <v>0.99567952465747156</v>
      </c>
      <c r="G125" s="37">
        <v>0</v>
      </c>
      <c r="I125" s="21">
        <v>0</v>
      </c>
      <c r="J125" s="24">
        <f t="shared" ref="J125" si="977">(TAN($K$8*$B122))/$J$8</f>
        <v>0.32058241438471469</v>
      </c>
      <c r="K125" s="22">
        <v>1</v>
      </c>
      <c r="L125" s="23">
        <v>0</v>
      </c>
      <c r="N125" s="21">
        <f t="shared" ref="N125" si="978">D125*I122+F125*I125-E125*J122-G125*J125</f>
        <v>0</v>
      </c>
      <c r="O125" s="24">
        <f t="shared" ref="O125" si="979">(D125*J122+E125*I122+F125*J125+G125*I125)</f>
        <v>0.35014943112112518</v>
      </c>
      <c r="P125" s="22">
        <f t="shared" ref="P125" si="980">D125*K122+F125*K125-E125*L122-G125*L125</f>
        <v>0.99567952465747156</v>
      </c>
      <c r="Q125" s="23">
        <f t="shared" ref="Q125" si="981">(D125*L122+E125*K122+F125*L125+G125*K125)</f>
        <v>0</v>
      </c>
      <c r="S125" s="15">
        <v>0</v>
      </c>
      <c r="T125" s="145">
        <f t="shared" ref="T125" si="982">(1/$T$8)*SIN($B122*$U$8)</f>
        <v>5.3856675138330173E-2</v>
      </c>
      <c r="U125" s="15">
        <f t="shared" ref="U125" si="983">COS($U$8*$B122)</f>
        <v>0.98686125006882264</v>
      </c>
      <c r="V125" s="37">
        <v>0</v>
      </c>
      <c r="X125" s="21">
        <f t="shared" ref="X125" si="984">N125*S122+P125*S125-O125*T122-Q125*T125</f>
        <v>0</v>
      </c>
      <c r="Y125" s="24">
        <f t="shared" ref="Y125" si="985">(N125*T122+O125*S122+P125*T125+Q125*S125)</f>
        <v>0.39917289400844513</v>
      </c>
      <c r="Z125" s="22">
        <f t="shared" ref="Z125" si="986">N125*U122+P125*U125-O125*V122-Q125*V125</f>
        <v>0.81287658291554943</v>
      </c>
      <c r="AA125" s="23">
        <f t="shared" ref="AA125" si="987">(N125*V122+O125*U122+P125*V125+Q125*U125)</f>
        <v>0</v>
      </c>
      <c r="AB125" s="8"/>
      <c r="AC125" s="21">
        <v>0</v>
      </c>
      <c r="AD125" s="24">
        <f t="shared" ref="AD125" si="988">(TAN($AE$8*$B122))/$AD$8</f>
        <v>0.34529311185312106</v>
      </c>
      <c r="AE125" s="22">
        <v>1</v>
      </c>
      <c r="AF125" s="23">
        <v>0</v>
      </c>
      <c r="AH125" s="21">
        <f t="shared" ref="AH125" si="989">X125*AC122+Z125*AC125-Y125*AD122-AA125*AD125</f>
        <v>0</v>
      </c>
      <c r="AI125" s="24">
        <f t="shared" ref="AI125" si="990">(X125*AD122+Y125*AC122+Z125*AD125+AA125*AC125)</f>
        <v>0.67985357887588682</v>
      </c>
      <c r="AJ125" s="22">
        <f t="shared" ref="AJ125" si="991">X125*AE122+Z125*AE125-Y125*AF122-AA125*AF125</f>
        <v>0.81287658291554943</v>
      </c>
      <c r="AK125" s="23">
        <f t="shared" ref="AK125" si="992">(X125*AF122+Y125*AE122+Z125*AF125+AA125*AE125)</f>
        <v>0</v>
      </c>
      <c r="AL125" s="8"/>
      <c r="AM125" s="15">
        <v>0</v>
      </c>
      <c r="AN125" s="85">
        <f t="shared" ref="AN125" si="993">(1/$AN$8)*SIN($B122*$AO$8)</f>
        <v>5.3856675138330173E-2</v>
      </c>
      <c r="AO125" s="25">
        <f t="shared" ref="AO125" si="994">COS($AO$8*$B122)</f>
        <v>0.98686125006882264</v>
      </c>
      <c r="AP125" s="37">
        <v>0</v>
      </c>
      <c r="AR125" s="21">
        <f t="shared" ref="AR125" si="995">AH125*AM122+AJ125*AM125-AI125*AN122-AK125*AN125</f>
        <v>0</v>
      </c>
      <c r="AS125" s="24">
        <f t="shared" ref="AS125" si="996">(AH125*AN122+AI125*AM122+AJ125*AN125+AK125*AM125)</f>
        <v>0.71469998276685931</v>
      </c>
      <c r="AT125" s="22">
        <f t="shared" ref="AT125" si="997">AH125*AO122+AJ125*AO125-AI125*AP122-AK125*AP125</f>
        <v>0.47266452071536419</v>
      </c>
      <c r="AU125" s="23">
        <f t="shared" ref="AU125" si="998">(AH125*AP122+AI125*AO122+AJ125*AP125+AK125*AO125)</f>
        <v>0</v>
      </c>
      <c r="AV125" s="8"/>
      <c r="AW125" s="21">
        <v>0</v>
      </c>
      <c r="AX125" s="24">
        <f t="shared" ref="AX125" si="999">(TAN($AY$8*$B122))/$AX$8</f>
        <v>0.32058241438471469</v>
      </c>
      <c r="AY125" s="22">
        <v>1</v>
      </c>
      <c r="AZ125" s="23">
        <v>0</v>
      </c>
      <c r="BB125" s="21">
        <f t="shared" ref="BB125" si="1000">AR125*AW122+AT125*AW125-AS125*AX122-AU125*AX125</f>
        <v>0</v>
      </c>
      <c r="BC125" s="24">
        <f t="shared" ref="BC125" si="1001">(AR125*AX122+AS125*AW122+AT125*AX125+AU125*AW125)</f>
        <v>0.86622791601178473</v>
      </c>
      <c r="BD125" s="22">
        <f t="shared" ref="BD125" si="1002">AR125*AY122+AT125*AY125-AS125*AZ122-AU125*AZ125</f>
        <v>0.47266452071536419</v>
      </c>
      <c r="BE125" s="23">
        <f t="shared" ref="BE125" si="1003">(AR125*AZ122+AS125*AY122+AT125*AZ125+AU125*AY125)</f>
        <v>0</v>
      </c>
      <c r="BF125" s="8"/>
      <c r="BG125" s="15">
        <v>0</v>
      </c>
      <c r="BH125" s="85">
        <f t="shared" ref="BH125" si="1004">(1/$BH$8)*SIN($B122*$BI$8)</f>
        <v>3.0953082654744828E-2</v>
      </c>
      <c r="BI125" s="25">
        <f t="shared" ref="BI125" si="1005">COS($BI$8*$B122)</f>
        <v>0.99567924557435505</v>
      </c>
      <c r="BJ125" s="37">
        <v>0</v>
      </c>
      <c r="BL125" s="21">
        <f t="shared" ref="BL125" si="1006">BB125*BG122+BD125*BG125-BC125*BH122-BE125*BH125</f>
        <v>0</v>
      </c>
      <c r="BM125" s="24">
        <f t="shared" ref="BM125" si="1007">(BB125*BH122+BC125*BG122+BD125*BH125+BE125*BG125)</f>
        <v>0.87711558188772765</v>
      </c>
      <c r="BN125" s="22">
        <f t="shared" ref="BN125" si="1008">BB125*BI122+BD125*BI125-BC125*BJ122-BE125*BJ125</f>
        <v>0.22931043485619676</v>
      </c>
      <c r="BO125" s="23">
        <f t="shared" ref="BO125" si="1009">(BB125*BJ122+BC125*BI122+BD125*BJ125+BE125*BI125)</f>
        <v>0</v>
      </c>
      <c r="BQ125" s="38">
        <f t="shared" ref="BQ125" si="1010">(180/PI())*ATAN(-1*(($BL$8*BM122+BO122+$BL$8*BM125+BO125)/($BL$8*BL122+BN122+$BL$8*BL125+BN125)))</f>
        <v>-76.812333342377286</v>
      </c>
      <c r="BS125" s="67">
        <f t="shared" ref="BS125" si="1011">20*LOG(((($BL$8*BL122+BN122-$BL$8*BL125-BN125)^2+($BL$8*BM122+BO122-$BL$8*BM125-BO125)^2)/(($BL$8*BL122+BN122+$BL$8*BL125+BN125)^2+($BL$8*BM122+BO122+$BL$8*BM125+BO125)^2))^0.5)</f>
        <v>-19.913794527658084</v>
      </c>
      <c r="BT125" s="65"/>
      <c r="BU125" s="46">
        <f t="shared" si="682"/>
        <v>1.86</v>
      </c>
      <c r="BV125" s="47">
        <f t="shared" si="683"/>
        <v>-116.75495595748859</v>
      </c>
      <c r="BW125" s="45">
        <f t="shared" si="684"/>
        <v>-37.360321860815858</v>
      </c>
      <c r="BX125" s="49">
        <f t="shared" si="725"/>
        <v>-116.75495595748859</v>
      </c>
      <c r="BY125" s="10">
        <f t="shared" si="726"/>
        <v>-50.80436110482561</v>
      </c>
      <c r="BZ125" s="48">
        <f t="shared" si="727"/>
        <v>-0.88670337565135082</v>
      </c>
      <c r="CA125" s="31">
        <f t="shared" si="685"/>
        <v>-9.168825551993492E-12</v>
      </c>
      <c r="CC125" s="44">
        <f t="shared" si="723"/>
        <v>1.86</v>
      </c>
      <c r="CD125" s="47">
        <f t="shared" si="723"/>
        <v>-116.75495595748859</v>
      </c>
      <c r="CE125" s="45">
        <f t="shared" si="724"/>
        <v>-9.168825551993492E-12</v>
      </c>
      <c r="CF125" s="49"/>
      <c r="CG125" s="10">
        <v>-49.533202706360612</v>
      </c>
      <c r="CH125" s="48"/>
      <c r="CI125" s="31"/>
    </row>
    <row r="126" spans="2:87" ht="18.649999999999999" customHeight="1">
      <c r="BS126" s="32"/>
      <c r="BU126" s="46">
        <f t="shared" si="682"/>
        <v>1.88</v>
      </c>
      <c r="BV126" s="47">
        <f t="shared" si="683"/>
        <v>-106.58281440636225</v>
      </c>
      <c r="BW126" s="45">
        <f t="shared" si="684"/>
        <v>-38.37640908291236</v>
      </c>
      <c r="BX126" s="49">
        <f t="shared" si="725"/>
        <v>-106.58281440636225</v>
      </c>
      <c r="BY126" s="10">
        <f t="shared" si="726"/>
        <v>-49.559981631961804</v>
      </c>
      <c r="BZ126" s="48">
        <f t="shared" si="727"/>
        <v>-0.86498485670564595</v>
      </c>
      <c r="CA126" s="31">
        <f t="shared" si="685"/>
        <v>-9.5391272991974963E-11</v>
      </c>
      <c r="CC126" s="44">
        <f t="shared" si="723"/>
        <v>1.88</v>
      </c>
      <c r="CD126" s="47">
        <f t="shared" si="723"/>
        <v>-106.58281440636225</v>
      </c>
      <c r="CE126" s="45">
        <f t="shared" si="724"/>
        <v>-9.5391272991974963E-11</v>
      </c>
      <c r="CF126" s="49"/>
      <c r="CG126" s="10">
        <v>-50.302748098960464</v>
      </c>
      <c r="CH126" s="48"/>
      <c r="CI126" s="31"/>
    </row>
    <row r="127" spans="2:87" ht="18.649999999999999" customHeight="1" thickBot="1">
      <c r="D127" s="8"/>
      <c r="E127" s="8" t="s">
        <v>93</v>
      </c>
      <c r="F127" s="8"/>
      <c r="G127" s="8"/>
      <c r="H127" s="8"/>
      <c r="I127" s="8"/>
      <c r="J127" s="8" t="s">
        <v>94</v>
      </c>
      <c r="K127" s="8"/>
      <c r="L127" s="8"/>
      <c r="M127" s="8"/>
      <c r="N127" s="8"/>
      <c r="O127" s="8" t="s">
        <v>95</v>
      </c>
      <c r="P127" s="8"/>
      <c r="Q127" s="8"/>
      <c r="R127" s="8"/>
      <c r="S127" s="8"/>
      <c r="T127" s="8" t="s">
        <v>96</v>
      </c>
      <c r="U127" s="8"/>
      <c r="V127" s="8"/>
      <c r="W127" s="8"/>
      <c r="X127" s="8"/>
      <c r="Y127" s="8" t="s">
        <v>97</v>
      </c>
      <c r="Z127" s="8"/>
      <c r="AA127" s="8"/>
      <c r="AB127" s="8"/>
      <c r="AC127" s="8"/>
      <c r="AD127" s="8" t="s">
        <v>98</v>
      </c>
      <c r="AE127" s="8"/>
      <c r="AF127" s="8"/>
      <c r="AG127" s="8"/>
      <c r="AH127" s="8"/>
      <c r="AI127" s="8" t="s">
        <v>99</v>
      </c>
      <c r="AJ127" s="8"/>
      <c r="AK127" s="8"/>
      <c r="AL127" s="8"/>
      <c r="AM127" s="8"/>
      <c r="AN127" s="8" t="s">
        <v>96</v>
      </c>
      <c r="AO127" s="8"/>
      <c r="AP127" s="8"/>
      <c r="AQ127" s="8"/>
      <c r="AR127" s="8"/>
      <c r="AS127" s="8" t="s">
        <v>100</v>
      </c>
      <c r="AT127" s="8"/>
      <c r="AU127" s="8"/>
      <c r="AV127" s="8"/>
      <c r="AW127" s="8"/>
      <c r="AX127" s="8" t="s">
        <v>94</v>
      </c>
      <c r="AY127" s="8"/>
      <c r="AZ127" s="8"/>
      <c r="BA127" s="8"/>
      <c r="BB127" s="8"/>
      <c r="BC127" s="8" t="s">
        <v>101</v>
      </c>
      <c r="BD127" s="8"/>
      <c r="BE127" s="8"/>
      <c r="BF127" s="8"/>
      <c r="BG127" s="8"/>
      <c r="BH127" s="8" t="s">
        <v>96</v>
      </c>
      <c r="BI127" s="8"/>
      <c r="BJ127" s="8"/>
      <c r="BK127" s="8"/>
      <c r="BL127" s="8"/>
      <c r="BM127" s="8" t="s">
        <v>102</v>
      </c>
      <c r="BN127" s="8"/>
      <c r="BO127" s="8"/>
      <c r="BP127" s="8"/>
      <c r="BU127" s="46">
        <f t="shared" si="682"/>
        <v>1.9</v>
      </c>
      <c r="BV127" s="47">
        <f t="shared" si="683"/>
        <v>-105.32204578387697</v>
      </c>
      <c r="BW127" s="45">
        <f t="shared" si="684"/>
        <v>-39.367608715551597</v>
      </c>
      <c r="BX127" s="49">
        <f t="shared" si="725"/>
        <v>-105.32204578387697</v>
      </c>
      <c r="BY127" s="10">
        <f t="shared" si="726"/>
        <v>-48.381138646117662</v>
      </c>
      <c r="BZ127" s="48">
        <f t="shared" si="727"/>
        <v>-0.84441016523862489</v>
      </c>
      <c r="CA127" s="31">
        <f t="shared" si="685"/>
        <v>-1.2751977119554311E-10</v>
      </c>
      <c r="CC127" s="44">
        <f t="shared" si="723"/>
        <v>1.9</v>
      </c>
      <c r="CD127" s="47">
        <f t="shared" si="723"/>
        <v>-105.32204578387697</v>
      </c>
      <c r="CE127" s="45">
        <f t="shared" si="724"/>
        <v>-1.2751977119554311E-10</v>
      </c>
      <c r="CF127" s="49"/>
      <c r="CG127" s="10">
        <v>-51.060961637668179</v>
      </c>
      <c r="CH127" s="48"/>
      <c r="CI127" s="31"/>
    </row>
    <row r="128" spans="2:87" ht="18.649999999999999" customHeight="1" thickBot="1">
      <c r="B128" s="16"/>
      <c r="D128" s="250" t="s">
        <v>22</v>
      </c>
      <c r="E128" s="251"/>
      <c r="F128" s="252" t="s">
        <v>23</v>
      </c>
      <c r="G128" s="253"/>
      <c r="H128" s="123"/>
      <c r="I128" s="242" t="s">
        <v>1</v>
      </c>
      <c r="J128" s="243"/>
      <c r="K128" s="244" t="s">
        <v>2</v>
      </c>
      <c r="L128" s="245"/>
      <c r="M128" s="123"/>
      <c r="N128" s="242" t="s">
        <v>43</v>
      </c>
      <c r="O128" s="243"/>
      <c r="P128" s="244" t="s">
        <v>44</v>
      </c>
      <c r="Q128" s="245"/>
      <c r="R128" s="123"/>
      <c r="S128" s="242" t="s">
        <v>32</v>
      </c>
      <c r="T128" s="243"/>
      <c r="U128" s="244" t="s">
        <v>33</v>
      </c>
      <c r="V128" s="245"/>
      <c r="W128" s="123"/>
      <c r="X128" s="242" t="s">
        <v>45</v>
      </c>
      <c r="Y128" s="243"/>
      <c r="Z128" s="244" t="s">
        <v>46</v>
      </c>
      <c r="AA128" s="245"/>
      <c r="AB128" s="127"/>
      <c r="AC128" s="242" t="s">
        <v>62</v>
      </c>
      <c r="AD128" s="243"/>
      <c r="AE128" s="244" t="s">
        <v>3</v>
      </c>
      <c r="AF128" s="245"/>
      <c r="AG128" s="123"/>
      <c r="AH128" s="242" t="s">
        <v>76</v>
      </c>
      <c r="AI128" s="243"/>
      <c r="AJ128" s="244" t="s">
        <v>77</v>
      </c>
      <c r="AK128" s="245"/>
      <c r="AL128" s="127"/>
      <c r="AM128" s="242" t="s">
        <v>64</v>
      </c>
      <c r="AN128" s="243"/>
      <c r="AO128" s="244" t="s">
        <v>65</v>
      </c>
      <c r="AP128" s="245"/>
      <c r="AQ128" s="123"/>
      <c r="AR128" s="242" t="s">
        <v>80</v>
      </c>
      <c r="AS128" s="243"/>
      <c r="AT128" s="244" t="s">
        <v>81</v>
      </c>
      <c r="AU128" s="245"/>
      <c r="AV128" s="127"/>
      <c r="AW128" s="242" t="s">
        <v>68</v>
      </c>
      <c r="AX128" s="243"/>
      <c r="AY128" s="244" t="s">
        <v>69</v>
      </c>
      <c r="AZ128" s="245"/>
      <c r="BA128" s="123"/>
      <c r="BB128" s="246" t="s">
        <v>84</v>
      </c>
      <c r="BC128" s="247"/>
      <c r="BD128" s="248" t="s">
        <v>85</v>
      </c>
      <c r="BE128" s="249"/>
      <c r="BF128" s="127"/>
      <c r="BG128" s="242" t="s">
        <v>72</v>
      </c>
      <c r="BH128" s="243"/>
      <c r="BI128" s="244" t="s">
        <v>73</v>
      </c>
      <c r="BJ128" s="245"/>
      <c r="BK128" s="123"/>
      <c r="BL128" s="242" t="s">
        <v>88</v>
      </c>
      <c r="BM128" s="243"/>
      <c r="BN128" s="244" t="s">
        <v>89</v>
      </c>
      <c r="BO128" s="245"/>
      <c r="BP128" s="123"/>
      <c r="BQ128" s="19" t="s">
        <v>165</v>
      </c>
      <c r="BS128" s="63" t="s">
        <v>120</v>
      </c>
      <c r="BT128" s="4"/>
      <c r="BU128" s="46">
        <f t="shared" si="682"/>
        <v>1.92</v>
      </c>
      <c r="BV128" s="47">
        <f t="shared" si="683"/>
        <v>-106.7507311053342</v>
      </c>
      <c r="BW128" s="45">
        <f t="shared" si="684"/>
        <v>-40.335231488473951</v>
      </c>
      <c r="BX128" s="49">
        <f t="shared" si="725"/>
        <v>-106.7507311053342</v>
      </c>
      <c r="BY128" s="10">
        <f t="shared" si="726"/>
        <v>-47.263508856294891</v>
      </c>
      <c r="BZ128" s="48">
        <f t="shared" si="727"/>
        <v>-0.82490384558784535</v>
      </c>
      <c r="CA128" s="31">
        <f t="shared" si="685"/>
        <v>-9.1772152009961489E-11</v>
      </c>
      <c r="CC128" s="44">
        <f t="shared" si="723"/>
        <v>1.92</v>
      </c>
      <c r="CD128" s="47">
        <f t="shared" si="723"/>
        <v>-106.7507311053342</v>
      </c>
      <c r="CE128" s="45">
        <f t="shared" si="724"/>
        <v>-9.1772152009961489E-11</v>
      </c>
      <c r="CF128" s="49"/>
      <c r="CG128" s="10">
        <v>-51.808216586482445</v>
      </c>
      <c r="CH128" s="48"/>
      <c r="CI128" s="31"/>
    </row>
    <row r="129" spans="2:87" ht="18.649999999999999" customHeight="1" thickTop="1" thickBot="1">
      <c r="B129" s="39">
        <v>0.3</v>
      </c>
      <c r="D129" s="25">
        <f t="shared" ref="D129" si="1012">COS($F$8*$B129)</f>
        <v>0.99504079950846414</v>
      </c>
      <c r="E129" s="26">
        <v>0</v>
      </c>
      <c r="F129" s="10">
        <v>0</v>
      </c>
      <c r="G129" s="85">
        <f t="shared" ref="G129" si="1013">$E$8*SIN($B129*$F$8)</f>
        <v>0.29840285826715673</v>
      </c>
      <c r="I129" s="21">
        <v>1</v>
      </c>
      <c r="J129" s="24">
        <v>0</v>
      </c>
      <c r="K129" s="22">
        <v>0</v>
      </c>
      <c r="L129" s="23">
        <v>0</v>
      </c>
      <c r="N129" s="21">
        <f t="shared" ref="N129" si="1014">D129*I129+F129*I132-E129*J129-G129*J132</f>
        <v>0.89229223912498046</v>
      </c>
      <c r="O129" s="24">
        <f t="shared" ref="O129" si="1015">(D129*J129+E129*I129+F129*J132+G129*I132)</f>
        <v>0</v>
      </c>
      <c r="P129" s="22">
        <f t="shared" ref="P129" si="1016">D129*K129+F129*K132-E129*L129-G129*L132</f>
        <v>0</v>
      </c>
      <c r="Q129" s="23">
        <f t="shared" ref="Q129" si="1017">(D129*L129+E129*K129+F129*L132+G129*K132)</f>
        <v>0.29840285826715673</v>
      </c>
      <c r="S129" s="25">
        <f t="shared" ref="S129" si="1018">COS($U$8*$B129)</f>
        <v>0.98492215041499931</v>
      </c>
      <c r="T129" s="26">
        <v>0</v>
      </c>
      <c r="U129" s="10">
        <v>0</v>
      </c>
      <c r="V129" s="85">
        <f t="shared" ref="V129" si="1019">$T$8*SIN($B129*$U$8)</f>
        <v>0.51899443021774405</v>
      </c>
      <c r="X129" s="21">
        <f t="shared" ref="X129" si="1020">N129*S129+P129*S132-O129*T129-Q129*T132</f>
        <v>0.86163067746851174</v>
      </c>
      <c r="Y129" s="24">
        <f t="shared" ref="Y129" si="1021">(N129*T129+O129*S129+P129*T132+Q129*S132)</f>
        <v>0</v>
      </c>
      <c r="Z129" s="22">
        <f t="shared" ref="Z129" si="1022">N129*U129+P129*U132-O129*V129-Q129*V132</f>
        <v>0</v>
      </c>
      <c r="AA129" s="23">
        <f t="shared" ref="AA129" si="1023">(N129*V129+O129*U129+P129*V132+Q129*U132)</f>
        <v>0.75699828708685457</v>
      </c>
      <c r="AB129" s="8"/>
      <c r="AC129" s="21">
        <v>1</v>
      </c>
      <c r="AD129" s="24">
        <v>0</v>
      </c>
      <c r="AE129" s="22">
        <v>0</v>
      </c>
      <c r="AF129" s="23">
        <v>0</v>
      </c>
      <c r="AH129" s="21">
        <f t="shared" ref="AH129" si="1024">X129*AC129+Z129*AC132-Y129*AD129-AA129*AD132</f>
        <v>0.58077347020192716</v>
      </c>
      <c r="AI129" s="24">
        <f t="shared" ref="AI129" si="1025">(X129*AD129+Y129*AC129+Z129*AD132+AA129*AC132)</f>
        <v>0</v>
      </c>
      <c r="AJ129" s="22">
        <f t="shared" ref="AJ129" si="1026">X129*AE129+Z129*AE132-Y129*AF129-AA129*AF132</f>
        <v>0</v>
      </c>
      <c r="AK129" s="23">
        <f t="shared" ref="AK129" si="1027">(X129*AF129+Y129*AE129+Z129*AF132+AA129*AE132)</f>
        <v>0.75699828708685457</v>
      </c>
      <c r="AL129" s="8"/>
      <c r="AM129" s="25">
        <f t="shared" ref="AM129" si="1028">COS($AO$8*$B129)</f>
        <v>0.98492215041499931</v>
      </c>
      <c r="AN129" s="26">
        <v>0</v>
      </c>
      <c r="AO129" s="10">
        <v>0</v>
      </c>
      <c r="AP129" s="85">
        <f t="shared" ref="AP129" si="1029">$AN$8*SIN($B129*$AO$8)</f>
        <v>0.51899443021774405</v>
      </c>
      <c r="AR129" s="21">
        <f t="shared" ref="AR129" si="1030">AH129*AM129+AJ129*AM132-AI129*AN129-AK129*AN132</f>
        <v>0.52836355576610239</v>
      </c>
      <c r="AS129" s="24">
        <f t="shared" ref="AS129" si="1031">(AH129*AN129+AI129*AM129+AJ129*AN132+AK129*AM132)</f>
        <v>0</v>
      </c>
      <c r="AT129" s="22">
        <f t="shared" ref="AT129" si="1032">AH129*AO129+AJ129*AO132-AI129*AP129-AK129*AP132</f>
        <v>0</v>
      </c>
      <c r="AU129" s="23">
        <f t="shared" ref="AU129" si="1033">(AH129*AP129+AI129*AO129+AJ129*AP132+AK129*AO132)</f>
        <v>1.0470025770310869</v>
      </c>
      <c r="AV129" s="8"/>
      <c r="AW129" s="21">
        <v>1</v>
      </c>
      <c r="AX129" s="24">
        <v>0</v>
      </c>
      <c r="AY129" s="22">
        <v>0</v>
      </c>
      <c r="AZ129" s="23">
        <v>0</v>
      </c>
      <c r="BB129" s="21">
        <f t="shared" ref="BB129" si="1034">AR129*AW129+AT129*AW132-AS129*AX129-AU129*AX132</f>
        <v>0.16785089803737419</v>
      </c>
      <c r="BC129" s="24">
        <f t="shared" ref="BC129" si="1035">(AR129*AX129+AS129*AW129+AT129*AX132+AU129*AW132)</f>
        <v>0</v>
      </c>
      <c r="BD129" s="22">
        <f t="shared" ref="BD129" si="1036">AR129*AY129+AT129*AY132-AS129*AZ129-AU129*AZ132</f>
        <v>0</v>
      </c>
      <c r="BE129" s="23">
        <f t="shared" ref="BE129" si="1037">(AR129*AZ129+AS129*AY129+AT129*AZ132+AU129*AY132)</f>
        <v>1.0470025770310869</v>
      </c>
      <c r="BF129" s="8"/>
      <c r="BG129" s="25">
        <f t="shared" ref="BG129" si="1038">COS($BI$8*$B129)</f>
        <v>0.99504047920079119</v>
      </c>
      <c r="BH129" s="26">
        <v>0</v>
      </c>
      <c r="BI129" s="10">
        <v>0</v>
      </c>
      <c r="BJ129" s="85">
        <f t="shared" ref="BJ129" si="1039">$BH$8*SIN($B129*$BI$8)</f>
        <v>0.29841247086329836</v>
      </c>
      <c r="BL129" s="21">
        <f t="shared" ref="BL129" si="1040">BB129*BG129+BD129*BG132-BC129*BH129-BE129*BH132</f>
        <v>0.13230303512715999</v>
      </c>
      <c r="BM129" s="24">
        <f t="shared" ref="BM129" si="1041">(BB129*BH129+BC129*BG129+BD129*BH132+BE129*BG132)</f>
        <v>0</v>
      </c>
      <c r="BN129" s="22">
        <f t="shared" ref="BN129" si="1042">BB129*BI129+BD129*BI132-BC129*BJ129-BE129*BJ132</f>
        <v>0</v>
      </c>
      <c r="BO129" s="23">
        <f t="shared" ref="BO129" si="1043">(BB129*BJ129+BC129*BI129+BD129*BJ132+BE129*BI132)</f>
        <v>1.0918987471934323</v>
      </c>
      <c r="BQ129" s="27">
        <f t="shared" ref="BQ129" si="1044">20*LOG((2*$BL$8)/(($BL$8*BL129+BN129+$BL$8*BL132+BN132)^2+($BL$8*BM129+BO129+$BL$8*BM132+BO132)^2)^0.5)</f>
        <v>-3.9879649853331173E-2</v>
      </c>
      <c r="BS129" s="64">
        <f t="shared" ref="BS129" si="1045">((BL129^2+BM129^2)/(BL132^2+BM132^2))^0.5</f>
        <v>0.14703508787429595</v>
      </c>
      <c r="BT129" s="4"/>
      <c r="BU129" s="46">
        <f t="shared" si="682"/>
        <v>1.94</v>
      </c>
      <c r="BV129" s="47">
        <f t="shared" si="683"/>
        <v>-110.3955574732212</v>
      </c>
      <c r="BW129" s="45">
        <f t="shared" si="684"/>
        <v>-41.28050166559985</v>
      </c>
      <c r="BX129" s="49">
        <f t="shared" si="725"/>
        <v>-110.3955574732212</v>
      </c>
      <c r="BY129" s="10">
        <f t="shared" si="726"/>
        <v>-46.203169081884312</v>
      </c>
      <c r="BZ129" s="48">
        <f t="shared" si="727"/>
        <v>-0.80639742533452674</v>
      </c>
      <c r="CA129" s="31">
        <f t="shared" si="685"/>
        <v>-3.9649288114895448E-11</v>
      </c>
      <c r="CC129" s="44">
        <f t="shared" si="723"/>
        <v>1.94</v>
      </c>
      <c r="CD129" s="47">
        <f t="shared" si="723"/>
        <v>-110.3955574732212</v>
      </c>
      <c r="CE129" s="45">
        <f t="shared" si="724"/>
        <v>-3.9649288114895448E-11</v>
      </c>
      <c r="CF129" s="49"/>
      <c r="CG129" s="10">
        <v>-52.544866507580927</v>
      </c>
      <c r="CH129" s="48"/>
      <c r="CI129" s="31"/>
    </row>
    <row r="130" spans="2:87" ht="18.649999999999999" customHeight="1" thickBot="1">
      <c r="D130" s="25"/>
      <c r="E130" s="10"/>
      <c r="F130" s="10"/>
      <c r="G130" s="31"/>
      <c r="I130" s="29"/>
      <c r="L130" s="30"/>
      <c r="N130" s="29"/>
      <c r="Q130" s="30"/>
      <c r="S130" s="29"/>
      <c r="V130" s="30"/>
      <c r="X130" s="29"/>
      <c r="AA130" s="30"/>
      <c r="AC130" s="29"/>
      <c r="AF130" s="30"/>
      <c r="AH130" s="29"/>
      <c r="AK130" s="30"/>
      <c r="AM130" s="29"/>
      <c r="AP130" s="30"/>
      <c r="AR130" s="29"/>
      <c r="AU130" s="30"/>
      <c r="AW130" s="29"/>
      <c r="AZ130" s="30"/>
      <c r="BB130" s="29"/>
      <c r="BE130" s="30"/>
      <c r="BG130" s="29"/>
      <c r="BJ130" s="30"/>
      <c r="BL130" s="29"/>
      <c r="BO130" s="30"/>
      <c r="BS130" s="65"/>
      <c r="BT130" s="65"/>
      <c r="BU130" s="46">
        <f t="shared" si="682"/>
        <v>1.96</v>
      </c>
      <c r="BV130" s="47">
        <f t="shared" si="683"/>
        <v>-117.25079790175003</v>
      </c>
      <c r="BW130" s="45">
        <f t="shared" si="684"/>
        <v>-42.204565047237537</v>
      </c>
      <c r="BX130" s="49">
        <f t="shared" si="725"/>
        <v>-117.25079790175003</v>
      </c>
      <c r="BY130" s="10">
        <f t="shared" si="726"/>
        <v>-45.196553096665994</v>
      </c>
      <c r="BZ130" s="48">
        <f t="shared" si="727"/>
        <v>-0.7888286620892605</v>
      </c>
      <c r="CA130" s="31">
        <f t="shared" si="685"/>
        <v>-8.1794255713088324E-12</v>
      </c>
      <c r="CC130" s="44">
        <f t="shared" si="723"/>
        <v>1.96</v>
      </c>
      <c r="CD130" s="47">
        <f t="shared" si="723"/>
        <v>-117.25079790175003</v>
      </c>
      <c r="CE130" s="45">
        <f t="shared" si="724"/>
        <v>-8.1794255713088324E-12</v>
      </c>
      <c r="CF130" s="49"/>
      <c r="CG130" s="10">
        <v>-53.271246691455929</v>
      </c>
      <c r="CH130" s="48"/>
      <c r="CI130" s="31"/>
    </row>
    <row r="131" spans="2:87" ht="18.649999999999999" customHeight="1" thickBot="1">
      <c r="D131" s="254" t="s">
        <v>24</v>
      </c>
      <c r="E131" s="255"/>
      <c r="F131" s="256" t="s">
        <v>25</v>
      </c>
      <c r="G131" s="257"/>
      <c r="H131" s="123"/>
      <c r="I131" s="242" t="s">
        <v>4</v>
      </c>
      <c r="J131" s="243"/>
      <c r="K131" s="244" t="s">
        <v>5</v>
      </c>
      <c r="L131" s="245"/>
      <c r="M131" s="123"/>
      <c r="N131" s="242" t="s">
        <v>6</v>
      </c>
      <c r="O131" s="243"/>
      <c r="P131" s="244" t="s">
        <v>7</v>
      </c>
      <c r="Q131" s="245"/>
      <c r="R131" s="123"/>
      <c r="S131" s="242" t="s">
        <v>34</v>
      </c>
      <c r="T131" s="243"/>
      <c r="U131" s="244" t="s">
        <v>35</v>
      </c>
      <c r="V131" s="245"/>
      <c r="W131" s="123"/>
      <c r="X131" s="242" t="s">
        <v>47</v>
      </c>
      <c r="Y131" s="243"/>
      <c r="Z131" s="244" t="s">
        <v>48</v>
      </c>
      <c r="AA131" s="245"/>
      <c r="AB131" s="127"/>
      <c r="AC131" s="242" t="s">
        <v>63</v>
      </c>
      <c r="AD131" s="243"/>
      <c r="AE131" s="244" t="s">
        <v>8</v>
      </c>
      <c r="AF131" s="245"/>
      <c r="AG131" s="123"/>
      <c r="AH131" s="242" t="s">
        <v>78</v>
      </c>
      <c r="AI131" s="243"/>
      <c r="AJ131" s="244" t="s">
        <v>79</v>
      </c>
      <c r="AK131" s="245"/>
      <c r="AL131" s="127"/>
      <c r="AM131" s="242" t="s">
        <v>67</v>
      </c>
      <c r="AN131" s="243"/>
      <c r="AO131" s="244" t="s">
        <v>66</v>
      </c>
      <c r="AP131" s="245"/>
      <c r="AQ131" s="123"/>
      <c r="AR131" s="242" t="s">
        <v>83</v>
      </c>
      <c r="AS131" s="243"/>
      <c r="AT131" s="244" t="s">
        <v>82</v>
      </c>
      <c r="AU131" s="245"/>
      <c r="AV131" s="127"/>
      <c r="AW131" s="242" t="s">
        <v>71</v>
      </c>
      <c r="AX131" s="243"/>
      <c r="AY131" s="244" t="s">
        <v>70</v>
      </c>
      <c r="AZ131" s="245"/>
      <c r="BA131" s="123"/>
      <c r="BB131" s="124" t="s">
        <v>87</v>
      </c>
      <c r="BC131" s="125"/>
      <c r="BD131" s="122" t="s">
        <v>86</v>
      </c>
      <c r="BE131" s="126"/>
      <c r="BF131" s="127"/>
      <c r="BG131" s="242" t="s">
        <v>74</v>
      </c>
      <c r="BH131" s="243"/>
      <c r="BI131" s="244" t="s">
        <v>75</v>
      </c>
      <c r="BJ131" s="245"/>
      <c r="BK131" s="123"/>
      <c r="BL131" s="242" t="s">
        <v>91</v>
      </c>
      <c r="BM131" s="243"/>
      <c r="BN131" s="244" t="s">
        <v>90</v>
      </c>
      <c r="BO131" s="245"/>
      <c r="BP131" s="123"/>
      <c r="BQ131" s="35" t="s">
        <v>166</v>
      </c>
      <c r="BS131" s="66" t="s">
        <v>121</v>
      </c>
      <c r="BT131" s="65"/>
      <c r="BU131" s="46">
        <f t="shared" si="682"/>
        <v>1.98</v>
      </c>
      <c r="BV131" s="47">
        <f t="shared" si="683"/>
        <v>-132.745082264388</v>
      </c>
      <c r="BW131" s="45">
        <f t="shared" si="684"/>
        <v>-43.108496109170858</v>
      </c>
      <c r="BX131" s="49">
        <f t="shared" si="725"/>
        <v>-132.745082264388</v>
      </c>
      <c r="BY131" s="10">
        <f t="shared" si="726"/>
        <v>-44.240414172105204</v>
      </c>
      <c r="BZ131" s="48">
        <f t="shared" si="727"/>
        <v>-0.77214088974919703</v>
      </c>
      <c r="CA131" s="31">
        <f t="shared" si="685"/>
        <v>-2.3143859197279197E-13</v>
      </c>
      <c r="CC131" s="44">
        <f t="shared" si="723"/>
        <v>1.98</v>
      </c>
      <c r="CD131" s="47">
        <f t="shared" si="723"/>
        <v>-132.745082264388</v>
      </c>
      <c r="CE131" s="45">
        <f t="shared" si="724"/>
        <v>-2.3143859197279197E-13</v>
      </c>
      <c r="CF131" s="49"/>
      <c r="CG131" s="10">
        <v>-53.987675456234861</v>
      </c>
      <c r="CH131" s="48"/>
      <c r="CI131" s="31"/>
    </row>
    <row r="132" spans="2:87" ht="18.649999999999999" customHeight="1" thickTop="1" thickBot="1">
      <c r="D132" s="15">
        <v>0</v>
      </c>
      <c r="E132" s="145">
        <f t="shared" ref="E132" si="1046">(1/$E$8)*SIN($B129*$F$8)</f>
        <v>3.315587314079519E-2</v>
      </c>
      <c r="F132" s="15">
        <f t="shared" ref="F132" si="1047">COS($F$8*$B129)</f>
        <v>0.99504079950846414</v>
      </c>
      <c r="G132" s="37">
        <v>0</v>
      </c>
      <c r="I132" s="21">
        <v>0</v>
      </c>
      <c r="J132" s="24">
        <f t="shared" ref="J132" si="1048">(TAN($K$8*$B129))/$J$8</f>
        <v>0.34432833847554523</v>
      </c>
      <c r="K132" s="22">
        <v>1</v>
      </c>
      <c r="L132" s="23">
        <v>0</v>
      </c>
      <c r="N132" s="21">
        <f t="shared" ref="N132" si="1049">D132*I129+F132*I132-E132*J129-G132*J132</f>
        <v>0</v>
      </c>
      <c r="O132" s="24">
        <f t="shared" ref="O132" si="1050">(D132*J129+E132*I129+F132*J132+G132*I132)</f>
        <v>0.3757766183509228</v>
      </c>
      <c r="P132" s="22">
        <f t="shared" ref="P132" si="1051">D132*K129+F132*K132-E132*L129-G132*L132</f>
        <v>0.99504079950846414</v>
      </c>
      <c r="Q132" s="23">
        <f t="shared" ref="Q132" si="1052">(D132*L129+E132*K129+F132*L132+G132*K132)</f>
        <v>0</v>
      </c>
      <c r="S132" s="15">
        <v>0</v>
      </c>
      <c r="T132" s="145">
        <f t="shared" ref="T132" si="1053">(1/$T$8)*SIN($B129*$U$8)</f>
        <v>5.7666047801971557E-2</v>
      </c>
      <c r="U132" s="15">
        <f t="shared" ref="U132" si="1054">COS($U$8*$B129)</f>
        <v>0.98492215041499931</v>
      </c>
      <c r="V132" s="37">
        <v>0</v>
      </c>
      <c r="X132" s="21">
        <f t="shared" ref="X132" si="1055">N132*S129+P132*S132-O132*T129-Q132*T132</f>
        <v>0</v>
      </c>
      <c r="Y132" s="24">
        <f t="shared" ref="Y132" si="1056">(N132*T129+O132*S129+P132*T132+Q132*S132)</f>
        <v>0.42749078533123447</v>
      </c>
      <c r="Z132" s="22">
        <f t="shared" ref="Z132" si="1057">N132*U129+P132*U132-O132*V129-Q132*V132</f>
        <v>0.78501175207234875</v>
      </c>
      <c r="AA132" s="23">
        <f t="shared" ref="AA132" si="1058">(N132*V129+O132*U129+P132*V132+Q132*U132)</f>
        <v>0</v>
      </c>
      <c r="AB132" s="8"/>
      <c r="AC132" s="21">
        <v>0</v>
      </c>
      <c r="AD132" s="24">
        <f t="shared" ref="AD132" si="1059">(TAN($AE$8*$B129))/$AD$8</f>
        <v>0.37101432335785489</v>
      </c>
      <c r="AE132" s="22">
        <v>1</v>
      </c>
      <c r="AF132" s="23">
        <v>0</v>
      </c>
      <c r="AH132" s="21">
        <f t="shared" ref="AH132" si="1060">X132*AC129+Z132*AC132-Y132*AD129-AA132*AD132</f>
        <v>0</v>
      </c>
      <c r="AI132" s="24">
        <f t="shared" ref="AI132" si="1061">(X132*AD129+Y132*AC129+Z132*AD132+AA132*AC132)</f>
        <v>0.71874138935432108</v>
      </c>
      <c r="AJ132" s="22">
        <f t="shared" ref="AJ132" si="1062">X132*AE129+Z132*AE132-Y132*AF129-AA132*AF132</f>
        <v>0.78501175207234875</v>
      </c>
      <c r="AK132" s="23">
        <f t="shared" ref="AK132" si="1063">(X132*AF129+Y132*AE129+Z132*AF132+AA132*AE132)</f>
        <v>0</v>
      </c>
      <c r="AL132" s="8"/>
      <c r="AM132" s="15">
        <v>0</v>
      </c>
      <c r="AN132" s="85">
        <f t="shared" ref="AN132" si="1064">(1/$AN$8)*SIN($B129*$AO$8)</f>
        <v>5.7666047801971557E-2</v>
      </c>
      <c r="AO132" s="25">
        <f t="shared" ref="AO132" si="1065">COS($AO$8*$B129)</f>
        <v>0.98492215041499931</v>
      </c>
      <c r="AP132" s="37">
        <v>0</v>
      </c>
      <c r="AR132" s="21">
        <f t="shared" ref="AR132" si="1066">AH132*AM129+AJ132*AM132-AI132*AN129-AK132*AN132</f>
        <v>0</v>
      </c>
      <c r="AS132" s="24">
        <f t="shared" ref="AS132" si="1067">(AH132*AN129+AI132*AM129+AJ132*AN132+AK132*AM132)</f>
        <v>0.75317284001523566</v>
      </c>
      <c r="AT132" s="22">
        <f t="shared" ref="AT132" si="1068">AH132*AO129+AJ132*AO132-AI132*AP129-AK132*AP132</f>
        <v>0.4001526851102884</v>
      </c>
      <c r="AU132" s="23">
        <f t="shared" ref="AU132" si="1069">(AH132*AP129+AI132*AO129+AJ132*AP132+AK132*AO132)</f>
        <v>0</v>
      </c>
      <c r="AV132" s="8"/>
      <c r="AW132" s="21">
        <v>0</v>
      </c>
      <c r="AX132" s="24">
        <f t="shared" ref="AX132" si="1070">(TAN($AY$8*$B129))/$AX$8</f>
        <v>0.34432833847554523</v>
      </c>
      <c r="AY132" s="22">
        <v>1</v>
      </c>
      <c r="AZ132" s="23">
        <v>0</v>
      </c>
      <c r="BB132" s="21">
        <f t="shared" ref="BB132" si="1071">AR132*AW129+AT132*AW132-AS132*AX129-AU132*AX132</f>
        <v>0</v>
      </c>
      <c r="BC132" s="24">
        <f t="shared" ref="BC132" si="1072">(AR132*AX129+AS132*AW129+AT132*AX132+AU132*AW132)</f>
        <v>0.89095674921578927</v>
      </c>
      <c r="BD132" s="22">
        <f t="shared" ref="BD132" si="1073">AR132*AY129+AT132*AY132-AS132*AZ129-AU132*AZ132</f>
        <v>0.4001526851102884</v>
      </c>
      <c r="BE132" s="23">
        <f t="shared" ref="BE132" si="1074">(AR132*AZ129+AS132*AY129+AT132*AZ132+AU132*AY132)</f>
        <v>0</v>
      </c>
      <c r="BF132" s="8"/>
      <c r="BG132" s="15">
        <v>0</v>
      </c>
      <c r="BH132" s="85">
        <f t="shared" ref="BH132" si="1075">(1/$BH$8)*SIN($B129*$BI$8)</f>
        <v>3.315694120703315E-2</v>
      </c>
      <c r="BI132" s="25">
        <f t="shared" ref="BI132" si="1076">COS($BI$8*$B129)</f>
        <v>0.99504047920079119</v>
      </c>
      <c r="BJ132" s="37">
        <v>0</v>
      </c>
      <c r="BL132" s="21">
        <f t="shared" ref="BL132" si="1077">BB132*BG129+BD132*BG132-BC132*BH129-BE132*BH132</f>
        <v>0</v>
      </c>
      <c r="BM132" s="24">
        <f t="shared" ref="BM132" si="1078">(BB132*BH129+BC132*BG129+BD132*BH132+BE132*BG132)</f>
        <v>0.89980586974089638</v>
      </c>
      <c r="BN132" s="22">
        <f t="shared" ref="BN132" si="1079">BB132*BI129+BD132*BI132-BC132*BJ129-BE132*BJ132</f>
        <v>0.13229551457980893</v>
      </c>
      <c r="BO132" s="23">
        <f t="shared" ref="BO132" si="1080">(BB132*BJ129+BC132*BI129+BD132*BJ132+BE132*BI132)</f>
        <v>0</v>
      </c>
      <c r="BQ132" s="38">
        <f t="shared" ref="BQ132" si="1081">(180/PI())*ATAN(-1*(($BL$8*BM129+BO129+$BL$8*BM132+BO132)/($BL$8*BL129+BN129+$BL$8*BL132+BN132)))</f>
        <v>-82.432550876219992</v>
      </c>
      <c r="BS132" s="67">
        <f t="shared" ref="BS132" si="1082">20*LOG(((($BL$8*BL129+BN129-$BL$8*BL132-BN132)^2+($BL$8*BM129+BO129-$BL$8*BM132-BO132)^2)/(($BL$8*BL129+BN129+$BL$8*BL132+BN132)^2+($BL$8*BM129+BO129+$BL$8*BM132+BO132)^2))^0.5)</f>
        <v>-20.390254314464372</v>
      </c>
      <c r="BT132" s="65"/>
      <c r="BU132" s="91">
        <f t="shared" si="682"/>
        <v>2</v>
      </c>
      <c r="BV132" s="92">
        <f t="shared" si="683"/>
        <v>-140.25746020196752</v>
      </c>
      <c r="BW132" s="93">
        <f t="shared" si="684"/>
        <v>-43.993304392612963</v>
      </c>
      <c r="BX132" s="94">
        <f t="shared" si="725"/>
        <v>-140.25746020196752</v>
      </c>
      <c r="BY132" s="95">
        <f t="shared" si="726"/>
        <v>-43.331792477980322</v>
      </c>
      <c r="BZ132" s="96">
        <f t="shared" si="727"/>
        <v>-0.75628244953166912</v>
      </c>
      <c r="CA132" s="97">
        <f t="shared" si="685"/>
        <v>-4.1466081061791441E-14</v>
      </c>
      <c r="CC132" s="44">
        <f t="shared" si="723"/>
        <v>2</v>
      </c>
      <c r="CD132" s="92">
        <f t="shared" si="723"/>
        <v>-140.25746020196752</v>
      </c>
      <c r="CE132" s="93">
        <f t="shared" si="724"/>
        <v>-4.1466081061791441E-14</v>
      </c>
      <c r="CF132" s="94"/>
      <c r="CG132" s="95">
        <v>-54.694455330445365</v>
      </c>
      <c r="CH132" s="96"/>
      <c r="CI132" s="97"/>
    </row>
    <row r="133" spans="2:87" ht="18.649999999999999" customHeight="1">
      <c r="BS133" s="32"/>
      <c r="BU133" s="46">
        <f t="shared" si="682"/>
        <v>2.02</v>
      </c>
      <c r="BV133" s="47">
        <f t="shared" si="683"/>
        <v>-117.02640028051106</v>
      </c>
      <c r="BW133" s="45">
        <f t="shared" si="684"/>
        <v>-44.85994024217257</v>
      </c>
      <c r="BX133" s="49">
        <f t="shared" si="725"/>
        <v>-117.02640028051106</v>
      </c>
      <c r="BY133" s="10">
        <f t="shared" si="726"/>
        <v>-42.467986641028297</v>
      </c>
      <c r="BZ133" s="48">
        <f t="shared" si="727"/>
        <v>-0.74120619357891104</v>
      </c>
      <c r="CA133" s="31">
        <f t="shared" si="685"/>
        <v>-8.6133729312582314E-12</v>
      </c>
      <c r="CC133" s="44">
        <f t="shared" si="723"/>
        <v>2.02</v>
      </c>
      <c r="CD133" s="47">
        <f t="shared" si="723"/>
        <v>-117.02640028051106</v>
      </c>
      <c r="CE133" s="45">
        <f t="shared" si="724"/>
        <v>-8.6133729312582314E-12</v>
      </c>
      <c r="CF133" s="49"/>
      <c r="CG133" s="10">
        <v>-55.391874131703545</v>
      </c>
      <c r="CH133" s="48"/>
      <c r="CI133" s="31"/>
    </row>
    <row r="134" spans="2:87" ht="18.649999999999999" customHeight="1" thickBot="1">
      <c r="D134" s="8"/>
      <c r="E134" s="8" t="s">
        <v>93</v>
      </c>
      <c r="F134" s="8"/>
      <c r="G134" s="8"/>
      <c r="H134" s="8"/>
      <c r="I134" s="8"/>
      <c r="J134" s="8" t="s">
        <v>94</v>
      </c>
      <c r="K134" s="8"/>
      <c r="L134" s="8"/>
      <c r="M134" s="8"/>
      <c r="N134" s="8"/>
      <c r="O134" s="8" t="s">
        <v>95</v>
      </c>
      <c r="P134" s="8"/>
      <c r="Q134" s="8"/>
      <c r="R134" s="8"/>
      <c r="S134" s="8"/>
      <c r="T134" s="8" t="s">
        <v>96</v>
      </c>
      <c r="U134" s="8"/>
      <c r="V134" s="8"/>
      <c r="W134" s="8"/>
      <c r="X134" s="8"/>
      <c r="Y134" s="8" t="s">
        <v>97</v>
      </c>
      <c r="Z134" s="8"/>
      <c r="AA134" s="8"/>
      <c r="AB134" s="8"/>
      <c r="AC134" s="8"/>
      <c r="AD134" s="8" t="s">
        <v>98</v>
      </c>
      <c r="AE134" s="8"/>
      <c r="AF134" s="8"/>
      <c r="AG134" s="8"/>
      <c r="AH134" s="8"/>
      <c r="AI134" s="8" t="s">
        <v>99</v>
      </c>
      <c r="AJ134" s="8"/>
      <c r="AK134" s="8"/>
      <c r="AL134" s="8"/>
      <c r="AM134" s="8"/>
      <c r="AN134" s="8" t="s">
        <v>96</v>
      </c>
      <c r="AO134" s="8"/>
      <c r="AP134" s="8"/>
      <c r="AQ134" s="8"/>
      <c r="AR134" s="8"/>
      <c r="AS134" s="8" t="s">
        <v>100</v>
      </c>
      <c r="AT134" s="8"/>
      <c r="AU134" s="8"/>
      <c r="AV134" s="8"/>
      <c r="AW134" s="8"/>
      <c r="AX134" s="8" t="s">
        <v>94</v>
      </c>
      <c r="AY134" s="8"/>
      <c r="AZ134" s="8"/>
      <c r="BA134" s="8"/>
      <c r="BB134" s="8"/>
      <c r="BC134" s="8" t="s">
        <v>101</v>
      </c>
      <c r="BD134" s="8"/>
      <c r="BE134" s="8"/>
      <c r="BF134" s="8"/>
      <c r="BG134" s="8"/>
      <c r="BH134" s="8" t="s">
        <v>96</v>
      </c>
      <c r="BI134" s="8"/>
      <c r="BJ134" s="8"/>
      <c r="BK134" s="8"/>
      <c r="BL134" s="8"/>
      <c r="BM134" s="8" t="s">
        <v>102</v>
      </c>
      <c r="BN134" s="8"/>
      <c r="BO134" s="8"/>
      <c r="BP134" s="8"/>
      <c r="BU134" s="46">
        <f t="shared" si="682"/>
        <v>2.04</v>
      </c>
      <c r="BV134" s="47">
        <f t="shared" si="683"/>
        <v>-106.84209248049422</v>
      </c>
      <c r="BW134" s="45">
        <f t="shared" si="684"/>
        <v>-45.709299974993137</v>
      </c>
      <c r="BX134" s="49">
        <f t="shared" si="725"/>
        <v>-106.84209248049422</v>
      </c>
      <c r="BY134" s="10">
        <f t="shared" si="726"/>
        <v>-41.646528878664277</v>
      </c>
      <c r="BZ134" s="48">
        <f t="shared" si="727"/>
        <v>-0.72686905095959375</v>
      </c>
      <c r="CA134" s="31">
        <f t="shared" si="685"/>
        <v>-8.9861819298699453E-11</v>
      </c>
      <c r="CC134" s="44">
        <f t="shared" si="723"/>
        <v>2.04</v>
      </c>
      <c r="CD134" s="47">
        <f t="shared" si="723"/>
        <v>-106.84209248049422</v>
      </c>
      <c r="CE134" s="45">
        <f t="shared" si="724"/>
        <v>-8.9861819298699453E-11</v>
      </c>
      <c r="CF134" s="49"/>
      <c r="CG134" s="10">
        <v>-56.080205952270092</v>
      </c>
      <c r="CH134" s="48"/>
      <c r="CI134" s="31"/>
    </row>
    <row r="135" spans="2:87" ht="18.649999999999999" customHeight="1" thickBot="1">
      <c r="B135" s="16"/>
      <c r="D135" s="250" t="s">
        <v>22</v>
      </c>
      <c r="E135" s="251"/>
      <c r="F135" s="252" t="s">
        <v>23</v>
      </c>
      <c r="G135" s="253"/>
      <c r="H135" s="123"/>
      <c r="I135" s="242" t="s">
        <v>1</v>
      </c>
      <c r="J135" s="243"/>
      <c r="K135" s="244" t="s">
        <v>2</v>
      </c>
      <c r="L135" s="245"/>
      <c r="M135" s="123"/>
      <c r="N135" s="242" t="s">
        <v>43</v>
      </c>
      <c r="O135" s="243"/>
      <c r="P135" s="244" t="s">
        <v>44</v>
      </c>
      <c r="Q135" s="245"/>
      <c r="R135" s="123"/>
      <c r="S135" s="242" t="s">
        <v>32</v>
      </c>
      <c r="T135" s="243"/>
      <c r="U135" s="244" t="s">
        <v>33</v>
      </c>
      <c r="V135" s="245"/>
      <c r="W135" s="123"/>
      <c r="X135" s="242" t="s">
        <v>45</v>
      </c>
      <c r="Y135" s="243"/>
      <c r="Z135" s="244" t="s">
        <v>46</v>
      </c>
      <c r="AA135" s="245"/>
      <c r="AB135" s="127"/>
      <c r="AC135" s="242" t="s">
        <v>62</v>
      </c>
      <c r="AD135" s="243"/>
      <c r="AE135" s="244" t="s">
        <v>3</v>
      </c>
      <c r="AF135" s="245"/>
      <c r="AG135" s="123"/>
      <c r="AH135" s="242" t="s">
        <v>76</v>
      </c>
      <c r="AI135" s="243"/>
      <c r="AJ135" s="244" t="s">
        <v>77</v>
      </c>
      <c r="AK135" s="245"/>
      <c r="AL135" s="127"/>
      <c r="AM135" s="242" t="s">
        <v>64</v>
      </c>
      <c r="AN135" s="243"/>
      <c r="AO135" s="244" t="s">
        <v>65</v>
      </c>
      <c r="AP135" s="245"/>
      <c r="AQ135" s="123"/>
      <c r="AR135" s="242" t="s">
        <v>80</v>
      </c>
      <c r="AS135" s="243"/>
      <c r="AT135" s="244" t="s">
        <v>81</v>
      </c>
      <c r="AU135" s="245"/>
      <c r="AV135" s="127"/>
      <c r="AW135" s="242" t="s">
        <v>68</v>
      </c>
      <c r="AX135" s="243"/>
      <c r="AY135" s="244" t="s">
        <v>69</v>
      </c>
      <c r="AZ135" s="245"/>
      <c r="BA135" s="123"/>
      <c r="BB135" s="246" t="s">
        <v>84</v>
      </c>
      <c r="BC135" s="247"/>
      <c r="BD135" s="248" t="s">
        <v>85</v>
      </c>
      <c r="BE135" s="249"/>
      <c r="BF135" s="127"/>
      <c r="BG135" s="242" t="s">
        <v>72</v>
      </c>
      <c r="BH135" s="243"/>
      <c r="BI135" s="244" t="s">
        <v>73</v>
      </c>
      <c r="BJ135" s="245"/>
      <c r="BK135" s="123"/>
      <c r="BL135" s="242" t="s">
        <v>88</v>
      </c>
      <c r="BM135" s="243"/>
      <c r="BN135" s="244" t="s">
        <v>89</v>
      </c>
      <c r="BO135" s="245"/>
      <c r="BP135" s="123"/>
      <c r="BQ135" s="19" t="s">
        <v>165</v>
      </c>
      <c r="BS135" s="63" t="s">
        <v>120</v>
      </c>
      <c r="BT135" s="4"/>
      <c r="BU135" s="46">
        <f t="shared" si="682"/>
        <v>2.06</v>
      </c>
      <c r="BV135" s="47">
        <f t="shared" si="683"/>
        <v>-100.11982314160232</v>
      </c>
      <c r="BW135" s="45">
        <f t="shared" si="684"/>
        <v>-46.542230552566423</v>
      </c>
      <c r="BX135" s="49">
        <f t="shared" si="725"/>
        <v>-100.11982314160232</v>
      </c>
      <c r="BY135" s="10">
        <f t="shared" si="726"/>
        <v>-40.86516322023602</v>
      </c>
      <c r="BZ135" s="48">
        <f t="shared" si="727"/>
        <v>-0.71323164755800716</v>
      </c>
      <c r="CA135" s="31">
        <f t="shared" si="685"/>
        <v>-4.2247572041713579E-10</v>
      </c>
      <c r="CC135" s="44">
        <f t="shared" si="723"/>
        <v>2.06</v>
      </c>
      <c r="CD135" s="47">
        <f t="shared" si="723"/>
        <v>-100.11982314160232</v>
      </c>
      <c r="CE135" s="45">
        <f t="shared" si="724"/>
        <v>-4.2247572041713579E-10</v>
      </c>
      <c r="CF135" s="49"/>
      <c r="CG135" s="10">
        <v>-56.759712061095186</v>
      </c>
      <c r="CH135" s="48"/>
      <c r="CI135" s="31"/>
    </row>
    <row r="136" spans="2:87" ht="18.649999999999999" customHeight="1" thickTop="1" thickBot="1">
      <c r="B136" s="39">
        <v>0.32</v>
      </c>
      <c r="D136" s="25">
        <f t="shared" ref="D136" si="1083">COS($F$8*$B136)</f>
        <v>0.9943581750467041</v>
      </c>
      <c r="E136" s="26">
        <v>0</v>
      </c>
      <c r="F136" s="10">
        <v>0</v>
      </c>
      <c r="G136" s="85">
        <f t="shared" ref="G136" si="1084">$E$8*SIN($B136*$F$8)</f>
        <v>0.31822378518912475</v>
      </c>
      <c r="I136" s="21">
        <v>1</v>
      </c>
      <c r="J136" s="24">
        <v>0</v>
      </c>
      <c r="K136" s="22">
        <v>0</v>
      </c>
      <c r="L136" s="23">
        <v>0</v>
      </c>
      <c r="N136" s="21">
        <f t="shared" ref="N136" si="1085">D136*I136+F136*I139-E136*J136-G136*J139</f>
        <v>0.87717052844669052</v>
      </c>
      <c r="O136" s="24">
        <f t="shared" ref="O136" si="1086">(D136*J136+E136*I136+F136*J139+G136*I139)</f>
        <v>0</v>
      </c>
      <c r="P136" s="22">
        <f t="shared" ref="P136" si="1087">D136*K136+F136*K139-E136*L136-G136*L139</f>
        <v>0</v>
      </c>
      <c r="Q136" s="23">
        <f t="shared" ref="Q136" si="1088">(D136*L136+E136*K136+F136*L139+G136*K139)</f>
        <v>0.31822378518912475</v>
      </c>
      <c r="S136" s="25">
        <f t="shared" ref="S136" si="1089">COS($U$8*$B136)</f>
        <v>0.98285071466274332</v>
      </c>
      <c r="T136" s="26">
        <v>0</v>
      </c>
      <c r="U136" s="10">
        <v>0</v>
      </c>
      <c r="V136" s="85">
        <f t="shared" ref="V136" si="1090">$T$8*SIN($B136*$U$8)</f>
        <v>0.55320905106696538</v>
      </c>
      <c r="X136" s="21">
        <f t="shared" ref="X136" si="1091">N136*S136+P136*S139-O136*T136-Q136*T139</f>
        <v>0.84256720540588004</v>
      </c>
      <c r="Y136" s="24">
        <f t="shared" ref="Y136" si="1092">(N136*T136+O136*S136+P136*T139+Q136*S139)</f>
        <v>0</v>
      </c>
      <c r="Z136" s="22">
        <f t="shared" ref="Z136" si="1093">N136*U136+P136*U139-O136*V136-Q136*V139</f>
        <v>0</v>
      </c>
      <c r="AA136" s="23">
        <f t="shared" ref="AA136" si="1094">(N136*V136+O136*U136+P136*V139+Q136*U139)</f>
        <v>0.79802515036171684</v>
      </c>
      <c r="AB136" s="8"/>
      <c r="AC136" s="21">
        <v>1</v>
      </c>
      <c r="AD136" s="24">
        <v>0</v>
      </c>
      <c r="AE136" s="22">
        <v>0</v>
      </c>
      <c r="AF136" s="23">
        <v>0</v>
      </c>
      <c r="AH136" s="21">
        <f t="shared" ref="AH136" si="1095">X136*AC136+Z136*AC139-Y136*AD136-AA136*AD139</f>
        <v>0.52578084827230642</v>
      </c>
      <c r="AI136" s="24">
        <f t="shared" ref="AI136" si="1096">(X136*AD136+Y136*AC136+Z136*AD139+AA136*AC139)</f>
        <v>0</v>
      </c>
      <c r="AJ136" s="22">
        <f t="shared" ref="AJ136" si="1097">X136*AE136+Z136*AE139-Y136*AF136-AA136*AF139</f>
        <v>0</v>
      </c>
      <c r="AK136" s="23">
        <f t="shared" ref="AK136" si="1098">(X136*AF136+Y136*AE136+Z136*AF139+AA136*AE139)</f>
        <v>0.79802515036171684</v>
      </c>
      <c r="AL136" s="8"/>
      <c r="AM136" s="25">
        <f t="shared" ref="AM136" si="1099">COS($AO$8*$B136)</f>
        <v>0.98285071466274332</v>
      </c>
      <c r="AN136" s="26">
        <v>0</v>
      </c>
      <c r="AO136" s="10">
        <v>0</v>
      </c>
      <c r="AP136" s="85">
        <f t="shared" ref="AP136" si="1100">$AN$8*SIN($B136*$AO$8)</f>
        <v>0.55320905106696538</v>
      </c>
      <c r="AR136" s="21">
        <f t="shared" ref="AR136" si="1101">AH136*AM136+AJ136*AM139-AI136*AN136-AK136*AN139</f>
        <v>0.46771133401828896</v>
      </c>
      <c r="AS136" s="24">
        <f t="shared" ref="AS136" si="1102">(AH136*AN136+AI136*AM136+AJ136*AN139+AK136*AM139)</f>
        <v>0</v>
      </c>
      <c r="AT136" s="22">
        <f t="shared" ref="AT136" si="1103">AH136*AO136+AJ136*AO139-AI136*AP136-AK136*AP139</f>
        <v>0</v>
      </c>
      <c r="AU136" s="23">
        <f t="shared" ref="AU136" si="1104">(AH136*AP136+AI136*AO136+AJ136*AP139+AK136*AO139)</f>
        <v>1.0752063134937633</v>
      </c>
      <c r="AV136" s="8"/>
      <c r="AW136" s="21">
        <v>1</v>
      </c>
      <c r="AX136" s="24">
        <v>0</v>
      </c>
      <c r="AY136" s="22">
        <v>0</v>
      </c>
      <c r="AZ136" s="23">
        <v>0</v>
      </c>
      <c r="BB136" s="21">
        <f t="shared" ref="BB136" si="1105">AR136*AW136+AT136*AW139-AS136*AX136-AU136*AX139</f>
        <v>7.1760737764377525E-2</v>
      </c>
      <c r="BC136" s="24">
        <f t="shared" ref="BC136" si="1106">(AR136*AX136+AS136*AW136+AT136*AX139+AU136*AW139)</f>
        <v>0</v>
      </c>
      <c r="BD136" s="22">
        <f t="shared" ref="BD136" si="1107">AR136*AY136+AT136*AY139-AS136*AZ136-AU136*AZ139</f>
        <v>0</v>
      </c>
      <c r="BE136" s="23">
        <f t="shared" ref="BE136" si="1108">(AR136*AZ136+AS136*AY136+AT136*AZ139+AU136*AY139)</f>
        <v>1.0752063134937633</v>
      </c>
      <c r="BF136" s="8"/>
      <c r="BG136" s="25">
        <f t="shared" ref="BG136" si="1109">COS($BI$8*$B136)</f>
        <v>0.99435781069087559</v>
      </c>
      <c r="BH136" s="26">
        <v>0</v>
      </c>
      <c r="BI136" s="10">
        <v>0</v>
      </c>
      <c r="BJ136" s="85">
        <f t="shared" ref="BJ136" si="1110">$BH$8*SIN($B136*$BI$8)</f>
        <v>0.31823403159065128</v>
      </c>
      <c r="BL136" s="21">
        <f t="shared" ref="BL136" si="1111">BB136*BG136+BD136*BG139-BC136*BH136-BE136*BH139</f>
        <v>3.3337267881966032E-2</v>
      </c>
      <c r="BM136" s="24">
        <f t="shared" ref="BM136" si="1112">(BB136*BH136+BC136*BG136+BD136*BH139+BE136*BG139)</f>
        <v>0</v>
      </c>
      <c r="BN136" s="22">
        <f t="shared" ref="BN136" si="1113">BB136*BI136+BD136*BI139-BC136*BJ136-BE136*BJ139</f>
        <v>0</v>
      </c>
      <c r="BO136" s="23">
        <f t="shared" ref="BO136" si="1114">(BB136*BJ136+BC136*BI136+BD136*BJ139+BE136*BI139)</f>
        <v>1.0919765048153431</v>
      </c>
      <c r="BQ136" s="27">
        <f t="shared" ref="BQ136" si="1115">20*LOG((2*$BL$8)/(($BL$8*BL136+BN136+$BL$8*BL139+BN139)^2+($BL$8*BM136+BO136+$BL$8*BM139+BO139)^2)^0.5)</f>
        <v>-3.3967763241165613E-2</v>
      </c>
      <c r="BS136" s="64">
        <f t="shared" ref="BS136" si="1116">((BL136^2+BM136^2)/(BL139^2+BM139^2))^0.5</f>
        <v>3.6444006228841794E-2</v>
      </c>
      <c r="BT136" s="4"/>
      <c r="BU136" s="46">
        <f t="shared" si="682"/>
        <v>2.08</v>
      </c>
      <c r="BV136" s="47">
        <f t="shared" si="683"/>
        <v>-95.058049919370333</v>
      </c>
      <c r="BW136" s="45">
        <f t="shared" si="684"/>
        <v>-47.359533816971144</v>
      </c>
      <c r="BX136" s="49">
        <f t="shared" si="725"/>
        <v>-95.058049919370333</v>
      </c>
      <c r="BY136" s="10">
        <f t="shared" si="726"/>
        <v>-40.121826406891579</v>
      </c>
      <c r="BZ136" s="48">
        <f t="shared" si="727"/>
        <v>-0.70025797271386414</v>
      </c>
      <c r="CA136" s="31">
        <f t="shared" si="685"/>
        <v>-1.3551231011346492E-9</v>
      </c>
      <c r="CC136" s="44">
        <f t="shared" si="723"/>
        <v>2.08</v>
      </c>
      <c r="CD136" s="47">
        <f t="shared" si="723"/>
        <v>-95.058049919370333</v>
      </c>
      <c r="CE136" s="45">
        <f t="shared" si="724"/>
        <v>-1.3551231011346492E-9</v>
      </c>
      <c r="CF136" s="49"/>
      <c r="CG136" s="10">
        <v>-57.430641730828221</v>
      </c>
      <c r="CH136" s="48"/>
      <c r="CI136" s="31"/>
    </row>
    <row r="137" spans="2:87" ht="18.649999999999999" customHeight="1" thickBot="1">
      <c r="D137" s="25"/>
      <c r="E137" s="10"/>
      <c r="F137" s="10"/>
      <c r="G137" s="31"/>
      <c r="I137" s="29"/>
      <c r="L137" s="30"/>
      <c r="N137" s="29"/>
      <c r="Q137" s="30"/>
      <c r="S137" s="29"/>
      <c r="V137" s="30"/>
      <c r="X137" s="29"/>
      <c r="AA137" s="30"/>
      <c r="AC137" s="29"/>
      <c r="AF137" s="30"/>
      <c r="AH137" s="29"/>
      <c r="AK137" s="30"/>
      <c r="AM137" s="29"/>
      <c r="AP137" s="30"/>
      <c r="AR137" s="29"/>
      <c r="AU137" s="30"/>
      <c r="AW137" s="29"/>
      <c r="AZ137" s="30"/>
      <c r="BB137" s="29"/>
      <c r="BE137" s="30"/>
      <c r="BG137" s="29"/>
      <c r="BJ137" s="30"/>
      <c r="BL137" s="29"/>
      <c r="BO137" s="30"/>
      <c r="BS137" s="65"/>
      <c r="BT137" s="65"/>
      <c r="BU137" s="46">
        <f t="shared" si="682"/>
        <v>2.1</v>
      </c>
      <c r="BV137" s="47">
        <f t="shared" si="683"/>
        <v>-90.981565315934432</v>
      </c>
      <c r="BW137" s="45">
        <f t="shared" si="684"/>
        <v>-48.161970345108976</v>
      </c>
      <c r="BX137" s="49">
        <f t="shared" si="725"/>
        <v>-90.981565315934432</v>
      </c>
      <c r="BY137" s="10">
        <f t="shared" si="726"/>
        <v>-39.414631126322384</v>
      </c>
      <c r="BZ137" s="48">
        <f t="shared" si="727"/>
        <v>-0.68791508661336664</v>
      </c>
      <c r="CA137" s="31">
        <f t="shared" si="685"/>
        <v>-3.4643975336393045E-9</v>
      </c>
      <c r="CC137" s="44">
        <f t="shared" si="723"/>
        <v>2.1</v>
      </c>
      <c r="CD137" s="47">
        <f t="shared" si="723"/>
        <v>-90.981565315934432</v>
      </c>
      <c r="CE137" s="45">
        <f t="shared" si="724"/>
        <v>-3.4643975336393045E-9</v>
      </c>
      <c r="CF137" s="49"/>
      <c r="CG137" s="10">
        <v>-58.093232997276168</v>
      </c>
      <c r="CH137" s="48"/>
      <c r="CI137" s="31"/>
    </row>
    <row r="138" spans="2:87" ht="18.649999999999999" customHeight="1" thickBot="1">
      <c r="D138" s="254" t="s">
        <v>24</v>
      </c>
      <c r="E138" s="255"/>
      <c r="F138" s="256" t="s">
        <v>25</v>
      </c>
      <c r="G138" s="257"/>
      <c r="H138" s="123"/>
      <c r="I138" s="242" t="s">
        <v>4</v>
      </c>
      <c r="J138" s="243"/>
      <c r="K138" s="244" t="s">
        <v>5</v>
      </c>
      <c r="L138" s="245"/>
      <c r="M138" s="123"/>
      <c r="N138" s="242" t="s">
        <v>6</v>
      </c>
      <c r="O138" s="243"/>
      <c r="P138" s="244" t="s">
        <v>7</v>
      </c>
      <c r="Q138" s="245"/>
      <c r="R138" s="123"/>
      <c r="S138" s="242" t="s">
        <v>34</v>
      </c>
      <c r="T138" s="243"/>
      <c r="U138" s="244" t="s">
        <v>35</v>
      </c>
      <c r="V138" s="245"/>
      <c r="W138" s="123"/>
      <c r="X138" s="242" t="s">
        <v>47</v>
      </c>
      <c r="Y138" s="243"/>
      <c r="Z138" s="244" t="s">
        <v>48</v>
      </c>
      <c r="AA138" s="245"/>
      <c r="AB138" s="127"/>
      <c r="AC138" s="242" t="s">
        <v>63</v>
      </c>
      <c r="AD138" s="243"/>
      <c r="AE138" s="244" t="s">
        <v>8</v>
      </c>
      <c r="AF138" s="245"/>
      <c r="AG138" s="123"/>
      <c r="AH138" s="242" t="s">
        <v>78</v>
      </c>
      <c r="AI138" s="243"/>
      <c r="AJ138" s="244" t="s">
        <v>79</v>
      </c>
      <c r="AK138" s="245"/>
      <c r="AL138" s="127"/>
      <c r="AM138" s="242" t="s">
        <v>67</v>
      </c>
      <c r="AN138" s="243"/>
      <c r="AO138" s="244" t="s">
        <v>66</v>
      </c>
      <c r="AP138" s="245"/>
      <c r="AQ138" s="123"/>
      <c r="AR138" s="242" t="s">
        <v>83</v>
      </c>
      <c r="AS138" s="243"/>
      <c r="AT138" s="244" t="s">
        <v>82</v>
      </c>
      <c r="AU138" s="245"/>
      <c r="AV138" s="127"/>
      <c r="AW138" s="242" t="s">
        <v>71</v>
      </c>
      <c r="AX138" s="243"/>
      <c r="AY138" s="244" t="s">
        <v>70</v>
      </c>
      <c r="AZ138" s="245"/>
      <c r="BA138" s="123"/>
      <c r="BB138" s="124" t="s">
        <v>87</v>
      </c>
      <c r="BC138" s="125"/>
      <c r="BD138" s="122" t="s">
        <v>86</v>
      </c>
      <c r="BE138" s="126"/>
      <c r="BF138" s="127"/>
      <c r="BG138" s="242" t="s">
        <v>74</v>
      </c>
      <c r="BH138" s="243"/>
      <c r="BI138" s="244" t="s">
        <v>75</v>
      </c>
      <c r="BJ138" s="245"/>
      <c r="BK138" s="123"/>
      <c r="BL138" s="242" t="s">
        <v>91</v>
      </c>
      <c r="BM138" s="243"/>
      <c r="BN138" s="244" t="s">
        <v>90</v>
      </c>
      <c r="BO138" s="245"/>
      <c r="BP138" s="123"/>
      <c r="BQ138" s="35" t="s">
        <v>166</v>
      </c>
      <c r="BS138" s="66" t="s">
        <v>121</v>
      </c>
      <c r="BT138" s="65"/>
      <c r="BU138" s="46">
        <f t="shared" si="682"/>
        <v>2.12</v>
      </c>
      <c r="BV138" s="47">
        <f t="shared" si="683"/>
        <v>-87.56056361693139</v>
      </c>
      <c r="BW138" s="45">
        <f t="shared" si="684"/>
        <v>-48.950262967635425</v>
      </c>
      <c r="BX138" s="49">
        <f t="shared" si="725"/>
        <v>-87.56056361693139</v>
      </c>
      <c r="BY138" s="10">
        <f t="shared" si="726"/>
        <v>-38.741851292978389</v>
      </c>
      <c r="BZ138" s="48">
        <f t="shared" si="727"/>
        <v>-0.6761728633804952</v>
      </c>
      <c r="CA138" s="31">
        <f t="shared" si="685"/>
        <v>-7.6160191809651212E-9</v>
      </c>
      <c r="CC138" s="44">
        <f t="shared" si="723"/>
        <v>2.12</v>
      </c>
      <c r="CD138" s="47">
        <f t="shared" si="723"/>
        <v>-87.56056361693139</v>
      </c>
      <c r="CE138" s="45">
        <f t="shared" si="724"/>
        <v>-7.6160191809651212E-9</v>
      </c>
      <c r="CF138" s="49"/>
      <c r="CG138" s="10">
        <v>-58.747713357931843</v>
      </c>
      <c r="CH138" s="48"/>
      <c r="CI138" s="31"/>
    </row>
    <row r="139" spans="2:87" ht="18.649999999999999" customHeight="1" thickTop="1" thickBot="1">
      <c r="D139" s="15">
        <v>0</v>
      </c>
      <c r="E139" s="145">
        <f t="shared" ref="E139" si="1117">(1/$E$8)*SIN($B136*$F$8)</f>
        <v>3.5358198354347191E-2</v>
      </c>
      <c r="F139" s="15">
        <f t="shared" ref="F139" si="1118">COS($F$8*$B136)</f>
        <v>0.9943581750467041</v>
      </c>
      <c r="G139" s="37">
        <v>0</v>
      </c>
      <c r="I139" s="21">
        <v>0</v>
      </c>
      <c r="J139" s="24">
        <f t="shared" ref="J139" si="1119">(TAN($K$8*$B136))/$J$8</f>
        <v>0.36825546063556308</v>
      </c>
      <c r="K139" s="22">
        <v>1</v>
      </c>
      <c r="L139" s="23">
        <v>0</v>
      </c>
      <c r="N139" s="21">
        <f t="shared" ref="N139" si="1120">D139*I136+F139*I139-E139*J136-G139*J139</f>
        <v>0</v>
      </c>
      <c r="O139" s="24">
        <f t="shared" ref="O139" si="1121">(D139*J136+E139*I136+F139*J139+G139*I139)</f>
        <v>0.40153602614290906</v>
      </c>
      <c r="P139" s="22">
        <f t="shared" ref="P139" si="1122">D139*K136+F139*K139-E139*L136-G139*L139</f>
        <v>0.9943581750467041</v>
      </c>
      <c r="Q139" s="23">
        <f t="shared" ref="Q139" si="1123">(D139*L136+E139*K136+F139*L139+G139*K139)</f>
        <v>0</v>
      </c>
      <c r="S139" s="15">
        <v>0</v>
      </c>
      <c r="T139" s="145">
        <f t="shared" ref="T139" si="1124">(1/$T$8)*SIN($B136*$U$8)</f>
        <v>6.1467672340773924E-2</v>
      </c>
      <c r="U139" s="15">
        <f t="shared" ref="U139" si="1125">COS($U$8*$B136)</f>
        <v>0.98285071466274332</v>
      </c>
      <c r="V139" s="37">
        <v>0</v>
      </c>
      <c r="X139" s="21">
        <f t="shared" ref="X139" si="1126">N139*S136+P139*S139-O139*T136-Q139*T139</f>
        <v>0</v>
      </c>
      <c r="Y139" s="24">
        <f t="shared" ref="Y139" si="1127">(N139*T136+O139*S136+P139*T139+Q139*S139)</f>
        <v>0.45577085275053691</v>
      </c>
      <c r="Z139" s="22">
        <f t="shared" ref="Z139" si="1128">N139*U136+P139*U139-O139*V136-Q139*V139</f>
        <v>0.75517227898367545</v>
      </c>
      <c r="AA139" s="23">
        <f t="shared" ref="AA139" si="1129">(N139*V136+O139*U136+P139*V139+Q139*U139)</f>
        <v>0</v>
      </c>
      <c r="AB139" s="8"/>
      <c r="AC139" s="21">
        <v>0</v>
      </c>
      <c r="AD139" s="24">
        <f t="shared" ref="AD139" si="1130">(TAN($AE$8*$B136))/$AD$8</f>
        <v>0.39696287390188822</v>
      </c>
      <c r="AE139" s="22">
        <v>1</v>
      </c>
      <c r="AF139" s="23">
        <v>0</v>
      </c>
      <c r="AH139" s="21">
        <f t="shared" ref="AH139" si="1131">X139*AC136+Z139*AC139-Y139*AD136-AA139*AD139</f>
        <v>0</v>
      </c>
      <c r="AI139" s="24">
        <f t="shared" ref="AI139" si="1132">(X139*AD136+Y139*AC136+Z139*AD139+AA139*AC139)</f>
        <v>0.7555462109069353</v>
      </c>
      <c r="AJ139" s="22">
        <f t="shared" ref="AJ139" si="1133">X139*AE136+Z139*AE139-Y139*AF136-AA139*AF139</f>
        <v>0.75517227898367545</v>
      </c>
      <c r="AK139" s="23">
        <f t="shared" ref="AK139" si="1134">(X139*AF136+Y139*AE136+Z139*AF139+AA139*AE139)</f>
        <v>0</v>
      </c>
      <c r="AL139" s="8"/>
      <c r="AM139" s="15">
        <v>0</v>
      </c>
      <c r="AN139" s="85">
        <f t="shared" ref="AN139" si="1135">(1/$AN$8)*SIN($B136*$AO$8)</f>
        <v>6.1467672340773924E-2</v>
      </c>
      <c r="AO139" s="25">
        <f t="shared" ref="AO139" si="1136">COS($AO$8*$B136)</f>
        <v>0.98285071466274332</v>
      </c>
      <c r="AP139" s="37">
        <v>0</v>
      </c>
      <c r="AR139" s="21">
        <f t="shared" ref="AR139" si="1137">AH139*AM136+AJ139*AM139-AI139*AN136-AK139*AN139</f>
        <v>0</v>
      </c>
      <c r="AS139" s="24">
        <f t="shared" ref="AS139" si="1138">(AH139*AN136+AI139*AM136+AJ139*AN139+AK139*AM139)</f>
        <v>0.78900781555601329</v>
      </c>
      <c r="AT139" s="22">
        <f t="shared" ref="AT139" si="1139">AH139*AO136+AJ139*AO139-AI139*AP136-AK139*AP139</f>
        <v>0.32424661171953106</v>
      </c>
      <c r="AU139" s="23">
        <f t="shared" ref="AU139" si="1140">(AH139*AP136+AI139*AO136+AJ139*AP139+AK139*AO139)</f>
        <v>0</v>
      </c>
      <c r="AV139" s="8"/>
      <c r="AW139" s="21">
        <v>0</v>
      </c>
      <c r="AX139" s="24">
        <f t="shared" ref="AX139" si="1141">(TAN($AY$8*$B136))/$AX$8</f>
        <v>0.36825546063556308</v>
      </c>
      <c r="AY139" s="22">
        <v>1</v>
      </c>
      <c r="AZ139" s="23">
        <v>0</v>
      </c>
      <c r="BB139" s="21">
        <f t="shared" ref="BB139" si="1142">AR139*AW136+AT139*AW139-AS139*AX136-AU139*AX139</f>
        <v>0</v>
      </c>
      <c r="BC139" s="24">
        <f t="shared" ref="BC139" si="1143">(AR139*AX136+AS139*AW136+AT139*AX139+AU139*AW139)</f>
        <v>0.90841340091430978</v>
      </c>
      <c r="BD139" s="22">
        <f t="shared" ref="BD139" si="1144">AR139*AY136+AT139*AY139-AS139*AZ136-AU139*AZ139</f>
        <v>0.32424661171953106</v>
      </c>
      <c r="BE139" s="23">
        <f t="shared" ref="BE139" si="1145">(AR139*AZ136+AS139*AY136+AT139*AZ139+AU139*AY139)</f>
        <v>0</v>
      </c>
      <c r="BF139" s="8"/>
      <c r="BG139" s="15">
        <v>0</v>
      </c>
      <c r="BH139" s="85">
        <f t="shared" ref="BH139" si="1146">(1/$BH$8)*SIN($B136*$BI$8)</f>
        <v>3.5359336843405698E-2</v>
      </c>
      <c r="BI139" s="25">
        <f t="shared" ref="BI139" si="1147">COS($BI$8*$B136)</f>
        <v>0.99435781069087559</v>
      </c>
      <c r="BJ139" s="37">
        <v>0</v>
      </c>
      <c r="BL139" s="21">
        <f t="shared" ref="BL139" si="1148">BB139*BG136+BD139*BG139-BC139*BH136-BE139*BH139</f>
        <v>0</v>
      </c>
      <c r="BM139" s="24">
        <f t="shared" ref="BM139" si="1149">(BB139*BH136+BC139*BG136+BD139*BH139+BE139*BG139)</f>
        <v>0.91475310569952961</v>
      </c>
      <c r="BN139" s="22">
        <f t="shared" ref="BN139" si="1150">BB139*BI136+BD139*BI139-BC139*BJ136-BE139*BJ139</f>
        <v>3.3329092029431906E-2</v>
      </c>
      <c r="BO139" s="23">
        <f t="shared" ref="BO139" si="1151">(BB139*BJ136+BC139*BI136+BD139*BJ139+BE139*BI139)</f>
        <v>0</v>
      </c>
      <c r="BQ139" s="38">
        <f t="shared" ref="BQ139" si="1152">(180/PI())*ATAN(-1*(($BL$8*BM136+BO136+$BL$8*BM139+BO139)/($BL$8*BL136+BN136+$BL$8*BL139+BN139)))</f>
        <v>-88.097253984980739</v>
      </c>
      <c r="BS139" s="67">
        <f t="shared" ref="BS139" si="1153">20*LOG(((($BL$8*BL136+BN136-$BL$8*BL139-BN139)^2+($BL$8*BM136+BO136-$BL$8*BM139-BO139)^2)/(($BL$8*BL136+BN136+$BL$8*BL139+BN139)^2+($BL$8*BM136+BO136+$BL$8*BM139+BO139)^2))^0.5)</f>
        <v>-21.084146427319403</v>
      </c>
      <c r="BT139" s="65"/>
      <c r="BU139" s="46">
        <f t="shared" si="682"/>
        <v>2.14</v>
      </c>
      <c r="BV139" s="47">
        <f t="shared" si="683"/>
        <v>-84.608057142380076</v>
      </c>
      <c r="BW139" s="45">
        <f t="shared" si="684"/>
        <v>-49.725099993494993</v>
      </c>
      <c r="BX139" s="49">
        <f t="shared" si="725"/>
        <v>-84.608057142380076</v>
      </c>
      <c r="BY139" s="10">
        <f t="shared" si="726"/>
        <v>-38.101909129976583</v>
      </c>
      <c r="BZ139" s="48">
        <f t="shared" si="727"/>
        <v>-0.6650037656137795</v>
      </c>
      <c r="CA139" s="31">
        <f t="shared" si="685"/>
        <v>-1.5030679078621331E-8</v>
      </c>
      <c r="CC139" s="44">
        <f t="shared" si="723"/>
        <v>2.14</v>
      </c>
      <c r="CD139" s="47">
        <f t="shared" si="723"/>
        <v>-84.608057142380076</v>
      </c>
      <c r="CE139" s="45">
        <f t="shared" si="724"/>
        <v>-1.5030679078621331E-8</v>
      </c>
      <c r="CF139" s="49"/>
      <c r="CG139" s="10">
        <v>-59.394300415443666</v>
      </c>
      <c r="CH139" s="48"/>
      <c r="CI139" s="31"/>
    </row>
    <row r="140" spans="2:87" ht="18.649999999999999" customHeight="1">
      <c r="BS140" s="32"/>
      <c r="BU140" s="46">
        <f t="shared" si="682"/>
        <v>2.16</v>
      </c>
      <c r="BV140" s="47">
        <f t="shared" si="683"/>
        <v>-82.007243040018963</v>
      </c>
      <c r="BW140" s="45">
        <f t="shared" si="684"/>
        <v>-50.487138176094525</v>
      </c>
      <c r="BX140" s="49">
        <f t="shared" si="725"/>
        <v>-82.007243040018963</v>
      </c>
      <c r="BY140" s="10">
        <f t="shared" si="726"/>
        <v>-37.493363847437386</v>
      </c>
      <c r="BZ140" s="48">
        <f t="shared" si="727"/>
        <v>-0.65438264678599134</v>
      </c>
      <c r="CA140" s="31">
        <f t="shared" si="685"/>
        <v>-2.735646784700387E-8</v>
      </c>
      <c r="CC140" s="44">
        <f t="shared" si="723"/>
        <v>2.16</v>
      </c>
      <c r="CD140" s="47">
        <f t="shared" si="723"/>
        <v>-82.007243040018963</v>
      </c>
      <c r="CE140" s="45">
        <f t="shared" si="724"/>
        <v>-2.735646784700387E-8</v>
      </c>
      <c r="CF140" s="49"/>
      <c r="CG140" s="10">
        <v>-60.033202471242632</v>
      </c>
      <c r="CH140" s="48"/>
      <c r="CI140" s="31"/>
    </row>
    <row r="141" spans="2:87" ht="18.649999999999999" customHeight="1" thickBot="1">
      <c r="D141" s="8"/>
      <c r="E141" s="8" t="s">
        <v>93</v>
      </c>
      <c r="F141" s="8"/>
      <c r="G141" s="8"/>
      <c r="H141" s="8"/>
      <c r="I141" s="8"/>
      <c r="J141" s="8" t="s">
        <v>94</v>
      </c>
      <c r="K141" s="8"/>
      <c r="L141" s="8"/>
      <c r="M141" s="8"/>
      <c r="N141" s="8"/>
      <c r="O141" s="8" t="s">
        <v>95</v>
      </c>
      <c r="P141" s="8"/>
      <c r="Q141" s="8"/>
      <c r="R141" s="8"/>
      <c r="S141" s="8"/>
      <c r="T141" s="8" t="s">
        <v>96</v>
      </c>
      <c r="U141" s="8"/>
      <c r="V141" s="8"/>
      <c r="W141" s="8"/>
      <c r="X141" s="8"/>
      <c r="Y141" s="8" t="s">
        <v>97</v>
      </c>
      <c r="Z141" s="8"/>
      <c r="AA141" s="8"/>
      <c r="AB141" s="8"/>
      <c r="AC141" s="8"/>
      <c r="AD141" s="8" t="s">
        <v>98</v>
      </c>
      <c r="AE141" s="8"/>
      <c r="AF141" s="8"/>
      <c r="AG141" s="8"/>
      <c r="AH141" s="8"/>
      <c r="AI141" s="8" t="s">
        <v>99</v>
      </c>
      <c r="AJ141" s="8"/>
      <c r="AK141" s="8"/>
      <c r="AL141" s="8"/>
      <c r="AM141" s="8"/>
      <c r="AN141" s="8" t="s">
        <v>96</v>
      </c>
      <c r="AO141" s="8"/>
      <c r="AP141" s="8"/>
      <c r="AQ141" s="8"/>
      <c r="AR141" s="8"/>
      <c r="AS141" s="8" t="s">
        <v>100</v>
      </c>
      <c r="AT141" s="8"/>
      <c r="AU141" s="8"/>
      <c r="AV141" s="8"/>
      <c r="AW141" s="8"/>
      <c r="AX141" s="8" t="s">
        <v>94</v>
      </c>
      <c r="AY141" s="8"/>
      <c r="AZ141" s="8"/>
      <c r="BA141" s="8"/>
      <c r="BB141" s="8"/>
      <c r="BC141" s="8" t="s">
        <v>101</v>
      </c>
      <c r="BD141" s="8"/>
      <c r="BE141" s="8"/>
      <c r="BF141" s="8"/>
      <c r="BG141" s="8"/>
      <c r="BH141" s="8" t="s">
        <v>96</v>
      </c>
      <c r="BI141" s="8"/>
      <c r="BJ141" s="8"/>
      <c r="BK141" s="8"/>
      <c r="BL141" s="8"/>
      <c r="BM141" s="8" t="s">
        <v>102</v>
      </c>
      <c r="BN141" s="8"/>
      <c r="BO141" s="8"/>
      <c r="BP141" s="8"/>
      <c r="BU141" s="46">
        <f t="shared" si="682"/>
        <v>2.1800000000000002</v>
      </c>
      <c r="BV141" s="47">
        <f t="shared" si="683"/>
        <v>-79.679997538420267</v>
      </c>
      <c r="BW141" s="45">
        <f t="shared" si="684"/>
        <v>-51.237005453043274</v>
      </c>
      <c r="BX141" s="49">
        <f t="shared" si="725"/>
        <v>-79.679997538420267</v>
      </c>
      <c r="BY141" s="10">
        <f t="shared" si="726"/>
        <v>-36.914901744874093</v>
      </c>
      <c r="BZ141" s="48">
        <f t="shared" si="727"/>
        <v>-0.64428657849825266</v>
      </c>
      <c r="CA141" s="31">
        <f t="shared" si="685"/>
        <v>-4.6750316049350853E-8</v>
      </c>
      <c r="CC141" s="44">
        <f t="shared" si="723"/>
        <v>2.1800000000000002</v>
      </c>
      <c r="CD141" s="47">
        <f t="shared" si="723"/>
        <v>-79.679997538420267</v>
      </c>
      <c r="CE141" s="45">
        <f t="shared" si="724"/>
        <v>-4.6750316049350853E-8</v>
      </c>
      <c r="CF141" s="49"/>
      <c r="CG141" s="10">
        <v>-60.664619073970542</v>
      </c>
      <c r="CH141" s="48"/>
      <c r="CI141" s="31"/>
    </row>
    <row r="142" spans="2:87" ht="18.649999999999999" customHeight="1" thickBot="1">
      <c r="B142" s="16"/>
      <c r="D142" s="250" t="s">
        <v>22</v>
      </c>
      <c r="E142" s="251"/>
      <c r="F142" s="252" t="s">
        <v>23</v>
      </c>
      <c r="G142" s="253"/>
      <c r="H142" s="123"/>
      <c r="I142" s="242" t="s">
        <v>1</v>
      </c>
      <c r="J142" s="243"/>
      <c r="K142" s="244" t="s">
        <v>2</v>
      </c>
      <c r="L142" s="245"/>
      <c r="M142" s="123"/>
      <c r="N142" s="242" t="s">
        <v>43</v>
      </c>
      <c r="O142" s="243"/>
      <c r="P142" s="244" t="s">
        <v>44</v>
      </c>
      <c r="Q142" s="245"/>
      <c r="R142" s="123"/>
      <c r="S142" s="242" t="s">
        <v>32</v>
      </c>
      <c r="T142" s="243"/>
      <c r="U142" s="244" t="s">
        <v>33</v>
      </c>
      <c r="V142" s="245"/>
      <c r="W142" s="123"/>
      <c r="X142" s="242" t="s">
        <v>45</v>
      </c>
      <c r="Y142" s="243"/>
      <c r="Z142" s="244" t="s">
        <v>46</v>
      </c>
      <c r="AA142" s="245"/>
      <c r="AB142" s="127"/>
      <c r="AC142" s="242" t="s">
        <v>62</v>
      </c>
      <c r="AD142" s="243"/>
      <c r="AE142" s="244" t="s">
        <v>3</v>
      </c>
      <c r="AF142" s="245"/>
      <c r="AG142" s="123"/>
      <c r="AH142" s="242" t="s">
        <v>76</v>
      </c>
      <c r="AI142" s="243"/>
      <c r="AJ142" s="244" t="s">
        <v>77</v>
      </c>
      <c r="AK142" s="245"/>
      <c r="AL142" s="127"/>
      <c r="AM142" s="242" t="s">
        <v>64</v>
      </c>
      <c r="AN142" s="243"/>
      <c r="AO142" s="244" t="s">
        <v>65</v>
      </c>
      <c r="AP142" s="245"/>
      <c r="AQ142" s="123"/>
      <c r="AR142" s="242" t="s">
        <v>80</v>
      </c>
      <c r="AS142" s="243"/>
      <c r="AT142" s="244" t="s">
        <v>81</v>
      </c>
      <c r="AU142" s="245"/>
      <c r="AV142" s="127"/>
      <c r="AW142" s="242" t="s">
        <v>68</v>
      </c>
      <c r="AX142" s="243"/>
      <c r="AY142" s="244" t="s">
        <v>69</v>
      </c>
      <c r="AZ142" s="245"/>
      <c r="BA142" s="123"/>
      <c r="BB142" s="246" t="s">
        <v>84</v>
      </c>
      <c r="BC142" s="247"/>
      <c r="BD142" s="248" t="s">
        <v>85</v>
      </c>
      <c r="BE142" s="249"/>
      <c r="BF142" s="127"/>
      <c r="BG142" s="242" t="s">
        <v>72</v>
      </c>
      <c r="BH142" s="243"/>
      <c r="BI142" s="244" t="s">
        <v>73</v>
      </c>
      <c r="BJ142" s="245"/>
      <c r="BK142" s="123"/>
      <c r="BL142" s="242" t="s">
        <v>88</v>
      </c>
      <c r="BM142" s="243"/>
      <c r="BN142" s="244" t="s">
        <v>89</v>
      </c>
      <c r="BO142" s="245"/>
      <c r="BP142" s="123"/>
      <c r="BQ142" s="19" t="s">
        <v>165</v>
      </c>
      <c r="BS142" s="63" t="s">
        <v>120</v>
      </c>
      <c r="BT142" s="4"/>
      <c r="BU142" s="46">
        <f t="shared" si="682"/>
        <v>2.2000000000000002</v>
      </c>
      <c r="BV142" s="47">
        <f t="shared" si="683"/>
        <v>-77.571338313203157</v>
      </c>
      <c r="BW142" s="45">
        <f t="shared" si="684"/>
        <v>-51.975303487940756</v>
      </c>
      <c r="BX142" s="49">
        <f t="shared" si="725"/>
        <v>-77.571338313203157</v>
      </c>
      <c r="BY142" s="10">
        <f t="shared" si="726"/>
        <v>-36.3653275933952</v>
      </c>
      <c r="BZ142" s="48">
        <f t="shared" si="727"/>
        <v>-0.63469470007109197</v>
      </c>
      <c r="CA142" s="31">
        <f t="shared" si="685"/>
        <v>-7.5971462615698595E-8</v>
      </c>
      <c r="CC142" s="44">
        <f t="shared" si="723"/>
        <v>2.2000000000000002</v>
      </c>
      <c r="CD142" s="47">
        <f t="shared" si="723"/>
        <v>-77.571338313203157</v>
      </c>
      <c r="CE142" s="45">
        <f t="shared" si="724"/>
        <v>-7.5971462615698595E-8</v>
      </c>
      <c r="CF142" s="49"/>
      <c r="CG142" s="10">
        <v>-61.288741526851311</v>
      </c>
      <c r="CH142" s="48"/>
      <c r="CI142" s="31"/>
    </row>
    <row r="143" spans="2:87" ht="18.649999999999999" customHeight="1" thickTop="1" thickBot="1">
      <c r="B143" s="39">
        <v>0.34</v>
      </c>
      <c r="D143" s="25">
        <f t="shared" ref="D143" si="1154">COS($F$8*$B143)</f>
        <v>0.99363168138828795</v>
      </c>
      <c r="E143" s="26">
        <v>0</v>
      </c>
      <c r="F143" s="10">
        <v>0</v>
      </c>
      <c r="G143" s="85">
        <f t="shared" ref="G143" si="1155">$E$8*SIN($B143*$F$8)</f>
        <v>0.33803067268127412</v>
      </c>
      <c r="I143" s="21">
        <v>1</v>
      </c>
      <c r="J143" s="24">
        <v>0</v>
      </c>
      <c r="K143" s="22">
        <v>0</v>
      </c>
      <c r="L143" s="23">
        <v>0</v>
      </c>
      <c r="N143" s="21">
        <f t="shared" ref="N143" si="1156">D143*I143+F143*I146-E143*J143-G143*J146</f>
        <v>0.86099591498714168</v>
      </c>
      <c r="O143" s="24">
        <f t="shared" ref="O143" si="1157">(D143*J143+E143*I143+F143*J146+G143*I146)</f>
        <v>0</v>
      </c>
      <c r="P143" s="22">
        <f t="shared" ref="P143" si="1158">D143*K143+F143*K146-E143*L143-G143*L146</f>
        <v>0</v>
      </c>
      <c r="Q143" s="23">
        <f t="shared" ref="Q143" si="1159">(D143*L143+E143*K143+F143*L146+G143*K146)</f>
        <v>0.33803067268127412</v>
      </c>
      <c r="S143" s="25">
        <f t="shared" ref="S143" si="1160">COS($U$8*$B143)</f>
        <v>0.98064722113428093</v>
      </c>
      <c r="T143" s="26">
        <v>0</v>
      </c>
      <c r="U143" s="10">
        <v>0</v>
      </c>
      <c r="V143" s="85">
        <f t="shared" ref="V143" si="1161">$T$8*SIN($B143*$U$8)</f>
        <v>0.58734934164814967</v>
      </c>
      <c r="X143" s="21">
        <f t="shared" ref="X143" si="1162">N143*S143+P143*S146-O143*T143-Q143*T146</f>
        <v>0.82227301887830506</v>
      </c>
      <c r="Y143" s="24">
        <f t="shared" ref="Y143" si="1163">(N143*T143+O143*S143+P143*T146+Q143*S146)</f>
        <v>0</v>
      </c>
      <c r="Z143" s="22">
        <f t="shared" ref="Z143" si="1164">N143*U143+P143*U146-O143*V143-Q143*V146</f>
        <v>0</v>
      </c>
      <c r="AA143" s="23">
        <f t="shared" ref="AA143" si="1165">(N143*V143+O143*U143+P143*V146+Q143*U146)</f>
        <v>0.83719422365248697</v>
      </c>
      <c r="AB143" s="8"/>
      <c r="AC143" s="21">
        <v>1</v>
      </c>
      <c r="AD143" s="24">
        <v>0</v>
      </c>
      <c r="AE143" s="22">
        <v>0</v>
      </c>
      <c r="AF143" s="23">
        <v>0</v>
      </c>
      <c r="AH143" s="21">
        <f t="shared" ref="AH143" si="1166">X143*AC143+Z143*AC146-Y143*AD143-AA143*AD146</f>
        <v>0.4680085155267239</v>
      </c>
      <c r="AI143" s="24">
        <f t="shared" ref="AI143" si="1167">(X143*AD143+Y143*AC143+Z143*AD146+AA143*AC146)</f>
        <v>0</v>
      </c>
      <c r="AJ143" s="22">
        <f t="shared" ref="AJ143" si="1168">X143*AE143+Z143*AE146-Y143*AF143-AA143*AF146</f>
        <v>0</v>
      </c>
      <c r="AK143" s="23">
        <f t="shared" ref="AK143" si="1169">(X143*AF143+Y143*AE143+Z143*AF146+AA143*AE146)</f>
        <v>0.83719422365248697</v>
      </c>
      <c r="AL143" s="8"/>
      <c r="AM143" s="25">
        <f t="shared" ref="AM143" si="1170">COS($AO$8*$B143)</f>
        <v>0.98064722113428093</v>
      </c>
      <c r="AN143" s="26">
        <v>0</v>
      </c>
      <c r="AO143" s="10">
        <v>0</v>
      </c>
      <c r="AP143" s="85">
        <f t="shared" ref="AP143" si="1171">$AN$8*SIN($B143*$AO$8)</f>
        <v>0.58734934164814967</v>
      </c>
      <c r="AR143" s="21">
        <f t="shared" ref="AR143" si="1172">AH143*AM143+AJ143*AM146-AI143*AN143-AK143*AN146</f>
        <v>0.40431508620802603</v>
      </c>
      <c r="AS143" s="24">
        <f t="shared" ref="AS143" si="1173">(AH143*AN143+AI143*AM143+AJ143*AN146+AK143*AM146)</f>
        <v>0</v>
      </c>
      <c r="AT143" s="22">
        <f t="shared" ref="AT143" si="1174">AH143*AO143+AJ143*AO146-AI143*AP143-AK143*AP146</f>
        <v>0</v>
      </c>
      <c r="AU143" s="23">
        <f t="shared" ref="AU143" si="1175">(AH143*AP143+AI143*AO143+AJ143*AP146+AK143*AO146)</f>
        <v>1.0958766824548321</v>
      </c>
      <c r="AV143" s="8"/>
      <c r="AW143" s="21">
        <v>1</v>
      </c>
      <c r="AX143" s="24">
        <v>0</v>
      </c>
      <c r="AY143" s="22">
        <v>0</v>
      </c>
      <c r="AZ143" s="23">
        <v>0</v>
      </c>
      <c r="BB143" s="21">
        <f t="shared" ref="BB143" si="1176">AR143*AW143+AT143*AW146-AS143*AX143-AU143*AX146</f>
        <v>-2.5682708091527562E-2</v>
      </c>
      <c r="BC143" s="24">
        <f t="shared" ref="BC143" si="1177">(AR143*AX143+AS143*AW143+AT143*AX146+AU143*AW146)</f>
        <v>0</v>
      </c>
      <c r="BD143" s="22">
        <f t="shared" ref="BD143" si="1178">AR143*AY143+AT143*AY146-AS143*AZ143-AU143*AZ146</f>
        <v>0</v>
      </c>
      <c r="BE143" s="23">
        <f t="shared" ref="BE143" si="1179">(AR143*AZ143+AS143*AY143+AT143*AZ146+AU143*AY146)</f>
        <v>1.0958766824548321</v>
      </c>
      <c r="BF143" s="8"/>
      <c r="BG143" s="25">
        <f t="shared" ref="BG143" si="1180">COS($BI$8*$B143)</f>
        <v>0.99363127016459496</v>
      </c>
      <c r="BH143" s="26">
        <v>0</v>
      </c>
      <c r="BI143" s="10">
        <v>0</v>
      </c>
      <c r="BJ143" s="85">
        <f t="shared" ref="BJ143" si="1181">$BH$8*SIN($B143*$BI$8)</f>
        <v>0.33804155152857024</v>
      </c>
      <c r="BL143" s="21">
        <f t="shared" ref="BL143" si="1182">BB143*BG143+BD143*BG146-BC143*BH143-BE143*BH146</f>
        <v>-6.6680458975697021E-2</v>
      </c>
      <c r="BM143" s="24">
        <f t="shared" ref="BM143" si="1183">(BB143*BH143+BC143*BG143+BD143*BH146+BE143*BG146)</f>
        <v>0</v>
      </c>
      <c r="BN143" s="22">
        <f t="shared" ref="BN143" si="1184">BB143*BI143+BD143*BI146-BC143*BJ143-BE143*BJ146</f>
        <v>0</v>
      </c>
      <c r="BO143" s="23">
        <f t="shared" ref="BO143" si="1185">(BB143*BJ143+BC143*BI143+BD143*BJ146+BE143*BI146)</f>
        <v>1.080215517440642</v>
      </c>
      <c r="BQ143" s="27">
        <f t="shared" ref="BQ143" si="1186">20*LOG((2*$BL$8)/(($BL$8*BL143+BN143+$BL$8*BL146+BN146)^2+($BL$8*BM143+BO143+$BL$8*BM146+BO146)^2)^0.5)</f>
        <v>-2.7221963951651468E-2</v>
      </c>
      <c r="BS143" s="64">
        <f t="shared" ref="BS143" si="1187">((BL143^2+BM143^2)/(BL146^2+BM146^2))^0.5</f>
        <v>7.2351001910280724E-2</v>
      </c>
      <c r="BT143" s="4"/>
      <c r="BU143" s="46">
        <f t="shared" si="682"/>
        <v>2.2200000000000002</v>
      </c>
      <c r="BV143" s="47">
        <f t="shared" si="683"/>
        <v>-75.641013150427838</v>
      </c>
      <c r="BW143" s="45">
        <f t="shared" si="684"/>
        <v>-52.702610039808661</v>
      </c>
      <c r="BX143" s="49">
        <f t="shared" si="725"/>
        <v>-75.641013150427838</v>
      </c>
      <c r="BY143" s="10">
        <f t="shared" si="726"/>
        <v>-35.843557178178969</v>
      </c>
      <c r="BZ143" s="48">
        <f t="shared" si="727"/>
        <v>-0.62558808838607083</v>
      </c>
      <c r="CA143" s="31">
        <f t="shared" si="685"/>
        <v>-1.184903563796809E-7</v>
      </c>
      <c r="CC143" s="44">
        <f t="shared" si="723"/>
        <v>2.2200000000000002</v>
      </c>
      <c r="CD143" s="47">
        <f t="shared" si="723"/>
        <v>-75.641013150427838</v>
      </c>
      <c r="CE143" s="45">
        <f t="shared" si="724"/>
        <v>-1.184903563796809E-7</v>
      </c>
      <c r="CF143" s="49"/>
      <c r="CG143" s="10">
        <v>-61.9057533577068</v>
      </c>
      <c r="CH143" s="48"/>
      <c r="CI143" s="31"/>
    </row>
    <row r="144" spans="2:87" ht="18.649999999999999" customHeight="1" thickBot="1">
      <c r="D144" s="25"/>
      <c r="E144" s="10"/>
      <c r="F144" s="10"/>
      <c r="G144" s="31"/>
      <c r="I144" s="29"/>
      <c r="L144" s="30"/>
      <c r="N144" s="29"/>
      <c r="Q144" s="30"/>
      <c r="S144" s="29"/>
      <c r="V144" s="30"/>
      <c r="X144" s="29"/>
      <c r="AA144" s="30"/>
      <c r="AC144" s="29"/>
      <c r="AF144" s="30"/>
      <c r="AH144" s="29"/>
      <c r="AK144" s="30"/>
      <c r="AM144" s="29"/>
      <c r="AP144" s="30"/>
      <c r="AR144" s="29"/>
      <c r="AU144" s="30"/>
      <c r="AW144" s="29"/>
      <c r="AZ144" s="30"/>
      <c r="BB144" s="29"/>
      <c r="BE144" s="30"/>
      <c r="BG144" s="29"/>
      <c r="BJ144" s="30"/>
      <c r="BL144" s="29"/>
      <c r="BO144" s="30"/>
      <c r="BS144" s="65"/>
      <c r="BT144" s="65"/>
      <c r="BU144" s="46">
        <f t="shared" si="682"/>
        <v>2.2400000000000002</v>
      </c>
      <c r="BV144" s="47">
        <f t="shared" si="683"/>
        <v>-73.858610926207206</v>
      </c>
      <c r="BW144" s="45">
        <f t="shared" si="684"/>
        <v>-53.419481183372241</v>
      </c>
      <c r="BX144" s="49">
        <f t="shared" si="725"/>
        <v>-73.858610926207206</v>
      </c>
      <c r="BY144" s="10">
        <f t="shared" si="726"/>
        <v>-35.348610903222209</v>
      </c>
      <c r="BZ144" s="48">
        <f t="shared" si="727"/>
        <v>-0.61694964626759419</v>
      </c>
      <c r="CA144" s="31">
        <f t="shared" si="685"/>
        <v>-1.7861717881251313E-7</v>
      </c>
      <c r="CC144" s="44">
        <f t="shared" si="723"/>
        <v>2.2400000000000002</v>
      </c>
      <c r="CD144" s="47">
        <f t="shared" si="723"/>
        <v>-73.858610926207206</v>
      </c>
      <c r="CE144" s="45">
        <f t="shared" si="724"/>
        <v>-1.7861717881251313E-7</v>
      </c>
      <c r="CF144" s="49"/>
      <c r="CG144" s="10">
        <v>-62.515830754931123</v>
      </c>
      <c r="CH144" s="48"/>
      <c r="CI144" s="31"/>
    </row>
    <row r="145" spans="2:87" ht="18.649999999999999" customHeight="1" thickBot="1">
      <c r="D145" s="254" t="s">
        <v>24</v>
      </c>
      <c r="E145" s="255"/>
      <c r="F145" s="256" t="s">
        <v>25</v>
      </c>
      <c r="G145" s="257"/>
      <c r="H145" s="123"/>
      <c r="I145" s="242" t="s">
        <v>4</v>
      </c>
      <c r="J145" s="243"/>
      <c r="K145" s="244" t="s">
        <v>5</v>
      </c>
      <c r="L145" s="245"/>
      <c r="M145" s="123"/>
      <c r="N145" s="242" t="s">
        <v>6</v>
      </c>
      <c r="O145" s="243"/>
      <c r="P145" s="244" t="s">
        <v>7</v>
      </c>
      <c r="Q145" s="245"/>
      <c r="R145" s="123"/>
      <c r="S145" s="242" t="s">
        <v>34</v>
      </c>
      <c r="T145" s="243"/>
      <c r="U145" s="244" t="s">
        <v>35</v>
      </c>
      <c r="V145" s="245"/>
      <c r="W145" s="123"/>
      <c r="X145" s="242" t="s">
        <v>47</v>
      </c>
      <c r="Y145" s="243"/>
      <c r="Z145" s="244" t="s">
        <v>48</v>
      </c>
      <c r="AA145" s="245"/>
      <c r="AB145" s="127"/>
      <c r="AC145" s="242" t="s">
        <v>63</v>
      </c>
      <c r="AD145" s="243"/>
      <c r="AE145" s="244" t="s">
        <v>8</v>
      </c>
      <c r="AF145" s="245"/>
      <c r="AG145" s="123"/>
      <c r="AH145" s="242" t="s">
        <v>78</v>
      </c>
      <c r="AI145" s="243"/>
      <c r="AJ145" s="244" t="s">
        <v>79</v>
      </c>
      <c r="AK145" s="245"/>
      <c r="AL145" s="127"/>
      <c r="AM145" s="242" t="s">
        <v>67</v>
      </c>
      <c r="AN145" s="243"/>
      <c r="AO145" s="244" t="s">
        <v>66</v>
      </c>
      <c r="AP145" s="245"/>
      <c r="AQ145" s="123"/>
      <c r="AR145" s="242" t="s">
        <v>83</v>
      </c>
      <c r="AS145" s="243"/>
      <c r="AT145" s="244" t="s">
        <v>82</v>
      </c>
      <c r="AU145" s="245"/>
      <c r="AV145" s="127"/>
      <c r="AW145" s="242" t="s">
        <v>71</v>
      </c>
      <c r="AX145" s="243"/>
      <c r="AY145" s="244" t="s">
        <v>70</v>
      </c>
      <c r="AZ145" s="245"/>
      <c r="BA145" s="123"/>
      <c r="BB145" s="124" t="s">
        <v>87</v>
      </c>
      <c r="BC145" s="125"/>
      <c r="BD145" s="122" t="s">
        <v>86</v>
      </c>
      <c r="BE145" s="126"/>
      <c r="BF145" s="127"/>
      <c r="BG145" s="242" t="s">
        <v>74</v>
      </c>
      <c r="BH145" s="243"/>
      <c r="BI145" s="244" t="s">
        <v>75</v>
      </c>
      <c r="BJ145" s="245"/>
      <c r="BK145" s="123"/>
      <c r="BL145" s="242" t="s">
        <v>91</v>
      </c>
      <c r="BM145" s="243"/>
      <c r="BN145" s="244" t="s">
        <v>90</v>
      </c>
      <c r="BO145" s="245"/>
      <c r="BP145" s="123"/>
      <c r="BQ145" s="35" t="s">
        <v>166</v>
      </c>
      <c r="BS145" s="66" t="s">
        <v>121</v>
      </c>
      <c r="BT145" s="65"/>
      <c r="BU145" s="46">
        <f t="shared" si="682"/>
        <v>2.2599999999999998</v>
      </c>
      <c r="BV145" s="47">
        <f t="shared" si="683"/>
        <v>-72.200555794233395</v>
      </c>
      <c r="BW145" s="45">
        <f t="shared" si="684"/>
        <v>-54.12645340143667</v>
      </c>
      <c r="BX145" s="49">
        <f t="shared" si="725"/>
        <v>-72.200555794233395</v>
      </c>
      <c r="BY145" s="10">
        <f t="shared" si="726"/>
        <v>-34.87960837986283</v>
      </c>
      <c r="BZ145" s="48">
        <f t="shared" si="727"/>
        <v>-0.60876400803481134</v>
      </c>
      <c r="CA145" s="31">
        <f t="shared" si="685"/>
        <v>-2.6165482407188366E-7</v>
      </c>
      <c r="CC145" s="44">
        <f t="shared" si="723"/>
        <v>2.2599999999999998</v>
      </c>
      <c r="CD145" s="47">
        <f t="shared" si="723"/>
        <v>-72.200555794233395</v>
      </c>
      <c r="CE145" s="45">
        <f t="shared" si="724"/>
        <v>-2.6165482407188366E-7</v>
      </c>
      <c r="CF145" s="49"/>
      <c r="CG145" s="10">
        <v>-63.119142972395757</v>
      </c>
      <c r="CH145" s="48"/>
      <c r="CI145" s="31"/>
    </row>
    <row r="146" spans="2:87" ht="18.649999999999999" customHeight="1" thickTop="1" thickBot="1">
      <c r="D146" s="15">
        <v>0</v>
      </c>
      <c r="E146" s="145">
        <f t="shared" ref="E146" si="1188">(1/$E$8)*SIN($B143*$F$8)</f>
        <v>3.7558963631252676E-2</v>
      </c>
      <c r="F146" s="15">
        <f t="shared" ref="F146" si="1189">COS($F$8*$B143)</f>
        <v>0.99363168138828795</v>
      </c>
      <c r="G146" s="37">
        <v>0</v>
      </c>
      <c r="I146" s="21">
        <v>0</v>
      </c>
      <c r="J146" s="24">
        <f t="shared" ref="J146" si="1190">(TAN($K$8*$B143))/$J$8</f>
        <v>0.39237790271833484</v>
      </c>
      <c r="K146" s="22">
        <v>1</v>
      </c>
      <c r="L146" s="23">
        <v>0</v>
      </c>
      <c r="N146" s="21">
        <f t="shared" ref="N146" si="1191">D146*I143+F146*I146-E146*J143-G146*J146</f>
        <v>0</v>
      </c>
      <c r="O146" s="24">
        <f t="shared" ref="O146" si="1192">(D146*J143+E146*I143+F146*J146+G146*I146)</f>
        <v>0.4274380788488818</v>
      </c>
      <c r="P146" s="22">
        <f t="shared" ref="P146" si="1193">D146*K143+F146*K146-E146*L143-G146*L146</f>
        <v>0.99363168138828795</v>
      </c>
      <c r="Q146" s="23">
        <f t="shared" ref="Q146" si="1194">(D146*L143+E146*K143+F146*L146+G146*K146)</f>
        <v>0</v>
      </c>
      <c r="S146" s="15">
        <v>0</v>
      </c>
      <c r="T146" s="145">
        <f t="shared" ref="T146" si="1195">(1/$T$8)*SIN($B143*$U$8)</f>
        <v>6.5261037960905516E-2</v>
      </c>
      <c r="U146" s="15">
        <f t="shared" ref="U146" si="1196">COS($U$8*$B143)</f>
        <v>0.98064722113428093</v>
      </c>
      <c r="V146" s="37">
        <v>0</v>
      </c>
      <c r="X146" s="21">
        <f t="shared" ref="X146" si="1197">N146*S143+P146*S146-O146*T143-Q146*T146</f>
        <v>0</v>
      </c>
      <c r="Y146" s="24">
        <f t="shared" ref="Y146" si="1198">(N146*T143+O146*S143+P146*T146+Q146*S146)</f>
        <v>0.48401139910837099</v>
      </c>
      <c r="Z146" s="22">
        <f t="shared" ref="Z146" si="1199">N146*U143+P146*U146-O146*V143-Q146*V146</f>
        <v>0.72334667297716715</v>
      </c>
      <c r="AA146" s="23">
        <f t="shared" ref="AA146" si="1200">(N146*V143+O146*U143+P146*V146+Q146*U146)</f>
        <v>0</v>
      </c>
      <c r="AB146" s="8"/>
      <c r="AC146" s="21">
        <v>0</v>
      </c>
      <c r="AD146" s="24">
        <f t="shared" ref="AD146" si="1201">(TAN($AE$8*$B143))/$AD$8</f>
        <v>0.42315688921742217</v>
      </c>
      <c r="AE146" s="22">
        <v>1</v>
      </c>
      <c r="AF146" s="23">
        <v>0</v>
      </c>
      <c r="AH146" s="21">
        <f t="shared" ref="AH146" si="1202">X146*AC143+Z146*AC146-Y146*AD143-AA146*AD146</f>
        <v>0</v>
      </c>
      <c r="AI146" s="24">
        <f t="shared" ref="AI146" si="1203">(X146*AD143+Y146*AC143+Z146*AD146+AA146*AC146)</f>
        <v>0.79010052707116096</v>
      </c>
      <c r="AJ146" s="22">
        <f t="shared" ref="AJ146" si="1204">X146*AE143+Z146*AE146-Y146*AF143-AA146*AF146</f>
        <v>0.72334667297716715</v>
      </c>
      <c r="AK146" s="23">
        <f t="shared" ref="AK146" si="1205">(X146*AF143+Y146*AE143+Z146*AF146+AA146*AE146)</f>
        <v>0</v>
      </c>
      <c r="AL146" s="8"/>
      <c r="AM146" s="15">
        <v>0</v>
      </c>
      <c r="AN146" s="85">
        <f t="shared" ref="AN146" si="1206">(1/$AN$8)*SIN($B143*$AO$8)</f>
        <v>6.5261037960905516E-2</v>
      </c>
      <c r="AO146" s="25">
        <f t="shared" ref="AO146" si="1207">COS($AO$8*$B143)</f>
        <v>0.98064722113428093</v>
      </c>
      <c r="AP146" s="37">
        <v>0</v>
      </c>
      <c r="AR146" s="21">
        <f t="shared" ref="AR146" si="1208">AH146*AM143+AJ146*AM146-AI146*AN143-AK146*AN146</f>
        <v>0</v>
      </c>
      <c r="AS146" s="24">
        <f t="shared" ref="AS146" si="1209">(AH146*AN143+AI146*AM143+AJ146*AN146+AK146*AM146)</f>
        <v>0.82201624097312231</v>
      </c>
      <c r="AT146" s="22">
        <f t="shared" ref="AT146" si="1210">AH146*AO143+AJ146*AO146-AI146*AP143-AK146*AP146</f>
        <v>0.24528288036068402</v>
      </c>
      <c r="AU146" s="23">
        <f t="shared" ref="AU146" si="1211">(AH146*AP143+AI146*AO143+AJ146*AP146+AK146*AO146)</f>
        <v>0</v>
      </c>
      <c r="AV146" s="8"/>
      <c r="AW146" s="21">
        <v>0</v>
      </c>
      <c r="AX146" s="24">
        <f t="shared" ref="AX146" si="1212">(TAN($AY$8*$B143))/$AX$8</f>
        <v>0.39237790271833484</v>
      </c>
      <c r="AY146" s="22">
        <v>1</v>
      </c>
      <c r="AZ146" s="23">
        <v>0</v>
      </c>
      <c r="BB146" s="21">
        <f t="shared" ref="BB146" si="1213">AR146*AW143+AT146*AW146-AS146*AX143-AU146*AX146</f>
        <v>0</v>
      </c>
      <c r="BC146" s="24">
        <f t="shared" ref="BC146" si="1214">(AR146*AX143+AS146*AW143+AT146*AX146+AU146*AW146)</f>
        <v>0.9182598231417598</v>
      </c>
      <c r="BD146" s="22">
        <f t="shared" ref="BD146" si="1215">AR146*AY143+AT146*AY146-AS146*AZ143-AU146*AZ146</f>
        <v>0.24528288036068402</v>
      </c>
      <c r="BE146" s="23">
        <f t="shared" ref="BE146" si="1216">(AR146*AZ143+AS146*AY143+AT146*AZ146+AU146*AY146)</f>
        <v>0</v>
      </c>
      <c r="BF146" s="8"/>
      <c r="BG146" s="15">
        <v>0</v>
      </c>
      <c r="BH146" s="85">
        <f t="shared" ref="BH146" si="1217">(1/$BH$8)*SIN($B143*$BI$8)</f>
        <v>3.7560172392063357E-2</v>
      </c>
      <c r="BI146" s="25">
        <f t="shared" ref="BI146" si="1218">COS($BI$8*$B143)</f>
        <v>0.99363127016459496</v>
      </c>
      <c r="BJ146" s="37">
        <v>0</v>
      </c>
      <c r="BL146" s="21">
        <f t="shared" ref="BL146" si="1219">BB146*BG143+BD146*BG146-BC146*BH143-BE146*BH146</f>
        <v>0</v>
      </c>
      <c r="BM146" s="24">
        <f t="shared" ref="BM146" si="1220">(BB146*BH143+BC146*BG143+BD146*BH146+BE146*BG146)</f>
        <v>0.92162454168063224</v>
      </c>
      <c r="BN146" s="22">
        <f t="shared" ref="BN146" si="1221">BB146*BI143+BD146*BI146-BC146*BJ143-BE146*BJ146</f>
        <v>-6.6689235358774135E-2</v>
      </c>
      <c r="BO146" s="23">
        <f t="shared" ref="BO146" si="1222">(BB146*BJ143+BC146*BI143+BD146*BJ146+BE146*BI146)</f>
        <v>0</v>
      </c>
      <c r="BQ146" s="38">
        <f t="shared" ref="BQ146" si="1223">(180/PI())*ATAN(-1*(($BL$8*BM143+BO143+$BL$8*BM146+BO146)/($BL$8*BL143+BN143+$BL$8*BL146+BN146)))</f>
        <v>86.188384557488746</v>
      </c>
      <c r="BS146" s="67">
        <f t="shared" ref="BS146" si="1224">20*LOG(((($BL$8*BL143+BN143-$BL$8*BL146-BN146)^2+($BL$8*BM143+BO143-$BL$8*BM146-BO146)^2)/(($BL$8*BL143+BN143+$BL$8*BL146+BN146)^2+($BL$8*BM143+BO143+$BL$8*BM146+BO146)^2))^0.5)</f>
        <v>-22.042252440003619</v>
      </c>
      <c r="BT146" s="65"/>
      <c r="BU146" s="46">
        <f t="shared" si="682"/>
        <v>2.2799999999999998</v>
      </c>
      <c r="BV146" s="47">
        <f t="shared" si="683"/>
        <v>-70.648173117168923</v>
      </c>
      <c r="BW146" s="45">
        <f t="shared" si="684"/>
        <v>-54.824045569033927</v>
      </c>
      <c r="BX146" s="49">
        <f t="shared" si="725"/>
        <v>-70.648173117168923</v>
      </c>
      <c r="BY146" s="10">
        <f t="shared" si="726"/>
        <v>-34.435763938304447</v>
      </c>
      <c r="BZ146" s="48">
        <f t="shared" si="727"/>
        <v>-0.60101746116294208</v>
      </c>
      <c r="CA146" s="31">
        <f t="shared" si="685"/>
        <v>-3.7408217924921572E-7</v>
      </c>
      <c r="CC146" s="44">
        <f t="shared" si="723"/>
        <v>2.2799999999999998</v>
      </c>
      <c r="CD146" s="47">
        <f t="shared" si="723"/>
        <v>-70.648173117168923</v>
      </c>
      <c r="CE146" s="45">
        <f t="shared" si="724"/>
        <v>-3.7408217924921572E-7</v>
      </c>
      <c r="CF146" s="49"/>
      <c r="CG146" s="10">
        <v>-63.715852705955712</v>
      </c>
      <c r="CH146" s="48"/>
      <c r="CI146" s="31"/>
    </row>
    <row r="147" spans="2:87" ht="18.649999999999999" customHeight="1">
      <c r="BS147" s="32"/>
      <c r="BU147" s="46">
        <f t="shared" si="682"/>
        <v>2.2999999999999998</v>
      </c>
      <c r="BV147" s="47">
        <f t="shared" si="683"/>
        <v>-69.186397206518194</v>
      </c>
      <c r="BW147" s="45">
        <f t="shared" si="684"/>
        <v>-55.512760847800017</v>
      </c>
      <c r="BX147" s="49">
        <f t="shared" si="725"/>
        <v>-69.186397206518194</v>
      </c>
      <c r="BY147" s="10">
        <f t="shared" si="726"/>
        <v>-34.016383018060353</v>
      </c>
      <c r="BZ147" s="48">
        <f t="shared" si="727"/>
        <v>-0.59369788328463891</v>
      </c>
      <c r="CA147" s="31">
        <f t="shared" si="685"/>
        <v>-5.2377481965829664E-7</v>
      </c>
      <c r="CC147" s="44">
        <f t="shared" si="723"/>
        <v>2.2999999999999998</v>
      </c>
      <c r="CD147" s="47">
        <f t="shared" si="723"/>
        <v>-69.186397206518194</v>
      </c>
      <c r="CE147" s="45">
        <f t="shared" si="724"/>
        <v>-5.2377481965829664E-7</v>
      </c>
      <c r="CF147" s="49"/>
      <c r="CG147" s="10">
        <v>-64.306116443960249</v>
      </c>
      <c r="CH147" s="48"/>
      <c r="CI147" s="31"/>
    </row>
    <row r="148" spans="2:87" ht="18.649999999999999" customHeight="1" thickBot="1">
      <c r="D148" s="8"/>
      <c r="E148" s="8" t="s">
        <v>93</v>
      </c>
      <c r="F148" s="8"/>
      <c r="G148" s="8"/>
      <c r="H148" s="8"/>
      <c r="I148" s="8"/>
      <c r="J148" s="8" t="s">
        <v>94</v>
      </c>
      <c r="K148" s="8"/>
      <c r="L148" s="8"/>
      <c r="M148" s="8"/>
      <c r="N148" s="8"/>
      <c r="O148" s="8" t="s">
        <v>95</v>
      </c>
      <c r="P148" s="8"/>
      <c r="Q148" s="8"/>
      <c r="R148" s="8"/>
      <c r="S148" s="8"/>
      <c r="T148" s="8" t="s">
        <v>96</v>
      </c>
      <c r="U148" s="8"/>
      <c r="V148" s="8"/>
      <c r="W148" s="8"/>
      <c r="X148" s="8"/>
      <c r="Y148" s="8" t="s">
        <v>97</v>
      </c>
      <c r="Z148" s="8"/>
      <c r="AA148" s="8"/>
      <c r="AB148" s="8"/>
      <c r="AC148" s="8"/>
      <c r="AD148" s="8" t="s">
        <v>98</v>
      </c>
      <c r="AE148" s="8"/>
      <c r="AF148" s="8"/>
      <c r="AG148" s="8"/>
      <c r="AH148" s="8"/>
      <c r="AI148" s="8" t="s">
        <v>99</v>
      </c>
      <c r="AJ148" s="8"/>
      <c r="AK148" s="8"/>
      <c r="AL148" s="8"/>
      <c r="AM148" s="8"/>
      <c r="AN148" s="8" t="s">
        <v>96</v>
      </c>
      <c r="AO148" s="8"/>
      <c r="AP148" s="8"/>
      <c r="AQ148" s="8"/>
      <c r="AR148" s="8"/>
      <c r="AS148" s="8" t="s">
        <v>100</v>
      </c>
      <c r="AT148" s="8"/>
      <c r="AU148" s="8"/>
      <c r="AV148" s="8"/>
      <c r="AW148" s="8"/>
      <c r="AX148" s="8" t="s">
        <v>94</v>
      </c>
      <c r="AY148" s="8"/>
      <c r="AZ148" s="8"/>
      <c r="BA148" s="8"/>
      <c r="BB148" s="8"/>
      <c r="BC148" s="8" t="s">
        <v>101</v>
      </c>
      <c r="BD148" s="8"/>
      <c r="BE148" s="8"/>
      <c r="BF148" s="8"/>
      <c r="BG148" s="8"/>
      <c r="BH148" s="8" t="s">
        <v>96</v>
      </c>
      <c r="BI148" s="8"/>
      <c r="BJ148" s="8"/>
      <c r="BK148" s="8"/>
      <c r="BL148" s="8"/>
      <c r="BM148" s="8" t="s">
        <v>102</v>
      </c>
      <c r="BN148" s="8"/>
      <c r="BO148" s="8"/>
      <c r="BP148" s="8"/>
      <c r="BU148" s="46">
        <f t="shared" si="682"/>
        <v>2.3199999999999998</v>
      </c>
      <c r="BV148" s="47">
        <f t="shared" si="683"/>
        <v>-67.802880042060934</v>
      </c>
      <c r="BW148" s="45">
        <f t="shared" si="684"/>
        <v>-56.193088508161225</v>
      </c>
      <c r="BX148" s="49">
        <f t="shared" si="725"/>
        <v>-67.802880042060934</v>
      </c>
      <c r="BY148" s="10">
        <f t="shared" si="726"/>
        <v>-33.620859409198872</v>
      </c>
      <c r="BZ148" s="48">
        <f t="shared" si="727"/>
        <v>-0.58679469404063589</v>
      </c>
      <c r="CA148" s="31">
        <f t="shared" si="685"/>
        <v>-7.2027168630255064E-7</v>
      </c>
      <c r="CC148" s="44">
        <f t="shared" si="723"/>
        <v>2.3199999999999998</v>
      </c>
      <c r="CD148" s="47">
        <f t="shared" si="723"/>
        <v>-67.802880042060934</v>
      </c>
      <c r="CE148" s="45">
        <f t="shared" si="724"/>
        <v>-7.2027168630255064E-7</v>
      </c>
      <c r="CF148" s="49"/>
      <c r="CG148" s="10">
        <v>-64.890084793934705</v>
      </c>
      <c r="CH148" s="48"/>
      <c r="CI148" s="31"/>
    </row>
    <row r="149" spans="2:87" ht="18.649999999999999" customHeight="1" thickBot="1">
      <c r="B149" s="16"/>
      <c r="D149" s="250" t="s">
        <v>22</v>
      </c>
      <c r="E149" s="251"/>
      <c r="F149" s="252" t="s">
        <v>23</v>
      </c>
      <c r="G149" s="253"/>
      <c r="H149" s="123"/>
      <c r="I149" s="242" t="s">
        <v>1</v>
      </c>
      <c r="J149" s="243"/>
      <c r="K149" s="244" t="s">
        <v>2</v>
      </c>
      <c r="L149" s="245"/>
      <c r="M149" s="123"/>
      <c r="N149" s="242" t="s">
        <v>43</v>
      </c>
      <c r="O149" s="243"/>
      <c r="P149" s="244" t="s">
        <v>44</v>
      </c>
      <c r="Q149" s="245"/>
      <c r="R149" s="123"/>
      <c r="S149" s="242" t="s">
        <v>32</v>
      </c>
      <c r="T149" s="243"/>
      <c r="U149" s="244" t="s">
        <v>33</v>
      </c>
      <c r="V149" s="245"/>
      <c r="W149" s="123"/>
      <c r="X149" s="242" t="s">
        <v>45</v>
      </c>
      <c r="Y149" s="243"/>
      <c r="Z149" s="244" t="s">
        <v>46</v>
      </c>
      <c r="AA149" s="245"/>
      <c r="AB149" s="127"/>
      <c r="AC149" s="242" t="s">
        <v>62</v>
      </c>
      <c r="AD149" s="243"/>
      <c r="AE149" s="244" t="s">
        <v>3</v>
      </c>
      <c r="AF149" s="245"/>
      <c r="AG149" s="123"/>
      <c r="AH149" s="242" t="s">
        <v>76</v>
      </c>
      <c r="AI149" s="243"/>
      <c r="AJ149" s="244" t="s">
        <v>77</v>
      </c>
      <c r="AK149" s="245"/>
      <c r="AL149" s="127"/>
      <c r="AM149" s="242" t="s">
        <v>64</v>
      </c>
      <c r="AN149" s="243"/>
      <c r="AO149" s="244" t="s">
        <v>65</v>
      </c>
      <c r="AP149" s="245"/>
      <c r="AQ149" s="123"/>
      <c r="AR149" s="242" t="s">
        <v>80</v>
      </c>
      <c r="AS149" s="243"/>
      <c r="AT149" s="244" t="s">
        <v>81</v>
      </c>
      <c r="AU149" s="245"/>
      <c r="AV149" s="127"/>
      <c r="AW149" s="242" t="s">
        <v>68</v>
      </c>
      <c r="AX149" s="243"/>
      <c r="AY149" s="244" t="s">
        <v>69</v>
      </c>
      <c r="AZ149" s="245"/>
      <c r="BA149" s="123"/>
      <c r="BB149" s="246" t="s">
        <v>84</v>
      </c>
      <c r="BC149" s="247"/>
      <c r="BD149" s="248" t="s">
        <v>85</v>
      </c>
      <c r="BE149" s="249"/>
      <c r="BF149" s="127"/>
      <c r="BG149" s="242" t="s">
        <v>72</v>
      </c>
      <c r="BH149" s="243"/>
      <c r="BI149" s="244" t="s">
        <v>73</v>
      </c>
      <c r="BJ149" s="245"/>
      <c r="BK149" s="123"/>
      <c r="BL149" s="242" t="s">
        <v>88</v>
      </c>
      <c r="BM149" s="243"/>
      <c r="BN149" s="244" t="s">
        <v>89</v>
      </c>
      <c r="BO149" s="245"/>
      <c r="BP149" s="123"/>
      <c r="BQ149" s="19" t="s">
        <v>165</v>
      </c>
      <c r="BS149" s="63" t="s">
        <v>120</v>
      </c>
      <c r="BT149" s="4"/>
      <c r="BU149" s="46">
        <f t="shared" si="682"/>
        <v>2.34</v>
      </c>
      <c r="BV149" s="47">
        <f t="shared" si="683"/>
        <v>-66.487359643290034</v>
      </c>
      <c r="BW149" s="45">
        <f t="shared" si="684"/>
        <v>-56.865505696345203</v>
      </c>
      <c r="BX149" s="49">
        <f t="shared" si="725"/>
        <v>-66.487359643290034</v>
      </c>
      <c r="BY149" s="10">
        <f t="shared" si="726"/>
        <v>-33.248673332244365</v>
      </c>
      <c r="BZ149" s="48">
        <f t="shared" si="727"/>
        <v>-0.58029882156769874</v>
      </c>
      <c r="CA149" s="31">
        <f t="shared" si="685"/>
        <v>-9.7509829244775722E-7</v>
      </c>
      <c r="CC149" s="44">
        <f t="shared" si="723"/>
        <v>2.34</v>
      </c>
      <c r="CD149" s="47">
        <f t="shared" si="723"/>
        <v>-66.487359643290034</v>
      </c>
      <c r="CE149" s="45">
        <f t="shared" si="724"/>
        <v>-9.7509829244775722E-7</v>
      </c>
      <c r="CF149" s="49"/>
      <c r="CG149" s="10">
        <v>-65.467902787389662</v>
      </c>
      <c r="CH149" s="48"/>
      <c r="CI149" s="31"/>
    </row>
    <row r="150" spans="2:87" ht="18.649999999999999" customHeight="1" thickTop="1" thickBot="1">
      <c r="B150" s="39">
        <v>0.36</v>
      </c>
      <c r="D150" s="25">
        <f t="shared" ref="D150" si="1225">COS($F$8*$B150)</f>
        <v>0.99286135058473801</v>
      </c>
      <c r="E150" s="26">
        <v>0</v>
      </c>
      <c r="F150" s="10">
        <v>0</v>
      </c>
      <c r="G150" s="85">
        <f t="shared" ref="G150" si="1226">$E$8*SIN($B150*$F$8)</f>
        <v>0.357822646901297</v>
      </c>
      <c r="I150" s="21">
        <v>1</v>
      </c>
      <c r="J150" s="24">
        <v>0</v>
      </c>
      <c r="K150" s="22">
        <v>0</v>
      </c>
      <c r="L150" s="23">
        <v>0</v>
      </c>
      <c r="N150" s="21">
        <f t="shared" ref="N150" si="1227">D150*I150+F150*I153-E150*J150-G150*J153</f>
        <v>0.84375299879977073</v>
      </c>
      <c r="O150" s="24">
        <f t="shared" ref="O150" si="1228">(D150*J150+E150*I150+F150*J153+G150*I153)</f>
        <v>0</v>
      </c>
      <c r="P150" s="22">
        <f t="shared" ref="P150" si="1229">D150*K150+F150*K153-E150*L150-G150*L153</f>
        <v>0</v>
      </c>
      <c r="Q150" s="23">
        <f t="shared" ref="Q150" si="1230">(D150*L150+E150*K150+F150*L153+G150*K153)</f>
        <v>0.357822646901297</v>
      </c>
      <c r="S150" s="25">
        <f t="shared" ref="S150" si="1231">COS($U$8*$B150)</f>
        <v>0.97831196589538372</v>
      </c>
      <c r="T150" s="26">
        <v>0</v>
      </c>
      <c r="U150" s="10">
        <v>0</v>
      </c>
      <c r="V150" s="85">
        <f t="shared" ref="V150" si="1232">$T$8*SIN($B150*$U$8)</f>
        <v>0.62141071480397403</v>
      </c>
      <c r="X150" s="21">
        <f t="shared" ref="X150" si="1233">N150*S150+P150*S153-O150*T150-Q150*T153</f>
        <v>0.80074756312104178</v>
      </c>
      <c r="Y150" s="24">
        <f t="shared" ref="Y150" si="1234">(N150*T150+O150*S150+P150*T153+Q150*S153)</f>
        <v>0</v>
      </c>
      <c r="Z150" s="22">
        <f t="shared" ref="Z150" si="1235">N150*U150+P150*U153-O150*V150-Q150*V153</f>
        <v>0</v>
      </c>
      <c r="AA150" s="23">
        <f t="shared" ref="AA150" si="1236">(N150*V150+O150*U150+P150*V153+Q150*U153)</f>
        <v>0.87437933123405975</v>
      </c>
      <c r="AB150" s="8"/>
      <c r="AC150" s="21">
        <v>1</v>
      </c>
      <c r="AD150" s="24">
        <v>0</v>
      </c>
      <c r="AE150" s="22">
        <v>0</v>
      </c>
      <c r="AF150" s="23">
        <v>0</v>
      </c>
      <c r="AH150" s="21">
        <f t="shared" ref="AH150" si="1237">X150*AC150+Z150*AC153-Y150*AD150-AA150*AD153</f>
        <v>0.40761339145973446</v>
      </c>
      <c r="AI150" s="24">
        <f t="shared" ref="AI150" si="1238">(X150*AD150+Y150*AC150+Z150*AD153+AA150*AC153)</f>
        <v>0</v>
      </c>
      <c r="AJ150" s="22">
        <f t="shared" ref="AJ150" si="1239">X150*AE150+Z150*AE153-Y150*AF150-AA150*AF153</f>
        <v>0</v>
      </c>
      <c r="AK150" s="23">
        <f t="shared" ref="AK150" si="1240">(X150*AF150+Y150*AE150+Z150*AF153+AA150*AE153)</f>
        <v>0.87437933123405975</v>
      </c>
      <c r="AL150" s="8"/>
      <c r="AM150" s="25">
        <f t="shared" ref="AM150" si="1241">COS($AO$8*$B150)</f>
        <v>0.97831196589538372</v>
      </c>
      <c r="AN150" s="26">
        <v>0</v>
      </c>
      <c r="AO150" s="10">
        <v>0</v>
      </c>
      <c r="AP150" s="85">
        <f t="shared" ref="AP150" si="1242">$AN$8*SIN($B150*$AO$8)</f>
        <v>0.62141071480397403</v>
      </c>
      <c r="AR150" s="21">
        <f t="shared" ref="AR150" si="1243">AH150*AM150+AJ150*AM153-AI150*AN150-AK150*AN153</f>
        <v>0.33840098218737097</v>
      </c>
      <c r="AS150" s="24">
        <f t="shared" ref="AS150" si="1244">(AH150*AN150+AI150*AM150+AJ150*AN153+AK150*AM153)</f>
        <v>0</v>
      </c>
      <c r="AT150" s="22">
        <f t="shared" ref="AT150" si="1245">AH150*AO150+AJ150*AO153-AI150*AP150-AK150*AP153</f>
        <v>0</v>
      </c>
      <c r="AU150" s="23">
        <f t="shared" ref="AU150" si="1246">(AH150*AP150+AI150*AO150+AJ150*AP153+AK150*AO153)</f>
        <v>1.1087110914285496</v>
      </c>
      <c r="AV150" s="8"/>
      <c r="AW150" s="21">
        <v>1</v>
      </c>
      <c r="AX150" s="24">
        <v>0</v>
      </c>
      <c r="AY150" s="22">
        <v>0</v>
      </c>
      <c r="AZ150" s="23">
        <v>0</v>
      </c>
      <c r="BB150" s="21">
        <f t="shared" ref="BB150" si="1247">AR150*AW150+AT150*AW153-AS150*AX150-AU150*AX153</f>
        <v>-0.12361025405007448</v>
      </c>
      <c r="BC150" s="24">
        <f t="shared" ref="BC150" si="1248">(AR150*AX150+AS150*AW150+AT150*AX153+AU150*AW153)</f>
        <v>0</v>
      </c>
      <c r="BD150" s="22">
        <f t="shared" ref="BD150" si="1249">AR150*AY150+AT150*AY153-AS150*AZ150-AU150*AZ153</f>
        <v>0</v>
      </c>
      <c r="BE150" s="23">
        <f t="shared" ref="BE150" si="1250">(AR150*AZ150+AS150*AY150+AT150*AZ153+AU150*AY153)</f>
        <v>1.1087110914285496</v>
      </c>
      <c r="BF150" s="8"/>
      <c r="BG150" s="25">
        <f t="shared" ref="BG150" si="1251">COS($BI$8*$B150)</f>
        <v>0.99286088967761132</v>
      </c>
      <c r="BH150" s="26">
        <v>0</v>
      </c>
      <c r="BI150" s="10">
        <v>0</v>
      </c>
      <c r="BJ150" s="85">
        <f t="shared" ref="BJ150" si="1252">$BH$8*SIN($B150*$BI$8)</f>
        <v>0.35783415675035657</v>
      </c>
      <c r="BL150" s="21">
        <f t="shared" ref="BL150" si="1253">BB150*BG150+BD150*BG153-BC150*BH150-BE150*BH153</f>
        <v>-0.16680941997399945</v>
      </c>
      <c r="BM150" s="24">
        <f t="shared" ref="BM150" si="1254">(BB150*BH150+BC150*BG150+BD150*BH153+BE150*BG153)</f>
        <v>0</v>
      </c>
      <c r="BN150" s="22">
        <f t="shared" ref="BN150" si="1255">BB150*BI150+BD150*BI153-BC150*BJ150-BE150*BJ153</f>
        <v>0</v>
      </c>
      <c r="BO150" s="23">
        <f t="shared" ref="BO150" si="1256">(BB150*BJ150+BC150*BI150+BD150*BJ153+BE150*BI153)</f>
        <v>1.0565639096074795</v>
      </c>
      <c r="BQ150" s="27">
        <f t="shared" ref="BQ150" si="1257">20*LOG((2*$BL$8)/(($BL$8*BL150+BN150+$BL$8*BL153+BN153)^2+($BL$8*BM150+BO150+$BL$8*BM153+BO153)^2)^0.5)</f>
        <v>-2.0164105638423246E-2</v>
      </c>
      <c r="BS150" s="64">
        <f t="shared" ref="BS150" si="1258">((BL150^2+BM150^2)/(BL153^2+BM153^2))^0.5</f>
        <v>0.1812895452981968</v>
      </c>
      <c r="BT150" s="4"/>
      <c r="BU150" s="46">
        <f t="shared" si="682"/>
        <v>2.36</v>
      </c>
      <c r="BV150" s="47">
        <f t="shared" si="683"/>
        <v>-65.231201811768372</v>
      </c>
      <c r="BW150" s="45">
        <f t="shared" si="684"/>
        <v>-57.53047916299009</v>
      </c>
      <c r="BX150" s="49">
        <f t="shared" si="725"/>
        <v>-65.231201811768372</v>
      </c>
      <c r="BY150" s="10">
        <f t="shared" si="726"/>
        <v>-32.899390360792296</v>
      </c>
      <c r="BZ150" s="48">
        <f t="shared" si="727"/>
        <v>-0.57420268369471072</v>
      </c>
      <c r="CA150" s="31">
        <f t="shared" si="685"/>
        <v>-1.3021595337665672E-6</v>
      </c>
      <c r="CC150" s="44">
        <f t="shared" si="723"/>
        <v>2.36</v>
      </c>
      <c r="CD150" s="47">
        <f t="shared" si="723"/>
        <v>-65.231201811768372</v>
      </c>
      <c r="CE150" s="45">
        <f t="shared" si="724"/>
        <v>-1.3021595337665672E-6</v>
      </c>
      <c r="CF150" s="49"/>
      <c r="CG150" s="10">
        <v>-66.039710164526625</v>
      </c>
      <c r="CH150" s="48"/>
      <c r="CI150" s="31"/>
    </row>
    <row r="151" spans="2:87" ht="18.649999999999999" customHeight="1" thickBot="1">
      <c r="D151" s="25"/>
      <c r="E151" s="10"/>
      <c r="F151" s="10"/>
      <c r="G151" s="31"/>
      <c r="I151" s="29"/>
      <c r="L151" s="30"/>
      <c r="N151" s="29"/>
      <c r="Q151" s="30"/>
      <c r="S151" s="29"/>
      <c r="V151" s="30"/>
      <c r="X151" s="29"/>
      <c r="AA151" s="30"/>
      <c r="AC151" s="29"/>
      <c r="AF151" s="30"/>
      <c r="AH151" s="29"/>
      <c r="AK151" s="30"/>
      <c r="AM151" s="29"/>
      <c r="AP151" s="30"/>
      <c r="AR151" s="29"/>
      <c r="AU151" s="30"/>
      <c r="AW151" s="29"/>
      <c r="AZ151" s="30"/>
      <c r="BB151" s="29"/>
      <c r="BE151" s="30"/>
      <c r="BG151" s="29"/>
      <c r="BJ151" s="30"/>
      <c r="BL151" s="29"/>
      <c r="BO151" s="30"/>
      <c r="BS151" s="65"/>
      <c r="BT151" s="65"/>
      <c r="BU151" s="46">
        <f t="shared" si="682"/>
        <v>2.38</v>
      </c>
      <c r="BV151" s="47">
        <f t="shared" si="683"/>
        <v>-64.027060746055412</v>
      </c>
      <c r="BW151" s="45">
        <f t="shared" si="684"/>
        <v>-58.188466970205937</v>
      </c>
      <c r="BX151" s="49">
        <f t="shared" si="725"/>
        <v>-64.027060746055412</v>
      </c>
      <c r="BY151" s="10">
        <f t="shared" si="726"/>
        <v>-32.572661208170544</v>
      </c>
      <c r="BZ151" s="48">
        <f t="shared" si="727"/>
        <v>-0.56850018421921011</v>
      </c>
      <c r="CA151" s="31">
        <f t="shared" si="685"/>
        <v>-1.7182182306012921E-6</v>
      </c>
      <c r="CC151" s="44">
        <f t="shared" si="723"/>
        <v>2.38</v>
      </c>
      <c r="CD151" s="47">
        <f t="shared" si="723"/>
        <v>-64.027060746055412</v>
      </c>
      <c r="CE151" s="45">
        <f t="shared" si="724"/>
        <v>-1.7182182306012921E-6</v>
      </c>
      <c r="CF151" s="49"/>
      <c r="CG151" s="10">
        <v>-66.605641640442116</v>
      </c>
      <c r="CH151" s="48"/>
      <c r="CI151" s="31"/>
    </row>
    <row r="152" spans="2:87" ht="18.649999999999999" customHeight="1" thickBot="1">
      <c r="D152" s="254" t="s">
        <v>24</v>
      </c>
      <c r="E152" s="255"/>
      <c r="F152" s="256" t="s">
        <v>25</v>
      </c>
      <c r="G152" s="257"/>
      <c r="H152" s="123"/>
      <c r="I152" s="242" t="s">
        <v>4</v>
      </c>
      <c r="J152" s="243"/>
      <c r="K152" s="244" t="s">
        <v>5</v>
      </c>
      <c r="L152" s="245"/>
      <c r="M152" s="123"/>
      <c r="N152" s="242" t="s">
        <v>6</v>
      </c>
      <c r="O152" s="243"/>
      <c r="P152" s="244" t="s">
        <v>7</v>
      </c>
      <c r="Q152" s="245"/>
      <c r="R152" s="123"/>
      <c r="S152" s="242" t="s">
        <v>34</v>
      </c>
      <c r="T152" s="243"/>
      <c r="U152" s="244" t="s">
        <v>35</v>
      </c>
      <c r="V152" s="245"/>
      <c r="W152" s="123"/>
      <c r="X152" s="242" t="s">
        <v>47</v>
      </c>
      <c r="Y152" s="243"/>
      <c r="Z152" s="244" t="s">
        <v>48</v>
      </c>
      <c r="AA152" s="245"/>
      <c r="AB152" s="127"/>
      <c r="AC152" s="242" t="s">
        <v>63</v>
      </c>
      <c r="AD152" s="243"/>
      <c r="AE152" s="244" t="s">
        <v>8</v>
      </c>
      <c r="AF152" s="245"/>
      <c r="AG152" s="123"/>
      <c r="AH152" s="242" t="s">
        <v>78</v>
      </c>
      <c r="AI152" s="243"/>
      <c r="AJ152" s="244" t="s">
        <v>79</v>
      </c>
      <c r="AK152" s="245"/>
      <c r="AL152" s="127"/>
      <c r="AM152" s="242" t="s">
        <v>67</v>
      </c>
      <c r="AN152" s="243"/>
      <c r="AO152" s="244" t="s">
        <v>66</v>
      </c>
      <c r="AP152" s="245"/>
      <c r="AQ152" s="123"/>
      <c r="AR152" s="242" t="s">
        <v>83</v>
      </c>
      <c r="AS152" s="243"/>
      <c r="AT152" s="244" t="s">
        <v>82</v>
      </c>
      <c r="AU152" s="245"/>
      <c r="AV152" s="127"/>
      <c r="AW152" s="242" t="s">
        <v>71</v>
      </c>
      <c r="AX152" s="243"/>
      <c r="AY152" s="244" t="s">
        <v>70</v>
      </c>
      <c r="AZ152" s="245"/>
      <c r="BA152" s="123"/>
      <c r="BB152" s="124" t="s">
        <v>87</v>
      </c>
      <c r="BC152" s="125"/>
      <c r="BD152" s="122" t="s">
        <v>86</v>
      </c>
      <c r="BE152" s="126"/>
      <c r="BF152" s="127"/>
      <c r="BG152" s="242" t="s">
        <v>74</v>
      </c>
      <c r="BH152" s="243"/>
      <c r="BI152" s="244" t="s">
        <v>75</v>
      </c>
      <c r="BJ152" s="245"/>
      <c r="BK152" s="123"/>
      <c r="BL152" s="242" t="s">
        <v>91</v>
      </c>
      <c r="BM152" s="243"/>
      <c r="BN152" s="244" t="s">
        <v>90</v>
      </c>
      <c r="BO152" s="245"/>
      <c r="BP152" s="123"/>
      <c r="BQ152" s="35" t="s">
        <v>166</v>
      </c>
      <c r="BS152" s="66" t="s">
        <v>121</v>
      </c>
      <c r="BT152" s="65"/>
      <c r="BU152" s="46">
        <f t="shared" si="682"/>
        <v>2.4</v>
      </c>
      <c r="BV152" s="47">
        <f t="shared" si="683"/>
        <v>-62.868623071055282</v>
      </c>
      <c r="BW152" s="45">
        <f t="shared" si="684"/>
        <v>-58.839920194369348</v>
      </c>
      <c r="BX152" s="49">
        <f t="shared" si="725"/>
        <v>-62.868623071055282</v>
      </c>
      <c r="BY152" s="10">
        <f t="shared" si="726"/>
        <v>-32.268222418234032</v>
      </c>
      <c r="BZ152" s="48">
        <f t="shared" si="727"/>
        <v>-0.56318672496403055</v>
      </c>
      <c r="CA152" s="31">
        <f t="shared" si="685"/>
        <v>-2.2434795551114181E-6</v>
      </c>
      <c r="CC152" s="44">
        <f t="shared" si="723"/>
        <v>2.4</v>
      </c>
      <c r="CD152" s="47">
        <f t="shared" si="723"/>
        <v>-62.868623071055282</v>
      </c>
      <c r="CE152" s="45">
        <f t="shared" si="724"/>
        <v>-2.2434795551114181E-6</v>
      </c>
      <c r="CF152" s="49"/>
      <c r="CG152" s="10">
        <v>-67.165827154284059</v>
      </c>
      <c r="CH152" s="48"/>
      <c r="CI152" s="31"/>
    </row>
    <row r="153" spans="2:87" ht="18.649999999999999" customHeight="1" thickTop="1" thickBot="1">
      <c r="D153" s="15">
        <v>0</v>
      </c>
      <c r="E153" s="145">
        <f t="shared" ref="E153" si="1259">(1/$E$8)*SIN($B150*$F$8)</f>
        <v>3.9758071877921887E-2</v>
      </c>
      <c r="F153" s="15">
        <f t="shared" ref="F153" si="1260">COS($F$8*$B150)</f>
        <v>0.99286135058473801</v>
      </c>
      <c r="G153" s="37">
        <v>0</v>
      </c>
      <c r="I153" s="21">
        <v>0</v>
      </c>
      <c r="J153" s="24">
        <f t="shared" ref="J153" si="1261">(TAN($K$8*$B150))/$J$8</f>
        <v>0.41671021405779773</v>
      </c>
      <c r="K153" s="22">
        <v>1</v>
      </c>
      <c r="L153" s="23">
        <v>0</v>
      </c>
      <c r="N153" s="21">
        <f t="shared" ref="N153" si="1262">D153*I150+F153*I153-E153*J150-G153*J153</f>
        <v>0</v>
      </c>
      <c r="O153" s="24">
        <f t="shared" ref="O153" si="1263">(D153*J150+E153*I150+F153*J153+G153*I153)</f>
        <v>0.45349353780980223</v>
      </c>
      <c r="P153" s="22">
        <f t="shared" ref="P153" si="1264">D153*K150+F153*K153-E153*L150-G153*L153</f>
        <v>0.99286135058473801</v>
      </c>
      <c r="Q153" s="23">
        <f t="shared" ref="Q153" si="1265">(D153*L150+E153*K150+F153*L153+G153*K153)</f>
        <v>0</v>
      </c>
      <c r="S153" s="15">
        <v>0</v>
      </c>
      <c r="T153" s="145">
        <f t="shared" ref="T153" si="1266">(1/$T$8)*SIN($B150*$U$8)</f>
        <v>6.9045634978219333E-2</v>
      </c>
      <c r="U153" s="15">
        <f t="shared" ref="U153" si="1267">COS($U$8*$B150)</f>
        <v>0.97831196589538372</v>
      </c>
      <c r="V153" s="37">
        <v>0</v>
      </c>
      <c r="X153" s="21">
        <f t="shared" ref="X153" si="1268">N153*S150+P153*S153-O153*T150-Q153*T153</f>
        <v>0</v>
      </c>
      <c r="Y153" s="24">
        <f t="shared" ref="Y153" si="1269">(N153*T150+O153*S150+P153*T153+Q153*S153)</f>
        <v>0.51221089689201582</v>
      </c>
      <c r="Z153" s="22">
        <f t="shared" ref="Z153" si="1270">N153*U150+P153*U153-O153*V150-Q153*V153</f>
        <v>0.6895223962627286</v>
      </c>
      <c r="AA153" s="23">
        <f t="shared" ref="AA153" si="1271">(N153*V150+O153*U150+P153*V153+Q153*U153)</f>
        <v>0</v>
      </c>
      <c r="AB153" s="8"/>
      <c r="AC153" s="21">
        <v>0</v>
      </c>
      <c r="AD153" s="24">
        <f t="shared" ref="AD153" si="1272">(TAN($AE$8*$B150))/$AD$8</f>
        <v>0.44961512425786115</v>
      </c>
      <c r="AE153" s="22">
        <v>1</v>
      </c>
      <c r="AF153" s="23">
        <v>0</v>
      </c>
      <c r="AH153" s="21">
        <f t="shared" ref="AH153" si="1273">X153*AC150+Z153*AC153-Y153*AD150-AA153*AD153</f>
        <v>0</v>
      </c>
      <c r="AI153" s="24">
        <f t="shared" ref="AI153" si="1274">(X153*AD150+Y153*AC150+Z153*AD153+AA153*AC153)</f>
        <v>0.8222305947662607</v>
      </c>
      <c r="AJ153" s="22">
        <f t="shared" ref="AJ153" si="1275">X153*AE150+Z153*AE153-Y153*AF150-AA153*AF153</f>
        <v>0.6895223962627286</v>
      </c>
      <c r="AK153" s="23">
        <f t="shared" ref="AK153" si="1276">(X153*AF150+Y153*AE150+Z153*AF153+AA153*AE153)</f>
        <v>0</v>
      </c>
      <c r="AL153" s="8"/>
      <c r="AM153" s="15">
        <v>0</v>
      </c>
      <c r="AN153" s="85">
        <f t="shared" ref="AN153" si="1277">(1/$AN$8)*SIN($B150*$AO$8)</f>
        <v>6.9045634978219333E-2</v>
      </c>
      <c r="AO153" s="25">
        <f t="shared" ref="AO153" si="1278">COS($AO$8*$B150)</f>
        <v>0.97831196589538372</v>
      </c>
      <c r="AP153" s="37">
        <v>0</v>
      </c>
      <c r="AR153" s="21">
        <f t="shared" ref="AR153" si="1279">AH153*AM150+AJ153*AM153-AI153*AN150-AK153*AN153</f>
        <v>0</v>
      </c>
      <c r="AS153" s="24">
        <f t="shared" ref="AS153" si="1280">(AH153*AN150+AI153*AM150+AJ153*AN153+AK153*AM153)</f>
        <v>0.85200654126677455</v>
      </c>
      <c r="AT153" s="22">
        <f t="shared" ref="AT153" si="1281">AH153*AO150+AJ153*AO153-AI153*AP150-AK153*AP153</f>
        <v>0.16362510938928709</v>
      </c>
      <c r="AU153" s="23">
        <f t="shared" ref="AU153" si="1282">(AH153*AP150+AI153*AO150+AJ153*AP153+AK153*AO153)</f>
        <v>0</v>
      </c>
      <c r="AV153" s="8"/>
      <c r="AW153" s="21">
        <v>0</v>
      </c>
      <c r="AX153" s="24">
        <f t="shared" ref="AX153" si="1283">(TAN($AY$8*$B150))/$AX$8</f>
        <v>0.41671021405779773</v>
      </c>
      <c r="AY153" s="22">
        <v>1</v>
      </c>
      <c r="AZ153" s="23">
        <v>0</v>
      </c>
      <c r="BB153" s="21">
        <f t="shared" ref="BB153" si="1284">AR153*AW150+AT153*AW153-AS153*AX150-AU153*AX153</f>
        <v>0</v>
      </c>
      <c r="BC153" s="24">
        <f t="shared" ref="BC153" si="1285">(AR153*AX150+AS153*AW150+AT153*AX153+AU153*AW153)</f>
        <v>0.9201907956256149</v>
      </c>
      <c r="BD153" s="22">
        <f t="shared" ref="BD153" si="1286">AR153*AY150+AT153*AY153-AS153*AZ150-AU153*AZ153</f>
        <v>0.16362510938928709</v>
      </c>
      <c r="BE153" s="23">
        <f t="shared" ref="BE153" si="1287">(AR153*AZ150+AS153*AY150+AT153*AZ153+AU153*AY153)</f>
        <v>0</v>
      </c>
      <c r="BF153" s="8"/>
      <c r="BG153" s="15">
        <v>0</v>
      </c>
      <c r="BH153" s="85">
        <f t="shared" ref="BH153" si="1288">(1/$BH$8)*SIN($B150*$BI$8)</f>
        <v>3.9759350750039613E-2</v>
      </c>
      <c r="BI153" s="25">
        <f t="shared" ref="BI153" si="1289">COS($BI$8*$B150)</f>
        <v>0.99286088967761132</v>
      </c>
      <c r="BJ153" s="37">
        <v>0</v>
      </c>
      <c r="BL153" s="21">
        <f t="shared" ref="BL153" si="1290">BB153*BG150+BD153*BG153-BC153*BH150-BE153*BH153</f>
        <v>0</v>
      </c>
      <c r="BM153" s="24">
        <f t="shared" ref="BM153" si="1291">(BB153*BH150+BC153*BG150+BD153*BH153+BE153*BG153)</f>
        <v>0.92012708013371936</v>
      </c>
      <c r="BN153" s="22">
        <f t="shared" ref="BN153" si="1292">BB153*BI150+BD153*BI153-BC153*BJ150-BE153*BJ153</f>
        <v>-0.16681872572028753</v>
      </c>
      <c r="BO153" s="23">
        <f t="shared" ref="BO153" si="1293">(BB153*BJ150+BC153*BI150+BD153*BJ153+BE153*BI153)</f>
        <v>0</v>
      </c>
      <c r="BQ153" s="38">
        <f t="shared" ref="BQ153" si="1294">(180/PI())*ATAN(-1*(($BL$8*BM150+BO150+$BL$8*BM153+BO153)/($BL$8*BL150+BN150+$BL$8*BL153+BN153)))</f>
        <v>80.419842665546199</v>
      </c>
      <c r="BS153" s="67">
        <f t="shared" ref="BS153" si="1295">20*LOG(((($BL$8*BL150+BN150-$BL$8*BL153-BN153)^2+($BL$8*BM150+BO150-$BL$8*BM153-BO153)^2)/(($BL$8*BL150+BN150+$BL$8*BL153+BN153)^2+($BL$8*BM150+BO150+$BL$8*BM153+BO153)^2))^0.5)</f>
        <v>-23.342131624823878</v>
      </c>
      <c r="BT153" s="65"/>
      <c r="BU153" s="46">
        <f t="shared" si="682"/>
        <v>2.42</v>
      </c>
      <c r="BV153" s="47">
        <f t="shared" si="683"/>
        <v>-61.750411602955644</v>
      </c>
      <c r="BW153" s="45">
        <f t="shared" si="684"/>
        <v>-59.48528464273403</v>
      </c>
      <c r="BX153" s="49">
        <f t="shared" si="725"/>
        <v>-61.750411602955644</v>
      </c>
      <c r="BY153" s="10">
        <f t="shared" si="726"/>
        <v>-31.985898021427033</v>
      </c>
      <c r="BZ153" s="48">
        <f t="shared" si="727"/>
        <v>-0.55825923468104155</v>
      </c>
      <c r="CA153" s="31">
        <f t="shared" si="685"/>
        <v>-2.9023066457018176E-6</v>
      </c>
      <c r="CC153" s="44">
        <f t="shared" si="723"/>
        <v>2.42</v>
      </c>
      <c r="CD153" s="47">
        <f t="shared" si="723"/>
        <v>-61.750411602955644</v>
      </c>
      <c r="CE153" s="45">
        <f t="shared" si="724"/>
        <v>-2.9023066457018176E-6</v>
      </c>
      <c r="CF153" s="49"/>
      <c r="CG153" s="10">
        <v>-67.720392102680165</v>
      </c>
      <c r="CH153" s="48"/>
      <c r="CI153" s="31"/>
    </row>
    <row r="154" spans="2:87" ht="18.649999999999999" customHeight="1">
      <c r="BS154" s="32"/>
      <c r="BU154" s="46">
        <f t="shared" si="682"/>
        <v>2.44</v>
      </c>
      <c r="BV154" s="47">
        <f t="shared" si="683"/>
        <v>-60.667632667369141</v>
      </c>
      <c r="BW154" s="45">
        <f t="shared" si="684"/>
        <v>-60.125002603162571</v>
      </c>
      <c r="BX154" s="49">
        <f t="shared" si="725"/>
        <v>-60.667632667369141</v>
      </c>
      <c r="BY154" s="10">
        <f t="shared" si="726"/>
        <v>-31.725602241562328</v>
      </c>
      <c r="BZ154" s="48">
        <f t="shared" si="727"/>
        <v>-0.55371621629335599</v>
      </c>
      <c r="CA154" s="31">
        <f t="shared" si="685"/>
        <v>-3.7240991125129884E-6</v>
      </c>
      <c r="CC154" s="44">
        <f t="shared" si="723"/>
        <v>2.44</v>
      </c>
      <c r="CD154" s="47">
        <f t="shared" si="723"/>
        <v>-60.667632667369141</v>
      </c>
      <c r="CE154" s="45">
        <f t="shared" si="724"/>
        <v>-3.7240991125129884E-6</v>
      </c>
      <c r="CF154" s="49"/>
      <c r="CG154" s="10">
        <v>-68.269457558639132</v>
      </c>
      <c r="CH154" s="48"/>
      <c r="CI154" s="31"/>
    </row>
    <row r="155" spans="2:87" ht="18.649999999999999" customHeight="1" thickBot="1">
      <c r="D155" s="8"/>
      <c r="E155" s="8" t="s">
        <v>93</v>
      </c>
      <c r="F155" s="8"/>
      <c r="G155" s="8"/>
      <c r="H155" s="8"/>
      <c r="I155" s="8"/>
      <c r="J155" s="8" t="s">
        <v>94</v>
      </c>
      <c r="K155" s="8"/>
      <c r="L155" s="8"/>
      <c r="M155" s="8"/>
      <c r="N155" s="8"/>
      <c r="O155" s="8" t="s">
        <v>95</v>
      </c>
      <c r="P155" s="8"/>
      <c r="Q155" s="8"/>
      <c r="R155" s="8"/>
      <c r="S155" s="8"/>
      <c r="T155" s="8" t="s">
        <v>96</v>
      </c>
      <c r="U155" s="8"/>
      <c r="V155" s="8"/>
      <c r="W155" s="8"/>
      <c r="X155" s="8"/>
      <c r="Y155" s="8" t="s">
        <v>97</v>
      </c>
      <c r="Z155" s="8"/>
      <c r="AA155" s="8"/>
      <c r="AB155" s="8"/>
      <c r="AC155" s="8"/>
      <c r="AD155" s="8" t="s">
        <v>98</v>
      </c>
      <c r="AE155" s="8"/>
      <c r="AF155" s="8"/>
      <c r="AG155" s="8"/>
      <c r="AH155" s="8"/>
      <c r="AI155" s="8" t="s">
        <v>99</v>
      </c>
      <c r="AJ155" s="8"/>
      <c r="AK155" s="8"/>
      <c r="AL155" s="8"/>
      <c r="AM155" s="8"/>
      <c r="AN155" s="8" t="s">
        <v>96</v>
      </c>
      <c r="AO155" s="8"/>
      <c r="AP155" s="8"/>
      <c r="AQ155" s="8"/>
      <c r="AR155" s="8"/>
      <c r="AS155" s="8" t="s">
        <v>100</v>
      </c>
      <c r="AT155" s="8"/>
      <c r="AU155" s="8"/>
      <c r="AV155" s="8"/>
      <c r="AW155" s="8"/>
      <c r="AX155" s="8" t="s">
        <v>94</v>
      </c>
      <c r="AY155" s="8"/>
      <c r="AZ155" s="8"/>
      <c r="BA155" s="8"/>
      <c r="BB155" s="8"/>
      <c r="BC155" s="8" t="s">
        <v>101</v>
      </c>
      <c r="BD155" s="8"/>
      <c r="BE155" s="8"/>
      <c r="BF155" s="8"/>
      <c r="BG155" s="8"/>
      <c r="BH155" s="8" t="s">
        <v>96</v>
      </c>
      <c r="BI155" s="8"/>
      <c r="BJ155" s="8"/>
      <c r="BK155" s="8"/>
      <c r="BL155" s="8"/>
      <c r="BM155" s="8" t="s">
        <v>102</v>
      </c>
      <c r="BN155" s="8"/>
      <c r="BO155" s="8"/>
      <c r="BP155" s="8"/>
      <c r="BU155" s="46">
        <f t="shared" si="682"/>
        <v>2.46</v>
      </c>
      <c r="BV155" s="47">
        <f t="shared" si="683"/>
        <v>-59.61605568014096</v>
      </c>
      <c r="BW155" s="45">
        <f t="shared" si="684"/>
        <v>-60.759514647993818</v>
      </c>
      <c r="BX155" s="49">
        <f t="shared" si="725"/>
        <v>-59.61605568014096</v>
      </c>
      <c r="BY155" s="10">
        <f t="shared" si="726"/>
        <v>-31.487343367144021</v>
      </c>
      <c r="BZ155" s="48">
        <f t="shared" si="727"/>
        <v>-0.54955781446266094</v>
      </c>
      <c r="CA155" s="31">
        <f t="shared" si="685"/>
        <v>-4.7443746916073553E-6</v>
      </c>
      <c r="CC155" s="44">
        <f t="shared" si="723"/>
        <v>2.46</v>
      </c>
      <c r="CD155" s="47">
        <f t="shared" si="723"/>
        <v>-59.61605568014096</v>
      </c>
      <c r="CE155" s="45">
        <f t="shared" si="724"/>
        <v>-4.7443746916073553E-6</v>
      </c>
      <c r="CF155" s="49"/>
      <c r="CG155" s="10">
        <v>-68.813140477018621</v>
      </c>
      <c r="CH155" s="48"/>
      <c r="CI155" s="31"/>
    </row>
    <row r="156" spans="2:87" ht="18.649999999999999" customHeight="1" thickBot="1">
      <c r="B156" s="16"/>
      <c r="D156" s="250" t="s">
        <v>22</v>
      </c>
      <c r="E156" s="251"/>
      <c r="F156" s="252" t="s">
        <v>23</v>
      </c>
      <c r="G156" s="253"/>
      <c r="H156" s="123"/>
      <c r="I156" s="242" t="s">
        <v>1</v>
      </c>
      <c r="J156" s="243"/>
      <c r="K156" s="244" t="s">
        <v>2</v>
      </c>
      <c r="L156" s="245"/>
      <c r="M156" s="123"/>
      <c r="N156" s="242" t="s">
        <v>43</v>
      </c>
      <c r="O156" s="243"/>
      <c r="P156" s="244" t="s">
        <v>44</v>
      </c>
      <c r="Q156" s="245"/>
      <c r="R156" s="123"/>
      <c r="S156" s="242" t="s">
        <v>32</v>
      </c>
      <c r="T156" s="243"/>
      <c r="U156" s="244" t="s">
        <v>33</v>
      </c>
      <c r="V156" s="245"/>
      <c r="W156" s="123"/>
      <c r="X156" s="242" t="s">
        <v>45</v>
      </c>
      <c r="Y156" s="243"/>
      <c r="Z156" s="244" t="s">
        <v>46</v>
      </c>
      <c r="AA156" s="245"/>
      <c r="AB156" s="127"/>
      <c r="AC156" s="242" t="s">
        <v>62</v>
      </c>
      <c r="AD156" s="243"/>
      <c r="AE156" s="244" t="s">
        <v>3</v>
      </c>
      <c r="AF156" s="245"/>
      <c r="AG156" s="123"/>
      <c r="AH156" s="242" t="s">
        <v>76</v>
      </c>
      <c r="AI156" s="243"/>
      <c r="AJ156" s="244" t="s">
        <v>77</v>
      </c>
      <c r="AK156" s="245"/>
      <c r="AL156" s="127"/>
      <c r="AM156" s="242" t="s">
        <v>64</v>
      </c>
      <c r="AN156" s="243"/>
      <c r="AO156" s="244" t="s">
        <v>65</v>
      </c>
      <c r="AP156" s="245"/>
      <c r="AQ156" s="123"/>
      <c r="AR156" s="242" t="s">
        <v>80</v>
      </c>
      <c r="AS156" s="243"/>
      <c r="AT156" s="244" t="s">
        <v>81</v>
      </c>
      <c r="AU156" s="245"/>
      <c r="AV156" s="127"/>
      <c r="AW156" s="242" t="s">
        <v>68</v>
      </c>
      <c r="AX156" s="243"/>
      <c r="AY156" s="244" t="s">
        <v>69</v>
      </c>
      <c r="AZ156" s="245"/>
      <c r="BA156" s="123"/>
      <c r="BB156" s="246" t="s">
        <v>84</v>
      </c>
      <c r="BC156" s="247"/>
      <c r="BD156" s="248" t="s">
        <v>85</v>
      </c>
      <c r="BE156" s="249"/>
      <c r="BF156" s="127"/>
      <c r="BG156" s="242" t="s">
        <v>72</v>
      </c>
      <c r="BH156" s="243"/>
      <c r="BI156" s="244" t="s">
        <v>73</v>
      </c>
      <c r="BJ156" s="245"/>
      <c r="BK156" s="123"/>
      <c r="BL156" s="242" t="s">
        <v>88</v>
      </c>
      <c r="BM156" s="243"/>
      <c r="BN156" s="244" t="s">
        <v>89</v>
      </c>
      <c r="BO156" s="245"/>
      <c r="BP156" s="123"/>
      <c r="BQ156" s="19" t="s">
        <v>165</v>
      </c>
      <c r="BS156" s="63" t="s">
        <v>120</v>
      </c>
      <c r="BT156" s="4"/>
      <c r="BU156" s="46">
        <f t="shared" si="682"/>
        <v>2.48</v>
      </c>
      <c r="BV156" s="47">
        <f t="shared" si="683"/>
        <v>-58.591916964543671</v>
      </c>
      <c r="BW156" s="45">
        <f t="shared" si="684"/>
        <v>-61.389261515336699</v>
      </c>
      <c r="BX156" s="49">
        <f t="shared" si="725"/>
        <v>-58.591916964543671</v>
      </c>
      <c r="BY156" s="10">
        <f t="shared" si="726"/>
        <v>-31.271228935389288</v>
      </c>
      <c r="BZ156" s="48">
        <f t="shared" si="727"/>
        <v>-0.54578590606746424</v>
      </c>
      <c r="CA156" s="31">
        <f t="shared" si="685"/>
        <v>-6.0061049279538427E-6</v>
      </c>
      <c r="CC156" s="44">
        <f t="shared" si="723"/>
        <v>2.48</v>
      </c>
      <c r="CD156" s="47">
        <f t="shared" si="723"/>
        <v>-58.591916964543671</v>
      </c>
      <c r="CE156" s="45">
        <f t="shared" si="724"/>
        <v>-6.0061049279538427E-6</v>
      </c>
      <c r="CF156" s="49"/>
      <c r="CG156" s="10">
        <v>-69.351553887557401</v>
      </c>
      <c r="CH156" s="48"/>
      <c r="CI156" s="31"/>
    </row>
    <row r="157" spans="2:87" ht="18.649999999999999" customHeight="1" thickTop="1" thickBot="1">
      <c r="B157" s="39">
        <v>0.38</v>
      </c>
      <c r="D157" s="25">
        <f t="shared" ref="D157" si="1296">COS($F$8*$B157)</f>
        <v>0.99204721662158812</v>
      </c>
      <c r="E157" s="26">
        <v>0</v>
      </c>
      <c r="F157" s="10">
        <v>0</v>
      </c>
      <c r="G157" s="85">
        <f t="shared" ref="G157" si="1297">$E$8*SIN($B157*$F$8)</f>
        <v>0.37759883466483091</v>
      </c>
      <c r="I157" s="21">
        <v>1</v>
      </c>
      <c r="J157" s="24">
        <v>0</v>
      </c>
      <c r="K157" s="22">
        <v>0</v>
      </c>
      <c r="L157" s="23">
        <v>0</v>
      </c>
      <c r="N157" s="21">
        <f t="shared" ref="N157" si="1298">D157*I157+F157*I160-E157*J157-G157*J160</f>
        <v>0.82542515722689669</v>
      </c>
      <c r="O157" s="24">
        <f t="shared" ref="O157" si="1299">(D157*J157+E157*I157+F157*J160+G157*I160)</f>
        <v>0</v>
      </c>
      <c r="P157" s="22">
        <f t="shared" ref="P157" si="1300">D157*K157+F157*K160-E157*L157-G157*L160</f>
        <v>0</v>
      </c>
      <c r="Q157" s="23">
        <f t="shared" ref="Q157" si="1301">(D157*L157+E157*K157+F157*L160+G157*K160)</f>
        <v>0.37759883466483091</v>
      </c>
      <c r="S157" s="25">
        <f t="shared" ref="S157" si="1302">COS($U$8*$B157)</f>
        <v>0.9758452627155888</v>
      </c>
      <c r="T157" s="26">
        <v>0</v>
      </c>
      <c r="U157" s="10">
        <v>0</v>
      </c>
      <c r="V157" s="85">
        <f t="shared" ref="V157" si="1303">$T$8*SIN($B157*$U$8)</f>
        <v>0.65538859398061777</v>
      </c>
      <c r="X157" s="21">
        <f t="shared" ref="X157" si="1304">N157*S157+P157*S160-O157*T157-Q157*T160</f>
        <v>0.77799012170172566</v>
      </c>
      <c r="Y157" s="24">
        <f t="shared" ref="Y157" si="1305">(N157*T157+O157*S157+P157*T160+Q157*S160)</f>
        <v>0</v>
      </c>
      <c r="Z157" s="22">
        <f t="shared" ref="Z157" si="1306">N157*U157+P157*U160-O157*V157-Q157*V160</f>
        <v>0</v>
      </c>
      <c r="AA157" s="23">
        <f t="shared" ref="AA157" si="1307">(N157*V157+O157*U157+P157*V160+Q157*U160)</f>
        <v>0.90945226724576833</v>
      </c>
      <c r="AB157" s="8"/>
      <c r="AC157" s="21">
        <v>1</v>
      </c>
      <c r="AD157" s="24">
        <v>0</v>
      </c>
      <c r="AE157" s="22">
        <v>0</v>
      </c>
      <c r="AF157" s="23">
        <v>0</v>
      </c>
      <c r="AH157" s="21">
        <f t="shared" ref="AH157" si="1308">X157*AC157+Z157*AC160-Y157*AD157-AA157*AD160</f>
        <v>0.34476614905519115</v>
      </c>
      <c r="AI157" s="24">
        <f t="shared" ref="AI157" si="1309">(X157*AD157+Y157*AC157+Z157*AD160+AA157*AC160)</f>
        <v>0</v>
      </c>
      <c r="AJ157" s="22">
        <f t="shared" ref="AJ157" si="1310">X157*AE157+Z157*AE160-Y157*AF157-AA157*AF160</f>
        <v>0</v>
      </c>
      <c r="AK157" s="23">
        <f t="shared" ref="AK157" si="1311">(X157*AF157+Y157*AE157+Z157*AF160+AA157*AE160)</f>
        <v>0.90945226724576833</v>
      </c>
      <c r="AL157" s="8"/>
      <c r="AM157" s="25">
        <f t="shared" ref="AM157" si="1312">COS($AO$8*$B157)</f>
        <v>0.9758452627155888</v>
      </c>
      <c r="AN157" s="26">
        <v>0</v>
      </c>
      <c r="AO157" s="10">
        <v>0</v>
      </c>
      <c r="AP157" s="85">
        <f t="shared" ref="AP157" si="1313">$AN$8*SIN($B157*$AO$8)</f>
        <v>0.65538859398061777</v>
      </c>
      <c r="AR157" s="21">
        <f t="shared" ref="AR157" si="1314">AH157*AM157+AJ157*AM160-AI157*AN157-AK157*AN160</f>
        <v>0.27021123077546161</v>
      </c>
      <c r="AS157" s="24">
        <f t="shared" ref="AS157" si="1315">(AH157*AN157+AI157*AM157+AJ157*AN160+AK157*AM160)</f>
        <v>0</v>
      </c>
      <c r="AT157" s="22">
        <f t="shared" ref="AT157" si="1316">AH157*AO157+AJ157*AO160-AI157*AP157-AK157*AP160</f>
        <v>0</v>
      </c>
      <c r="AU157" s="23">
        <f t="shared" ref="AU157" si="1317">(AH157*AP157+AI157*AO157+AJ157*AP160+AK157*AO160)</f>
        <v>1.1134404883391285</v>
      </c>
      <c r="AV157" s="8"/>
      <c r="AW157" s="21">
        <v>1</v>
      </c>
      <c r="AX157" s="24">
        <v>0</v>
      </c>
      <c r="AY157" s="22">
        <v>0</v>
      </c>
      <c r="AZ157" s="23">
        <v>0</v>
      </c>
      <c r="BB157" s="21">
        <f t="shared" ref="BB157" si="1318">AR157*AW157+AT157*AW160-AS157*AX157-AU157*AX160</f>
        <v>-0.22111376853279502</v>
      </c>
      <c r="BC157" s="24">
        <f t="shared" ref="BC157" si="1319">(AR157*AX157+AS157*AW157+AT157*AX160+AU157*AW160)</f>
        <v>0</v>
      </c>
      <c r="BD157" s="22">
        <f t="shared" ref="BD157" si="1320">AR157*AY157+AT157*AY160-AS157*AZ157-AU157*AZ160</f>
        <v>0</v>
      </c>
      <c r="BE157" s="23">
        <f t="shared" ref="BE157" si="1321">(AR157*AZ157+AS157*AY157+AT157*AZ160+AU157*AY160)</f>
        <v>1.1134404883391285</v>
      </c>
      <c r="BF157" s="8"/>
      <c r="BG157" s="25">
        <f t="shared" ref="BG157" si="1322">COS($BI$8*$B157)</f>
        <v>0.99204670321984756</v>
      </c>
      <c r="BH157" s="26">
        <v>0</v>
      </c>
      <c r="BI157" s="10">
        <v>0</v>
      </c>
      <c r="BJ157" s="85">
        <f t="shared" ref="BJ157" si="1323">$BH$8*SIN($B157*$BI$8)</f>
        <v>0.3776109739873631</v>
      </c>
      <c r="BL157" s="21">
        <f t="shared" ref="BL157" si="1324">BB157*BG157+BD157*BG160-BC157*BH157-BE157*BH160</f>
        <v>-0.26607155702933172</v>
      </c>
      <c r="BM157" s="24">
        <f t="shared" ref="BM157" si="1325">(BB157*BH157+BC157*BG157+BD157*BH160+BE157*BG160)</f>
        <v>0</v>
      </c>
      <c r="BN157" s="22">
        <f t="shared" ref="BN157" si="1326">BB157*BI157+BD157*BI160-BC157*BJ157-BE157*BJ160</f>
        <v>0</v>
      </c>
      <c r="BO157" s="23">
        <f t="shared" ref="BO157" si="1327">(BB157*BJ157+BC157*BI157+BD157*BJ160+BE157*BI160)</f>
        <v>1.0210899801906446</v>
      </c>
      <c r="BQ157" s="27">
        <f t="shared" ref="BQ157" si="1328">20*LOG((2*$BL$8)/(($BL$8*BL157+BN157+$BL$8*BL160+BN160)^2+($BL$8*BM157+BO157+$BL$8*BM160+BO160)^2)^0.5)</f>
        <v>-1.3375728806718024E-2</v>
      </c>
      <c r="BS157" s="64">
        <f t="shared" ref="BS157" si="1329">((BL157^2+BM157^2)/(BL160^2+BM160^2))^0.5</f>
        <v>0.29238272315714525</v>
      </c>
      <c r="BT157" s="4"/>
      <c r="BU157" s="46">
        <f t="shared" si="682"/>
        <v>2.5</v>
      </c>
      <c r="BV157" s="47">
        <f t="shared" si="683"/>
        <v>-57.591842000642544</v>
      </c>
      <c r="BW157" s="45">
        <f t="shared" si="684"/>
        <v>-62.014686094044485</v>
      </c>
      <c r="BX157" s="49">
        <f t="shared" si="725"/>
        <v>-57.591842000642544</v>
      </c>
      <c r="BY157" s="10">
        <f t="shared" si="726"/>
        <v>-31.077472418470336</v>
      </c>
      <c r="BZ157" s="48">
        <f t="shared" si="727"/>
        <v>-0.54240421690003238</v>
      </c>
      <c r="CA157" s="31">
        <f t="shared" si="685"/>
        <v>-7.5613699907817427E-6</v>
      </c>
      <c r="CC157" s="44">
        <f t="shared" si="723"/>
        <v>2.5</v>
      </c>
      <c r="CD157" s="47">
        <f t="shared" si="723"/>
        <v>-57.591842000642544</v>
      </c>
      <c r="CE157" s="45">
        <f t="shared" si="724"/>
        <v>-7.5613699907817427E-6</v>
      </c>
      <c r="CF157" s="49"/>
      <c r="CG157" s="10">
        <v>-69.884807076382685</v>
      </c>
      <c r="CH157" s="48"/>
      <c r="CI157" s="31"/>
    </row>
    <row r="158" spans="2:87" ht="18.649999999999999" customHeight="1" thickBot="1">
      <c r="D158" s="25"/>
      <c r="E158" s="10"/>
      <c r="F158" s="10"/>
      <c r="G158" s="31"/>
      <c r="I158" s="29"/>
      <c r="L158" s="30"/>
      <c r="N158" s="29"/>
      <c r="Q158" s="30"/>
      <c r="S158" s="29"/>
      <c r="V158" s="30"/>
      <c r="X158" s="29"/>
      <c r="AA158" s="30"/>
      <c r="AC158" s="29"/>
      <c r="AF158" s="30"/>
      <c r="AH158" s="29"/>
      <c r="AK158" s="30"/>
      <c r="AM158" s="29"/>
      <c r="AP158" s="30"/>
      <c r="AR158" s="29"/>
      <c r="AU158" s="30"/>
      <c r="AW158" s="29"/>
      <c r="AZ158" s="30"/>
      <c r="BB158" s="29"/>
      <c r="BE158" s="30"/>
      <c r="BG158" s="29"/>
      <c r="BJ158" s="30"/>
      <c r="BL158" s="29"/>
      <c r="BO158" s="30"/>
      <c r="BS158" s="65"/>
      <c r="BT158" s="65"/>
      <c r="BU158" s="46">
        <f t="shared" si="682"/>
        <v>2.52</v>
      </c>
      <c r="BV158" s="47">
        <f t="shared" si="683"/>
        <v>-56.612781842438579</v>
      </c>
      <c r="BW158" s="45">
        <f t="shared" si="684"/>
        <v>-62.636235542413893</v>
      </c>
      <c r="BX158" s="49">
        <f t="shared" si="725"/>
        <v>-56.612781842438579</v>
      </c>
      <c r="BY158" s="10">
        <f t="shared" si="726"/>
        <v>-30.906401652878273</v>
      </c>
      <c r="BZ158" s="48">
        <f t="shared" si="727"/>
        <v>-0.53941846878654343</v>
      </c>
      <c r="CA158" s="31">
        <f t="shared" si="685"/>
        <v>-9.4734158281402102E-6</v>
      </c>
      <c r="CC158" s="44">
        <f t="shared" si="723"/>
        <v>2.52</v>
      </c>
      <c r="CD158" s="47">
        <f t="shared" si="723"/>
        <v>-56.612781842438579</v>
      </c>
      <c r="CE158" s="45">
        <f t="shared" si="724"/>
        <v>-9.4734158281402102E-6</v>
      </c>
      <c r="CF158" s="49"/>
      <c r="CG158" s="10">
        <v>-70.413005756825683</v>
      </c>
      <c r="CH158" s="48"/>
      <c r="CI158" s="31"/>
    </row>
    <row r="159" spans="2:87" ht="18.649999999999999" customHeight="1" thickBot="1">
      <c r="D159" s="254" t="s">
        <v>24</v>
      </c>
      <c r="E159" s="255"/>
      <c r="F159" s="256" t="s">
        <v>25</v>
      </c>
      <c r="G159" s="257"/>
      <c r="H159" s="123"/>
      <c r="I159" s="242" t="s">
        <v>4</v>
      </c>
      <c r="J159" s="243"/>
      <c r="K159" s="244" t="s">
        <v>5</v>
      </c>
      <c r="L159" s="245"/>
      <c r="M159" s="123"/>
      <c r="N159" s="242" t="s">
        <v>6</v>
      </c>
      <c r="O159" s="243"/>
      <c r="P159" s="244" t="s">
        <v>7</v>
      </c>
      <c r="Q159" s="245"/>
      <c r="R159" s="123"/>
      <c r="S159" s="242" t="s">
        <v>34</v>
      </c>
      <c r="T159" s="243"/>
      <c r="U159" s="244" t="s">
        <v>35</v>
      </c>
      <c r="V159" s="245"/>
      <c r="W159" s="123"/>
      <c r="X159" s="242" t="s">
        <v>47</v>
      </c>
      <c r="Y159" s="243"/>
      <c r="Z159" s="244" t="s">
        <v>48</v>
      </c>
      <c r="AA159" s="245"/>
      <c r="AB159" s="127"/>
      <c r="AC159" s="242" t="s">
        <v>63</v>
      </c>
      <c r="AD159" s="243"/>
      <c r="AE159" s="244" t="s">
        <v>8</v>
      </c>
      <c r="AF159" s="245"/>
      <c r="AG159" s="123"/>
      <c r="AH159" s="242" t="s">
        <v>78</v>
      </c>
      <c r="AI159" s="243"/>
      <c r="AJ159" s="244" t="s">
        <v>79</v>
      </c>
      <c r="AK159" s="245"/>
      <c r="AL159" s="127"/>
      <c r="AM159" s="242" t="s">
        <v>67</v>
      </c>
      <c r="AN159" s="243"/>
      <c r="AO159" s="244" t="s">
        <v>66</v>
      </c>
      <c r="AP159" s="245"/>
      <c r="AQ159" s="123"/>
      <c r="AR159" s="242" t="s">
        <v>83</v>
      </c>
      <c r="AS159" s="243"/>
      <c r="AT159" s="244" t="s">
        <v>82</v>
      </c>
      <c r="AU159" s="245"/>
      <c r="AV159" s="127"/>
      <c r="AW159" s="242" t="s">
        <v>71</v>
      </c>
      <c r="AX159" s="243"/>
      <c r="AY159" s="244" t="s">
        <v>70</v>
      </c>
      <c r="AZ159" s="245"/>
      <c r="BA159" s="123"/>
      <c r="BB159" s="124" t="s">
        <v>87</v>
      </c>
      <c r="BC159" s="125"/>
      <c r="BD159" s="122" t="s">
        <v>86</v>
      </c>
      <c r="BE159" s="126"/>
      <c r="BF159" s="127"/>
      <c r="BG159" s="242" t="s">
        <v>74</v>
      </c>
      <c r="BH159" s="243"/>
      <c r="BI159" s="244" t="s">
        <v>75</v>
      </c>
      <c r="BJ159" s="245"/>
      <c r="BK159" s="123"/>
      <c r="BL159" s="242" t="s">
        <v>91</v>
      </c>
      <c r="BM159" s="243"/>
      <c r="BN159" s="244" t="s">
        <v>90</v>
      </c>
      <c r="BO159" s="245"/>
      <c r="BP159" s="123"/>
      <c r="BQ159" s="35" t="s">
        <v>166</v>
      </c>
      <c r="BS159" s="66" t="s">
        <v>121</v>
      </c>
      <c r="BT159" s="65"/>
      <c r="BU159" s="46">
        <f t="shared" si="682"/>
        <v>2.54</v>
      </c>
      <c r="BV159" s="47">
        <f t="shared" si="683"/>
        <v>-55.651960522520255</v>
      </c>
      <c r="BW159" s="45">
        <f t="shared" si="684"/>
        <v>-63.254363575471459</v>
      </c>
      <c r="BX159" s="49">
        <f t="shared" si="725"/>
        <v>-55.651960522520255</v>
      </c>
      <c r="BY159" s="10">
        <f t="shared" si="726"/>
        <v>-30.75846931662764</v>
      </c>
      <c r="BZ159" s="48">
        <f t="shared" si="727"/>
        <v>-0.53683656244880251</v>
      </c>
      <c r="CA159" s="31">
        <f t="shared" si="685"/>
        <v>-1.181922090956406E-5</v>
      </c>
      <c r="CC159" s="44">
        <f t="shared" si="723"/>
        <v>2.54</v>
      </c>
      <c r="CD159" s="47">
        <f t="shared" si="723"/>
        <v>-55.651960522520255</v>
      </c>
      <c r="CE159" s="45">
        <f t="shared" si="724"/>
        <v>-1.181922090956406E-5</v>
      </c>
      <c r="CF159" s="49"/>
      <c r="CG159" s="10">
        <v>-70.936252230308014</v>
      </c>
      <c r="CH159" s="48"/>
      <c r="CI159" s="31"/>
    </row>
    <row r="160" spans="2:87" ht="18.649999999999999" customHeight="1" thickTop="1" thickBot="1">
      <c r="D160" s="15">
        <v>0</v>
      </c>
      <c r="E160" s="145">
        <f t="shared" ref="E160" si="1330">(1/$E$8)*SIN($B157*$F$8)</f>
        <v>4.1955426073870102E-2</v>
      </c>
      <c r="F160" s="15">
        <f t="shared" ref="F160" si="1331">COS($F$8*$B157)</f>
        <v>0.99204721662158812</v>
      </c>
      <c r="G160" s="37">
        <v>0</v>
      </c>
      <c r="I160" s="21">
        <v>0</v>
      </c>
      <c r="J160" s="24">
        <f t="shared" ref="J160" si="1332">(TAN($K$8*$B157))/$J$8</f>
        <v>0.44126740894894628</v>
      </c>
      <c r="K160" s="22">
        <v>1</v>
      </c>
      <c r="L160" s="23">
        <v>0</v>
      </c>
      <c r="N160" s="21">
        <f t="shared" ref="N160" si="1333">D160*I157+F160*I160-E160*J157-G160*J160</f>
        <v>0</v>
      </c>
      <c r="O160" s="24">
        <f t="shared" ref="O160" si="1334">(D160*J157+E160*I157+F160*J160+G160*I160)</f>
        <v>0.4797135309074923</v>
      </c>
      <c r="P160" s="22">
        <f t="shared" ref="P160" si="1335">D160*K157+F160*K160-E160*L157-G160*L160</f>
        <v>0.99204721662158812</v>
      </c>
      <c r="Q160" s="23">
        <f t="shared" ref="Q160" si="1336">(D160*L157+E160*K157+F160*L160+G160*K160)</f>
        <v>0</v>
      </c>
      <c r="S160" s="15">
        <v>0</v>
      </c>
      <c r="T160" s="145">
        <f t="shared" ref="T160" si="1337">(1/$T$8)*SIN($B157*$U$8)</f>
        <v>7.2820954886735303E-2</v>
      </c>
      <c r="U160" s="15">
        <f t="shared" ref="U160" si="1338">COS($U$8*$B157)</f>
        <v>0.9758452627155888</v>
      </c>
      <c r="V160" s="37">
        <v>0</v>
      </c>
      <c r="X160" s="21">
        <f t="shared" ref="X160" si="1339">N160*S157+P160*S160-O160*T157-Q160*T160</f>
        <v>0</v>
      </c>
      <c r="Y160" s="24">
        <f t="shared" ref="Y160" si="1340">(N160*T157+O160*S157+P160*T160+Q160*S160)</f>
        <v>0.54036800220375658</v>
      </c>
      <c r="Z160" s="22">
        <f t="shared" ref="Z160" si="1341">N160*U157+P160*U160-O160*V157-Q160*V160</f>
        <v>0.65368580019542333</v>
      </c>
      <c r="AA160" s="23">
        <f t="shared" ref="AA160" si="1342">(N160*V157+O160*U157+P160*V160+Q160*U160)</f>
        <v>0</v>
      </c>
      <c r="AB160" s="8"/>
      <c r="AC160" s="21">
        <v>0</v>
      </c>
      <c r="AD160" s="24">
        <f t="shared" ref="AD160" si="1343">(TAN($AE$8*$B157))/$AD$8</f>
        <v>0.47635702086766146</v>
      </c>
      <c r="AE160" s="22">
        <v>1</v>
      </c>
      <c r="AF160" s="23">
        <v>0</v>
      </c>
      <c r="AH160" s="21">
        <f t="shared" ref="AH160" si="1344">X160*AC157+Z160*AC160-Y160*AD157-AA160*AD160</f>
        <v>0</v>
      </c>
      <c r="AI160" s="24">
        <f t="shared" ref="AI160" si="1345">(X160*AD157+Y160*AC157+Z160*AD160+AA160*AC160)</f>
        <v>0.85175582256834181</v>
      </c>
      <c r="AJ160" s="22">
        <f t="shared" ref="AJ160" si="1346">X160*AE157+Z160*AE160-Y160*AF157-AA160*AF160</f>
        <v>0.65368580019542333</v>
      </c>
      <c r="AK160" s="23">
        <f t="shared" ref="AK160" si="1347">(X160*AF157+Y160*AE157+Z160*AF160+AA160*AE160)</f>
        <v>0</v>
      </c>
      <c r="AL160" s="8"/>
      <c r="AM160" s="15">
        <v>0</v>
      </c>
      <c r="AN160" s="85">
        <f t="shared" ref="AN160" si="1348">(1/$AN$8)*SIN($B157*$AO$8)</f>
        <v>7.2820954886735303E-2</v>
      </c>
      <c r="AO160" s="25">
        <f t="shared" ref="AO160" si="1349">COS($AO$8*$B157)</f>
        <v>0.9758452627155888</v>
      </c>
      <c r="AP160" s="37">
        <v>0</v>
      </c>
      <c r="AR160" s="21">
        <f t="shared" ref="AR160" si="1350">AH160*AM157+AJ160*AM160-AI160*AN157-AK160*AN160</f>
        <v>0</v>
      </c>
      <c r="AS160" s="24">
        <f t="shared" ref="AS160" si="1351">(AH160*AN157+AI160*AM157+AJ160*AN160+AK160*AM160)</f>
        <v>0.87878390860986633</v>
      </c>
      <c r="AT160" s="22">
        <f t="shared" ref="AT160" si="1352">AH160*AO157+AJ160*AO160-AI160*AP157-AK160*AP160</f>
        <v>7.9665140457282679E-2</v>
      </c>
      <c r="AU160" s="23">
        <f t="shared" ref="AU160" si="1353">(AH160*AP157+AI160*AO157+AJ160*AP160+AK160*AO160)</f>
        <v>0</v>
      </c>
      <c r="AV160" s="8"/>
      <c r="AW160" s="21">
        <v>0</v>
      </c>
      <c r="AX160" s="24">
        <f t="shared" ref="AX160" si="1354">(TAN($AY$8*$B157))/$AX$8</f>
        <v>0.44126740894894628</v>
      </c>
      <c r="AY160" s="22">
        <v>1</v>
      </c>
      <c r="AZ160" s="23">
        <v>0</v>
      </c>
      <c r="BB160" s="21">
        <f t="shared" ref="BB160" si="1355">AR160*AW157+AT160*AW160-AS160*AX157-AU160*AX160</f>
        <v>0</v>
      </c>
      <c r="BC160" s="24">
        <f t="shared" ref="BC160" si="1356">(AR160*AX157+AS160*AW157+AT160*AX160+AU160*AW160)</f>
        <v>0.91393753872300532</v>
      </c>
      <c r="BD160" s="22">
        <f t="shared" ref="BD160" si="1357">AR160*AY157+AT160*AY160-AS160*AZ157-AU160*AZ160</f>
        <v>7.9665140457282679E-2</v>
      </c>
      <c r="BE160" s="23">
        <f t="shared" ref="BE160" si="1358">(AR160*AZ157+AS160*AY157+AT160*AZ160+AU160*AY160)</f>
        <v>0</v>
      </c>
      <c r="BF160" s="8"/>
      <c r="BG160" s="15">
        <v>0</v>
      </c>
      <c r="BH160" s="85">
        <f t="shared" ref="BH160" si="1359">(1/$BH$8)*SIN($B157*$BI$8)</f>
        <v>4.1956774887484789E-2</v>
      </c>
      <c r="BI160" s="25">
        <f t="shared" ref="BI160" si="1360">COS($BI$8*$B157)</f>
        <v>0.99204670321984756</v>
      </c>
      <c r="BJ160" s="37">
        <v>0</v>
      </c>
      <c r="BL160" s="21">
        <f t="shared" ref="BL160" si="1361">BB160*BG157+BD160*BG160-BC160*BH157-BE160*BH160</f>
        <v>0</v>
      </c>
      <c r="BM160" s="24">
        <f t="shared" ref="BM160" si="1362">(BB160*BH157+BC160*BG157+BD160*BH160+BE160*BG160)</f>
        <v>0.91001121460356527</v>
      </c>
      <c r="BN160" s="22">
        <f t="shared" ref="BN160" si="1363">BB160*BI157+BD160*BI160-BC160*BJ157-BE160*BJ160</f>
        <v>-0.26608130420861403</v>
      </c>
      <c r="BO160" s="23">
        <f t="shared" ref="BO160" si="1364">(BB160*BJ157+BC160*BI157+BD160*BJ160+BE160*BI160)</f>
        <v>0</v>
      </c>
      <c r="BQ160" s="38">
        <f t="shared" ref="BQ160" si="1365">(180/PI())*ATAN(-1*(($BL$8*BM157+BO157+$BL$8*BM160+BO160)/($BL$8*BL157+BN157+$BL$8*BL160+BN160)))</f>
        <v>74.59340990848456</v>
      </c>
      <c r="BS160" s="67">
        <f t="shared" ref="BS160" si="1366">20*LOG(((($BL$8*BL157+BN157-$BL$8*BL160-BN160)^2+($BL$8*BM157+BO157-$BL$8*BM160-BO160)^2)/(($BL$8*BL157+BN157+$BL$8*BL160+BN160)^2+($BL$8*BM157+BO157+$BL$8*BM160+BO160)^2))^0.5)</f>
        <v>-25.121354712413726</v>
      </c>
      <c r="BT160" s="65"/>
      <c r="BU160" s="46">
        <f t="shared" ref="BU160:BU223" si="1367">INDEX(B:B,(ROW()-32)*7+24)</f>
        <v>2.56</v>
      </c>
      <c r="BV160" s="47">
        <f t="shared" ref="BV160:BV223" si="1368">INDEX(BQ:BQ,(ROW()-32)*7+24)</f>
        <v>-54.706831037962537</v>
      </c>
      <c r="BW160" s="45">
        <f t="shared" ref="BW160:BW223" si="1369">INDEX(BQ:BQ,(ROW()-32)*7+27)</f>
        <v>-63.869532961804012</v>
      </c>
      <c r="BX160" s="49">
        <f t="shared" si="725"/>
        <v>-54.706831037962537</v>
      </c>
      <c r="BY160" s="10">
        <f t="shared" si="726"/>
        <v>-30.634265839656621</v>
      </c>
      <c r="BZ160" s="48">
        <f t="shared" si="727"/>
        <v>-0.53466880283323326</v>
      </c>
      <c r="CA160" s="31">
        <f t="shared" ref="CA160:CA223" si="1370">INDEX(BS:BS,(ROW()-32)*7+27)</f>
        <v>-1.4692711199603843E-5</v>
      </c>
      <c r="CC160" s="44">
        <f t="shared" si="723"/>
        <v>2.56</v>
      </c>
      <c r="CD160" s="47">
        <f t="shared" si="723"/>
        <v>-54.706831037962537</v>
      </c>
      <c r="CE160" s="45">
        <f t="shared" si="724"/>
        <v>-1.4692711199603843E-5</v>
      </c>
      <c r="CF160" s="49"/>
      <c r="CG160" s="10">
        <v>-71.454645537998019</v>
      </c>
      <c r="CH160" s="48"/>
      <c r="CI160" s="31"/>
    </row>
    <row r="161" spans="2:87" ht="18.649999999999999" customHeight="1">
      <c r="BS161" s="32"/>
      <c r="BU161" s="46">
        <f t="shared" si="1367"/>
        <v>2.58</v>
      </c>
      <c r="BV161" s="47">
        <f t="shared" si="1368"/>
        <v>-53.77503807044058</v>
      </c>
      <c r="BW161" s="45">
        <f t="shared" si="1369"/>
        <v>-64.482218278597145</v>
      </c>
      <c r="BX161" s="49">
        <f t="shared" si="725"/>
        <v>-53.77503807044058</v>
      </c>
      <c r="BY161" s="10">
        <f t="shared" si="726"/>
        <v>-30.534535235127407</v>
      </c>
      <c r="BZ161" s="48">
        <f t="shared" si="727"/>
        <v>-0.53292817541919413</v>
      </c>
      <c r="CA161" s="31">
        <f t="shared" si="1370"/>
        <v>-1.8208803726941903E-5</v>
      </c>
      <c r="CC161" s="44">
        <f t="shared" ref="CC161:CD224" si="1371">BU161</f>
        <v>2.58</v>
      </c>
      <c r="CD161" s="47">
        <f t="shared" si="1371"/>
        <v>-53.77503807044058</v>
      </c>
      <c r="CE161" s="45">
        <f t="shared" ref="CE161:CE224" si="1372">CA161</f>
        <v>-1.8208803726941903E-5</v>
      </c>
      <c r="CF161" s="49"/>
      <c r="CG161" s="10">
        <v>-71.968281603878239</v>
      </c>
      <c r="CH161" s="48"/>
      <c r="CI161" s="31"/>
    </row>
    <row r="162" spans="2:87" ht="18.649999999999999" customHeight="1" thickBot="1">
      <c r="D162" s="8"/>
      <c r="E162" s="8" t="s">
        <v>93</v>
      </c>
      <c r="F162" s="8"/>
      <c r="G162" s="8"/>
      <c r="H162" s="8"/>
      <c r="I162" s="8"/>
      <c r="J162" s="8" t="s">
        <v>94</v>
      </c>
      <c r="K162" s="8"/>
      <c r="L162" s="8"/>
      <c r="M162" s="8"/>
      <c r="N162" s="8"/>
      <c r="O162" s="8" t="s">
        <v>95</v>
      </c>
      <c r="P162" s="8"/>
      <c r="Q162" s="8"/>
      <c r="R162" s="8"/>
      <c r="S162" s="8"/>
      <c r="T162" s="8" t="s">
        <v>96</v>
      </c>
      <c r="U162" s="8"/>
      <c r="V162" s="8"/>
      <c r="W162" s="8"/>
      <c r="X162" s="8"/>
      <c r="Y162" s="8" t="s">
        <v>97</v>
      </c>
      <c r="Z162" s="8"/>
      <c r="AA162" s="8"/>
      <c r="AB162" s="8"/>
      <c r="AC162" s="8"/>
      <c r="AD162" s="8" t="s">
        <v>98</v>
      </c>
      <c r="AE162" s="8"/>
      <c r="AF162" s="8"/>
      <c r="AG162" s="8"/>
      <c r="AH162" s="8"/>
      <c r="AI162" s="8" t="s">
        <v>99</v>
      </c>
      <c r="AJ162" s="8"/>
      <c r="AK162" s="8"/>
      <c r="AL162" s="8"/>
      <c r="AM162" s="8"/>
      <c r="AN162" s="8" t="s">
        <v>96</v>
      </c>
      <c r="AO162" s="8"/>
      <c r="AP162" s="8"/>
      <c r="AQ162" s="8"/>
      <c r="AR162" s="8"/>
      <c r="AS162" s="8" t="s">
        <v>100</v>
      </c>
      <c r="AT162" s="8"/>
      <c r="AU162" s="8"/>
      <c r="AV162" s="8"/>
      <c r="AW162" s="8"/>
      <c r="AX162" s="8" t="s">
        <v>94</v>
      </c>
      <c r="AY162" s="8"/>
      <c r="AZ162" s="8"/>
      <c r="BA162" s="8"/>
      <c r="BB162" s="8"/>
      <c r="BC162" s="8" t="s">
        <v>101</v>
      </c>
      <c r="BD162" s="8"/>
      <c r="BE162" s="8"/>
      <c r="BF162" s="8"/>
      <c r="BG162" s="8"/>
      <c r="BH162" s="8" t="s">
        <v>96</v>
      </c>
      <c r="BI162" s="8"/>
      <c r="BJ162" s="8"/>
      <c r="BK162" s="8"/>
      <c r="BL162" s="8"/>
      <c r="BM162" s="8" t="s">
        <v>102</v>
      </c>
      <c r="BN162" s="8"/>
      <c r="BO162" s="8"/>
      <c r="BP162" s="8"/>
      <c r="BU162" s="46">
        <f t="shared" si="1367"/>
        <v>2.6</v>
      </c>
      <c r="BV162" s="47">
        <f t="shared" si="1368"/>
        <v>-52.85438600145045</v>
      </c>
      <c r="BW162" s="45">
        <f t="shared" si="1369"/>
        <v>-65.092908983299694</v>
      </c>
      <c r="BX162" s="49">
        <f t="shared" ref="BX162:BX225" si="1373">BV162</f>
        <v>-52.85438600145045</v>
      </c>
      <c r="BY162" s="10">
        <f t="shared" ref="BY162:BY225" si="1374">(BW163-BW162)/(BU163-BU162)</f>
        <v>-30.46019447101142</v>
      </c>
      <c r="BZ162" s="48">
        <f t="shared" ref="BZ162:BZ225" si="1375">(IF(BY162&lt;0,BY162,(BY163+BY161)/2))*PI()/180</f>
        <v>-0.53163068431692173</v>
      </c>
      <c r="CA162" s="31">
        <f t="shared" si="1370"/>
        <v>-2.2508514649596829E-5</v>
      </c>
      <c r="CC162" s="44">
        <f t="shared" si="1371"/>
        <v>2.6</v>
      </c>
      <c r="CD162" s="47">
        <f t="shared" si="1371"/>
        <v>-52.85438600145045</v>
      </c>
      <c r="CE162" s="45">
        <f t="shared" si="1372"/>
        <v>-2.2508514649596829E-5</v>
      </c>
      <c r="CF162" s="49"/>
      <c r="CG162" s="10">
        <v>-72.477253369813667</v>
      </c>
      <c r="CH162" s="48"/>
      <c r="CI162" s="31"/>
    </row>
    <row r="163" spans="2:87" ht="18.649999999999999" customHeight="1" thickBot="1">
      <c r="B163" s="16"/>
      <c r="D163" s="250" t="s">
        <v>22</v>
      </c>
      <c r="E163" s="251"/>
      <c r="F163" s="252" t="s">
        <v>23</v>
      </c>
      <c r="G163" s="253"/>
      <c r="H163" s="123"/>
      <c r="I163" s="242" t="s">
        <v>1</v>
      </c>
      <c r="J163" s="243"/>
      <c r="K163" s="244" t="s">
        <v>2</v>
      </c>
      <c r="L163" s="245"/>
      <c r="M163" s="123"/>
      <c r="N163" s="242" t="s">
        <v>43</v>
      </c>
      <c r="O163" s="243"/>
      <c r="P163" s="244" t="s">
        <v>44</v>
      </c>
      <c r="Q163" s="245"/>
      <c r="R163" s="123"/>
      <c r="S163" s="242" t="s">
        <v>32</v>
      </c>
      <c r="T163" s="243"/>
      <c r="U163" s="244" t="s">
        <v>33</v>
      </c>
      <c r="V163" s="245"/>
      <c r="W163" s="123"/>
      <c r="X163" s="242" t="s">
        <v>45</v>
      </c>
      <c r="Y163" s="243"/>
      <c r="Z163" s="244" t="s">
        <v>46</v>
      </c>
      <c r="AA163" s="245"/>
      <c r="AB163" s="127"/>
      <c r="AC163" s="242" t="s">
        <v>62</v>
      </c>
      <c r="AD163" s="243"/>
      <c r="AE163" s="244" t="s">
        <v>3</v>
      </c>
      <c r="AF163" s="245"/>
      <c r="AG163" s="123"/>
      <c r="AH163" s="242" t="s">
        <v>76</v>
      </c>
      <c r="AI163" s="243"/>
      <c r="AJ163" s="244" t="s">
        <v>77</v>
      </c>
      <c r="AK163" s="245"/>
      <c r="AL163" s="127"/>
      <c r="AM163" s="242" t="s">
        <v>64</v>
      </c>
      <c r="AN163" s="243"/>
      <c r="AO163" s="244" t="s">
        <v>65</v>
      </c>
      <c r="AP163" s="245"/>
      <c r="AQ163" s="123"/>
      <c r="AR163" s="242" t="s">
        <v>80</v>
      </c>
      <c r="AS163" s="243"/>
      <c r="AT163" s="244" t="s">
        <v>81</v>
      </c>
      <c r="AU163" s="245"/>
      <c r="AV163" s="127"/>
      <c r="AW163" s="242" t="s">
        <v>68</v>
      </c>
      <c r="AX163" s="243"/>
      <c r="AY163" s="244" t="s">
        <v>69</v>
      </c>
      <c r="AZ163" s="245"/>
      <c r="BA163" s="123"/>
      <c r="BB163" s="246" t="s">
        <v>84</v>
      </c>
      <c r="BC163" s="247"/>
      <c r="BD163" s="248" t="s">
        <v>85</v>
      </c>
      <c r="BE163" s="249"/>
      <c r="BF163" s="127"/>
      <c r="BG163" s="242" t="s">
        <v>72</v>
      </c>
      <c r="BH163" s="243"/>
      <c r="BI163" s="244" t="s">
        <v>73</v>
      </c>
      <c r="BJ163" s="245"/>
      <c r="BK163" s="123"/>
      <c r="BL163" s="242" t="s">
        <v>88</v>
      </c>
      <c r="BM163" s="243"/>
      <c r="BN163" s="244" t="s">
        <v>89</v>
      </c>
      <c r="BO163" s="245"/>
      <c r="BP163" s="123"/>
      <c r="BQ163" s="19" t="s">
        <v>165</v>
      </c>
      <c r="BS163" s="63" t="s">
        <v>120</v>
      </c>
      <c r="BT163" s="4"/>
      <c r="BU163" s="46">
        <f t="shared" si="1367"/>
        <v>2.62</v>
      </c>
      <c r="BV163" s="47">
        <f t="shared" si="1368"/>
        <v>-51.942811083019066</v>
      </c>
      <c r="BW163" s="45">
        <f t="shared" si="1369"/>
        <v>-65.702112872719923</v>
      </c>
      <c r="BX163" s="49">
        <f t="shared" si="1373"/>
        <v>-51.942811083019066</v>
      </c>
      <c r="BY163" s="10">
        <f t="shared" si="1374"/>
        <v>-30.412357171492459</v>
      </c>
      <c r="BZ163" s="48">
        <f t="shared" si="1375"/>
        <v>-0.53079576593505318</v>
      </c>
      <c r="CA163" s="31">
        <f t="shared" si="1370"/>
        <v>-2.7765441989248321E-5</v>
      </c>
      <c r="CC163" s="44">
        <f t="shared" si="1371"/>
        <v>2.62</v>
      </c>
      <c r="CD163" s="47">
        <f t="shared" si="1371"/>
        <v>-51.942811083019066</v>
      </c>
      <c r="CE163" s="45">
        <f t="shared" si="1372"/>
        <v>-2.7765441989248321E-5</v>
      </c>
      <c r="CF163" s="49"/>
      <c r="CG163" s="10">
        <v>-72.981650923162434</v>
      </c>
      <c r="CH163" s="48"/>
      <c r="CI163" s="31"/>
    </row>
    <row r="164" spans="2:87" ht="18.649999999999999" customHeight="1" thickTop="1" thickBot="1">
      <c r="B164" s="39">
        <v>0.4</v>
      </c>
      <c r="D164" s="25">
        <f t="shared" ref="D164" si="1376">COS($F$8*$B164)</f>
        <v>0.9911893154168846</v>
      </c>
      <c r="E164" s="26">
        <v>0</v>
      </c>
      <c r="F164" s="10">
        <v>0</v>
      </c>
      <c r="G164" s="85">
        <f t="shared" ref="G164" si="1377">$E$8*SIN($B164*$F$8)</f>
        <v>0.39735836348398168</v>
      </c>
      <c r="I164" s="21">
        <v>1</v>
      </c>
      <c r="J164" s="24">
        <v>0</v>
      </c>
      <c r="K164" s="22">
        <v>0</v>
      </c>
      <c r="L164" s="23">
        <v>0</v>
      </c>
      <c r="N164" s="21">
        <f t="shared" ref="N164" si="1378">D164*I164+F164*I167-E164*J164-G164*J167</f>
        <v>0.80599448719914446</v>
      </c>
      <c r="O164" s="24">
        <f t="shared" ref="O164" si="1379">(D164*J164+E164*I164+F164*J167+G164*I167)</f>
        <v>0</v>
      </c>
      <c r="P164" s="22">
        <f t="shared" ref="P164" si="1380">D164*K164+F164*K167-E164*L164-G164*L167</f>
        <v>0</v>
      </c>
      <c r="Q164" s="23">
        <f t="shared" ref="Q164" si="1381">(D164*L164+E164*K164+F164*L167+G164*K167)</f>
        <v>0.39735836348398168</v>
      </c>
      <c r="S164" s="25">
        <f t="shared" ref="S164" si="1382">COS($U$8*$B164)</f>
        <v>0.97324744302603994</v>
      </c>
      <c r="T164" s="26">
        <v>0</v>
      </c>
      <c r="U164" s="10">
        <v>0</v>
      </c>
      <c r="V164" s="85">
        <f t="shared" ref="V164" si="1383">$T$8*SIN($B164*$U$8)</f>
        <v>0.68927841384267685</v>
      </c>
      <c r="X164" s="21">
        <f t="shared" ref="X164" si="1384">N164*S164+P164*S167-O164*T164-Q164*T167</f>
        <v>0.7539997912586115</v>
      </c>
      <c r="Y164" s="24">
        <f t="shared" ref="Y164" si="1385">(N164*T164+O164*S164+P164*T167+Q164*S167)</f>
        <v>0</v>
      </c>
      <c r="Z164" s="22">
        <f t="shared" ref="Z164" si="1386">N164*U164+P164*U167-O164*V164-Q164*V167</f>
        <v>0</v>
      </c>
      <c r="AA164" s="23">
        <f t="shared" ref="AA164" si="1387">(N164*V164+O164*U164+P164*V167+Q164*U167)</f>
        <v>0.9422826129283649</v>
      </c>
      <c r="AB164" s="8"/>
      <c r="AC164" s="21">
        <v>1</v>
      </c>
      <c r="AD164" s="24">
        <v>0</v>
      </c>
      <c r="AE164" s="22">
        <v>0</v>
      </c>
      <c r="AF164" s="23">
        <v>0</v>
      </c>
      <c r="AH164" s="21">
        <f t="shared" ref="AH164" si="1388">X164*AC164+Z164*AC167-Y164*AD164-AA164*AD167</f>
        <v>0.27965211435595622</v>
      </c>
      <c r="AI164" s="24">
        <f t="shared" ref="AI164" si="1389">(X164*AD164+Y164*AC164+Z164*AD167+AA164*AC167)</f>
        <v>0</v>
      </c>
      <c r="AJ164" s="22">
        <f t="shared" ref="AJ164" si="1390">X164*AE164+Z164*AE167-Y164*AF164-AA164*AF167</f>
        <v>0</v>
      </c>
      <c r="AK164" s="23">
        <f t="shared" ref="AK164" si="1391">(X164*AF164+Y164*AE164+Z164*AF167+AA164*AE167)</f>
        <v>0.9422826129283649</v>
      </c>
      <c r="AL164" s="8"/>
      <c r="AM164" s="25">
        <f t="shared" ref="AM164" si="1392">COS($AO$8*$B164)</f>
        <v>0.97324744302603994</v>
      </c>
      <c r="AN164" s="26">
        <v>0</v>
      </c>
      <c r="AO164" s="10">
        <v>0</v>
      </c>
      <c r="AP164" s="85">
        <f t="shared" ref="AP164" si="1393">$AN$8*SIN($B164*$AO$8)</f>
        <v>0.68927841384267685</v>
      </c>
      <c r="AR164" s="21">
        <f t="shared" ref="AR164" si="1394">AH164*AM164+AJ164*AM167-AI164*AN164-AK164*AN167</f>
        <v>0.20000458691922715</v>
      </c>
      <c r="AS164" s="24">
        <f t="shared" ref="AS164" si="1395">(AH164*AN164+AI164*AM164+AJ164*AN167+AK164*AM167)</f>
        <v>0</v>
      </c>
      <c r="AT164" s="22">
        <f t="shared" ref="AT164" si="1396">AH164*AO164+AJ164*AO167-AI164*AP164-AK164*AP167</f>
        <v>0</v>
      </c>
      <c r="AU164" s="23">
        <f t="shared" ref="AU164" si="1397">(AH164*AP164+AI164*AO164+AJ164*AP167+AK164*AO167)</f>
        <v>1.1098323094514513</v>
      </c>
      <c r="AV164" s="8"/>
      <c r="AW164" s="21">
        <v>1</v>
      </c>
      <c r="AX164" s="24">
        <v>0</v>
      </c>
      <c r="AY164" s="22">
        <v>0</v>
      </c>
      <c r="AZ164" s="23">
        <v>0</v>
      </c>
      <c r="BB164" s="21">
        <f t="shared" ref="BB164" si="1398">AR164*AW164+AT164*AW167-AS164*AX164-AU164*AX167</f>
        <v>-0.31724941548116503</v>
      </c>
      <c r="BC164" s="24">
        <f t="shared" ref="BC164" si="1399">(AR164*AX164+AS164*AW164+AT164*AX167+AU164*AW167)</f>
        <v>0</v>
      </c>
      <c r="BD164" s="22">
        <f t="shared" ref="BD164" si="1400">AR164*AY164+AT164*AY167-AS164*AZ164-AU164*AZ167</f>
        <v>0</v>
      </c>
      <c r="BE164" s="23">
        <f t="shared" ref="BE164" si="1401">(AR164*AZ164+AS164*AY164+AT164*AZ167+AU164*AY167)</f>
        <v>1.1098323094514513</v>
      </c>
      <c r="BF164" s="8"/>
      <c r="BG164" s="25">
        <f t="shared" ref="BG164" si="1402">COS($BI$8*$B164)</f>
        <v>0.99118874671398782</v>
      </c>
      <c r="BH164" s="26">
        <v>0</v>
      </c>
      <c r="BI164" s="10">
        <v>0</v>
      </c>
      <c r="BJ164" s="85">
        <f t="shared" ref="BJ164" si="1403">$BH$8*SIN($B164*$BI$8)</f>
        <v>0.39737113066752344</v>
      </c>
      <c r="BL164" s="21">
        <f t="shared" ref="BL164" si="1404">BB164*BG164+BD164*BG167-BC164*BH164-BE164*BH167</f>
        <v>-0.36345575271075142</v>
      </c>
      <c r="BM164" s="24">
        <f t="shared" ref="BM164" si="1405">(BB164*BH164+BC164*BG164+BD164*BH167+BE164*BG167)</f>
        <v>0</v>
      </c>
      <c r="BN164" s="22">
        <f t="shared" ref="BN164" si="1406">BB164*BI164+BD164*BI167-BC164*BJ164-BE164*BJ167</f>
        <v>0</v>
      </c>
      <c r="BO164" s="23">
        <f t="shared" ref="BO164" si="1407">(BB164*BJ164+BC164*BI164+BD164*BJ167+BE164*BI167)</f>
        <v>0.97398753693451312</v>
      </c>
      <c r="BQ164" s="27">
        <f t="shared" ref="BQ164" si="1408">20*LOG((2*$BL$8)/(($BL$8*BL164+BN164+$BL$8*BL167+BN167)^2+($BL$8*BM164+BO164+$BL$8*BM167+BO167)^2)^0.5)</f>
        <v>-7.4574184762828694E-3</v>
      </c>
      <c r="BS164" s="64">
        <f t="shared" ref="BS164" si="1409">((BL164^2+BM164^2)/(BL167^2+BM167^2))^0.5</f>
        <v>0.4078844366740868</v>
      </c>
      <c r="BT164" s="4"/>
      <c r="BU164" s="46">
        <f t="shared" si="1367"/>
        <v>2.64</v>
      </c>
      <c r="BV164" s="47">
        <f t="shared" si="1368"/>
        <v>-51.038356844622605</v>
      </c>
      <c r="BW164" s="45">
        <f t="shared" si="1369"/>
        <v>-66.310360016149772</v>
      </c>
      <c r="BX164" s="49">
        <f t="shared" si="1373"/>
        <v>-51.038356844622605</v>
      </c>
      <c r="BY164" s="10">
        <f t="shared" si="1374"/>
        <v>-30.392362660057131</v>
      </c>
      <c r="BZ164" s="48">
        <f t="shared" si="1375"/>
        <v>-0.530446795878179</v>
      </c>
      <c r="CA164" s="31">
        <f t="shared" si="1370"/>
        <v>-3.4194033790509031E-5</v>
      </c>
      <c r="CC164" s="44">
        <f t="shared" si="1371"/>
        <v>2.64</v>
      </c>
      <c r="CD164" s="47">
        <f t="shared" si="1371"/>
        <v>-51.038356844622605</v>
      </c>
      <c r="CE164" s="45">
        <f t="shared" si="1372"/>
        <v>-3.4194033790509031E-5</v>
      </c>
      <c r="CF164" s="49"/>
      <c r="CG164" s="10">
        <v>-73.481561617428184</v>
      </c>
      <c r="CH164" s="48"/>
      <c r="CI164" s="31"/>
    </row>
    <row r="165" spans="2:87" ht="18.649999999999999" customHeight="1" thickBot="1">
      <c r="D165" s="25"/>
      <c r="E165" s="10"/>
      <c r="F165" s="10"/>
      <c r="G165" s="31"/>
      <c r="I165" s="29"/>
      <c r="L165" s="30"/>
      <c r="N165" s="29"/>
      <c r="Q165" s="30"/>
      <c r="S165" s="29"/>
      <c r="V165" s="30"/>
      <c r="X165" s="29"/>
      <c r="AA165" s="30"/>
      <c r="AC165" s="29"/>
      <c r="AF165" s="30"/>
      <c r="AH165" s="29"/>
      <c r="AK165" s="30"/>
      <c r="AM165" s="29"/>
      <c r="AP165" s="30"/>
      <c r="AR165" s="29"/>
      <c r="AU165" s="30"/>
      <c r="AW165" s="29"/>
      <c r="AZ165" s="30"/>
      <c r="BB165" s="29"/>
      <c r="BE165" s="30"/>
      <c r="BG165" s="29"/>
      <c r="BJ165" s="30"/>
      <c r="BL165" s="29"/>
      <c r="BO165" s="30"/>
      <c r="BS165" s="65"/>
      <c r="BT165" s="65"/>
      <c r="BU165" s="46">
        <f t="shared" si="1367"/>
        <v>2.66</v>
      </c>
      <c r="BV165" s="47">
        <f t="shared" si="1368"/>
        <v>-50.139151978348096</v>
      </c>
      <c r="BW165" s="45">
        <f t="shared" si="1369"/>
        <v>-66.918207269350916</v>
      </c>
      <c r="BX165" s="49">
        <f t="shared" si="1373"/>
        <v>-50.139151978348096</v>
      </c>
      <c r="BY165" s="10">
        <f t="shared" si="1374"/>
        <v>-30.401811648862036</v>
      </c>
      <c r="BZ165" s="48">
        <f t="shared" si="1375"/>
        <v>-0.53061171184380873</v>
      </c>
      <c r="CA165" s="31">
        <f t="shared" si="1370"/>
        <v>-4.206018867012364E-5</v>
      </c>
      <c r="CC165" s="44">
        <f t="shared" si="1371"/>
        <v>2.66</v>
      </c>
      <c r="CD165" s="47">
        <f t="shared" si="1371"/>
        <v>-50.139151978348096</v>
      </c>
      <c r="CE165" s="45">
        <f t="shared" si="1372"/>
        <v>-4.206018867012364E-5</v>
      </c>
      <c r="CF165" s="49"/>
      <c r="CG165" s="10">
        <v>-73.977070186413869</v>
      </c>
      <c r="CH165" s="48"/>
      <c r="CI165" s="31"/>
    </row>
    <row r="166" spans="2:87" ht="18.649999999999999" customHeight="1" thickBot="1">
      <c r="D166" s="254" t="s">
        <v>24</v>
      </c>
      <c r="E166" s="255"/>
      <c r="F166" s="256" t="s">
        <v>25</v>
      </c>
      <c r="G166" s="257"/>
      <c r="H166" s="123"/>
      <c r="I166" s="242" t="s">
        <v>4</v>
      </c>
      <c r="J166" s="243"/>
      <c r="K166" s="244" t="s">
        <v>5</v>
      </c>
      <c r="L166" s="245"/>
      <c r="M166" s="123"/>
      <c r="N166" s="242" t="s">
        <v>6</v>
      </c>
      <c r="O166" s="243"/>
      <c r="P166" s="244" t="s">
        <v>7</v>
      </c>
      <c r="Q166" s="245"/>
      <c r="R166" s="123"/>
      <c r="S166" s="242" t="s">
        <v>34</v>
      </c>
      <c r="T166" s="243"/>
      <c r="U166" s="244" t="s">
        <v>35</v>
      </c>
      <c r="V166" s="245"/>
      <c r="W166" s="123"/>
      <c r="X166" s="242" t="s">
        <v>47</v>
      </c>
      <c r="Y166" s="243"/>
      <c r="Z166" s="244" t="s">
        <v>48</v>
      </c>
      <c r="AA166" s="245"/>
      <c r="AB166" s="127"/>
      <c r="AC166" s="242" t="s">
        <v>63</v>
      </c>
      <c r="AD166" s="243"/>
      <c r="AE166" s="244" t="s">
        <v>8</v>
      </c>
      <c r="AF166" s="245"/>
      <c r="AG166" s="123"/>
      <c r="AH166" s="242" t="s">
        <v>78</v>
      </c>
      <c r="AI166" s="243"/>
      <c r="AJ166" s="244" t="s">
        <v>79</v>
      </c>
      <c r="AK166" s="245"/>
      <c r="AL166" s="127"/>
      <c r="AM166" s="242" t="s">
        <v>67</v>
      </c>
      <c r="AN166" s="243"/>
      <c r="AO166" s="244" t="s">
        <v>66</v>
      </c>
      <c r="AP166" s="245"/>
      <c r="AQ166" s="123"/>
      <c r="AR166" s="242" t="s">
        <v>83</v>
      </c>
      <c r="AS166" s="243"/>
      <c r="AT166" s="244" t="s">
        <v>82</v>
      </c>
      <c r="AU166" s="245"/>
      <c r="AV166" s="127"/>
      <c r="AW166" s="242" t="s">
        <v>71</v>
      </c>
      <c r="AX166" s="243"/>
      <c r="AY166" s="244" t="s">
        <v>70</v>
      </c>
      <c r="AZ166" s="245"/>
      <c r="BA166" s="123"/>
      <c r="BB166" s="124" t="s">
        <v>87</v>
      </c>
      <c r="BC166" s="125"/>
      <c r="BD166" s="122" t="s">
        <v>86</v>
      </c>
      <c r="BE166" s="126"/>
      <c r="BF166" s="127"/>
      <c r="BG166" s="242" t="s">
        <v>74</v>
      </c>
      <c r="BH166" s="243"/>
      <c r="BI166" s="244" t="s">
        <v>75</v>
      </c>
      <c r="BJ166" s="245"/>
      <c r="BK166" s="123"/>
      <c r="BL166" s="242" t="s">
        <v>91</v>
      </c>
      <c r="BM166" s="243"/>
      <c r="BN166" s="244" t="s">
        <v>90</v>
      </c>
      <c r="BO166" s="245"/>
      <c r="BP166" s="123"/>
      <c r="BQ166" s="35" t="s">
        <v>166</v>
      </c>
      <c r="BS166" s="66" t="s">
        <v>121</v>
      </c>
      <c r="BT166" s="65"/>
      <c r="BU166" s="46">
        <f t="shared" si="1367"/>
        <v>2.68</v>
      </c>
      <c r="BV166" s="47">
        <f t="shared" si="1368"/>
        <v>-49.243390060466126</v>
      </c>
      <c r="BW166" s="45">
        <f t="shared" si="1369"/>
        <v>-67.526243502328157</v>
      </c>
      <c r="BX166" s="49">
        <f t="shared" si="1373"/>
        <v>-49.243390060466126</v>
      </c>
      <c r="BY166" s="10">
        <f t="shared" si="1374"/>
        <v>-30.442610267779429</v>
      </c>
      <c r="BZ166" s="48">
        <f t="shared" si="1375"/>
        <v>-0.53132378207418363</v>
      </c>
      <c r="CA166" s="31">
        <f t="shared" si="1370"/>
        <v>-5.1694922670928982E-5</v>
      </c>
      <c r="CC166" s="44">
        <f t="shared" si="1371"/>
        <v>2.68</v>
      </c>
      <c r="CD166" s="47">
        <f t="shared" si="1371"/>
        <v>-49.243390060466126</v>
      </c>
      <c r="CE166" s="45">
        <f t="shared" si="1372"/>
        <v>-5.1694922670928982E-5</v>
      </c>
      <c r="CF166" s="49"/>
      <c r="CG166" s="10">
        <v>-74.468258852301418</v>
      </c>
      <c r="CH166" s="48"/>
      <c r="CI166" s="31"/>
    </row>
    <row r="167" spans="2:87" ht="18.649999999999999" customHeight="1" thickTop="1" thickBot="1">
      <c r="D167" s="15">
        <v>0</v>
      </c>
      <c r="E167" s="145">
        <f t="shared" ref="E167" si="1410">(1/$E$8)*SIN($B164*$F$8)</f>
        <v>4.4150929275997959E-2</v>
      </c>
      <c r="F167" s="15">
        <f t="shared" ref="F167" si="1411">COS($F$8*$B164)</f>
        <v>0.9911893154168846</v>
      </c>
      <c r="G167" s="37">
        <v>0</v>
      </c>
      <c r="I167" s="21">
        <v>0</v>
      </c>
      <c r="J167" s="24">
        <f t="shared" ref="J167" si="1412">(TAN($K$8*$B164))/$J$8</f>
        <v>0.46606500639367004</v>
      </c>
      <c r="K167" s="22">
        <v>1</v>
      </c>
      <c r="L167" s="23">
        <v>0</v>
      </c>
      <c r="N167" s="21">
        <f t="shared" ref="N167" si="1413">D167*I164+F167*I167-E167*J164-G167*J167</f>
        <v>0</v>
      </c>
      <c r="O167" s="24">
        <f t="shared" ref="O167" si="1414">(D167*J164+E167*I164+F167*J167+G167*I167)</f>
        <v>0.50610958390310579</v>
      </c>
      <c r="P167" s="22">
        <f t="shared" ref="P167" si="1415">D167*K164+F167*K167-E167*L164-G167*L167</f>
        <v>0.9911893154168846</v>
      </c>
      <c r="Q167" s="23">
        <f t="shared" ref="Q167" si="1416">(D167*L164+E167*K164+F167*L167+G167*K167)</f>
        <v>0</v>
      </c>
      <c r="S167" s="15">
        <v>0</v>
      </c>
      <c r="T167" s="145">
        <f t="shared" ref="T167" si="1417">(1/$T$8)*SIN($B164*$U$8)</f>
        <v>7.6586490426964096E-2</v>
      </c>
      <c r="U167" s="15">
        <f t="shared" ref="U167" si="1418">COS($U$8*$B164)</f>
        <v>0.97324744302603994</v>
      </c>
      <c r="V167" s="37">
        <v>0</v>
      </c>
      <c r="X167" s="21">
        <f t="shared" ref="X167" si="1419">N167*S164+P167*S167-O167*T164-Q167*T167</f>
        <v>0</v>
      </c>
      <c r="Y167" s="24">
        <f t="shared" ref="Y167" si="1420">(N167*T164+O167*S164+P167*T167+Q167*S167)</f>
        <v>0.56848156944115502</v>
      </c>
      <c r="Z167" s="22">
        <f t="shared" ref="Z167" si="1421">N167*U164+P167*U167-O167*V164-Q167*V167</f>
        <v>0.61582205556090397</v>
      </c>
      <c r="AA167" s="23">
        <f t="shared" ref="AA167" si="1422">(N167*V164+O167*U164+P167*V167+Q167*U167)</f>
        <v>0</v>
      </c>
      <c r="AB167" s="8"/>
      <c r="AC167" s="21">
        <v>0</v>
      </c>
      <c r="AD167" s="24">
        <f t="shared" ref="AD167" si="1423">(TAN($AE$8*$B164))/$AD$8</f>
        <v>0.50340276939686734</v>
      </c>
      <c r="AE167" s="22">
        <v>1</v>
      </c>
      <c r="AF167" s="23">
        <v>0</v>
      </c>
      <c r="AH167" s="21">
        <f t="shared" ref="AH167" si="1424">X167*AC164+Z167*AC167-Y167*AD164-AA167*AD167</f>
        <v>0</v>
      </c>
      <c r="AI167" s="24">
        <f t="shared" ref="AI167" si="1425">(X167*AD164+Y167*AC164+Z167*AD167+AA167*AC167)</f>
        <v>0.87848809766618552</v>
      </c>
      <c r="AJ167" s="22">
        <f t="shared" ref="AJ167" si="1426">X167*AE164+Z167*AE167-Y167*AF164-AA167*AF167</f>
        <v>0.61582205556090397</v>
      </c>
      <c r="AK167" s="23">
        <f t="shared" ref="AK167" si="1427">(X167*AF164+Y167*AE164+Z167*AF167+AA167*AE167)</f>
        <v>0</v>
      </c>
      <c r="AL167" s="8"/>
      <c r="AM167" s="15">
        <v>0</v>
      </c>
      <c r="AN167" s="85">
        <f t="shared" ref="AN167" si="1428">(1/$AN$8)*SIN($B164*$AO$8)</f>
        <v>7.6586490426964096E-2</v>
      </c>
      <c r="AO167" s="25">
        <f t="shared" ref="AO167" si="1429">COS($AO$8*$B164)</f>
        <v>0.97324744302603994</v>
      </c>
      <c r="AP167" s="37">
        <v>0</v>
      </c>
      <c r="AR167" s="21">
        <f t="shared" ref="AR167" si="1430">AH167*AM164+AJ167*AM167-AI167*AN164-AK167*AN167</f>
        <v>0</v>
      </c>
      <c r="AS167" s="24">
        <f t="shared" ref="AS167" si="1431">(AH167*AN164+AI167*AM164+AJ167*AN167+AK167*AM167)</f>
        <v>0.90214994474535359</v>
      </c>
      <c r="AT167" s="22">
        <f t="shared" ref="AT167" si="1432">AH167*AO164+AJ167*AO167-AI167*AP164-AK167*AP167</f>
        <v>-6.1756416053292407E-3</v>
      </c>
      <c r="AU167" s="23">
        <f t="shared" ref="AU167" si="1433">(AH167*AP164+AI167*AO164+AJ167*AP167+AK167*AO167)</f>
        <v>0</v>
      </c>
      <c r="AV167" s="8"/>
      <c r="AW167" s="21">
        <v>0</v>
      </c>
      <c r="AX167" s="24">
        <f t="shared" ref="AX167" si="1434">(TAN($AY$8*$B164))/$AX$8</f>
        <v>0.46606500639367004</v>
      </c>
      <c r="AY167" s="22">
        <v>1</v>
      </c>
      <c r="AZ167" s="23">
        <v>0</v>
      </c>
      <c r="BB167" s="21">
        <f t="shared" ref="BB167" si="1435">AR167*AW164+AT167*AW167-AS167*AX164-AU167*AX167</f>
        <v>0</v>
      </c>
      <c r="BC167" s="24">
        <f t="shared" ref="BC167" si="1436">(AR167*AX164+AS167*AW164+AT167*AX167+AU167*AW167)</f>
        <v>0.89927169430108078</v>
      </c>
      <c r="BD167" s="22">
        <f t="shared" ref="BD167" si="1437">AR167*AY164+AT167*AY167-AS167*AZ164-AU167*AZ167</f>
        <v>-6.1756416053292407E-3</v>
      </c>
      <c r="BE167" s="23">
        <f t="shared" ref="BE167" si="1438">(AR167*AZ164+AS167*AY164+AT167*AZ167+AU167*AY167)</f>
        <v>0</v>
      </c>
      <c r="BF167" s="8"/>
      <c r="BG167" s="15">
        <v>0</v>
      </c>
      <c r="BH167" s="85">
        <f t="shared" ref="BH167" si="1439">(1/$BH$8)*SIN($B164*$BI$8)</f>
        <v>4.4152347851947049E-2</v>
      </c>
      <c r="BI167" s="25">
        <f t="shared" ref="BI167" si="1440">COS($BI$8*$B164)</f>
        <v>0.99118874671398782</v>
      </c>
      <c r="BJ167" s="37">
        <v>0</v>
      </c>
      <c r="BL167" s="21">
        <f t="shared" ref="BL167" si="1441">BB167*BG164+BD167*BG167-BC167*BH164-BE167*BH167</f>
        <v>0</v>
      </c>
      <c r="BM167" s="24">
        <f t="shared" ref="BM167" si="1442">(BB167*BH164+BC167*BG164+BD167*BH167+BE167*BG167)</f>
        <v>0.89107531455328515</v>
      </c>
      <c r="BN167" s="22">
        <f t="shared" ref="BN167" si="1443">BB167*BI164+BD167*BI167-BC167*BJ164-BE167*BJ167</f>
        <v>-0.36346583640466101</v>
      </c>
      <c r="BO167" s="23">
        <f t="shared" ref="BO167" si="1444">(BB167*BJ164+BC167*BI164+BD167*BJ167+BE167*BI167)</f>
        <v>0</v>
      </c>
      <c r="BQ167" s="38">
        <f t="shared" ref="BQ167" si="1445">(180/PI())*ATAN(-1*(($BL$8*BM164+BO164+$BL$8*BM167+BO167)/($BL$8*BL164+BN164+$BL$8*BL167+BN167)))</f>
        <v>68.706294493330589</v>
      </c>
      <c r="BS167" s="67">
        <f t="shared" ref="BS167" si="1446">20*LOG(((($BL$8*BL164+BN164-$BL$8*BL167-BN167)^2+($BL$8*BM164+BO164-$BL$8*BM167-BO167)^2)/(($BL$8*BL164+BN164+$BL$8*BL167+BN167)^2+($BL$8*BM164+BO164+$BL$8*BM167+BO167)^2))^0.5)</f>
        <v>-27.65568614470142</v>
      </c>
      <c r="BT167" s="65"/>
      <c r="BU167" s="46">
        <f t="shared" si="1367"/>
        <v>2.7</v>
      </c>
      <c r="BV167" s="47">
        <f t="shared" si="1368"/>
        <v>-48.349310547904622</v>
      </c>
      <c r="BW167" s="45">
        <f t="shared" si="1369"/>
        <v>-68.135095707683746</v>
      </c>
      <c r="BX167" s="49">
        <f t="shared" si="1373"/>
        <v>-48.349310547904622</v>
      </c>
      <c r="BY167" s="10">
        <f t="shared" si="1374"/>
        <v>-30.517024647690477</v>
      </c>
      <c r="BZ167" s="48">
        <f t="shared" si="1375"/>
        <v>-0.53262255801446134</v>
      </c>
      <c r="CA167" s="31">
        <f t="shared" si="1370"/>
        <v>-6.3512094058288648E-5</v>
      </c>
      <c r="CC167" s="44">
        <f t="shared" si="1371"/>
        <v>2.7</v>
      </c>
      <c r="CD167" s="47">
        <f t="shared" si="1371"/>
        <v>-48.349310547904622</v>
      </c>
      <c r="CE167" s="45">
        <f t="shared" si="1372"/>
        <v>-6.3512094058288648E-5</v>
      </c>
      <c r="CF167" s="49"/>
      <c r="CG167" s="10">
        <v>-74.955207428049093</v>
      </c>
      <c r="CH167" s="48"/>
      <c r="CI167" s="31"/>
    </row>
    <row r="168" spans="2:87" ht="18.649999999999999" customHeight="1">
      <c r="BS168" s="32"/>
      <c r="BU168" s="46">
        <f t="shared" si="1367"/>
        <v>2.72</v>
      </c>
      <c r="BV168" s="47">
        <f t="shared" si="1368"/>
        <v>-47.455180538704347</v>
      </c>
      <c r="BW168" s="45">
        <f t="shared" si="1369"/>
        <v>-68.745436200637556</v>
      </c>
      <c r="BX168" s="49">
        <f t="shared" si="1373"/>
        <v>-47.455180538704347</v>
      </c>
      <c r="BY168" s="10">
        <f t="shared" si="1374"/>
        <v>-30.627748977880714</v>
      </c>
      <c r="BZ168" s="48">
        <f t="shared" si="1375"/>
        <v>-0.53455506213834636</v>
      </c>
      <c r="CA168" s="31">
        <f t="shared" si="1370"/>
        <v>-7.8031536574071184E-5</v>
      </c>
      <c r="CC168" s="44">
        <f t="shared" si="1371"/>
        <v>2.72</v>
      </c>
      <c r="CD168" s="47">
        <f t="shared" si="1371"/>
        <v>-47.455180538704347</v>
      </c>
      <c r="CE168" s="45">
        <f t="shared" si="1372"/>
        <v>-7.8031536574071184E-5</v>
      </c>
      <c r="CF168" s="49"/>
      <c r="CG168" s="10">
        <v>-75.437993414468707</v>
      </c>
      <c r="CH168" s="48"/>
      <c r="CI168" s="31"/>
    </row>
    <row r="169" spans="2:87" ht="18.649999999999999" customHeight="1" thickBot="1">
      <c r="D169" s="8"/>
      <c r="E169" s="8" t="s">
        <v>93</v>
      </c>
      <c r="F169" s="8"/>
      <c r="G169" s="8"/>
      <c r="H169" s="8"/>
      <c r="I169" s="8"/>
      <c r="J169" s="8" t="s">
        <v>94</v>
      </c>
      <c r="K169" s="8"/>
      <c r="L169" s="8"/>
      <c r="M169" s="8"/>
      <c r="N169" s="8"/>
      <c r="O169" s="8" t="s">
        <v>95</v>
      </c>
      <c r="P169" s="8"/>
      <c r="Q169" s="8"/>
      <c r="R169" s="8"/>
      <c r="S169" s="8"/>
      <c r="T169" s="8" t="s">
        <v>96</v>
      </c>
      <c r="U169" s="8"/>
      <c r="V169" s="8"/>
      <c r="W169" s="8"/>
      <c r="X169" s="8"/>
      <c r="Y169" s="8" t="s">
        <v>97</v>
      </c>
      <c r="Z169" s="8"/>
      <c r="AA169" s="8"/>
      <c r="AB169" s="8"/>
      <c r="AC169" s="8"/>
      <c r="AD169" s="8" t="s">
        <v>98</v>
      </c>
      <c r="AE169" s="8"/>
      <c r="AF169" s="8"/>
      <c r="AG169" s="8"/>
      <c r="AH169" s="8"/>
      <c r="AI169" s="8" t="s">
        <v>99</v>
      </c>
      <c r="AJ169" s="8"/>
      <c r="AK169" s="8"/>
      <c r="AL169" s="8"/>
      <c r="AM169" s="8"/>
      <c r="AN169" s="8" t="s">
        <v>96</v>
      </c>
      <c r="AO169" s="8"/>
      <c r="AP169" s="8"/>
      <c r="AQ169" s="8"/>
      <c r="AR169" s="8"/>
      <c r="AS169" s="8" t="s">
        <v>100</v>
      </c>
      <c r="AT169" s="8"/>
      <c r="AU169" s="8"/>
      <c r="AV169" s="8"/>
      <c r="AW169" s="8"/>
      <c r="AX169" s="8" t="s">
        <v>94</v>
      </c>
      <c r="AY169" s="8"/>
      <c r="AZ169" s="8"/>
      <c r="BA169" s="8"/>
      <c r="BB169" s="8"/>
      <c r="BC169" s="8" t="s">
        <v>101</v>
      </c>
      <c r="BD169" s="8"/>
      <c r="BE169" s="8"/>
      <c r="BF169" s="8"/>
      <c r="BG169" s="8"/>
      <c r="BH169" s="8" t="s">
        <v>96</v>
      </c>
      <c r="BI169" s="8"/>
      <c r="BJ169" s="8"/>
      <c r="BK169" s="8"/>
      <c r="BL169" s="8"/>
      <c r="BM169" s="8" t="s">
        <v>102</v>
      </c>
      <c r="BN169" s="8"/>
      <c r="BO169" s="8"/>
      <c r="BP169" s="8"/>
      <c r="BU169" s="46">
        <f t="shared" si="1367"/>
        <v>2.74</v>
      </c>
      <c r="BV169" s="47">
        <f t="shared" si="1368"/>
        <v>-46.55927680989079</v>
      </c>
      <c r="BW169" s="45">
        <f t="shared" si="1369"/>
        <v>-69.357991180195171</v>
      </c>
      <c r="BX169" s="49">
        <f t="shared" si="1373"/>
        <v>-46.55927680989079</v>
      </c>
      <c r="BY169" s="10">
        <f t="shared" si="1374"/>
        <v>-30.777990921256961</v>
      </c>
      <c r="BZ169" s="48">
        <f t="shared" si="1375"/>
        <v>-0.53717727872485677</v>
      </c>
      <c r="CA169" s="31">
        <f t="shared" si="1370"/>
        <v>-9.5909455581482064E-5</v>
      </c>
      <c r="CC169" s="44">
        <f t="shared" si="1371"/>
        <v>2.74</v>
      </c>
      <c r="CD169" s="47">
        <f t="shared" si="1371"/>
        <v>-46.55927680989079</v>
      </c>
      <c r="CE169" s="45">
        <f t="shared" si="1372"/>
        <v>-9.5909455581482064E-5</v>
      </c>
      <c r="CF169" s="49"/>
      <c r="CG169" s="10">
        <v>-75.916692092318087</v>
      </c>
      <c r="CH169" s="48"/>
      <c r="CI169" s="31"/>
    </row>
    <row r="170" spans="2:87" ht="18.649999999999999" customHeight="1" thickBot="1">
      <c r="B170" s="16"/>
      <c r="D170" s="250" t="s">
        <v>22</v>
      </c>
      <c r="E170" s="251"/>
      <c r="F170" s="252" t="s">
        <v>23</v>
      </c>
      <c r="G170" s="253"/>
      <c r="H170" s="123"/>
      <c r="I170" s="242" t="s">
        <v>1</v>
      </c>
      <c r="J170" s="243"/>
      <c r="K170" s="244" t="s">
        <v>2</v>
      </c>
      <c r="L170" s="245"/>
      <c r="M170" s="123"/>
      <c r="N170" s="242" t="s">
        <v>43</v>
      </c>
      <c r="O170" s="243"/>
      <c r="P170" s="244" t="s">
        <v>44</v>
      </c>
      <c r="Q170" s="245"/>
      <c r="R170" s="123"/>
      <c r="S170" s="242" t="s">
        <v>32</v>
      </c>
      <c r="T170" s="243"/>
      <c r="U170" s="244" t="s">
        <v>33</v>
      </c>
      <c r="V170" s="245"/>
      <c r="W170" s="123"/>
      <c r="X170" s="242" t="s">
        <v>45</v>
      </c>
      <c r="Y170" s="243"/>
      <c r="Z170" s="244" t="s">
        <v>46</v>
      </c>
      <c r="AA170" s="245"/>
      <c r="AB170" s="127"/>
      <c r="AC170" s="242" t="s">
        <v>62</v>
      </c>
      <c r="AD170" s="243"/>
      <c r="AE170" s="244" t="s">
        <v>3</v>
      </c>
      <c r="AF170" s="245"/>
      <c r="AG170" s="123"/>
      <c r="AH170" s="242" t="s">
        <v>76</v>
      </c>
      <c r="AI170" s="243"/>
      <c r="AJ170" s="244" t="s">
        <v>77</v>
      </c>
      <c r="AK170" s="245"/>
      <c r="AL170" s="127"/>
      <c r="AM170" s="242" t="s">
        <v>64</v>
      </c>
      <c r="AN170" s="243"/>
      <c r="AO170" s="244" t="s">
        <v>65</v>
      </c>
      <c r="AP170" s="245"/>
      <c r="AQ170" s="123"/>
      <c r="AR170" s="242" t="s">
        <v>80</v>
      </c>
      <c r="AS170" s="243"/>
      <c r="AT170" s="244" t="s">
        <v>81</v>
      </c>
      <c r="AU170" s="245"/>
      <c r="AV170" s="127"/>
      <c r="AW170" s="242" t="s">
        <v>68</v>
      </c>
      <c r="AX170" s="243"/>
      <c r="AY170" s="244" t="s">
        <v>69</v>
      </c>
      <c r="AZ170" s="245"/>
      <c r="BA170" s="123"/>
      <c r="BB170" s="246" t="s">
        <v>84</v>
      </c>
      <c r="BC170" s="247"/>
      <c r="BD170" s="248" t="s">
        <v>85</v>
      </c>
      <c r="BE170" s="249"/>
      <c r="BF170" s="127"/>
      <c r="BG170" s="242" t="s">
        <v>72</v>
      </c>
      <c r="BH170" s="243"/>
      <c r="BI170" s="244" t="s">
        <v>73</v>
      </c>
      <c r="BJ170" s="245"/>
      <c r="BK170" s="123"/>
      <c r="BL170" s="242" t="s">
        <v>88</v>
      </c>
      <c r="BM170" s="243"/>
      <c r="BN170" s="244" t="s">
        <v>89</v>
      </c>
      <c r="BO170" s="245"/>
      <c r="BP170" s="123"/>
      <c r="BQ170" s="19" t="s">
        <v>165</v>
      </c>
      <c r="BS170" s="63" t="s">
        <v>120</v>
      </c>
      <c r="BT170" s="4"/>
      <c r="BU170" s="46">
        <f t="shared" si="1367"/>
        <v>2.76</v>
      </c>
      <c r="BV170" s="47">
        <f t="shared" si="1368"/>
        <v>-45.659867645606013</v>
      </c>
      <c r="BW170" s="45">
        <f t="shared" si="1369"/>
        <v>-69.973550998620297</v>
      </c>
      <c r="BX170" s="49">
        <f t="shared" si="1373"/>
        <v>-45.659867645606013</v>
      </c>
      <c r="BY170" s="10">
        <f t="shared" si="1374"/>
        <v>-30.971579602496007</v>
      </c>
      <c r="BZ170" s="48">
        <f t="shared" si="1375"/>
        <v>-0.54055603860707191</v>
      </c>
      <c r="CA170" s="31">
        <f t="shared" si="1370"/>
        <v>-1.1797865633434775E-4</v>
      </c>
      <c r="CC170" s="44">
        <f t="shared" si="1371"/>
        <v>2.76</v>
      </c>
      <c r="CD170" s="47">
        <f t="shared" si="1371"/>
        <v>-45.659867645606013</v>
      </c>
      <c r="CE170" s="45">
        <f t="shared" si="1372"/>
        <v>-1.1797865633434775E-4</v>
      </c>
      <c r="CF170" s="49"/>
      <c r="CG170" s="10">
        <v>-76.39137660971906</v>
      </c>
      <c r="CH170" s="48"/>
      <c r="CI170" s="31"/>
    </row>
    <row r="171" spans="2:87" ht="18.649999999999999" customHeight="1" thickTop="1" thickBot="1">
      <c r="B171" s="39">
        <v>0.42</v>
      </c>
      <c r="D171" s="25">
        <f t="shared" ref="D171" si="1447">COS($F$8*$B171)</f>
        <v>0.9902876848196015</v>
      </c>
      <c r="E171" s="26">
        <v>0</v>
      </c>
      <c r="F171" s="10">
        <v>0</v>
      </c>
      <c r="G171" s="85">
        <f t="shared" ref="G171" si="1448">$E$8*SIN($B171*$F$8)</f>
        <v>0.41710036160581609</v>
      </c>
      <c r="I171" s="21">
        <v>1</v>
      </c>
      <c r="J171" s="24">
        <v>0</v>
      </c>
      <c r="K171" s="22">
        <v>0</v>
      </c>
      <c r="L171" s="23">
        <v>0</v>
      </c>
      <c r="N171" s="21">
        <f t="shared" ref="N171" si="1449">D171*I171+F171*I174-E171*J171-G171*J174</f>
        <v>0.78544174215250728</v>
      </c>
      <c r="O171" s="24">
        <f t="shared" ref="O171" si="1450">(D171*J171+E171*I171+F171*J174+G171*I174)</f>
        <v>0</v>
      </c>
      <c r="P171" s="22">
        <f t="shared" ref="P171" si="1451">D171*K171+F171*K174-E171*L171-G171*L174</f>
        <v>0</v>
      </c>
      <c r="Q171" s="23">
        <f t="shared" ref="Q171" si="1452">(D171*L171+E171*K171+F171*L174+G171*K174)</f>
        <v>0.41710036160581609</v>
      </c>
      <c r="S171" s="25">
        <f t="shared" ref="S171" si="1453">COS($U$8*$B171)</f>
        <v>0.97051885587495579</v>
      </c>
      <c r="T171" s="26">
        <v>0</v>
      </c>
      <c r="U171" s="10">
        <v>0</v>
      </c>
      <c r="V171" s="85">
        <f t="shared" ref="V171" si="1454">$T$8*SIN($B171*$U$8)</f>
        <v>0.72307562088657207</v>
      </c>
      <c r="X171" s="21">
        <f t="shared" ref="X171" si="1455">N171*S171+P171*S174-O171*T171-Q171*T174</f>
        <v>0.72877545395693466</v>
      </c>
      <c r="Y171" s="24">
        <f t="shared" ref="Y171" si="1456">(N171*T171+O171*S171+P171*T174+Q171*S174)</f>
        <v>0</v>
      </c>
      <c r="Z171" s="22">
        <f t="shared" ref="Z171" si="1457">N171*U171+P171*U174-O171*V171-Q171*V174</f>
        <v>0</v>
      </c>
      <c r="AA171" s="23">
        <f t="shared" ref="AA171" si="1458">(N171*V171+O171*U171+P171*V174+Q171*U174)</f>
        <v>0.97273754110786204</v>
      </c>
      <c r="AB171" s="8"/>
      <c r="AC171" s="21">
        <v>1</v>
      </c>
      <c r="AD171" s="24">
        <v>0</v>
      </c>
      <c r="AE171" s="22">
        <v>0</v>
      </c>
      <c r="AF171" s="23">
        <v>0</v>
      </c>
      <c r="AH171" s="21">
        <f t="shared" ref="AH171" si="1459">X171*AC171+Z171*AC174-Y171*AD171-AA171*AD174</f>
        <v>0.21247226656982576</v>
      </c>
      <c r="AI171" s="24">
        <f t="shared" ref="AI171" si="1460">(X171*AD171+Y171*AC171+Z171*AD174+AA171*AC174)</f>
        <v>0</v>
      </c>
      <c r="AJ171" s="22">
        <f t="shared" ref="AJ171" si="1461">X171*AE171+Z171*AE174-Y171*AF171-AA171*AF174</f>
        <v>0</v>
      </c>
      <c r="AK171" s="23">
        <f t="shared" ref="AK171" si="1462">(X171*AF171+Y171*AE171+Z171*AF174+AA171*AE174)</f>
        <v>0.97273754110786204</v>
      </c>
      <c r="AL171" s="8"/>
      <c r="AM171" s="25">
        <f t="shared" ref="AM171" si="1463">COS($AO$8*$B171)</f>
        <v>0.97051885587495579</v>
      </c>
      <c r="AN171" s="26">
        <v>0</v>
      </c>
      <c r="AO171" s="10">
        <v>0</v>
      </c>
      <c r="AP171" s="85">
        <f t="shared" ref="AP171" si="1464">$AN$8*SIN($B171*$AO$8)</f>
        <v>0.72307562088657207</v>
      </c>
      <c r="AR171" s="21">
        <f t="shared" ref="AR171" si="1465">AH171*AM171+AJ171*AM174-AI171*AN171-AK171*AN174</f>
        <v>0.12805691866803429</v>
      </c>
      <c r="AS171" s="24">
        <f t="shared" ref="AS171" si="1466">(AH171*AN171+AI171*AM171+AJ171*AN174+AK171*AM174)</f>
        <v>0</v>
      </c>
      <c r="AT171" s="22">
        <f t="shared" ref="AT171" si="1467">AH171*AO171+AJ171*AO174-AI171*AP171-AK171*AP174</f>
        <v>0</v>
      </c>
      <c r="AU171" s="23">
        <f t="shared" ref="AU171" si="1468">(AH171*AP171+AI171*AO171+AJ171*AP174+AK171*AO174)</f>
        <v>1.0976936415337741</v>
      </c>
      <c r="AV171" s="8"/>
      <c r="AW171" s="21">
        <v>1</v>
      </c>
      <c r="AX171" s="24">
        <v>0</v>
      </c>
      <c r="AY171" s="22">
        <v>0</v>
      </c>
      <c r="AZ171" s="23">
        <v>0</v>
      </c>
      <c r="BB171" s="21">
        <f t="shared" ref="BB171" si="1469">AR171*AW171+AT171*AW174-AS171*AX171-AU171*AX174</f>
        <v>-0.41104136428230575</v>
      </c>
      <c r="BC171" s="24">
        <f t="shared" ref="BC171" si="1470">(AR171*AX171+AS171*AW171+AT171*AX174+AU171*AW174)</f>
        <v>0</v>
      </c>
      <c r="BD171" s="22">
        <f t="shared" ref="BD171" si="1471">AR171*AY171+AT171*AY174-AS171*AZ171-AU171*AZ174</f>
        <v>0</v>
      </c>
      <c r="BE171" s="23">
        <f t="shared" ref="BE171" si="1472">(AR171*AZ171+AS171*AY171+AT171*AZ174+AU171*AY174)</f>
        <v>1.0976936415337741</v>
      </c>
      <c r="BF171" s="8"/>
      <c r="BG171" s="25">
        <f t="shared" ref="BG171" si="1473">COS($BI$8*$B171)</f>
        <v>0.99028705801389272</v>
      </c>
      <c r="BH171" s="26">
        <v>0</v>
      </c>
      <c r="BI171" s="10">
        <v>0</v>
      </c>
      <c r="BJ171" s="85">
        <f t="shared" ref="BJ171" si="1474">$BH$8*SIN($B171*$BI$8)</f>
        <v>0.41711375495385117</v>
      </c>
      <c r="BL171" s="21">
        <f t="shared" ref="BL171" si="1475">BB171*BG171+BD171*BG174-BC171*BH171-BE171*BH174</f>
        <v>-0.45792262298037678</v>
      </c>
      <c r="BM171" s="24">
        <f t="shared" ref="BM171" si="1476">(BB171*BH171+BC171*BG171+BD171*BH174+BE171*BG174)</f>
        <v>0</v>
      </c>
      <c r="BN171" s="22">
        <f t="shared" ref="BN171" si="1477">BB171*BI171+BD171*BI174-BC171*BJ171-BE171*BJ174</f>
        <v>0</v>
      </c>
      <c r="BO171" s="23">
        <f t="shared" ref="BO171" si="1478">(BB171*BJ171+BC171*BI171+BD171*BJ174+BE171*BI174)</f>
        <v>0.91558079997789144</v>
      </c>
      <c r="BQ171" s="27">
        <f t="shared" ref="BQ171" si="1479">20*LOG((2*$BL$8)/(($BL$8*BL171+BN171+$BL$8*BL174+BN174)^2+($BL$8*BM171+BO171+$BL$8*BM174+BO174)^2)^0.5)</f>
        <v>-2.9813422483077924E-3</v>
      </c>
      <c r="BS171" s="64">
        <f t="shared" ref="BS171" si="1480">((BL171^2+BM171^2)/(BL174^2+BM174^2))^0.5</f>
        <v>0.53051248629924141</v>
      </c>
      <c r="BT171" s="4"/>
      <c r="BU171" s="46">
        <f t="shared" si="1367"/>
        <v>2.78</v>
      </c>
      <c r="BV171" s="47">
        <f t="shared" si="1368"/>
        <v>-44.755193941997277</v>
      </c>
      <c r="BW171" s="45">
        <f t="shared" si="1369"/>
        <v>-70.592982590670218</v>
      </c>
      <c r="BX171" s="49">
        <f t="shared" si="1373"/>
        <v>-44.755193941997277</v>
      </c>
      <c r="BY171" s="10">
        <f t="shared" si="1374"/>
        <v>-31.213103243609879</v>
      </c>
      <c r="BZ171" s="48">
        <f t="shared" si="1375"/>
        <v>-0.54477142136591417</v>
      </c>
      <c r="CA171" s="31">
        <f t="shared" si="1370"/>
        <v>-1.4530219740916449E-4</v>
      </c>
      <c r="CC171" s="44">
        <f t="shared" si="1371"/>
        <v>2.78</v>
      </c>
      <c r="CD171" s="47">
        <f t="shared" si="1371"/>
        <v>-44.755193941997277</v>
      </c>
      <c r="CE171" s="45">
        <f t="shared" si="1372"/>
        <v>-1.4530219740916449E-4</v>
      </c>
      <c r="CF171" s="49"/>
      <c r="CG171" s="10">
        <v>-76.862118065188938</v>
      </c>
      <c r="CH171" s="48"/>
      <c r="CI171" s="31"/>
    </row>
    <row r="172" spans="2:87" ht="18.649999999999999" customHeight="1" thickBot="1">
      <c r="D172" s="25"/>
      <c r="E172" s="10"/>
      <c r="F172" s="10"/>
      <c r="G172" s="31"/>
      <c r="I172" s="29"/>
      <c r="L172" s="30"/>
      <c r="N172" s="29"/>
      <c r="Q172" s="30"/>
      <c r="S172" s="29"/>
      <c r="V172" s="30"/>
      <c r="X172" s="29"/>
      <c r="AA172" s="30"/>
      <c r="AC172" s="29"/>
      <c r="AF172" s="30"/>
      <c r="AH172" s="29"/>
      <c r="AK172" s="30"/>
      <c r="AM172" s="29"/>
      <c r="AP172" s="30"/>
      <c r="AR172" s="29"/>
      <c r="AU172" s="30"/>
      <c r="AW172" s="29"/>
      <c r="AZ172" s="30"/>
      <c r="BB172" s="29"/>
      <c r="BE172" s="30"/>
      <c r="BG172" s="29"/>
      <c r="BJ172" s="30"/>
      <c r="BL172" s="29"/>
      <c r="BO172" s="30"/>
      <c r="BS172" s="65"/>
      <c r="BT172" s="65"/>
      <c r="BU172" s="46">
        <f t="shared" si="1367"/>
        <v>2.8</v>
      </c>
      <c r="BV172" s="47">
        <f t="shared" si="1368"/>
        <v>-43.843449020178973</v>
      </c>
      <c r="BW172" s="45">
        <f t="shared" si="1369"/>
        <v>-71.217244655542416</v>
      </c>
      <c r="BX172" s="49">
        <f t="shared" si="1373"/>
        <v>-43.843449020178973</v>
      </c>
      <c r="BY172" s="10">
        <f t="shared" si="1374"/>
        <v>-31.508086149779018</v>
      </c>
      <c r="BZ172" s="48">
        <f t="shared" si="1375"/>
        <v>-0.54991984431566709</v>
      </c>
      <c r="CA172" s="31">
        <f t="shared" si="1370"/>
        <v>-1.792455454479589E-4</v>
      </c>
      <c r="CC172" s="44">
        <f t="shared" si="1371"/>
        <v>2.8</v>
      </c>
      <c r="CD172" s="47">
        <f t="shared" si="1371"/>
        <v>-43.843449020178973</v>
      </c>
      <c r="CE172" s="45">
        <f t="shared" si="1372"/>
        <v>-1.792455454479589E-4</v>
      </c>
      <c r="CF172" s="49"/>
      <c r="CG172" s="10">
        <v>-77.328985586552193</v>
      </c>
      <c r="CH172" s="48"/>
      <c r="CI172" s="31"/>
    </row>
    <row r="173" spans="2:87" ht="18.649999999999999" customHeight="1" thickBot="1">
      <c r="D173" s="254" t="s">
        <v>24</v>
      </c>
      <c r="E173" s="255"/>
      <c r="F173" s="256" t="s">
        <v>25</v>
      </c>
      <c r="G173" s="257"/>
      <c r="H173" s="123"/>
      <c r="I173" s="242" t="s">
        <v>4</v>
      </c>
      <c r="J173" s="243"/>
      <c r="K173" s="244" t="s">
        <v>5</v>
      </c>
      <c r="L173" s="245"/>
      <c r="M173" s="123"/>
      <c r="N173" s="242" t="s">
        <v>6</v>
      </c>
      <c r="O173" s="243"/>
      <c r="P173" s="244" t="s">
        <v>7</v>
      </c>
      <c r="Q173" s="245"/>
      <c r="R173" s="123"/>
      <c r="S173" s="242" t="s">
        <v>34</v>
      </c>
      <c r="T173" s="243"/>
      <c r="U173" s="244" t="s">
        <v>35</v>
      </c>
      <c r="V173" s="245"/>
      <c r="W173" s="123"/>
      <c r="X173" s="242" t="s">
        <v>47</v>
      </c>
      <c r="Y173" s="243"/>
      <c r="Z173" s="244" t="s">
        <v>48</v>
      </c>
      <c r="AA173" s="245"/>
      <c r="AB173" s="127"/>
      <c r="AC173" s="242" t="s">
        <v>63</v>
      </c>
      <c r="AD173" s="243"/>
      <c r="AE173" s="244" t="s">
        <v>8</v>
      </c>
      <c r="AF173" s="245"/>
      <c r="AG173" s="123"/>
      <c r="AH173" s="242" t="s">
        <v>78</v>
      </c>
      <c r="AI173" s="243"/>
      <c r="AJ173" s="244" t="s">
        <v>79</v>
      </c>
      <c r="AK173" s="245"/>
      <c r="AL173" s="127"/>
      <c r="AM173" s="242" t="s">
        <v>67</v>
      </c>
      <c r="AN173" s="243"/>
      <c r="AO173" s="244" t="s">
        <v>66</v>
      </c>
      <c r="AP173" s="245"/>
      <c r="AQ173" s="123"/>
      <c r="AR173" s="242" t="s">
        <v>83</v>
      </c>
      <c r="AS173" s="243"/>
      <c r="AT173" s="244" t="s">
        <v>82</v>
      </c>
      <c r="AU173" s="245"/>
      <c r="AV173" s="127"/>
      <c r="AW173" s="242" t="s">
        <v>71</v>
      </c>
      <c r="AX173" s="243"/>
      <c r="AY173" s="244" t="s">
        <v>70</v>
      </c>
      <c r="AZ173" s="245"/>
      <c r="BA173" s="123"/>
      <c r="BB173" s="124" t="s">
        <v>87</v>
      </c>
      <c r="BC173" s="125"/>
      <c r="BD173" s="122" t="s">
        <v>86</v>
      </c>
      <c r="BE173" s="126"/>
      <c r="BF173" s="127"/>
      <c r="BG173" s="242" t="s">
        <v>74</v>
      </c>
      <c r="BH173" s="243"/>
      <c r="BI173" s="244" t="s">
        <v>75</v>
      </c>
      <c r="BJ173" s="245"/>
      <c r="BK173" s="123"/>
      <c r="BL173" s="242" t="s">
        <v>91</v>
      </c>
      <c r="BM173" s="243"/>
      <c r="BN173" s="244" t="s">
        <v>90</v>
      </c>
      <c r="BO173" s="245"/>
      <c r="BP173" s="123"/>
      <c r="BQ173" s="35" t="s">
        <v>166</v>
      </c>
      <c r="BS173" s="66" t="s">
        <v>121</v>
      </c>
      <c r="BT173" s="65"/>
      <c r="BU173" s="46">
        <f t="shared" si="1367"/>
        <v>2.82</v>
      </c>
      <c r="BV173" s="47">
        <f t="shared" si="1368"/>
        <v>-42.922756488760562</v>
      </c>
      <c r="BW173" s="45">
        <f t="shared" si="1369"/>
        <v>-71.847406378537997</v>
      </c>
      <c r="BX173" s="49">
        <f t="shared" si="1373"/>
        <v>-42.922756488760562</v>
      </c>
      <c r="BY173" s="10">
        <f t="shared" si="1374"/>
        <v>-31.863218510863305</v>
      </c>
      <c r="BZ173" s="48">
        <f t="shared" si="1375"/>
        <v>-0.55611807329696927</v>
      </c>
      <c r="CA173" s="31">
        <f t="shared" si="1370"/>
        <v>-2.2157448119511112E-4</v>
      </c>
      <c r="CC173" s="44">
        <f t="shared" si="1371"/>
        <v>2.82</v>
      </c>
      <c r="CD173" s="47">
        <f t="shared" si="1371"/>
        <v>-42.922756488760562</v>
      </c>
      <c r="CE173" s="45">
        <f t="shared" si="1372"/>
        <v>-2.2157448119511112E-4</v>
      </c>
      <c r="CF173" s="49"/>
      <c r="CG173" s="10">
        <v>-77.792046405980798</v>
      </c>
      <c r="CH173" s="48"/>
      <c r="CI173" s="31"/>
    </row>
    <row r="174" spans="2:87" ht="18.649999999999999" customHeight="1" thickTop="1" thickBot="1">
      <c r="D174" s="15">
        <v>0</v>
      </c>
      <c r="E174" s="145">
        <f t="shared" ref="E174" si="1481">(1/$E$8)*SIN($B171*$F$8)</f>
        <v>4.634448462286845E-2</v>
      </c>
      <c r="F174" s="15">
        <f t="shared" ref="F174" si="1482">COS($F$8*$B171)</f>
        <v>0.9902876848196015</v>
      </c>
      <c r="G174" s="37">
        <v>0</v>
      </c>
      <c r="I174" s="21">
        <v>0</v>
      </c>
      <c r="J174" s="24">
        <f t="shared" ref="J174" si="1483">(TAN($K$8*$B171))/$J$8</f>
        <v>0.49111907234615509</v>
      </c>
      <c r="K174" s="22">
        <v>1</v>
      </c>
      <c r="L174" s="23">
        <v>0</v>
      </c>
      <c r="N174" s="21">
        <f t="shared" ref="N174" si="1484">D174*I171+F174*I174-E174*J171-G174*J174</f>
        <v>0</v>
      </c>
      <c r="O174" s="24">
        <f t="shared" ref="O174" si="1485">(D174*J171+E174*I171+F174*J174+G174*I174)</f>
        <v>0.53269365374729283</v>
      </c>
      <c r="P174" s="22">
        <f t="shared" ref="P174" si="1486">D174*K171+F174*K174-E174*L171-G174*L174</f>
        <v>0.9902876848196015</v>
      </c>
      <c r="Q174" s="23">
        <f t="shared" ref="Q174" si="1487">(D174*L171+E174*K171+F174*L174+G174*K174)</f>
        <v>0</v>
      </c>
      <c r="S174" s="15">
        <v>0</v>
      </c>
      <c r="T174" s="145">
        <f t="shared" ref="T174" si="1488">(1/$T$8)*SIN($B171*$U$8)</f>
        <v>8.0341735654063565E-2</v>
      </c>
      <c r="U174" s="15">
        <f t="shared" ref="U174" si="1489">COS($U$8*$B171)</f>
        <v>0.97051885587495579</v>
      </c>
      <c r="V174" s="37">
        <v>0</v>
      </c>
      <c r="X174" s="21">
        <f t="shared" ref="X174" si="1490">N174*S171+P174*S174-O174*T171-Q174*T174</f>
        <v>0</v>
      </c>
      <c r="Y174" s="24">
        <f t="shared" ref="Y174" si="1491">(N174*T171+O174*S171+P174*T174+Q174*S174)</f>
        <v>0.59655066676192359</v>
      </c>
      <c r="Z174" s="22">
        <f t="shared" ref="Z174" si="1492">N174*U171+P174*U174-O174*V171-Q174*V174</f>
        <v>0.57591507643251805</v>
      </c>
      <c r="AA174" s="23">
        <f t="shared" ref="AA174" si="1493">(N174*V171+O174*U171+P174*V174+Q174*U174)</f>
        <v>0</v>
      </c>
      <c r="AB174" s="8"/>
      <c r="AC174" s="21">
        <v>0</v>
      </c>
      <c r="AD174" s="24">
        <f t="shared" ref="AD174" si="1494">(TAN($AE$8*$B171))/$AD$8</f>
        <v>0.53077337469579433</v>
      </c>
      <c r="AE174" s="22">
        <v>1</v>
      </c>
      <c r="AF174" s="23">
        <v>0</v>
      </c>
      <c r="AH174" s="21">
        <f t="shared" ref="AH174" si="1495">X174*AC171+Z174*AC174-Y174*AD171-AA174*AD174</f>
        <v>0</v>
      </c>
      <c r="AI174" s="24">
        <f t="shared" ref="AI174" si="1496">(X174*AD171+Y174*AC171+Z174*AD174+AA174*AC174)</f>
        <v>0.90223105541819759</v>
      </c>
      <c r="AJ174" s="22">
        <f t="shared" ref="AJ174" si="1497">X174*AE171+Z174*AE174-Y174*AF171-AA174*AF174</f>
        <v>0.57591507643251805</v>
      </c>
      <c r="AK174" s="23">
        <f t="shared" ref="AK174" si="1498">(X174*AF171+Y174*AE171+Z174*AF174+AA174*AE174)</f>
        <v>0</v>
      </c>
      <c r="AL174" s="8"/>
      <c r="AM174" s="15">
        <v>0</v>
      </c>
      <c r="AN174" s="85">
        <f t="shared" ref="AN174" si="1499">(1/$AN$8)*SIN($B171*$AO$8)</f>
        <v>8.0341735654063565E-2</v>
      </c>
      <c r="AO174" s="25">
        <f t="shared" ref="AO174" si="1500">COS($AO$8*$B171)</f>
        <v>0.97051885587495579</v>
      </c>
      <c r="AP174" s="37">
        <v>0</v>
      </c>
      <c r="AR174" s="21">
        <f t="shared" ref="AR174" si="1501">AH174*AM171+AJ174*AM174-AI174*AN171-AK174*AN174</f>
        <v>0</v>
      </c>
      <c r="AS174" s="24">
        <f t="shared" ref="AS174" si="1502">(AH174*AN171+AI174*AM171+AJ174*AN174+AK174*AM174)</f>
        <v>0.92190226846925416</v>
      </c>
      <c r="AT174" s="22">
        <f t="shared" ref="AT174" si="1503">AH174*AO171+AJ174*AO174-AI174*AP171-AK174*AP174</f>
        <v>-9.3444839519235212E-2</v>
      </c>
      <c r="AU174" s="23">
        <f t="shared" ref="AU174" si="1504">(AH174*AP171+AI174*AO171+AJ174*AP174+AK174*AO174)</f>
        <v>0</v>
      </c>
      <c r="AV174" s="8"/>
      <c r="AW174" s="21">
        <v>0</v>
      </c>
      <c r="AX174" s="24">
        <f t="shared" ref="AX174" si="1505">(TAN($AY$8*$B171))/$AX$8</f>
        <v>0.49111907234615509</v>
      </c>
      <c r="AY174" s="22">
        <v>1</v>
      </c>
      <c r="AZ174" s="23">
        <v>0</v>
      </c>
      <c r="BB174" s="21">
        <f t="shared" ref="BB174" si="1506">AR174*AW171+AT174*AW174-AS174*AX171-AU174*AX174</f>
        <v>0</v>
      </c>
      <c r="BC174" s="24">
        <f t="shared" ref="BC174" si="1507">(AR174*AX171+AS174*AW171+AT174*AX174+AU174*AW174)</f>
        <v>0.87600972556903201</v>
      </c>
      <c r="BD174" s="22">
        <f t="shared" ref="BD174" si="1508">AR174*AY171+AT174*AY174-AS174*AZ171-AU174*AZ174</f>
        <v>-9.3444839519235212E-2</v>
      </c>
      <c r="BE174" s="23">
        <f t="shared" ref="BE174" si="1509">(AR174*AZ171+AS174*AY171+AT174*AZ174+AU174*AY174)</f>
        <v>0</v>
      </c>
      <c r="BF174" s="8"/>
      <c r="BG174" s="15">
        <v>0</v>
      </c>
      <c r="BH174" s="85">
        <f t="shared" ref="BH174" si="1510">(1/$BH$8)*SIN($B171*$BI$8)</f>
        <v>4.6345972772650131E-2</v>
      </c>
      <c r="BI174" s="25">
        <f t="shared" ref="BI174" si="1511">COS($BI$8*$B171)</f>
        <v>0.99028705801389272</v>
      </c>
      <c r="BJ174" s="37">
        <v>0</v>
      </c>
      <c r="BL174" s="21">
        <f t="shared" ref="BL174" si="1512">BB174*BG171+BD174*BG174-BC174*BH171-BE174*BH174</f>
        <v>0</v>
      </c>
      <c r="BM174" s="24">
        <f t="shared" ref="BM174" si="1513">(BB174*BH171+BC174*BG171+BD174*BH174+BE174*BG174)</f>
        <v>0.86317030193721112</v>
      </c>
      <c r="BN174" s="22">
        <f t="shared" ref="BN174" si="1514">BB174*BI171+BD174*BI174-BC174*BJ171-BE174*BJ174</f>
        <v>-0.45793292122227536</v>
      </c>
      <c r="BO174" s="23">
        <f t="shared" ref="BO174" si="1515">(BB174*BJ171+BC174*BI171+BD174*BJ174+BE174*BI174)</f>
        <v>0</v>
      </c>
      <c r="BQ174" s="38">
        <f t="shared" ref="BQ174" si="1516">(180/PI())*ATAN(-1*(($BL$8*BM171+BO171+$BL$8*BM174+BO174)/($BL$8*BL171+BN171+$BL$8*BL174+BN174)))</f>
        <v>62.756657006360449</v>
      </c>
      <c r="BS174" s="67">
        <f t="shared" ref="BS174" si="1517">20*LOG(((($BL$8*BL171+BN171-$BL$8*BL174-BN174)^2+($BL$8*BM171+BO171-$BL$8*BM174-BO174)^2)/(($BL$8*BL171+BN171+$BL$8*BL174+BN174)^2+($BL$8*BM171+BO171+$BL$8*BM174+BO174)^2))^0.5)</f>
        <v>-31.635215354095976</v>
      </c>
      <c r="BT174" s="65"/>
      <c r="BU174" s="46">
        <f t="shared" si="1367"/>
        <v>2.84</v>
      </c>
      <c r="BV174" s="47">
        <f t="shared" si="1368"/>
        <v>-41.991145363568954</v>
      </c>
      <c r="BW174" s="45">
        <f t="shared" si="1369"/>
        <v>-72.484670748755264</v>
      </c>
      <c r="BX174" s="49">
        <f t="shared" si="1373"/>
        <v>-41.991145363568954</v>
      </c>
      <c r="BY174" s="10">
        <f t="shared" si="1374"/>
        <v>-32.286657944601387</v>
      </c>
      <c r="BZ174" s="48">
        <f t="shared" si="1375"/>
        <v>-0.56350848559847921</v>
      </c>
      <c r="CA174" s="31">
        <f t="shared" si="1370"/>
        <v>-2.7458923322110459E-4</v>
      </c>
      <c r="CC174" s="44">
        <f t="shared" si="1371"/>
        <v>2.84</v>
      </c>
      <c r="CD174" s="47">
        <f t="shared" si="1371"/>
        <v>-41.991145363568954</v>
      </c>
      <c r="CE174" s="45">
        <f t="shared" si="1372"/>
        <v>-2.7458923322110459E-4</v>
      </c>
      <c r="CF174" s="49"/>
      <c r="CG174" s="10">
        <v>-78.25136593139321</v>
      </c>
      <c r="CH174" s="48"/>
      <c r="CI174" s="31"/>
    </row>
    <row r="175" spans="2:87" ht="18.649999999999999" customHeight="1">
      <c r="BS175" s="32"/>
      <c r="BU175" s="46">
        <f t="shared" si="1367"/>
        <v>2.86</v>
      </c>
      <c r="BV175" s="47">
        <f t="shared" si="1368"/>
        <v>-41.046521459867158</v>
      </c>
      <c r="BW175" s="45">
        <f t="shared" si="1369"/>
        <v>-73.130403907647292</v>
      </c>
      <c r="BX175" s="49">
        <f t="shared" si="1373"/>
        <v>-41.046521459867158</v>
      </c>
      <c r="BY175" s="10">
        <f t="shared" si="1374"/>
        <v>-32.788429750056707</v>
      </c>
      <c r="BZ175" s="48">
        <f t="shared" si="1375"/>
        <v>-0.57226605569735089</v>
      </c>
      <c r="CA175" s="31">
        <f t="shared" si="1370"/>
        <v>-3.4131017124978757E-4</v>
      </c>
      <c r="CC175" s="44">
        <f t="shared" si="1371"/>
        <v>2.86</v>
      </c>
      <c r="CD175" s="47">
        <f t="shared" si="1371"/>
        <v>-41.046521459867158</v>
      </c>
      <c r="CE175" s="45">
        <f t="shared" si="1372"/>
        <v>-3.4131017124978757E-4</v>
      </c>
      <c r="CF175" s="49"/>
      <c r="CG175" s="10">
        <v>-78.707007814426674</v>
      </c>
      <c r="CH175" s="48"/>
      <c r="CI175" s="31"/>
    </row>
    <row r="176" spans="2:87" ht="18.649999999999999" customHeight="1" thickBot="1">
      <c r="D176" s="8"/>
      <c r="E176" s="8" t="s">
        <v>93</v>
      </c>
      <c r="F176" s="8"/>
      <c r="G176" s="8"/>
      <c r="H176" s="8"/>
      <c r="I176" s="8"/>
      <c r="J176" s="8" t="s">
        <v>94</v>
      </c>
      <c r="K176" s="8"/>
      <c r="L176" s="8"/>
      <c r="M176" s="8"/>
      <c r="N176" s="8"/>
      <c r="O176" s="8" t="s">
        <v>95</v>
      </c>
      <c r="P176" s="8"/>
      <c r="Q176" s="8"/>
      <c r="R176" s="8"/>
      <c r="S176" s="8"/>
      <c r="T176" s="8" t="s">
        <v>96</v>
      </c>
      <c r="U176" s="8"/>
      <c r="V176" s="8"/>
      <c r="W176" s="8"/>
      <c r="X176" s="8"/>
      <c r="Y176" s="8" t="s">
        <v>97</v>
      </c>
      <c r="Z176" s="8"/>
      <c r="AA176" s="8"/>
      <c r="AB176" s="8"/>
      <c r="AC176" s="8"/>
      <c r="AD176" s="8" t="s">
        <v>98</v>
      </c>
      <c r="AE176" s="8"/>
      <c r="AF176" s="8"/>
      <c r="AG176" s="8"/>
      <c r="AH176" s="8"/>
      <c r="AI176" s="8" t="s">
        <v>99</v>
      </c>
      <c r="AJ176" s="8"/>
      <c r="AK176" s="8"/>
      <c r="AL176" s="8"/>
      <c r="AM176" s="8"/>
      <c r="AN176" s="8" t="s">
        <v>96</v>
      </c>
      <c r="AO176" s="8"/>
      <c r="AP176" s="8"/>
      <c r="AQ176" s="8"/>
      <c r="AR176" s="8"/>
      <c r="AS176" s="8" t="s">
        <v>100</v>
      </c>
      <c r="AT176" s="8"/>
      <c r="AU176" s="8"/>
      <c r="AV176" s="8"/>
      <c r="AW176" s="8"/>
      <c r="AX176" s="8" t="s">
        <v>94</v>
      </c>
      <c r="AY176" s="8"/>
      <c r="AZ176" s="8"/>
      <c r="BA176" s="8"/>
      <c r="BB176" s="8"/>
      <c r="BC176" s="8" t="s">
        <v>101</v>
      </c>
      <c r="BD176" s="8"/>
      <c r="BE176" s="8"/>
      <c r="BF176" s="8"/>
      <c r="BG176" s="8"/>
      <c r="BH176" s="8" t="s">
        <v>96</v>
      </c>
      <c r="BI176" s="8"/>
      <c r="BJ176" s="8"/>
      <c r="BK176" s="8"/>
      <c r="BL176" s="8"/>
      <c r="BM176" s="8" t="s">
        <v>102</v>
      </c>
      <c r="BN176" s="8"/>
      <c r="BO176" s="8"/>
      <c r="BP176" s="8"/>
      <c r="BU176" s="46">
        <f t="shared" si="1367"/>
        <v>2.88</v>
      </c>
      <c r="BV176" s="47">
        <f t="shared" si="1368"/>
        <v>-40.086633799848045</v>
      </c>
      <c r="BW176" s="45">
        <f t="shared" si="1369"/>
        <v>-73.786172502648427</v>
      </c>
      <c r="BX176" s="49">
        <f t="shared" si="1373"/>
        <v>-40.086633799848045</v>
      </c>
      <c r="BY176" s="10">
        <f t="shared" si="1374"/>
        <v>-33.380964874994106</v>
      </c>
      <c r="BZ176" s="48">
        <f t="shared" si="1375"/>
        <v>-0.58260774456122455</v>
      </c>
      <c r="CA176" s="31">
        <f t="shared" si="1370"/>
        <v>-4.2573780629447702E-4</v>
      </c>
      <c r="CC176" s="44">
        <f t="shared" si="1371"/>
        <v>2.88</v>
      </c>
      <c r="CD176" s="47">
        <f t="shared" si="1371"/>
        <v>-40.086633799848045</v>
      </c>
      <c r="CE176" s="45">
        <f t="shared" si="1372"/>
        <v>-4.2573780629447702E-4</v>
      </c>
      <c r="CF176" s="49"/>
      <c r="CG176" s="10">
        <v>-79.159034015182343</v>
      </c>
      <c r="CH176" s="48"/>
      <c r="CI176" s="31"/>
    </row>
    <row r="177" spans="2:87" ht="18.649999999999999" customHeight="1" thickBot="1">
      <c r="B177" s="16"/>
      <c r="D177" s="250" t="s">
        <v>22</v>
      </c>
      <c r="E177" s="251"/>
      <c r="F177" s="252" t="s">
        <v>23</v>
      </c>
      <c r="G177" s="253"/>
      <c r="H177" s="123"/>
      <c r="I177" s="242" t="s">
        <v>1</v>
      </c>
      <c r="J177" s="243"/>
      <c r="K177" s="244" t="s">
        <v>2</v>
      </c>
      <c r="L177" s="245"/>
      <c r="M177" s="123"/>
      <c r="N177" s="242" t="s">
        <v>43</v>
      </c>
      <c r="O177" s="243"/>
      <c r="P177" s="244" t="s">
        <v>44</v>
      </c>
      <c r="Q177" s="245"/>
      <c r="R177" s="123"/>
      <c r="S177" s="242" t="s">
        <v>32</v>
      </c>
      <c r="T177" s="243"/>
      <c r="U177" s="244" t="s">
        <v>33</v>
      </c>
      <c r="V177" s="245"/>
      <c r="W177" s="123"/>
      <c r="X177" s="242" t="s">
        <v>45</v>
      </c>
      <c r="Y177" s="243"/>
      <c r="Z177" s="244" t="s">
        <v>46</v>
      </c>
      <c r="AA177" s="245"/>
      <c r="AB177" s="127"/>
      <c r="AC177" s="242" t="s">
        <v>62</v>
      </c>
      <c r="AD177" s="243"/>
      <c r="AE177" s="244" t="s">
        <v>3</v>
      </c>
      <c r="AF177" s="245"/>
      <c r="AG177" s="123"/>
      <c r="AH177" s="242" t="s">
        <v>76</v>
      </c>
      <c r="AI177" s="243"/>
      <c r="AJ177" s="244" t="s">
        <v>77</v>
      </c>
      <c r="AK177" s="245"/>
      <c r="AL177" s="127"/>
      <c r="AM177" s="242" t="s">
        <v>64</v>
      </c>
      <c r="AN177" s="243"/>
      <c r="AO177" s="244" t="s">
        <v>65</v>
      </c>
      <c r="AP177" s="245"/>
      <c r="AQ177" s="123"/>
      <c r="AR177" s="242" t="s">
        <v>80</v>
      </c>
      <c r="AS177" s="243"/>
      <c r="AT177" s="244" t="s">
        <v>81</v>
      </c>
      <c r="AU177" s="245"/>
      <c r="AV177" s="127"/>
      <c r="AW177" s="242" t="s">
        <v>68</v>
      </c>
      <c r="AX177" s="243"/>
      <c r="AY177" s="244" t="s">
        <v>69</v>
      </c>
      <c r="AZ177" s="245"/>
      <c r="BA177" s="123"/>
      <c r="BB177" s="246" t="s">
        <v>84</v>
      </c>
      <c r="BC177" s="247"/>
      <c r="BD177" s="248" t="s">
        <v>85</v>
      </c>
      <c r="BE177" s="249"/>
      <c r="BF177" s="127"/>
      <c r="BG177" s="242" t="s">
        <v>72</v>
      </c>
      <c r="BH177" s="243"/>
      <c r="BI177" s="244" t="s">
        <v>73</v>
      </c>
      <c r="BJ177" s="245"/>
      <c r="BK177" s="123"/>
      <c r="BL177" s="242" t="s">
        <v>88</v>
      </c>
      <c r="BM177" s="243"/>
      <c r="BN177" s="244" t="s">
        <v>89</v>
      </c>
      <c r="BO177" s="245"/>
      <c r="BP177" s="123"/>
      <c r="BQ177" s="19" t="s">
        <v>165</v>
      </c>
      <c r="BS177" s="63" t="s">
        <v>120</v>
      </c>
      <c r="BT177" s="4"/>
      <c r="BU177" s="46">
        <f t="shared" si="1367"/>
        <v>2.9</v>
      </c>
      <c r="BV177" s="47">
        <f t="shared" si="1368"/>
        <v>-39.109034392718911</v>
      </c>
      <c r="BW177" s="45">
        <f t="shared" si="1369"/>
        <v>-74.453791800148309</v>
      </c>
      <c r="BX177" s="49">
        <f t="shared" si="1373"/>
        <v>-39.109034392718911</v>
      </c>
      <c r="BY177" s="10">
        <f t="shared" si="1374"/>
        <v>-34.079832924233216</v>
      </c>
      <c r="BZ177" s="48">
        <f t="shared" si="1375"/>
        <v>-0.5948052930574369</v>
      </c>
      <c r="CA177" s="31">
        <f t="shared" si="1370"/>
        <v>-5.3322135335484599E-4</v>
      </c>
      <c r="CC177" s="44">
        <f t="shared" si="1371"/>
        <v>2.9</v>
      </c>
      <c r="CD177" s="47">
        <f t="shared" si="1371"/>
        <v>-39.109034392718911</v>
      </c>
      <c r="CE177" s="45">
        <f t="shared" si="1372"/>
        <v>-5.3322135335484599E-4</v>
      </c>
      <c r="CF177" s="49"/>
      <c r="CG177" s="10">
        <v>-79.607504863929123</v>
      </c>
      <c r="CH177" s="48"/>
      <c r="CI177" s="31"/>
    </row>
    <row r="178" spans="2:87" ht="18.649999999999999" customHeight="1" thickTop="1" thickBot="1">
      <c r="B178" s="39">
        <v>0.44</v>
      </c>
      <c r="D178" s="25">
        <f t="shared" ref="D178" si="1518">COS($F$8*$B178)</f>
        <v>0.98934236460797043</v>
      </c>
      <c r="E178" s="26">
        <v>0</v>
      </c>
      <c r="F178" s="10">
        <v>0</v>
      </c>
      <c r="G178" s="85">
        <f t="shared" ref="G178" si="1519">$E$8*SIN($B178*$F$8)</f>
        <v>0.43682395805082258</v>
      </c>
      <c r="I178" s="21">
        <v>1</v>
      </c>
      <c r="J178" s="24">
        <v>0</v>
      </c>
      <c r="K178" s="22">
        <v>0</v>
      </c>
      <c r="L178" s="23">
        <v>0</v>
      </c>
      <c r="N178" s="21">
        <f t="shared" ref="N178" si="1520">D178*I178+F178*I181-E178*J178-G178*J181</f>
        <v>0.76374626313493632</v>
      </c>
      <c r="O178" s="24">
        <f t="shared" ref="O178" si="1521">(D178*J178+E178*I178+F178*J181+G178*I181)</f>
        <v>0</v>
      </c>
      <c r="P178" s="22">
        <f t="shared" ref="P178" si="1522">D178*K178+F178*K181-E178*L178-G178*L181</f>
        <v>0</v>
      </c>
      <c r="Q178" s="23">
        <f t="shared" ref="Q178" si="1523">(D178*L178+E178*K178+F178*L181+G178*K181)</f>
        <v>0.43682395805082258</v>
      </c>
      <c r="S178" s="25">
        <f t="shared" ref="S178" si="1524">COS($U$8*$B178)</f>
        <v>0.96765986788073111</v>
      </c>
      <c r="T178" s="26">
        <v>0</v>
      </c>
      <c r="U178" s="10">
        <v>0</v>
      </c>
      <c r="V178" s="85">
        <f t="shared" ref="V178" si="1525">$T$8*SIN($B178*$U$8)</f>
        <v>0.75677567405236701</v>
      </c>
      <c r="X178" s="21">
        <f t="shared" ref="X178" si="1526">N178*S178+P178*S181-O178*T178-Q178*T181</f>
        <v>0.70231574749109527</v>
      </c>
      <c r="Y178" s="24">
        <f t="shared" ref="Y178" si="1527">(N178*T178+O178*S178+P178*T181+Q178*S181)</f>
        <v>0</v>
      </c>
      <c r="Z178" s="22">
        <f t="shared" ref="Z178" si="1528">N178*U178+P178*U181-O178*V178-Q178*V181</f>
        <v>0</v>
      </c>
      <c r="AA178" s="23">
        <f t="shared" ref="AA178" si="1529">(N178*V178+O178*U178+P178*V181+Q178*U181)</f>
        <v>1.0006816066235149</v>
      </c>
      <c r="AB178" s="8"/>
      <c r="AC178" s="21">
        <v>1</v>
      </c>
      <c r="AD178" s="24">
        <v>0</v>
      </c>
      <c r="AE178" s="22">
        <v>0</v>
      </c>
      <c r="AF178" s="23">
        <v>0</v>
      </c>
      <c r="AH178" s="21">
        <f t="shared" ref="AH178" si="1530">X178*AC178+Z178*AC181-Y178*AD178-AA178*AD181</f>
        <v>0.14344434954141838</v>
      </c>
      <c r="AI178" s="24">
        <f t="shared" ref="AI178" si="1531">(X178*AD178+Y178*AC178+Z178*AD181+AA178*AC181)</f>
        <v>0</v>
      </c>
      <c r="AJ178" s="22">
        <f t="shared" ref="AJ178" si="1532">X178*AE178+Z178*AE181-Y178*AF178-AA178*AF181</f>
        <v>0</v>
      </c>
      <c r="AK178" s="23">
        <f t="shared" ref="AK178" si="1533">(X178*AF178+Y178*AE178+Z178*AF181+AA178*AE181)</f>
        <v>1.0006816066235149</v>
      </c>
      <c r="AL178" s="8"/>
      <c r="AM178" s="25">
        <f t="shared" ref="AM178" si="1534">COS($AO$8*$B178)</f>
        <v>0.96765986788073111</v>
      </c>
      <c r="AN178" s="26">
        <v>0</v>
      </c>
      <c r="AO178" s="10">
        <v>0</v>
      </c>
      <c r="AP178" s="85">
        <f t="shared" ref="AP178" si="1535">$AN$8*SIN($B178*$AO$8)</f>
        <v>0.75677567405236701</v>
      </c>
      <c r="AR178" s="21">
        <f t="shared" ref="AR178" si="1536">AH178*AM178+AJ178*AM181-AI178*AN178-AK178*AN181</f>
        <v>5.4661840618340118E-2</v>
      </c>
      <c r="AS178" s="24">
        <f t="shared" ref="AS178" si="1537">(AH178*AN178+AI178*AM178+AJ178*AN181+AK178*AM181)</f>
        <v>0</v>
      </c>
      <c r="AT178" s="22">
        <f t="shared" ref="AT178" si="1538">AH178*AO178+AJ178*AO181-AI178*AP178-AK178*AP181</f>
        <v>0</v>
      </c>
      <c r="AU178" s="23">
        <f t="shared" ref="AU178" si="1539">(AH178*AP178+AI178*AO178+AJ178*AP181+AK178*AO181)</f>
        <v>1.0768746255691983</v>
      </c>
      <c r="AV178" s="8"/>
      <c r="AW178" s="21">
        <v>1</v>
      </c>
      <c r="AX178" s="24">
        <v>0</v>
      </c>
      <c r="AY178" s="22">
        <v>0</v>
      </c>
      <c r="AZ178" s="23">
        <v>0</v>
      </c>
      <c r="BB178" s="21">
        <f t="shared" ref="BB178" si="1540">AR178*AW178+AT178*AW181-AS178*AX178-AU178*AX181</f>
        <v>-0.50148603732241048</v>
      </c>
      <c r="BC178" s="24">
        <f t="shared" ref="BC178" si="1541">(AR178*AX178+AS178*AW178+AT178*AX181+AU178*AW181)</f>
        <v>0</v>
      </c>
      <c r="BD178" s="22">
        <f t="shared" ref="BD178" si="1542">AR178*AY178+AT178*AY181-AS178*AZ178-AU178*AZ181</f>
        <v>0</v>
      </c>
      <c r="BE178" s="23">
        <f t="shared" ref="BE178" si="1543">(AR178*AZ178+AS178*AY178+AT178*AZ181+AU178*AY181)</f>
        <v>1.0768746255691983</v>
      </c>
      <c r="BF178" s="8"/>
      <c r="BG178" s="25">
        <f t="shared" ref="BG178" si="1544">COS($BI$8*$B178)</f>
        <v>0.98934167690292885</v>
      </c>
      <c r="BH178" s="26">
        <v>0</v>
      </c>
      <c r="BI178" s="10">
        <v>0</v>
      </c>
      <c r="BJ178" s="85">
        <f t="shared" ref="BJ178" si="1545">$BH$8*SIN($B178*$BI$8)</f>
        <v>0.43683797578290562</v>
      </c>
      <c r="BL178" s="21">
        <f t="shared" ref="BL178" si="1546">BB178*BG178+BD178*BG181-BC178*BH178-BE178*BH181</f>
        <v>-0.54840989617524982</v>
      </c>
      <c r="BM178" s="24">
        <f t="shared" ref="BM178" si="1547">(BB178*BH178+BC178*BG178+BD178*BH181+BE178*BG181)</f>
        <v>0</v>
      </c>
      <c r="BN178" s="22">
        <f t="shared" ref="BN178" si="1548">BB178*BI178+BD178*BI181-BC178*BJ178-BE178*BJ181</f>
        <v>0</v>
      </c>
      <c r="BO178" s="23">
        <f t="shared" ref="BO178" si="1549">(BB178*BJ178+BC178*BI178+BD178*BJ181+BE178*BI181)</f>
        <v>0.84632880244753195</v>
      </c>
      <c r="BQ178" s="27">
        <f t="shared" ref="BQ178" si="1550">20*LOG((2*$BL$8)/(($BL$8*BL178+BN178+$BL$8*BL181+BN181)^2+($BL$8*BM178+BO178+$BL$8*BM181+BO181)^2)^0.5)</f>
        <v>-4.3967554784346541E-4</v>
      </c>
      <c r="BS178" s="64">
        <f t="shared" ref="BS178" si="1551">((BL178^2+BM178^2)/(BL181^2+BM181^2))^0.5</f>
        <v>0.66376994383476529</v>
      </c>
      <c r="BT178" s="4"/>
      <c r="BU178" s="46">
        <f t="shared" si="1367"/>
        <v>2.92</v>
      </c>
      <c r="BV178" s="47">
        <f t="shared" si="1368"/>
        <v>-38.111029196577341</v>
      </c>
      <c r="BW178" s="45">
        <f t="shared" si="1369"/>
        <v>-75.135388458632974</v>
      </c>
      <c r="BX178" s="49">
        <f t="shared" si="1373"/>
        <v>-38.111029196577341</v>
      </c>
      <c r="BY178" s="10">
        <f t="shared" si="1374"/>
        <v>-34.904755961696281</v>
      </c>
      <c r="BZ178" s="48">
        <f t="shared" si="1375"/>
        <v>-0.60920291613671984</v>
      </c>
      <c r="CA178" s="31">
        <f t="shared" si="1370"/>
        <v>-6.7098828944610204E-4</v>
      </c>
      <c r="CC178" s="44">
        <f t="shared" si="1371"/>
        <v>2.92</v>
      </c>
      <c r="CD178" s="47">
        <f t="shared" si="1371"/>
        <v>-38.111029196577341</v>
      </c>
      <c r="CE178" s="45">
        <f t="shared" si="1372"/>
        <v>-6.7098828944610204E-4</v>
      </c>
      <c r="CF178" s="49"/>
      <c r="CG178" s="10">
        <v>-80.052479119939647</v>
      </c>
      <c r="CH178" s="48"/>
      <c r="CI178" s="31"/>
    </row>
    <row r="179" spans="2:87" ht="18.649999999999999" customHeight="1" thickBot="1">
      <c r="D179" s="25"/>
      <c r="E179" s="10"/>
      <c r="F179" s="10"/>
      <c r="G179" s="31"/>
      <c r="I179" s="29"/>
      <c r="L179" s="30"/>
      <c r="N179" s="29"/>
      <c r="Q179" s="30"/>
      <c r="S179" s="29"/>
      <c r="V179" s="30"/>
      <c r="X179" s="29"/>
      <c r="AA179" s="30"/>
      <c r="AC179" s="29"/>
      <c r="AF179" s="30"/>
      <c r="AH179" s="29"/>
      <c r="AK179" s="30"/>
      <c r="AM179" s="29"/>
      <c r="AP179" s="30"/>
      <c r="AR179" s="29"/>
      <c r="AU179" s="30"/>
      <c r="AW179" s="29"/>
      <c r="AZ179" s="30"/>
      <c r="BB179" s="29"/>
      <c r="BE179" s="30"/>
      <c r="BG179" s="29"/>
      <c r="BJ179" s="30"/>
      <c r="BL179" s="29"/>
      <c r="BO179" s="30"/>
      <c r="BS179" s="65"/>
      <c r="BT179" s="65"/>
      <c r="BU179" s="46">
        <f t="shared" si="1367"/>
        <v>2.94</v>
      </c>
      <c r="BV179" s="47">
        <f t="shared" si="1368"/>
        <v>-37.089617284045588</v>
      </c>
      <c r="BW179" s="45">
        <f t="shared" si="1369"/>
        <v>-75.8334835778669</v>
      </c>
      <c r="BX179" s="49">
        <f t="shared" si="1373"/>
        <v>-37.089617284045588</v>
      </c>
      <c r="BY179" s="10">
        <f t="shared" si="1374"/>
        <v>-35.881033871351747</v>
      </c>
      <c r="BZ179" s="48">
        <f t="shared" si="1375"/>
        <v>-0.62624218007469545</v>
      </c>
      <c r="CA179" s="31">
        <f t="shared" si="1370"/>
        <v>-8.4891660396668777E-4</v>
      </c>
      <c r="CC179" s="44">
        <f t="shared" si="1371"/>
        <v>2.94</v>
      </c>
      <c r="CD179" s="47">
        <f t="shared" si="1371"/>
        <v>-37.089617284045588</v>
      </c>
      <c r="CE179" s="45">
        <f t="shared" si="1372"/>
        <v>-8.4891660396668777E-4</v>
      </c>
      <c r="CF179" s="49"/>
      <c r="CG179" s="10">
        <v>-80.49401402762021</v>
      </c>
      <c r="CH179" s="48"/>
      <c r="CI179" s="31"/>
    </row>
    <row r="180" spans="2:87" ht="18.649999999999999" customHeight="1" thickBot="1">
      <c r="D180" s="254" t="s">
        <v>24</v>
      </c>
      <c r="E180" s="255"/>
      <c r="F180" s="256" t="s">
        <v>25</v>
      </c>
      <c r="G180" s="257"/>
      <c r="H180" s="123"/>
      <c r="I180" s="242" t="s">
        <v>4</v>
      </c>
      <c r="J180" s="243"/>
      <c r="K180" s="244" t="s">
        <v>5</v>
      </c>
      <c r="L180" s="245"/>
      <c r="M180" s="123"/>
      <c r="N180" s="242" t="s">
        <v>6</v>
      </c>
      <c r="O180" s="243"/>
      <c r="P180" s="244" t="s">
        <v>7</v>
      </c>
      <c r="Q180" s="245"/>
      <c r="R180" s="123"/>
      <c r="S180" s="242" t="s">
        <v>34</v>
      </c>
      <c r="T180" s="243"/>
      <c r="U180" s="244" t="s">
        <v>35</v>
      </c>
      <c r="V180" s="245"/>
      <c r="W180" s="123"/>
      <c r="X180" s="242" t="s">
        <v>47</v>
      </c>
      <c r="Y180" s="243"/>
      <c r="Z180" s="244" t="s">
        <v>48</v>
      </c>
      <c r="AA180" s="245"/>
      <c r="AB180" s="127"/>
      <c r="AC180" s="242" t="s">
        <v>63</v>
      </c>
      <c r="AD180" s="243"/>
      <c r="AE180" s="244" t="s">
        <v>8</v>
      </c>
      <c r="AF180" s="245"/>
      <c r="AG180" s="123"/>
      <c r="AH180" s="242" t="s">
        <v>78</v>
      </c>
      <c r="AI180" s="243"/>
      <c r="AJ180" s="244" t="s">
        <v>79</v>
      </c>
      <c r="AK180" s="245"/>
      <c r="AL180" s="127"/>
      <c r="AM180" s="242" t="s">
        <v>67</v>
      </c>
      <c r="AN180" s="243"/>
      <c r="AO180" s="244" t="s">
        <v>66</v>
      </c>
      <c r="AP180" s="245"/>
      <c r="AQ180" s="123"/>
      <c r="AR180" s="242" t="s">
        <v>83</v>
      </c>
      <c r="AS180" s="243"/>
      <c r="AT180" s="244" t="s">
        <v>82</v>
      </c>
      <c r="AU180" s="245"/>
      <c r="AV180" s="127"/>
      <c r="AW180" s="242" t="s">
        <v>71</v>
      </c>
      <c r="AX180" s="243"/>
      <c r="AY180" s="244" t="s">
        <v>70</v>
      </c>
      <c r="AZ180" s="245"/>
      <c r="BA180" s="123"/>
      <c r="BB180" s="124" t="s">
        <v>87</v>
      </c>
      <c r="BC180" s="125"/>
      <c r="BD180" s="122" t="s">
        <v>86</v>
      </c>
      <c r="BE180" s="126"/>
      <c r="BF180" s="127"/>
      <c r="BG180" s="242" t="s">
        <v>74</v>
      </c>
      <c r="BH180" s="243"/>
      <c r="BI180" s="244" t="s">
        <v>75</v>
      </c>
      <c r="BJ180" s="245"/>
      <c r="BK180" s="123"/>
      <c r="BL180" s="242" t="s">
        <v>91</v>
      </c>
      <c r="BM180" s="243"/>
      <c r="BN180" s="244" t="s">
        <v>90</v>
      </c>
      <c r="BO180" s="245"/>
      <c r="BP180" s="123"/>
      <c r="BQ180" s="35" t="s">
        <v>166</v>
      </c>
      <c r="BS180" s="66" t="s">
        <v>121</v>
      </c>
      <c r="BT180" s="65"/>
      <c r="BU180" s="46">
        <f t="shared" si="1367"/>
        <v>2.96</v>
      </c>
      <c r="BV180" s="47">
        <f t="shared" si="1368"/>
        <v>-36.041414087667711</v>
      </c>
      <c r="BW180" s="45">
        <f t="shared" si="1369"/>
        <v>-76.551104255293936</v>
      </c>
      <c r="BX180" s="49">
        <f t="shared" si="1373"/>
        <v>-36.041414087667711</v>
      </c>
      <c r="BY180" s="10">
        <f t="shared" si="1374"/>
        <v>-37.041584944117254</v>
      </c>
      <c r="BZ180" s="48">
        <f t="shared" si="1375"/>
        <v>-0.64649761743200584</v>
      </c>
      <c r="CA180" s="31">
        <f t="shared" si="1370"/>
        <v>-1.0806795552773917E-3</v>
      </c>
      <c r="CC180" s="44">
        <f t="shared" si="1371"/>
        <v>2.96</v>
      </c>
      <c r="CD180" s="47">
        <f t="shared" si="1371"/>
        <v>-36.041414087667711</v>
      </c>
      <c r="CE180" s="45">
        <f t="shared" si="1372"/>
        <v>-1.0806795552773917E-3</v>
      </c>
      <c r="CF180" s="49"/>
      <c r="CG180" s="10">
        <v>-80.932165370085656</v>
      </c>
      <c r="CH180" s="48"/>
      <c r="CI180" s="31"/>
    </row>
    <row r="181" spans="2:87" ht="18.649999999999999" customHeight="1" thickTop="1" thickBot="1">
      <c r="D181" s="15">
        <v>0</v>
      </c>
      <c r="E181" s="145">
        <f t="shared" ref="E181" si="1552">(1/$E$8)*SIN($B178*$F$8)</f>
        <v>4.8535995338980287E-2</v>
      </c>
      <c r="F181" s="15">
        <f t="shared" ref="F181" si="1553">COS($F$8*$B178)</f>
        <v>0.98934236460797043</v>
      </c>
      <c r="G181" s="37">
        <v>0</v>
      </c>
      <c r="I181" s="21">
        <v>0</v>
      </c>
      <c r="J181" s="24">
        <f t="shared" ref="J181" si="1554">(TAN($K$8*$B178))/$J$8</f>
        <v>0.51644626471423283</v>
      </c>
      <c r="K181" s="22">
        <v>1</v>
      </c>
      <c r="L181" s="23">
        <v>0</v>
      </c>
      <c r="N181" s="21">
        <f t="shared" ref="N181" si="1555">D181*I178+F181*I181-E181*J178-G181*J181</f>
        <v>0</v>
      </c>
      <c r="O181" s="24">
        <f t="shared" ref="O181" si="1556">(D181*J178+E181*I178+F181*J181+G181*I181)</f>
        <v>0.55947816406431317</v>
      </c>
      <c r="P181" s="22">
        <f t="shared" ref="P181" si="1557">D181*K178+F181*K181-E181*L178-G181*L181</f>
        <v>0.98934236460797043</v>
      </c>
      <c r="Q181" s="23">
        <f t="shared" ref="Q181" si="1558">(D181*L178+E181*K178+F181*L181+G181*K181)</f>
        <v>0</v>
      </c>
      <c r="S181" s="15">
        <v>0</v>
      </c>
      <c r="T181" s="145">
        <f t="shared" ref="T181" si="1559">(1/$T$8)*SIN($B178*$U$8)</f>
        <v>8.4086186005818547E-2</v>
      </c>
      <c r="U181" s="15">
        <f t="shared" ref="U181" si="1560">COS($U$8*$B178)</f>
        <v>0.96765986788073111</v>
      </c>
      <c r="V181" s="37">
        <v>0</v>
      </c>
      <c r="X181" s="21">
        <f t="shared" ref="X181" si="1561">N181*S178+P181*S181-O181*T178-Q181*T181</f>
        <v>0</v>
      </c>
      <c r="Y181" s="24">
        <f t="shared" ref="Y181" si="1562">(N181*T178+O181*S178+P181*T181+Q181*S181)</f>
        <v>0.62457459241448943</v>
      </c>
      <c r="Z181" s="22">
        <f t="shared" ref="Z181" si="1563">N181*U178+P181*U181-O181*V178-Q181*V181</f>
        <v>0.5339474370980074</v>
      </c>
      <c r="AA181" s="23">
        <f t="shared" ref="AA181" si="1564">(N181*V178+O181*U178+P181*V181+Q181*U181)</f>
        <v>0</v>
      </c>
      <c r="AB181" s="8"/>
      <c r="AC181" s="21">
        <v>0</v>
      </c>
      <c r="AD181" s="24">
        <f t="shared" ref="AD181" si="1565">(TAN($AE$8*$B178))/$AD$8</f>
        <v>0.55849072697100177</v>
      </c>
      <c r="AE181" s="22">
        <v>1</v>
      </c>
      <c r="AF181" s="23">
        <v>0</v>
      </c>
      <c r="AH181" s="21">
        <f t="shared" ref="AH181" si="1566">X181*AC178+Z181*AC181-Y181*AD178-AA181*AD181</f>
        <v>0</v>
      </c>
      <c r="AI181" s="24">
        <f t="shared" ref="AI181" si="1567">(X181*AD178+Y181*AC178+Z181*AD181+AA181*AC181)</f>
        <v>0.92277928472365889</v>
      </c>
      <c r="AJ181" s="22">
        <f t="shared" ref="AJ181" si="1568">X181*AE178+Z181*AE181-Y181*AF178-AA181*AF181</f>
        <v>0.5339474370980074</v>
      </c>
      <c r="AK181" s="23">
        <f t="shared" ref="AK181" si="1569">(X181*AF178+Y181*AE178+Z181*AF181+AA181*AE181)</f>
        <v>0</v>
      </c>
      <c r="AL181" s="8"/>
      <c r="AM181" s="15">
        <v>0</v>
      </c>
      <c r="AN181" s="85">
        <f t="shared" ref="AN181" si="1570">(1/$AN$8)*SIN($B178*$AO$8)</f>
        <v>8.4086186005818547E-2</v>
      </c>
      <c r="AO181" s="25">
        <f t="shared" ref="AO181" si="1571">COS($AO$8*$B178)</f>
        <v>0.96765986788073111</v>
      </c>
      <c r="AP181" s="37">
        <v>0</v>
      </c>
      <c r="AR181" s="21">
        <f t="shared" ref="AR181" si="1572">AH181*AM178+AJ181*AM181-AI181*AN178-AK181*AN181</f>
        <v>0</v>
      </c>
      <c r="AS181" s="24">
        <f t="shared" ref="AS181" si="1573">(AH181*AN178+AI181*AM178+AJ181*AN181+AK181*AM181)</f>
        <v>0.93783408425192449</v>
      </c>
      <c r="AT181" s="22">
        <f t="shared" ref="AT181" si="1574">AH181*AO178+AJ181*AO181-AI181*AP178-AK181*AP181</f>
        <v>-0.18165740876079528</v>
      </c>
      <c r="AU181" s="23">
        <f t="shared" ref="AU181" si="1575">(AH181*AP178+AI181*AO178+AJ181*AP181+AK181*AO181)</f>
        <v>0</v>
      </c>
      <c r="AV181" s="8"/>
      <c r="AW181" s="21">
        <v>0</v>
      </c>
      <c r="AX181" s="24">
        <f t="shared" ref="AX181" si="1576">(TAN($AY$8*$B178))/$AX$8</f>
        <v>0.51644626471423283</v>
      </c>
      <c r="AY181" s="22">
        <v>1</v>
      </c>
      <c r="AZ181" s="23">
        <v>0</v>
      </c>
      <c r="BB181" s="21">
        <f t="shared" ref="BB181" si="1577">AR181*AW178+AT181*AW181-AS181*AX178-AU181*AX181</f>
        <v>0</v>
      </c>
      <c r="BC181" s="24">
        <f t="shared" ref="BC181" si="1578">(AR181*AX178+AS181*AW178+AT181*AX181+AU181*AW181)</f>
        <v>0.8440177940397452</v>
      </c>
      <c r="BD181" s="22">
        <f t="shared" ref="BD181" si="1579">AR181*AY178+AT181*AY181-AS181*AZ178-AU181*AZ181</f>
        <v>-0.18165740876079528</v>
      </c>
      <c r="BE181" s="23">
        <f t="shared" ref="BE181" si="1580">(AR181*AZ178+AS181*AY178+AT181*AZ181+AU181*AY181)</f>
        <v>0</v>
      </c>
      <c r="BF181" s="8"/>
      <c r="BG181" s="15">
        <v>0</v>
      </c>
      <c r="BH181" s="85">
        <f t="shared" ref="BH181" si="1581">(1/$BH$8)*SIN($B178*$BI$8)</f>
        <v>4.8537552864767283E-2</v>
      </c>
      <c r="BI181" s="25">
        <f t="shared" ref="BI181" si="1582">COS($BI$8*$B178)</f>
        <v>0.98934167690292885</v>
      </c>
      <c r="BJ181" s="37">
        <v>0</v>
      </c>
      <c r="BL181" s="21">
        <f t="shared" ref="BL181" si="1583">BB181*BG178+BD181*BG181-BC181*BH178-BE181*BH181</f>
        <v>0</v>
      </c>
      <c r="BM181" s="24">
        <f t="shared" ref="BM181" si="1584">(BB181*BH178+BC181*BG178+BD181*BH181+BE181*BG181)</f>
        <v>0.82620477361018851</v>
      </c>
      <c r="BN181" s="22">
        <f t="shared" ref="BN181" si="1585">BB181*BI178+BD181*BI181-BC181*BJ178-BE181*BJ181</f>
        <v>-0.54842027007832161</v>
      </c>
      <c r="BO181" s="23">
        <f t="shared" ref="BO181" si="1586">(BB181*BJ178+BC181*BI178+BD181*BJ181+BE181*BI181)</f>
        <v>0</v>
      </c>
      <c r="BQ181" s="38">
        <f t="shared" ref="BQ181" si="1587">(180/PI())*ATAN(-1*(($BL$8*BM178+BO178+$BL$8*BM181+BO181)/($BL$8*BL178+BN178+$BL$8*BL181+BN181)))</f>
        <v>56.743553191594295</v>
      </c>
      <c r="BS181" s="67">
        <f t="shared" ref="BS181" si="1588">20*LOG(((($BL$8*BL178+BN178-$BL$8*BL181-BN181)^2+($BL$8*BM178+BO178-$BL$8*BM181-BO181)^2)/(($BL$8*BL178+BN178+$BL$8*BL181+BN181)^2+($BL$8*BM178+BO178+$BL$8*BM181+BO181)^2))^0.5)</f>
        <v>-39.946739814945204</v>
      </c>
      <c r="BT181" s="65"/>
      <c r="BU181" s="46">
        <f t="shared" si="1367"/>
        <v>2.98</v>
      </c>
      <c r="BV181" s="47">
        <f t="shared" si="1368"/>
        <v>-34.962552905625557</v>
      </c>
      <c r="BW181" s="45">
        <f t="shared" si="1369"/>
        <v>-77.291935954176282</v>
      </c>
      <c r="BX181" s="49">
        <f t="shared" si="1373"/>
        <v>-34.962552905625557</v>
      </c>
      <c r="BY181" s="10">
        <f t="shared" si="1374"/>
        <v>-38.429926401542467</v>
      </c>
      <c r="BZ181" s="48">
        <f t="shared" si="1375"/>
        <v>-0.67072874700601248</v>
      </c>
      <c r="CA181" s="31">
        <f t="shared" si="1370"/>
        <v>-1.385473720601075E-3</v>
      </c>
      <c r="CC181" s="44">
        <f t="shared" si="1371"/>
        <v>2.98</v>
      </c>
      <c r="CD181" s="47">
        <f t="shared" si="1371"/>
        <v>-34.962552905625557</v>
      </c>
      <c r="CE181" s="45">
        <f t="shared" si="1372"/>
        <v>-1.385473720601075E-3</v>
      </c>
      <c r="CF181" s="49"/>
      <c r="CG181" s="10">
        <v>-81.366987520320436</v>
      </c>
      <c r="CH181" s="48"/>
      <c r="CI181" s="31"/>
    </row>
    <row r="182" spans="2:87" ht="18.649999999999999" customHeight="1">
      <c r="BS182" s="32"/>
      <c r="BU182" s="46">
        <f t="shared" si="1367"/>
        <v>3</v>
      </c>
      <c r="BV182" s="47">
        <f t="shared" si="1368"/>
        <v>-33.848556292374838</v>
      </c>
      <c r="BW182" s="45">
        <f t="shared" si="1369"/>
        <v>-78.060534482207132</v>
      </c>
      <c r="BX182" s="49">
        <f t="shared" si="1373"/>
        <v>-33.848556292374838</v>
      </c>
      <c r="BY182" s="10">
        <f t="shared" si="1374"/>
        <v>-40.104626163436272</v>
      </c>
      <c r="BZ182" s="48">
        <f t="shared" si="1375"/>
        <v>-0.69995777183342445</v>
      </c>
      <c r="CA182" s="31">
        <f t="shared" si="1370"/>
        <v>-1.7906809483566807E-3</v>
      </c>
      <c r="CC182" s="44">
        <f t="shared" si="1371"/>
        <v>3</v>
      </c>
      <c r="CD182" s="47">
        <f t="shared" si="1371"/>
        <v>-33.848556292374838</v>
      </c>
      <c r="CE182" s="45">
        <f t="shared" si="1372"/>
        <v>-1.7906809483566807E-3</v>
      </c>
      <c r="CF182" s="49"/>
      <c r="CG182" s="10">
        <v>-81.798533490057821</v>
      </c>
      <c r="CH182" s="48"/>
      <c r="CI182" s="31"/>
    </row>
    <row r="183" spans="2:87" ht="18.649999999999999" customHeight="1" thickBot="1">
      <c r="D183" s="8"/>
      <c r="E183" s="8" t="s">
        <v>93</v>
      </c>
      <c r="F183" s="8"/>
      <c r="G183" s="8"/>
      <c r="H183" s="8"/>
      <c r="I183" s="8"/>
      <c r="J183" s="8" t="s">
        <v>94</v>
      </c>
      <c r="K183" s="8"/>
      <c r="L183" s="8"/>
      <c r="M183" s="8"/>
      <c r="N183" s="8"/>
      <c r="O183" s="8" t="s">
        <v>95</v>
      </c>
      <c r="P183" s="8"/>
      <c r="Q183" s="8"/>
      <c r="R183" s="8"/>
      <c r="S183" s="8"/>
      <c r="T183" s="8" t="s">
        <v>96</v>
      </c>
      <c r="U183" s="8"/>
      <c r="V183" s="8"/>
      <c r="W183" s="8"/>
      <c r="X183" s="8"/>
      <c r="Y183" s="8" t="s">
        <v>97</v>
      </c>
      <c r="Z183" s="8"/>
      <c r="AA183" s="8"/>
      <c r="AB183" s="8"/>
      <c r="AC183" s="8"/>
      <c r="AD183" s="8" t="s">
        <v>98</v>
      </c>
      <c r="AE183" s="8"/>
      <c r="AF183" s="8"/>
      <c r="AG183" s="8"/>
      <c r="AH183" s="8"/>
      <c r="AI183" s="8" t="s">
        <v>99</v>
      </c>
      <c r="AJ183" s="8"/>
      <c r="AK183" s="8"/>
      <c r="AL183" s="8"/>
      <c r="AM183" s="8"/>
      <c r="AN183" s="8" t="s">
        <v>96</v>
      </c>
      <c r="AO183" s="8"/>
      <c r="AP183" s="8"/>
      <c r="AQ183" s="8"/>
      <c r="AR183" s="8"/>
      <c r="AS183" s="8" t="s">
        <v>100</v>
      </c>
      <c r="AT183" s="8"/>
      <c r="AU183" s="8"/>
      <c r="AV183" s="8"/>
      <c r="AW183" s="8"/>
      <c r="AX183" s="8" t="s">
        <v>94</v>
      </c>
      <c r="AY183" s="8"/>
      <c r="AZ183" s="8"/>
      <c r="BA183" s="8"/>
      <c r="BB183" s="8"/>
      <c r="BC183" s="8" t="s">
        <v>101</v>
      </c>
      <c r="BD183" s="8"/>
      <c r="BE183" s="8"/>
      <c r="BF183" s="8"/>
      <c r="BG183" s="8"/>
      <c r="BH183" s="8" t="s">
        <v>96</v>
      </c>
      <c r="BI183" s="8"/>
      <c r="BJ183" s="8"/>
      <c r="BK183" s="8"/>
      <c r="BL183" s="8"/>
      <c r="BM183" s="8" t="s">
        <v>102</v>
      </c>
      <c r="BN183" s="8"/>
      <c r="BO183" s="8"/>
      <c r="BP183" s="8"/>
      <c r="BU183" s="46">
        <f t="shared" si="1367"/>
        <v>3.02</v>
      </c>
      <c r="BV183" s="47">
        <f t="shared" si="1368"/>
        <v>-32.694165022624404</v>
      </c>
      <c r="BW183" s="45">
        <f t="shared" si="1369"/>
        <v>-78.862627005475858</v>
      </c>
      <c r="BX183" s="49">
        <f t="shared" si="1373"/>
        <v>-32.694165022624404</v>
      </c>
      <c r="BY183" s="10">
        <f t="shared" si="1374"/>
        <v>-42.14612080581329</v>
      </c>
      <c r="BZ183" s="48">
        <f t="shared" si="1375"/>
        <v>-0.73558857500472752</v>
      </c>
      <c r="CA183" s="31">
        <f t="shared" si="1370"/>
        <v>-2.3360633018682827E-3</v>
      </c>
      <c r="CC183" s="44">
        <f t="shared" si="1371"/>
        <v>3.02</v>
      </c>
      <c r="CD183" s="47">
        <f t="shared" si="1371"/>
        <v>-32.694165022624404</v>
      </c>
      <c r="CE183" s="45">
        <f t="shared" si="1372"/>
        <v>-2.3360633018682827E-3</v>
      </c>
      <c r="CF183" s="49"/>
      <c r="CG183" s="10">
        <v>-82.226854976500988</v>
      </c>
      <c r="CH183" s="48"/>
      <c r="CI183" s="31"/>
    </row>
    <row r="184" spans="2:87" ht="18.649999999999999" customHeight="1" thickBot="1">
      <c r="B184" s="16"/>
      <c r="D184" s="250" t="s">
        <v>22</v>
      </c>
      <c r="E184" s="251"/>
      <c r="F184" s="252" t="s">
        <v>23</v>
      </c>
      <c r="G184" s="253"/>
      <c r="H184" s="123"/>
      <c r="I184" s="242" t="s">
        <v>1</v>
      </c>
      <c r="J184" s="243"/>
      <c r="K184" s="244" t="s">
        <v>2</v>
      </c>
      <c r="L184" s="245"/>
      <c r="M184" s="123"/>
      <c r="N184" s="242" t="s">
        <v>43</v>
      </c>
      <c r="O184" s="243"/>
      <c r="P184" s="244" t="s">
        <v>44</v>
      </c>
      <c r="Q184" s="245"/>
      <c r="R184" s="123"/>
      <c r="S184" s="242" t="s">
        <v>32</v>
      </c>
      <c r="T184" s="243"/>
      <c r="U184" s="244" t="s">
        <v>33</v>
      </c>
      <c r="V184" s="245"/>
      <c r="W184" s="123"/>
      <c r="X184" s="242" t="s">
        <v>45</v>
      </c>
      <c r="Y184" s="243"/>
      <c r="Z184" s="244" t="s">
        <v>46</v>
      </c>
      <c r="AA184" s="245"/>
      <c r="AB184" s="127"/>
      <c r="AC184" s="242" t="s">
        <v>62</v>
      </c>
      <c r="AD184" s="243"/>
      <c r="AE184" s="244" t="s">
        <v>3</v>
      </c>
      <c r="AF184" s="245"/>
      <c r="AG184" s="123"/>
      <c r="AH184" s="242" t="s">
        <v>76</v>
      </c>
      <c r="AI184" s="243"/>
      <c r="AJ184" s="244" t="s">
        <v>77</v>
      </c>
      <c r="AK184" s="245"/>
      <c r="AL184" s="127"/>
      <c r="AM184" s="242" t="s">
        <v>64</v>
      </c>
      <c r="AN184" s="243"/>
      <c r="AO184" s="244" t="s">
        <v>65</v>
      </c>
      <c r="AP184" s="245"/>
      <c r="AQ184" s="123"/>
      <c r="AR184" s="242" t="s">
        <v>80</v>
      </c>
      <c r="AS184" s="243"/>
      <c r="AT184" s="244" t="s">
        <v>81</v>
      </c>
      <c r="AU184" s="245"/>
      <c r="AV184" s="127"/>
      <c r="AW184" s="242" t="s">
        <v>68</v>
      </c>
      <c r="AX184" s="243"/>
      <c r="AY184" s="244" t="s">
        <v>69</v>
      </c>
      <c r="AZ184" s="245"/>
      <c r="BA184" s="123"/>
      <c r="BB184" s="246" t="s">
        <v>84</v>
      </c>
      <c r="BC184" s="247"/>
      <c r="BD184" s="248" t="s">
        <v>85</v>
      </c>
      <c r="BE184" s="249"/>
      <c r="BF184" s="127"/>
      <c r="BG184" s="242" t="s">
        <v>72</v>
      </c>
      <c r="BH184" s="243"/>
      <c r="BI184" s="244" t="s">
        <v>73</v>
      </c>
      <c r="BJ184" s="245"/>
      <c r="BK184" s="123"/>
      <c r="BL184" s="242" t="s">
        <v>88</v>
      </c>
      <c r="BM184" s="243"/>
      <c r="BN184" s="244" t="s">
        <v>89</v>
      </c>
      <c r="BO184" s="245"/>
      <c r="BP184" s="123"/>
      <c r="BQ184" s="19" t="s">
        <v>165</v>
      </c>
      <c r="BS184" s="63" t="s">
        <v>120</v>
      </c>
      <c r="BT184" s="4"/>
      <c r="BU184" s="46">
        <f t="shared" si="1367"/>
        <v>3.04</v>
      </c>
      <c r="BV184" s="47">
        <f t="shared" si="1368"/>
        <v>-31.493106108091048</v>
      </c>
      <c r="BW184" s="45">
        <f t="shared" si="1369"/>
        <v>-79.705549421592124</v>
      </c>
      <c r="BX184" s="49">
        <f t="shared" si="1373"/>
        <v>-31.493106108091048</v>
      </c>
      <c r="BY184" s="10">
        <f t="shared" si="1374"/>
        <v>-44.667457237458265</v>
      </c>
      <c r="BZ184" s="48">
        <f t="shared" si="1375"/>
        <v>-0.7795941972874173</v>
      </c>
      <c r="CA184" s="31">
        <f t="shared" si="1370"/>
        <v>-3.0805461450527159E-3</v>
      </c>
      <c r="CC184" s="44">
        <f t="shared" si="1371"/>
        <v>3.04</v>
      </c>
      <c r="CD184" s="47">
        <f t="shared" si="1371"/>
        <v>-31.493106108091048</v>
      </c>
      <c r="CE184" s="45">
        <f t="shared" si="1372"/>
        <v>-3.0805461450527159E-3</v>
      </c>
      <c r="CF184" s="49"/>
      <c r="CG184" s="10">
        <v>-82.652002407001305</v>
      </c>
      <c r="CH184" s="48"/>
      <c r="CI184" s="31"/>
    </row>
    <row r="185" spans="2:87" ht="18.649999999999999" customHeight="1" thickTop="1" thickBot="1">
      <c r="B185" s="39">
        <v>0.46</v>
      </c>
      <c r="D185" s="25">
        <f t="shared" ref="D185" si="1589">COS($F$8*$B185)</f>
        <v>0.98835339648772624</v>
      </c>
      <c r="E185" s="26">
        <v>0</v>
      </c>
      <c r="F185" s="10">
        <v>0</v>
      </c>
      <c r="G185" s="85">
        <f t="shared" ref="G185" si="1590">$E$8*SIN($B185*$F$8)</f>
        <v>0.45652828265133605</v>
      </c>
      <c r="I185" s="21">
        <v>1</v>
      </c>
      <c r="J185" s="24">
        <v>0</v>
      </c>
      <c r="K185" s="22">
        <v>0</v>
      </c>
      <c r="L185" s="23">
        <v>0</v>
      </c>
      <c r="N185" s="21">
        <f t="shared" ref="N185" si="1591">D185*I185+F185*I188-E185*J185-G185*J188</f>
        <v>0.74088590362587781</v>
      </c>
      <c r="O185" s="24">
        <f t="shared" ref="O185" si="1592">(D185*J185+E185*I185+F185*J188+G185*I188)</f>
        <v>0</v>
      </c>
      <c r="P185" s="22">
        <f t="shared" ref="P185" si="1593">D185*K185+F185*K188-E185*L185-G185*L188</f>
        <v>0</v>
      </c>
      <c r="Q185" s="23">
        <f t="shared" ref="Q185" si="1594">(D185*L185+E185*K185+F185*L188+G185*K188)</f>
        <v>0.45652828265133605</v>
      </c>
      <c r="S185" s="25">
        <f t="shared" ref="S185" si="1595">COS($U$8*$B185)</f>
        <v>0.96467086318267736</v>
      </c>
      <c r="T185" s="26">
        <v>0</v>
      </c>
      <c r="U185" s="10">
        <v>0</v>
      </c>
      <c r="V185" s="85">
        <f t="shared" ref="V185" si="1596">$T$8*SIN($B185*$U$8)</f>
        <v>0.79037404533391287</v>
      </c>
      <c r="X185" s="21">
        <f t="shared" ref="X185" si="1597">N185*S185+P185*S188-O185*T185-Q185*T188</f>
        <v>0.67461903244082233</v>
      </c>
      <c r="Y185" s="24">
        <f t="shared" ref="Y185" si="1598">(N185*T185+O185*S185+P185*T188+Q185*S188)</f>
        <v>0</v>
      </c>
      <c r="Z185" s="22">
        <f t="shared" ref="Z185" si="1599">N185*U185+P185*U188-O185*V185-Q185*V188</f>
        <v>0</v>
      </c>
      <c r="AA185" s="23">
        <f t="shared" ref="AA185" si="1600">(N185*V185+O185*U185+P185*V188+Q185*U188)</f>
        <v>1.0259765212722263</v>
      </c>
      <c r="AB185" s="8"/>
      <c r="AC185" s="21">
        <v>1</v>
      </c>
      <c r="AD185" s="24">
        <v>0</v>
      </c>
      <c r="AE185" s="22">
        <v>0</v>
      </c>
      <c r="AF185" s="23">
        <v>0</v>
      </c>
      <c r="AH185" s="21">
        <f t="shared" ref="AH185" si="1601">X185*AC185+Z185*AC188-Y185*AD185-AA185*AD188</f>
        <v>7.280410687397243E-2</v>
      </c>
      <c r="AI185" s="24">
        <f t="shared" ref="AI185" si="1602">(X185*AD185+Y185*AC185+Z185*AD188+AA185*AC188)</f>
        <v>0</v>
      </c>
      <c r="AJ185" s="22">
        <f t="shared" ref="AJ185" si="1603">X185*AE185+Z185*AE188-Y185*AF185-AA185*AF188</f>
        <v>0</v>
      </c>
      <c r="AK185" s="23">
        <f t="shared" ref="AK185" si="1604">(X185*AF185+Y185*AE185+Z185*AF188+AA185*AE188)</f>
        <v>1.0259765212722263</v>
      </c>
      <c r="AL185" s="8"/>
      <c r="AM185" s="25">
        <f t="shared" ref="AM185" si="1605">COS($AO$8*$B185)</f>
        <v>0.96467086318267736</v>
      </c>
      <c r="AN185" s="26">
        <v>0</v>
      </c>
      <c r="AO185" s="10">
        <v>0</v>
      </c>
      <c r="AP185" s="85">
        <f t="shared" ref="AP185" si="1606">$AN$8*SIN($B185*$AO$8)</f>
        <v>0.79037404533391287</v>
      </c>
      <c r="AR185" s="21">
        <f t="shared" ref="AR185" si="1607">AH185*AM185+AJ185*AM188-AI185*AN185-AK185*AN188</f>
        <v>-1.9868578660368313E-2</v>
      </c>
      <c r="AS185" s="24">
        <f t="shared" ref="AS185" si="1608">(AH185*AN185+AI185*AM185+AJ185*AN188+AK185*AM188)</f>
        <v>0</v>
      </c>
      <c r="AT185" s="22">
        <f t="shared" ref="AT185" si="1609">AH185*AO185+AJ185*AO188-AI185*AP185-AK185*AP188</f>
        <v>0</v>
      </c>
      <c r="AU185" s="23">
        <f t="shared" ref="AU185" si="1610">(AH185*AP185+AI185*AO185+AJ185*AP188+AK185*AO188)</f>
        <v>1.0472721328477432</v>
      </c>
      <c r="AV185" s="8"/>
      <c r="AW185" s="21">
        <v>1</v>
      </c>
      <c r="AX185" s="24">
        <v>0</v>
      </c>
      <c r="AY185" s="22">
        <v>0</v>
      </c>
      <c r="AZ185" s="23">
        <v>0</v>
      </c>
      <c r="BB185" s="21">
        <f t="shared" ref="BB185" si="1611">AR185*AW185+AT185*AW188-AS185*AX185-AU185*AX188</f>
        <v>-0.58755697587155298</v>
      </c>
      <c r="BC185" s="24">
        <f t="shared" ref="BC185" si="1612">(AR185*AX185+AS185*AW185+AT185*AX188+AU185*AW188)</f>
        <v>0</v>
      </c>
      <c r="BD185" s="22">
        <f t="shared" ref="BD185" si="1613">AR185*AY185+AT185*AY188-AS185*AZ185-AU185*AZ188</f>
        <v>0</v>
      </c>
      <c r="BE185" s="23">
        <f t="shared" ref="BE185" si="1614">(AR185*AZ185+AS185*AY185+AT185*AZ188+AU185*AY188)</f>
        <v>1.0472721328477432</v>
      </c>
      <c r="BF185" s="8"/>
      <c r="BG185" s="25">
        <f t="shared" ref="BG185" si="1615">COS($BI$8*$B185)</f>
        <v>0.98835264509221388</v>
      </c>
      <c r="BH185" s="26">
        <v>0</v>
      </c>
      <c r="BI185" s="10">
        <v>0</v>
      </c>
      <c r="BJ185" s="85">
        <f t="shared" ref="BJ185" si="1616">$BH$8*SIN($B185*$BI$8)</f>
        <v>0.45654292290322429</v>
      </c>
      <c r="BL185" s="21">
        <f t="shared" ref="BL185" si="1617">BB185*BG185+BD185*BG188-BC185*BH185-BE185*BH188</f>
        <v>-0.63383845575674291</v>
      </c>
      <c r="BM185" s="24">
        <f t="shared" ref="BM185" si="1618">(BB185*BH185+BC185*BG185+BD185*BH188+BE185*BG188)</f>
        <v>0</v>
      </c>
      <c r="BN185" s="22">
        <f t="shared" ref="BN185" si="1619">BB185*BI185+BD185*BI188-BC185*BJ185-BE185*BJ188</f>
        <v>0</v>
      </c>
      <c r="BO185" s="23">
        <f t="shared" ref="BO185" si="1620">(BB185*BJ185+BC185*BI185+BD185*BJ188+BE185*BI188)</f>
        <v>0.7668292034948534</v>
      </c>
      <c r="BQ185" s="27">
        <f t="shared" ref="BQ185" si="1621">20*LOG((2*$BL$8)/(($BL$8*BL185+BN185+$BL$8*BL188+BN188)^2+($BL$8*BM185+BO185+$BL$8*BM188+BO188)^2)^0.5)</f>
        <v>-1.9267106449404796E-4</v>
      </c>
      <c r="BS185" s="64">
        <f t="shared" ref="BS185" si="1622">((BL185^2+BM185^2)/(BL188^2+BM188^2))^0.5</f>
        <v>0.81245650560936611</v>
      </c>
      <c r="BT185" s="4"/>
      <c r="BU185" s="46">
        <f t="shared" si="1367"/>
        <v>3.06</v>
      </c>
      <c r="BV185" s="47">
        <f t="shared" si="1368"/>
        <v>-30.237771284218148</v>
      </c>
      <c r="BW185" s="45">
        <f t="shared" si="1369"/>
        <v>-80.59889856634129</v>
      </c>
      <c r="BX185" s="49">
        <f t="shared" si="1373"/>
        <v>-30.237771284218148</v>
      </c>
      <c r="BY185" s="10">
        <f t="shared" si="1374"/>
        <v>-47.831771126600088</v>
      </c>
      <c r="BZ185" s="48">
        <f t="shared" si="1375"/>
        <v>-0.83482189321952893</v>
      </c>
      <c r="CA185" s="31">
        <f t="shared" si="1370"/>
        <v>-4.1135126981121546E-3</v>
      </c>
      <c r="CC185" s="44">
        <f t="shared" si="1371"/>
        <v>3.06</v>
      </c>
      <c r="CD185" s="47">
        <f t="shared" si="1371"/>
        <v>-30.237771284218148</v>
      </c>
      <c r="CE185" s="45">
        <f t="shared" si="1372"/>
        <v>-4.1135126981121546E-3</v>
      </c>
      <c r="CF185" s="49"/>
      <c r="CG185" s="10">
        <v>-83.07402498180258</v>
      </c>
      <c r="CH185" s="48"/>
      <c r="CI185" s="31"/>
    </row>
    <row r="186" spans="2:87" ht="18.649999999999999" customHeight="1" thickBot="1">
      <c r="D186" s="25"/>
      <c r="E186" s="10"/>
      <c r="F186" s="10"/>
      <c r="G186" s="31"/>
      <c r="I186" s="29"/>
      <c r="L186" s="30"/>
      <c r="N186" s="29"/>
      <c r="Q186" s="30"/>
      <c r="S186" s="29"/>
      <c r="V186" s="30"/>
      <c r="X186" s="29"/>
      <c r="AA186" s="30"/>
      <c r="AC186" s="29"/>
      <c r="AF186" s="30"/>
      <c r="AH186" s="29"/>
      <c r="AK186" s="30"/>
      <c r="AM186" s="29"/>
      <c r="AP186" s="30"/>
      <c r="AR186" s="29"/>
      <c r="AU186" s="30"/>
      <c r="AW186" s="29"/>
      <c r="AZ186" s="30"/>
      <c r="BB186" s="29"/>
      <c r="BE186" s="30"/>
      <c r="BG186" s="29"/>
      <c r="BJ186" s="30"/>
      <c r="BL186" s="29"/>
      <c r="BO186" s="30"/>
      <c r="BS186" s="65"/>
      <c r="BT186" s="65"/>
      <c r="BU186" s="46">
        <f t="shared" si="1367"/>
        <v>3.08</v>
      </c>
      <c r="BV186" s="47">
        <f t="shared" si="1368"/>
        <v>-28.918760573175817</v>
      </c>
      <c r="BW186" s="45">
        <f t="shared" si="1369"/>
        <v>-81.555533988873293</v>
      </c>
      <c r="BX186" s="49">
        <f t="shared" si="1373"/>
        <v>-28.918760573175817</v>
      </c>
      <c r="BY186" s="10">
        <f t="shared" si="1374"/>
        <v>-51.881802969817372</v>
      </c>
      <c r="BZ186" s="48">
        <f t="shared" si="1375"/>
        <v>-0.90550828369428538</v>
      </c>
      <c r="CA186" s="31">
        <f t="shared" si="1370"/>
        <v>-5.5742563465640341E-3</v>
      </c>
      <c r="CC186" s="44">
        <f t="shared" si="1371"/>
        <v>3.08</v>
      </c>
      <c r="CD186" s="47">
        <f t="shared" si="1371"/>
        <v>-28.918760573175817</v>
      </c>
      <c r="CE186" s="45">
        <f t="shared" si="1372"/>
        <v>-5.5742563465640341E-3</v>
      </c>
      <c r="CF186" s="49"/>
      <c r="CG186" s="10">
        <v>-83.492970714952932</v>
      </c>
      <c r="CH186" s="48"/>
      <c r="CI186" s="31"/>
    </row>
    <row r="187" spans="2:87" ht="18.649999999999999" customHeight="1" thickBot="1">
      <c r="D187" s="254" t="s">
        <v>24</v>
      </c>
      <c r="E187" s="255"/>
      <c r="F187" s="256" t="s">
        <v>25</v>
      </c>
      <c r="G187" s="257"/>
      <c r="H187" s="123"/>
      <c r="I187" s="242" t="s">
        <v>4</v>
      </c>
      <c r="J187" s="243"/>
      <c r="K187" s="244" t="s">
        <v>5</v>
      </c>
      <c r="L187" s="245"/>
      <c r="M187" s="123"/>
      <c r="N187" s="242" t="s">
        <v>6</v>
      </c>
      <c r="O187" s="243"/>
      <c r="P187" s="244" t="s">
        <v>7</v>
      </c>
      <c r="Q187" s="245"/>
      <c r="R187" s="123"/>
      <c r="S187" s="242" t="s">
        <v>34</v>
      </c>
      <c r="T187" s="243"/>
      <c r="U187" s="244" t="s">
        <v>35</v>
      </c>
      <c r="V187" s="245"/>
      <c r="W187" s="123"/>
      <c r="X187" s="242" t="s">
        <v>47</v>
      </c>
      <c r="Y187" s="243"/>
      <c r="Z187" s="244" t="s">
        <v>48</v>
      </c>
      <c r="AA187" s="245"/>
      <c r="AB187" s="127"/>
      <c r="AC187" s="242" t="s">
        <v>63</v>
      </c>
      <c r="AD187" s="243"/>
      <c r="AE187" s="244" t="s">
        <v>8</v>
      </c>
      <c r="AF187" s="245"/>
      <c r="AG187" s="123"/>
      <c r="AH187" s="242" t="s">
        <v>78</v>
      </c>
      <c r="AI187" s="243"/>
      <c r="AJ187" s="244" t="s">
        <v>79</v>
      </c>
      <c r="AK187" s="245"/>
      <c r="AL187" s="127"/>
      <c r="AM187" s="242" t="s">
        <v>67</v>
      </c>
      <c r="AN187" s="243"/>
      <c r="AO187" s="244" t="s">
        <v>66</v>
      </c>
      <c r="AP187" s="245"/>
      <c r="AQ187" s="123"/>
      <c r="AR187" s="242" t="s">
        <v>83</v>
      </c>
      <c r="AS187" s="243"/>
      <c r="AT187" s="244" t="s">
        <v>82</v>
      </c>
      <c r="AU187" s="245"/>
      <c r="AV187" s="127"/>
      <c r="AW187" s="242" t="s">
        <v>71</v>
      </c>
      <c r="AX187" s="243"/>
      <c r="AY187" s="244" t="s">
        <v>70</v>
      </c>
      <c r="AZ187" s="245"/>
      <c r="BA187" s="123"/>
      <c r="BB187" s="124" t="s">
        <v>87</v>
      </c>
      <c r="BC187" s="125"/>
      <c r="BD187" s="122" t="s">
        <v>86</v>
      </c>
      <c r="BE187" s="126"/>
      <c r="BF187" s="127"/>
      <c r="BG187" s="242" t="s">
        <v>74</v>
      </c>
      <c r="BH187" s="243"/>
      <c r="BI187" s="244" t="s">
        <v>75</v>
      </c>
      <c r="BJ187" s="245"/>
      <c r="BK187" s="123"/>
      <c r="BL187" s="242" t="s">
        <v>91</v>
      </c>
      <c r="BM187" s="243"/>
      <c r="BN187" s="244" t="s">
        <v>90</v>
      </c>
      <c r="BO187" s="245"/>
      <c r="BP187" s="123"/>
      <c r="BQ187" s="35" t="s">
        <v>166</v>
      </c>
      <c r="BS187" s="66" t="s">
        <v>121</v>
      </c>
      <c r="BT187" s="65"/>
      <c r="BU187" s="46">
        <f t="shared" si="1367"/>
        <v>3.1</v>
      </c>
      <c r="BV187" s="47">
        <f t="shared" si="1368"/>
        <v>-27.524216459228615</v>
      </c>
      <c r="BW187" s="45">
        <f t="shared" si="1369"/>
        <v>-82.593170048269641</v>
      </c>
      <c r="BX187" s="49">
        <f t="shared" si="1373"/>
        <v>-27.524216459228615</v>
      </c>
      <c r="BY187" s="10">
        <f t="shared" si="1374"/>
        <v>-57.191943740461632</v>
      </c>
      <c r="BZ187" s="48">
        <f t="shared" si="1375"/>
        <v>-0.99818772388641674</v>
      </c>
      <c r="CA187" s="31">
        <f t="shared" si="1370"/>
        <v>-7.6868242205912311E-3</v>
      </c>
      <c r="CC187" s="44">
        <f t="shared" si="1371"/>
        <v>3.1</v>
      </c>
      <c r="CD187" s="47">
        <f t="shared" si="1371"/>
        <v>-27.524216459228615</v>
      </c>
      <c r="CE187" s="45">
        <f t="shared" si="1372"/>
        <v>-7.6868242205912311E-3</v>
      </c>
      <c r="CF187" s="49"/>
      <c r="CG187" s="10">
        <v>-83.908886473479271</v>
      </c>
      <c r="CH187" s="48"/>
      <c r="CI187" s="31"/>
    </row>
    <row r="188" spans="2:87" ht="18.649999999999999" customHeight="1" thickTop="1" thickBot="1">
      <c r="D188" s="15">
        <v>0</v>
      </c>
      <c r="E188" s="145">
        <f t="shared" ref="E188" si="1623">(1/$E$8)*SIN($B185*$F$8)</f>
        <v>5.0725364739037333E-2</v>
      </c>
      <c r="F188" s="15">
        <f t="shared" ref="F188" si="1624">COS($F$8*$B185)</f>
        <v>0.98835339648772624</v>
      </c>
      <c r="G188" s="37">
        <v>0</v>
      </c>
      <c r="I188" s="21">
        <v>0</v>
      </c>
      <c r="J188" s="24">
        <f t="shared" ref="J188" si="1625">(TAN($K$8*$B185))/$J$8</f>
        <v>0.54206388139778527</v>
      </c>
      <c r="K188" s="22">
        <v>1</v>
      </c>
      <c r="L188" s="23">
        <v>0</v>
      </c>
      <c r="N188" s="21">
        <f t="shared" ref="N188" si="1626">D188*I185+F188*I188-E188*J185-G188*J188</f>
        <v>0</v>
      </c>
      <c r="O188" s="24">
        <f t="shared" ref="O188" si="1627">(D188*J185+E188*I185+F188*J188+G188*I188)</f>
        <v>0.58647604303185841</v>
      </c>
      <c r="P188" s="22">
        <f t="shared" ref="P188" si="1628">D188*K185+F188*K188-E188*L185-G188*L188</f>
        <v>0.98835339648772624</v>
      </c>
      <c r="Q188" s="23">
        <f t="shared" ref="Q188" si="1629">(D188*L185+E188*K185+F188*L188+G188*K188)</f>
        <v>0</v>
      </c>
      <c r="S188" s="15">
        <v>0</v>
      </c>
      <c r="T188" s="145">
        <f t="shared" ref="T188" si="1630">(1/$T$8)*SIN($B185*$U$8)</f>
        <v>8.7819338370434763E-2</v>
      </c>
      <c r="U188" s="15">
        <f t="shared" ref="U188" si="1631">COS($U$8*$B185)</f>
        <v>0.96467086318267736</v>
      </c>
      <c r="V188" s="37">
        <v>0</v>
      </c>
      <c r="X188" s="21">
        <f t="shared" ref="X188" si="1632">N188*S185+P188*S188-O188*T185-Q188*T188</f>
        <v>0</v>
      </c>
      <c r="Y188" s="24">
        <f t="shared" ref="Y188" si="1633">(N188*T185+O188*S185+P188*T188+Q188*S188)</f>
        <v>0.65255289202322797</v>
      </c>
      <c r="Z188" s="22">
        <f t="shared" ref="Z188" si="1634">N188*U185+P188*U188-O188*V185-Q188*V188</f>
        <v>0.48990028149682996</v>
      </c>
      <c r="AA188" s="23">
        <f t="shared" ref="AA188" si="1635">(N188*V185+O188*U185+P188*V188+Q188*U188)</f>
        <v>0</v>
      </c>
      <c r="AB188" s="8"/>
      <c r="AC188" s="21">
        <v>0</v>
      </c>
      <c r="AD188" s="24">
        <f t="shared" ref="AD188" si="1636">(TAN($AE$8*$B185))/$AD$8</f>
        <v>0.58657767803554639</v>
      </c>
      <c r="AE188" s="22">
        <v>1</v>
      </c>
      <c r="AF188" s="23">
        <v>0</v>
      </c>
      <c r="AH188" s="21">
        <f t="shared" ref="AH188" si="1637">X188*AC185+Z188*AC188-Y188*AD185-AA188*AD188</f>
        <v>0</v>
      </c>
      <c r="AI188" s="24">
        <f t="shared" ref="AI188" si="1638">(X188*AD185+Y188*AC185+Z188*AD188+AA188*AC188)</f>
        <v>0.93991746161259904</v>
      </c>
      <c r="AJ188" s="22">
        <f t="shared" ref="AJ188" si="1639">X188*AE185+Z188*AE188-Y188*AF185-AA188*AF188</f>
        <v>0.48990028149682996</v>
      </c>
      <c r="AK188" s="23">
        <f t="shared" ref="AK188" si="1640">(X188*AF185+Y188*AE185+Z188*AF188+AA188*AE188)</f>
        <v>0</v>
      </c>
      <c r="AL188" s="8"/>
      <c r="AM188" s="15">
        <v>0</v>
      </c>
      <c r="AN188" s="85">
        <f t="shared" ref="AN188" si="1641">(1/$AN$8)*SIN($B185*$AO$8)</f>
        <v>8.7819338370434763E-2</v>
      </c>
      <c r="AO188" s="25">
        <f t="shared" ref="AO188" si="1642">COS($AO$8*$B185)</f>
        <v>0.96467086318267736</v>
      </c>
      <c r="AP188" s="37">
        <v>0</v>
      </c>
      <c r="AR188" s="21">
        <f t="shared" ref="AR188" si="1643">AH188*AM185+AJ188*AM188-AI188*AN185-AK188*AN188</f>
        <v>0</v>
      </c>
      <c r="AS188" s="24">
        <f t="shared" ref="AS188" si="1644">(AH188*AN185+AI188*AM185+AJ188*AN188+AK188*AM188)</f>
        <v>0.94973370760283826</v>
      </c>
      <c r="AT188" s="22">
        <f t="shared" ref="AT188" si="1645">AH188*AO185+AJ188*AO188-AI188*AP185-AK188*AP188</f>
        <v>-0.27029383898974912</v>
      </c>
      <c r="AU188" s="23">
        <f t="shared" ref="AU188" si="1646">(AH188*AP185+AI188*AO185+AJ188*AP188+AK188*AO188)</f>
        <v>0</v>
      </c>
      <c r="AV188" s="8"/>
      <c r="AW188" s="21">
        <v>0</v>
      </c>
      <c r="AX188" s="24">
        <f t="shared" ref="AX188" si="1647">(TAN($AY$8*$B185))/$AX$8</f>
        <v>0.54206388139778527</v>
      </c>
      <c r="AY188" s="22">
        <v>1</v>
      </c>
      <c r="AZ188" s="23">
        <v>0</v>
      </c>
      <c r="BB188" s="21">
        <f t="shared" ref="BB188" si="1648">AR188*AW185+AT188*AW188-AS188*AX185-AU188*AX188</f>
        <v>0</v>
      </c>
      <c r="BC188" s="24">
        <f t="shared" ref="BC188" si="1649">(AR188*AX185+AS188*AW185+AT188*AX188+AU188*AW188)</f>
        <v>0.80321718012214682</v>
      </c>
      <c r="BD188" s="22">
        <f t="shared" ref="BD188" si="1650">AR188*AY185+AT188*AY188-AS188*AZ185-AU188*AZ188</f>
        <v>-0.27029383898974912</v>
      </c>
      <c r="BE188" s="23">
        <f t="shared" ref="BE188" si="1651">(AR188*AZ185+AS188*AY185+AT188*AZ188+AU188*AY188)</f>
        <v>0</v>
      </c>
      <c r="BF188" s="8"/>
      <c r="BG188" s="15">
        <v>0</v>
      </c>
      <c r="BH188" s="85">
        <f t="shared" ref="BH188" si="1652">(1/$BH$8)*SIN($B185*$BI$8)</f>
        <v>5.0726991433691589E-2</v>
      </c>
      <c r="BI188" s="25">
        <f t="shared" ref="BI188" si="1653">COS($BI$8*$B185)</f>
        <v>0.98835264509221388</v>
      </c>
      <c r="BJ188" s="37">
        <v>0</v>
      </c>
      <c r="BL188" s="21">
        <f t="shared" ref="BL188" si="1654">BB188*BG185+BD188*BG188-BC188*BH185-BE188*BH188</f>
        <v>0</v>
      </c>
      <c r="BM188" s="24">
        <f t="shared" ref="BM188" si="1655">(BB188*BH185+BC188*BG185+BD188*BH188+BE188*BG188)</f>
        <v>0.7801506313022204</v>
      </c>
      <c r="BN188" s="22">
        <f t="shared" ref="BN188" si="1656">BB188*BI185+BD188*BI188-BC188*BJ185-BE188*BJ188</f>
        <v>-0.63384874985669803</v>
      </c>
      <c r="BO188" s="23">
        <f t="shared" ref="BO188" si="1657">(BB188*BJ185+BC188*BI185+BD188*BJ188+BE188*BI188)</f>
        <v>0</v>
      </c>
      <c r="BQ188" s="38">
        <f t="shared" ref="BQ188" si="1658">(180/PI())*ATAN(-1*(($BL$8*BM185+BO185+$BL$8*BM188+BO188)/($BL$8*BL185+BN185+$BL$8*BL188+BN188)))</f>
        <v>50.666772180847602</v>
      </c>
      <c r="BS188" s="67">
        <f t="shared" ref="BS188" si="1659">20*LOG(((($BL$8*BL185+BN185-$BL$8*BL188-BN188)^2+($BL$8*BM185+BO185-$BL$8*BM188-BO188)^2)/(($BL$8*BL185+BN185+$BL$8*BL188+BN188)^2+($BL$8*BM185+BO185+$BL$8*BM188+BO188)^2))^0.5)</f>
        <v>-43.529774479861551</v>
      </c>
      <c r="BT188" s="65"/>
      <c r="BU188" s="46">
        <f t="shared" si="1367"/>
        <v>3.12</v>
      </c>
      <c r="BV188" s="47">
        <f t="shared" si="1368"/>
        <v>-26.038821934624554</v>
      </c>
      <c r="BW188" s="45">
        <f t="shared" si="1369"/>
        <v>-83.737008923078875</v>
      </c>
      <c r="BX188" s="49">
        <f t="shared" si="1373"/>
        <v>-26.038821934624554</v>
      </c>
      <c r="BY188" s="10">
        <f t="shared" si="1374"/>
        <v>-64.364806344767743</v>
      </c>
      <c r="BZ188" s="48">
        <f t="shared" si="1375"/>
        <v>-1.1233777931247337</v>
      </c>
      <c r="CA188" s="31">
        <f t="shared" si="1370"/>
        <v>-1.0825383099881491E-2</v>
      </c>
      <c r="CC188" s="44">
        <f t="shared" si="1371"/>
        <v>3.12</v>
      </c>
      <c r="CD188" s="47">
        <f t="shared" si="1371"/>
        <v>-26.038821934624554</v>
      </c>
      <c r="CE188" s="45">
        <f t="shared" si="1372"/>
        <v>-1.0825383099881491E-2</v>
      </c>
      <c r="CF188" s="49"/>
      <c r="CG188" s="10">
        <v>-84.321818014914456</v>
      </c>
      <c r="CH188" s="48"/>
      <c r="CI188" s="31"/>
    </row>
    <row r="189" spans="2:87" ht="18.649999999999999" customHeight="1">
      <c r="BS189" s="32"/>
      <c r="BU189" s="46">
        <f t="shared" si="1367"/>
        <v>3.14</v>
      </c>
      <c r="BV189" s="47">
        <f t="shared" si="1368"/>
        <v>-24.442237362020627</v>
      </c>
      <c r="BW189" s="45">
        <f t="shared" si="1369"/>
        <v>-85.024305049974231</v>
      </c>
      <c r="BX189" s="49">
        <f t="shared" si="1373"/>
        <v>-24.442237362020627</v>
      </c>
      <c r="BY189" s="10">
        <f t="shared" si="1374"/>
        <v>-74.421700169872835</v>
      </c>
      <c r="BZ189" s="48">
        <f t="shared" si="1375"/>
        <v>-1.2989037028963042</v>
      </c>
      <c r="CA189" s="31">
        <f t="shared" si="1370"/>
        <v>-1.5643809933675874E-2</v>
      </c>
      <c r="CC189" s="44">
        <f t="shared" si="1371"/>
        <v>3.14</v>
      </c>
      <c r="CD189" s="47">
        <f t="shared" si="1371"/>
        <v>-24.442237362020627</v>
      </c>
      <c r="CE189" s="45">
        <f t="shared" si="1372"/>
        <v>-1.5643809933675874E-2</v>
      </c>
      <c r="CF189" s="49"/>
      <c r="CG189" s="10">
        <v>-84.731810023260977</v>
      </c>
      <c r="CH189" s="48"/>
      <c r="CI189" s="31"/>
    </row>
    <row r="190" spans="2:87" ht="18.649999999999999" customHeight="1" thickBot="1">
      <c r="D190" s="8"/>
      <c r="E190" s="8" t="s">
        <v>93</v>
      </c>
      <c r="F190" s="8"/>
      <c r="G190" s="8"/>
      <c r="H190" s="8"/>
      <c r="I190" s="8"/>
      <c r="J190" s="8" t="s">
        <v>94</v>
      </c>
      <c r="K190" s="8"/>
      <c r="L190" s="8"/>
      <c r="M190" s="8"/>
      <c r="N190" s="8"/>
      <c r="O190" s="8" t="s">
        <v>95</v>
      </c>
      <c r="P190" s="8"/>
      <c r="Q190" s="8"/>
      <c r="R190" s="8"/>
      <c r="S190" s="8"/>
      <c r="T190" s="8" t="s">
        <v>96</v>
      </c>
      <c r="U190" s="8"/>
      <c r="V190" s="8"/>
      <c r="W190" s="8"/>
      <c r="X190" s="8"/>
      <c r="Y190" s="8" t="s">
        <v>97</v>
      </c>
      <c r="Z190" s="8"/>
      <c r="AA190" s="8"/>
      <c r="AB190" s="8"/>
      <c r="AC190" s="8"/>
      <c r="AD190" s="8" t="s">
        <v>98</v>
      </c>
      <c r="AE190" s="8"/>
      <c r="AF190" s="8"/>
      <c r="AG190" s="8"/>
      <c r="AH190" s="8"/>
      <c r="AI190" s="8" t="s">
        <v>99</v>
      </c>
      <c r="AJ190" s="8"/>
      <c r="AK190" s="8"/>
      <c r="AL190" s="8"/>
      <c r="AM190" s="8"/>
      <c r="AN190" s="8" t="s">
        <v>96</v>
      </c>
      <c r="AO190" s="8"/>
      <c r="AP190" s="8"/>
      <c r="AQ190" s="8"/>
      <c r="AR190" s="8"/>
      <c r="AS190" s="8" t="s">
        <v>100</v>
      </c>
      <c r="AT190" s="8"/>
      <c r="AU190" s="8"/>
      <c r="AV190" s="8"/>
      <c r="AW190" s="8"/>
      <c r="AX190" s="8" t="s">
        <v>94</v>
      </c>
      <c r="AY190" s="8"/>
      <c r="AZ190" s="8"/>
      <c r="BA190" s="8"/>
      <c r="BB190" s="8"/>
      <c r="BC190" s="8" t="s">
        <v>101</v>
      </c>
      <c r="BD190" s="8"/>
      <c r="BE190" s="8"/>
      <c r="BF190" s="8"/>
      <c r="BG190" s="8"/>
      <c r="BH190" s="8" t="s">
        <v>96</v>
      </c>
      <c r="BI190" s="8"/>
      <c r="BJ190" s="8"/>
      <c r="BK190" s="8"/>
      <c r="BL190" s="8"/>
      <c r="BM190" s="8" t="s">
        <v>102</v>
      </c>
      <c r="BN190" s="8"/>
      <c r="BO190" s="8"/>
      <c r="BP190" s="8"/>
      <c r="BU190" s="46">
        <f t="shared" si="1367"/>
        <v>3.16</v>
      </c>
      <c r="BV190" s="47">
        <f t="shared" si="1368"/>
        <v>-22.706556522784819</v>
      </c>
      <c r="BW190" s="45">
        <f t="shared" si="1369"/>
        <v>-86.512739053371689</v>
      </c>
      <c r="BX190" s="49">
        <f t="shared" si="1373"/>
        <v>-22.706556522784819</v>
      </c>
      <c r="BY190" s="10">
        <f t="shared" si="1374"/>
        <v>-89.207396428386602</v>
      </c>
      <c r="BZ190" s="48">
        <f t="shared" si="1375"/>
        <v>-1.5569627848071763</v>
      </c>
      <c r="CA190" s="31">
        <f t="shared" si="1370"/>
        <v>-2.3350471774066912E-2</v>
      </c>
      <c r="CC190" s="44">
        <f t="shared" si="1371"/>
        <v>3.16</v>
      </c>
      <c r="CD190" s="47">
        <f t="shared" si="1371"/>
        <v>-22.706556522784819</v>
      </c>
      <c r="CE190" s="45">
        <f t="shared" si="1372"/>
        <v>-2.3350471774066912E-2</v>
      </c>
      <c r="CF190" s="49"/>
      <c r="CG190" s="10">
        <v>-85.138906143470123</v>
      </c>
      <c r="CH190" s="48"/>
      <c r="CI190" s="31"/>
    </row>
    <row r="191" spans="2:87" ht="18.649999999999999" customHeight="1" thickBot="1">
      <c r="B191" s="16"/>
      <c r="D191" s="250" t="s">
        <v>22</v>
      </c>
      <c r="E191" s="251"/>
      <c r="F191" s="252" t="s">
        <v>23</v>
      </c>
      <c r="G191" s="253"/>
      <c r="H191" s="123"/>
      <c r="I191" s="242" t="s">
        <v>1</v>
      </c>
      <c r="J191" s="243"/>
      <c r="K191" s="244" t="s">
        <v>2</v>
      </c>
      <c r="L191" s="245"/>
      <c r="M191" s="123"/>
      <c r="N191" s="242" t="s">
        <v>43</v>
      </c>
      <c r="O191" s="243"/>
      <c r="P191" s="244" t="s">
        <v>44</v>
      </c>
      <c r="Q191" s="245"/>
      <c r="R191" s="123"/>
      <c r="S191" s="242" t="s">
        <v>32</v>
      </c>
      <c r="T191" s="243"/>
      <c r="U191" s="244" t="s">
        <v>33</v>
      </c>
      <c r="V191" s="245"/>
      <c r="W191" s="123"/>
      <c r="X191" s="242" t="s">
        <v>45</v>
      </c>
      <c r="Y191" s="243"/>
      <c r="Z191" s="244" t="s">
        <v>46</v>
      </c>
      <c r="AA191" s="245"/>
      <c r="AB191" s="127"/>
      <c r="AC191" s="242" t="s">
        <v>62</v>
      </c>
      <c r="AD191" s="243"/>
      <c r="AE191" s="244" t="s">
        <v>3</v>
      </c>
      <c r="AF191" s="245"/>
      <c r="AG191" s="123"/>
      <c r="AH191" s="242" t="s">
        <v>76</v>
      </c>
      <c r="AI191" s="243"/>
      <c r="AJ191" s="244" t="s">
        <v>77</v>
      </c>
      <c r="AK191" s="245"/>
      <c r="AL191" s="127"/>
      <c r="AM191" s="242" t="s">
        <v>64</v>
      </c>
      <c r="AN191" s="243"/>
      <c r="AO191" s="244" t="s">
        <v>65</v>
      </c>
      <c r="AP191" s="245"/>
      <c r="AQ191" s="123"/>
      <c r="AR191" s="242" t="s">
        <v>80</v>
      </c>
      <c r="AS191" s="243"/>
      <c r="AT191" s="244" t="s">
        <v>81</v>
      </c>
      <c r="AU191" s="245"/>
      <c r="AV191" s="127"/>
      <c r="AW191" s="242" t="s">
        <v>68</v>
      </c>
      <c r="AX191" s="243"/>
      <c r="AY191" s="244" t="s">
        <v>69</v>
      </c>
      <c r="AZ191" s="245"/>
      <c r="BA191" s="123"/>
      <c r="BB191" s="246" t="s">
        <v>84</v>
      </c>
      <c r="BC191" s="247"/>
      <c r="BD191" s="248" t="s">
        <v>85</v>
      </c>
      <c r="BE191" s="249"/>
      <c r="BF191" s="127"/>
      <c r="BG191" s="242" t="s">
        <v>72</v>
      </c>
      <c r="BH191" s="243"/>
      <c r="BI191" s="244" t="s">
        <v>73</v>
      </c>
      <c r="BJ191" s="245"/>
      <c r="BK191" s="123"/>
      <c r="BL191" s="242" t="s">
        <v>88</v>
      </c>
      <c r="BM191" s="243"/>
      <c r="BN191" s="244" t="s">
        <v>89</v>
      </c>
      <c r="BO191" s="245"/>
      <c r="BP191" s="123"/>
      <c r="BQ191" s="19" t="s">
        <v>165</v>
      </c>
      <c r="BS191" s="63" t="s">
        <v>120</v>
      </c>
      <c r="BT191" s="4"/>
      <c r="BU191" s="46">
        <f t="shared" si="1367"/>
        <v>3.18</v>
      </c>
      <c r="BV191" s="47">
        <f t="shared" si="1368"/>
        <v>-20.791954121139394</v>
      </c>
      <c r="BW191" s="45">
        <f t="shared" si="1369"/>
        <v>-88.296886981939423</v>
      </c>
      <c r="BX191" s="49">
        <f t="shared" si="1373"/>
        <v>-20.791954121139394</v>
      </c>
      <c r="BY191" s="10">
        <f t="shared" si="1374"/>
        <v>8887.6658173659653</v>
      </c>
      <c r="BZ191" s="48">
        <f t="shared" si="1375"/>
        <v>-2.101991033568781</v>
      </c>
      <c r="CA191" s="31">
        <f t="shared" si="1370"/>
        <v>-3.6341656144777995E-2</v>
      </c>
      <c r="CC191" s="44">
        <f t="shared" si="1371"/>
        <v>3.18</v>
      </c>
      <c r="CD191" s="47">
        <f t="shared" si="1371"/>
        <v>-20.791954121139394</v>
      </c>
      <c r="CE191" s="45">
        <f t="shared" si="1372"/>
        <v>-3.6341656144777995E-2</v>
      </c>
      <c r="CF191" s="49"/>
      <c r="CG191" s="10">
        <v>-85.543149014511556</v>
      </c>
      <c r="CH191" s="48"/>
      <c r="CI191" s="31"/>
    </row>
    <row r="192" spans="2:87" ht="18.649999999999999" customHeight="1" thickTop="1" thickBot="1">
      <c r="B192" s="39">
        <v>0.48</v>
      </c>
      <c r="D192" s="25">
        <f t="shared" ref="D192" si="1660">COS($F$8*$B192)</f>
        <v>0.98732082409026656</v>
      </c>
      <c r="E192" s="26">
        <v>0</v>
      </c>
      <c r="F192" s="10">
        <v>0</v>
      </c>
      <c r="G192" s="85">
        <f t="shared" ref="G192" si="1661">$E$8*SIN($B192*$F$8)</f>
        <v>0.47621246608992884</v>
      </c>
      <c r="I192" s="21">
        <v>1</v>
      </c>
      <c r="J192" s="24">
        <v>0</v>
      </c>
      <c r="K192" s="22">
        <v>0</v>
      </c>
      <c r="L192" s="23">
        <v>0</v>
      </c>
      <c r="N192" s="21">
        <f t="shared" ref="N192" si="1662">D192*I192+F192*I195-E192*J192-G192*J195</f>
        <v>0.7168369475382057</v>
      </c>
      <c r="O192" s="24">
        <f t="shared" ref="O192" si="1663">(D192*J192+E192*I192+F192*J195+G192*I195)</f>
        <v>0</v>
      </c>
      <c r="P192" s="22">
        <f t="shared" ref="P192" si="1664">D192*K192+F192*K195-E192*L192-G192*L195</f>
        <v>0</v>
      </c>
      <c r="Q192" s="23">
        <f t="shared" ref="Q192" si="1665">(D192*L192+E192*K192+F192*L195+G192*K195)</f>
        <v>0.47621246608992884</v>
      </c>
      <c r="S192" s="25">
        <f t="shared" ref="S192" si="1666">COS($U$8*$B192)</f>
        <v>0.9615522433894087</v>
      </c>
      <c r="T192" s="26">
        <v>0</v>
      </c>
      <c r="U192" s="10">
        <v>0</v>
      </c>
      <c r="V192" s="85">
        <f t="shared" ref="V192" si="1667">$T$8*SIN($B192*$U$8)</f>
        <v>0.82386622038724122</v>
      </c>
      <c r="X192" s="21">
        <f t="shared" ref="X192" si="1668">N192*S192+P192*S195-O192*T192-Q192*T195</f>
        <v>0.64568335676768907</v>
      </c>
      <c r="Y192" s="24">
        <f t="shared" ref="Y192" si="1669">(N192*T192+O192*S192+P192*T195+Q192*S195)</f>
        <v>0</v>
      </c>
      <c r="Z192" s="22">
        <f t="shared" ref="Z192" si="1670">N192*U192+P192*U195-O192*V192-Q192*V195</f>
        <v>0</v>
      </c>
      <c r="AA192" s="23">
        <f t="shared" ref="AA192" si="1671">(N192*V192+O192*U192+P192*V195+Q192*U195)</f>
        <v>1.0484809117010023</v>
      </c>
      <c r="AB192" s="8"/>
      <c r="AC192" s="21">
        <v>1</v>
      </c>
      <c r="AD192" s="24">
        <v>0</v>
      </c>
      <c r="AE192" s="22">
        <v>0</v>
      </c>
      <c r="AF192" s="23">
        <v>0</v>
      </c>
      <c r="AH192" s="21">
        <f t="shared" ref="AH192" si="1672">X192*AC192+Z192*AC195-Y192*AD192-AA192*AD195</f>
        <v>8.066546436683586E-4</v>
      </c>
      <c r="AI192" s="24">
        <f t="shared" ref="AI192" si="1673">(X192*AD192+Y192*AC192+Z192*AD195+AA192*AC195)</f>
        <v>0</v>
      </c>
      <c r="AJ192" s="22">
        <f t="shared" ref="AJ192" si="1674">X192*AE192+Z192*AE195-Y192*AF192-AA192*AF195</f>
        <v>0</v>
      </c>
      <c r="AK192" s="23">
        <f t="shared" ref="AK192" si="1675">(X192*AF192+Y192*AE192+Z192*AF195+AA192*AE195)</f>
        <v>1.0484809117010023</v>
      </c>
      <c r="AL192" s="8"/>
      <c r="AM192" s="25">
        <f t="shared" ref="AM192" si="1676">COS($AO$8*$B192)</f>
        <v>0.9615522433894087</v>
      </c>
      <c r="AN192" s="26">
        <v>0</v>
      </c>
      <c r="AO192" s="10">
        <v>0</v>
      </c>
      <c r="AP192" s="85">
        <f t="shared" ref="AP192" si="1677">$AN$8*SIN($B192*$AO$8)</f>
        <v>0.82386622038724122</v>
      </c>
      <c r="AR192" s="21">
        <f t="shared" ref="AR192" si="1678">AH192*AM192+AJ192*AM195-AI192*AN192-AK192*AN195</f>
        <v>-9.5203026736770599E-2</v>
      </c>
      <c r="AS192" s="24">
        <f t="shared" ref="AS192" si="1679">(AH192*AN192+AI192*AM192+AJ192*AN195+AK192*AM195)</f>
        <v>0</v>
      </c>
      <c r="AT192" s="22">
        <f t="shared" ref="AT192" si="1680">AH192*AO192+AJ192*AO195-AI192*AP192-AK192*AP195</f>
        <v>0</v>
      </c>
      <c r="AU192" s="23">
        <f t="shared" ref="AU192" si="1681">(AH192*AP192+AI192*AO192+AJ192*AP195+AK192*AO195)</f>
        <v>1.0088337483095082</v>
      </c>
      <c r="AV192" s="8"/>
      <c r="AW192" s="21">
        <v>1</v>
      </c>
      <c r="AX192" s="24">
        <v>0</v>
      </c>
      <c r="AY192" s="22">
        <v>0</v>
      </c>
      <c r="AZ192" s="23">
        <v>0</v>
      </c>
      <c r="BB192" s="21">
        <f t="shared" ref="BB192" si="1682">AR192*AW192+AT192*AW195-AS192*AX192-AU192*AX195</f>
        <v>-0.66821041833195816</v>
      </c>
      <c r="BC192" s="24">
        <f t="shared" ref="BC192" si="1683">(AR192*AX192+AS192*AW192+AT192*AX195+AU192*AW195)</f>
        <v>0</v>
      </c>
      <c r="BD192" s="22">
        <f t="shared" ref="BD192" si="1684">AR192*AY192+AT192*AY195-AS192*AZ192-AU192*AZ195</f>
        <v>0</v>
      </c>
      <c r="BE192" s="23">
        <f t="shared" ref="BE192" si="1685">(AR192*AZ192+AS192*AY192+AT192*AZ195+AU192*AY195)</f>
        <v>1.0088337483095082</v>
      </c>
      <c r="BF192" s="8"/>
      <c r="BG192" s="25">
        <f t="shared" ref="BG192" si="1686">COS($BI$8*$B192)</f>
        <v>0.9873200062187758</v>
      </c>
      <c r="BH192" s="26">
        <v>0</v>
      </c>
      <c r="BI192" s="10">
        <v>0</v>
      </c>
      <c r="BJ192" s="85">
        <f t="shared" ref="BJ192" si="1687">$BH$8*SIN($B192*$BI$8)</f>
        <v>0.47622772691371906</v>
      </c>
      <c r="BL192" s="21">
        <f t="shared" ref="BL192" si="1688">BB192*BG192+BD192*BG195-BC192*BH192-BE192*BH195</f>
        <v>-0.71311913691532458</v>
      </c>
      <c r="BM192" s="24">
        <f t="shared" ref="BM192" si="1689">(BB192*BH192+BC192*BG192+BD192*BH195+BE192*BG195)</f>
        <v>0</v>
      </c>
      <c r="BN192" s="22">
        <f t="shared" ref="BN192" si="1690">BB192*BI192+BD192*BI195-BC192*BJ192-BE192*BJ195</f>
        <v>0</v>
      </c>
      <c r="BO192" s="23">
        <f t="shared" ref="BO192" si="1691">(BB192*BJ192+BC192*BI192+BD192*BJ195+BE192*BI195)</f>
        <v>0.67782141403236085</v>
      </c>
      <c r="BQ192" s="27">
        <f t="shared" ref="BQ192" si="1692">20*LOG((2*$BL$8)/(($BL$8*BL192+BN192+$BL$8*BL195+BN195)^2+($BL$8*BM192+BO192+$BL$8*BM195+BO195)^2)^0.5)</f>
        <v>-2.4210296372094084E-3</v>
      </c>
      <c r="BS192" s="64">
        <f t="shared" ref="BS192" si="1693">((BL192^2+BM192^2)/(BL195^2+BM195^2))^0.5</f>
        <v>0.98354573543636237</v>
      </c>
      <c r="BT192" s="4"/>
      <c r="BU192" s="46">
        <f t="shared" si="1367"/>
        <v>3.2</v>
      </c>
      <c r="BV192" s="47">
        <f t="shared" si="1368"/>
        <v>-18.638784729768631</v>
      </c>
      <c r="BW192" s="45">
        <f t="shared" si="1369"/>
        <v>89.45642936538006</v>
      </c>
      <c r="BX192" s="49">
        <f t="shared" si="1373"/>
        <v>-18.638784729768631</v>
      </c>
      <c r="BY192" s="10">
        <f t="shared" si="1374"/>
        <v>-151.6630331672792</v>
      </c>
      <c r="BZ192" s="48">
        <f t="shared" si="1375"/>
        <v>-2.647019282330386</v>
      </c>
      <c r="CA192" s="31">
        <f t="shared" si="1370"/>
        <v>-5.9826518465830564E-2</v>
      </c>
      <c r="CC192" s="44">
        <f t="shared" si="1371"/>
        <v>3.2</v>
      </c>
      <c r="CD192" s="47">
        <f t="shared" si="1371"/>
        <v>-18.638784729768631</v>
      </c>
      <c r="CE192" s="45">
        <f t="shared" si="1372"/>
        <v>-5.9826518465830564E-2</v>
      </c>
      <c r="CF192" s="49"/>
      <c r="CG192" s="10">
        <v>-85.944580301102548</v>
      </c>
      <c r="CH192" s="48"/>
      <c r="CI192" s="31"/>
    </row>
    <row r="193" spans="2:87" ht="18.649999999999999" customHeight="1" thickBot="1">
      <c r="D193" s="25"/>
      <c r="E193" s="10"/>
      <c r="F193" s="10"/>
      <c r="G193" s="31"/>
      <c r="I193" s="29"/>
      <c r="L193" s="30"/>
      <c r="N193" s="29"/>
      <c r="Q193" s="30"/>
      <c r="S193" s="29"/>
      <c r="V193" s="30"/>
      <c r="X193" s="29"/>
      <c r="AA193" s="30"/>
      <c r="AC193" s="29"/>
      <c r="AF193" s="30"/>
      <c r="AH193" s="29"/>
      <c r="AK193" s="30"/>
      <c r="AM193" s="29"/>
      <c r="AP193" s="30"/>
      <c r="AR193" s="29"/>
      <c r="AU193" s="30"/>
      <c r="AW193" s="29"/>
      <c r="AZ193" s="30"/>
      <c r="BB193" s="29"/>
      <c r="BE193" s="30"/>
      <c r="BG193" s="29"/>
      <c r="BJ193" s="30"/>
      <c r="BL193" s="29"/>
      <c r="BO193" s="30"/>
      <c r="BS193" s="65"/>
      <c r="BT193" s="65"/>
      <c r="BU193" s="46">
        <f t="shared" si="1367"/>
        <v>3.22</v>
      </c>
      <c r="BV193" s="47">
        <f t="shared" si="1368"/>
        <v>-16.152224497809929</v>
      </c>
      <c r="BW193" s="45">
        <f t="shared" si="1369"/>
        <v>86.423168702034474</v>
      </c>
      <c r="BX193" s="49">
        <f t="shared" si="1373"/>
        <v>-16.152224497809929</v>
      </c>
      <c r="BY193" s="10">
        <f t="shared" si="1374"/>
        <v>-226.94054367933754</v>
      </c>
      <c r="BZ193" s="48">
        <f t="shared" si="1375"/>
        <v>-3.9608596934704465</v>
      </c>
      <c r="CA193" s="31">
        <f t="shared" si="1370"/>
        <v>-0.10663075660830293</v>
      </c>
      <c r="CC193" s="44">
        <f t="shared" si="1371"/>
        <v>3.22</v>
      </c>
      <c r="CD193" s="47">
        <f t="shared" si="1371"/>
        <v>-16.152224497809929</v>
      </c>
      <c r="CE193" s="45">
        <f t="shared" si="1372"/>
        <v>-0.10663075660830293</v>
      </c>
      <c r="CF193" s="49"/>
      <c r="CG193" s="10">
        <v>-86.343240724163536</v>
      </c>
      <c r="CH193" s="48"/>
      <c r="CI193" s="31"/>
    </row>
    <row r="194" spans="2:87" ht="18.649999999999999" customHeight="1" thickBot="1">
      <c r="D194" s="254" t="s">
        <v>24</v>
      </c>
      <c r="E194" s="255"/>
      <c r="F194" s="256" t="s">
        <v>25</v>
      </c>
      <c r="G194" s="257"/>
      <c r="H194" s="123"/>
      <c r="I194" s="242" t="s">
        <v>4</v>
      </c>
      <c r="J194" s="243"/>
      <c r="K194" s="244" t="s">
        <v>5</v>
      </c>
      <c r="L194" s="245"/>
      <c r="M194" s="123"/>
      <c r="N194" s="242" t="s">
        <v>6</v>
      </c>
      <c r="O194" s="243"/>
      <c r="P194" s="244" t="s">
        <v>7</v>
      </c>
      <c r="Q194" s="245"/>
      <c r="R194" s="123"/>
      <c r="S194" s="242" t="s">
        <v>34</v>
      </c>
      <c r="T194" s="243"/>
      <c r="U194" s="244" t="s">
        <v>35</v>
      </c>
      <c r="V194" s="245"/>
      <c r="W194" s="123"/>
      <c r="X194" s="242" t="s">
        <v>47</v>
      </c>
      <c r="Y194" s="243"/>
      <c r="Z194" s="244" t="s">
        <v>48</v>
      </c>
      <c r="AA194" s="245"/>
      <c r="AB194" s="127"/>
      <c r="AC194" s="242" t="s">
        <v>63</v>
      </c>
      <c r="AD194" s="243"/>
      <c r="AE194" s="244" t="s">
        <v>8</v>
      </c>
      <c r="AF194" s="245"/>
      <c r="AG194" s="123"/>
      <c r="AH194" s="242" t="s">
        <v>78</v>
      </c>
      <c r="AI194" s="243"/>
      <c r="AJ194" s="244" t="s">
        <v>79</v>
      </c>
      <c r="AK194" s="245"/>
      <c r="AL194" s="127"/>
      <c r="AM194" s="242" t="s">
        <v>67</v>
      </c>
      <c r="AN194" s="243"/>
      <c r="AO194" s="244" t="s">
        <v>66</v>
      </c>
      <c r="AP194" s="245"/>
      <c r="AQ194" s="123"/>
      <c r="AR194" s="242" t="s">
        <v>83</v>
      </c>
      <c r="AS194" s="243"/>
      <c r="AT194" s="244" t="s">
        <v>82</v>
      </c>
      <c r="AU194" s="245"/>
      <c r="AV194" s="127"/>
      <c r="AW194" s="242" t="s">
        <v>71</v>
      </c>
      <c r="AX194" s="243"/>
      <c r="AY194" s="244" t="s">
        <v>70</v>
      </c>
      <c r="AZ194" s="245"/>
      <c r="BA194" s="123"/>
      <c r="BB194" s="124" t="s">
        <v>87</v>
      </c>
      <c r="BC194" s="125"/>
      <c r="BD194" s="122" t="s">
        <v>86</v>
      </c>
      <c r="BE194" s="126"/>
      <c r="BF194" s="127"/>
      <c r="BG194" s="242" t="s">
        <v>74</v>
      </c>
      <c r="BH194" s="243"/>
      <c r="BI194" s="244" t="s">
        <v>75</v>
      </c>
      <c r="BJ194" s="245"/>
      <c r="BK194" s="123"/>
      <c r="BL194" s="242" t="s">
        <v>91</v>
      </c>
      <c r="BM194" s="243"/>
      <c r="BN194" s="244" t="s">
        <v>90</v>
      </c>
      <c r="BO194" s="245"/>
      <c r="BP194" s="123"/>
      <c r="BQ194" s="35" t="s">
        <v>166</v>
      </c>
      <c r="BS194" s="66" t="s">
        <v>121</v>
      </c>
      <c r="BT194" s="65"/>
      <c r="BU194" s="46">
        <f t="shared" si="1367"/>
        <v>3.24</v>
      </c>
      <c r="BV194" s="47">
        <f t="shared" si="1368"/>
        <v>-13.170301173956144</v>
      </c>
      <c r="BW194" s="45">
        <f t="shared" si="1369"/>
        <v>81.884357828447719</v>
      </c>
      <c r="BX194" s="49">
        <f t="shared" si="1373"/>
        <v>-13.170301173956144</v>
      </c>
      <c r="BY194" s="10">
        <f t="shared" si="1374"/>
        <v>-398.88497283298676</v>
      </c>
      <c r="BZ194" s="48">
        <f t="shared" si="1375"/>
        <v>-6.9618561126637521</v>
      </c>
      <c r="CA194" s="31">
        <f t="shared" si="1370"/>
        <v>-0.21450392671817131</v>
      </c>
      <c r="CC194" s="44">
        <f t="shared" si="1371"/>
        <v>3.24</v>
      </c>
      <c r="CD194" s="47">
        <f t="shared" si="1371"/>
        <v>-13.170301173956144</v>
      </c>
      <c r="CE194" s="45">
        <f t="shared" si="1372"/>
        <v>-0.21450392671817131</v>
      </c>
      <c r="CF194" s="49"/>
      <c r="CG194" s="10">
        <v>-86.739170090061606</v>
      </c>
      <c r="CH194" s="48"/>
      <c r="CI194" s="31"/>
    </row>
    <row r="195" spans="2:87" ht="18.649999999999999" customHeight="1" thickTop="1" thickBot="1">
      <c r="D195" s="15">
        <v>0</v>
      </c>
      <c r="E195" s="145">
        <f t="shared" ref="E195" si="1694">(1/$E$8)*SIN($B192*$F$8)</f>
        <v>5.2912496232214314E-2</v>
      </c>
      <c r="F195" s="15">
        <f t="shared" ref="F195" si="1695">COS($F$8*$B192)</f>
        <v>0.98732082409026656</v>
      </c>
      <c r="G195" s="37">
        <v>0</v>
      </c>
      <c r="I195" s="21">
        <v>0</v>
      </c>
      <c r="J195" s="24">
        <f t="shared" ref="J195" si="1696">(TAN($K$8*$B192))/$J$8</f>
        <v>0.56798991167312729</v>
      </c>
      <c r="K195" s="22">
        <v>1</v>
      </c>
      <c r="L195" s="23">
        <v>0</v>
      </c>
      <c r="N195" s="21">
        <f t="shared" ref="N195" si="1697">D195*I192+F195*I195-E195*J192-G195*J195</f>
        <v>0</v>
      </c>
      <c r="O195" s="24">
        <f t="shared" ref="O195" si="1698">(D195*J192+E195*I192+F195*J195+G195*I195)</f>
        <v>0.61370076390028405</v>
      </c>
      <c r="P195" s="22">
        <f t="shared" ref="P195" si="1699">D195*K192+F195*K195-E195*L192-G195*L195</f>
        <v>0.98732082409026656</v>
      </c>
      <c r="Q195" s="23">
        <f t="shared" ref="Q195" si="1700">(D195*L192+E195*K192+F195*L195+G195*K195)</f>
        <v>0</v>
      </c>
      <c r="S195" s="15">
        <v>0</v>
      </c>
      <c r="T195" s="145">
        <f t="shared" ref="T195" si="1701">(1/$T$8)*SIN($B192*$U$8)</f>
        <v>9.1540691154137904E-2</v>
      </c>
      <c r="U195" s="15">
        <f t="shared" ref="U195" si="1702">COS($U$8*$B192)</f>
        <v>0.9615522433894087</v>
      </c>
      <c r="V195" s="37">
        <v>0</v>
      </c>
      <c r="X195" s="21">
        <f t="shared" ref="X195" si="1703">N195*S192+P195*S195-O195*T192-Q195*T195</f>
        <v>0</v>
      </c>
      <c r="Y195" s="24">
        <f t="shared" ref="Y195" si="1704">(N195*T192+O195*S192+P195*T195+Q195*S195)</f>
        <v>0.68048537692620792</v>
      </c>
      <c r="Z195" s="22">
        <f t="shared" ref="Z195" si="1705">N195*U192+P195*U195-O195*V192-Q195*V195</f>
        <v>0.44375322454578581</v>
      </c>
      <c r="AA195" s="23">
        <f t="shared" ref="AA195" si="1706">(N195*V192+O195*U192+P195*V195+Q195*U195)</f>
        <v>0</v>
      </c>
      <c r="AB195" s="8"/>
      <c r="AC195" s="21">
        <v>0</v>
      </c>
      <c r="AD195" s="24">
        <f t="shared" ref="AD195" si="1707">(TAN($AE$8*$B192))/$AD$8</f>
        <v>0.61505812354543055</v>
      </c>
      <c r="AE195" s="22">
        <v>1</v>
      </c>
      <c r="AF195" s="23">
        <v>0</v>
      </c>
      <c r="AH195" s="21">
        <f t="shared" ref="AH195" si="1708">X195*AC192+Z195*AC195-Y195*AD192-AA195*AD195</f>
        <v>0</v>
      </c>
      <c r="AI195" s="24">
        <f t="shared" ref="AI195" si="1709">(X195*AD192+Y195*AC192+Z195*AD195+AA195*AC195)</f>
        <v>0.95341940253257307</v>
      </c>
      <c r="AJ195" s="22">
        <f t="shared" ref="AJ195" si="1710">X195*AE192+Z195*AE195-Y195*AF192-AA195*AF195</f>
        <v>0.44375322454578581</v>
      </c>
      <c r="AK195" s="23">
        <f t="shared" ref="AK195" si="1711">(X195*AF192+Y195*AE192+Z195*AF195+AA195*AE195)</f>
        <v>0</v>
      </c>
      <c r="AL195" s="8"/>
      <c r="AM195" s="15">
        <v>0</v>
      </c>
      <c r="AN195" s="85">
        <f t="shared" ref="AN195" si="1712">(1/$AN$8)*SIN($B192*$AO$8)</f>
        <v>9.1540691154137904E-2</v>
      </c>
      <c r="AO195" s="25">
        <f t="shared" ref="AO195" si="1713">COS($AO$8*$B192)</f>
        <v>0.9615522433894087</v>
      </c>
      <c r="AP195" s="37">
        <v>0</v>
      </c>
      <c r="AR195" s="21">
        <f t="shared" ref="AR195" si="1714">AH195*AM192+AJ195*AM195-AI195*AN192-AK195*AN195</f>
        <v>0</v>
      </c>
      <c r="AS195" s="24">
        <f t="shared" ref="AS195" si="1715">(AH195*AN192+AI195*AM192+AJ195*AN195+AK195*AM195)</f>
        <v>0.9573840422729839</v>
      </c>
      <c r="AT195" s="22">
        <f t="shared" ref="AT195" si="1716">AH195*AO192+AJ195*AO195-AI195*AP192-AK195*AP195</f>
        <v>-0.35879813103508834</v>
      </c>
      <c r="AU195" s="23">
        <f t="shared" ref="AU195" si="1717">(AH195*AP192+AI195*AO192+AJ195*AP195+AK195*AO195)</f>
        <v>0</v>
      </c>
      <c r="AV195" s="8"/>
      <c r="AW195" s="21">
        <v>0</v>
      </c>
      <c r="AX195" s="24">
        <f t="shared" ref="AX195" si="1718">(TAN($AY$8*$B192))/$AX$8</f>
        <v>0.56798991167312729</v>
      </c>
      <c r="AY195" s="22">
        <v>1</v>
      </c>
      <c r="AZ195" s="23">
        <v>0</v>
      </c>
      <c r="BB195" s="21">
        <f t="shared" ref="BB195" si="1719">AR195*AW192+AT195*AW195-AS195*AX192-AU195*AX195</f>
        <v>0</v>
      </c>
      <c r="BC195" s="24">
        <f t="shared" ref="BC195" si="1720">(AR195*AX192+AS195*AW192+AT195*AX195+AU195*AW195)</f>
        <v>0.75359032351788091</v>
      </c>
      <c r="BD195" s="22">
        <f t="shared" ref="BD195" si="1721">AR195*AY192+AT195*AY195-AS195*AZ192-AU195*AZ195</f>
        <v>-0.35879813103508834</v>
      </c>
      <c r="BE195" s="23">
        <f t="shared" ref="BE195" si="1722">(AR195*AZ192+AS195*AY192+AT195*AZ195+AU195*AY195)</f>
        <v>0</v>
      </c>
      <c r="BF195" s="8"/>
      <c r="BG195" s="15">
        <v>0</v>
      </c>
      <c r="BH195" s="85">
        <f t="shared" ref="BH195" si="1723">(1/$BH$8)*SIN($B192*$BI$8)</f>
        <v>5.2914191879302117E-2</v>
      </c>
      <c r="BI195" s="25">
        <f t="shared" ref="BI195" si="1724">COS($BI$8*$B192)</f>
        <v>0.9873200062187758</v>
      </c>
      <c r="BJ195" s="37">
        <v>0</v>
      </c>
      <c r="BL195" s="21">
        <f t="shared" ref="BL195" si="1725">BB195*BG192+BD195*BG195-BC195*BH192-BE195*BH195</f>
        <v>0</v>
      </c>
      <c r="BM195" s="24">
        <f t="shared" ref="BM195" si="1726">(BB195*BH192+BC195*BG192+BD195*BH195+BE195*BG195)</f>
        <v>0.72504928975055782</v>
      </c>
      <c r="BN195" s="22">
        <f t="shared" ref="BN195" si="1727">BB195*BI192+BD195*BI195-BC195*BJ192-BE195*BJ195</f>
        <v>-0.7131291797579431</v>
      </c>
      <c r="BO195" s="23">
        <f t="shared" ref="BO195" si="1728">(BB195*BJ192+BC195*BI192+BD195*BJ195+BE195*BI195)</f>
        <v>0</v>
      </c>
      <c r="BQ195" s="38">
        <f t="shared" ref="BQ195" si="1729">(180/PI())*ATAN(-1*(($BL$8*BM192+BO192+$BL$8*BM195+BO195)/($BL$8*BL192+BN192+$BL$8*BL195+BN195)))</f>
        <v>44.526563548813911</v>
      </c>
      <c r="BS195" s="67">
        <f t="shared" ref="BS195" si="1730">20*LOG(((($BL$8*BL192+BN192-$BL$8*BL195-BN195)^2+($BL$8*BM192+BO192-$BL$8*BM195-BO195)^2)/(($BL$8*BL192+BN192+$BL$8*BL195+BN195)^2+($BL$8*BM192+BO192+$BL$8*BM195+BO195)^2))^0.5)</f>
        <v>-32.539052512372791</v>
      </c>
      <c r="BT195" s="65"/>
      <c r="BU195" s="46">
        <f t="shared" si="1367"/>
        <v>3.26</v>
      </c>
      <c r="BV195" s="47">
        <f t="shared" si="1368"/>
        <v>-9.397490048469578</v>
      </c>
      <c r="BW195" s="45">
        <f t="shared" si="1369"/>
        <v>73.906658371788154</v>
      </c>
      <c r="BX195" s="49">
        <f t="shared" si="1373"/>
        <v>-9.397490048469578</v>
      </c>
      <c r="BY195" s="10">
        <f t="shared" si="1374"/>
        <v>-911.10291595023216</v>
      </c>
      <c r="BZ195" s="48">
        <f t="shared" si="1375"/>
        <v>-15.901745707852712</v>
      </c>
      <c r="CA195" s="31">
        <f t="shared" si="1370"/>
        <v>-0.52998698409920386</v>
      </c>
      <c r="CC195" s="44">
        <f t="shared" si="1371"/>
        <v>3.26</v>
      </c>
      <c r="CD195" s="47">
        <f t="shared" si="1371"/>
        <v>-9.397490048469578</v>
      </c>
      <c r="CE195" s="45">
        <f t="shared" si="1372"/>
        <v>-0.52998698409920386</v>
      </c>
      <c r="CF195" s="49"/>
      <c r="CG195" s="10">
        <v>-87.132407318700672</v>
      </c>
      <c r="CH195" s="48"/>
      <c r="CI195" s="31"/>
    </row>
    <row r="196" spans="2:87" ht="18.649999999999999" customHeight="1">
      <c r="BS196" s="32"/>
      <c r="BU196" s="46">
        <f t="shared" si="1367"/>
        <v>3.28</v>
      </c>
      <c r="BV196" s="47">
        <f t="shared" si="1368"/>
        <v>-4.3795762951170598</v>
      </c>
      <c r="BW196" s="45">
        <f t="shared" si="1369"/>
        <v>55.684600052783495</v>
      </c>
      <c r="BX196" s="49">
        <f t="shared" si="1373"/>
        <v>-4.3795762951170598</v>
      </c>
      <c r="BY196" s="10">
        <f t="shared" si="1374"/>
        <v>-2518.813450786251</v>
      </c>
      <c r="BZ196" s="48">
        <f t="shared" si="1375"/>
        <v>-43.961587959740235</v>
      </c>
      <c r="CA196" s="31">
        <f t="shared" si="1370"/>
        <v>-1.9708235535129783</v>
      </c>
      <c r="CC196" s="44">
        <f t="shared" si="1371"/>
        <v>3.28</v>
      </c>
      <c r="CD196" s="47">
        <f t="shared" si="1371"/>
        <v>-4.3795762951170598</v>
      </c>
      <c r="CE196" s="45">
        <f t="shared" si="1372"/>
        <v>-1.9708235535129783</v>
      </c>
      <c r="CF196" s="49"/>
      <c r="CG196" s="10">
        <v>-87.522990470513719</v>
      </c>
      <c r="CH196" s="48"/>
      <c r="CI196" s="31"/>
    </row>
    <row r="197" spans="2:87" ht="18.649999999999999" customHeight="1" thickBot="1">
      <c r="D197" s="8"/>
      <c r="E197" s="8" t="s">
        <v>93</v>
      </c>
      <c r="F197" s="8"/>
      <c r="G197" s="8"/>
      <c r="H197" s="8"/>
      <c r="I197" s="8"/>
      <c r="J197" s="8" t="s">
        <v>94</v>
      </c>
      <c r="K197" s="8"/>
      <c r="L197" s="8"/>
      <c r="M197" s="8"/>
      <c r="N197" s="8"/>
      <c r="O197" s="8" t="s">
        <v>95</v>
      </c>
      <c r="P197" s="8"/>
      <c r="Q197" s="8"/>
      <c r="R197" s="8"/>
      <c r="S197" s="8"/>
      <c r="T197" s="8" t="s">
        <v>96</v>
      </c>
      <c r="U197" s="8"/>
      <c r="V197" s="8"/>
      <c r="W197" s="8"/>
      <c r="X197" s="8"/>
      <c r="Y197" s="8" t="s">
        <v>97</v>
      </c>
      <c r="Z197" s="8"/>
      <c r="AA197" s="8"/>
      <c r="AB197" s="8"/>
      <c r="AC197" s="8"/>
      <c r="AD197" s="8" t="s">
        <v>98</v>
      </c>
      <c r="AE197" s="8"/>
      <c r="AF197" s="8"/>
      <c r="AG197" s="8"/>
      <c r="AH197" s="8"/>
      <c r="AI197" s="8" t="s">
        <v>99</v>
      </c>
      <c r="AJ197" s="8"/>
      <c r="AK197" s="8"/>
      <c r="AL197" s="8"/>
      <c r="AM197" s="8"/>
      <c r="AN197" s="8" t="s">
        <v>96</v>
      </c>
      <c r="AO197" s="8"/>
      <c r="AP197" s="8"/>
      <c r="AQ197" s="8"/>
      <c r="AR197" s="8"/>
      <c r="AS197" s="8" t="s">
        <v>100</v>
      </c>
      <c r="AT197" s="8"/>
      <c r="AU197" s="8"/>
      <c r="AV197" s="8"/>
      <c r="AW197" s="8"/>
      <c r="AX197" s="8" t="s">
        <v>94</v>
      </c>
      <c r="AY197" s="8"/>
      <c r="AZ197" s="8"/>
      <c r="BA197" s="8"/>
      <c r="BB197" s="8"/>
      <c r="BC197" s="8" t="s">
        <v>101</v>
      </c>
      <c r="BD197" s="8"/>
      <c r="BE197" s="8"/>
      <c r="BF197" s="8"/>
      <c r="BG197" s="8"/>
      <c r="BH197" s="8" t="s">
        <v>96</v>
      </c>
      <c r="BI197" s="8"/>
      <c r="BJ197" s="8"/>
      <c r="BK197" s="8"/>
      <c r="BL197" s="8"/>
      <c r="BM197" s="8" t="s">
        <v>102</v>
      </c>
      <c r="BN197" s="8"/>
      <c r="BO197" s="8"/>
      <c r="BP197" s="8"/>
      <c r="BU197" s="46">
        <f t="shared" si="1367"/>
        <v>3.3</v>
      </c>
      <c r="BV197" s="47">
        <f t="shared" si="1368"/>
        <v>-1.5159742510440577E-2</v>
      </c>
      <c r="BW197" s="45">
        <f t="shared" si="1369"/>
        <v>5.3083310370584309</v>
      </c>
      <c r="BX197" s="49">
        <f t="shared" si="1373"/>
        <v>-1.5159742510440577E-2</v>
      </c>
      <c r="BY197" s="10">
        <f t="shared" si="1374"/>
        <v>-2497.0495316872598</v>
      </c>
      <c r="BZ197" s="48">
        <f t="shared" si="1375"/>
        <v>-43.581735913325161</v>
      </c>
      <c r="CA197" s="31">
        <f t="shared" si="1370"/>
        <v>-24.578502531077827</v>
      </c>
      <c r="CC197" s="44">
        <f t="shared" si="1371"/>
        <v>3.3</v>
      </c>
      <c r="CD197" s="47">
        <f t="shared" si="1371"/>
        <v>-1.5159742510440577E-2</v>
      </c>
      <c r="CE197" s="45">
        <f t="shared" si="1372"/>
        <v>-24.578502531077827</v>
      </c>
      <c r="CF197" s="49"/>
      <c r="CG197" s="10">
        <v>-87.910956772408696</v>
      </c>
      <c r="CH197" s="48"/>
      <c r="CI197" s="31"/>
    </row>
    <row r="198" spans="2:87" ht="18.649999999999999" customHeight="1" thickBot="1">
      <c r="B198" s="16"/>
      <c r="D198" s="250" t="s">
        <v>22</v>
      </c>
      <c r="E198" s="251"/>
      <c r="F198" s="252" t="s">
        <v>23</v>
      </c>
      <c r="G198" s="253"/>
      <c r="H198" s="123"/>
      <c r="I198" s="242" t="s">
        <v>1</v>
      </c>
      <c r="J198" s="243"/>
      <c r="K198" s="244" t="s">
        <v>2</v>
      </c>
      <c r="L198" s="245"/>
      <c r="M198" s="123"/>
      <c r="N198" s="242" t="s">
        <v>43</v>
      </c>
      <c r="O198" s="243"/>
      <c r="P198" s="244" t="s">
        <v>44</v>
      </c>
      <c r="Q198" s="245"/>
      <c r="R198" s="123"/>
      <c r="S198" s="242" t="s">
        <v>32</v>
      </c>
      <c r="T198" s="243"/>
      <c r="U198" s="244" t="s">
        <v>33</v>
      </c>
      <c r="V198" s="245"/>
      <c r="W198" s="123"/>
      <c r="X198" s="242" t="s">
        <v>45</v>
      </c>
      <c r="Y198" s="243"/>
      <c r="Z198" s="244" t="s">
        <v>46</v>
      </c>
      <c r="AA198" s="245"/>
      <c r="AB198" s="127"/>
      <c r="AC198" s="242" t="s">
        <v>62</v>
      </c>
      <c r="AD198" s="243"/>
      <c r="AE198" s="244" t="s">
        <v>3</v>
      </c>
      <c r="AF198" s="245"/>
      <c r="AG198" s="123"/>
      <c r="AH198" s="242" t="s">
        <v>76</v>
      </c>
      <c r="AI198" s="243"/>
      <c r="AJ198" s="244" t="s">
        <v>77</v>
      </c>
      <c r="AK198" s="245"/>
      <c r="AL198" s="127"/>
      <c r="AM198" s="242" t="s">
        <v>64</v>
      </c>
      <c r="AN198" s="243"/>
      <c r="AO198" s="244" t="s">
        <v>65</v>
      </c>
      <c r="AP198" s="245"/>
      <c r="AQ198" s="123"/>
      <c r="AR198" s="242" t="s">
        <v>80</v>
      </c>
      <c r="AS198" s="243"/>
      <c r="AT198" s="244" t="s">
        <v>81</v>
      </c>
      <c r="AU198" s="245"/>
      <c r="AV198" s="127"/>
      <c r="AW198" s="242" t="s">
        <v>68</v>
      </c>
      <c r="AX198" s="243"/>
      <c r="AY198" s="244" t="s">
        <v>69</v>
      </c>
      <c r="AZ198" s="245"/>
      <c r="BA198" s="123"/>
      <c r="BB198" s="246" t="s">
        <v>84</v>
      </c>
      <c r="BC198" s="247"/>
      <c r="BD198" s="248" t="s">
        <v>85</v>
      </c>
      <c r="BE198" s="249"/>
      <c r="BF198" s="127"/>
      <c r="BG198" s="242" t="s">
        <v>72</v>
      </c>
      <c r="BH198" s="243"/>
      <c r="BI198" s="244" t="s">
        <v>73</v>
      </c>
      <c r="BJ198" s="245"/>
      <c r="BK198" s="123"/>
      <c r="BL198" s="242" t="s">
        <v>88</v>
      </c>
      <c r="BM198" s="243"/>
      <c r="BN198" s="244" t="s">
        <v>89</v>
      </c>
      <c r="BO198" s="245"/>
      <c r="BP198" s="123"/>
      <c r="BQ198" s="19" t="s">
        <v>165</v>
      </c>
      <c r="BS198" s="63" t="s">
        <v>120</v>
      </c>
      <c r="BT198" s="4"/>
      <c r="BU198" s="46">
        <f t="shared" si="1367"/>
        <v>3.32</v>
      </c>
      <c r="BV198" s="47">
        <f t="shared" si="1368"/>
        <v>-3.1022169240656177</v>
      </c>
      <c r="BW198" s="45">
        <f t="shared" si="1369"/>
        <v>-44.632659596686807</v>
      </c>
      <c r="BX198" s="49">
        <f t="shared" si="1373"/>
        <v>-3.1022169240656177</v>
      </c>
      <c r="BY198" s="10">
        <f t="shared" si="1374"/>
        <v>-904.16808719452592</v>
      </c>
      <c r="BZ198" s="48">
        <f t="shared" si="1375"/>
        <v>-15.780710113003657</v>
      </c>
      <c r="CA198" s="31">
        <f t="shared" si="1370"/>
        <v>-2.9202881289349278</v>
      </c>
      <c r="CC198" s="44">
        <f t="shared" si="1371"/>
        <v>3.32</v>
      </c>
      <c r="CD198" s="47">
        <f t="shared" si="1371"/>
        <v>-3.1022169240656177</v>
      </c>
      <c r="CE198" s="45">
        <f t="shared" si="1372"/>
        <v>-2.9202881289349278</v>
      </c>
      <c r="CF198" s="49"/>
      <c r="CG198" s="10">
        <v>-88.296342642718187</v>
      </c>
      <c r="CH198" s="48"/>
      <c r="CI198" s="31"/>
    </row>
    <row r="199" spans="2:87" ht="18.649999999999999" customHeight="1" thickTop="1" thickBot="1">
      <c r="B199" s="39">
        <v>0.5</v>
      </c>
      <c r="D199" s="25">
        <f t="shared" ref="D199" si="1731">COS($F$8*$B199)</f>
        <v>0.98624469297072714</v>
      </c>
      <c r="E199" s="26">
        <v>0</v>
      </c>
      <c r="F199" s="10">
        <v>0</v>
      </c>
      <c r="G199" s="85">
        <f t="shared" ref="G199" si="1732">$E$8*SIN($B199*$F$8)</f>
        <v>0.49587563993776329</v>
      </c>
      <c r="I199" s="21">
        <v>1</v>
      </c>
      <c r="J199" s="24">
        <v>0</v>
      </c>
      <c r="K199" s="22">
        <v>0</v>
      </c>
      <c r="L199" s="23">
        <v>0</v>
      </c>
      <c r="N199" s="21">
        <f t="shared" ref="N199" si="1733">D199*I199+F199*I202-E199*J199-G199*J202</f>
        <v>0.69157401981179589</v>
      </c>
      <c r="O199" s="24">
        <f t="shared" ref="O199" si="1734">(D199*J199+E199*I199+F199*J202+G199*I202)</f>
        <v>0</v>
      </c>
      <c r="P199" s="22">
        <f t="shared" ref="P199" si="1735">D199*K199+F199*K202-E199*L199-G199*L202</f>
        <v>0</v>
      </c>
      <c r="Q199" s="23">
        <f t="shared" ref="Q199" si="1736">(D199*L199+E199*K199+F199*L202+G199*K202)</f>
        <v>0.49587563993776329</v>
      </c>
      <c r="S199" s="25">
        <f t="shared" ref="S199" si="1737">COS($U$8*$B199)</f>
        <v>0.95830442752488132</v>
      </c>
      <c r="T199" s="26">
        <v>0</v>
      </c>
      <c r="U199" s="10">
        <v>0</v>
      </c>
      <c r="V199" s="85">
        <f t="shared" ref="V199" si="1738">$T$8*SIN($B199*$U$8)</f>
        <v>0.85724769913711985</v>
      </c>
      <c r="X199" s="21">
        <f t="shared" ref="X199" si="1739">N199*S199+P199*S202-O199*T199-Q199*T202</f>
        <v>0.61550641721406907</v>
      </c>
      <c r="Y199" s="24">
        <f t="shared" ref="Y199" si="1740">(N199*T199+O199*S199+P199*T202+Q199*S202)</f>
        <v>0</v>
      </c>
      <c r="Z199" s="22">
        <f t="shared" ref="Z199" si="1741">N199*U199+P199*U202-O199*V199-Q199*V202</f>
        <v>0</v>
      </c>
      <c r="AA199" s="23">
        <f t="shared" ref="AA199" si="1742">(N199*V199+O199*U199+P199*V202+Q199*U202)</f>
        <v>1.0680500585207633</v>
      </c>
      <c r="AB199" s="8"/>
      <c r="AC199" s="21">
        <v>1</v>
      </c>
      <c r="AD199" s="24">
        <v>0</v>
      </c>
      <c r="AE199" s="22">
        <v>0</v>
      </c>
      <c r="AF199" s="23">
        <v>0</v>
      </c>
      <c r="AH199" s="21">
        <f t="shared" ref="AH199" si="1743">X199*AC199+Z199*AC202-Y199*AD199-AA199*AD202</f>
        <v>-7.2271992454429279E-2</v>
      </c>
      <c r="AI199" s="24">
        <f t="shared" ref="AI199" si="1744">(X199*AD199+Y199*AC199+Z199*AD202+AA199*AC202)</f>
        <v>0</v>
      </c>
      <c r="AJ199" s="22">
        <f t="shared" ref="AJ199" si="1745">X199*AE199+Z199*AE202-Y199*AF199-AA199*AF202</f>
        <v>0</v>
      </c>
      <c r="AK199" s="23">
        <f t="shared" ref="AK199" si="1746">(X199*AF199+Y199*AE199+Z199*AF202+AA199*AE202)</f>
        <v>1.0680500585207633</v>
      </c>
      <c r="AL199" s="8"/>
      <c r="AM199" s="25">
        <f t="shared" ref="AM199" si="1747">COS($AO$8*$B199)</f>
        <v>0.95830442752488132</v>
      </c>
      <c r="AN199" s="26">
        <v>0</v>
      </c>
      <c r="AO199" s="10">
        <v>0</v>
      </c>
      <c r="AP199" s="85">
        <f t="shared" ref="AP199" si="1748">$AN$8*SIN($B199*$AO$8)</f>
        <v>0.85724769913711985</v>
      </c>
      <c r="AR199" s="21">
        <f t="shared" ref="AR199" si="1749">AH199*AM199+AJ199*AM202-AI199*AN199-AK199*AN202</f>
        <v>-0.17099006538070111</v>
      </c>
      <c r="AS199" s="24">
        <f t="shared" ref="AS199" si="1750">(AH199*AN199+AI199*AM199+AJ199*AN202+AK199*AM202)</f>
        <v>0</v>
      </c>
      <c r="AT199" s="22">
        <f t="shared" ref="AT199" si="1751">AH199*AO199+AJ199*AO202-AI199*AP199-AK199*AP202</f>
        <v>0</v>
      </c>
      <c r="AU199" s="23">
        <f t="shared" ref="AU199" si="1752">(AH199*AP199+AI199*AO199+AJ199*AP202+AK199*AO202)</f>
        <v>0.96156210065504122</v>
      </c>
      <c r="AV199" s="8"/>
      <c r="AW199" s="21">
        <v>1</v>
      </c>
      <c r="AX199" s="24">
        <v>0</v>
      </c>
      <c r="AY199" s="22">
        <v>0</v>
      </c>
      <c r="AZ199" s="23">
        <v>0</v>
      </c>
      <c r="BB199" s="21">
        <f t="shared" ref="BB199" si="1753">AR199*AW199+AT199*AW202-AS199*AX199-AU199*AX202</f>
        <v>-0.74239170051587156</v>
      </c>
      <c r="BC199" s="24">
        <f t="shared" ref="BC199" si="1754">(AR199*AX199+AS199*AW199+AT199*AX202+AU199*AW202)</f>
        <v>0</v>
      </c>
      <c r="BD199" s="22">
        <f t="shared" ref="BD199" si="1755">AR199*AY199+AT199*AY202-AS199*AZ199-AU199*AZ202</f>
        <v>0</v>
      </c>
      <c r="BE199" s="23">
        <f t="shared" ref="BE199" si="1756">(AR199*AZ199+AS199*AY199+AT199*AZ202+AU199*AY202)</f>
        <v>0.96156210065504122</v>
      </c>
      <c r="BF199" s="8"/>
      <c r="BG199" s="25">
        <f t="shared" ref="BG199" si="1757">COS($BI$8*$B199)</f>
        <v>0.98624380584362825</v>
      </c>
      <c r="BH199" s="26">
        <v>0</v>
      </c>
      <c r="BI199" s="10">
        <v>0</v>
      </c>
      <c r="BJ199" s="85">
        <f t="shared" ref="BJ199" si="1758">$BH$8*SIN($B199*$BI$8)</f>
        <v>0.49589151930203523</v>
      </c>
      <c r="BL199" s="21">
        <f t="shared" ref="BL199" si="1759">BB199*BG199+BD199*BG202-BC199*BH199-BE199*BH202</f>
        <v>-0.78516038180983905</v>
      </c>
      <c r="BM199" s="24">
        <f t="shared" ref="BM199" si="1760">(BB199*BH199+BC199*BG199+BD199*BH202+BE199*BG202)</f>
        <v>0</v>
      </c>
      <c r="BN199" s="22">
        <f t="shared" ref="BN199" si="1761">BB199*BI199+BD199*BI202-BC199*BJ199-BE199*BJ202</f>
        <v>0</v>
      </c>
      <c r="BO199" s="23">
        <f t="shared" ref="BO199" si="1762">(BB199*BJ199+BC199*BI199+BD199*BJ202+BE199*BI202)</f>
        <v>0.58018891741898471</v>
      </c>
      <c r="BQ199" s="27">
        <f t="shared" ref="BQ199" si="1763">20*LOG((2*$BL$8)/(($BL$8*BL199+BN199+$BL$8*BL202+BN202)^2+($BL$8*BM199+BO199+$BL$8*BM202+BO202)^2)^0.5)</f>
        <v>-7.0877931035348745E-3</v>
      </c>
      <c r="BS199" s="64">
        <f t="shared" ref="BS199" si="1764">((BL199^2+BM199^2)/(BL202^2+BM202^2))^0.5</f>
        <v>1.1878038658460621</v>
      </c>
      <c r="BT199" s="4"/>
      <c r="BU199" s="46">
        <f t="shared" si="1367"/>
        <v>3.34</v>
      </c>
      <c r="BV199" s="47">
        <f t="shared" si="1368"/>
        <v>-6.7645964389609841</v>
      </c>
      <c r="BW199" s="45">
        <f t="shared" si="1369"/>
        <v>-62.716021340577342</v>
      </c>
      <c r="BX199" s="49">
        <f t="shared" si="1373"/>
        <v>-6.7645964389609841</v>
      </c>
      <c r="BY199" s="10">
        <f t="shared" si="1374"/>
        <v>-402.05769591703239</v>
      </c>
      <c r="BZ199" s="48">
        <f t="shared" si="1375"/>
        <v>-7.0172305767343772</v>
      </c>
      <c r="CA199" s="31">
        <f t="shared" si="1370"/>
        <v>-1.0272475405134891</v>
      </c>
      <c r="CC199" s="44">
        <f t="shared" si="1371"/>
        <v>3.34</v>
      </c>
      <c r="CD199" s="47">
        <f t="shared" si="1371"/>
        <v>-6.7645964389609841</v>
      </c>
      <c r="CE199" s="45">
        <f t="shared" si="1372"/>
        <v>-1.0272475405134891</v>
      </c>
      <c r="CF199" s="49"/>
      <c r="CG199" s="10">
        <v>-88.679183715198349</v>
      </c>
      <c r="CH199" s="48"/>
      <c r="CI199" s="31"/>
    </row>
    <row r="200" spans="2:87" ht="18.649999999999999" customHeight="1" thickBot="1">
      <c r="D200" s="25"/>
      <c r="E200" s="10"/>
      <c r="F200" s="10"/>
      <c r="G200" s="31"/>
      <c r="I200" s="29"/>
      <c r="L200" s="30"/>
      <c r="N200" s="29"/>
      <c r="Q200" s="30"/>
      <c r="S200" s="29"/>
      <c r="V200" s="30"/>
      <c r="X200" s="29"/>
      <c r="AA200" s="30"/>
      <c r="AC200" s="29"/>
      <c r="AF200" s="30"/>
      <c r="AH200" s="29"/>
      <c r="AK200" s="30"/>
      <c r="AM200" s="29"/>
      <c r="AP200" s="30"/>
      <c r="AR200" s="29"/>
      <c r="AU200" s="30"/>
      <c r="AW200" s="29"/>
      <c r="AZ200" s="30"/>
      <c r="BB200" s="29"/>
      <c r="BE200" s="30"/>
      <c r="BG200" s="29"/>
      <c r="BJ200" s="30"/>
      <c r="BL200" s="29"/>
      <c r="BO200" s="30"/>
      <c r="BS200" s="65"/>
      <c r="BT200" s="65"/>
      <c r="BU200" s="46">
        <f t="shared" si="1367"/>
        <v>3.36</v>
      </c>
      <c r="BV200" s="47">
        <f t="shared" si="1368"/>
        <v>-9.1811928271569254</v>
      </c>
      <c r="BW200" s="45">
        <f t="shared" si="1369"/>
        <v>-70.757175258917997</v>
      </c>
      <c r="BX200" s="49">
        <f t="shared" si="1373"/>
        <v>-9.1811928271569254</v>
      </c>
      <c r="BY200" s="10">
        <f t="shared" si="1374"/>
        <v>-234.71137690650943</v>
      </c>
      <c r="BZ200" s="48">
        <f t="shared" si="1375"/>
        <v>-4.0964863189079725</v>
      </c>
      <c r="CA200" s="31">
        <f t="shared" si="1370"/>
        <v>-0.55886741047082023</v>
      </c>
      <c r="CC200" s="44">
        <f t="shared" si="1371"/>
        <v>3.36</v>
      </c>
      <c r="CD200" s="47">
        <f t="shared" si="1371"/>
        <v>-9.1811928271569254</v>
      </c>
      <c r="CE200" s="45">
        <f t="shared" si="1372"/>
        <v>-0.55886741047082023</v>
      </c>
      <c r="CF200" s="49"/>
      <c r="CG200" s="10">
        <v>-89.059514862121858</v>
      </c>
      <c r="CH200" s="48"/>
      <c r="CI200" s="31"/>
    </row>
    <row r="201" spans="2:87" ht="18.649999999999999" customHeight="1" thickBot="1">
      <c r="D201" s="254" t="s">
        <v>24</v>
      </c>
      <c r="E201" s="255"/>
      <c r="F201" s="256" t="s">
        <v>25</v>
      </c>
      <c r="G201" s="257"/>
      <c r="H201" s="123"/>
      <c r="I201" s="242" t="s">
        <v>4</v>
      </c>
      <c r="J201" s="243"/>
      <c r="K201" s="244" t="s">
        <v>5</v>
      </c>
      <c r="L201" s="245"/>
      <c r="M201" s="123"/>
      <c r="N201" s="242" t="s">
        <v>6</v>
      </c>
      <c r="O201" s="243"/>
      <c r="P201" s="244" t="s">
        <v>7</v>
      </c>
      <c r="Q201" s="245"/>
      <c r="R201" s="123"/>
      <c r="S201" s="242" t="s">
        <v>34</v>
      </c>
      <c r="T201" s="243"/>
      <c r="U201" s="244" t="s">
        <v>35</v>
      </c>
      <c r="V201" s="245"/>
      <c r="W201" s="123"/>
      <c r="X201" s="242" t="s">
        <v>47</v>
      </c>
      <c r="Y201" s="243"/>
      <c r="Z201" s="244" t="s">
        <v>48</v>
      </c>
      <c r="AA201" s="245"/>
      <c r="AB201" s="127"/>
      <c r="AC201" s="242" t="s">
        <v>63</v>
      </c>
      <c r="AD201" s="243"/>
      <c r="AE201" s="244" t="s">
        <v>8</v>
      </c>
      <c r="AF201" s="245"/>
      <c r="AG201" s="123"/>
      <c r="AH201" s="242" t="s">
        <v>78</v>
      </c>
      <c r="AI201" s="243"/>
      <c r="AJ201" s="244" t="s">
        <v>79</v>
      </c>
      <c r="AK201" s="245"/>
      <c r="AL201" s="127"/>
      <c r="AM201" s="242" t="s">
        <v>67</v>
      </c>
      <c r="AN201" s="243"/>
      <c r="AO201" s="244" t="s">
        <v>66</v>
      </c>
      <c r="AP201" s="245"/>
      <c r="AQ201" s="123"/>
      <c r="AR201" s="242" t="s">
        <v>83</v>
      </c>
      <c r="AS201" s="243"/>
      <c r="AT201" s="244" t="s">
        <v>82</v>
      </c>
      <c r="AU201" s="245"/>
      <c r="AV201" s="127"/>
      <c r="AW201" s="242" t="s">
        <v>71</v>
      </c>
      <c r="AX201" s="243"/>
      <c r="AY201" s="244" t="s">
        <v>70</v>
      </c>
      <c r="AZ201" s="245"/>
      <c r="BA201" s="123"/>
      <c r="BB201" s="124" t="s">
        <v>87</v>
      </c>
      <c r="BC201" s="125"/>
      <c r="BD201" s="122" t="s">
        <v>86</v>
      </c>
      <c r="BE201" s="126"/>
      <c r="BF201" s="127"/>
      <c r="BG201" s="242" t="s">
        <v>74</v>
      </c>
      <c r="BH201" s="243"/>
      <c r="BI201" s="244" t="s">
        <v>75</v>
      </c>
      <c r="BJ201" s="245"/>
      <c r="BK201" s="123"/>
      <c r="BL201" s="242" t="s">
        <v>91</v>
      </c>
      <c r="BM201" s="243"/>
      <c r="BN201" s="244" t="s">
        <v>90</v>
      </c>
      <c r="BO201" s="245"/>
      <c r="BP201" s="123"/>
      <c r="BQ201" s="35" t="s">
        <v>166</v>
      </c>
      <c r="BS201" s="66" t="s">
        <v>121</v>
      </c>
      <c r="BT201" s="65"/>
      <c r="BU201" s="46">
        <f t="shared" si="1367"/>
        <v>3.38</v>
      </c>
      <c r="BV201" s="47">
        <f t="shared" si="1368"/>
        <v>-10.804282965862024</v>
      </c>
      <c r="BW201" s="45">
        <f t="shared" si="1369"/>
        <v>-75.451402797048189</v>
      </c>
      <c r="BX201" s="49">
        <f t="shared" si="1373"/>
        <v>-10.804282965862024</v>
      </c>
      <c r="BY201" s="10">
        <f t="shared" si="1374"/>
        <v>-162.9020805957316</v>
      </c>
      <c r="BZ201" s="48">
        <f t="shared" si="1375"/>
        <v>-2.8431776647446823</v>
      </c>
      <c r="CA201" s="31">
        <f t="shared" si="1370"/>
        <v>-0.376753700198178</v>
      </c>
      <c r="CC201" s="44">
        <f t="shared" si="1371"/>
        <v>3.38</v>
      </c>
      <c r="CD201" s="47">
        <f t="shared" si="1371"/>
        <v>-10.804282965862024</v>
      </c>
      <c r="CE201" s="45">
        <f t="shared" si="1372"/>
        <v>-0.376753700198178</v>
      </c>
      <c r="CF201" s="49"/>
      <c r="CG201" s="10">
        <v>-89.437370216505926</v>
      </c>
      <c r="CH201" s="48"/>
      <c r="CI201" s="31"/>
    </row>
    <row r="202" spans="2:87" ht="18.649999999999999" customHeight="1" thickTop="1" thickBot="1">
      <c r="D202" s="15">
        <v>0</v>
      </c>
      <c r="E202" s="145">
        <f t="shared" ref="E202" si="1765">(1/$E$8)*SIN($B199*$F$8)</f>
        <v>5.5097293326418141E-2</v>
      </c>
      <c r="F202" s="15">
        <f t="shared" ref="F202" si="1766">COS($F$8*$B199)</f>
        <v>0.98624469297072714</v>
      </c>
      <c r="G202" s="37">
        <v>0</v>
      </c>
      <c r="I202" s="21">
        <v>0</v>
      </c>
      <c r="J202" s="24">
        <f t="shared" ref="J202" si="1767">(TAN($K$8*$B199))/$J$8</f>
        <v>0.59424309126359787</v>
      </c>
      <c r="K202" s="22">
        <v>1</v>
      </c>
      <c r="L202" s="23">
        <v>0</v>
      </c>
      <c r="N202" s="21">
        <f t="shared" ref="N202" si="1768">D202*I199+F202*I202-E202*J199-G202*J202</f>
        <v>0</v>
      </c>
      <c r="O202" s="24">
        <f t="shared" ref="O202" si="1769">(D202*J199+E202*I199+F202*J202+G202*I202)</f>
        <v>0.641166388419661</v>
      </c>
      <c r="P202" s="22">
        <f t="shared" ref="P202" si="1770">D202*K199+F202*K202-E202*L199-G202*L202</f>
        <v>0.98624469297072714</v>
      </c>
      <c r="Q202" s="23">
        <f t="shared" ref="Q202" si="1771">(D202*L199+E202*K199+F202*L202+G202*K202)</f>
        <v>0</v>
      </c>
      <c r="S202" s="15">
        <v>0</v>
      </c>
      <c r="T202" s="145">
        <f t="shared" ref="T202" si="1772">(1/$T$8)*SIN($B199*$U$8)</f>
        <v>9.5249744348568866E-2</v>
      </c>
      <c r="U202" s="15">
        <f t="shared" ref="U202" si="1773">COS($U$8*$B199)</f>
        <v>0.95830442752488132</v>
      </c>
      <c r="V202" s="37">
        <v>0</v>
      </c>
      <c r="X202" s="21">
        <f t="shared" ref="X202" si="1774">N202*S199+P202*S202-O202*T199-Q202*T202</f>
        <v>0</v>
      </c>
      <c r="Y202" s="24">
        <f t="shared" ref="Y202" si="1775">(N202*T199+O202*S199+P202*T202+Q202*S202)</f>
        <v>0.70837214367329349</v>
      </c>
      <c r="Z202" s="22">
        <f t="shared" ref="Z202" si="1776">N202*U199+P202*U202-O202*V199-Q202*V202</f>
        <v>0.3954842446599538</v>
      </c>
      <c r="AA202" s="23">
        <f t="shared" ref="AA202" si="1777">(N202*V199+O202*U199+P202*V202+Q202*U202)</f>
        <v>0</v>
      </c>
      <c r="AB202" s="8"/>
      <c r="AC202" s="21">
        <v>0</v>
      </c>
      <c r="AD202" s="24">
        <f t="shared" ref="AD202" si="1778">(TAN($AE$8*$B199))/$AD$8</f>
        <v>0.64395709188112715</v>
      </c>
      <c r="AE202" s="22">
        <v>1</v>
      </c>
      <c r="AF202" s="23">
        <v>0</v>
      </c>
      <c r="AH202" s="21">
        <f t="shared" ref="AH202" si="1779">X202*AC199+Z202*AC202-Y202*AD199-AA202*AD202</f>
        <v>0</v>
      </c>
      <c r="AI202" s="24">
        <f t="shared" ref="AI202" si="1780">(X202*AD199+Y202*AC199+Z202*AD202+AA202*AC202)</f>
        <v>0.96304702774932149</v>
      </c>
      <c r="AJ202" s="22">
        <f t="shared" ref="AJ202" si="1781">X202*AE199+Z202*AE202-Y202*AF199-AA202*AF202</f>
        <v>0.3954842446599538</v>
      </c>
      <c r="AK202" s="23">
        <f t="shared" ref="AK202" si="1782">(X202*AF199+Y202*AE199+Z202*AF202+AA202*AE202)</f>
        <v>0</v>
      </c>
      <c r="AL202" s="8"/>
      <c r="AM202" s="15">
        <v>0</v>
      </c>
      <c r="AN202" s="85">
        <f t="shared" ref="AN202" si="1783">(1/$AN$8)*SIN($B199*$AO$8)</f>
        <v>9.5249744348568866E-2</v>
      </c>
      <c r="AO202" s="25">
        <f t="shared" ref="AO202" si="1784">COS($AO$8*$B199)</f>
        <v>0.95830442752488132</v>
      </c>
      <c r="AP202" s="37">
        <v>0</v>
      </c>
      <c r="AR202" s="21">
        <f t="shared" ref="AR202" si="1785">AH202*AM199+AJ202*AM202-AI202*AN199-AK202*AN202</f>
        <v>0</v>
      </c>
      <c r="AS202" s="24">
        <f t="shared" ref="AS202" si="1786">(AH202*AN199+AI202*AM199+AJ202*AN202+AK202*AM202)</f>
        <v>0.96056200380459944</v>
      </c>
      <c r="AT202" s="22">
        <f t="shared" ref="AT202" si="1787">AH202*AO199+AJ202*AO202-AI202*AP199-AK202*AP202</f>
        <v>-0.44657554602498079</v>
      </c>
      <c r="AU202" s="23">
        <f t="shared" ref="AU202" si="1788">(AH202*AP199+AI202*AO199+AJ202*AP202+AK202*AO202)</f>
        <v>0</v>
      </c>
      <c r="AV202" s="8"/>
      <c r="AW202" s="21">
        <v>0</v>
      </c>
      <c r="AX202" s="24">
        <f t="shared" ref="AX202" si="1789">(TAN($AY$8*$B199))/$AX$8</f>
        <v>0.59424309126359787</v>
      </c>
      <c r="AY202" s="22">
        <v>1</v>
      </c>
      <c r="AZ202" s="23">
        <v>0</v>
      </c>
      <c r="BB202" s="21">
        <f t="shared" ref="BB202" si="1790">AR202*AW199+AT202*AW202-AS202*AX199-AU202*AX202</f>
        <v>0</v>
      </c>
      <c r="BC202" s="24">
        <f t="shared" ref="BC202" si="1791">(AR202*AX199+AS202*AW199+AT202*AX202+AU202*AW202)</f>
        <v>0.69518757085198568</v>
      </c>
      <c r="BD202" s="22">
        <f t="shared" ref="BD202" si="1792">AR202*AY199+AT202*AY202-AS202*AZ199-AU202*AZ202</f>
        <v>-0.44657554602498079</v>
      </c>
      <c r="BE202" s="23">
        <f t="shared" ref="BE202" si="1793">(AR202*AZ199+AS202*AY199+AT202*AZ202+AU202*AY202)</f>
        <v>0</v>
      </c>
      <c r="BF202" s="8"/>
      <c r="BG202" s="15">
        <v>0</v>
      </c>
      <c r="BH202" s="85">
        <f t="shared" ref="BH202" si="1794">(1/$BH$8)*SIN($B199*$BI$8)</f>
        <v>5.5099057700226134E-2</v>
      </c>
      <c r="BI202" s="25">
        <f t="shared" ref="BI202" si="1795">COS($BI$8*$B199)</f>
        <v>0.98624380584362825</v>
      </c>
      <c r="BJ202" s="37">
        <v>0</v>
      </c>
      <c r="BL202" s="21">
        <f t="shared" ref="BL202" si="1796">BB202*BG199+BD202*BG202-BC202*BH199-BE202*BH202</f>
        <v>0</v>
      </c>
      <c r="BM202" s="24">
        <f t="shared" ref="BM202" si="1797">(BB202*BH199+BC202*BG199+BD202*BH202+BE202*BG202)</f>
        <v>0.66101854387430892</v>
      </c>
      <c r="BN202" s="22">
        <f t="shared" ref="BN202" si="1798">BB202*BI199+BD202*BI202-BC202*BJ199-BE202*BJ202</f>
        <v>-0.78516998681805594</v>
      </c>
      <c r="BO202" s="23">
        <f t="shared" ref="BO202" si="1799">(BB202*BJ199+BC202*BI199+BD202*BJ202+BE202*BI202)</f>
        <v>0</v>
      </c>
      <c r="BQ202" s="38">
        <f t="shared" ref="BQ202" si="1800">(180/PI())*ATAN(-1*(($BL$8*BM199+BO199+$BL$8*BM202+BO202)/($BL$8*BL199+BN199+$BL$8*BL202+BN202)))</f>
        <v>38.32325602482473</v>
      </c>
      <c r="BS202" s="67">
        <f t="shared" ref="BS202" si="1801">20*LOG(((($BL$8*BL199+BN199-$BL$8*BL202-BN202)^2+($BL$8*BM199+BO199-$BL$8*BM202-BO202)^2)/(($BL$8*BL199+BN199+$BL$8*BL202+BN202)^2+($BL$8*BM199+BO199+$BL$8*BM202+BO202)^2))^0.5)</f>
        <v>-27.876276209818471</v>
      </c>
      <c r="BT202" s="65"/>
      <c r="BU202" s="46">
        <f t="shared" si="1367"/>
        <v>3.4</v>
      </c>
      <c r="BV202" s="47">
        <f t="shared" si="1368"/>
        <v>-11.92468973578611</v>
      </c>
      <c r="BW202" s="45">
        <f t="shared" si="1369"/>
        <v>-78.709444408962824</v>
      </c>
      <c r="BX202" s="49">
        <f t="shared" si="1373"/>
        <v>-11.92468973578611</v>
      </c>
      <c r="BY202" s="10">
        <f t="shared" si="1374"/>
        <v>-126.85949185331171</v>
      </c>
      <c r="BZ202" s="48">
        <f t="shared" si="1375"/>
        <v>-2.2141158202472129</v>
      </c>
      <c r="CA202" s="31">
        <f t="shared" si="1370"/>
        <v>-0.28816684614556193</v>
      </c>
      <c r="CC202" s="44">
        <f t="shared" si="1371"/>
        <v>3.4</v>
      </c>
      <c r="CD202" s="47">
        <f t="shared" si="1371"/>
        <v>-11.92468973578611</v>
      </c>
      <c r="CE202" s="45">
        <f t="shared" si="1372"/>
        <v>-0.28816684614556193</v>
      </c>
      <c r="CF202" s="49"/>
      <c r="CG202" s="10">
        <v>-89.812783193515116</v>
      </c>
      <c r="CH202" s="48"/>
      <c r="CI202" s="31"/>
    </row>
    <row r="203" spans="2:87" ht="18.649999999999999" customHeight="1">
      <c r="BS203" s="32"/>
      <c r="BU203" s="46">
        <f t="shared" si="1367"/>
        <v>3.42</v>
      </c>
      <c r="BV203" s="47">
        <f t="shared" si="1368"/>
        <v>-12.700612972772802</v>
      </c>
      <c r="BW203" s="45">
        <f t="shared" si="1369"/>
        <v>-81.24663424602906</v>
      </c>
      <c r="BX203" s="49">
        <f t="shared" si="1373"/>
        <v>-12.700612972772802</v>
      </c>
      <c r="BY203" s="10">
        <f t="shared" si="1374"/>
        <v>-107.1312246767575</v>
      </c>
      <c r="BZ203" s="48">
        <f t="shared" si="1375"/>
        <v>-1.8697926023032163</v>
      </c>
      <c r="CA203" s="31">
        <f t="shared" si="1370"/>
        <v>-0.23969140757296739</v>
      </c>
      <c r="CC203" s="44">
        <f t="shared" si="1371"/>
        <v>3.42</v>
      </c>
      <c r="CD203" s="47">
        <f t="shared" si="1371"/>
        <v>-12.700612972772802</v>
      </c>
      <c r="CE203" s="45">
        <f t="shared" si="1372"/>
        <v>-0.23969140757296739</v>
      </c>
      <c r="CF203" s="49"/>
      <c r="CG203" s="10">
        <v>-90.185786511075719</v>
      </c>
      <c r="CH203" s="48"/>
      <c r="CI203" s="31"/>
    </row>
    <row r="204" spans="2:87" ht="18.649999999999999" customHeight="1" thickBot="1">
      <c r="D204" s="8"/>
      <c r="E204" s="8" t="s">
        <v>93</v>
      </c>
      <c r="F204" s="8"/>
      <c r="G204" s="8"/>
      <c r="H204" s="8"/>
      <c r="I204" s="8"/>
      <c r="J204" s="8" t="s">
        <v>94</v>
      </c>
      <c r="K204" s="8"/>
      <c r="L204" s="8"/>
      <c r="M204" s="8"/>
      <c r="N204" s="8"/>
      <c r="O204" s="8" t="s">
        <v>95</v>
      </c>
      <c r="P204" s="8"/>
      <c r="Q204" s="8"/>
      <c r="R204" s="8"/>
      <c r="S204" s="8"/>
      <c r="T204" s="8" t="s">
        <v>96</v>
      </c>
      <c r="U204" s="8"/>
      <c r="V204" s="8"/>
      <c r="W204" s="8"/>
      <c r="X204" s="8"/>
      <c r="Y204" s="8" t="s">
        <v>97</v>
      </c>
      <c r="Z204" s="8"/>
      <c r="AA204" s="8"/>
      <c r="AB204" s="8"/>
      <c r="AC204" s="8"/>
      <c r="AD204" s="8" t="s">
        <v>98</v>
      </c>
      <c r="AE204" s="8"/>
      <c r="AF204" s="8"/>
      <c r="AG204" s="8"/>
      <c r="AH204" s="8"/>
      <c r="AI204" s="8" t="s">
        <v>99</v>
      </c>
      <c r="AJ204" s="8"/>
      <c r="AK204" s="8"/>
      <c r="AL204" s="8"/>
      <c r="AM204" s="8"/>
      <c r="AN204" s="8" t="s">
        <v>96</v>
      </c>
      <c r="AO204" s="8"/>
      <c r="AP204" s="8"/>
      <c r="AQ204" s="8"/>
      <c r="AR204" s="8"/>
      <c r="AS204" s="8" t="s">
        <v>100</v>
      </c>
      <c r="AT204" s="8"/>
      <c r="AU204" s="8"/>
      <c r="AV204" s="8"/>
      <c r="AW204" s="8"/>
      <c r="AX204" s="8" t="s">
        <v>94</v>
      </c>
      <c r="AY204" s="8"/>
      <c r="AZ204" s="8"/>
      <c r="BA204" s="8"/>
      <c r="BB204" s="8"/>
      <c r="BC204" s="8" t="s">
        <v>101</v>
      </c>
      <c r="BD204" s="8"/>
      <c r="BE204" s="8"/>
      <c r="BF204" s="8"/>
      <c r="BG204" s="8"/>
      <c r="BH204" s="8" t="s">
        <v>96</v>
      </c>
      <c r="BI204" s="8"/>
      <c r="BJ204" s="8"/>
      <c r="BK204" s="8"/>
      <c r="BL204" s="8"/>
      <c r="BM204" s="8" t="s">
        <v>102</v>
      </c>
      <c r="BN204" s="8"/>
      <c r="BO204" s="8"/>
      <c r="BP204" s="8"/>
      <c r="BU204" s="46">
        <f t="shared" si="1367"/>
        <v>3.44</v>
      </c>
      <c r="BV204" s="47">
        <f t="shared" si="1368"/>
        <v>-13.223501877606733</v>
      </c>
      <c r="BW204" s="45">
        <f t="shared" si="1369"/>
        <v>-83.389258739564212</v>
      </c>
      <c r="BX204" s="49">
        <f t="shared" si="1373"/>
        <v>-13.223501877606733</v>
      </c>
      <c r="BY204" s="10">
        <f t="shared" si="1374"/>
        <v>-96.003095382604101</v>
      </c>
      <c r="BZ204" s="48">
        <f t="shared" si="1375"/>
        <v>-1.6755701065326067</v>
      </c>
      <c r="CA204" s="31">
        <f t="shared" si="1370"/>
        <v>-0.2118275545405241</v>
      </c>
      <c r="CC204" s="44">
        <f t="shared" si="1371"/>
        <v>3.44</v>
      </c>
      <c r="CD204" s="47">
        <f t="shared" si="1371"/>
        <v>-13.223501877606733</v>
      </c>
      <c r="CE204" s="45">
        <f t="shared" si="1372"/>
        <v>-0.2118275545405241</v>
      </c>
      <c r="CF204" s="49"/>
      <c r="CG204" s="10">
        <v>-90.556412209737317</v>
      </c>
      <c r="CH204" s="48"/>
      <c r="CI204" s="31"/>
    </row>
    <row r="205" spans="2:87" ht="18.649999999999999" customHeight="1" thickBot="1">
      <c r="B205" s="16"/>
      <c r="D205" s="250" t="s">
        <v>22</v>
      </c>
      <c r="E205" s="251"/>
      <c r="F205" s="252" t="s">
        <v>23</v>
      </c>
      <c r="G205" s="253"/>
      <c r="H205" s="123"/>
      <c r="I205" s="242" t="s">
        <v>1</v>
      </c>
      <c r="J205" s="243"/>
      <c r="K205" s="244" t="s">
        <v>2</v>
      </c>
      <c r="L205" s="245"/>
      <c r="M205" s="123"/>
      <c r="N205" s="242" t="s">
        <v>43</v>
      </c>
      <c r="O205" s="243"/>
      <c r="P205" s="244" t="s">
        <v>44</v>
      </c>
      <c r="Q205" s="245"/>
      <c r="R205" s="123"/>
      <c r="S205" s="242" t="s">
        <v>32</v>
      </c>
      <c r="T205" s="243"/>
      <c r="U205" s="244" t="s">
        <v>33</v>
      </c>
      <c r="V205" s="245"/>
      <c r="W205" s="123"/>
      <c r="X205" s="242" t="s">
        <v>45</v>
      </c>
      <c r="Y205" s="243"/>
      <c r="Z205" s="244" t="s">
        <v>46</v>
      </c>
      <c r="AA205" s="245"/>
      <c r="AB205" s="127"/>
      <c r="AC205" s="242" t="s">
        <v>62</v>
      </c>
      <c r="AD205" s="243"/>
      <c r="AE205" s="244" t="s">
        <v>3</v>
      </c>
      <c r="AF205" s="245"/>
      <c r="AG205" s="123"/>
      <c r="AH205" s="242" t="s">
        <v>76</v>
      </c>
      <c r="AI205" s="243"/>
      <c r="AJ205" s="244" t="s">
        <v>77</v>
      </c>
      <c r="AK205" s="245"/>
      <c r="AL205" s="127"/>
      <c r="AM205" s="242" t="s">
        <v>64</v>
      </c>
      <c r="AN205" s="243"/>
      <c r="AO205" s="244" t="s">
        <v>65</v>
      </c>
      <c r="AP205" s="245"/>
      <c r="AQ205" s="123"/>
      <c r="AR205" s="242" t="s">
        <v>80</v>
      </c>
      <c r="AS205" s="243"/>
      <c r="AT205" s="244" t="s">
        <v>81</v>
      </c>
      <c r="AU205" s="245"/>
      <c r="AV205" s="127"/>
      <c r="AW205" s="242" t="s">
        <v>68</v>
      </c>
      <c r="AX205" s="243"/>
      <c r="AY205" s="244" t="s">
        <v>69</v>
      </c>
      <c r="AZ205" s="245"/>
      <c r="BA205" s="123"/>
      <c r="BB205" s="246" t="s">
        <v>84</v>
      </c>
      <c r="BC205" s="247"/>
      <c r="BD205" s="248" t="s">
        <v>85</v>
      </c>
      <c r="BE205" s="249"/>
      <c r="BF205" s="127"/>
      <c r="BG205" s="242" t="s">
        <v>72</v>
      </c>
      <c r="BH205" s="243"/>
      <c r="BI205" s="244" t="s">
        <v>73</v>
      </c>
      <c r="BJ205" s="245"/>
      <c r="BK205" s="123"/>
      <c r="BL205" s="242" t="s">
        <v>88</v>
      </c>
      <c r="BM205" s="243"/>
      <c r="BN205" s="244" t="s">
        <v>89</v>
      </c>
      <c r="BO205" s="245"/>
      <c r="BP205" s="123"/>
      <c r="BQ205" s="19" t="s">
        <v>165</v>
      </c>
      <c r="BS205" s="63" t="s">
        <v>120</v>
      </c>
      <c r="BT205" s="4"/>
      <c r="BU205" s="46">
        <f t="shared" si="1367"/>
        <v>3.46</v>
      </c>
      <c r="BV205" s="47">
        <f t="shared" si="1368"/>
        <v>-13.54969945496439</v>
      </c>
      <c r="BW205" s="45">
        <f t="shared" si="1369"/>
        <v>-85.309320647216296</v>
      </c>
      <c r="BX205" s="49">
        <f t="shared" si="1373"/>
        <v>-13.54969945496439</v>
      </c>
      <c r="BY205" s="10">
        <f t="shared" si="1374"/>
        <v>-89.976162883418368</v>
      </c>
      <c r="BZ205" s="48">
        <f t="shared" si="1375"/>
        <v>-1.5703802906263655</v>
      </c>
      <c r="CA205" s="31">
        <f t="shared" si="1370"/>
        <v>-0.19614844804166742</v>
      </c>
      <c r="CC205" s="44">
        <f t="shared" si="1371"/>
        <v>3.46</v>
      </c>
      <c r="CD205" s="47">
        <f t="shared" si="1371"/>
        <v>-13.54969945496439</v>
      </c>
      <c r="CE205" s="45">
        <f t="shared" si="1372"/>
        <v>-0.19614844804166742</v>
      </c>
      <c r="CF205" s="49"/>
      <c r="CG205" s="10">
        <v>-90.924691671814784</v>
      </c>
      <c r="CH205" s="48"/>
      <c r="CI205" s="31"/>
    </row>
    <row r="206" spans="2:87" ht="18.649999999999999" customHeight="1" thickTop="1" thickBot="1">
      <c r="B206" s="39">
        <v>0.52</v>
      </c>
      <c r="D206" s="25">
        <f t="shared" ref="D206" si="1802">COS($F$8*$B206)</f>
        <v>0.98512505060597166</v>
      </c>
      <c r="E206" s="26">
        <v>0</v>
      </c>
      <c r="F206" s="10">
        <v>0</v>
      </c>
      <c r="G206" s="85">
        <f t="shared" ref="G206" si="1803">$E$8*SIN($B206*$F$8)</f>
        <v>0.51551693669290488</v>
      </c>
      <c r="I206" s="21">
        <v>1</v>
      </c>
      <c r="J206" s="24">
        <v>0</v>
      </c>
      <c r="K206" s="22">
        <v>0</v>
      </c>
      <c r="L206" s="23">
        <v>0</v>
      </c>
      <c r="N206" s="21">
        <f t="shared" ref="N206" si="1804">D206*I206+F206*I209-E206*J206-G206*J209</f>
        <v>0.66506998894064795</v>
      </c>
      <c r="O206" s="24">
        <f t="shared" ref="O206" si="1805">(D206*J206+E206*I206+F206*J209+G206*I209)</f>
        <v>0</v>
      </c>
      <c r="P206" s="22">
        <f t="shared" ref="P206" si="1806">D206*K206+F206*K209-E206*L206-G206*L209</f>
        <v>0</v>
      </c>
      <c r="Q206" s="23">
        <f t="shared" ref="Q206" si="1807">(D206*L206+E206*K206+F206*L209+G206*K209)</f>
        <v>0.51551693669290488</v>
      </c>
      <c r="S206" s="25">
        <f t="shared" ref="S206" si="1808">COS($U$8*$B206)</f>
        <v>0.95492785197209229</v>
      </c>
      <c r="T206" s="26">
        <v>0</v>
      </c>
      <c r="U206" s="10">
        <v>0</v>
      </c>
      <c r="V206" s="85">
        <f t="shared" ref="V206" si="1809">$T$8*SIN($B206*$U$8)</f>
        <v>0.89051399638169237</v>
      </c>
      <c r="X206" s="21">
        <f t="shared" ref="X206" si="1810">N206*S206+P206*S209-O206*T206-Q206*T209</f>
        <v>0.58408551733943537</v>
      </c>
      <c r="Y206" s="24">
        <f t="shared" ref="Y206" si="1811">(N206*T206+O206*S206+P206*T209+Q206*S209)</f>
        <v>0</v>
      </c>
      <c r="Z206" s="22">
        <f t="shared" ref="Z206" si="1812">N206*U206+P206*U209-O206*V206-Q206*V209</f>
        <v>0</v>
      </c>
      <c r="AA206" s="23">
        <f t="shared" ref="AA206" si="1813">(N206*V206+O206*U206+P206*V209+Q206*U209)</f>
        <v>1.0845356147364531</v>
      </c>
      <c r="AB206" s="8"/>
      <c r="AC206" s="21">
        <v>1</v>
      </c>
      <c r="AD206" s="24">
        <v>0</v>
      </c>
      <c r="AE206" s="22">
        <v>0</v>
      </c>
      <c r="AF206" s="23">
        <v>0</v>
      </c>
      <c r="AH206" s="21">
        <f t="shared" ref="AH206" si="1814">X206*AC206+Z206*AC209-Y206*AD206-AA206*AD209</f>
        <v>-0.14613322351644642</v>
      </c>
      <c r="AI206" s="24">
        <f t="shared" ref="AI206" si="1815">(X206*AD206+Y206*AC206+Z206*AD209+AA206*AC209)</f>
        <v>0</v>
      </c>
      <c r="AJ206" s="22">
        <f t="shared" ref="AJ206" si="1816">X206*AE206+Z206*AE209-Y206*AF206-AA206*AF209</f>
        <v>0</v>
      </c>
      <c r="AK206" s="23">
        <f t="shared" ref="AK206" si="1817">(X206*AF206+Y206*AE206+Z206*AF209+AA206*AE209)</f>
        <v>1.0845356147364531</v>
      </c>
      <c r="AL206" s="8"/>
      <c r="AM206" s="25">
        <f t="shared" ref="AM206" si="1818">COS($AO$8*$B206)</f>
        <v>0.95492785197209229</v>
      </c>
      <c r="AN206" s="26">
        <v>0</v>
      </c>
      <c r="AO206" s="10">
        <v>0</v>
      </c>
      <c r="AP206" s="85">
        <f t="shared" ref="AP206" si="1819">$AN$8*SIN($B206*$AO$8)</f>
        <v>0.89051399638169237</v>
      </c>
      <c r="AR206" s="21">
        <f t="shared" ref="AR206" si="1820">AH206*AM206+AJ206*AM209-AI206*AN206-AK206*AN209</f>
        <v>-0.24685714573401052</v>
      </c>
      <c r="AS206" s="24">
        <f t="shared" ref="AS206" si="1821">(AH206*AN206+AI206*AM206+AJ206*AN209+AK206*AM209)</f>
        <v>0</v>
      </c>
      <c r="AT206" s="22">
        <f t="shared" ref="AT206" si="1822">AH206*AO206+AJ206*AO209-AI206*AP206-AK206*AP209</f>
        <v>0</v>
      </c>
      <c r="AU206" s="23">
        <f t="shared" ref="AU206" si="1823">(AH206*AP206+AI206*AO206+AJ206*AP209+AK206*AO209)</f>
        <v>0.90551958408974409</v>
      </c>
      <c r="AV206" s="8"/>
      <c r="AW206" s="21">
        <v>1</v>
      </c>
      <c r="AX206" s="24">
        <v>0</v>
      </c>
      <c r="AY206" s="22">
        <v>0</v>
      </c>
      <c r="AZ206" s="23">
        <v>0</v>
      </c>
      <c r="BB206" s="21">
        <f t="shared" ref="BB206" si="1824">AR206*AW206+AT206*AW209-AS206*AX206-AU206*AX209</f>
        <v>-0.80904260599105293</v>
      </c>
      <c r="BC206" s="24">
        <f t="shared" ref="BC206" si="1825">(AR206*AX206+AS206*AW206+AT206*AX209+AU206*AW209)</f>
        <v>0</v>
      </c>
      <c r="BD206" s="22">
        <f t="shared" ref="BD206" si="1826">AR206*AY206+AT206*AY209-AS206*AZ206-AU206*AZ209</f>
        <v>0</v>
      </c>
      <c r="BE206" s="23">
        <f t="shared" ref="BE206" si="1827">(AR206*AZ206+AS206*AY206+AT206*AZ209+AU206*AY209)</f>
        <v>0.90551958408974409</v>
      </c>
      <c r="BF206" s="8"/>
      <c r="BG206" s="25">
        <f t="shared" ref="BG206" si="1828">COS($BI$8*$B206)</f>
        <v>0.98512409144975965</v>
      </c>
      <c r="BH206" s="26">
        <v>0</v>
      </c>
      <c r="BI206" s="10">
        <v>0</v>
      </c>
      <c r="BJ206" s="85">
        <f t="shared" ref="BJ206" si="1829">$BH$8*SIN($B206*$BI$8)</f>
        <v>0.51553343248287076</v>
      </c>
      <c r="BL206" s="21">
        <f t="shared" ref="BL206" si="1830">BB206*BG206+BD206*BG209-BC206*BH206-BE206*BH209</f>
        <v>-0.84887687543399826</v>
      </c>
      <c r="BM206" s="24">
        <f t="shared" ref="BM206" si="1831">(BB206*BH206+BC206*BG206+BD206*BH209+BE206*BG209)</f>
        <v>0</v>
      </c>
      <c r="BN206" s="22">
        <f t="shared" ref="BN206" si="1832">BB206*BI206+BD206*BI209-BC206*BJ206-BE206*BJ209</f>
        <v>0</v>
      </c>
      <c r="BO206" s="23">
        <f t="shared" ref="BO206" si="1833">(BB206*BJ206+BC206*BI206+BD206*BJ209+BE206*BI209)</f>
        <v>0.4749606458749191</v>
      </c>
      <c r="BQ206" s="27">
        <f t="shared" ref="BQ206" si="1834">20*LOG((2*$BL$8)/(($BL$8*BL206+BN206+$BL$8*BL209+BN209)^2+($BL$8*BM206+BO206+$BL$8*BM209+BO209)^2)^0.5)</f>
        <v>-1.391504749166559E-2</v>
      </c>
      <c r="BS206" s="64">
        <f t="shared" ref="BS206" si="1835">((BL206^2+BM206^2)/(BL209^2+BM209^2))^0.5</f>
        <v>1.4430296201746378</v>
      </c>
      <c r="BT206" s="4"/>
      <c r="BU206" s="46">
        <f t="shared" si="1367"/>
        <v>3.48</v>
      </c>
      <c r="BV206" s="47">
        <f t="shared" si="1368"/>
        <v>-13.715630387476414</v>
      </c>
      <c r="BW206" s="45">
        <f t="shared" si="1369"/>
        <v>-87.108843904884665</v>
      </c>
      <c r="BX206" s="49">
        <f t="shared" si="1373"/>
        <v>-13.715630387476414</v>
      </c>
      <c r="BY206" s="10">
        <f t="shared" si="1374"/>
        <v>-87.32093911621341</v>
      </c>
      <c r="BZ206" s="48">
        <f t="shared" si="1375"/>
        <v>-1.5240378935114314</v>
      </c>
      <c r="CA206" s="31">
        <f t="shared" si="1370"/>
        <v>-0.18863349415719188</v>
      </c>
      <c r="CC206" s="44">
        <f t="shared" si="1371"/>
        <v>3.48</v>
      </c>
      <c r="CD206" s="47">
        <f t="shared" si="1371"/>
        <v>-13.715630387476414</v>
      </c>
      <c r="CE206" s="45">
        <f t="shared" si="1372"/>
        <v>-0.18863349415719188</v>
      </c>
      <c r="CF206" s="49"/>
      <c r="CG206" s="10">
        <v>-91.290655639842342</v>
      </c>
      <c r="CH206" s="48"/>
      <c r="CI206" s="31"/>
    </row>
    <row r="207" spans="2:87" ht="18.649999999999999" customHeight="1" thickBot="1">
      <c r="D207" s="25"/>
      <c r="E207" s="10"/>
      <c r="F207" s="10"/>
      <c r="G207" s="31"/>
      <c r="I207" s="29"/>
      <c r="L207" s="30"/>
      <c r="N207" s="29"/>
      <c r="Q207" s="30"/>
      <c r="S207" s="29"/>
      <c r="V207" s="30"/>
      <c r="X207" s="29"/>
      <c r="AA207" s="30"/>
      <c r="AC207" s="29"/>
      <c r="AF207" s="30"/>
      <c r="AH207" s="29"/>
      <c r="AK207" s="30"/>
      <c r="AM207" s="29"/>
      <c r="AP207" s="30"/>
      <c r="AR207" s="29"/>
      <c r="AU207" s="30"/>
      <c r="AW207" s="29"/>
      <c r="AZ207" s="30"/>
      <c r="BB207" s="29"/>
      <c r="BE207" s="30"/>
      <c r="BG207" s="29"/>
      <c r="BJ207" s="30"/>
      <c r="BL207" s="29"/>
      <c r="BO207" s="30"/>
      <c r="BS207" s="65"/>
      <c r="BT207" s="65"/>
      <c r="BU207" s="46">
        <f t="shared" si="1367"/>
        <v>3.5</v>
      </c>
      <c r="BV207" s="47">
        <f t="shared" si="1368"/>
        <v>-13.745594235464223</v>
      </c>
      <c r="BW207" s="45">
        <f t="shared" si="1369"/>
        <v>-88.855262687208935</v>
      </c>
      <c r="BX207" s="49">
        <f t="shared" si="1373"/>
        <v>-13.745594235464223</v>
      </c>
      <c r="BY207" s="10">
        <f t="shared" si="1374"/>
        <v>8912.8499527811164</v>
      </c>
      <c r="BZ207" s="48">
        <f t="shared" si="1375"/>
        <v>-1.53892122883418</v>
      </c>
      <c r="CA207" s="31">
        <f t="shared" si="1370"/>
        <v>-0.18730813282718356</v>
      </c>
      <c r="CC207" s="44">
        <f t="shared" si="1371"/>
        <v>3.5</v>
      </c>
      <c r="CD207" s="47">
        <f t="shared" si="1371"/>
        <v>-13.745594235464223</v>
      </c>
      <c r="CE207" s="45">
        <f t="shared" si="1372"/>
        <v>-0.18730813282718356</v>
      </c>
      <c r="CF207" s="49"/>
      <c r="CG207" s="10">
        <v>-91.654334234369784</v>
      </c>
      <c r="CH207" s="48"/>
      <c r="CI207" s="31"/>
    </row>
    <row r="208" spans="2:87" ht="18.649999999999999" customHeight="1" thickBot="1">
      <c r="D208" s="254" t="s">
        <v>24</v>
      </c>
      <c r="E208" s="255"/>
      <c r="F208" s="256" t="s">
        <v>25</v>
      </c>
      <c r="G208" s="257"/>
      <c r="H208" s="123"/>
      <c r="I208" s="242" t="s">
        <v>4</v>
      </c>
      <c r="J208" s="243"/>
      <c r="K208" s="244" t="s">
        <v>5</v>
      </c>
      <c r="L208" s="245"/>
      <c r="M208" s="123"/>
      <c r="N208" s="242" t="s">
        <v>6</v>
      </c>
      <c r="O208" s="243"/>
      <c r="P208" s="244" t="s">
        <v>7</v>
      </c>
      <c r="Q208" s="245"/>
      <c r="R208" s="123"/>
      <c r="S208" s="242" t="s">
        <v>34</v>
      </c>
      <c r="T208" s="243"/>
      <c r="U208" s="244" t="s">
        <v>35</v>
      </c>
      <c r="V208" s="245"/>
      <c r="W208" s="123"/>
      <c r="X208" s="242" t="s">
        <v>47</v>
      </c>
      <c r="Y208" s="243"/>
      <c r="Z208" s="244" t="s">
        <v>48</v>
      </c>
      <c r="AA208" s="245"/>
      <c r="AB208" s="127"/>
      <c r="AC208" s="242" t="s">
        <v>63</v>
      </c>
      <c r="AD208" s="243"/>
      <c r="AE208" s="244" t="s">
        <v>8</v>
      </c>
      <c r="AF208" s="245"/>
      <c r="AG208" s="123"/>
      <c r="AH208" s="242" t="s">
        <v>78</v>
      </c>
      <c r="AI208" s="243"/>
      <c r="AJ208" s="244" t="s">
        <v>79</v>
      </c>
      <c r="AK208" s="245"/>
      <c r="AL208" s="127"/>
      <c r="AM208" s="242" t="s">
        <v>67</v>
      </c>
      <c r="AN208" s="243"/>
      <c r="AO208" s="244" t="s">
        <v>66</v>
      </c>
      <c r="AP208" s="245"/>
      <c r="AQ208" s="123"/>
      <c r="AR208" s="242" t="s">
        <v>83</v>
      </c>
      <c r="AS208" s="243"/>
      <c r="AT208" s="244" t="s">
        <v>82</v>
      </c>
      <c r="AU208" s="245"/>
      <c r="AV208" s="127"/>
      <c r="AW208" s="242" t="s">
        <v>71</v>
      </c>
      <c r="AX208" s="243"/>
      <c r="AY208" s="244" t="s">
        <v>70</v>
      </c>
      <c r="AZ208" s="245"/>
      <c r="BA208" s="123"/>
      <c r="BB208" s="124" t="s">
        <v>87</v>
      </c>
      <c r="BC208" s="125"/>
      <c r="BD208" s="122" t="s">
        <v>86</v>
      </c>
      <c r="BE208" s="126"/>
      <c r="BF208" s="127"/>
      <c r="BG208" s="242" t="s">
        <v>74</v>
      </c>
      <c r="BH208" s="243"/>
      <c r="BI208" s="244" t="s">
        <v>75</v>
      </c>
      <c r="BJ208" s="245"/>
      <c r="BK208" s="123"/>
      <c r="BL208" s="242" t="s">
        <v>91</v>
      </c>
      <c r="BM208" s="243"/>
      <c r="BN208" s="244" t="s">
        <v>90</v>
      </c>
      <c r="BO208" s="245"/>
      <c r="BP208" s="123"/>
      <c r="BQ208" s="35" t="s">
        <v>166</v>
      </c>
      <c r="BS208" s="66" t="s">
        <v>121</v>
      </c>
      <c r="BT208" s="65"/>
      <c r="BU208" s="46">
        <f t="shared" si="1367"/>
        <v>3.52</v>
      </c>
      <c r="BV208" s="47">
        <f t="shared" si="1368"/>
        <v>-13.65603249358966</v>
      </c>
      <c r="BW208" s="45">
        <f t="shared" si="1369"/>
        <v>89.401736368413552</v>
      </c>
      <c r="BX208" s="49">
        <f t="shared" si="1373"/>
        <v>-13.65603249358966</v>
      </c>
      <c r="BY208" s="10">
        <f t="shared" si="1374"/>
        <v>-89.026443714356333</v>
      </c>
      <c r="BZ208" s="48">
        <f t="shared" si="1375"/>
        <v>-1.553804564156928</v>
      </c>
      <c r="CA208" s="31">
        <f t="shared" si="1370"/>
        <v>-0.19129819067078702</v>
      </c>
      <c r="CC208" s="44">
        <f t="shared" si="1371"/>
        <v>3.52</v>
      </c>
      <c r="CD208" s="47">
        <f t="shared" si="1371"/>
        <v>-13.65603249358966</v>
      </c>
      <c r="CE208" s="45">
        <f t="shared" si="1372"/>
        <v>-0.19129819067078702</v>
      </c>
      <c r="CF208" s="49"/>
      <c r="CG208" s="10">
        <v>-92.015756971129235</v>
      </c>
      <c r="CH208" s="48"/>
      <c r="CI208" s="31"/>
    </row>
    <row r="209" spans="2:87" ht="18.649999999999999" customHeight="1" thickTop="1" thickBot="1">
      <c r="D209" s="15">
        <v>0</v>
      </c>
      <c r="E209" s="145">
        <f t="shared" ref="E209" si="1836">(1/$E$8)*SIN($B206*$F$8)</f>
        <v>5.7279659632544985E-2</v>
      </c>
      <c r="F209" s="15">
        <f t="shared" ref="F209" si="1837">COS($F$8*$B206)</f>
        <v>0.98512505060597166</v>
      </c>
      <c r="G209" s="37">
        <v>0</v>
      </c>
      <c r="I209" s="21">
        <v>0</v>
      </c>
      <c r="J209" s="24">
        <f t="shared" ref="J209" si="1838">(TAN($K$8*$B206))/$J$8</f>
        <v>0.62084296147185858</v>
      </c>
      <c r="K209" s="22">
        <v>1</v>
      </c>
      <c r="L209" s="23">
        <v>0</v>
      </c>
      <c r="N209" s="21">
        <f t="shared" ref="N209" si="1839">D209*I206+F209*I209-E209*J206-G209*J209</f>
        <v>0</v>
      </c>
      <c r="O209" s="24">
        <f t="shared" ref="O209" si="1840">(D209*J206+E209*I206+F209*J209+G209*I209)</f>
        <v>0.668887613470871</v>
      </c>
      <c r="P209" s="22">
        <f t="shared" ref="P209" si="1841">D209*K206+F209*K209-E209*L206-G209*L209</f>
        <v>0.98512505060597166</v>
      </c>
      <c r="Q209" s="23">
        <f t="shared" ref="Q209" si="1842">(D209*L206+E209*K206+F209*L209+G209*K209)</f>
        <v>0</v>
      </c>
      <c r="S209" s="15">
        <v>0</v>
      </c>
      <c r="T209" s="145">
        <f t="shared" ref="T209" si="1843">(1/$T$8)*SIN($B206*$U$8)</f>
        <v>9.8945999597965809E-2</v>
      </c>
      <c r="U209" s="15">
        <f t="shared" ref="U209" si="1844">COS($U$8*$B206)</f>
        <v>0.95492785197209229</v>
      </c>
      <c r="V209" s="37">
        <v>0</v>
      </c>
      <c r="X209" s="21">
        <f t="shared" ref="X209" si="1845">N209*S206+P209*S209-O209*T206-Q209*T209</f>
        <v>0</v>
      </c>
      <c r="Y209" s="24">
        <f t="shared" ref="Y209" si="1846">(N209*T206+O209*S206+P209*T209+Q209*S209)</f>
        <v>0.73621359480368254</v>
      </c>
      <c r="Z209" s="22">
        <f t="shared" ref="Z209" si="1847">N209*U206+P209*U209-O209*V206-Q209*V209</f>
        <v>0.34506956669690114</v>
      </c>
      <c r="AA209" s="23">
        <f t="shared" ref="AA209" si="1848">(N209*V206+O209*U206+P209*V209+Q209*U209)</f>
        <v>0</v>
      </c>
      <c r="AB209" s="8"/>
      <c r="AC209" s="21">
        <v>0</v>
      </c>
      <c r="AD209" s="24">
        <f t="shared" ref="AD209" si="1849">(TAN($AE$8*$B206))/$AD$8</f>
        <v>0.67330084040931026</v>
      </c>
      <c r="AE209" s="22">
        <v>1</v>
      </c>
      <c r="AF209" s="23">
        <v>0</v>
      </c>
      <c r="AH209" s="21">
        <f t="shared" ref="AH209" si="1850">X209*AC206+Z209*AC209-Y209*AD206-AA209*AD209</f>
        <v>0</v>
      </c>
      <c r="AI209" s="24">
        <f t="shared" ref="AI209" si="1851">(X209*AD206+Y209*AC206+Z209*AD209+AA209*AC209)</f>
        <v>0.96854922406038257</v>
      </c>
      <c r="AJ209" s="22">
        <f t="shared" ref="AJ209" si="1852">X209*AE206+Z209*AE209-Y209*AF206-AA209*AF209</f>
        <v>0.34506956669690114</v>
      </c>
      <c r="AK209" s="23">
        <f t="shared" ref="AK209" si="1853">(X209*AF206+Y209*AE206+Z209*AF209+AA209*AE209)</f>
        <v>0</v>
      </c>
      <c r="AL209" s="8"/>
      <c r="AM209" s="15">
        <v>0</v>
      </c>
      <c r="AN209" s="85">
        <f t="shared" ref="AN209" si="1854">(1/$AN$8)*SIN($B206*$AO$8)</f>
        <v>9.8945999597965809E-2</v>
      </c>
      <c r="AO209" s="25">
        <f t="shared" ref="AO209" si="1855">COS($AO$8*$B206)</f>
        <v>0.95492785197209229</v>
      </c>
      <c r="AP209" s="37">
        <v>0</v>
      </c>
      <c r="AR209" s="21">
        <f t="shared" ref="AR209" si="1856">AH209*AM206+AJ209*AM209-AI209*AN206-AK209*AN209</f>
        <v>0</v>
      </c>
      <c r="AS209" s="24">
        <f t="shared" ref="AS209" si="1857">(AH209*AN206+AI209*AM206+AJ209*AN209+AK209*AM209)</f>
        <v>0.95903788326887973</v>
      </c>
      <c r="AT209" s="22">
        <f t="shared" ref="AT209" si="1858">AH209*AO206+AJ209*AO209-AI209*AP206-AK209*AP209</f>
        <v>-0.53299010010358605</v>
      </c>
      <c r="AU209" s="23">
        <f t="shared" ref="AU209" si="1859">(AH209*AP206+AI209*AO206+AJ209*AP209+AK209*AO209)</f>
        <v>0</v>
      </c>
      <c r="AV209" s="8"/>
      <c r="AW209" s="21">
        <v>0</v>
      </c>
      <c r="AX209" s="24">
        <f t="shared" ref="AX209" si="1860">(TAN($AY$8*$B206))/$AX$8</f>
        <v>0.62084296147185858</v>
      </c>
      <c r="AY209" s="22">
        <v>1</v>
      </c>
      <c r="AZ209" s="23">
        <v>0</v>
      </c>
      <c r="BB209" s="21">
        <f t="shared" ref="BB209" si="1861">AR209*AW206+AT209*AW209-AS209*AX206-AU209*AX209</f>
        <v>0</v>
      </c>
      <c r="BC209" s="24">
        <f t="shared" ref="BC209" si="1862">(AR209*AX206+AS209*AW206+AT209*AX209+AU209*AW209)</f>
        <v>0.62813473108538709</v>
      </c>
      <c r="BD209" s="22">
        <f t="shared" ref="BD209" si="1863">AR209*AY206+AT209*AY209-AS209*AZ206-AU209*AZ209</f>
        <v>-0.53299010010358605</v>
      </c>
      <c r="BE209" s="23">
        <f t="shared" ref="BE209" si="1864">(AR209*AZ206+AS209*AY206+AT209*AZ209+AU209*AY209)</f>
        <v>0</v>
      </c>
      <c r="BF209" s="8"/>
      <c r="BG209" s="15">
        <v>0</v>
      </c>
      <c r="BH209" s="85">
        <f t="shared" ref="BH209" si="1865">(1/$BH$8)*SIN($B206*$BI$8)</f>
        <v>5.7281492498096748E-2</v>
      </c>
      <c r="BI209" s="25">
        <f t="shared" ref="BI209" si="1866">COS($BI$8*$B206)</f>
        <v>0.98512409144975965</v>
      </c>
      <c r="BJ209" s="37">
        <v>0</v>
      </c>
      <c r="BL209" s="21">
        <f t="shared" ref="BL209" si="1867">BB209*BG206+BD209*BG209-BC209*BH206-BE209*BH209</f>
        <v>0</v>
      </c>
      <c r="BM209" s="24">
        <f t="shared" ref="BM209" si="1868">(BB209*BH206+BC209*BG206+BD209*BH209+BE209*BG209)</f>
        <v>0.58826018784788758</v>
      </c>
      <c r="BN209" s="22">
        <f t="shared" ref="BN209" si="1869">BB209*BI206+BD209*BI209-BC209*BJ206-BE209*BJ209</f>
        <v>-0.84888584209441631</v>
      </c>
      <c r="BO209" s="23">
        <f t="shared" ref="BO209" si="1870">(BB209*BJ206+BC209*BI206+BD209*BJ209+BE209*BI209)</f>
        <v>0</v>
      </c>
      <c r="BQ209" s="38">
        <f t="shared" ref="BQ209" si="1871">(180/PI())*ATAN(-1*(($BL$8*BM206+BO206+$BL$8*BM209+BO209)/($BL$8*BL206+BN206+$BL$8*BL209+BN209)))</f>
        <v>32.056781727102127</v>
      </c>
      <c r="BS209" s="67">
        <f t="shared" ref="BS209" si="1872">20*LOG(((($BL$8*BL206+BN206-$BL$8*BL209-BN209)^2+($BL$8*BM206+BO206-$BL$8*BM209-BO209)^2)/(($BL$8*BL206+BN206+$BL$8*BL209+BN209)^2+($BL$8*BM206+BO206+$BL$8*BM209+BO209)^2))^0.5)</f>
        <v>-24.949951849985098</v>
      </c>
      <c r="BT209" s="65"/>
      <c r="BU209" s="46">
        <f t="shared" si="1367"/>
        <v>3.54</v>
      </c>
      <c r="BV209" s="47">
        <f t="shared" si="1368"/>
        <v>-13.457992412158825</v>
      </c>
      <c r="BW209" s="45">
        <f t="shared" si="1369"/>
        <v>87.621207494126423</v>
      </c>
      <c r="BX209" s="49">
        <f t="shared" si="1373"/>
        <v>-13.457992412158825</v>
      </c>
      <c r="BY209" s="10">
        <f t="shared" si="1374"/>
        <v>-92.787447617272448</v>
      </c>
      <c r="BZ209" s="48">
        <f t="shared" si="1375"/>
        <v>-1.6194464654431715</v>
      </c>
      <c r="CA209" s="31">
        <f t="shared" si="1370"/>
        <v>-0.20043250459059414</v>
      </c>
      <c r="CC209" s="44">
        <f t="shared" si="1371"/>
        <v>3.54</v>
      </c>
      <c r="CD209" s="47">
        <f t="shared" si="1371"/>
        <v>-13.457992412158825</v>
      </c>
      <c r="CE209" s="45">
        <f t="shared" si="1372"/>
        <v>-0.20043250459059414</v>
      </c>
      <c r="CF209" s="49"/>
      <c r="CG209" s="10">
        <v>-92.374952777599617</v>
      </c>
      <c r="CH209" s="48"/>
      <c r="CI209" s="31"/>
    </row>
    <row r="210" spans="2:87" ht="18.649999999999999" customHeight="1">
      <c r="BS210" s="32"/>
      <c r="BU210" s="46">
        <f t="shared" si="1367"/>
        <v>3.56</v>
      </c>
      <c r="BV210" s="47">
        <f t="shared" si="1368"/>
        <v>-13.158607806013043</v>
      </c>
      <c r="BW210" s="45">
        <f t="shared" si="1369"/>
        <v>85.765458541780973</v>
      </c>
      <c r="BX210" s="49">
        <f t="shared" si="1373"/>
        <v>-13.158607806013043</v>
      </c>
      <c r="BY210" s="10">
        <f t="shared" si="1374"/>
        <v>-98.467334095250351</v>
      </c>
      <c r="BZ210" s="48">
        <f t="shared" si="1375"/>
        <v>-1.7185791856233903</v>
      </c>
      <c r="CA210" s="31">
        <f t="shared" si="1370"/>
        <v>-0.21509681700358252</v>
      </c>
      <c r="CC210" s="44">
        <f t="shared" si="1371"/>
        <v>3.56</v>
      </c>
      <c r="CD210" s="47">
        <f t="shared" si="1371"/>
        <v>-13.158607806013043</v>
      </c>
      <c r="CE210" s="45">
        <f t="shared" si="1372"/>
        <v>-0.21509681700358252</v>
      </c>
      <c r="CF210" s="49"/>
      <c r="CG210" s="10">
        <v>-92.731950008994318</v>
      </c>
      <c r="CH210" s="48"/>
      <c r="CI210" s="31"/>
    </row>
    <row r="211" spans="2:87" ht="18.649999999999999" customHeight="1" thickBot="1">
      <c r="D211" s="8"/>
      <c r="E211" s="8" t="s">
        <v>93</v>
      </c>
      <c r="F211" s="8"/>
      <c r="G211" s="8"/>
      <c r="H211" s="8"/>
      <c r="I211" s="8"/>
      <c r="J211" s="8" t="s">
        <v>94</v>
      </c>
      <c r="K211" s="8"/>
      <c r="L211" s="8"/>
      <c r="M211" s="8"/>
      <c r="N211" s="8"/>
      <c r="O211" s="8" t="s">
        <v>95</v>
      </c>
      <c r="P211" s="8"/>
      <c r="Q211" s="8"/>
      <c r="R211" s="8"/>
      <c r="S211" s="8"/>
      <c r="T211" s="8" t="s">
        <v>96</v>
      </c>
      <c r="U211" s="8"/>
      <c r="V211" s="8"/>
      <c r="W211" s="8"/>
      <c r="X211" s="8"/>
      <c r="Y211" s="8" t="s">
        <v>97</v>
      </c>
      <c r="Z211" s="8"/>
      <c r="AA211" s="8"/>
      <c r="AB211" s="8"/>
      <c r="AC211" s="8"/>
      <c r="AD211" s="8" t="s">
        <v>98</v>
      </c>
      <c r="AE211" s="8"/>
      <c r="AF211" s="8"/>
      <c r="AG211" s="8"/>
      <c r="AH211" s="8"/>
      <c r="AI211" s="8" t="s">
        <v>99</v>
      </c>
      <c r="AJ211" s="8"/>
      <c r="AK211" s="8"/>
      <c r="AL211" s="8"/>
      <c r="AM211" s="8"/>
      <c r="AN211" s="8" t="s">
        <v>96</v>
      </c>
      <c r="AO211" s="8"/>
      <c r="AP211" s="8"/>
      <c r="AQ211" s="8"/>
      <c r="AR211" s="8"/>
      <c r="AS211" s="8" t="s">
        <v>100</v>
      </c>
      <c r="AT211" s="8"/>
      <c r="AU211" s="8"/>
      <c r="AV211" s="8"/>
      <c r="AW211" s="8"/>
      <c r="AX211" s="8" t="s">
        <v>94</v>
      </c>
      <c r="AY211" s="8"/>
      <c r="AZ211" s="8"/>
      <c r="BA211" s="8"/>
      <c r="BB211" s="8"/>
      <c r="BC211" s="8" t="s">
        <v>101</v>
      </c>
      <c r="BD211" s="8"/>
      <c r="BE211" s="8"/>
      <c r="BF211" s="8"/>
      <c r="BG211" s="8"/>
      <c r="BH211" s="8" t="s">
        <v>96</v>
      </c>
      <c r="BI211" s="8"/>
      <c r="BJ211" s="8"/>
      <c r="BK211" s="8"/>
      <c r="BL211" s="8"/>
      <c r="BM211" s="8" t="s">
        <v>102</v>
      </c>
      <c r="BN211" s="8"/>
      <c r="BO211" s="8"/>
      <c r="BP211" s="8"/>
      <c r="BU211" s="46">
        <f t="shared" si="1367"/>
        <v>3.58</v>
      </c>
      <c r="BV211" s="47">
        <f t="shared" si="1368"/>
        <v>-12.762014111367797</v>
      </c>
      <c r="BW211" s="45">
        <f t="shared" si="1369"/>
        <v>83.796111859875964</v>
      </c>
      <c r="BX211" s="49">
        <f t="shared" si="1373"/>
        <v>-12.762014111367797</v>
      </c>
      <c r="BY211" s="10">
        <f t="shared" si="1374"/>
        <v>-106.27238191792959</v>
      </c>
      <c r="BZ211" s="48">
        <f t="shared" si="1375"/>
        <v>-1.8548029684047578</v>
      </c>
      <c r="CA211" s="31">
        <f t="shared" si="1370"/>
        <v>-0.23623324896070969</v>
      </c>
      <c r="CC211" s="44">
        <f t="shared" si="1371"/>
        <v>3.58</v>
      </c>
      <c r="CD211" s="47">
        <f t="shared" si="1371"/>
        <v>-12.762014111367797</v>
      </c>
      <c r="CE211" s="45">
        <f t="shared" si="1372"/>
        <v>-0.23623324896070969</v>
      </c>
      <c r="CF211" s="49"/>
      <c r="CG211" s="10">
        <v>-93.086776463696509</v>
      </c>
      <c r="CH211" s="48"/>
      <c r="CI211" s="31"/>
    </row>
    <row r="212" spans="2:87" ht="18.649999999999999" customHeight="1" thickBot="1">
      <c r="B212" s="16"/>
      <c r="D212" s="250" t="s">
        <v>22</v>
      </c>
      <c r="E212" s="251"/>
      <c r="F212" s="252" t="s">
        <v>23</v>
      </c>
      <c r="G212" s="253"/>
      <c r="H212" s="123"/>
      <c r="I212" s="242" t="s">
        <v>1</v>
      </c>
      <c r="J212" s="243"/>
      <c r="K212" s="244" t="s">
        <v>2</v>
      </c>
      <c r="L212" s="245"/>
      <c r="M212" s="123"/>
      <c r="N212" s="242" t="s">
        <v>43</v>
      </c>
      <c r="O212" s="243"/>
      <c r="P212" s="244" t="s">
        <v>44</v>
      </c>
      <c r="Q212" s="245"/>
      <c r="R212" s="123"/>
      <c r="S212" s="242" t="s">
        <v>32</v>
      </c>
      <c r="T212" s="243"/>
      <c r="U212" s="244" t="s">
        <v>33</v>
      </c>
      <c r="V212" s="245"/>
      <c r="W212" s="123"/>
      <c r="X212" s="242" t="s">
        <v>45</v>
      </c>
      <c r="Y212" s="243"/>
      <c r="Z212" s="244" t="s">
        <v>46</v>
      </c>
      <c r="AA212" s="245"/>
      <c r="AB212" s="127"/>
      <c r="AC212" s="242" t="s">
        <v>62</v>
      </c>
      <c r="AD212" s="243"/>
      <c r="AE212" s="244" t="s">
        <v>3</v>
      </c>
      <c r="AF212" s="245"/>
      <c r="AG212" s="123"/>
      <c r="AH212" s="242" t="s">
        <v>76</v>
      </c>
      <c r="AI212" s="243"/>
      <c r="AJ212" s="244" t="s">
        <v>77</v>
      </c>
      <c r="AK212" s="245"/>
      <c r="AL212" s="127"/>
      <c r="AM212" s="242" t="s">
        <v>64</v>
      </c>
      <c r="AN212" s="243"/>
      <c r="AO212" s="244" t="s">
        <v>65</v>
      </c>
      <c r="AP212" s="245"/>
      <c r="AQ212" s="123"/>
      <c r="AR212" s="242" t="s">
        <v>80</v>
      </c>
      <c r="AS212" s="243"/>
      <c r="AT212" s="244" t="s">
        <v>81</v>
      </c>
      <c r="AU212" s="245"/>
      <c r="AV212" s="127"/>
      <c r="AW212" s="242" t="s">
        <v>68</v>
      </c>
      <c r="AX212" s="243"/>
      <c r="AY212" s="244" t="s">
        <v>69</v>
      </c>
      <c r="AZ212" s="245"/>
      <c r="BA212" s="123"/>
      <c r="BB212" s="246" t="s">
        <v>84</v>
      </c>
      <c r="BC212" s="247"/>
      <c r="BD212" s="248" t="s">
        <v>85</v>
      </c>
      <c r="BE212" s="249"/>
      <c r="BF212" s="127"/>
      <c r="BG212" s="242" t="s">
        <v>72</v>
      </c>
      <c r="BH212" s="243"/>
      <c r="BI212" s="244" t="s">
        <v>73</v>
      </c>
      <c r="BJ212" s="245"/>
      <c r="BK212" s="123"/>
      <c r="BL212" s="242" t="s">
        <v>88</v>
      </c>
      <c r="BM212" s="243"/>
      <c r="BN212" s="244" t="s">
        <v>89</v>
      </c>
      <c r="BO212" s="245"/>
      <c r="BP212" s="123"/>
      <c r="BQ212" s="19" t="s">
        <v>165</v>
      </c>
      <c r="BS212" s="63" t="s">
        <v>120</v>
      </c>
      <c r="BT212" s="4"/>
      <c r="BU212" s="46">
        <f t="shared" si="1367"/>
        <v>3.6</v>
      </c>
      <c r="BV212" s="47">
        <f t="shared" si="1368"/>
        <v>-12.269925232540331</v>
      </c>
      <c r="BW212" s="45">
        <f t="shared" si="1369"/>
        <v>81.67066422151737</v>
      </c>
      <c r="BX212" s="49">
        <f t="shared" si="1373"/>
        <v>-12.269925232540331</v>
      </c>
      <c r="BY212" s="10">
        <f t="shared" si="1374"/>
        <v>-116.59084963705614</v>
      </c>
      <c r="BZ212" s="48">
        <f t="shared" si="1375"/>
        <v>-2.034894203864265</v>
      </c>
      <c r="CA212" s="31">
        <f t="shared" si="1370"/>
        <v>-0.26545879698174285</v>
      </c>
      <c r="CC212" s="44">
        <f t="shared" si="1371"/>
        <v>3.6</v>
      </c>
      <c r="CD212" s="47">
        <f t="shared" si="1371"/>
        <v>-12.269925232540331</v>
      </c>
      <c r="CE212" s="45">
        <f t="shared" si="1372"/>
        <v>-0.26545879698174285</v>
      </c>
      <c r="CF212" s="49"/>
      <c r="CG212" s="10">
        <v>-93.439459398165511</v>
      </c>
      <c r="CH212" s="48"/>
      <c r="CI212" s="31"/>
    </row>
    <row r="213" spans="2:87" ht="18.649999999999999" customHeight="1" thickTop="1" thickBot="1">
      <c r="B213" s="39">
        <v>0.54</v>
      </c>
      <c r="D213" s="25">
        <f t="shared" ref="D213" si="1873">COS($F$8*$B213)</f>
        <v>0.98396194639249768</v>
      </c>
      <c r="E213" s="26">
        <v>0</v>
      </c>
      <c r="F213" s="10">
        <v>0</v>
      </c>
      <c r="G213" s="85">
        <f t="shared" ref="G213" si="1874">$E$8*SIN($B213*$F$8)</f>
        <v>0.53513548981859516</v>
      </c>
      <c r="I213" s="21">
        <v>1</v>
      </c>
      <c r="J213" s="24">
        <v>0</v>
      </c>
      <c r="K213" s="22">
        <v>0</v>
      </c>
      <c r="L213" s="23">
        <v>0</v>
      </c>
      <c r="N213" s="21">
        <f t="shared" ref="N213" si="1875">D213*I213+F213*I216-E213*J213-G213*J216</f>
        <v>0.63729586070001842</v>
      </c>
      <c r="O213" s="24">
        <f t="shared" ref="O213" si="1876">(D213*J213+E213*I213+F213*J216+G213*I216)</f>
        <v>0</v>
      </c>
      <c r="P213" s="22">
        <f t="shared" ref="P213" si="1877">D213*K213+F213*K216-E213*L213-G213*L216</f>
        <v>0</v>
      </c>
      <c r="Q213" s="23">
        <f t="shared" ref="Q213" si="1878">(D213*L213+E213*K213+F213*L216+G213*K216)</f>
        <v>0.53513548981859516</v>
      </c>
      <c r="S213" s="25">
        <f t="shared" ref="S213" si="1879">COS($U$8*$B213)</f>
        <v>0.95142297041444646</v>
      </c>
      <c r="T213" s="26">
        <v>0</v>
      </c>
      <c r="U213" s="10">
        <v>0</v>
      </c>
      <c r="V213" s="85">
        <f t="shared" ref="V213" si="1880">$T$8*SIN($B213*$U$8)</f>
        <v>0.92366064239511814</v>
      </c>
      <c r="X213" s="21">
        <f t="shared" ref="X213" si="1881">N213*S213+P213*S216-O213*T213-Q213*T216</f>
        <v>0.55141752189845727</v>
      </c>
      <c r="Y213" s="24">
        <f t="shared" ref="Y213" si="1882">(N213*T213+O213*S213+P213*T216+Q213*S216)</f>
        <v>0</v>
      </c>
      <c r="Z213" s="22">
        <f t="shared" ref="Z213" si="1883">N213*U213+P213*U216-O213*V213-Q213*V216</f>
        <v>0</v>
      </c>
      <c r="AA213" s="23">
        <f t="shared" ref="AA213" si="1884">(N213*V213+O213*U213+P213*V216+Q213*U216)</f>
        <v>1.0977853013873262</v>
      </c>
      <c r="AB213" s="8"/>
      <c r="AC213" s="21">
        <v>1</v>
      </c>
      <c r="AD213" s="24">
        <v>0</v>
      </c>
      <c r="AE213" s="22">
        <v>0</v>
      </c>
      <c r="AF213" s="23">
        <v>0</v>
      </c>
      <c r="AH213" s="21">
        <f t="shared" ref="AH213" si="1885">X213*AC213+Z213*AC216-Y213*AD213-AA213*AD216</f>
        <v>-0.22045394188728873</v>
      </c>
      <c r="AI213" s="24">
        <f t="shared" ref="AI213" si="1886">(X213*AD213+Y213*AC213+Z213*AD216+AA213*AC216)</f>
        <v>0</v>
      </c>
      <c r="AJ213" s="22">
        <f t="shared" ref="AJ213" si="1887">X213*AE213+Z213*AE216-Y213*AF213-AA213*AF216</f>
        <v>0</v>
      </c>
      <c r="AK213" s="23">
        <f t="shared" ref="AK213" si="1888">(X213*AF213+Y213*AE213+Z213*AF216+AA213*AE216)</f>
        <v>1.0977853013873262</v>
      </c>
      <c r="AL213" s="8"/>
      <c r="AM213" s="25">
        <f t="shared" ref="AM213" si="1889">COS($AO$8*$B213)</f>
        <v>0.95142297041444646</v>
      </c>
      <c r="AN213" s="26">
        <v>0</v>
      </c>
      <c r="AO213" s="10">
        <v>0</v>
      </c>
      <c r="AP213" s="85">
        <f t="shared" ref="AP213" si="1890">$AN$8*SIN($B213*$AO$8)</f>
        <v>0.92366064239511814</v>
      </c>
      <c r="AR213" s="21">
        <f t="shared" ref="AR213" si="1891">AH213*AM213+AJ213*AM216-AI213*AN213-AK213*AN216</f>
        <v>-0.3224095083067931</v>
      </c>
      <c r="AS213" s="24">
        <f t="shared" ref="AS213" si="1892">(AH213*AN213+AI213*AM213+AJ213*AN216+AK213*AM216)</f>
        <v>0</v>
      </c>
      <c r="AT213" s="22">
        <f t="shared" ref="AT213" si="1893">AH213*AO213+AJ213*AO216-AI213*AP213-AK213*AP216</f>
        <v>0</v>
      </c>
      <c r="AU213" s="23">
        <f t="shared" ref="AU213" si="1894">(AH213*AP213+AI213*AO213+AJ213*AP216+AK213*AO216)</f>
        <v>0.84083352274109924</v>
      </c>
      <c r="AV213" s="8"/>
      <c r="AW213" s="21">
        <v>1</v>
      </c>
      <c r="AX213" s="24">
        <v>0</v>
      </c>
      <c r="AY213" s="22">
        <v>0</v>
      </c>
      <c r="AZ213" s="23">
        <v>0</v>
      </c>
      <c r="BB213" s="21">
        <f t="shared" ref="BB213" si="1895">AR213*AW213+AT213*AW216-AS213*AX213-AU213*AX216</f>
        <v>-0.86710981616057858</v>
      </c>
      <c r="BC213" s="24">
        <f t="shared" ref="BC213" si="1896">(AR213*AX213+AS213*AW213+AT213*AX216+AU213*AW216)</f>
        <v>0</v>
      </c>
      <c r="BD213" s="22">
        <f t="shared" ref="BD213" si="1897">AR213*AY213+AT213*AY216-AS213*AZ213-AU213*AZ216</f>
        <v>0</v>
      </c>
      <c r="BE213" s="23">
        <f t="shared" ref="BE213" si="1898">(AR213*AZ213+AS213*AY213+AT213*AZ216+AU213*AY216)</f>
        <v>0.84083352274109924</v>
      </c>
      <c r="BF213" s="8"/>
      <c r="BG213" s="25">
        <f t="shared" ref="BG213" si="1899">COS($BI$8*$B213)</f>
        <v>0.98396091244003847</v>
      </c>
      <c r="BH213" s="26">
        <v>0</v>
      </c>
      <c r="BI213" s="10">
        <v>0</v>
      </c>
      <c r="BJ213" s="85">
        <f t="shared" ref="BJ213" si="1900">$BH$8*SIN($B213*$BI$8)</f>
        <v>0.53515259983625518</v>
      </c>
      <c r="BL213" s="21">
        <f t="shared" ref="BL213" si="1901">BB213*BG213+BD213*BG216-BC213*BH213-BE213*BH216</f>
        <v>-0.9031993043088965</v>
      </c>
      <c r="BM213" s="24">
        <f t="shared" ref="BM213" si="1902">(BB213*BH213+BC213*BG213+BD213*BH216+BE213*BG216)</f>
        <v>0</v>
      </c>
      <c r="BN213" s="22">
        <f t="shared" ref="BN213" si="1903">BB213*BI213+BD213*BI216-BC213*BJ213-BE213*BJ216</f>
        <v>0</v>
      </c>
      <c r="BO213" s="23">
        <f t="shared" ref="BO213" si="1904">(BB213*BJ213+BC213*BI213+BD213*BJ216+BE213*BI216)</f>
        <v>0.36331124778463292</v>
      </c>
      <c r="BQ213" s="27">
        <f t="shared" ref="BQ213" si="1905">20*LOG((2*$BL$8)/(($BL$8*BL213+BN213+$BL$8*BL216+BN216)^2+($BL$8*BM213+BO213+$BL$8*BM216+BO216)^2)^0.5)</f>
        <v>-2.2380218020690505E-2</v>
      </c>
      <c r="BS213" s="64">
        <f t="shared" ref="BS213" si="1906">((BL213^2+BM213^2)/(BL216^2+BM216^2))^0.5</f>
        <v>1.7812175613329055</v>
      </c>
      <c r="BT213" s="4"/>
      <c r="BU213" s="46">
        <f t="shared" si="1367"/>
        <v>3.62</v>
      </c>
      <c r="BV213" s="47">
        <f t="shared" si="1368"/>
        <v>-11.68200920276754</v>
      </c>
      <c r="BW213" s="45">
        <f t="shared" si="1369"/>
        <v>79.338847228776245</v>
      </c>
      <c r="BX213" s="49">
        <f t="shared" si="1373"/>
        <v>-11.68200920276754</v>
      </c>
      <c r="BY213" s="10">
        <f t="shared" si="1374"/>
        <v>-130.03402259046896</v>
      </c>
      <c r="BZ213" s="48">
        <f t="shared" si="1375"/>
        <v>-2.2695218338163694</v>
      </c>
      <c r="CA213" s="31">
        <f t="shared" si="1370"/>
        <v>-0.30532342640835575</v>
      </c>
      <c r="CC213" s="44">
        <f t="shared" si="1371"/>
        <v>3.62</v>
      </c>
      <c r="CD213" s="47">
        <f t="shared" si="1371"/>
        <v>-11.68200920276754</v>
      </c>
      <c r="CE213" s="45">
        <f t="shared" si="1372"/>
        <v>-0.30532342640835575</v>
      </c>
      <c r="CF213" s="49"/>
      <c r="CG213" s="10">
        <v>-93.790025541335709</v>
      </c>
      <c r="CH213" s="48"/>
      <c r="CI213" s="31"/>
    </row>
    <row r="214" spans="2:87" ht="18.649999999999999" customHeight="1" thickBot="1">
      <c r="D214" s="25"/>
      <c r="E214" s="10"/>
      <c r="F214" s="10"/>
      <c r="G214" s="31"/>
      <c r="I214" s="29"/>
      <c r="L214" s="30"/>
      <c r="N214" s="29"/>
      <c r="Q214" s="30"/>
      <c r="S214" s="29"/>
      <c r="V214" s="30"/>
      <c r="X214" s="29"/>
      <c r="AA214" s="30"/>
      <c r="AC214" s="29"/>
      <c r="AF214" s="30"/>
      <c r="AH214" s="29"/>
      <c r="AK214" s="30"/>
      <c r="AM214" s="29"/>
      <c r="AP214" s="30"/>
      <c r="AR214" s="29"/>
      <c r="AU214" s="30"/>
      <c r="AW214" s="29"/>
      <c r="AZ214" s="30"/>
      <c r="BB214" s="29"/>
      <c r="BE214" s="30"/>
      <c r="BG214" s="29"/>
      <c r="BJ214" s="30"/>
      <c r="BL214" s="29"/>
      <c r="BO214" s="30"/>
      <c r="BS214" s="65"/>
      <c r="BT214" s="65"/>
      <c r="BU214" s="46">
        <f t="shared" si="1367"/>
        <v>3.64</v>
      </c>
      <c r="BV214" s="47">
        <f t="shared" si="1368"/>
        <v>-10.99616280497944</v>
      </c>
      <c r="BW214" s="45">
        <f t="shared" si="1369"/>
        <v>76.738166776966864</v>
      </c>
      <c r="BX214" s="49">
        <f t="shared" si="1373"/>
        <v>-10.99616280497944</v>
      </c>
      <c r="BY214" s="10">
        <f t="shared" si="1374"/>
        <v>-147.51285423362631</v>
      </c>
      <c r="BZ214" s="48">
        <f t="shared" si="1375"/>
        <v>-2.5745849953912359</v>
      </c>
      <c r="CA214" s="31">
        <f t="shared" si="1370"/>
        <v>-0.35977640076418399</v>
      </c>
      <c r="CC214" s="44">
        <f t="shared" si="1371"/>
        <v>3.64</v>
      </c>
      <c r="CD214" s="47">
        <f t="shared" si="1371"/>
        <v>-10.99616280497944</v>
      </c>
      <c r="CE214" s="45">
        <f t="shared" si="1372"/>
        <v>-0.35977640076418399</v>
      </c>
      <c r="CF214" s="49"/>
      <c r="CG214" s="10">
        <v>-94.138501108529496</v>
      </c>
      <c r="CH214" s="48"/>
      <c r="CI214" s="31"/>
    </row>
    <row r="215" spans="2:87" ht="18.649999999999999" customHeight="1" thickBot="1">
      <c r="D215" s="254" t="s">
        <v>24</v>
      </c>
      <c r="E215" s="255"/>
      <c r="F215" s="256" t="s">
        <v>25</v>
      </c>
      <c r="G215" s="257"/>
      <c r="H215" s="123"/>
      <c r="I215" s="242" t="s">
        <v>4</v>
      </c>
      <c r="J215" s="243"/>
      <c r="K215" s="244" t="s">
        <v>5</v>
      </c>
      <c r="L215" s="245"/>
      <c r="M215" s="123"/>
      <c r="N215" s="242" t="s">
        <v>6</v>
      </c>
      <c r="O215" s="243"/>
      <c r="P215" s="244" t="s">
        <v>7</v>
      </c>
      <c r="Q215" s="245"/>
      <c r="R215" s="123"/>
      <c r="S215" s="242" t="s">
        <v>34</v>
      </c>
      <c r="T215" s="243"/>
      <c r="U215" s="244" t="s">
        <v>35</v>
      </c>
      <c r="V215" s="245"/>
      <c r="W215" s="123"/>
      <c r="X215" s="242" t="s">
        <v>47</v>
      </c>
      <c r="Y215" s="243"/>
      <c r="Z215" s="244" t="s">
        <v>48</v>
      </c>
      <c r="AA215" s="245"/>
      <c r="AB215" s="127"/>
      <c r="AC215" s="242" t="s">
        <v>63</v>
      </c>
      <c r="AD215" s="243"/>
      <c r="AE215" s="244" t="s">
        <v>8</v>
      </c>
      <c r="AF215" s="245"/>
      <c r="AG215" s="123"/>
      <c r="AH215" s="242" t="s">
        <v>78</v>
      </c>
      <c r="AI215" s="243"/>
      <c r="AJ215" s="244" t="s">
        <v>79</v>
      </c>
      <c r="AK215" s="245"/>
      <c r="AL215" s="127"/>
      <c r="AM215" s="242" t="s">
        <v>67</v>
      </c>
      <c r="AN215" s="243"/>
      <c r="AO215" s="244" t="s">
        <v>66</v>
      </c>
      <c r="AP215" s="245"/>
      <c r="AQ215" s="123"/>
      <c r="AR215" s="242" t="s">
        <v>83</v>
      </c>
      <c r="AS215" s="243"/>
      <c r="AT215" s="244" t="s">
        <v>82</v>
      </c>
      <c r="AU215" s="245"/>
      <c r="AV215" s="127"/>
      <c r="AW215" s="242" t="s">
        <v>71</v>
      </c>
      <c r="AX215" s="243"/>
      <c r="AY215" s="244" t="s">
        <v>70</v>
      </c>
      <c r="AZ215" s="245"/>
      <c r="BA215" s="123"/>
      <c r="BB215" s="124" t="s">
        <v>87</v>
      </c>
      <c r="BC215" s="125"/>
      <c r="BD215" s="122" t="s">
        <v>86</v>
      </c>
      <c r="BE215" s="126"/>
      <c r="BF215" s="127"/>
      <c r="BG215" s="242" t="s">
        <v>74</v>
      </c>
      <c r="BH215" s="243"/>
      <c r="BI215" s="244" t="s">
        <v>75</v>
      </c>
      <c r="BJ215" s="245"/>
      <c r="BK215" s="123"/>
      <c r="BL215" s="242" t="s">
        <v>91</v>
      </c>
      <c r="BM215" s="243"/>
      <c r="BN215" s="244" t="s">
        <v>90</v>
      </c>
      <c r="BO215" s="245"/>
      <c r="BP215" s="123"/>
      <c r="BQ215" s="35" t="s">
        <v>166</v>
      </c>
      <c r="BS215" s="66" t="s">
        <v>121</v>
      </c>
      <c r="BT215" s="65"/>
      <c r="BU215" s="46">
        <f t="shared" si="1367"/>
        <v>3.66</v>
      </c>
      <c r="BV215" s="47">
        <f t="shared" si="1368"/>
        <v>-10.208788299673957</v>
      </c>
      <c r="BW215" s="45">
        <f t="shared" si="1369"/>
        <v>73.787909692294335</v>
      </c>
      <c r="BX215" s="49">
        <f t="shared" si="1373"/>
        <v>-10.208788299673957</v>
      </c>
      <c r="BY215" s="10">
        <f t="shared" si="1374"/>
        <v>-170.36100186265472</v>
      </c>
      <c r="BZ215" s="48">
        <f t="shared" si="1375"/>
        <v>-2.973360399499517</v>
      </c>
      <c r="CA215" s="31">
        <f t="shared" si="1370"/>
        <v>-0.4349838765411676</v>
      </c>
      <c r="CC215" s="44">
        <f t="shared" si="1371"/>
        <v>3.66</v>
      </c>
      <c r="CD215" s="47">
        <f t="shared" si="1371"/>
        <v>-10.208788299673957</v>
      </c>
      <c r="CE215" s="45">
        <f t="shared" si="1372"/>
        <v>-0.4349838765411676</v>
      </c>
      <c r="CF215" s="49"/>
      <c r="CG215" s="10">
        <v>-94.484911814903882</v>
      </c>
      <c r="CH215" s="48"/>
      <c r="CI215" s="31"/>
    </row>
    <row r="216" spans="2:87" ht="18.649999999999999" customHeight="1" thickTop="1" thickBot="1">
      <c r="D216" s="15">
        <v>0</v>
      </c>
      <c r="E216" s="145">
        <f t="shared" ref="E216" si="1907">(1/$E$8)*SIN($B213*$F$8)</f>
        <v>5.9459498868732787E-2</v>
      </c>
      <c r="F216" s="15">
        <f t="shared" ref="F216" si="1908">COS($F$8*$B213)</f>
        <v>0.98396194639249768</v>
      </c>
      <c r="G216" s="37">
        <v>0</v>
      </c>
      <c r="I216" s="21">
        <v>0</v>
      </c>
      <c r="J216" s="24">
        <f t="shared" ref="J216" si="1909">(TAN($K$8*$B213))/$J$8</f>
        <v>0.64780993278916166</v>
      </c>
      <c r="K216" s="22">
        <v>1</v>
      </c>
      <c r="L216" s="23">
        <v>0</v>
      </c>
      <c r="N216" s="21">
        <f t="shared" ref="N216" si="1910">D216*I213+F216*I216-E216*J213-G216*J216</f>
        <v>0</v>
      </c>
      <c r="O216" s="24">
        <f t="shared" ref="O216" si="1911">(D216*J213+E216*I213+F216*J216+G216*I216)</f>
        <v>0.69687982122834946</v>
      </c>
      <c r="P216" s="22">
        <f t="shared" ref="P216" si="1912">D216*K213+F216*K216-E216*L213-G216*L216</f>
        <v>0.98396194639249768</v>
      </c>
      <c r="Q216" s="23">
        <f t="shared" ref="Q216" si="1913">(D216*L213+E216*K213+F216*L216+G216*K216)</f>
        <v>0</v>
      </c>
      <c r="S216" s="15">
        <v>0</v>
      </c>
      <c r="T216" s="145">
        <f t="shared" ref="T216" si="1914">(1/$T$8)*SIN($B213*$U$8)</f>
        <v>0.10262896026612424</v>
      </c>
      <c r="U216" s="15">
        <f t="shared" ref="U216" si="1915">COS($U$8*$B213)</f>
        <v>0.95142297041444646</v>
      </c>
      <c r="V216" s="37">
        <v>0</v>
      </c>
      <c r="X216" s="21">
        <f t="shared" ref="X216" si="1916">N216*S213+P216*S216-O216*T213-Q216*T216</f>
        <v>0</v>
      </c>
      <c r="Y216" s="24">
        <f t="shared" ref="Y216" si="1917">(N216*T213+O216*S213+P216*T216+Q216*S216)</f>
        <v>0.76401046103465864</v>
      </c>
      <c r="Z216" s="22">
        <f t="shared" ref="Z216" si="1918">N216*U213+P216*U216-O216*V213-Q216*V216</f>
        <v>0.29248353446355813</v>
      </c>
      <c r="AA216" s="23">
        <f t="shared" ref="AA216" si="1919">(N216*V213+O216*U213+P216*V216+Q216*U216)</f>
        <v>0</v>
      </c>
      <c r="AB216" s="8"/>
      <c r="AC216" s="21">
        <v>0</v>
      </c>
      <c r="AD216" s="24">
        <f t="shared" ref="AD216" si="1920">(TAN($AE$8*$B213))/$AD$8</f>
        <v>0.7031169599468069</v>
      </c>
      <c r="AE216" s="22">
        <v>1</v>
      </c>
      <c r="AF216" s="23">
        <v>0</v>
      </c>
      <c r="AH216" s="21">
        <f t="shared" ref="AH216" si="1921">X216*AC213+Z216*AC216-Y216*AD213-AA216*AD216</f>
        <v>0</v>
      </c>
      <c r="AI216" s="24">
        <f t="shared" ref="AI216" si="1922">(X216*AD213+Y216*AC213+Z216*AD216+AA216*AC216)</f>
        <v>0.96966059462117271</v>
      </c>
      <c r="AJ216" s="22">
        <f t="shared" ref="AJ216" si="1923">X216*AE213+Z216*AE216-Y216*AF213-AA216*AF216</f>
        <v>0.29248353446355813</v>
      </c>
      <c r="AK216" s="23">
        <f t="shared" ref="AK216" si="1924">(X216*AF213+Y216*AE213+Z216*AF216+AA216*AE216)</f>
        <v>0</v>
      </c>
      <c r="AL216" s="8"/>
      <c r="AM216" s="15">
        <v>0</v>
      </c>
      <c r="AN216" s="85">
        <f t="shared" ref="AN216" si="1925">(1/$AN$8)*SIN($B213*$AO$8)</f>
        <v>0.10262896026612424</v>
      </c>
      <c r="AO216" s="25">
        <f t="shared" ref="AO216" si="1926">COS($AO$8*$B213)</f>
        <v>0.95142297041444646</v>
      </c>
      <c r="AP216" s="37">
        <v>0</v>
      </c>
      <c r="AR216" s="21">
        <f t="shared" ref="AR216" si="1927">AH216*AM213+AJ216*AM216-AI216*AN213-AK216*AN216</f>
        <v>0</v>
      </c>
      <c r="AS216" s="24">
        <f t="shared" ref="AS216" si="1928">(AH216*AN213+AI216*AM213+AJ216*AN216+AK216*AM216)</f>
        <v>0.95257464426527072</v>
      </c>
      <c r="AT216" s="22">
        <f t="shared" ref="AT216" si="1929">AH216*AO213+AJ216*AO216-AI216*AP213-AK216*AP216</f>
        <v>-0.61736177457638997</v>
      </c>
      <c r="AU216" s="23">
        <f t="shared" ref="AU216" si="1930">(AH216*AP213+AI216*AO213+AJ216*AP216+AK216*AO216)</f>
        <v>0</v>
      </c>
      <c r="AV216" s="8"/>
      <c r="AW216" s="21">
        <v>0</v>
      </c>
      <c r="AX216" s="24">
        <f t="shared" ref="AX216" si="1931">(TAN($AY$8*$B213))/$AX$8</f>
        <v>0.64780993278916166</v>
      </c>
      <c r="AY216" s="22">
        <v>1</v>
      </c>
      <c r="AZ216" s="23">
        <v>0</v>
      </c>
      <c r="BB216" s="21">
        <f t="shared" ref="BB216" si="1932">AR216*AW213+AT216*AW216-AS216*AX213-AU216*AX216</f>
        <v>0</v>
      </c>
      <c r="BC216" s="24">
        <f t="shared" ref="BC216" si="1933">(AR216*AX213+AS216*AW213+AT216*AX216+AU216*AW216)</f>
        <v>0.55264155457034203</v>
      </c>
      <c r="BD216" s="22">
        <f t="shared" ref="BD216" si="1934">AR216*AY213+AT216*AY216-AS216*AZ213-AU216*AZ216</f>
        <v>-0.61736177457638997</v>
      </c>
      <c r="BE216" s="23">
        <f t="shared" ref="BE216" si="1935">(AR216*AZ213+AS216*AY213+AT216*AZ216+AU216*AY216)</f>
        <v>0</v>
      </c>
      <c r="BF216" s="8"/>
      <c r="BG216" s="15">
        <v>0</v>
      </c>
      <c r="BH216" s="85">
        <f t="shared" ref="BH216" si="1936">(1/$BH$8)*SIN($B213*$BI$8)</f>
        <v>5.9461399981806135E-2</v>
      </c>
      <c r="BI216" s="25">
        <f t="shared" ref="BI216" si="1937">COS($BI$8*$B213)</f>
        <v>0.98396091244003847</v>
      </c>
      <c r="BJ216" s="37">
        <v>0</v>
      </c>
      <c r="BL216" s="21">
        <f t="shared" ref="BL216" si="1938">BB216*BG213+BD216*BG216-BC216*BH213-BE216*BH216</f>
        <v>0</v>
      </c>
      <c r="BM216" s="24">
        <f t="shared" ref="BM216" si="1939">(BB216*BH213+BC216*BG213+BD216*BH216+BE216*BG216)</f>
        <v>0.50706849287575073</v>
      </c>
      <c r="BN216" s="22">
        <f t="shared" ref="BN216" si="1940">BB216*BI213+BD216*BI216-BC216*BJ213-BE216*BJ216</f>
        <v>-0.90320741972365415</v>
      </c>
      <c r="BO216" s="23">
        <f t="shared" ref="BO216" si="1941">(BB216*BJ213+BC216*BI213+BD216*BJ216+BE216*BI216)</f>
        <v>0</v>
      </c>
      <c r="BQ216" s="38">
        <f t="shared" ref="BQ216" si="1942">(180/PI())*ATAN(-1*(($BL$8*BM213+BO213+$BL$8*BM216+BO216)/($BL$8*BL213+BN213+$BL$8*BL216+BN216)))</f>
        <v>25.726131016509463</v>
      </c>
      <c r="BS216" s="67">
        <f t="shared" ref="BS216" si="1943">20*LOG(((($BL$8*BL213+BN213-$BL$8*BL216-BN216)^2+($BL$8*BM213+BO213-$BL$8*BM216-BO216)^2)/(($BL$8*BL213+BN213+$BL$8*BL216+BN216)^2+($BL$8*BM213+BO213+$BL$8*BM216+BO216)^2))^0.5)</f>
        <v>-22.890385286914885</v>
      </c>
      <c r="BT216" s="65"/>
      <c r="BU216" s="46">
        <f t="shared" si="1367"/>
        <v>3.68</v>
      </c>
      <c r="BV216" s="47">
        <f t="shared" si="1368"/>
        <v>-9.3152262941337582</v>
      </c>
      <c r="BW216" s="45">
        <f t="shared" si="1369"/>
        <v>70.380689655041238</v>
      </c>
      <c r="BX216" s="49">
        <f t="shared" si="1373"/>
        <v>-9.3152262941337582</v>
      </c>
      <c r="BY216" s="10">
        <f t="shared" si="1374"/>
        <v>-200.51781472992954</v>
      </c>
      <c r="BZ216" s="48">
        <f t="shared" si="1375"/>
        <v>-3.4996960759412548</v>
      </c>
      <c r="CA216" s="31">
        <f t="shared" si="1370"/>
        <v>-0.54077936854216713</v>
      </c>
      <c r="CC216" s="44">
        <f t="shared" si="1371"/>
        <v>3.68</v>
      </c>
      <c r="CD216" s="47">
        <f t="shared" si="1371"/>
        <v>-9.3152262941337582</v>
      </c>
      <c r="CE216" s="45">
        <f t="shared" si="1372"/>
        <v>-0.54077936854216713</v>
      </c>
      <c r="CF216" s="49"/>
      <c r="CG216" s="10">
        <v>-94.829282888449825</v>
      </c>
      <c r="CH216" s="48"/>
      <c r="CI216" s="31"/>
    </row>
    <row r="217" spans="2:87" ht="18.649999999999999" customHeight="1">
      <c r="BS217" s="32"/>
      <c r="BU217" s="46">
        <f t="shared" si="1367"/>
        <v>3.7</v>
      </c>
      <c r="BV217" s="47">
        <f t="shared" si="1368"/>
        <v>-8.3106318738717153</v>
      </c>
      <c r="BW217" s="45">
        <f t="shared" si="1369"/>
        <v>66.370333360442643</v>
      </c>
      <c r="BX217" s="49">
        <f t="shared" si="1373"/>
        <v>-8.3106318738717153</v>
      </c>
      <c r="BY217" s="10">
        <f t="shared" si="1374"/>
        <v>-240.77294773122674</v>
      </c>
      <c r="BZ217" s="48">
        <f t="shared" si="1375"/>
        <v>-4.2022806876421175</v>
      </c>
      <c r="CA217" s="31">
        <f t="shared" si="1370"/>
        <v>-0.69330669274828394</v>
      </c>
      <c r="CC217" s="44">
        <f t="shared" si="1371"/>
        <v>3.7</v>
      </c>
      <c r="CD217" s="47">
        <f t="shared" si="1371"/>
        <v>-8.3106318738717153</v>
      </c>
      <c r="CE217" s="45">
        <f t="shared" si="1372"/>
        <v>-0.69330669274828394</v>
      </c>
      <c r="CF217" s="49"/>
      <c r="CG217" s="10">
        <v>-95.171639082562351</v>
      </c>
      <c r="CH217" s="48"/>
      <c r="CI217" s="31"/>
    </row>
    <row r="218" spans="2:87" ht="18.649999999999999" customHeight="1" thickBot="1">
      <c r="D218" s="8"/>
      <c r="E218" s="8" t="s">
        <v>93</v>
      </c>
      <c r="F218" s="8"/>
      <c r="G218" s="8"/>
      <c r="H218" s="8"/>
      <c r="I218" s="8"/>
      <c r="J218" s="8" t="s">
        <v>94</v>
      </c>
      <c r="K218" s="8"/>
      <c r="L218" s="8"/>
      <c r="M218" s="8"/>
      <c r="N218" s="8"/>
      <c r="O218" s="8" t="s">
        <v>95</v>
      </c>
      <c r="P218" s="8"/>
      <c r="Q218" s="8"/>
      <c r="R218" s="8"/>
      <c r="S218" s="8"/>
      <c r="T218" s="8" t="s">
        <v>96</v>
      </c>
      <c r="U218" s="8"/>
      <c r="V218" s="8"/>
      <c r="W218" s="8"/>
      <c r="X218" s="8"/>
      <c r="Y218" s="8" t="s">
        <v>97</v>
      </c>
      <c r="Z218" s="8"/>
      <c r="AA218" s="8"/>
      <c r="AB218" s="8"/>
      <c r="AC218" s="8"/>
      <c r="AD218" s="8" t="s">
        <v>98</v>
      </c>
      <c r="AE218" s="8"/>
      <c r="AF218" s="8"/>
      <c r="AG218" s="8"/>
      <c r="AH218" s="8"/>
      <c r="AI218" s="8" t="s">
        <v>99</v>
      </c>
      <c r="AJ218" s="8"/>
      <c r="AK218" s="8"/>
      <c r="AL218" s="8"/>
      <c r="AM218" s="8"/>
      <c r="AN218" s="8" t="s">
        <v>96</v>
      </c>
      <c r="AO218" s="8"/>
      <c r="AP218" s="8"/>
      <c r="AQ218" s="8"/>
      <c r="AR218" s="8"/>
      <c r="AS218" s="8" t="s">
        <v>100</v>
      </c>
      <c r="AT218" s="8"/>
      <c r="AU218" s="8"/>
      <c r="AV218" s="8"/>
      <c r="AW218" s="8"/>
      <c r="AX218" s="8" t="s">
        <v>94</v>
      </c>
      <c r="AY218" s="8"/>
      <c r="AZ218" s="8"/>
      <c r="BA218" s="8"/>
      <c r="BB218" s="8"/>
      <c r="BC218" s="8" t="s">
        <v>101</v>
      </c>
      <c r="BD218" s="8"/>
      <c r="BE218" s="8"/>
      <c r="BF218" s="8"/>
      <c r="BG218" s="8"/>
      <c r="BH218" s="8" t="s">
        <v>96</v>
      </c>
      <c r="BI218" s="8"/>
      <c r="BJ218" s="8"/>
      <c r="BK218" s="8"/>
      <c r="BL218" s="8"/>
      <c r="BM218" s="8" t="s">
        <v>102</v>
      </c>
      <c r="BN218" s="8"/>
      <c r="BO218" s="8"/>
      <c r="BP218" s="8"/>
      <c r="BU218" s="46">
        <f t="shared" si="1367"/>
        <v>3.72</v>
      </c>
      <c r="BV218" s="47">
        <f t="shared" si="1368"/>
        <v>-7.1918737884356272</v>
      </c>
      <c r="BW218" s="45">
        <f t="shared" si="1369"/>
        <v>61.554874405818104</v>
      </c>
      <c r="BX218" s="49">
        <f t="shared" si="1373"/>
        <v>-7.1918737884356272</v>
      </c>
      <c r="BY218" s="10">
        <f t="shared" si="1374"/>
        <v>-295.00756741807493</v>
      </c>
      <c r="BZ218" s="48">
        <f t="shared" si="1375"/>
        <v>-5.148853369744554</v>
      </c>
      <c r="CA218" s="31">
        <f t="shared" si="1370"/>
        <v>-0.9199937794075792</v>
      </c>
      <c r="CC218" s="44">
        <f t="shared" si="1371"/>
        <v>3.72</v>
      </c>
      <c r="CD218" s="47">
        <f t="shared" si="1371"/>
        <v>-7.1918737884356272</v>
      </c>
      <c r="CE218" s="45">
        <f t="shared" si="1372"/>
        <v>-0.9199937794075792</v>
      </c>
      <c r="CF218" s="49"/>
      <c r="CG218" s="10">
        <v>-95.512004688198573</v>
      </c>
      <c r="CH218" s="48"/>
      <c r="CI218" s="31"/>
    </row>
    <row r="219" spans="2:87" ht="18.649999999999999" customHeight="1" thickBot="1">
      <c r="B219" s="16"/>
      <c r="D219" s="250" t="s">
        <v>22</v>
      </c>
      <c r="E219" s="251"/>
      <c r="F219" s="252" t="s">
        <v>23</v>
      </c>
      <c r="G219" s="253"/>
      <c r="H219" s="123"/>
      <c r="I219" s="242" t="s">
        <v>1</v>
      </c>
      <c r="J219" s="243"/>
      <c r="K219" s="244" t="s">
        <v>2</v>
      </c>
      <c r="L219" s="245"/>
      <c r="M219" s="123"/>
      <c r="N219" s="242" t="s">
        <v>43</v>
      </c>
      <c r="O219" s="243"/>
      <c r="P219" s="244" t="s">
        <v>44</v>
      </c>
      <c r="Q219" s="245"/>
      <c r="R219" s="123"/>
      <c r="S219" s="242" t="s">
        <v>32</v>
      </c>
      <c r="T219" s="243"/>
      <c r="U219" s="244" t="s">
        <v>33</v>
      </c>
      <c r="V219" s="245"/>
      <c r="W219" s="123"/>
      <c r="X219" s="242" t="s">
        <v>45</v>
      </c>
      <c r="Y219" s="243"/>
      <c r="Z219" s="244" t="s">
        <v>46</v>
      </c>
      <c r="AA219" s="245"/>
      <c r="AB219" s="127"/>
      <c r="AC219" s="242" t="s">
        <v>62</v>
      </c>
      <c r="AD219" s="243"/>
      <c r="AE219" s="244" t="s">
        <v>3</v>
      </c>
      <c r="AF219" s="245"/>
      <c r="AG219" s="123"/>
      <c r="AH219" s="242" t="s">
        <v>76</v>
      </c>
      <c r="AI219" s="243"/>
      <c r="AJ219" s="244" t="s">
        <v>77</v>
      </c>
      <c r="AK219" s="245"/>
      <c r="AL219" s="127"/>
      <c r="AM219" s="242" t="s">
        <v>64</v>
      </c>
      <c r="AN219" s="243"/>
      <c r="AO219" s="244" t="s">
        <v>65</v>
      </c>
      <c r="AP219" s="245"/>
      <c r="AQ219" s="123"/>
      <c r="AR219" s="242" t="s">
        <v>80</v>
      </c>
      <c r="AS219" s="243"/>
      <c r="AT219" s="244" t="s">
        <v>81</v>
      </c>
      <c r="AU219" s="245"/>
      <c r="AV219" s="127"/>
      <c r="AW219" s="242" t="s">
        <v>68</v>
      </c>
      <c r="AX219" s="243"/>
      <c r="AY219" s="244" t="s">
        <v>69</v>
      </c>
      <c r="AZ219" s="245"/>
      <c r="BA219" s="123"/>
      <c r="BB219" s="246" t="s">
        <v>84</v>
      </c>
      <c r="BC219" s="247"/>
      <c r="BD219" s="248" t="s">
        <v>85</v>
      </c>
      <c r="BE219" s="249"/>
      <c r="BF219" s="127"/>
      <c r="BG219" s="242" t="s">
        <v>72</v>
      </c>
      <c r="BH219" s="243"/>
      <c r="BI219" s="244" t="s">
        <v>73</v>
      </c>
      <c r="BJ219" s="245"/>
      <c r="BK219" s="123"/>
      <c r="BL219" s="242" t="s">
        <v>88</v>
      </c>
      <c r="BM219" s="243"/>
      <c r="BN219" s="244" t="s">
        <v>89</v>
      </c>
      <c r="BO219" s="245"/>
      <c r="BP219" s="123"/>
      <c r="BQ219" s="19" t="s">
        <v>165</v>
      </c>
      <c r="BS219" s="63" t="s">
        <v>120</v>
      </c>
      <c r="BT219" s="4"/>
      <c r="BU219" s="46">
        <f t="shared" si="1367"/>
        <v>3.74</v>
      </c>
      <c r="BV219" s="47">
        <f t="shared" si="1368"/>
        <v>-5.9616274156147995</v>
      </c>
      <c r="BW219" s="45">
        <f t="shared" si="1369"/>
        <v>55.6547230574566</v>
      </c>
      <c r="BX219" s="49">
        <f t="shared" si="1373"/>
        <v>-5.9616274156147995</v>
      </c>
      <c r="BY219" s="10">
        <f t="shared" si="1374"/>
        <v>-368.12404497006492</v>
      </c>
      <c r="BZ219" s="48">
        <f t="shared" si="1375"/>
        <v>-6.4249766404873032</v>
      </c>
      <c r="CA219" s="31">
        <f t="shared" si="1370"/>
        <v>-1.2692241695813622</v>
      </c>
      <c r="CC219" s="44">
        <f t="shared" si="1371"/>
        <v>3.74</v>
      </c>
      <c r="CD219" s="47">
        <f t="shared" si="1371"/>
        <v>-5.9616274156147995</v>
      </c>
      <c r="CE219" s="45">
        <f t="shared" si="1372"/>
        <v>-1.2692241695813622</v>
      </c>
      <c r="CF219" s="49"/>
      <c r="CG219" s="10">
        <v>-95.850403545640205</v>
      </c>
      <c r="CH219" s="48"/>
      <c r="CI219" s="31"/>
    </row>
    <row r="220" spans="2:87" ht="18.649999999999999" customHeight="1" thickTop="1" thickBot="1">
      <c r="B220" s="39">
        <v>0.56000000000000005</v>
      </c>
      <c r="D220" s="25">
        <f t="shared" ref="D220" si="1944">COS($F$8*$B220)</f>
        <v>0.98275543164425705</v>
      </c>
      <c r="E220" s="26">
        <v>0</v>
      </c>
      <c r="F220" s="10">
        <v>0</v>
      </c>
      <c r="G220" s="85">
        <f t="shared" ref="G220" si="1945">$E$8*SIN($B220*$F$8)</f>
        <v>0.5547304337814809</v>
      </c>
      <c r="I220" s="21">
        <v>1</v>
      </c>
      <c r="J220" s="24">
        <v>0</v>
      </c>
      <c r="K220" s="22">
        <v>0</v>
      </c>
      <c r="L220" s="23">
        <v>0</v>
      </c>
      <c r="N220" s="21">
        <f t="shared" ref="N220" si="1946">D220*I220+F220*I223-E220*J220-G220*J223</f>
        <v>0.60822066225530458</v>
      </c>
      <c r="O220" s="24">
        <f t="shared" ref="O220" si="1947">(D220*J220+E220*I220+F220*J223+G220*I223)</f>
        <v>0</v>
      </c>
      <c r="P220" s="22">
        <f t="shared" ref="P220" si="1948">D220*K220+F220*K223-E220*L220-G220*L223</f>
        <v>0</v>
      </c>
      <c r="Q220" s="23">
        <f t="shared" ref="Q220" si="1949">(D220*L220+E220*K220+F220*L223+G220*K223)</f>
        <v>0.5547304337814809</v>
      </c>
      <c r="S220" s="25">
        <f t="shared" ref="S220" si="1950">COS($U$8*$B220)</f>
        <v>0.94779025377479864</v>
      </c>
      <c r="T220" s="26">
        <v>0</v>
      </c>
      <c r="U220" s="10">
        <v>0</v>
      </c>
      <c r="V220" s="85">
        <f t="shared" ref="V220" si="1951">$T$8*SIN($B220*$U$8)</f>
        <v>0.95668318352813386</v>
      </c>
      <c r="X220" s="21">
        <f t="shared" ref="X220" si="1952">N220*S220+P220*S223-O220*T220-Q220*T223</f>
        <v>0.51749880723114128</v>
      </c>
      <c r="Y220" s="24">
        <f t="shared" ref="Y220" si="1953">(N220*T220+O220*S220+P220*T223+Q220*S223)</f>
        <v>0</v>
      </c>
      <c r="Z220" s="22">
        <f t="shared" ref="Z220" si="1954">N220*U220+P220*U223-O220*V220-Q220*V223</f>
        <v>0</v>
      </c>
      <c r="AA220" s="23">
        <f t="shared" ref="AA220" si="1955">(N220*V220+O220*U220+P220*V223+Q220*U223)</f>
        <v>1.1076425780643486</v>
      </c>
      <c r="AB220" s="8"/>
      <c r="AC220" s="21">
        <v>1</v>
      </c>
      <c r="AD220" s="24">
        <v>0</v>
      </c>
      <c r="AE220" s="22">
        <v>0</v>
      </c>
      <c r="AF220" s="23">
        <v>0</v>
      </c>
      <c r="AH220" s="21">
        <f t="shared" ref="AH220" si="1956">X220*AC220+Z220*AC223-Y220*AD220-AA220*AD223</f>
        <v>-0.2948844602838937</v>
      </c>
      <c r="AI220" s="24">
        <f t="shared" ref="AI220" si="1957">(X220*AD220+Y220*AC220+Z220*AD223+AA220*AC223)</f>
        <v>0</v>
      </c>
      <c r="AJ220" s="22">
        <f t="shared" ref="AJ220" si="1958">X220*AE220+Z220*AE223-Y220*AF220-AA220*AF223</f>
        <v>0</v>
      </c>
      <c r="AK220" s="23">
        <f t="shared" ref="AK220" si="1959">(X220*AF220+Y220*AE220+Z220*AF223+AA220*AE223)</f>
        <v>1.1076425780643486</v>
      </c>
      <c r="AL220" s="8"/>
      <c r="AM220" s="25">
        <f t="shared" ref="AM220" si="1960">COS($AO$8*$B220)</f>
        <v>0.94779025377479864</v>
      </c>
      <c r="AN220" s="26">
        <v>0</v>
      </c>
      <c r="AO220" s="10">
        <v>0</v>
      </c>
      <c r="AP220" s="85">
        <f t="shared" ref="AP220" si="1961">$AN$8*SIN($B220*$AO$8)</f>
        <v>0.95668318352813386</v>
      </c>
      <c r="AR220" s="21">
        <f t="shared" ref="AR220" si="1962">AH220*AM220+AJ220*AM223-AI220*AN220-AK220*AN223</f>
        <v>-0.39722895386826174</v>
      </c>
      <c r="AS220" s="24">
        <f t="shared" ref="AS220" si="1963">(AH220*AN220+AI220*AM220+AJ220*AN223+AK220*AM223)</f>
        <v>0</v>
      </c>
      <c r="AT220" s="22">
        <f t="shared" ref="AT220" si="1964">AH220*AO220+AJ220*AO223-AI220*AP220-AK220*AP223</f>
        <v>0</v>
      </c>
      <c r="AU220" s="23">
        <f t="shared" ref="AU220" si="1965">(AH220*AP220+AI220*AO220+AJ220*AP223+AK220*AO223)</f>
        <v>0.76770183591801033</v>
      </c>
      <c r="AV220" s="8"/>
      <c r="AW220" s="21">
        <v>1</v>
      </c>
      <c r="AX220" s="24">
        <v>0</v>
      </c>
      <c r="AY220" s="22">
        <v>0</v>
      </c>
      <c r="AZ220" s="23">
        <v>0</v>
      </c>
      <c r="BB220" s="21">
        <f t="shared" ref="BB220" si="1966">AR220*AW220+AT220*AW223-AS220*AX220-AU220*AX223</f>
        <v>-0.91555463525370295</v>
      </c>
      <c r="BC220" s="24">
        <f t="shared" ref="BC220" si="1967">(AR220*AX220+AS220*AW220+AT220*AX223+AU220*AW223)</f>
        <v>0</v>
      </c>
      <c r="BD220" s="22">
        <f t="shared" ref="BD220" si="1968">AR220*AY220+AT220*AY223-AS220*AZ220-AU220*AZ223</f>
        <v>0</v>
      </c>
      <c r="BE220" s="23">
        <f t="shared" ref="BE220" si="1969">(AR220*AZ220+AS220*AY220+AT220*AZ223+AU220*AY223)</f>
        <v>0.76770183591801033</v>
      </c>
      <c r="BF220" s="8"/>
      <c r="BG220" s="25">
        <f t="shared" ref="BG220" si="1970">COS($BI$8*$B220)</f>
        <v>0.98275432013503361</v>
      </c>
      <c r="BH220" s="26">
        <v>0</v>
      </c>
      <c r="BI220" s="10">
        <v>0</v>
      </c>
      <c r="BJ220" s="85">
        <f t="shared" ref="BJ220" si="1971">$BH$8*SIN($B220*$BI$8)</f>
        <v>0.55474815574578573</v>
      </c>
      <c r="BL220" s="21">
        <f t="shared" ref="BL220" si="1972">BB220*BG220+BD220*BG223-BC220*BH220-BE220*BH223</f>
        <v>-0.94708540396391705</v>
      </c>
      <c r="BM220" s="24">
        <f t="shared" ref="BM220" si="1973">(BB220*BH220+BC220*BG220+BD220*BH223+BE220*BG223)</f>
        <v>0</v>
      </c>
      <c r="BN220" s="22">
        <f t="shared" ref="BN220" si="1974">BB220*BI220+BD220*BI223-BC220*BJ220-BE220*BJ223</f>
        <v>0</v>
      </c>
      <c r="BO220" s="23">
        <f t="shared" ref="BO220" si="1975">(BB220*BJ220+BC220*BI220+BD220*BJ223+BE220*BI223)</f>
        <v>0.24656005043252405</v>
      </c>
      <c r="BQ220" s="27">
        <f t="shared" ref="BQ220" si="1976">20*LOG((2*$BL$8)/(($BL$8*BL220+BN220+$BL$8*BL223+BN223)^2+($BL$8*BM220+BO220+$BL$8*BM223+BO223)^2)^0.5)</f>
        <v>-3.1735689093389897E-2</v>
      </c>
      <c r="BS220" s="64">
        <f t="shared" ref="BS220" si="1977">((BL220^2+BM220^2)/(BL223^2+BM223^2))^0.5</f>
        <v>2.2666239692824401</v>
      </c>
      <c r="BT220" s="4"/>
      <c r="BU220" s="46">
        <f t="shared" si="1367"/>
        <v>3.76</v>
      </c>
      <c r="BV220" s="47">
        <f t="shared" si="1368"/>
        <v>-4.6368511948472708</v>
      </c>
      <c r="BW220" s="45">
        <f t="shared" si="1369"/>
        <v>48.292242158055458</v>
      </c>
      <c r="BX220" s="49">
        <f t="shared" si="1373"/>
        <v>-4.6368511948472708</v>
      </c>
      <c r="BY220" s="10">
        <f t="shared" si="1374"/>
        <v>-464.65155770377811</v>
      </c>
      <c r="BZ220" s="48">
        <f t="shared" si="1375"/>
        <v>-8.1096995564513517</v>
      </c>
      <c r="CA220" s="31">
        <f t="shared" si="1370"/>
        <v>-1.8296849363271017</v>
      </c>
      <c r="CC220" s="44">
        <f t="shared" si="1371"/>
        <v>3.76</v>
      </c>
      <c r="CD220" s="47">
        <f t="shared" si="1371"/>
        <v>-4.6368511948472708</v>
      </c>
      <c r="CE220" s="45">
        <f t="shared" si="1372"/>
        <v>-1.8296849363271017</v>
      </c>
      <c r="CF220" s="49"/>
      <c r="CG220" s="10">
        <v>-96.186859055875971</v>
      </c>
      <c r="CH220" s="48"/>
      <c r="CI220" s="31"/>
    </row>
    <row r="221" spans="2:87" ht="18.649999999999999" customHeight="1" thickBot="1">
      <c r="D221" s="25"/>
      <c r="E221" s="10"/>
      <c r="F221" s="10"/>
      <c r="G221" s="31"/>
      <c r="I221" s="29"/>
      <c r="L221" s="30"/>
      <c r="N221" s="29"/>
      <c r="Q221" s="30"/>
      <c r="S221" s="29"/>
      <c r="V221" s="30"/>
      <c r="X221" s="29"/>
      <c r="AA221" s="30"/>
      <c r="AC221" s="29"/>
      <c r="AF221" s="30"/>
      <c r="AH221" s="29"/>
      <c r="AK221" s="30"/>
      <c r="AM221" s="29"/>
      <c r="AP221" s="30"/>
      <c r="AR221" s="29"/>
      <c r="AU221" s="30"/>
      <c r="AW221" s="29"/>
      <c r="AZ221" s="30"/>
      <c r="BB221" s="29"/>
      <c r="BE221" s="30"/>
      <c r="BG221" s="29"/>
      <c r="BJ221" s="30"/>
      <c r="BL221" s="29"/>
      <c r="BO221" s="30"/>
      <c r="BS221" s="65"/>
      <c r="BT221" s="65"/>
      <c r="BU221" s="46">
        <f t="shared" si="1367"/>
        <v>3.78</v>
      </c>
      <c r="BV221" s="47">
        <f t="shared" si="1368"/>
        <v>-3.2647952850729705</v>
      </c>
      <c r="BW221" s="45">
        <f t="shared" si="1369"/>
        <v>38.999211003979887</v>
      </c>
      <c r="BX221" s="49">
        <f t="shared" si="1373"/>
        <v>-3.2647952850729705</v>
      </c>
      <c r="BY221" s="10">
        <f t="shared" si="1374"/>
        <v>-583.63110233205668</v>
      </c>
      <c r="BZ221" s="48">
        <f t="shared" si="1375"/>
        <v>-10.186284352738344</v>
      </c>
      <c r="CA221" s="31">
        <f t="shared" si="1370"/>
        <v>-2.7698960378340045</v>
      </c>
      <c r="CC221" s="44">
        <f t="shared" si="1371"/>
        <v>3.78</v>
      </c>
      <c r="CD221" s="47">
        <f t="shared" si="1371"/>
        <v>-3.2647952850729705</v>
      </c>
      <c r="CE221" s="45">
        <f t="shared" si="1372"/>
        <v>-2.7698960378340045</v>
      </c>
      <c r="CF221" s="49"/>
      <c r="CG221" s="10">
        <v>-96.521394191618995</v>
      </c>
      <c r="CH221" s="48"/>
      <c r="CI221" s="31"/>
    </row>
    <row r="222" spans="2:87" ht="18.649999999999999" customHeight="1" thickBot="1">
      <c r="D222" s="254" t="s">
        <v>24</v>
      </c>
      <c r="E222" s="255"/>
      <c r="F222" s="256" t="s">
        <v>25</v>
      </c>
      <c r="G222" s="257"/>
      <c r="H222" s="123"/>
      <c r="I222" s="242" t="s">
        <v>4</v>
      </c>
      <c r="J222" s="243"/>
      <c r="K222" s="244" t="s">
        <v>5</v>
      </c>
      <c r="L222" s="245"/>
      <c r="M222" s="123"/>
      <c r="N222" s="242" t="s">
        <v>6</v>
      </c>
      <c r="O222" s="243"/>
      <c r="P222" s="244" t="s">
        <v>7</v>
      </c>
      <c r="Q222" s="245"/>
      <c r="R222" s="123"/>
      <c r="S222" s="242" t="s">
        <v>34</v>
      </c>
      <c r="T222" s="243"/>
      <c r="U222" s="244" t="s">
        <v>35</v>
      </c>
      <c r="V222" s="245"/>
      <c r="W222" s="123"/>
      <c r="X222" s="242" t="s">
        <v>47</v>
      </c>
      <c r="Y222" s="243"/>
      <c r="Z222" s="244" t="s">
        <v>48</v>
      </c>
      <c r="AA222" s="245"/>
      <c r="AB222" s="127"/>
      <c r="AC222" s="242" t="s">
        <v>63</v>
      </c>
      <c r="AD222" s="243"/>
      <c r="AE222" s="244" t="s">
        <v>8</v>
      </c>
      <c r="AF222" s="245"/>
      <c r="AG222" s="123"/>
      <c r="AH222" s="242" t="s">
        <v>78</v>
      </c>
      <c r="AI222" s="243"/>
      <c r="AJ222" s="244" t="s">
        <v>79</v>
      </c>
      <c r="AK222" s="245"/>
      <c r="AL222" s="127"/>
      <c r="AM222" s="242" t="s">
        <v>67</v>
      </c>
      <c r="AN222" s="243"/>
      <c r="AO222" s="244" t="s">
        <v>66</v>
      </c>
      <c r="AP222" s="245"/>
      <c r="AQ222" s="123"/>
      <c r="AR222" s="242" t="s">
        <v>83</v>
      </c>
      <c r="AS222" s="243"/>
      <c r="AT222" s="244" t="s">
        <v>82</v>
      </c>
      <c r="AU222" s="245"/>
      <c r="AV222" s="127"/>
      <c r="AW222" s="242" t="s">
        <v>71</v>
      </c>
      <c r="AX222" s="243"/>
      <c r="AY222" s="244" t="s">
        <v>70</v>
      </c>
      <c r="AZ222" s="245"/>
      <c r="BA222" s="123"/>
      <c r="BB222" s="124" t="s">
        <v>87</v>
      </c>
      <c r="BC222" s="125"/>
      <c r="BD222" s="122" t="s">
        <v>86</v>
      </c>
      <c r="BE222" s="126"/>
      <c r="BF222" s="127"/>
      <c r="BG222" s="242" t="s">
        <v>74</v>
      </c>
      <c r="BH222" s="243"/>
      <c r="BI222" s="244" t="s">
        <v>75</v>
      </c>
      <c r="BJ222" s="245"/>
      <c r="BK222" s="123"/>
      <c r="BL222" s="242" t="s">
        <v>91</v>
      </c>
      <c r="BM222" s="243"/>
      <c r="BN222" s="244" t="s">
        <v>90</v>
      </c>
      <c r="BO222" s="245"/>
      <c r="BP222" s="123"/>
      <c r="BQ222" s="35" t="s">
        <v>166</v>
      </c>
      <c r="BS222" s="66" t="s">
        <v>121</v>
      </c>
      <c r="BT222" s="65"/>
      <c r="BU222" s="46">
        <f t="shared" si="1367"/>
        <v>3.8</v>
      </c>
      <c r="BV222" s="47">
        <f t="shared" si="1368"/>
        <v>-1.9469483096303106</v>
      </c>
      <c r="BW222" s="45">
        <f t="shared" si="1369"/>
        <v>27.326588957338743</v>
      </c>
      <c r="BX222" s="49">
        <f t="shared" si="1373"/>
        <v>-1.9469483096303106</v>
      </c>
      <c r="BY222" s="10">
        <f t="shared" si="1374"/>
        <v>-707.50168601507357</v>
      </c>
      <c r="BZ222" s="48">
        <f t="shared" si="1375"/>
        <v>-12.348233884374155</v>
      </c>
      <c r="CA222" s="31">
        <f t="shared" si="1370"/>
        <v>-4.421466281148752</v>
      </c>
      <c r="CC222" s="44">
        <f t="shared" si="1371"/>
        <v>3.8</v>
      </c>
      <c r="CD222" s="47">
        <f t="shared" si="1371"/>
        <v>-1.9469483096303106</v>
      </c>
      <c r="CE222" s="45">
        <f t="shared" si="1372"/>
        <v>-4.421466281148752</v>
      </c>
      <c r="CF222" s="49"/>
      <c r="CG222" s="10">
        <v>-96.854031507973247</v>
      </c>
      <c r="CH222" s="48"/>
      <c r="CI222" s="31"/>
    </row>
    <row r="223" spans="2:87" ht="18.649999999999999" customHeight="1" thickTop="1" thickBot="1">
      <c r="D223" s="15">
        <v>0</v>
      </c>
      <c r="E223" s="145">
        <f t="shared" ref="E223" si="1978">(1/$E$8)*SIN($B220*$F$8)</f>
        <v>6.1636714864608984E-2</v>
      </c>
      <c r="F223" s="15">
        <f t="shared" ref="F223" si="1979">COS($F$8*$B220)</f>
        <v>0.98275543164425705</v>
      </c>
      <c r="G223" s="37">
        <v>0</v>
      </c>
      <c r="I223" s="21">
        <v>0</v>
      </c>
      <c r="J223" s="24">
        <f t="shared" ref="J223" si="1980">(TAN($K$8*$B220))/$J$8</f>
        <v>0.67516535344172057</v>
      </c>
      <c r="K223" s="22">
        <v>1</v>
      </c>
      <c r="L223" s="23">
        <v>0</v>
      </c>
      <c r="N223" s="21">
        <f t="shared" ref="N223" si="1981">D223*I220+F223*I223-E223*J220-G223*J223</f>
        <v>0</v>
      </c>
      <c r="O223" s="24">
        <f t="shared" ref="O223" si="1982">(D223*J220+E223*I220+F223*J223+G223*I223)</f>
        <v>0.72515913321747449</v>
      </c>
      <c r="P223" s="22">
        <f t="shared" ref="P223" si="1983">D223*K220+F223*K223-E223*L220-G223*L223</f>
        <v>0.98275543164425705</v>
      </c>
      <c r="Q223" s="23">
        <f t="shared" ref="Q223" si="1984">(D223*L220+E223*K220+F223*L223+G223*K223)</f>
        <v>0</v>
      </c>
      <c r="S223" s="15">
        <v>0</v>
      </c>
      <c r="T223" s="145">
        <f t="shared" ref="T223" si="1985">(1/$T$8)*SIN($B220*$U$8)</f>
        <v>0.10629813150312598</v>
      </c>
      <c r="U223" s="15">
        <f t="shared" ref="U223" si="1986">COS($U$8*$B220)</f>
        <v>0.94779025377479864</v>
      </c>
      <c r="V223" s="37">
        <v>0</v>
      </c>
      <c r="X223" s="21">
        <f t="shared" ref="X223" si="1987">N223*S220+P223*S223-O223*T220-Q223*T223</f>
        <v>0</v>
      </c>
      <c r="Y223" s="24">
        <f t="shared" ref="Y223" si="1988">(N223*T220+O223*S220+P223*T223+Q223*S223)</f>
        <v>0.79176382500763576</v>
      </c>
      <c r="Z223" s="22">
        <f t="shared" ref="Z223" si="1989">N223*U220+P223*U223-O223*V220-Q223*V223</f>
        <v>0.2376984718256766</v>
      </c>
      <c r="AA223" s="23">
        <f t="shared" ref="AA223" si="1990">(N223*V220+O223*U220+P223*V223+Q223*U223)</f>
        <v>0</v>
      </c>
      <c r="AB223" s="8"/>
      <c r="AC223" s="21">
        <v>0</v>
      </c>
      <c r="AD223" s="24">
        <f t="shared" ref="AD223" si="1991">(TAN($AE$8*$B220))/$AD$8</f>
        <v>0.73343448834795466</v>
      </c>
      <c r="AE223" s="22">
        <v>1</v>
      </c>
      <c r="AF223" s="23">
        <v>0</v>
      </c>
      <c r="AH223" s="21">
        <f t="shared" ref="AH223" si="1992">X223*AC220+Z223*AC223-Y223*AD220-AA223*AD223</f>
        <v>0</v>
      </c>
      <c r="AI223" s="24">
        <f t="shared" ref="AI223" si="1993">(X223*AD220+Y223*AC220+Z223*AD223+AA223*AC223)</f>
        <v>0.96610008207219156</v>
      </c>
      <c r="AJ223" s="22">
        <f t="shared" ref="AJ223" si="1994">X223*AE220+Z223*AE223-Y223*AF220-AA223*AF223</f>
        <v>0.2376984718256766</v>
      </c>
      <c r="AK223" s="23">
        <f t="shared" ref="AK223" si="1995">(X223*AF220+Y223*AE220+Z223*AF223+AA223*AE223)</f>
        <v>0</v>
      </c>
      <c r="AL223" s="8"/>
      <c r="AM223" s="15">
        <v>0</v>
      </c>
      <c r="AN223" s="85">
        <f t="shared" ref="AN223" si="1996">(1/$AN$8)*SIN($B220*$AO$8)</f>
        <v>0.10629813150312598</v>
      </c>
      <c r="AO223" s="25">
        <f t="shared" ref="AO223" si="1997">COS($AO$8*$B220)</f>
        <v>0.94779025377479864</v>
      </c>
      <c r="AP223" s="37">
        <v>0</v>
      </c>
      <c r="AR223" s="21">
        <f t="shared" ref="AR223" si="1998">AH223*AM220+AJ223*AM223-AI223*AN220-AK223*AN223</f>
        <v>0</v>
      </c>
      <c r="AS223" s="24">
        <f t="shared" ref="AS223" si="1999">(AH223*AN220+AI223*AM220+AJ223*AN223+AK223*AM223)</f>
        <v>0.94092714537527411</v>
      </c>
      <c r="AT223" s="22">
        <f t="shared" ref="AT223" si="2000">AH223*AO220+AJ223*AO223-AI223*AP220-AK223*AP223</f>
        <v>-0.69896340719007577</v>
      </c>
      <c r="AU223" s="23">
        <f t="shared" ref="AU223" si="2001">(AH223*AP220+AI223*AO220+AJ223*AP223+AK223*AO223)</f>
        <v>0</v>
      </c>
      <c r="AV223" s="8"/>
      <c r="AW223" s="21">
        <v>0</v>
      </c>
      <c r="AX223" s="24">
        <f t="shared" ref="AX223" si="2002">(TAN($AY$8*$B220))/$AX$8</f>
        <v>0.67516535344172057</v>
      </c>
      <c r="AY223" s="22">
        <v>1</v>
      </c>
      <c r="AZ223" s="23">
        <v>0</v>
      </c>
      <c r="BB223" s="21">
        <f t="shared" ref="BB223" si="2003">AR223*AW220+AT223*AW223-AS223*AX220-AU223*AX223</f>
        <v>0</v>
      </c>
      <c r="BC223" s="24">
        <f t="shared" ref="BC223" si="2004">(AR223*AX220+AS223*AW220+AT223*AX223+AU223*AW223)</f>
        <v>0.46901126951695737</v>
      </c>
      <c r="BD223" s="22">
        <f t="shared" ref="BD223" si="2005">AR223*AY220+AT223*AY223-AS223*AZ220-AU223*AZ223</f>
        <v>-0.69896340719007577</v>
      </c>
      <c r="BE223" s="23">
        <f t="shared" ref="BE223" si="2006">(AR223*AZ220+AS223*AY220+AT223*AZ223+AU223*AY223)</f>
        <v>0</v>
      </c>
      <c r="BF223" s="8"/>
      <c r="BG223" s="15">
        <v>0</v>
      </c>
      <c r="BH223" s="85">
        <f t="shared" ref="BH223" si="2007">(1/$BH$8)*SIN($B220*$BI$8)</f>
        <v>6.1638683971753969E-2</v>
      </c>
      <c r="BI223" s="25">
        <f t="shared" ref="BI223" si="2008">COS($BI$8*$B220)</f>
        <v>0.98275432013503361</v>
      </c>
      <c r="BJ223" s="37">
        <v>0</v>
      </c>
      <c r="BL223" s="21">
        <f t="shared" ref="BL223" si="2009">BB223*BG220+BD223*BG223-BC223*BH220-BE223*BH223</f>
        <v>0</v>
      </c>
      <c r="BM223" s="24">
        <f t="shared" ref="BM223" si="2010">(BB223*BH220+BC223*BG220+BD223*BH223+BE223*BG223)</f>
        <v>0.41783966674619699</v>
      </c>
      <c r="BN223" s="22">
        <f t="shared" ref="BN223" si="2011">BB223*BI220+BD223*BI223-BC223*BJ220-BE223*BJ223</f>
        <v>-0.9470924448208714</v>
      </c>
      <c r="BO223" s="23">
        <f t="shared" ref="BO223" si="2012">(BB223*BJ220+BC223*BI220+BD223*BJ223+BE223*BI223)</f>
        <v>0</v>
      </c>
      <c r="BQ223" s="38">
        <f t="shared" ref="BQ223" si="2013">(180/PI())*ATAN(-1*(($BL$8*BM220+BO220+$BL$8*BM223+BO223)/($BL$8*BL220+BN220+$BL$8*BL223+BN223)))</f>
        <v>19.328773011967673</v>
      </c>
      <c r="BS223" s="67">
        <f t="shared" ref="BS223" si="2014">20*LOG(((($BL$8*BL220+BN220-$BL$8*BL223-BN223)^2+($BL$8*BM220+BO220-$BL$8*BM223-BO223)^2)/(($BL$8*BL220+BN220+$BL$8*BL223+BN223)^2+($BL$8*BM220+BO220+$BL$8*BM223+BO223)^2))^0.5)</f>
        <v>-21.378221966691136</v>
      </c>
      <c r="BT223" s="65"/>
      <c r="BU223" s="46">
        <f t="shared" si="1367"/>
        <v>3.82</v>
      </c>
      <c r="BV223" s="47">
        <f t="shared" si="1368"/>
        <v>-0.85374162761776939</v>
      </c>
      <c r="BW223" s="45">
        <f t="shared" si="1369"/>
        <v>13.17655523703726</v>
      </c>
      <c r="BX223" s="49">
        <f t="shared" si="1373"/>
        <v>-0.85374162761776939</v>
      </c>
      <c r="BY223" s="10">
        <f t="shared" si="1374"/>
        <v>-793.84849802033466</v>
      </c>
      <c r="BZ223" s="48">
        <f t="shared" si="1375"/>
        <v>-13.855270052466526</v>
      </c>
      <c r="CA223" s="31">
        <f t="shared" si="1370"/>
        <v>-7.4844586994964573</v>
      </c>
      <c r="CC223" s="44">
        <f t="shared" si="1371"/>
        <v>3.82</v>
      </c>
      <c r="CD223" s="47">
        <f t="shared" si="1371"/>
        <v>-0.85374162761776939</v>
      </c>
      <c r="CE223" s="45">
        <f t="shared" si="1372"/>
        <v>-7.4844586994964573</v>
      </c>
      <c r="CF223" s="49"/>
      <c r="CG223" s="10">
        <v>-97.184793152762623</v>
      </c>
      <c r="CH223" s="48"/>
      <c r="CI223" s="31"/>
    </row>
    <row r="224" spans="2:87" ht="18.649999999999999" customHeight="1">
      <c r="BS224" s="32"/>
      <c r="BU224" s="46">
        <f t="shared" ref="BU224:BU287" si="2015">INDEX(B:B,(ROW()-32)*7+24)</f>
        <v>3.84</v>
      </c>
      <c r="BV224" s="47">
        <f t="shared" ref="BV224:BV287" si="2016">INDEX(BQ:BQ,(ROW()-32)*7+24)</f>
        <v>-0.1780293741125635</v>
      </c>
      <c r="BW224" s="45">
        <f t="shared" ref="BW224:BW287" si="2017">INDEX(BQ:BQ,(ROW()-32)*7+27)</f>
        <v>-2.7004147233694482</v>
      </c>
      <c r="BX224" s="49">
        <f t="shared" si="1373"/>
        <v>-0.1780293741125635</v>
      </c>
      <c r="BY224" s="10">
        <f t="shared" si="1374"/>
        <v>-798.75073926220568</v>
      </c>
      <c r="BZ224" s="48">
        <f t="shared" si="1375"/>
        <v>-13.940830302864232</v>
      </c>
      <c r="CA224" s="31">
        <f t="shared" ref="CA224:CA287" si="2018">INDEX(BS:BS,(ROW()-32)*7+27)</f>
        <v>-13.961637074179048</v>
      </c>
      <c r="CC224" s="44">
        <f t="shared" si="1371"/>
        <v>3.84</v>
      </c>
      <c r="CD224" s="47">
        <f t="shared" si="1371"/>
        <v>-0.1780293741125635</v>
      </c>
      <c r="CE224" s="45">
        <f t="shared" si="1372"/>
        <v>-13.961637074179048</v>
      </c>
      <c r="CF224" s="49"/>
      <c r="CG224" s="10">
        <v>-97.51370087653585</v>
      </c>
      <c r="CH224" s="48"/>
      <c r="CI224" s="31"/>
    </row>
    <row r="225" spans="2:87" ht="18.649999999999999" customHeight="1" thickBot="1">
      <c r="D225" s="8"/>
      <c r="E225" s="8" t="s">
        <v>93</v>
      </c>
      <c r="F225" s="8"/>
      <c r="G225" s="8"/>
      <c r="H225" s="8"/>
      <c r="I225" s="8"/>
      <c r="J225" s="8" t="s">
        <v>94</v>
      </c>
      <c r="K225" s="8"/>
      <c r="L225" s="8"/>
      <c r="M225" s="8"/>
      <c r="N225" s="8"/>
      <c r="O225" s="8" t="s">
        <v>95</v>
      </c>
      <c r="P225" s="8"/>
      <c r="Q225" s="8"/>
      <c r="R225" s="8"/>
      <c r="S225" s="8"/>
      <c r="T225" s="8" t="s">
        <v>96</v>
      </c>
      <c r="U225" s="8"/>
      <c r="V225" s="8"/>
      <c r="W225" s="8"/>
      <c r="X225" s="8"/>
      <c r="Y225" s="8" t="s">
        <v>97</v>
      </c>
      <c r="Z225" s="8"/>
      <c r="AA225" s="8"/>
      <c r="AB225" s="8"/>
      <c r="AC225" s="8"/>
      <c r="AD225" s="8" t="s">
        <v>98</v>
      </c>
      <c r="AE225" s="8"/>
      <c r="AF225" s="8"/>
      <c r="AG225" s="8"/>
      <c r="AH225" s="8"/>
      <c r="AI225" s="8" t="s">
        <v>99</v>
      </c>
      <c r="AJ225" s="8"/>
      <c r="AK225" s="8"/>
      <c r="AL225" s="8"/>
      <c r="AM225" s="8"/>
      <c r="AN225" s="8" t="s">
        <v>96</v>
      </c>
      <c r="AO225" s="8"/>
      <c r="AP225" s="8"/>
      <c r="AQ225" s="8"/>
      <c r="AR225" s="8"/>
      <c r="AS225" s="8" t="s">
        <v>100</v>
      </c>
      <c r="AT225" s="8"/>
      <c r="AU225" s="8"/>
      <c r="AV225" s="8"/>
      <c r="AW225" s="8"/>
      <c r="AX225" s="8" t="s">
        <v>94</v>
      </c>
      <c r="AY225" s="8"/>
      <c r="AZ225" s="8"/>
      <c r="BA225" s="8"/>
      <c r="BB225" s="8"/>
      <c r="BC225" s="8" t="s">
        <v>101</v>
      </c>
      <c r="BD225" s="8"/>
      <c r="BE225" s="8"/>
      <c r="BF225" s="8"/>
      <c r="BG225" s="8"/>
      <c r="BH225" s="8" t="s">
        <v>96</v>
      </c>
      <c r="BI225" s="8"/>
      <c r="BJ225" s="8"/>
      <c r="BK225" s="8"/>
      <c r="BL225" s="8"/>
      <c r="BM225" s="8" t="s">
        <v>102</v>
      </c>
      <c r="BN225" s="8"/>
      <c r="BO225" s="8"/>
      <c r="BP225" s="8"/>
      <c r="BU225" s="46">
        <f t="shared" si="2015"/>
        <v>3.86</v>
      </c>
      <c r="BV225" s="47">
        <f t="shared" si="2016"/>
        <v>-3.5751161494873129E-3</v>
      </c>
      <c r="BW225" s="45">
        <f t="shared" si="2017"/>
        <v>-18.675429508613576</v>
      </c>
      <c r="BX225" s="49">
        <f t="shared" si="1373"/>
        <v>-3.5751161494873129E-3</v>
      </c>
      <c r="BY225" s="10">
        <f t="shared" si="1374"/>
        <v>-724.72963001337371</v>
      </c>
      <c r="BZ225" s="48">
        <f t="shared" si="1375"/>
        <v>-12.648918230493688</v>
      </c>
      <c r="CA225" s="31">
        <f t="shared" si="2018"/>
        <v>-30.846728989845644</v>
      </c>
      <c r="CC225" s="44">
        <f t="shared" ref="CC225:CD288" si="2019">BU225</f>
        <v>3.86</v>
      </c>
      <c r="CD225" s="47">
        <f t="shared" si="2019"/>
        <v>-3.5751161494873129E-3</v>
      </c>
      <c r="CE225" s="45">
        <f t="shared" ref="CE225:CE288" si="2020">CA225</f>
        <v>-30.846728989845644</v>
      </c>
      <c r="CF225" s="49"/>
      <c r="CG225" s="10">
        <v>-97.840776042259193</v>
      </c>
      <c r="CH225" s="48"/>
      <c r="CI225" s="31"/>
    </row>
    <row r="226" spans="2:87" ht="18.649999999999999" customHeight="1" thickBot="1">
      <c r="B226" s="16"/>
      <c r="D226" s="250" t="s">
        <v>22</v>
      </c>
      <c r="E226" s="251"/>
      <c r="F226" s="252" t="s">
        <v>23</v>
      </c>
      <c r="G226" s="253"/>
      <c r="H226" s="123"/>
      <c r="I226" s="242" t="s">
        <v>1</v>
      </c>
      <c r="J226" s="243"/>
      <c r="K226" s="244" t="s">
        <v>2</v>
      </c>
      <c r="L226" s="245"/>
      <c r="M226" s="123"/>
      <c r="N226" s="242" t="s">
        <v>43</v>
      </c>
      <c r="O226" s="243"/>
      <c r="P226" s="244" t="s">
        <v>44</v>
      </c>
      <c r="Q226" s="245"/>
      <c r="R226" s="123"/>
      <c r="S226" s="242" t="s">
        <v>32</v>
      </c>
      <c r="T226" s="243"/>
      <c r="U226" s="244" t="s">
        <v>33</v>
      </c>
      <c r="V226" s="245"/>
      <c r="W226" s="123"/>
      <c r="X226" s="242" t="s">
        <v>45</v>
      </c>
      <c r="Y226" s="243"/>
      <c r="Z226" s="244" t="s">
        <v>46</v>
      </c>
      <c r="AA226" s="245"/>
      <c r="AB226" s="127"/>
      <c r="AC226" s="242" t="s">
        <v>62</v>
      </c>
      <c r="AD226" s="243"/>
      <c r="AE226" s="244" t="s">
        <v>3</v>
      </c>
      <c r="AF226" s="245"/>
      <c r="AG226" s="123"/>
      <c r="AH226" s="242" t="s">
        <v>76</v>
      </c>
      <c r="AI226" s="243"/>
      <c r="AJ226" s="244" t="s">
        <v>77</v>
      </c>
      <c r="AK226" s="245"/>
      <c r="AL226" s="127"/>
      <c r="AM226" s="242" t="s">
        <v>64</v>
      </c>
      <c r="AN226" s="243"/>
      <c r="AO226" s="244" t="s">
        <v>65</v>
      </c>
      <c r="AP226" s="245"/>
      <c r="AQ226" s="123"/>
      <c r="AR226" s="242" t="s">
        <v>80</v>
      </c>
      <c r="AS226" s="243"/>
      <c r="AT226" s="244" t="s">
        <v>81</v>
      </c>
      <c r="AU226" s="245"/>
      <c r="AV226" s="127"/>
      <c r="AW226" s="242" t="s">
        <v>68</v>
      </c>
      <c r="AX226" s="243"/>
      <c r="AY226" s="244" t="s">
        <v>69</v>
      </c>
      <c r="AZ226" s="245"/>
      <c r="BA226" s="123"/>
      <c r="BB226" s="246" t="s">
        <v>84</v>
      </c>
      <c r="BC226" s="247"/>
      <c r="BD226" s="248" t="s">
        <v>85</v>
      </c>
      <c r="BE226" s="249"/>
      <c r="BF226" s="127"/>
      <c r="BG226" s="242" t="s">
        <v>72</v>
      </c>
      <c r="BH226" s="243"/>
      <c r="BI226" s="244" t="s">
        <v>73</v>
      </c>
      <c r="BJ226" s="245"/>
      <c r="BK226" s="123"/>
      <c r="BL226" s="242" t="s">
        <v>88</v>
      </c>
      <c r="BM226" s="243"/>
      <c r="BN226" s="244" t="s">
        <v>89</v>
      </c>
      <c r="BO226" s="245"/>
      <c r="BP226" s="123"/>
      <c r="BQ226" s="19" t="s">
        <v>165</v>
      </c>
      <c r="BS226" s="63" t="s">
        <v>120</v>
      </c>
      <c r="BT226" s="4"/>
      <c r="BU226" s="46">
        <f t="shared" si="2015"/>
        <v>3.88</v>
      </c>
      <c r="BV226" s="47">
        <f t="shared" si="2016"/>
        <v>-0.22404574855634521</v>
      </c>
      <c r="BW226" s="45">
        <f t="shared" si="2017"/>
        <v>-33.170022108881064</v>
      </c>
      <c r="BX226" s="49">
        <f t="shared" ref="BX226:BX282" si="2021">BV226</f>
        <v>-0.22404574855634521</v>
      </c>
      <c r="BY226" s="10">
        <f t="shared" ref="BY226:BY289" si="2022">(BW227-BW226)/(BU227-BU226)</f>
        <v>-618.37251505504071</v>
      </c>
      <c r="BZ226" s="48">
        <f t="shared" ref="BZ226:BZ289" si="2023">(IF(BY226&lt;0,BY226,(BY227+BY225)/2))*PI()/180</f>
        <v>-10.792636391548664</v>
      </c>
      <c r="CA226" s="31">
        <f t="shared" si="2018"/>
        <v>-12.986017335027906</v>
      </c>
      <c r="CC226" s="44">
        <f t="shared" si="2019"/>
        <v>3.88</v>
      </c>
      <c r="CD226" s="47">
        <f t="shared" si="2019"/>
        <v>-0.22404574855634521</v>
      </c>
      <c r="CE226" s="45">
        <f t="shared" si="2020"/>
        <v>-12.986017335027906</v>
      </c>
      <c r="CF226" s="49"/>
      <c r="CG226" s="10">
        <v>-98.166039634708952</v>
      </c>
      <c r="CH226" s="48"/>
      <c r="CI226" s="31"/>
    </row>
    <row r="227" spans="2:87" ht="18.649999999999999" customHeight="1" thickTop="1" thickBot="1">
      <c r="B227" s="39">
        <v>0.57999999999999996</v>
      </c>
      <c r="D227" s="25">
        <f t="shared" ref="D227" si="2024">COS($F$8*$B227)</f>
        <v>0.98150555959039198</v>
      </c>
      <c r="E227" s="26">
        <v>0</v>
      </c>
      <c r="F227" s="10">
        <v>0</v>
      </c>
      <c r="G227" s="85">
        <f t="shared" ref="G227" si="2025">$E$8*SIN($B227*$F$8)</f>
        <v>0.57430090408980083</v>
      </c>
      <c r="I227" s="21">
        <v>1</v>
      </c>
      <c r="J227" s="24">
        <v>0</v>
      </c>
      <c r="K227" s="22">
        <v>0</v>
      </c>
      <c r="L227" s="23">
        <v>0</v>
      </c>
      <c r="N227" s="21">
        <f t="shared" ref="N227" si="2026">D227*I227+F227*I230-E227*J227-G227*J230</f>
        <v>0.57781131573910061</v>
      </c>
      <c r="O227" s="24">
        <f t="shared" ref="O227" si="2027">(D227*J227+E227*I227+F227*J230+G227*I230)</f>
        <v>0</v>
      </c>
      <c r="P227" s="22">
        <f t="shared" ref="P227" si="2028">D227*K227+F227*K230-E227*L227-G227*L230</f>
        <v>0</v>
      </c>
      <c r="Q227" s="23">
        <f t="shared" ref="Q227" si="2029">(D227*L227+E227*K227+F227*L230+G227*K230)</f>
        <v>0.57430090408980083</v>
      </c>
      <c r="S227" s="25">
        <f t="shared" ref="S227" si="2030">COS($U$8*$B227)</f>
        <v>0.94403019015217937</v>
      </c>
      <c r="T227" s="26">
        <v>0</v>
      </c>
      <c r="U227" s="10">
        <v>0</v>
      </c>
      <c r="V227" s="85">
        <f t="shared" ref="V227" si="2031">$T$8*SIN($B227*$U$8)</f>
        <v>0.98957718280645479</v>
      </c>
      <c r="X227" s="21">
        <f t="shared" ref="X227" si="2032">N227*S227+P227*S230-O227*T227-Q227*T230</f>
        <v>0.48232520729677686</v>
      </c>
      <c r="Y227" s="24">
        <f t="shared" ref="Y227" si="2033">(N227*T227+O227*S227+P227*T230+Q227*S230)</f>
        <v>0</v>
      </c>
      <c r="Z227" s="22">
        <f t="shared" ref="Z227" si="2034">N227*U227+P227*U230-O227*V227-Q227*V230</f>
        <v>0</v>
      </c>
      <c r="AA227" s="23">
        <f t="shared" ref="AA227" si="2035">(N227*V227+O227*U227+P227*V230+Q227*U230)</f>
        <v>1.1139462857152533</v>
      </c>
      <c r="AB227" s="8"/>
      <c r="AC227" s="21">
        <v>1</v>
      </c>
      <c r="AD227" s="24">
        <v>0</v>
      </c>
      <c r="AE227" s="22">
        <v>0</v>
      </c>
      <c r="AF227" s="23">
        <v>0</v>
      </c>
      <c r="AH227" s="21">
        <f t="shared" ref="AH227" si="2036">X227*AC227+Z227*AC230-Y227*AD227-AA227*AD230</f>
        <v>-0.36904615388736217</v>
      </c>
      <c r="AI227" s="24">
        <f t="shared" ref="AI227" si="2037">(X227*AD227+Y227*AC227+Z227*AD230+AA227*AC230)</f>
        <v>0</v>
      </c>
      <c r="AJ227" s="22">
        <f t="shared" ref="AJ227" si="2038">X227*AE227+Z227*AE230-Y227*AF227-AA227*AF230</f>
        <v>0</v>
      </c>
      <c r="AK227" s="23">
        <f t="shared" ref="AK227" si="2039">(X227*AF227+Y227*AE227+Z227*AF230+AA227*AE230)</f>
        <v>1.1139462857152533</v>
      </c>
      <c r="AL227" s="8"/>
      <c r="AM227" s="25">
        <f t="shared" ref="AM227" si="2040">COS($AO$8*$B227)</f>
        <v>0.94403019015217937</v>
      </c>
      <c r="AN227" s="26">
        <v>0</v>
      </c>
      <c r="AO227" s="10">
        <v>0</v>
      </c>
      <c r="AP227" s="85">
        <f t="shared" ref="AP227" si="2041">$AN$8*SIN($B227*$AO$8)</f>
        <v>0.98957718280645479</v>
      </c>
      <c r="AR227" s="21">
        <f t="shared" ref="AR227" si="2042">AH227*AM227+AJ227*AM230-AI227*AN227-AK227*AN230</f>
        <v>-0.47087246940875194</v>
      </c>
      <c r="AS227" s="24">
        <f t="shared" ref="AS227" si="2043">(AH227*AN227+AI227*AM227+AJ227*AN230+AK227*AM230)</f>
        <v>0</v>
      </c>
      <c r="AT227" s="22">
        <f t="shared" ref="AT227" si="2044">AH227*AO227+AJ227*AO230-AI227*AP227-AK227*AP230</f>
        <v>0</v>
      </c>
      <c r="AU227" s="23">
        <f t="shared" ref="AU227" si="2045">(AH227*AP227+AI227*AO227+AJ227*AP230+AK227*AO230)</f>
        <v>0.68639927063367123</v>
      </c>
      <c r="AV227" s="8"/>
      <c r="AW227" s="21">
        <v>1</v>
      </c>
      <c r="AX227" s="24">
        <v>0</v>
      </c>
      <c r="AY227" s="22">
        <v>0</v>
      </c>
      <c r="AZ227" s="23">
        <v>0</v>
      </c>
      <c r="BB227" s="21">
        <f t="shared" ref="BB227" si="2046">AR227*AW227+AT227*AW230-AS227*AX227-AU227*AX230</f>
        <v>-0.95336419554960039</v>
      </c>
      <c r="BC227" s="24">
        <f t="shared" ref="BC227" si="2047">(AR227*AX227+AS227*AW227+AT227*AX230+AU227*AW230)</f>
        <v>0</v>
      </c>
      <c r="BD227" s="22">
        <f t="shared" ref="BD227" si="2048">AR227*AY227+AT227*AY230-AS227*AZ227-AU227*AZ230</f>
        <v>0</v>
      </c>
      <c r="BE227" s="23">
        <f t="shared" ref="BE227" si="2049">(AR227*AZ227+AS227*AY227+AT227*AZ230+AU227*AY230)</f>
        <v>0.68639927063367123</v>
      </c>
      <c r="BF227" s="8"/>
      <c r="BG227" s="25">
        <f t="shared" ref="BG227" si="2050">COS($BI$8*$B227)</f>
        <v>0.98150436777075012</v>
      </c>
      <c r="BH227" s="26">
        <v>0</v>
      </c>
      <c r="BI227" s="10">
        <v>0</v>
      </c>
      <c r="BJ227" s="85">
        <f t="shared" ref="BJ227" si="2051">$BH$8*SIN($B227*$BI$8)</f>
        <v>0.57431923563681897</v>
      </c>
      <c r="BL227" s="21">
        <f t="shared" ref="BL227" si="2052">BB227*BG227+BD227*BG230-BC227*BH227-BE227*BH230</f>
        <v>-0.97953248916951363</v>
      </c>
      <c r="BM227" s="24">
        <f t="shared" ref="BM227" si="2053">(BB227*BH227+BC227*BG227+BD227*BH230+BE227*BG230)</f>
        <v>0</v>
      </c>
      <c r="BN227" s="22">
        <f t="shared" ref="BN227" si="2054">BB227*BI227+BD227*BI230-BC227*BJ227-BE227*BJ230</f>
        <v>0</v>
      </c>
      <c r="BO227" s="23">
        <f t="shared" ref="BO227" si="2055">(BB227*BJ227+BC227*BI227+BD227*BJ230+BE227*BI230)</f>
        <v>0.12616848609004816</v>
      </c>
      <c r="BQ227" s="27">
        <f t="shared" ref="BQ227" si="2056">20*LOG((2*$BL$8)/(($BL$8*BL227+BN227+$BL$8*BL230+BN230)^2+($BL$8*BM227+BO227+$BL$8*BM230+BO230)^2)^0.5)</f>
        <v>-4.1054035378232129E-2</v>
      </c>
      <c r="BS227" s="64">
        <f t="shared" ref="BS227" si="2057">((BL227^2+BM227^2)/(BL230^2+BM230^2))^0.5</f>
        <v>3.0507196142351498</v>
      </c>
      <c r="BT227" s="4"/>
      <c r="BU227" s="46">
        <f t="shared" si="2015"/>
        <v>3.9</v>
      </c>
      <c r="BV227" s="47">
        <f t="shared" si="2016"/>
        <v>-0.63326286049544778</v>
      </c>
      <c r="BW227" s="45">
        <f t="shared" si="2017"/>
        <v>-45.537472409981888</v>
      </c>
      <c r="BX227" s="49">
        <f t="shared" si="2021"/>
        <v>-0.63326286049544778</v>
      </c>
      <c r="BY227" s="10">
        <f t="shared" si="2022"/>
        <v>-522.09977000800711</v>
      </c>
      <c r="BZ227" s="48">
        <f t="shared" si="2023"/>
        <v>-9.1123600105448652</v>
      </c>
      <c r="CA227" s="31">
        <f t="shared" si="2018"/>
        <v>-8.6747875957866061</v>
      </c>
      <c r="CC227" s="44">
        <f t="shared" si="2019"/>
        <v>3.9</v>
      </c>
      <c r="CD227" s="47">
        <f t="shared" si="2019"/>
        <v>-0.63326286049544778</v>
      </c>
      <c r="CE227" s="45">
        <f t="shared" si="2020"/>
        <v>-8.6747875957866061</v>
      </c>
      <c r="CF227" s="49"/>
      <c r="CG227" s="10">
        <v>-98.489512269575243</v>
      </c>
      <c r="CH227" s="48"/>
      <c r="CI227" s="31"/>
    </row>
    <row r="228" spans="2:87" ht="18.649999999999999" customHeight="1" thickBot="1">
      <c r="D228" s="25"/>
      <c r="E228" s="10"/>
      <c r="F228" s="10"/>
      <c r="G228" s="31"/>
      <c r="I228" s="29"/>
      <c r="L228" s="30"/>
      <c r="N228" s="29"/>
      <c r="Q228" s="30"/>
      <c r="S228" s="29"/>
      <c r="V228" s="30"/>
      <c r="X228" s="29"/>
      <c r="AA228" s="30"/>
      <c r="AC228" s="29"/>
      <c r="AF228" s="30"/>
      <c r="AH228" s="29"/>
      <c r="AK228" s="30"/>
      <c r="AM228" s="29"/>
      <c r="AP228" s="30"/>
      <c r="AR228" s="29"/>
      <c r="AU228" s="30"/>
      <c r="AW228" s="29"/>
      <c r="AZ228" s="30"/>
      <c r="BB228" s="29"/>
      <c r="BE228" s="30"/>
      <c r="BG228" s="29"/>
      <c r="BJ228" s="30"/>
      <c r="BL228" s="29"/>
      <c r="BO228" s="30"/>
      <c r="BS228" s="65"/>
      <c r="BT228" s="65"/>
      <c r="BU228" s="46">
        <f t="shared" si="2015"/>
        <v>3.92</v>
      </c>
      <c r="BV228" s="47">
        <f t="shared" si="2016"/>
        <v>-1.052963640639585</v>
      </c>
      <c r="BW228" s="45">
        <f t="shared" si="2017"/>
        <v>-55.97946781014204</v>
      </c>
      <c r="BX228" s="49">
        <f t="shared" si="2021"/>
        <v>-1.052963640639585</v>
      </c>
      <c r="BY228" s="10">
        <f t="shared" si="2022"/>
        <v>-453.93884693032504</v>
      </c>
      <c r="BZ228" s="48">
        <f t="shared" si="2023"/>
        <v>-7.9227274816407265</v>
      </c>
      <c r="CA228" s="31">
        <f t="shared" si="2018"/>
        <v>-6.6695590940805003</v>
      </c>
      <c r="CC228" s="44">
        <f t="shared" si="2019"/>
        <v>3.92</v>
      </c>
      <c r="CD228" s="47">
        <f t="shared" si="2019"/>
        <v>-1.052963640639585</v>
      </c>
      <c r="CE228" s="45">
        <f t="shared" si="2020"/>
        <v>-6.6695590940805003</v>
      </c>
      <c r="CF228" s="49"/>
      <c r="CG228" s="10">
        <v>-98.811214202287374</v>
      </c>
      <c r="CH228" s="48"/>
      <c r="CI228" s="31"/>
    </row>
    <row r="229" spans="2:87" ht="18.649999999999999" customHeight="1" thickBot="1">
      <c r="D229" s="254" t="s">
        <v>24</v>
      </c>
      <c r="E229" s="255"/>
      <c r="F229" s="256" t="s">
        <v>25</v>
      </c>
      <c r="G229" s="257"/>
      <c r="H229" s="123"/>
      <c r="I229" s="242" t="s">
        <v>4</v>
      </c>
      <c r="J229" s="243"/>
      <c r="K229" s="244" t="s">
        <v>5</v>
      </c>
      <c r="L229" s="245"/>
      <c r="M229" s="123"/>
      <c r="N229" s="242" t="s">
        <v>6</v>
      </c>
      <c r="O229" s="243"/>
      <c r="P229" s="244" t="s">
        <v>7</v>
      </c>
      <c r="Q229" s="245"/>
      <c r="R229" s="123"/>
      <c r="S229" s="242" t="s">
        <v>34</v>
      </c>
      <c r="T229" s="243"/>
      <c r="U229" s="244" t="s">
        <v>35</v>
      </c>
      <c r="V229" s="245"/>
      <c r="W229" s="123"/>
      <c r="X229" s="242" t="s">
        <v>47</v>
      </c>
      <c r="Y229" s="243"/>
      <c r="Z229" s="244" t="s">
        <v>48</v>
      </c>
      <c r="AA229" s="245"/>
      <c r="AB229" s="127"/>
      <c r="AC229" s="242" t="s">
        <v>63</v>
      </c>
      <c r="AD229" s="243"/>
      <c r="AE229" s="244" t="s">
        <v>8</v>
      </c>
      <c r="AF229" s="245"/>
      <c r="AG229" s="123"/>
      <c r="AH229" s="242" t="s">
        <v>78</v>
      </c>
      <c r="AI229" s="243"/>
      <c r="AJ229" s="244" t="s">
        <v>79</v>
      </c>
      <c r="AK229" s="245"/>
      <c r="AL229" s="127"/>
      <c r="AM229" s="242" t="s">
        <v>67</v>
      </c>
      <c r="AN229" s="243"/>
      <c r="AO229" s="244" t="s">
        <v>66</v>
      </c>
      <c r="AP229" s="245"/>
      <c r="AQ229" s="123"/>
      <c r="AR229" s="242" t="s">
        <v>83</v>
      </c>
      <c r="AS229" s="243"/>
      <c r="AT229" s="244" t="s">
        <v>82</v>
      </c>
      <c r="AU229" s="245"/>
      <c r="AV229" s="127"/>
      <c r="AW229" s="242" t="s">
        <v>71</v>
      </c>
      <c r="AX229" s="243"/>
      <c r="AY229" s="244" t="s">
        <v>70</v>
      </c>
      <c r="AZ229" s="245"/>
      <c r="BA229" s="123"/>
      <c r="BB229" s="124" t="s">
        <v>87</v>
      </c>
      <c r="BC229" s="125"/>
      <c r="BD229" s="122" t="s">
        <v>86</v>
      </c>
      <c r="BE229" s="126"/>
      <c r="BF229" s="127"/>
      <c r="BG229" s="242" t="s">
        <v>74</v>
      </c>
      <c r="BH229" s="243"/>
      <c r="BI229" s="244" t="s">
        <v>75</v>
      </c>
      <c r="BJ229" s="245"/>
      <c r="BK229" s="123"/>
      <c r="BL229" s="242" t="s">
        <v>91</v>
      </c>
      <c r="BM229" s="243"/>
      <c r="BN229" s="244" t="s">
        <v>90</v>
      </c>
      <c r="BO229" s="245"/>
      <c r="BP229" s="123"/>
      <c r="BQ229" s="35" t="s">
        <v>166</v>
      </c>
      <c r="BS229" s="66" t="s">
        <v>121</v>
      </c>
      <c r="BT229" s="65"/>
      <c r="BU229" s="46">
        <f t="shared" si="2015"/>
        <v>3.94</v>
      </c>
      <c r="BV229" s="47">
        <f t="shared" si="2016"/>
        <v>-1.3731351318353269</v>
      </c>
      <c r="BW229" s="45">
        <f t="shared" si="2017"/>
        <v>-65.05824474874855</v>
      </c>
      <c r="BX229" s="49">
        <f t="shared" si="2021"/>
        <v>-1.3731351318353269</v>
      </c>
      <c r="BY229" s="10">
        <f t="shared" si="2022"/>
        <v>-417.14248835637977</v>
      </c>
      <c r="BZ229" s="48">
        <f t="shared" si="2023"/>
        <v>-7.2805098717809367</v>
      </c>
      <c r="CA229" s="31">
        <f t="shared" si="2018"/>
        <v>-5.6692032521779865</v>
      </c>
      <c r="CC229" s="44">
        <f t="shared" si="2019"/>
        <v>3.94</v>
      </c>
      <c r="CD229" s="47">
        <f t="shared" si="2019"/>
        <v>-1.3731351318353269</v>
      </c>
      <c r="CE229" s="45">
        <f t="shared" si="2020"/>
        <v>-5.6692032521779865</v>
      </c>
      <c r="CF229" s="49"/>
      <c r="CG229" s="10">
        <v>-99.131165336571712</v>
      </c>
      <c r="CH229" s="48"/>
      <c r="CI229" s="31"/>
    </row>
    <row r="230" spans="2:87" ht="18.649999999999999" customHeight="1" thickTop="1" thickBot="1">
      <c r="D230" s="15">
        <v>0</v>
      </c>
      <c r="E230" s="145">
        <f t="shared" ref="E230" si="2058">(1/$E$8)*SIN($B227*$F$8)</f>
        <v>6.3811211565533432E-2</v>
      </c>
      <c r="F230" s="15">
        <f t="shared" ref="F230" si="2059">COS($F$8*$B227)</f>
        <v>0.98150555959039198</v>
      </c>
      <c r="G230" s="37">
        <v>0</v>
      </c>
      <c r="I230" s="21">
        <v>0</v>
      </c>
      <c r="J230" s="24">
        <f t="shared" ref="J230" si="2060">(TAN($K$8*$B227))/$J$8</f>
        <v>0.7029315833850186</v>
      </c>
      <c r="K230" s="22">
        <v>1</v>
      </c>
      <c r="L230" s="23">
        <v>0</v>
      </c>
      <c r="N230" s="21">
        <f t="shared" ref="N230" si="2061">D230*I227+F230*I230-E230*J227-G230*J230</f>
        <v>0</v>
      </c>
      <c r="O230" s="24">
        <f t="shared" ref="O230" si="2062">(D230*J227+E230*I227+F230*J230+G230*I230)</f>
        <v>0.75374246866960637</v>
      </c>
      <c r="P230" s="22">
        <f t="shared" ref="P230" si="2063">D230*K227+F230*K230-E230*L227-G230*L230</f>
        <v>0.98150555959039198</v>
      </c>
      <c r="Q230" s="23">
        <f t="shared" ref="Q230" si="2064">(D230*L227+E230*K227+F230*L230+G230*K230)</f>
        <v>0</v>
      </c>
      <c r="S230" s="15">
        <v>0</v>
      </c>
      <c r="T230" s="145">
        <f t="shared" ref="T230" si="2065">(1/$T$8)*SIN($B227*$U$8)</f>
        <v>0.10995302031182831</v>
      </c>
      <c r="U230" s="15">
        <f t="shared" ref="U230" si="2066">COS($U$8*$B227)</f>
        <v>0.94403019015217937</v>
      </c>
      <c r="V230" s="37">
        <v>0</v>
      </c>
      <c r="X230" s="21">
        <f t="shared" ref="X230" si="2067">N230*S227+P230*S230-O230*T227-Q230*T230</f>
        <v>0</v>
      </c>
      <c r="Y230" s="24">
        <f t="shared" ref="Y230" si="2068">(N230*T227+O230*S227+P230*T230+Q230*S230)</f>
        <v>0.81947514675375643</v>
      </c>
      <c r="Z230" s="22">
        <f t="shared" ref="Z230" si="2069">N230*U227+P230*U230-O230*V227-Q230*V230</f>
        <v>0.18068453134788742</v>
      </c>
      <c r="AA230" s="23">
        <f t="shared" ref="AA230" si="2070">(N230*V227+O230*U227+P230*V230+Q230*U230)</f>
        <v>0</v>
      </c>
      <c r="AB230" s="8"/>
      <c r="AC230" s="21">
        <v>0</v>
      </c>
      <c r="AD230" s="24">
        <f t="shared" ref="AD230" si="2071">(TAN($AE$8*$B227))/$AD$8</f>
        <v>0.76428403424989411</v>
      </c>
      <c r="AE230" s="22">
        <v>1</v>
      </c>
      <c r="AF230" s="23">
        <v>0</v>
      </c>
      <c r="AH230" s="21">
        <f t="shared" ref="AH230" si="2072">X230*AC227+Z230*AC230-Y230*AD227-AA230*AD230</f>
        <v>0</v>
      </c>
      <c r="AI230" s="24">
        <f t="shared" ref="AI230" si="2073">(X230*AD227+Y230*AC227+Z230*AD230+AA230*AC230)</f>
        <v>0.95756944929887133</v>
      </c>
      <c r="AJ230" s="22">
        <f t="shared" ref="AJ230" si="2074">X230*AE227+Z230*AE230-Y230*AF227-AA230*AF230</f>
        <v>0.18068453134788742</v>
      </c>
      <c r="AK230" s="23">
        <f t="shared" ref="AK230" si="2075">(X230*AF227+Y230*AE227+Z230*AF230+AA230*AE230)</f>
        <v>0</v>
      </c>
      <c r="AL230" s="8"/>
      <c r="AM230" s="15">
        <v>0</v>
      </c>
      <c r="AN230" s="85">
        <f t="shared" ref="AN230" si="2076">(1/$AN$8)*SIN($B227*$AO$8)</f>
        <v>0.10995302031182831</v>
      </c>
      <c r="AO230" s="25">
        <f t="shared" ref="AO230" si="2077">COS($AO$8*$B227)</f>
        <v>0.94403019015217937</v>
      </c>
      <c r="AP230" s="37">
        <v>0</v>
      </c>
      <c r="AR230" s="21">
        <f t="shared" ref="AR230" si="2078">AH230*AM227+AJ230*AM230-AI230*AN227-AK230*AN230</f>
        <v>0</v>
      </c>
      <c r="AS230" s="24">
        <f t="shared" ref="AS230" si="2079">(AH230*AN227+AI230*AM227+AJ230*AN230+AK230*AM230)</f>
        <v>0.92384127925085857</v>
      </c>
      <c r="AT230" s="22">
        <f t="shared" ref="AT230" si="2080">AH230*AO227+AJ230*AO230-AI230*AP227-AK230*AP230</f>
        <v>-0.77701722549280183</v>
      </c>
      <c r="AU230" s="23">
        <f t="shared" ref="AU230" si="2081">(AH230*AP227+AI230*AO227+AJ230*AP230+AK230*AO230)</f>
        <v>0</v>
      </c>
      <c r="AV230" s="8"/>
      <c r="AW230" s="21">
        <v>0</v>
      </c>
      <c r="AX230" s="24">
        <f t="shared" ref="AX230" si="2082">(TAN($AY$8*$B227))/$AX$8</f>
        <v>0.7029315833850186</v>
      </c>
      <c r="AY230" s="22">
        <v>1</v>
      </c>
      <c r="AZ230" s="23">
        <v>0</v>
      </c>
      <c r="BB230" s="21">
        <f t="shared" ref="BB230" si="2083">AR230*AW227+AT230*AW230-AS230*AX227-AU230*AX230</f>
        <v>0</v>
      </c>
      <c r="BC230" s="24">
        <f t="shared" ref="BC230" si="2084">(AR230*AX227+AS230*AW227+AT230*AX230+AU230*AW230)</f>
        <v>0.37765133061776934</v>
      </c>
      <c r="BD230" s="22">
        <f t="shared" ref="BD230" si="2085">AR230*AY227+AT230*AY230-AS230*AZ227-AU230*AZ230</f>
        <v>-0.77701722549280183</v>
      </c>
      <c r="BE230" s="23">
        <f t="shared" ref="BE230" si="2086">(AR230*AZ227+AS230*AY227+AT230*AZ230+AU230*AY230)</f>
        <v>0</v>
      </c>
      <c r="BF230" s="8"/>
      <c r="BG230" s="15">
        <v>0</v>
      </c>
      <c r="BH230" s="85">
        <f t="shared" ref="BH230" si="2087">(1/$BH$8)*SIN($B227*$BI$8)</f>
        <v>6.3813248404091E-2</v>
      </c>
      <c r="BI230" s="25">
        <f t="shared" ref="BI230" si="2088">COS($BI$8*$B227)</f>
        <v>0.98150436777075012</v>
      </c>
      <c r="BJ230" s="37">
        <v>0</v>
      </c>
      <c r="BL230" s="21">
        <f t="shared" ref="BL230" si="2089">BB230*BG227+BD230*BG230-BC230*BH227-BE230*BH230</f>
        <v>0</v>
      </c>
      <c r="BM230" s="24">
        <f t="shared" ref="BM230" si="2090">(BB230*BH227+BC230*BG227+BD230*BH230+BE230*BG230)</f>
        <v>0.32108243727114649</v>
      </c>
      <c r="BN230" s="22">
        <f t="shared" ref="BN230" si="2091">BB230*BI227+BD230*BI230-BC230*BJ227-BE230*BJ230</f>
        <v>-0.97953822419191972</v>
      </c>
      <c r="BO230" s="23">
        <f t="shared" ref="BO230" si="2092">(BB230*BJ227+BC230*BI227+BD230*BJ230+BE230*BI230)</f>
        <v>0</v>
      </c>
      <c r="BQ230" s="38">
        <f t="shared" ref="BQ230" si="2093">(180/PI())*ATAN(-1*(($BL$8*BM227+BO227+$BL$8*BM230+BO230)/($BL$8*BL227+BN227+$BL$8*BL230+BN230)))</f>
        <v>12.860084355242684</v>
      </c>
      <c r="BS230" s="67">
        <f t="shared" ref="BS230" si="2094">20*LOG(((($BL$8*BL227+BN227-$BL$8*BL230-BN230)^2+($BL$8*BM227+BO227-$BL$8*BM230-BO230)^2)/(($BL$8*BL227+BN227+$BL$8*BL230+BN230)^2+($BL$8*BM227+BO227+$BL$8*BM230+BO230)^2))^0.5)</f>
        <v>-20.264795438161304</v>
      </c>
      <c r="BT230" s="65"/>
      <c r="BU230" s="46">
        <f t="shared" si="2015"/>
        <v>3.96</v>
      </c>
      <c r="BV230" s="47">
        <f t="shared" si="2016"/>
        <v>-1.5357884092281839</v>
      </c>
      <c r="BW230" s="45">
        <f t="shared" si="2017"/>
        <v>-73.401094515876153</v>
      </c>
      <c r="BX230" s="49">
        <f t="shared" si="2021"/>
        <v>-1.5357884092281839</v>
      </c>
      <c r="BY230" s="10">
        <f t="shared" si="2022"/>
        <v>-411.58265819160357</v>
      </c>
      <c r="BZ230" s="48">
        <f t="shared" si="2023"/>
        <v>-7.1834725295538924</v>
      </c>
      <c r="CA230" s="31">
        <f t="shared" si="2018"/>
        <v>-5.2598179002485592</v>
      </c>
      <c r="CC230" s="44">
        <f t="shared" si="2019"/>
        <v>3.96</v>
      </c>
      <c r="CD230" s="47">
        <f t="shared" si="2019"/>
        <v>-1.5357884092281839</v>
      </c>
      <c r="CE230" s="45">
        <f t="shared" si="2020"/>
        <v>-5.2598179002485592</v>
      </c>
      <c r="CF230" s="49"/>
      <c r="CG230" s="10">
        <v>-99.44938523275124</v>
      </c>
      <c r="CH230" s="48"/>
      <c r="CI230" s="31"/>
    </row>
    <row r="231" spans="2:87" ht="18.649999999999999" customHeight="1">
      <c r="BS231" s="32"/>
      <c r="BU231" s="46">
        <f t="shared" si="2015"/>
        <v>3.98</v>
      </c>
      <c r="BV231" s="47">
        <f t="shared" si="2016"/>
        <v>-1.5131052205680506</v>
      </c>
      <c r="BW231" s="45">
        <f t="shared" si="2017"/>
        <v>-81.632747679708231</v>
      </c>
      <c r="BX231" s="49">
        <f t="shared" si="2021"/>
        <v>-1.5131052205680506</v>
      </c>
      <c r="BY231" s="10">
        <f t="shared" si="2022"/>
        <v>8560.5716665214604</v>
      </c>
      <c r="BZ231" s="48">
        <f t="shared" si="2023"/>
        <v>-8.01807830822057</v>
      </c>
      <c r="CA231" s="31">
        <f t="shared" si="2018"/>
        <v>-5.3137610214309596</v>
      </c>
      <c r="CC231" s="44">
        <f t="shared" si="2019"/>
        <v>3.98</v>
      </c>
      <c r="CD231" s="47">
        <f t="shared" si="2019"/>
        <v>-1.5131052205680506</v>
      </c>
      <c r="CE231" s="45">
        <f t="shared" si="2020"/>
        <v>-5.3137610214309596</v>
      </c>
      <c r="CF231" s="49"/>
      <c r="CG231" s="10">
        <v>-99.765893115796942</v>
      </c>
      <c r="CH231" s="48"/>
      <c r="CI231" s="31"/>
    </row>
    <row r="232" spans="2:87" ht="18.649999999999999" customHeight="1" thickBot="1">
      <c r="D232" s="8"/>
      <c r="E232" s="8" t="s">
        <v>93</v>
      </c>
      <c r="F232" s="8"/>
      <c r="G232" s="8"/>
      <c r="H232" s="8"/>
      <c r="I232" s="8"/>
      <c r="J232" s="8" t="s">
        <v>94</v>
      </c>
      <c r="K232" s="8"/>
      <c r="L232" s="8"/>
      <c r="M232" s="8"/>
      <c r="N232" s="8"/>
      <c r="O232" s="8" t="s">
        <v>95</v>
      </c>
      <c r="P232" s="8"/>
      <c r="Q232" s="8"/>
      <c r="R232" s="8"/>
      <c r="S232" s="8"/>
      <c r="T232" s="8" t="s">
        <v>96</v>
      </c>
      <c r="U232" s="8"/>
      <c r="V232" s="8"/>
      <c r="W232" s="8"/>
      <c r="X232" s="8"/>
      <c r="Y232" s="8" t="s">
        <v>97</v>
      </c>
      <c r="Z232" s="8"/>
      <c r="AA232" s="8"/>
      <c r="AB232" s="8"/>
      <c r="AC232" s="8"/>
      <c r="AD232" s="8" t="s">
        <v>98</v>
      </c>
      <c r="AE232" s="8"/>
      <c r="AF232" s="8"/>
      <c r="AG232" s="8"/>
      <c r="AH232" s="8"/>
      <c r="AI232" s="8" t="s">
        <v>99</v>
      </c>
      <c r="AJ232" s="8"/>
      <c r="AK232" s="8"/>
      <c r="AL232" s="8"/>
      <c r="AM232" s="8"/>
      <c r="AN232" s="8" t="s">
        <v>96</v>
      </c>
      <c r="AO232" s="8"/>
      <c r="AP232" s="8"/>
      <c r="AQ232" s="8"/>
      <c r="AR232" s="8"/>
      <c r="AS232" s="8" t="s">
        <v>100</v>
      </c>
      <c r="AT232" s="8"/>
      <c r="AU232" s="8"/>
      <c r="AV232" s="8"/>
      <c r="AW232" s="8"/>
      <c r="AX232" s="8" t="s">
        <v>94</v>
      </c>
      <c r="AY232" s="8"/>
      <c r="AZ232" s="8"/>
      <c r="BA232" s="8"/>
      <c r="BB232" s="8"/>
      <c r="BC232" s="8" t="s">
        <v>101</v>
      </c>
      <c r="BD232" s="8"/>
      <c r="BE232" s="8"/>
      <c r="BF232" s="8"/>
      <c r="BG232" s="8"/>
      <c r="BH232" s="8" t="s">
        <v>96</v>
      </c>
      <c r="BI232" s="8"/>
      <c r="BJ232" s="8"/>
      <c r="BK232" s="8"/>
      <c r="BL232" s="8"/>
      <c r="BM232" s="8" t="s">
        <v>102</v>
      </c>
      <c r="BN232" s="8"/>
      <c r="BO232" s="8"/>
      <c r="BP232" s="8"/>
      <c r="BU232" s="46">
        <f t="shared" si="2015"/>
        <v>4</v>
      </c>
      <c r="BV232" s="47">
        <f t="shared" si="2016"/>
        <v>-1.2974935475871539</v>
      </c>
      <c r="BW232" s="45">
        <f t="shared" si="2017"/>
        <v>89.578685650721155</v>
      </c>
      <c r="BX232" s="49">
        <f t="shared" si="2021"/>
        <v>-1.2974935475871539</v>
      </c>
      <c r="BY232" s="10">
        <f t="shared" si="2022"/>
        <v>-507.22143554126421</v>
      </c>
      <c r="BZ232" s="48">
        <f t="shared" si="2023"/>
        <v>-8.8526840868872476</v>
      </c>
      <c r="CA232" s="31">
        <f t="shared" si="2018"/>
        <v>-5.8793982412623516</v>
      </c>
      <c r="CC232" s="44">
        <f t="shared" si="2019"/>
        <v>4</v>
      </c>
      <c r="CD232" s="47">
        <f t="shared" si="2019"/>
        <v>-1.2974935475871539</v>
      </c>
      <c r="CE232" s="45">
        <f t="shared" si="2020"/>
        <v>-5.8793982412623516</v>
      </c>
      <c r="CF232" s="49"/>
      <c r="CG232" s="10">
        <v>-100.08070788313943</v>
      </c>
      <c r="CH232" s="48"/>
      <c r="CI232" s="31"/>
    </row>
    <row r="233" spans="2:87" ht="18.649999999999999" customHeight="1" thickBot="1">
      <c r="B233" s="16"/>
      <c r="D233" s="250" t="s">
        <v>22</v>
      </c>
      <c r="E233" s="251"/>
      <c r="F233" s="252" t="s">
        <v>23</v>
      </c>
      <c r="G233" s="253"/>
      <c r="H233" s="123"/>
      <c r="I233" s="242" t="s">
        <v>1</v>
      </c>
      <c r="J233" s="243"/>
      <c r="K233" s="244" t="s">
        <v>2</v>
      </c>
      <c r="L233" s="245"/>
      <c r="M233" s="123"/>
      <c r="N233" s="242" t="s">
        <v>43</v>
      </c>
      <c r="O233" s="243"/>
      <c r="P233" s="244" t="s">
        <v>44</v>
      </c>
      <c r="Q233" s="245"/>
      <c r="R233" s="123"/>
      <c r="S233" s="242" t="s">
        <v>32</v>
      </c>
      <c r="T233" s="243"/>
      <c r="U233" s="244" t="s">
        <v>33</v>
      </c>
      <c r="V233" s="245"/>
      <c r="W233" s="123"/>
      <c r="X233" s="242" t="s">
        <v>45</v>
      </c>
      <c r="Y233" s="243"/>
      <c r="Z233" s="244" t="s">
        <v>46</v>
      </c>
      <c r="AA233" s="245"/>
      <c r="AB233" s="127"/>
      <c r="AC233" s="242" t="s">
        <v>62</v>
      </c>
      <c r="AD233" s="243"/>
      <c r="AE233" s="244" t="s">
        <v>3</v>
      </c>
      <c r="AF233" s="245"/>
      <c r="AG233" s="123"/>
      <c r="AH233" s="242" t="s">
        <v>76</v>
      </c>
      <c r="AI233" s="243"/>
      <c r="AJ233" s="244" t="s">
        <v>77</v>
      </c>
      <c r="AK233" s="245"/>
      <c r="AL233" s="127"/>
      <c r="AM233" s="242" t="s">
        <v>64</v>
      </c>
      <c r="AN233" s="243"/>
      <c r="AO233" s="244" t="s">
        <v>65</v>
      </c>
      <c r="AP233" s="245"/>
      <c r="AQ233" s="123"/>
      <c r="AR233" s="242" t="s">
        <v>80</v>
      </c>
      <c r="AS233" s="243"/>
      <c r="AT233" s="244" t="s">
        <v>81</v>
      </c>
      <c r="AU233" s="245"/>
      <c r="AV233" s="127"/>
      <c r="AW233" s="242" t="s">
        <v>68</v>
      </c>
      <c r="AX233" s="243"/>
      <c r="AY233" s="244" t="s">
        <v>69</v>
      </c>
      <c r="AZ233" s="245"/>
      <c r="BA233" s="123"/>
      <c r="BB233" s="246" t="s">
        <v>84</v>
      </c>
      <c r="BC233" s="247"/>
      <c r="BD233" s="248" t="s">
        <v>85</v>
      </c>
      <c r="BE233" s="249"/>
      <c r="BF233" s="127"/>
      <c r="BG233" s="242" t="s">
        <v>72</v>
      </c>
      <c r="BH233" s="243"/>
      <c r="BI233" s="244" t="s">
        <v>73</v>
      </c>
      <c r="BJ233" s="245"/>
      <c r="BK233" s="123"/>
      <c r="BL233" s="242" t="s">
        <v>88</v>
      </c>
      <c r="BM233" s="243"/>
      <c r="BN233" s="244" t="s">
        <v>89</v>
      </c>
      <c r="BO233" s="245"/>
      <c r="BP233" s="123"/>
      <c r="BQ233" s="19" t="s">
        <v>165</v>
      </c>
      <c r="BS233" s="63" t="s">
        <v>120</v>
      </c>
      <c r="BT233" s="4"/>
      <c r="BU233" s="46">
        <f t="shared" si="2015"/>
        <v>4.0199999999999996</v>
      </c>
      <c r="BV233" s="47">
        <f t="shared" si="2016"/>
        <v>-0.90828196825846519</v>
      </c>
      <c r="BW233" s="45">
        <f t="shared" si="2017"/>
        <v>79.434256939896088</v>
      </c>
      <c r="BX233" s="49">
        <f t="shared" si="2021"/>
        <v>-0.90828196825846519</v>
      </c>
      <c r="BY233" s="10">
        <f t="shared" si="2022"/>
        <v>-624.22481585632329</v>
      </c>
      <c r="BZ233" s="48">
        <f t="shared" si="2023"/>
        <v>-10.894778309348148</v>
      </c>
      <c r="CA233" s="31">
        <f t="shared" si="2018"/>
        <v>-7.2418651487191426</v>
      </c>
      <c r="CC233" s="44">
        <f t="shared" si="2019"/>
        <v>4.0199999999999996</v>
      </c>
      <c r="CD233" s="47">
        <f t="shared" si="2019"/>
        <v>-0.90828196825846519</v>
      </c>
      <c r="CE233" s="45">
        <f t="shared" si="2020"/>
        <v>-7.2418651487191426</v>
      </c>
      <c r="CF233" s="49"/>
      <c r="CG233" s="10">
        <v>-100.39384811224984</v>
      </c>
      <c r="CH233" s="48"/>
      <c r="CI233" s="31"/>
    </row>
    <row r="234" spans="2:87" ht="18.649999999999999" customHeight="1" thickTop="1" thickBot="1">
      <c r="B234" s="39">
        <v>0.6</v>
      </c>
      <c r="D234" s="25">
        <f t="shared" ref="D234" si="2095">COS($F$8*$B234)</f>
        <v>0.98021238537288691</v>
      </c>
      <c r="E234" s="26">
        <v>0</v>
      </c>
      <c r="F234" s="10">
        <v>0</v>
      </c>
      <c r="G234" s="85">
        <f t="shared" ref="G234" si="2096">$E$8*SIN($B234*$F$8)</f>
        <v>0.59384603733152508</v>
      </c>
      <c r="I234" s="21">
        <v>1</v>
      </c>
      <c r="J234" s="24">
        <v>0</v>
      </c>
      <c r="K234" s="22">
        <v>0</v>
      </c>
      <c r="L234" s="23">
        <v>0</v>
      </c>
      <c r="N234" s="21">
        <f t="shared" ref="N234" si="2097">D234*I234+F234*I237-E234*J234-G234*J237</f>
        <v>0.54603250027539751</v>
      </c>
      <c r="O234" s="24">
        <f t="shared" ref="O234" si="2098">(D234*J234+E234*I234+F234*J237+G234*I237)</f>
        <v>0</v>
      </c>
      <c r="P234" s="22">
        <f t="shared" ref="P234" si="2099">D234*K234+F234*K237-E234*L234-G234*L237</f>
        <v>0</v>
      </c>
      <c r="Q234" s="23">
        <f t="shared" ref="Q234" si="2100">(D234*L234+E234*K234+F234*L237+G234*K237)</f>
        <v>0.59384603733152508</v>
      </c>
      <c r="S234" s="25">
        <f t="shared" ref="S234" si="2101">COS($U$8*$B234)</f>
        <v>0.94014328475621312</v>
      </c>
      <c r="T234" s="26">
        <v>0</v>
      </c>
      <c r="U234" s="10">
        <v>0</v>
      </c>
      <c r="V234" s="85">
        <f t="shared" ref="V234" si="2102">$T$8*SIN($B234*$U$8)</f>
        <v>1.0223382205269358</v>
      </c>
      <c r="X234" s="21">
        <f t="shared" ref="X234" si="2103">N234*S234+P234*S237-O234*T234-Q234*T237</f>
        <v>0.44589195494006184</v>
      </c>
      <c r="Y234" s="24">
        <f t="shared" ref="Y234" si="2104">(N234*T234+O234*S234+P234*T237+Q234*S237)</f>
        <v>0</v>
      </c>
      <c r="Z234" s="22">
        <f t="shared" ref="Z234" si="2105">N234*U234+P234*U237-O234*V234-Q234*V237</f>
        <v>0</v>
      </c>
      <c r="AA234" s="23">
        <f t="shared" ref="AA234" si="2106">(N234*V234+O234*U234+P234*V237+Q234*U237)</f>
        <v>1.1165302588577442</v>
      </c>
      <c r="AB234" s="8"/>
      <c r="AC234" s="21">
        <v>1</v>
      </c>
      <c r="AD234" s="24">
        <v>0</v>
      </c>
      <c r="AE234" s="22">
        <v>0</v>
      </c>
      <c r="AF234" s="23">
        <v>0</v>
      </c>
      <c r="AH234" s="21">
        <f t="shared" ref="AH234" si="2107">X234*AC234+Z234*AC237-Y234*AD234-AA234*AD237</f>
        <v>-0.44252884087431799</v>
      </c>
      <c r="AI234" s="24">
        <f t="shared" ref="AI234" si="2108">(X234*AD234+Y234*AC234+Z234*AD237+AA234*AC237)</f>
        <v>0</v>
      </c>
      <c r="AJ234" s="22">
        <f t="shared" ref="AJ234" si="2109">X234*AE234+Z234*AE237-Y234*AF234-AA234*AF237</f>
        <v>0</v>
      </c>
      <c r="AK234" s="23">
        <f t="shared" ref="AK234" si="2110">(X234*AF234+Y234*AE234+Z234*AF237+AA234*AE237)</f>
        <v>1.1165302588577442</v>
      </c>
      <c r="AL234" s="8"/>
      <c r="AM234" s="25">
        <f t="shared" ref="AM234" si="2111">COS($AO$8*$B234)</f>
        <v>0.94014328475621312</v>
      </c>
      <c r="AN234" s="26">
        <v>0</v>
      </c>
      <c r="AO234" s="10">
        <v>0</v>
      </c>
      <c r="AP234" s="85">
        <f t="shared" ref="AP234" si="2112">$AN$8*SIN($B234*$AO$8)</f>
        <v>1.0223382205269358</v>
      </c>
      <c r="AR234" s="21">
        <f t="shared" ref="AR234" si="2113">AH234*AM234+AJ234*AM237-AI234*AN234-AK234*AN237</f>
        <v>-0.54287069117061915</v>
      </c>
      <c r="AS234" s="24">
        <f t="shared" ref="AS234" si="2114">(AH234*AN234+AI234*AM234+AJ234*AN237+AK234*AM237)</f>
        <v>0</v>
      </c>
      <c r="AT234" s="22">
        <f t="shared" ref="AT234" si="2115">AH234*AO234+AJ234*AO237-AI234*AP234-AK234*AP237</f>
        <v>0</v>
      </c>
      <c r="AU234" s="23">
        <f t="shared" ref="AU234" si="2116">(AH234*AP234+AI234*AO234+AJ234*AP237+AK234*AO237)</f>
        <v>0.59728427738092682</v>
      </c>
      <c r="AV234" s="8"/>
      <c r="AW234" s="21">
        <v>1</v>
      </c>
      <c r="AX234" s="24">
        <v>0</v>
      </c>
      <c r="AY234" s="22">
        <v>0</v>
      </c>
      <c r="AZ234" s="23">
        <v>0</v>
      </c>
      <c r="BB234" s="21">
        <f t="shared" ref="BB234" si="2117">AR234*AW234+AT234*AW237-AS234*AX234-AU234*AX237</f>
        <v>-0.97956438384741795</v>
      </c>
      <c r="BC234" s="24">
        <f t="shared" ref="BC234" si="2118">(AR234*AX234+AS234*AW234+AT234*AX237+AU234*AW237)</f>
        <v>0</v>
      </c>
      <c r="BD234" s="22">
        <f t="shared" ref="BD234" si="2119">AR234*AY234+AT234*AY237-AS234*AZ234-AU234*AZ237</f>
        <v>0</v>
      </c>
      <c r="BE234" s="23">
        <f t="shared" ref="BE234" si="2120">(AR234*AZ234+AS234*AY234+AT234*AZ237+AU234*AY237)</f>
        <v>0.59728427738092682</v>
      </c>
      <c r="BF234" s="8"/>
      <c r="BG234" s="25">
        <f t="shared" ref="BG234" si="2121">COS($BI$8*$B234)</f>
        <v>0.98021111049628029</v>
      </c>
      <c r="BH234" s="26">
        <v>0</v>
      </c>
      <c r="BI234" s="10">
        <v>0</v>
      </c>
      <c r="BJ234" s="85">
        <f t="shared" ref="BJ234" si="2122">$BH$8*SIN($B234*$BI$8)</f>
        <v>0.59386497601461707</v>
      </c>
      <c r="BL234" s="21">
        <f t="shared" ref="BL234" si="2123">BB234*BG234+BD234*BG237-BC234*BH234-BE234*BH237</f>
        <v>-0.99959169394487457</v>
      </c>
      <c r="BM234" s="24">
        <f t="shared" ref="BM234" si="2124">(BB234*BH234+BC234*BG234+BD234*BH237+BE234*BG237)</f>
        <v>0</v>
      </c>
      <c r="BN234" s="22">
        <f t="shared" ref="BN234" si="2125">BB234*BI234+BD234*BI237-BC234*BJ234-BE234*BJ237</f>
        <v>0</v>
      </c>
      <c r="BO234" s="23">
        <f t="shared" ref="BO234" si="2126">(BB234*BJ234+BC234*BI234+BD234*BJ237+BE234*BI237)</f>
        <v>3.7357054952065205E-3</v>
      </c>
      <c r="BQ234" s="27">
        <f t="shared" ref="BQ234" si="2127">20*LOG((2*$BL$8)/(($BL$8*BL234+BN234+$BL$8*BL237+BN237)^2+($BL$8*BM234+BO234+$BL$8*BM237+BO237)^2)^0.5)</f>
        <v>-4.9299504936322069E-2</v>
      </c>
      <c r="BS234" s="64">
        <f t="shared" ref="BS234" si="2128">((BL234^2+BM234^2)/(BL237^2+BM237^2))^0.5</f>
        <v>4.5973050788150776</v>
      </c>
      <c r="BT234" s="4"/>
      <c r="BU234" s="46">
        <f t="shared" si="2015"/>
        <v>4.04</v>
      </c>
      <c r="BV234" s="47">
        <f t="shared" si="2016"/>
        <v>-0.42348739275405989</v>
      </c>
      <c r="BW234" s="45">
        <f t="shared" si="2017"/>
        <v>66.949760622769332</v>
      </c>
      <c r="BX234" s="49">
        <f t="shared" si="2021"/>
        <v>-0.42348739275405989</v>
      </c>
      <c r="BY234" s="10">
        <f t="shared" si="2022"/>
        <v>-789.12251442785407</v>
      </c>
      <c r="BZ234" s="48">
        <f t="shared" si="2023"/>
        <v>-13.772786078382511</v>
      </c>
      <c r="CA234" s="31">
        <f t="shared" si="2018"/>
        <v>-10.319461465053571</v>
      </c>
      <c r="CC234" s="44">
        <f t="shared" si="2019"/>
        <v>4.04</v>
      </c>
      <c r="CD234" s="47">
        <f t="shared" si="2019"/>
        <v>-0.42348739275405989</v>
      </c>
      <c r="CE234" s="45">
        <f t="shared" si="2020"/>
        <v>-10.319461465053571</v>
      </c>
      <c r="CF234" s="49"/>
      <c r="CG234" s="10">
        <v>-100.70533206799823</v>
      </c>
      <c r="CH234" s="48"/>
      <c r="CI234" s="31"/>
    </row>
    <row r="235" spans="2:87" ht="18.649999999999999" customHeight="1" thickBot="1">
      <c r="D235" s="25"/>
      <c r="E235" s="10"/>
      <c r="F235" s="10"/>
      <c r="G235" s="31"/>
      <c r="I235" s="29"/>
      <c r="L235" s="30"/>
      <c r="N235" s="29"/>
      <c r="Q235" s="30"/>
      <c r="S235" s="29"/>
      <c r="V235" s="30"/>
      <c r="X235" s="29"/>
      <c r="AA235" s="30"/>
      <c r="AC235" s="29"/>
      <c r="AF235" s="30"/>
      <c r="AH235" s="29"/>
      <c r="AK235" s="30"/>
      <c r="AM235" s="29"/>
      <c r="AP235" s="30"/>
      <c r="AR235" s="29"/>
      <c r="AU235" s="30"/>
      <c r="AW235" s="29"/>
      <c r="AZ235" s="30"/>
      <c r="BB235" s="29"/>
      <c r="BE235" s="30"/>
      <c r="BG235" s="29"/>
      <c r="BJ235" s="30"/>
      <c r="BL235" s="29"/>
      <c r="BO235" s="30"/>
      <c r="BS235" s="65"/>
      <c r="BT235" s="65"/>
      <c r="BU235" s="46">
        <f t="shared" si="2015"/>
        <v>4.0599999999999996</v>
      </c>
      <c r="BV235" s="47">
        <f t="shared" si="2016"/>
        <v>-4.4219465456804788E-2</v>
      </c>
      <c r="BW235" s="45">
        <f t="shared" si="2017"/>
        <v>51.167310334212587</v>
      </c>
      <c r="BX235" s="49">
        <f t="shared" si="2021"/>
        <v>-4.4219465456804788E-2</v>
      </c>
      <c r="BY235" s="10">
        <f t="shared" si="2022"/>
        <v>-952.94028981973611</v>
      </c>
      <c r="BZ235" s="48">
        <f t="shared" si="2023"/>
        <v>-16.631945632263395</v>
      </c>
      <c r="CA235" s="31">
        <f t="shared" si="2018"/>
        <v>-19.94379920238034</v>
      </c>
      <c r="CC235" s="44">
        <f t="shared" si="2019"/>
        <v>4.0599999999999996</v>
      </c>
      <c r="CD235" s="47">
        <f t="shared" si="2019"/>
        <v>-4.4219465456804788E-2</v>
      </c>
      <c r="CE235" s="45">
        <f t="shared" si="2020"/>
        <v>-19.94379920238034</v>
      </c>
      <c r="CF235" s="49"/>
      <c r="CG235" s="10">
        <v>-101.01517770979709</v>
      </c>
      <c r="CH235" s="48"/>
      <c r="CI235" s="31"/>
    </row>
    <row r="236" spans="2:87" ht="18.649999999999999" customHeight="1" thickBot="1">
      <c r="D236" s="254" t="s">
        <v>24</v>
      </c>
      <c r="E236" s="255"/>
      <c r="F236" s="256" t="s">
        <v>25</v>
      </c>
      <c r="G236" s="257"/>
      <c r="H236" s="123"/>
      <c r="I236" s="242" t="s">
        <v>4</v>
      </c>
      <c r="J236" s="243"/>
      <c r="K236" s="244" t="s">
        <v>5</v>
      </c>
      <c r="L236" s="245"/>
      <c r="M236" s="123"/>
      <c r="N236" s="242" t="s">
        <v>6</v>
      </c>
      <c r="O236" s="243"/>
      <c r="P236" s="244" t="s">
        <v>7</v>
      </c>
      <c r="Q236" s="245"/>
      <c r="R236" s="123"/>
      <c r="S236" s="242" t="s">
        <v>34</v>
      </c>
      <c r="T236" s="243"/>
      <c r="U236" s="244" t="s">
        <v>35</v>
      </c>
      <c r="V236" s="245"/>
      <c r="W236" s="123"/>
      <c r="X236" s="242" t="s">
        <v>47</v>
      </c>
      <c r="Y236" s="243"/>
      <c r="Z236" s="244" t="s">
        <v>48</v>
      </c>
      <c r="AA236" s="245"/>
      <c r="AB236" s="127"/>
      <c r="AC236" s="242" t="s">
        <v>63</v>
      </c>
      <c r="AD236" s="243"/>
      <c r="AE236" s="244" t="s">
        <v>8</v>
      </c>
      <c r="AF236" s="245"/>
      <c r="AG236" s="123"/>
      <c r="AH236" s="242" t="s">
        <v>78</v>
      </c>
      <c r="AI236" s="243"/>
      <c r="AJ236" s="244" t="s">
        <v>79</v>
      </c>
      <c r="AK236" s="245"/>
      <c r="AL236" s="127"/>
      <c r="AM236" s="242" t="s">
        <v>67</v>
      </c>
      <c r="AN236" s="243"/>
      <c r="AO236" s="244" t="s">
        <v>66</v>
      </c>
      <c r="AP236" s="245"/>
      <c r="AQ236" s="123"/>
      <c r="AR236" s="242" t="s">
        <v>83</v>
      </c>
      <c r="AS236" s="243"/>
      <c r="AT236" s="244" t="s">
        <v>82</v>
      </c>
      <c r="AU236" s="245"/>
      <c r="AV236" s="127"/>
      <c r="AW236" s="242" t="s">
        <v>71</v>
      </c>
      <c r="AX236" s="243"/>
      <c r="AY236" s="244" t="s">
        <v>70</v>
      </c>
      <c r="AZ236" s="245"/>
      <c r="BA236" s="123"/>
      <c r="BB236" s="124" t="s">
        <v>87</v>
      </c>
      <c r="BC236" s="125"/>
      <c r="BD236" s="122" t="s">
        <v>86</v>
      </c>
      <c r="BE236" s="126"/>
      <c r="BF236" s="127"/>
      <c r="BG236" s="242" t="s">
        <v>74</v>
      </c>
      <c r="BH236" s="243"/>
      <c r="BI236" s="244" t="s">
        <v>75</v>
      </c>
      <c r="BJ236" s="245"/>
      <c r="BK236" s="123"/>
      <c r="BL236" s="242" t="s">
        <v>91</v>
      </c>
      <c r="BM236" s="243"/>
      <c r="BN236" s="244" t="s">
        <v>90</v>
      </c>
      <c r="BO236" s="245"/>
      <c r="BP236" s="123"/>
      <c r="BQ236" s="35" t="s">
        <v>166</v>
      </c>
      <c r="BS236" s="66" t="s">
        <v>121</v>
      </c>
      <c r="BT236" s="65"/>
      <c r="BU236" s="46">
        <f t="shared" si="2015"/>
        <v>4.08</v>
      </c>
      <c r="BV236" s="47">
        <f t="shared" si="2016"/>
        <v>-0.13289929294692476</v>
      </c>
      <c r="BW236" s="45">
        <f t="shared" si="2017"/>
        <v>32.108504537817424</v>
      </c>
      <c r="BX236" s="49">
        <f t="shared" si="2021"/>
        <v>-0.13289929294692476</v>
      </c>
      <c r="BY236" s="10">
        <f t="shared" si="2022"/>
        <v>-1003.701993212577</v>
      </c>
      <c r="BZ236" s="48">
        <f t="shared" si="2023"/>
        <v>-17.517904490389245</v>
      </c>
      <c r="CA236" s="31">
        <f t="shared" si="2018"/>
        <v>-15.208896603515971</v>
      </c>
      <c r="CC236" s="44">
        <f t="shared" si="2019"/>
        <v>4.08</v>
      </c>
      <c r="CD236" s="47">
        <f t="shared" si="2019"/>
        <v>-0.13289929294692476</v>
      </c>
      <c r="CE236" s="45">
        <f t="shared" si="2020"/>
        <v>-15.208896603515971</v>
      </c>
      <c r="CF236" s="49"/>
      <c r="CG236" s="10">
        <v>-101.32340269853808</v>
      </c>
      <c r="CH236" s="48"/>
      <c r="CI236" s="31"/>
    </row>
    <row r="237" spans="2:87" ht="18.649999999999999" customHeight="1" thickTop="1" thickBot="1">
      <c r="D237" s="15">
        <v>0</v>
      </c>
      <c r="E237" s="145">
        <f t="shared" ref="E237" si="2129">(1/$E$8)*SIN($B234*$F$8)</f>
        <v>6.5982893036836118E-2</v>
      </c>
      <c r="F237" s="15">
        <f t="shared" ref="F237" si="2130">COS($F$8*$B234)</f>
        <v>0.98021238537288691</v>
      </c>
      <c r="G237" s="37">
        <v>0</v>
      </c>
      <c r="I237" s="21">
        <v>0</v>
      </c>
      <c r="J237" s="24">
        <f t="shared" ref="J237" si="2131">(TAN($K$8*$B234))/$J$8</f>
        <v>0.73113207431423977</v>
      </c>
      <c r="K237" s="22">
        <v>1</v>
      </c>
      <c r="L237" s="23">
        <v>0</v>
      </c>
      <c r="N237" s="21">
        <f t="shared" ref="N237" si="2132">D237*I234+F237*I237-E237*J234-G237*J237</f>
        <v>0</v>
      </c>
      <c r="O237" s="24">
        <f t="shared" ref="O237" si="2133">(D237*J234+E237*I234+F237*J237+G237*I237)</f>
        <v>0.78264760762302388</v>
      </c>
      <c r="P237" s="22">
        <f t="shared" ref="P237" si="2134">D237*K234+F237*K237-E237*L234-G237*L237</f>
        <v>0.98021238537288691</v>
      </c>
      <c r="Q237" s="23">
        <f t="shared" ref="Q237" si="2135">(D237*L234+E237*K234+F237*L237+G237*K237)</f>
        <v>0</v>
      </c>
      <c r="S237" s="15">
        <v>0</v>
      </c>
      <c r="T237" s="145">
        <f t="shared" ref="T237" si="2136">(1/$T$8)*SIN($B234*$U$8)</f>
        <v>0.11359313561410396</v>
      </c>
      <c r="U237" s="15">
        <f t="shared" ref="U237" si="2137">COS($U$8*$B234)</f>
        <v>0.94014328475621312</v>
      </c>
      <c r="V237" s="37">
        <v>0</v>
      </c>
      <c r="X237" s="21">
        <f t="shared" ref="X237" si="2138">N237*S234+P237*S237-O237*T234-Q237*T237</f>
        <v>0</v>
      </c>
      <c r="Y237" s="24">
        <f t="shared" ref="Y237" si="2139">(N237*T234+O237*S234+P237*T237+Q237*S237)</f>
        <v>0.84714629105958816</v>
      </c>
      <c r="Z237" s="22">
        <f t="shared" ref="Z237" si="2140">N237*U234+P237*U237-O237*V234-Q237*V237</f>
        <v>0.1214095292662033</v>
      </c>
      <c r="AA237" s="23">
        <f t="shared" ref="AA237" si="2141">(N237*V234+O237*U234+P237*V237+Q237*U237)</f>
        <v>0</v>
      </c>
      <c r="AB237" s="8"/>
      <c r="AC237" s="21">
        <v>0</v>
      </c>
      <c r="AD237" s="24">
        <f t="shared" ref="AD237" si="2142">(TAN($AE$8*$B234))/$AD$8</f>
        <v>0.79569791214012453</v>
      </c>
      <c r="AE237" s="22">
        <v>1</v>
      </c>
      <c r="AF237" s="23">
        <v>0</v>
      </c>
      <c r="AH237" s="21">
        <f t="shared" ref="AH237" si="2143">X237*AC234+Z237*AC237-Y237*AD234-AA237*AD237</f>
        <v>0</v>
      </c>
      <c r="AI237" s="24">
        <f t="shared" ref="AI237" si="2144">(X237*AD234+Y237*AC234+Z237*AD237+AA237*AC237)</f>
        <v>0.94375160001062142</v>
      </c>
      <c r="AJ237" s="22">
        <f t="shared" ref="AJ237" si="2145">X237*AE234+Z237*AE237-Y237*AF234-AA237*AF237</f>
        <v>0.1214095292662033</v>
      </c>
      <c r="AK237" s="23">
        <f t="shared" ref="AK237" si="2146">(X237*AF234+Y237*AE234+Z237*AF237+AA237*AE237)</f>
        <v>0</v>
      </c>
      <c r="AL237" s="8"/>
      <c r="AM237" s="15">
        <v>0</v>
      </c>
      <c r="AN237" s="85">
        <f t="shared" ref="AN237" si="2147">(1/$AN$8)*SIN($B234*$AO$8)</f>
        <v>0.11359313561410396</v>
      </c>
      <c r="AO237" s="25">
        <f t="shared" ref="AO237" si="2148">COS($AO$8*$B234)</f>
        <v>0.94014328475621312</v>
      </c>
      <c r="AP237" s="37">
        <v>0</v>
      </c>
      <c r="AR237" s="21">
        <f t="shared" ref="AR237" si="2149">AH237*AM234+AJ237*AM237-AI237*AN234-AK237*AN237</f>
        <v>0</v>
      </c>
      <c r="AS237" s="24">
        <f t="shared" ref="AS237" si="2150">(AH237*AN234+AI237*AM234+AJ237*AN237+AK237*AM237)</f>
        <v>0.90105301835069773</v>
      </c>
      <c r="AT237" s="22">
        <f t="shared" ref="AT237" si="2151">AH237*AO234+AJ237*AO237-AI237*AP234-AK237*AP237</f>
        <v>-0.85069097772927316</v>
      </c>
      <c r="AU237" s="23">
        <f t="shared" ref="AU237" si="2152">(AH237*AP234+AI237*AO234+AJ237*AP237+AK237*AO237)</f>
        <v>0</v>
      </c>
      <c r="AV237" s="8"/>
      <c r="AW237" s="21">
        <v>0</v>
      </c>
      <c r="AX237" s="24">
        <f t="shared" ref="AX237" si="2153">(TAN($AY$8*$B234))/$AX$8</f>
        <v>0.73113207431423977</v>
      </c>
      <c r="AY237" s="22">
        <v>1</v>
      </c>
      <c r="AZ237" s="23">
        <v>0</v>
      </c>
      <c r="BB237" s="21">
        <f t="shared" ref="BB237" si="2154">AR237*AW234+AT237*AW237-AS237*AX234-AU237*AX237</f>
        <v>0</v>
      </c>
      <c r="BC237" s="24">
        <f t="shared" ref="BC237" si="2155">(AR237*AX234+AS237*AW234+AT237*AX237+AU237*AW237)</f>
        <v>0.27908555920308553</v>
      </c>
      <c r="BD237" s="22">
        <f t="shared" ref="BD237" si="2156">AR237*AY234+AT237*AY237-AS237*AZ234-AU237*AZ237</f>
        <v>-0.85069097772927316</v>
      </c>
      <c r="BE237" s="23">
        <f t="shared" ref="BE237" si="2157">(AR237*AZ234+AS237*AY234+AT237*AZ237+AU237*AY237)</f>
        <v>0</v>
      </c>
      <c r="BF237" s="8"/>
      <c r="BG237" s="15">
        <v>0</v>
      </c>
      <c r="BH237" s="85">
        <f t="shared" ref="BH237" si="2158">(1/$BH$8)*SIN($B234*$BI$8)</f>
        <v>6.5984997334957454E-2</v>
      </c>
      <c r="BI237" s="25">
        <f t="shared" ref="BI237" si="2159">COS($BI$8*$B234)</f>
        <v>0.98021111049628029</v>
      </c>
      <c r="BJ237" s="37">
        <v>0</v>
      </c>
      <c r="BL237" s="21">
        <f t="shared" ref="BL237" si="2160">BB237*BG234+BD237*BG237-BC237*BH234-BE237*BH237</f>
        <v>0</v>
      </c>
      <c r="BM237" s="24">
        <f t="shared" ref="BM237" si="2161">(BB237*BH234+BC237*BG234+BD237*BH237+BE237*BG237)</f>
        <v>0.21742992401159339</v>
      </c>
      <c r="BN237" s="22">
        <f t="shared" ref="BN237" si="2162">BB237*BI234+BD237*BI237-BC237*BJ234-BE237*BJ237</f>
        <v>-0.99959588689134371</v>
      </c>
      <c r="BO237" s="23">
        <f t="shared" ref="BO237" si="2163">(BB237*BJ234+BC237*BI234+BD237*BJ237+BE237*BI237)</f>
        <v>0</v>
      </c>
      <c r="BQ237" s="38">
        <f t="shared" ref="BQ237" si="2164">(180/PI())*ATAN(-1*(($BL$8*BM234+BO234+$BL$8*BM237+BO237)/($BL$8*BL234+BN234+$BL$8*BL237+BN237)))</f>
        <v>6.3128336422332829</v>
      </c>
      <c r="BS237" s="67">
        <f t="shared" ref="BS237" si="2165">20*LOG(((($BL$8*BL234+BN234-$BL$8*BL237-BN237)^2+($BL$8*BM234+BO234-$BL$8*BM237-BO237)^2)/(($BL$8*BL234+BN234+$BL$8*BL237+BN237)^2+($BL$8*BM234+BO234+$BL$8*BM237+BO237)^2))^0.5)</f>
        <v>-19.474043966280409</v>
      </c>
      <c r="BT237" s="65"/>
      <c r="BU237" s="46">
        <f t="shared" si="2015"/>
        <v>4.0999999999999996</v>
      </c>
      <c r="BV237" s="47">
        <f t="shared" si="2016"/>
        <v>-1.0184759490027946</v>
      </c>
      <c r="BW237" s="45">
        <f t="shared" si="2017"/>
        <v>12.034464673566312</v>
      </c>
      <c r="BX237" s="49">
        <f t="shared" si="2021"/>
        <v>-1.0184759490027946</v>
      </c>
      <c r="BY237" s="10">
        <f t="shared" si="2022"/>
        <v>-887.06746597017036</v>
      </c>
      <c r="BZ237" s="48">
        <f t="shared" si="2023"/>
        <v>-15.482247968502227</v>
      </c>
      <c r="CA237" s="31">
        <f t="shared" si="2018"/>
        <v>-6.7976259672644055</v>
      </c>
      <c r="CC237" s="44">
        <f t="shared" si="2019"/>
        <v>4.0999999999999996</v>
      </c>
      <c r="CD237" s="47">
        <f t="shared" si="2019"/>
        <v>-1.0184759490027946</v>
      </c>
      <c r="CE237" s="45">
        <f t="shared" si="2020"/>
        <v>-6.7976259672644055</v>
      </c>
      <c r="CF237" s="49"/>
      <c r="CG237" s="10">
        <v>-101.63002440332886</v>
      </c>
      <c r="CH237" s="48"/>
      <c r="CI237" s="31"/>
    </row>
    <row r="238" spans="2:87" ht="18.649999999999999" customHeight="1">
      <c r="BS238" s="32"/>
      <c r="BU238" s="46">
        <f t="shared" si="2015"/>
        <v>4.12</v>
      </c>
      <c r="BV238" s="47">
        <f t="shared" si="2016"/>
        <v>-2.6370368681695062</v>
      </c>
      <c r="BW238" s="45">
        <f t="shared" si="2017"/>
        <v>-5.706884645837504</v>
      </c>
      <c r="BX238" s="49">
        <f t="shared" si="2021"/>
        <v>-2.6370368681695062</v>
      </c>
      <c r="BY238" s="10">
        <f t="shared" si="2022"/>
        <v>-691.87937251500261</v>
      </c>
      <c r="BZ238" s="48">
        <f t="shared" si="2023"/>
        <v>-12.075573077019156</v>
      </c>
      <c r="CA238" s="31">
        <f t="shared" si="2018"/>
        <v>-3.4186862704132288</v>
      </c>
      <c r="CC238" s="44">
        <f t="shared" si="2019"/>
        <v>4.12</v>
      </c>
      <c r="CD238" s="47">
        <f t="shared" si="2019"/>
        <v>-2.6370368681695062</v>
      </c>
      <c r="CE238" s="45">
        <f t="shared" si="2020"/>
        <v>-3.4186862704132288</v>
      </c>
      <c r="CF238" s="49"/>
      <c r="CG238" s="10">
        <v>-101.93505990803709</v>
      </c>
      <c r="CH238" s="48"/>
      <c r="CI238" s="31"/>
    </row>
    <row r="239" spans="2:87" ht="18.649999999999999" customHeight="1" thickBot="1">
      <c r="D239" s="8"/>
      <c r="E239" s="8" t="s">
        <v>93</v>
      </c>
      <c r="F239" s="8"/>
      <c r="G239" s="8"/>
      <c r="H239" s="8"/>
      <c r="I239" s="8"/>
      <c r="J239" s="8" t="s">
        <v>94</v>
      </c>
      <c r="K239" s="8"/>
      <c r="L239" s="8"/>
      <c r="M239" s="8"/>
      <c r="N239" s="8"/>
      <c r="O239" s="8" t="s">
        <v>95</v>
      </c>
      <c r="P239" s="8"/>
      <c r="Q239" s="8"/>
      <c r="R239" s="8"/>
      <c r="S239" s="8"/>
      <c r="T239" s="8" t="s">
        <v>96</v>
      </c>
      <c r="U239" s="8"/>
      <c r="V239" s="8"/>
      <c r="W239" s="8"/>
      <c r="X239" s="8"/>
      <c r="Y239" s="8" t="s">
        <v>97</v>
      </c>
      <c r="Z239" s="8"/>
      <c r="AA239" s="8"/>
      <c r="AB239" s="8"/>
      <c r="AC239" s="8"/>
      <c r="AD239" s="8" t="s">
        <v>98</v>
      </c>
      <c r="AE239" s="8"/>
      <c r="AF239" s="8"/>
      <c r="AG239" s="8"/>
      <c r="AH239" s="8"/>
      <c r="AI239" s="8" t="s">
        <v>99</v>
      </c>
      <c r="AJ239" s="8"/>
      <c r="AK239" s="8"/>
      <c r="AL239" s="8"/>
      <c r="AM239" s="8"/>
      <c r="AN239" s="8" t="s">
        <v>96</v>
      </c>
      <c r="AO239" s="8"/>
      <c r="AP239" s="8"/>
      <c r="AQ239" s="8"/>
      <c r="AR239" s="8"/>
      <c r="AS239" s="8" t="s">
        <v>100</v>
      </c>
      <c r="AT239" s="8"/>
      <c r="AU239" s="8"/>
      <c r="AV239" s="8"/>
      <c r="AW239" s="8"/>
      <c r="AX239" s="8" t="s">
        <v>94</v>
      </c>
      <c r="AY239" s="8"/>
      <c r="AZ239" s="8"/>
      <c r="BA239" s="8"/>
      <c r="BB239" s="8"/>
      <c r="BC239" s="8" t="s">
        <v>101</v>
      </c>
      <c r="BD239" s="8"/>
      <c r="BE239" s="8"/>
      <c r="BF239" s="8"/>
      <c r="BG239" s="8"/>
      <c r="BH239" s="8" t="s">
        <v>96</v>
      </c>
      <c r="BI239" s="8"/>
      <c r="BJ239" s="8"/>
      <c r="BK239" s="8"/>
      <c r="BL239" s="8"/>
      <c r="BM239" s="8" t="s">
        <v>102</v>
      </c>
      <c r="BN239" s="8"/>
      <c r="BO239" s="8"/>
      <c r="BP239" s="8"/>
      <c r="BU239" s="46">
        <f t="shared" si="2015"/>
        <v>4.1399999999999997</v>
      </c>
      <c r="BV239" s="47">
        <f t="shared" si="2016"/>
        <v>-4.6195186288545722</v>
      </c>
      <c r="BW239" s="45">
        <f t="shared" si="2017"/>
        <v>-19.544472096137262</v>
      </c>
      <c r="BX239" s="49">
        <f t="shared" si="2021"/>
        <v>-4.6195186288545722</v>
      </c>
      <c r="BY239" s="10">
        <f t="shared" si="2022"/>
        <v>-515.28274626447126</v>
      </c>
      <c r="BZ239" s="48">
        <f t="shared" si="2023"/>
        <v>-8.9933805010335348</v>
      </c>
      <c r="CA239" s="31">
        <f t="shared" si="2018"/>
        <v>-1.838793890585072</v>
      </c>
      <c r="CC239" s="44">
        <f t="shared" si="2019"/>
        <v>4.1399999999999997</v>
      </c>
      <c r="CD239" s="47">
        <f t="shared" si="2019"/>
        <v>-4.6195186288545722</v>
      </c>
      <c r="CE239" s="45">
        <f t="shared" si="2020"/>
        <v>-1.838793890585072</v>
      </c>
      <c r="CF239" s="49"/>
      <c r="CG239" s="10">
        <v>-102.23852601764852</v>
      </c>
      <c r="CH239" s="48"/>
      <c r="CI239" s="31"/>
    </row>
    <row r="240" spans="2:87" ht="18.649999999999999" customHeight="1" thickBot="1">
      <c r="B240" s="16"/>
      <c r="D240" s="250" t="s">
        <v>22</v>
      </c>
      <c r="E240" s="251"/>
      <c r="F240" s="252" t="s">
        <v>23</v>
      </c>
      <c r="G240" s="253"/>
      <c r="H240" s="123"/>
      <c r="I240" s="242" t="s">
        <v>1</v>
      </c>
      <c r="J240" s="243"/>
      <c r="K240" s="244" t="s">
        <v>2</v>
      </c>
      <c r="L240" s="245"/>
      <c r="M240" s="123"/>
      <c r="N240" s="242" t="s">
        <v>43</v>
      </c>
      <c r="O240" s="243"/>
      <c r="P240" s="244" t="s">
        <v>44</v>
      </c>
      <c r="Q240" s="245"/>
      <c r="R240" s="123"/>
      <c r="S240" s="242" t="s">
        <v>32</v>
      </c>
      <c r="T240" s="243"/>
      <c r="U240" s="244" t="s">
        <v>33</v>
      </c>
      <c r="V240" s="245"/>
      <c r="W240" s="123"/>
      <c r="X240" s="242" t="s">
        <v>45</v>
      </c>
      <c r="Y240" s="243"/>
      <c r="Z240" s="244" t="s">
        <v>46</v>
      </c>
      <c r="AA240" s="245"/>
      <c r="AB240" s="127"/>
      <c r="AC240" s="242" t="s">
        <v>62</v>
      </c>
      <c r="AD240" s="243"/>
      <c r="AE240" s="244" t="s">
        <v>3</v>
      </c>
      <c r="AF240" s="245"/>
      <c r="AG240" s="123"/>
      <c r="AH240" s="242" t="s">
        <v>76</v>
      </c>
      <c r="AI240" s="243"/>
      <c r="AJ240" s="244" t="s">
        <v>77</v>
      </c>
      <c r="AK240" s="245"/>
      <c r="AL240" s="127"/>
      <c r="AM240" s="242" t="s">
        <v>64</v>
      </c>
      <c r="AN240" s="243"/>
      <c r="AO240" s="244" t="s">
        <v>65</v>
      </c>
      <c r="AP240" s="245"/>
      <c r="AQ240" s="123"/>
      <c r="AR240" s="242" t="s">
        <v>80</v>
      </c>
      <c r="AS240" s="243"/>
      <c r="AT240" s="244" t="s">
        <v>81</v>
      </c>
      <c r="AU240" s="245"/>
      <c r="AV240" s="127"/>
      <c r="AW240" s="242" t="s">
        <v>68</v>
      </c>
      <c r="AX240" s="243"/>
      <c r="AY240" s="244" t="s">
        <v>69</v>
      </c>
      <c r="AZ240" s="245"/>
      <c r="BA240" s="123"/>
      <c r="BB240" s="246" t="s">
        <v>84</v>
      </c>
      <c r="BC240" s="247"/>
      <c r="BD240" s="248" t="s">
        <v>85</v>
      </c>
      <c r="BE240" s="249"/>
      <c r="BF240" s="127"/>
      <c r="BG240" s="242" t="s">
        <v>72</v>
      </c>
      <c r="BH240" s="243"/>
      <c r="BI240" s="244" t="s">
        <v>73</v>
      </c>
      <c r="BJ240" s="245"/>
      <c r="BK240" s="123"/>
      <c r="BL240" s="242" t="s">
        <v>88</v>
      </c>
      <c r="BM240" s="243"/>
      <c r="BN240" s="244" t="s">
        <v>89</v>
      </c>
      <c r="BO240" s="245"/>
      <c r="BP240" s="123"/>
      <c r="BQ240" s="19" t="s">
        <v>165</v>
      </c>
      <c r="BS240" s="63" t="s">
        <v>120</v>
      </c>
      <c r="BT240" s="4"/>
      <c r="BU240" s="46">
        <f t="shared" si="2015"/>
        <v>4.16</v>
      </c>
      <c r="BV240" s="47">
        <f t="shared" si="2016"/>
        <v>-6.6570710718893906</v>
      </c>
      <c r="BW240" s="45">
        <f t="shared" si="2017"/>
        <v>-29.850127021426925</v>
      </c>
      <c r="BX240" s="49">
        <f t="shared" si="2021"/>
        <v>-6.6570710718893906</v>
      </c>
      <c r="BY240" s="10">
        <f t="shared" si="2022"/>
        <v>-385.37891393227306</v>
      </c>
      <c r="BZ240" s="48">
        <f t="shared" si="2023"/>
        <v>-6.726130915878012</v>
      </c>
      <c r="CA240" s="31">
        <f t="shared" si="2018"/>
        <v>-1.0563962966825313</v>
      </c>
      <c r="CC240" s="44">
        <f t="shared" si="2019"/>
        <v>4.16</v>
      </c>
      <c r="CD240" s="47">
        <f t="shared" si="2019"/>
        <v>-6.6570710718893906</v>
      </c>
      <c r="CE240" s="45">
        <f t="shared" si="2020"/>
        <v>-1.0563962966825313</v>
      </c>
      <c r="CF240" s="49"/>
      <c r="CG240" s="10">
        <v>-102.54043926444515</v>
      </c>
      <c r="CH240" s="48"/>
      <c r="CI240" s="31"/>
    </row>
    <row r="241" spans="2:87" ht="18.649999999999999" customHeight="1" thickTop="1" thickBot="1">
      <c r="B241" s="39">
        <v>0.62</v>
      </c>
      <c r="D241" s="25">
        <f t="shared" ref="D241" si="2166">COS($F$8*$B241)</f>
        <v>0.9788759660441354</v>
      </c>
      <c r="E241" s="26">
        <v>0</v>
      </c>
      <c r="F241" s="10">
        <v>0</v>
      </c>
      <c r="G241" s="85">
        <f t="shared" ref="G241" si="2167">$E$8*SIN($B241*$F$8)</f>
        <v>0.61336497121244671</v>
      </c>
      <c r="I241" s="21">
        <v>1</v>
      </c>
      <c r="J241" s="24">
        <v>0</v>
      </c>
      <c r="K241" s="22">
        <v>0</v>
      </c>
      <c r="L241" s="23">
        <v>0</v>
      </c>
      <c r="N241" s="21">
        <f t="shared" ref="N241" si="2168">D241*I241+F241*I244-E241*J241-G241*J244</f>
        <v>0.5128465013085145</v>
      </c>
      <c r="O241" s="24">
        <f t="shared" ref="O241" si="2169">(D241*J241+E241*I241+F241*J244+G241*I244)</f>
        <v>0</v>
      </c>
      <c r="P241" s="22">
        <f t="shared" ref="P241" si="2170">D241*K241+F241*K244-E241*L241-G241*L244</f>
        <v>0</v>
      </c>
      <c r="Q241" s="23">
        <f t="shared" ref="Q241" si="2171">(D241*L241+E241*K241+F241*L244+G241*K244)</f>
        <v>0.61336497121244671</v>
      </c>
      <c r="S241" s="25">
        <f t="shared" ref="S241" si="2172">COS($U$8*$B241)</f>
        <v>0.93613005983923714</v>
      </c>
      <c r="T241" s="26">
        <v>0</v>
      </c>
      <c r="U241" s="10">
        <v>0</v>
      </c>
      <c r="V241" s="85">
        <f t="shared" ref="V241" si="2173">$T$8*SIN($B241*$U$8)</f>
        <v>1.0549618948514099</v>
      </c>
      <c r="X241" s="21">
        <f t="shared" ref="X241" si="2174">N241*S241+P241*S244-O241*T241-Q241*T244</f>
        <v>0.4081936179287538</v>
      </c>
      <c r="Y241" s="24">
        <f t="shared" ref="Y241" si="2175">(N241*T241+O241*S241+P241*T244+Q241*S244)</f>
        <v>0</v>
      </c>
      <c r="Z241" s="22">
        <f t="shared" ref="Z241" si="2176">N241*U241+P241*U244-O241*V241-Q241*V244</f>
        <v>0</v>
      </c>
      <c r="AA241" s="23">
        <f t="shared" ref="AA241" si="2177">(N241*V241+O241*U241+P241*V244+Q241*U244)</f>
        <v>1.1152229039927462</v>
      </c>
      <c r="AB241" s="8"/>
      <c r="AC241" s="21">
        <v>1</v>
      </c>
      <c r="AD241" s="24">
        <v>0</v>
      </c>
      <c r="AE241" s="22">
        <v>0</v>
      </c>
      <c r="AF241" s="23">
        <v>0</v>
      </c>
      <c r="AH241" s="21">
        <f t="shared" ref="AH241" si="2178">X241*AC241+Z241*AC244-Y241*AD241-AA241*AD244</f>
        <v>-0.51488785541608384</v>
      </c>
      <c r="AI241" s="24">
        <f t="shared" ref="AI241" si="2179">(X241*AD241+Y241*AC241+Z241*AD244+AA241*AC244)</f>
        <v>0</v>
      </c>
      <c r="AJ241" s="22">
        <f t="shared" ref="AJ241" si="2180">X241*AE241+Z241*AE244-Y241*AF241-AA241*AF244</f>
        <v>0</v>
      </c>
      <c r="AK241" s="23">
        <f t="shared" ref="AK241" si="2181">(X241*AF241+Y241*AE241+Z241*AF244+AA241*AE244)</f>
        <v>1.1152229039927462</v>
      </c>
      <c r="AL241" s="8"/>
      <c r="AM241" s="25">
        <f t="shared" ref="AM241" si="2182">COS($AO$8*$B241)</f>
        <v>0.93613005983923714</v>
      </c>
      <c r="AN241" s="26">
        <v>0</v>
      </c>
      <c r="AO241" s="10">
        <v>0</v>
      </c>
      <c r="AP241" s="85">
        <f t="shared" ref="AP241" si="2183">$AN$8*SIN($B241*$AO$8)</f>
        <v>1.0549618948514099</v>
      </c>
      <c r="AR241" s="21">
        <f t="shared" ref="AR241" si="2184">AH241*AM241+AJ241*AM244-AI241*AN241-AK241*AN244</f>
        <v>-0.61272618423203051</v>
      </c>
      <c r="AS241" s="24">
        <f t="shared" ref="AS241" si="2185">(AH241*AN241+AI241*AM241+AJ241*AN244+AK241*AM244)</f>
        <v>0</v>
      </c>
      <c r="AT241" s="22">
        <f t="shared" ref="AT241" si="2186">AH241*AO241+AJ241*AO244-AI241*AP241-AK241*AP244</f>
        <v>0</v>
      </c>
      <c r="AU241" s="23">
        <f t="shared" ref="AU241" si="2187">(AH241*AP241+AI241*AO241+AJ241*AP244+AK241*AO244)</f>
        <v>0.50080661626308676</v>
      </c>
      <c r="AV241" s="8"/>
      <c r="AW241" s="21">
        <v>1</v>
      </c>
      <c r="AX241" s="24">
        <v>0</v>
      </c>
      <c r="AY241" s="22">
        <v>0</v>
      </c>
      <c r="AZ241" s="23">
        <v>0</v>
      </c>
      <c r="BB241" s="21">
        <f t="shared" ref="BB241" si="2188">AR241*AW241+AT241*AW244-AS241*AX241-AU241*AX244</f>
        <v>-0.99323477253924575</v>
      </c>
      <c r="BC241" s="24">
        <f t="shared" ref="BC241" si="2189">(AR241*AX241+AS241*AW241+AT241*AX244+AU241*AW244)</f>
        <v>0</v>
      </c>
      <c r="BD241" s="22">
        <f t="shared" ref="BD241" si="2190">AR241*AY241+AT241*AY244-AS241*AZ241-AU241*AZ244</f>
        <v>0</v>
      </c>
      <c r="BE241" s="23">
        <f t="shared" ref="BE241" si="2191">(AR241*AZ241+AS241*AY241+AT241*AZ244+AU241*AY244)</f>
        <v>0.50080661626308676</v>
      </c>
      <c r="BF241" s="8"/>
      <c r="BG241" s="25">
        <f t="shared" ref="BG241" si="2192">COS($BI$8*$B241)</f>
        <v>0.97887460537137005</v>
      </c>
      <c r="BH241" s="26">
        <v>0</v>
      </c>
      <c r="BI241" s="10">
        <v>0</v>
      </c>
      <c r="BJ241" s="85">
        <f t="shared" ref="BJ241" si="2193">$BH$8*SIN($B241*$BI$8)</f>
        <v>0.61338451450244547</v>
      </c>
      <c r="BL241" s="21">
        <f t="shared" ref="BL241" si="2194">BB241*BG241+BD241*BG244-BC241*BH241-BE241*BH244</f>
        <v>-1.006384187474493</v>
      </c>
      <c r="BM241" s="24">
        <f t="shared" ref="BM241" si="2195">(BB241*BH241+BC241*BG241+BD241*BH244+BE241*BG244)</f>
        <v>0</v>
      </c>
      <c r="BN241" s="22">
        <f t="shared" ref="BN241" si="2196">BB241*BI241+BD241*BI244-BC241*BJ241-BE241*BJ244</f>
        <v>0</v>
      </c>
      <c r="BO241" s="23">
        <f t="shared" ref="BO241" si="2197">(BB241*BJ241+BC241*BI241+BD241*BJ244+BE241*BI244)</f>
        <v>-0.11900794987903196</v>
      </c>
      <c r="BQ241" s="27">
        <f t="shared" ref="BQ241" si="2198">20*LOG((2*$BL$8)/(($BL$8*BL241+BN241+$BL$8*BL244+BN244)^2+($BL$8*BM241+BO241+$BL$8*BM244+BO244)^2)^0.5)</f>
        <v>-5.5424719397126024E-2</v>
      </c>
      <c r="BS241" s="64">
        <f t="shared" ref="BS241" si="2199">((BL241^2+BM241^2)/(BL244^2+BM244^2))^0.5</f>
        <v>9.3484091630456625</v>
      </c>
      <c r="BT241" s="4"/>
      <c r="BU241" s="46">
        <f t="shared" si="2015"/>
        <v>4.18</v>
      </c>
      <c r="BV241" s="47">
        <f t="shared" si="2016"/>
        <v>-8.6033991777677539</v>
      </c>
      <c r="BW241" s="45">
        <f t="shared" si="2017"/>
        <v>-37.557705300072222</v>
      </c>
      <c r="BX241" s="49">
        <f t="shared" si="2021"/>
        <v>-8.6033991777677539</v>
      </c>
      <c r="BY241" s="10">
        <f t="shared" si="2022"/>
        <v>-295.30023195397945</v>
      </c>
      <c r="BZ241" s="48">
        <f t="shared" si="2023"/>
        <v>-5.1539613294999098</v>
      </c>
      <c r="CA241" s="31">
        <f t="shared" si="2018"/>
        <v>-0.64457683434773982</v>
      </c>
      <c r="CC241" s="44">
        <f t="shared" si="2019"/>
        <v>4.18</v>
      </c>
      <c r="CD241" s="47">
        <f t="shared" si="2019"/>
        <v>-8.6033991777677539</v>
      </c>
      <c r="CE241" s="45">
        <f t="shared" si="2020"/>
        <v>-0.64457683434773982</v>
      </c>
      <c r="CF241" s="49"/>
      <c r="CG241" s="10">
        <v>-102.84081591401005</v>
      </c>
      <c r="CH241" s="48"/>
      <c r="CI241" s="31"/>
    </row>
    <row r="242" spans="2:87" ht="18.649999999999999" customHeight="1" thickBot="1">
      <c r="D242" s="25"/>
      <c r="E242" s="10"/>
      <c r="F242" s="10"/>
      <c r="G242" s="31"/>
      <c r="I242" s="29"/>
      <c r="L242" s="30"/>
      <c r="N242" s="29"/>
      <c r="Q242" s="30"/>
      <c r="S242" s="29"/>
      <c r="V242" s="30"/>
      <c r="X242" s="29"/>
      <c r="AA242" s="30"/>
      <c r="AC242" s="29"/>
      <c r="AF242" s="30"/>
      <c r="AH242" s="29"/>
      <c r="AK242" s="30"/>
      <c r="AM242" s="29"/>
      <c r="AP242" s="30"/>
      <c r="AR242" s="29"/>
      <c r="AU242" s="30"/>
      <c r="AW242" s="29"/>
      <c r="AZ242" s="30"/>
      <c r="BB242" s="29"/>
      <c r="BE242" s="30"/>
      <c r="BG242" s="29"/>
      <c r="BJ242" s="30"/>
      <c r="BL242" s="29"/>
      <c r="BO242" s="30"/>
      <c r="BS242" s="65"/>
      <c r="BT242" s="65"/>
      <c r="BU242" s="46">
        <f t="shared" si="2015"/>
        <v>4.2</v>
      </c>
      <c r="BV242" s="47">
        <f t="shared" si="2016"/>
        <v>-10.412195584977868</v>
      </c>
      <c r="BW242" s="45">
        <f t="shared" si="2017"/>
        <v>-43.463709939151947</v>
      </c>
      <c r="BX242" s="49">
        <f t="shared" si="2021"/>
        <v>-10.412195584977868</v>
      </c>
      <c r="BY242" s="10">
        <f t="shared" si="2022"/>
        <v>-232.86357696985397</v>
      </c>
      <c r="BZ242" s="48">
        <f t="shared" si="2023"/>
        <v>-4.0642361260951914</v>
      </c>
      <c r="CA242" s="31">
        <f t="shared" si="2018"/>
        <v>-0.4141000162069996</v>
      </c>
      <c r="CC242" s="44">
        <f t="shared" si="2019"/>
        <v>4.2</v>
      </c>
      <c r="CD242" s="47">
        <f t="shared" si="2019"/>
        <v>-10.412195584977868</v>
      </c>
      <c r="CE242" s="45">
        <f t="shared" si="2020"/>
        <v>-0.4141000162069996</v>
      </c>
      <c r="CF242" s="49"/>
      <c r="CG242" s="10">
        <v>-103.13967197106459</v>
      </c>
      <c r="CH242" s="48"/>
      <c r="CI242" s="31"/>
    </row>
    <row r="243" spans="2:87" ht="18.649999999999999" customHeight="1" thickBot="1">
      <c r="D243" s="254" t="s">
        <v>24</v>
      </c>
      <c r="E243" s="255"/>
      <c r="F243" s="256" t="s">
        <v>25</v>
      </c>
      <c r="G243" s="257"/>
      <c r="H243" s="123"/>
      <c r="I243" s="242" t="s">
        <v>4</v>
      </c>
      <c r="J243" s="243"/>
      <c r="K243" s="244" t="s">
        <v>5</v>
      </c>
      <c r="L243" s="245"/>
      <c r="M243" s="123"/>
      <c r="N243" s="242" t="s">
        <v>6</v>
      </c>
      <c r="O243" s="243"/>
      <c r="P243" s="244" t="s">
        <v>7</v>
      </c>
      <c r="Q243" s="245"/>
      <c r="R243" s="123"/>
      <c r="S243" s="242" t="s">
        <v>34</v>
      </c>
      <c r="T243" s="243"/>
      <c r="U243" s="244" t="s">
        <v>35</v>
      </c>
      <c r="V243" s="245"/>
      <c r="W243" s="123"/>
      <c r="X243" s="242" t="s">
        <v>47</v>
      </c>
      <c r="Y243" s="243"/>
      <c r="Z243" s="244" t="s">
        <v>48</v>
      </c>
      <c r="AA243" s="245"/>
      <c r="AB243" s="127"/>
      <c r="AC243" s="242" t="s">
        <v>63</v>
      </c>
      <c r="AD243" s="243"/>
      <c r="AE243" s="244" t="s">
        <v>8</v>
      </c>
      <c r="AF243" s="245"/>
      <c r="AG243" s="123"/>
      <c r="AH243" s="242" t="s">
        <v>78</v>
      </c>
      <c r="AI243" s="243"/>
      <c r="AJ243" s="244" t="s">
        <v>79</v>
      </c>
      <c r="AK243" s="245"/>
      <c r="AL243" s="127"/>
      <c r="AM243" s="242" t="s">
        <v>67</v>
      </c>
      <c r="AN243" s="243"/>
      <c r="AO243" s="244" t="s">
        <v>66</v>
      </c>
      <c r="AP243" s="245"/>
      <c r="AQ243" s="123"/>
      <c r="AR243" s="242" t="s">
        <v>83</v>
      </c>
      <c r="AS243" s="243"/>
      <c r="AT243" s="244" t="s">
        <v>82</v>
      </c>
      <c r="AU243" s="245"/>
      <c r="AV243" s="127"/>
      <c r="AW243" s="242" t="s">
        <v>71</v>
      </c>
      <c r="AX243" s="243"/>
      <c r="AY243" s="244" t="s">
        <v>70</v>
      </c>
      <c r="AZ243" s="245"/>
      <c r="BA243" s="123"/>
      <c r="BB243" s="124" t="s">
        <v>87</v>
      </c>
      <c r="BC243" s="125"/>
      <c r="BD243" s="122" t="s">
        <v>86</v>
      </c>
      <c r="BE243" s="126"/>
      <c r="BF243" s="127"/>
      <c r="BG243" s="242" t="s">
        <v>74</v>
      </c>
      <c r="BH243" s="243"/>
      <c r="BI243" s="244" t="s">
        <v>75</v>
      </c>
      <c r="BJ243" s="245"/>
      <c r="BK243" s="123"/>
      <c r="BL243" s="242" t="s">
        <v>91</v>
      </c>
      <c r="BM243" s="243"/>
      <c r="BN243" s="244" t="s">
        <v>90</v>
      </c>
      <c r="BO243" s="245"/>
      <c r="BP243" s="123"/>
      <c r="BQ243" s="35" t="s">
        <v>166</v>
      </c>
      <c r="BS243" s="66" t="s">
        <v>121</v>
      </c>
      <c r="BT243" s="65"/>
      <c r="BU243" s="46">
        <f t="shared" si="2015"/>
        <v>4.22</v>
      </c>
      <c r="BV243" s="47">
        <f t="shared" si="2016"/>
        <v>-12.079555620919768</v>
      </c>
      <c r="BW243" s="45">
        <f t="shared" si="2017"/>
        <v>-48.120981478548927</v>
      </c>
      <c r="BX243" s="49">
        <f t="shared" si="2021"/>
        <v>-12.079555620919768</v>
      </c>
      <c r="BY243" s="10">
        <f t="shared" si="2022"/>
        <v>-188.6903225942695</v>
      </c>
      <c r="BZ243" s="48">
        <f t="shared" si="2023"/>
        <v>-3.2932673959202514</v>
      </c>
      <c r="CA243" s="31">
        <f t="shared" si="2018"/>
        <v>-0.27774218736970396</v>
      </c>
      <c r="CC243" s="44">
        <f t="shared" si="2019"/>
        <v>4.22</v>
      </c>
      <c r="CD243" s="47">
        <f t="shared" si="2019"/>
        <v>-12.079555620919768</v>
      </c>
      <c r="CE243" s="45">
        <f t="shared" si="2020"/>
        <v>-0.27774218736970396</v>
      </c>
      <c r="CF243" s="49"/>
      <c r="CG243" s="10">
        <v>-103.43702318514357</v>
      </c>
      <c r="CH243" s="48"/>
      <c r="CI243" s="31"/>
    </row>
    <row r="244" spans="2:87" ht="18.649999999999999" customHeight="1" thickTop="1" thickBot="1">
      <c r="D244" s="15">
        <v>0</v>
      </c>
      <c r="E244" s="145">
        <f t="shared" ref="E244" si="2200">(1/$E$8)*SIN($B241*$F$8)</f>
        <v>6.8151663468049628E-2</v>
      </c>
      <c r="F244" s="15">
        <f t="shared" ref="F244" si="2201">COS($F$8*$B241)</f>
        <v>0.9788759660441354</v>
      </c>
      <c r="G244" s="37">
        <v>0</v>
      </c>
      <c r="I244" s="21">
        <v>0</v>
      </c>
      <c r="J244" s="24">
        <f t="shared" ref="J244" si="2202">(TAN($K$8*$B241))/$J$8</f>
        <v>0.75979145632397993</v>
      </c>
      <c r="K244" s="22">
        <v>1</v>
      </c>
      <c r="L244" s="23">
        <v>0</v>
      </c>
      <c r="N244" s="21">
        <f t="shared" ref="N244" si="2203">D244*I241+F244*I244-E244*J241-G244*J244</f>
        <v>0</v>
      </c>
      <c r="O244" s="24">
        <f t="shared" ref="O244" si="2204">(D244*J241+E244*I241+F244*J244+G244*I244)</f>
        <v>0.81189325926926603</v>
      </c>
      <c r="P244" s="22">
        <f t="shared" ref="P244" si="2205">D244*K241+F244*K244-E244*L241-G244*L244</f>
        <v>0.9788759660441354</v>
      </c>
      <c r="Q244" s="23">
        <f t="shared" ref="Q244" si="2206">(D244*L241+E244*K241+F244*L244+G244*K244)</f>
        <v>0</v>
      </c>
      <c r="S244" s="15">
        <v>0</v>
      </c>
      <c r="T244" s="145">
        <f t="shared" ref="T244" si="2207">(1/$T$8)*SIN($B241*$U$8)</f>
        <v>0.11721798831682331</v>
      </c>
      <c r="U244" s="15">
        <f t="shared" ref="U244" si="2208">COS($U$8*$B241)</f>
        <v>0.93613005983923714</v>
      </c>
      <c r="V244" s="37">
        <v>0</v>
      </c>
      <c r="X244" s="21">
        <f t="shared" ref="X244" si="2209">N244*S241+P244*S244-O244*T241-Q244*T244</f>
        <v>0</v>
      </c>
      <c r="Y244" s="24">
        <f t="shared" ref="Y244" si="2210">(N244*T241+O244*S241+P244*T244+Q244*S244)</f>
        <v>0.87477955693419185</v>
      </c>
      <c r="Z244" s="22">
        <f t="shared" ref="Z244" si="2211">N244*U241+P244*U244-O244*V241-Q244*V244</f>
        <v>5.9838765452295606E-2</v>
      </c>
      <c r="AA244" s="23">
        <f t="shared" ref="AA244" si="2212">(N244*V241+O244*U241+P244*V244+Q244*U244)</f>
        <v>0</v>
      </c>
      <c r="AB244" s="8"/>
      <c r="AC244" s="21">
        <v>0</v>
      </c>
      <c r="AD244" s="24">
        <f t="shared" ref="AD244" si="2213">(TAN($AE$8*$B241))/$AD$8</f>
        <v>0.82771029005950347</v>
      </c>
      <c r="AE244" s="22">
        <v>1</v>
      </c>
      <c r="AF244" s="23">
        <v>0</v>
      </c>
      <c r="AH244" s="21">
        <f t="shared" ref="AH244" si="2214">X244*AC241+Z244*AC244-Y244*AD241-AA244*AD244</f>
        <v>0</v>
      </c>
      <c r="AI244" s="24">
        <f t="shared" ref="AI244" si="2215">(X244*AD241+Y244*AC241+Z244*AD244+AA244*AC244)</f>
        <v>0.92430871884351407</v>
      </c>
      <c r="AJ244" s="22">
        <f t="shared" ref="AJ244" si="2216">X244*AE241+Z244*AE244-Y244*AF241-AA244*AF244</f>
        <v>5.9838765452295606E-2</v>
      </c>
      <c r="AK244" s="23">
        <f t="shared" ref="AK244" si="2217">(X244*AF241+Y244*AE241+Z244*AF244+AA244*AE244)</f>
        <v>0</v>
      </c>
      <c r="AL244" s="8"/>
      <c r="AM244" s="15">
        <v>0</v>
      </c>
      <c r="AN244" s="85">
        <f t="shared" ref="AN244" si="2218">(1/$AN$8)*SIN($B241*$AO$8)</f>
        <v>0.11721798831682331</v>
      </c>
      <c r="AO244" s="25">
        <f t="shared" ref="AO244" si="2219">COS($AO$8*$B241)</f>
        <v>0.93613005983923714</v>
      </c>
      <c r="AP244" s="37">
        <v>0</v>
      </c>
      <c r="AR244" s="21">
        <f t="shared" ref="AR244" si="2220">AH244*AM241+AJ244*AM244-AI244*AN241-AK244*AN244</f>
        <v>0</v>
      </c>
      <c r="AS244" s="24">
        <f t="shared" ref="AS244" si="2221">(AH244*AN241+AI244*AM241+AJ244*AN244+AK244*AM244)</f>
        <v>0.87228735599058771</v>
      </c>
      <c r="AT244" s="22">
        <f t="shared" ref="AT244" si="2222">AH244*AO241+AJ244*AO244-AI244*AP241-AK244*AP244</f>
        <v>-0.91909361037526915</v>
      </c>
      <c r="AU244" s="23">
        <f t="shared" ref="AU244" si="2223">(AH244*AP241+AI244*AO241+AJ244*AP244+AK244*AO244)</f>
        <v>0</v>
      </c>
      <c r="AV244" s="8"/>
      <c r="AW244" s="21">
        <v>0</v>
      </c>
      <c r="AX244" s="24">
        <f t="shared" ref="AX244" si="2224">(TAN($AY$8*$B241))/$AX$8</f>
        <v>0.75979145632397993</v>
      </c>
      <c r="AY244" s="22">
        <v>1</v>
      </c>
      <c r="AZ244" s="23">
        <v>0</v>
      </c>
      <c r="BB244" s="21">
        <f t="shared" ref="BB244" si="2225">AR244*AW241+AT244*AW244-AS244*AX241-AU244*AX244</f>
        <v>0</v>
      </c>
      <c r="BC244" s="24">
        <f t="shared" ref="BC244" si="2226">(AR244*AX241+AS244*AW241+AT244*AX244+AU244*AW244)</f>
        <v>0.17396788326549739</v>
      </c>
      <c r="BD244" s="22">
        <f t="shared" ref="BD244" si="2227">AR244*AY241+AT244*AY244-AS244*AZ241-AU244*AZ244</f>
        <v>-0.91909361037526915</v>
      </c>
      <c r="BE244" s="23">
        <f t="shared" ref="BE244" si="2228">(AR244*AZ241+AS244*AY241+AT244*AZ244+AU244*AY244)</f>
        <v>0</v>
      </c>
      <c r="BF244" s="8"/>
      <c r="BG244" s="15">
        <v>0</v>
      </c>
      <c r="BH244" s="85">
        <f t="shared" ref="BH244" si="2229">(1/$BH$8)*SIN($B241*$BI$8)</f>
        <v>6.8153834944716163E-2</v>
      </c>
      <c r="BI244" s="25">
        <f t="shared" ref="BI244" si="2230">COS($BI$8*$B241)</f>
        <v>0.97887460537137005</v>
      </c>
      <c r="BJ244" s="37">
        <v>0</v>
      </c>
      <c r="BL244" s="21">
        <f t="shared" ref="BL244" si="2231">BB244*BG241+BD244*BG244-BC244*BH241-BE244*BH244</f>
        <v>0</v>
      </c>
      <c r="BM244" s="24">
        <f t="shared" ref="BM244" si="2232">(BB244*BH241+BC244*BG241+BD244*BH244+BE244*BG244)</f>
        <v>0.10765298885854696</v>
      </c>
      <c r="BN244" s="22">
        <f t="shared" ref="BN244" si="2233">BB244*BI241+BD244*BI244-BC244*BJ241-BE244*BJ244</f>
        <v>-1.0063866007712645</v>
      </c>
      <c r="BO244" s="23">
        <f t="shared" ref="BO244" si="2234">(BB244*BJ241+BC244*BI241+BD244*BJ244+BE244*BI244)</f>
        <v>0</v>
      </c>
      <c r="BQ244" s="38">
        <f t="shared" ref="BQ244" si="2235">(180/PI())*ATAN(-1*(($BL$8*BM241+BO241+$BL$8*BM244+BO244)/($BL$8*BL241+BN241+$BL$8*BL244+BN244)))</f>
        <v>-0.32322828064889164</v>
      </c>
      <c r="BS244" s="67">
        <f t="shared" ref="BS244" si="2236">20*LOG(((($BL$8*BL241+BN241-$BL$8*BL244-BN244)^2+($BL$8*BM241+BO241-$BL$8*BM244-BO244)^2)/(($BL$8*BL241+BN241+$BL$8*BL244+BN244)^2+($BL$8*BM241+BO241+$BL$8*BM244+BO244)^2))^0.5)</f>
        <v>-18.968490970049476</v>
      </c>
      <c r="BT244" s="65"/>
      <c r="BU244" s="46">
        <f t="shared" si="2015"/>
        <v>4.24</v>
      </c>
      <c r="BV244" s="47">
        <f t="shared" si="2016"/>
        <v>-13.616222435863461</v>
      </c>
      <c r="BW244" s="45">
        <f t="shared" si="2017"/>
        <v>-51.894787930434404</v>
      </c>
      <c r="BX244" s="49">
        <f t="shared" si="2021"/>
        <v>-13.616222435863461</v>
      </c>
      <c r="BY244" s="10">
        <f t="shared" si="2022"/>
        <v>-156.60646122925158</v>
      </c>
      <c r="BZ244" s="48">
        <f t="shared" si="2023"/>
        <v>-2.733298378347286</v>
      </c>
      <c r="CA244" s="31">
        <f t="shared" si="2018"/>
        <v>-0.19309955461411887</v>
      </c>
      <c r="CC244" s="44">
        <f t="shared" si="2019"/>
        <v>4.24</v>
      </c>
      <c r="CD244" s="47">
        <f t="shared" si="2019"/>
        <v>-13.616222435863461</v>
      </c>
      <c r="CE244" s="45">
        <f t="shared" si="2020"/>
        <v>-0.19309955461411887</v>
      </c>
      <c r="CF244" s="49"/>
      <c r="CG244" s="10">
        <v>-103.732885056114</v>
      </c>
      <c r="CH244" s="48"/>
      <c r="CI244" s="31"/>
    </row>
    <row r="245" spans="2:87" ht="18.649999999999999" customHeight="1">
      <c r="BS245" s="32"/>
      <c r="BU245" s="46">
        <f t="shared" si="2015"/>
        <v>4.26</v>
      </c>
      <c r="BV245" s="47">
        <f t="shared" si="2016"/>
        <v>-15.036551334891515</v>
      </c>
      <c r="BW245" s="45">
        <f t="shared" si="2017"/>
        <v>-55.026917155019369</v>
      </c>
      <c r="BX245" s="49">
        <f t="shared" si="2021"/>
        <v>-15.036551334891515</v>
      </c>
      <c r="BY245" s="10">
        <f t="shared" si="2022"/>
        <v>-132.68368338530911</v>
      </c>
      <c r="BZ245" s="48">
        <f t="shared" si="2023"/>
        <v>-2.31576713874734</v>
      </c>
      <c r="CA245" s="31">
        <f t="shared" si="2018"/>
        <v>-0.13836591056570269</v>
      </c>
      <c r="CC245" s="44">
        <f t="shared" si="2019"/>
        <v>4.26</v>
      </c>
      <c r="CD245" s="47">
        <f t="shared" si="2019"/>
        <v>-15.036551334891515</v>
      </c>
      <c r="CE245" s="45">
        <f t="shared" si="2020"/>
        <v>-0.13836591056570269</v>
      </c>
      <c r="CF245" s="49"/>
      <c r="CG245" s="10">
        <v>-104.02727283954269</v>
      </c>
      <c r="CH245" s="48"/>
      <c r="CI245" s="31"/>
    </row>
    <row r="246" spans="2:87" ht="18.649999999999999" customHeight="1" thickBot="1">
      <c r="D246" s="8"/>
      <c r="E246" s="8" t="s">
        <v>93</v>
      </c>
      <c r="F246" s="8"/>
      <c r="G246" s="8"/>
      <c r="H246" s="8"/>
      <c r="I246" s="8"/>
      <c r="J246" s="8" t="s">
        <v>94</v>
      </c>
      <c r="K246" s="8"/>
      <c r="L246" s="8"/>
      <c r="M246" s="8"/>
      <c r="N246" s="8"/>
      <c r="O246" s="8" t="s">
        <v>95</v>
      </c>
      <c r="P246" s="8"/>
      <c r="Q246" s="8"/>
      <c r="R246" s="8"/>
      <c r="S246" s="8"/>
      <c r="T246" s="8" t="s">
        <v>96</v>
      </c>
      <c r="U246" s="8"/>
      <c r="V246" s="8"/>
      <c r="W246" s="8"/>
      <c r="X246" s="8"/>
      <c r="Y246" s="8" t="s">
        <v>97</v>
      </c>
      <c r="Z246" s="8"/>
      <c r="AA246" s="8"/>
      <c r="AB246" s="8"/>
      <c r="AC246" s="8"/>
      <c r="AD246" s="8" t="s">
        <v>98</v>
      </c>
      <c r="AE246" s="8"/>
      <c r="AF246" s="8"/>
      <c r="AG246" s="8"/>
      <c r="AH246" s="8"/>
      <c r="AI246" s="8" t="s">
        <v>99</v>
      </c>
      <c r="AJ246" s="8"/>
      <c r="AK246" s="8"/>
      <c r="AL246" s="8"/>
      <c r="AM246" s="8"/>
      <c r="AN246" s="8" t="s">
        <v>96</v>
      </c>
      <c r="AO246" s="8"/>
      <c r="AP246" s="8"/>
      <c r="AQ246" s="8"/>
      <c r="AR246" s="8"/>
      <c r="AS246" s="8" t="s">
        <v>100</v>
      </c>
      <c r="AT246" s="8"/>
      <c r="AU246" s="8"/>
      <c r="AV246" s="8"/>
      <c r="AW246" s="8"/>
      <c r="AX246" s="8" t="s">
        <v>94</v>
      </c>
      <c r="AY246" s="8"/>
      <c r="AZ246" s="8"/>
      <c r="BA246" s="8"/>
      <c r="BB246" s="8"/>
      <c r="BC246" s="8" t="s">
        <v>101</v>
      </c>
      <c r="BD246" s="8"/>
      <c r="BE246" s="8"/>
      <c r="BF246" s="8"/>
      <c r="BG246" s="8"/>
      <c r="BH246" s="8" t="s">
        <v>96</v>
      </c>
      <c r="BI246" s="8"/>
      <c r="BJ246" s="8"/>
      <c r="BK246" s="8"/>
      <c r="BL246" s="8"/>
      <c r="BM246" s="8" t="s">
        <v>102</v>
      </c>
      <c r="BN246" s="8"/>
      <c r="BO246" s="8"/>
      <c r="BP246" s="8"/>
      <c r="BU246" s="46">
        <f t="shared" si="2015"/>
        <v>4.28</v>
      </c>
      <c r="BV246" s="47">
        <f t="shared" si="2016"/>
        <v>-16.354549393674198</v>
      </c>
      <c r="BW246" s="45">
        <f t="shared" si="2017"/>
        <v>-57.680590822725613</v>
      </c>
      <c r="BX246" s="49">
        <f t="shared" si="2021"/>
        <v>-16.354549393674198</v>
      </c>
      <c r="BY246" s="10">
        <f t="shared" si="2022"/>
        <v>-114.40933570518861</v>
      </c>
      <c r="BZ246" s="48">
        <f t="shared" si="2023"/>
        <v>-1.9968196030750498</v>
      </c>
      <c r="CA246" s="31">
        <f t="shared" si="2018"/>
        <v>-0.10171978517351585</v>
      </c>
      <c r="CC246" s="44">
        <f t="shared" si="2019"/>
        <v>4.28</v>
      </c>
      <c r="CD246" s="47">
        <f t="shared" si="2019"/>
        <v>-16.354549393674198</v>
      </c>
      <c r="CE246" s="45">
        <f t="shared" si="2020"/>
        <v>-0.10171978517351585</v>
      </c>
      <c r="CF246" s="49"/>
      <c r="CG246" s="10">
        <v>-104.32020155191736</v>
      </c>
      <c r="CH246" s="48"/>
      <c r="CI246" s="31"/>
    </row>
    <row r="247" spans="2:87" ht="18.649999999999999" customHeight="1" thickBot="1">
      <c r="B247" s="16"/>
      <c r="D247" s="250" t="s">
        <v>22</v>
      </c>
      <c r="E247" s="251"/>
      <c r="F247" s="252" t="s">
        <v>23</v>
      </c>
      <c r="G247" s="253"/>
      <c r="H247" s="123"/>
      <c r="I247" s="242" t="s">
        <v>1</v>
      </c>
      <c r="J247" s="243"/>
      <c r="K247" s="244" t="s">
        <v>2</v>
      </c>
      <c r="L247" s="245"/>
      <c r="M247" s="123"/>
      <c r="N247" s="242" t="s">
        <v>43</v>
      </c>
      <c r="O247" s="243"/>
      <c r="P247" s="244" t="s">
        <v>44</v>
      </c>
      <c r="Q247" s="245"/>
      <c r="R247" s="123"/>
      <c r="S247" s="242" t="s">
        <v>32</v>
      </c>
      <c r="T247" s="243"/>
      <c r="U247" s="244" t="s">
        <v>33</v>
      </c>
      <c r="V247" s="245"/>
      <c r="W247" s="123"/>
      <c r="X247" s="242" t="s">
        <v>45</v>
      </c>
      <c r="Y247" s="243"/>
      <c r="Z247" s="244" t="s">
        <v>46</v>
      </c>
      <c r="AA247" s="245"/>
      <c r="AB247" s="127"/>
      <c r="AC247" s="242" t="s">
        <v>62</v>
      </c>
      <c r="AD247" s="243"/>
      <c r="AE247" s="244" t="s">
        <v>3</v>
      </c>
      <c r="AF247" s="245"/>
      <c r="AG247" s="123"/>
      <c r="AH247" s="242" t="s">
        <v>76</v>
      </c>
      <c r="AI247" s="243"/>
      <c r="AJ247" s="244" t="s">
        <v>77</v>
      </c>
      <c r="AK247" s="245"/>
      <c r="AL247" s="127"/>
      <c r="AM247" s="242" t="s">
        <v>64</v>
      </c>
      <c r="AN247" s="243"/>
      <c r="AO247" s="244" t="s">
        <v>65</v>
      </c>
      <c r="AP247" s="245"/>
      <c r="AQ247" s="123"/>
      <c r="AR247" s="242" t="s">
        <v>80</v>
      </c>
      <c r="AS247" s="243"/>
      <c r="AT247" s="244" t="s">
        <v>81</v>
      </c>
      <c r="AU247" s="245"/>
      <c r="AV247" s="127"/>
      <c r="AW247" s="242" t="s">
        <v>68</v>
      </c>
      <c r="AX247" s="243"/>
      <c r="AY247" s="244" t="s">
        <v>69</v>
      </c>
      <c r="AZ247" s="245"/>
      <c r="BA247" s="123"/>
      <c r="BB247" s="246" t="s">
        <v>84</v>
      </c>
      <c r="BC247" s="247"/>
      <c r="BD247" s="248" t="s">
        <v>85</v>
      </c>
      <c r="BE247" s="249"/>
      <c r="BF247" s="127"/>
      <c r="BG247" s="242" t="s">
        <v>72</v>
      </c>
      <c r="BH247" s="243"/>
      <c r="BI247" s="244" t="s">
        <v>73</v>
      </c>
      <c r="BJ247" s="245"/>
      <c r="BK247" s="123"/>
      <c r="BL247" s="242" t="s">
        <v>88</v>
      </c>
      <c r="BM247" s="243"/>
      <c r="BN247" s="244" t="s">
        <v>89</v>
      </c>
      <c r="BO247" s="245"/>
      <c r="BP247" s="123"/>
      <c r="BQ247" s="19" t="s">
        <v>165</v>
      </c>
      <c r="BS247" s="63" t="s">
        <v>120</v>
      </c>
      <c r="BT247" s="4"/>
      <c r="BU247" s="46">
        <f t="shared" si="2015"/>
        <v>4.3</v>
      </c>
      <c r="BV247" s="47">
        <f t="shared" si="2016"/>
        <v>-17.582656951493515</v>
      </c>
      <c r="BW247" s="45">
        <f t="shared" si="2017"/>
        <v>-59.968777536829336</v>
      </c>
      <c r="BX247" s="49">
        <f t="shared" si="2021"/>
        <v>-17.582656951493515</v>
      </c>
      <c r="BY247" s="10">
        <f t="shared" si="2022"/>
        <v>-100.14506147427386</v>
      </c>
      <c r="BZ247" s="48">
        <f t="shared" si="2023"/>
        <v>-1.7478610523382052</v>
      </c>
      <c r="CA247" s="31">
        <f t="shared" si="2018"/>
        <v>-7.6442544921154459E-2</v>
      </c>
      <c r="CC247" s="44">
        <f t="shared" si="2019"/>
        <v>4.3</v>
      </c>
      <c r="CD247" s="47">
        <f t="shared" si="2019"/>
        <v>-17.582656951493515</v>
      </c>
      <c r="CE247" s="45">
        <f t="shared" si="2020"/>
        <v>-7.6442544921154459E-2</v>
      </c>
      <c r="CF247" s="49"/>
      <c r="CG247" s="10">
        <v>-104.61168597572664</v>
      </c>
      <c r="CH247" s="48"/>
      <c r="CI247" s="31"/>
    </row>
    <row r="248" spans="2:87" ht="18.649999999999999" customHeight="1" thickTop="1" thickBot="1">
      <c r="B248" s="39">
        <v>0.64</v>
      </c>
      <c r="D248" s="25">
        <f t="shared" ref="D248" si="2237">COS($F$8*$B248)</f>
        <v>0.97749636056442346</v>
      </c>
      <c r="E248" s="26">
        <v>0</v>
      </c>
      <c r="F248" s="10">
        <v>0</v>
      </c>
      <c r="G248" s="85">
        <f t="shared" ref="G248" si="2238">$E$8*SIN($B248*$F$8)</f>
        <v>0.63285684459422487</v>
      </c>
      <c r="I248" s="21">
        <v>1</v>
      </c>
      <c r="J248" s="24">
        <v>0</v>
      </c>
      <c r="K248" s="22">
        <v>0</v>
      </c>
      <c r="L248" s="23">
        <v>0</v>
      </c>
      <c r="N248" s="21">
        <f t="shared" ref="N248" si="2239">D248*I248+F248*I251-E248*J248-G248*J251</f>
        <v>0.47821304595698849</v>
      </c>
      <c r="O248" s="24">
        <f t="shared" ref="O248" si="2240">(D248*J248+E248*I248+F248*J251+G248*I251)</f>
        <v>0</v>
      </c>
      <c r="P248" s="22">
        <f t="shared" ref="P248" si="2241">D248*K248+F248*K251-E248*L248-G248*L251</f>
        <v>0</v>
      </c>
      <c r="Q248" s="23">
        <f t="shared" ref="Q248" si="2242">(D248*L248+E248*K248+F248*L251+G248*K251)</f>
        <v>0.63285684459422487</v>
      </c>
      <c r="S248" s="25">
        <f t="shared" ref="S248" si="2243">COS($U$8*$B248)</f>
        <v>0.93199105462613063</v>
      </c>
      <c r="T248" s="26">
        <v>0</v>
      </c>
      <c r="U248" s="10">
        <v>0</v>
      </c>
      <c r="V248" s="85">
        <f t="shared" ref="V248" si="2244">$T$8*SIN($B248*$U$8)</f>
        <v>1.08744382239813</v>
      </c>
      <c r="X248" s="21">
        <f t="shared" ref="X248" si="2245">N248*S248+P248*S251-O248*T248-Q248*T251</f>
        <v>0.36922402924672093</v>
      </c>
      <c r="Y248" s="24">
        <f t="shared" ref="Y248" si="2246">(N248*T248+O248*S248+P248*T251+Q248*S251)</f>
        <v>0</v>
      </c>
      <c r="Z248" s="22">
        <f t="shared" ref="Z248" si="2247">N248*U248+P248*U251-O248*V248-Q248*V251</f>
        <v>0</v>
      </c>
      <c r="AA248" s="23">
        <f t="shared" ref="AA248" si="2248">(N248*V248+O248*U248+P248*V251+Q248*U251)</f>
        <v>1.1098467406368571</v>
      </c>
      <c r="AB248" s="8"/>
      <c r="AC248" s="21">
        <v>1</v>
      </c>
      <c r="AD248" s="24">
        <v>0</v>
      </c>
      <c r="AE248" s="22">
        <v>0</v>
      </c>
      <c r="AF248" s="23">
        <v>0</v>
      </c>
      <c r="AH248" s="21">
        <f t="shared" ref="AH248" si="2249">X248*AC248+Z248*AC251-Y248*AD248-AA248*AD251</f>
        <v>-0.58564077301523143</v>
      </c>
      <c r="AI248" s="24">
        <f t="shared" ref="AI248" si="2250">(X248*AD248+Y248*AC248+Z248*AD251+AA248*AC251)</f>
        <v>0</v>
      </c>
      <c r="AJ248" s="22">
        <f t="shared" ref="AJ248" si="2251">X248*AE248+Z248*AE251-Y248*AF248-AA248*AF251</f>
        <v>0</v>
      </c>
      <c r="AK248" s="23">
        <f t="shared" ref="AK248" si="2252">(X248*AF248+Y248*AE248+Z248*AF251+AA248*AE251)</f>
        <v>1.1098467406368571</v>
      </c>
      <c r="AL248" s="8"/>
      <c r="AM248" s="25">
        <f t="shared" ref="AM248" si="2253">COS($AO$8*$B248)</f>
        <v>0.93199105462613063</v>
      </c>
      <c r="AN248" s="26">
        <v>0</v>
      </c>
      <c r="AO248" s="10">
        <v>0</v>
      </c>
      <c r="AP248" s="85">
        <f t="shared" ref="AP248" si="2254">$AN$8*SIN($B248*$AO$8)</f>
        <v>1.08744382239813</v>
      </c>
      <c r="AR248" s="21">
        <f t="shared" ref="AR248" si="2255">AH248*AM248+AJ248*AM251-AI248*AN248-AK248*AN251</f>
        <v>-0.67991151522055571</v>
      </c>
      <c r="AS248" s="24">
        <f t="shared" ref="AS248" si="2256">(AH248*AN248+AI248*AM248+AJ248*AN251+AK248*AM251)</f>
        <v>0</v>
      </c>
      <c r="AT248" s="22">
        <f t="shared" ref="AT248" si="2257">AH248*AO248+AJ248*AO251-AI248*AP248-AK248*AP251</f>
        <v>0</v>
      </c>
      <c r="AU248" s="23">
        <f t="shared" ref="AU248" si="2258">(AH248*AP248+AI248*AO248+AJ248*AP251+AK248*AO251)</f>
        <v>0.39751579351963917</v>
      </c>
      <c r="AV248" s="8"/>
      <c r="AW248" s="21">
        <v>1</v>
      </c>
      <c r="AX248" s="24">
        <v>0</v>
      </c>
      <c r="AY248" s="22">
        <v>0</v>
      </c>
      <c r="AZ248" s="23">
        <v>0</v>
      </c>
      <c r="BB248" s="21">
        <f t="shared" ref="BB248" si="2259">AR248*AW248+AT248*AW251-AS248*AX248-AU248*AX251</f>
        <v>-0.9935258889807812</v>
      </c>
      <c r="BC248" s="24">
        <f t="shared" ref="BC248" si="2260">(AR248*AX248+AS248*AW248+AT248*AX251+AU248*AW251)</f>
        <v>0</v>
      </c>
      <c r="BD248" s="22">
        <f t="shared" ref="BD248" si="2261">AR248*AY248+AT248*AY251-AS248*AZ248-AU248*AZ251</f>
        <v>0</v>
      </c>
      <c r="BE248" s="23">
        <f t="shared" ref="BE248" si="2262">(AR248*AZ248+AS248*AY248+AT248*AZ251+AU248*AY251)</f>
        <v>0.39751579351963917</v>
      </c>
      <c r="BF248" s="8"/>
      <c r="BG248" s="25">
        <f t="shared" ref="BG248" si="2263">COS($BI$8*$B248)</f>
        <v>0.97749491136390232</v>
      </c>
      <c r="BH248" s="26">
        <v>0</v>
      </c>
      <c r="BI248" s="10">
        <v>0</v>
      </c>
      <c r="BJ248" s="85">
        <f t="shared" ref="BJ248" si="2264">$BH$8*SIN($B248*$BI$8)</f>
        <v>0.63287698987962193</v>
      </c>
      <c r="BL248" s="21">
        <f t="shared" ref="BL248" si="2265">BB248*BG248+BD248*BG251-BC248*BH248-BE248*BH251</f>
        <v>-0.99911967843504634</v>
      </c>
      <c r="BM248" s="24">
        <f t="shared" ref="BM248" si="2266">(BB248*BH248+BC248*BG248+BD248*BH251+BE248*BG251)</f>
        <v>0</v>
      </c>
      <c r="BN248" s="22">
        <f t="shared" ref="BN248" si="2267">BB248*BI248+BD248*BI251-BC248*BJ248-BE248*BJ251</f>
        <v>0</v>
      </c>
      <c r="BO248" s="23">
        <f t="shared" ref="BO248" si="2268">(BB248*BJ248+BC248*BI248+BD248*BJ251+BE248*BI251)</f>
        <v>-0.24021000863340131</v>
      </c>
      <c r="BQ248" s="27">
        <f t="shared" ref="BQ248" si="2269">20*LOG((2*$BL$8)/(($BL$8*BL248+BN248+$BL$8*BL251+BN251)^2+($BL$8*BM248+BO248+$BL$8*BM251+BO251)^2)^0.5)</f>
        <v>-5.8489873165870766E-2</v>
      </c>
      <c r="BS248" s="64">
        <f t="shared" ref="BS248" si="2270">((BL248^2+BM248^2)/(BL251^2+BM251^2))^0.5</f>
        <v>136.40393212553585</v>
      </c>
      <c r="BT248" s="4"/>
      <c r="BU248" s="46">
        <f t="shared" si="2015"/>
        <v>4.32</v>
      </c>
      <c r="BV248" s="47">
        <f t="shared" si="2016"/>
        <v>-18.731541343620076</v>
      </c>
      <c r="BW248" s="45">
        <f t="shared" si="2017"/>
        <v>-61.971678766314859</v>
      </c>
      <c r="BX248" s="49">
        <f t="shared" si="2021"/>
        <v>-18.731541343620076</v>
      </c>
      <c r="BY248" s="10">
        <f t="shared" si="2022"/>
        <v>-88.796998232926086</v>
      </c>
      <c r="BZ248" s="48">
        <f t="shared" si="2023"/>
        <v>-1.5497999850521469</v>
      </c>
      <c r="CA248" s="31">
        <f t="shared" si="2018"/>
        <v>-5.8553731123102311E-2</v>
      </c>
      <c r="CC248" s="44">
        <f t="shared" si="2019"/>
        <v>4.32</v>
      </c>
      <c r="CD248" s="47">
        <f t="shared" si="2019"/>
        <v>-18.731541343620076</v>
      </c>
      <c r="CE248" s="45">
        <f t="shared" si="2020"/>
        <v>-5.8553731123102311E-2</v>
      </c>
      <c r="CF248" s="49"/>
      <c r="CG248" s="10">
        <v>-104.90174066440315</v>
      </c>
      <c r="CH248" s="48"/>
      <c r="CI248" s="31"/>
    </row>
    <row r="249" spans="2:87" ht="18.649999999999999" customHeight="1" thickBot="1">
      <c r="D249" s="25"/>
      <c r="E249" s="10"/>
      <c r="F249" s="10"/>
      <c r="G249" s="31"/>
      <c r="I249" s="29"/>
      <c r="L249" s="30"/>
      <c r="N249" s="29"/>
      <c r="Q249" s="30"/>
      <c r="S249" s="29"/>
      <c r="V249" s="30"/>
      <c r="X249" s="29"/>
      <c r="AA249" s="30"/>
      <c r="AC249" s="29"/>
      <c r="AF249" s="30"/>
      <c r="AH249" s="29"/>
      <c r="AK249" s="30"/>
      <c r="AM249" s="29"/>
      <c r="AP249" s="30"/>
      <c r="AR249" s="29"/>
      <c r="AU249" s="30"/>
      <c r="AW249" s="29"/>
      <c r="AZ249" s="30"/>
      <c r="BB249" s="29"/>
      <c r="BE249" s="30"/>
      <c r="BG249" s="29"/>
      <c r="BJ249" s="30"/>
      <c r="BL249" s="29"/>
      <c r="BO249" s="30"/>
      <c r="BS249" s="65"/>
      <c r="BT249" s="65"/>
      <c r="BU249" s="46">
        <f t="shared" si="2015"/>
        <v>4.34</v>
      </c>
      <c r="BV249" s="47">
        <f t="shared" si="2016"/>
        <v>-19.810235647490693</v>
      </c>
      <c r="BW249" s="45">
        <f t="shared" si="2017"/>
        <v>-63.747618730973343</v>
      </c>
      <c r="BX249" s="49">
        <f t="shared" si="2021"/>
        <v>-19.810235647490693</v>
      </c>
      <c r="BY249" s="10">
        <f t="shared" si="2022"/>
        <v>-79.616898751656905</v>
      </c>
      <c r="BZ249" s="48">
        <f t="shared" si="2023"/>
        <v>-1.3895770234433762</v>
      </c>
      <c r="CA249" s="31">
        <f t="shared" si="2018"/>
        <v>-4.5607801835358619E-2</v>
      </c>
      <c r="CC249" s="44">
        <f t="shared" si="2019"/>
        <v>4.34</v>
      </c>
      <c r="CD249" s="47">
        <f t="shared" si="2019"/>
        <v>-19.810235647490693</v>
      </c>
      <c r="CE249" s="45">
        <f t="shared" si="2020"/>
        <v>-4.5607801835358619E-2</v>
      </c>
      <c r="CF249" s="49"/>
      <c r="CG249" s="10">
        <v>-105.19037994713429</v>
      </c>
      <c r="CH249" s="48"/>
      <c r="CI249" s="31"/>
    </row>
    <row r="250" spans="2:87" ht="18.649999999999999" customHeight="1" thickBot="1">
      <c r="D250" s="254" t="s">
        <v>24</v>
      </c>
      <c r="E250" s="255"/>
      <c r="F250" s="256" t="s">
        <v>25</v>
      </c>
      <c r="G250" s="257"/>
      <c r="H250" s="123"/>
      <c r="I250" s="242" t="s">
        <v>4</v>
      </c>
      <c r="J250" s="243"/>
      <c r="K250" s="244" t="s">
        <v>5</v>
      </c>
      <c r="L250" s="245"/>
      <c r="M250" s="123"/>
      <c r="N250" s="242" t="s">
        <v>6</v>
      </c>
      <c r="O250" s="243"/>
      <c r="P250" s="244" t="s">
        <v>7</v>
      </c>
      <c r="Q250" s="245"/>
      <c r="R250" s="123"/>
      <c r="S250" s="242" t="s">
        <v>34</v>
      </c>
      <c r="T250" s="243"/>
      <c r="U250" s="244" t="s">
        <v>35</v>
      </c>
      <c r="V250" s="245"/>
      <c r="W250" s="123"/>
      <c r="X250" s="242" t="s">
        <v>47</v>
      </c>
      <c r="Y250" s="243"/>
      <c r="Z250" s="244" t="s">
        <v>48</v>
      </c>
      <c r="AA250" s="245"/>
      <c r="AB250" s="127"/>
      <c r="AC250" s="242" t="s">
        <v>63</v>
      </c>
      <c r="AD250" s="243"/>
      <c r="AE250" s="244" t="s">
        <v>8</v>
      </c>
      <c r="AF250" s="245"/>
      <c r="AG250" s="123"/>
      <c r="AH250" s="242" t="s">
        <v>78</v>
      </c>
      <c r="AI250" s="243"/>
      <c r="AJ250" s="244" t="s">
        <v>79</v>
      </c>
      <c r="AK250" s="245"/>
      <c r="AL250" s="127"/>
      <c r="AM250" s="242" t="s">
        <v>67</v>
      </c>
      <c r="AN250" s="243"/>
      <c r="AO250" s="244" t="s">
        <v>66</v>
      </c>
      <c r="AP250" s="245"/>
      <c r="AQ250" s="123"/>
      <c r="AR250" s="242" t="s">
        <v>83</v>
      </c>
      <c r="AS250" s="243"/>
      <c r="AT250" s="244" t="s">
        <v>82</v>
      </c>
      <c r="AU250" s="245"/>
      <c r="AV250" s="127"/>
      <c r="AW250" s="242" t="s">
        <v>71</v>
      </c>
      <c r="AX250" s="243"/>
      <c r="AY250" s="244" t="s">
        <v>70</v>
      </c>
      <c r="AZ250" s="245"/>
      <c r="BA250" s="123"/>
      <c r="BB250" s="124" t="s">
        <v>87</v>
      </c>
      <c r="BC250" s="125"/>
      <c r="BD250" s="122" t="s">
        <v>86</v>
      </c>
      <c r="BE250" s="126"/>
      <c r="BF250" s="127"/>
      <c r="BG250" s="242" t="s">
        <v>74</v>
      </c>
      <c r="BH250" s="243"/>
      <c r="BI250" s="244" t="s">
        <v>75</v>
      </c>
      <c r="BJ250" s="245"/>
      <c r="BK250" s="123"/>
      <c r="BL250" s="242" t="s">
        <v>91</v>
      </c>
      <c r="BM250" s="243"/>
      <c r="BN250" s="244" t="s">
        <v>90</v>
      </c>
      <c r="BO250" s="245"/>
      <c r="BP250" s="123"/>
      <c r="BQ250" s="35" t="s">
        <v>166</v>
      </c>
      <c r="BS250" s="66" t="s">
        <v>121</v>
      </c>
      <c r="BT250" s="65"/>
      <c r="BU250" s="46">
        <f t="shared" si="2015"/>
        <v>4.3600000000000003</v>
      </c>
      <c r="BV250" s="47">
        <f t="shared" si="2016"/>
        <v>-20.826370042604488</v>
      </c>
      <c r="BW250" s="45">
        <f t="shared" si="2017"/>
        <v>-65.339956706006518</v>
      </c>
      <c r="BX250" s="49">
        <f t="shared" si="2021"/>
        <v>-20.826370042604488</v>
      </c>
      <c r="BY250" s="10">
        <f t="shared" si="2022"/>
        <v>-72.080903315571135</v>
      </c>
      <c r="BZ250" s="48">
        <f t="shared" si="2023"/>
        <v>-1.2580490906684134</v>
      </c>
      <c r="CA250" s="31">
        <f t="shared" si="2018"/>
        <v>-3.6053608655997452E-2</v>
      </c>
      <c r="CC250" s="44">
        <f t="shared" si="2019"/>
        <v>4.3600000000000003</v>
      </c>
      <c r="CD250" s="47">
        <f t="shared" si="2019"/>
        <v>-20.826370042604488</v>
      </c>
      <c r="CE250" s="45">
        <f t="shared" si="2020"/>
        <v>-3.6053608655997452E-2</v>
      </c>
      <c r="CF250" s="49"/>
      <c r="CG250" s="10">
        <v>-105.47761793354526</v>
      </c>
      <c r="CH250" s="48"/>
      <c r="CI250" s="31"/>
    </row>
    <row r="251" spans="2:87" ht="18.649999999999999" customHeight="1" thickTop="1" thickBot="1">
      <c r="D251" s="15">
        <v>0</v>
      </c>
      <c r="E251" s="145">
        <f t="shared" ref="E251" si="2271">(1/$E$8)*SIN($B248*$F$8)</f>
        <v>7.0317427177136099E-2</v>
      </c>
      <c r="F251" s="15">
        <f t="shared" ref="F251" si="2272">COS($F$8*$B248)</f>
        <v>0.97749636056442346</v>
      </c>
      <c r="G251" s="37">
        <v>0</v>
      </c>
      <c r="I251" s="21">
        <v>0</v>
      </c>
      <c r="J251" s="24">
        <f t="shared" ref="J251" si="2273">(TAN($K$8*$B248))/$J$8</f>
        <v>0.78893563192409721</v>
      </c>
      <c r="K251" s="22">
        <v>1</v>
      </c>
      <c r="L251" s="23">
        <v>0</v>
      </c>
      <c r="N251" s="21">
        <f t="shared" ref="N251" si="2274">D251*I248+F251*I251-E251*J248-G251*J251</f>
        <v>0</v>
      </c>
      <c r="O251" s="24">
        <f t="shared" ref="O251" si="2275">(D251*J248+E251*I248+F251*J251+G251*I251)</f>
        <v>0.84149913610253468</v>
      </c>
      <c r="P251" s="22">
        <f t="shared" ref="P251" si="2276">D251*K248+F251*K251-E251*L248-G251*L251</f>
        <v>0.97749636056442346</v>
      </c>
      <c r="Q251" s="23">
        <f t="shared" ref="Q251" si="2277">(D251*L248+E251*K248+F251*L251+G251*K251)</f>
        <v>0</v>
      </c>
      <c r="S251" s="15">
        <v>0</v>
      </c>
      <c r="T251" s="145">
        <f t="shared" ref="T251" si="2278">(1/$T$8)*SIN($B248*$U$8)</f>
        <v>0.12082709137756999</v>
      </c>
      <c r="U251" s="15">
        <f t="shared" ref="U251" si="2279">COS($U$8*$B248)</f>
        <v>0.93199105462613063</v>
      </c>
      <c r="V251" s="37">
        <v>0</v>
      </c>
      <c r="X251" s="21">
        <f t="shared" ref="X251" si="2280">N251*S248+P251*S251-O251*T248-Q251*T251</f>
        <v>0</v>
      </c>
      <c r="Y251" s="24">
        <f t="shared" ref="Y251" si="2281">(N251*T248+O251*S248+P251*T251+Q251*S251)</f>
        <v>0.90237770940233886</v>
      </c>
      <c r="Z251" s="22">
        <f t="shared" ref="Z251" si="2282">N251*U248+P251*U251-O251*V248-Q251*V251</f>
        <v>-4.06517313242305E-3</v>
      </c>
      <c r="AA251" s="23">
        <f t="shared" ref="AA251" si="2283">(N251*V248+O251*U248+P251*V251+Q251*U251)</f>
        <v>0</v>
      </c>
      <c r="AB251" s="8"/>
      <c r="AC251" s="21">
        <v>0</v>
      </c>
      <c r="AD251" s="24">
        <f t="shared" ref="AD251" si="2284">(TAN($AE$8*$B248))/$AD$8</f>
        <v>0.86035735142496139</v>
      </c>
      <c r="AE251" s="22">
        <v>1</v>
      </c>
      <c r="AF251" s="23">
        <v>0</v>
      </c>
      <c r="AH251" s="21">
        <f t="shared" ref="AH251" si="2285">X251*AC248+Z251*AC251-Y251*AD248-AA251*AD251</f>
        <v>0</v>
      </c>
      <c r="AI251" s="24">
        <f t="shared" ref="AI251" si="2286">(X251*AD248+Y251*AC248+Z251*AD251+AA251*AC251)</f>
        <v>0.89888020781304345</v>
      </c>
      <c r="AJ251" s="22">
        <f t="shared" ref="AJ251" si="2287">X251*AE248+Z251*AE251-Y251*AF248-AA251*AF251</f>
        <v>-4.06517313242305E-3</v>
      </c>
      <c r="AK251" s="23">
        <f t="shared" ref="AK251" si="2288">(X251*AF248+Y251*AE248+Z251*AF251+AA251*AE251)</f>
        <v>0</v>
      </c>
      <c r="AL251" s="8"/>
      <c r="AM251" s="15">
        <v>0</v>
      </c>
      <c r="AN251" s="85">
        <f t="shared" ref="AN251" si="2289">(1/$AN$8)*SIN($B248*$AO$8)</f>
        <v>0.12082709137756999</v>
      </c>
      <c r="AO251" s="25">
        <f t="shared" ref="AO251" si="2290">COS($AO$8*$B248)</f>
        <v>0.93199105462613063</v>
      </c>
      <c r="AP251" s="37">
        <v>0</v>
      </c>
      <c r="AR251" s="21">
        <f t="shared" ref="AR251" si="2291">AH251*AM248+AJ251*AM251-AI251*AN248-AK251*AN251</f>
        <v>0</v>
      </c>
      <c r="AS251" s="24">
        <f t="shared" ref="AS251" si="2292">(AH251*AN248+AI251*AM248+AJ251*AN251+AK251*AM251)</f>
        <v>0.83725712981669687</v>
      </c>
      <c r="AT251" s="22">
        <f t="shared" ref="AT251" si="2293">AH251*AO248+AJ251*AO251-AI251*AP248-AK251*AP251</f>
        <v>-0.98127043405716619</v>
      </c>
      <c r="AU251" s="23">
        <f t="shared" ref="AU251" si="2294">(AH251*AP248+AI251*AO248+AJ251*AP251+AK251*AO251)</f>
        <v>0</v>
      </c>
      <c r="AV251" s="8"/>
      <c r="AW251" s="21">
        <v>0</v>
      </c>
      <c r="AX251" s="24">
        <f t="shared" ref="AX251" si="2295">(TAN($AY$8*$B248))/$AX$8</f>
        <v>0.78893563192409721</v>
      </c>
      <c r="AY251" s="22">
        <v>1</v>
      </c>
      <c r="AZ251" s="23">
        <v>0</v>
      </c>
      <c r="BB251" s="21">
        <f t="shared" ref="BB251" si="2296">AR251*AW248+AT251*AW251-AS251*AX248-AU251*AX251</f>
        <v>0</v>
      </c>
      <c r="BC251" s="24">
        <f t="shared" ref="BC251" si="2297">(AR251*AX248+AS251*AW248+AT251*AX251+AU251*AW251)</f>
        <v>6.3097919835373273E-2</v>
      </c>
      <c r="BD251" s="22">
        <f t="shared" ref="BD251" si="2298">AR251*AY248+AT251*AY251-AS251*AZ248-AU251*AZ251</f>
        <v>-0.98127043405716619</v>
      </c>
      <c r="BE251" s="23">
        <f t="shared" ref="BE251" si="2299">(AR251*AZ248+AS251*AY248+AT251*AZ251+AU251*AY251)</f>
        <v>0</v>
      </c>
      <c r="BF251" s="8"/>
      <c r="BG251" s="15">
        <v>0</v>
      </c>
      <c r="BH251" s="85">
        <f t="shared" ref="BH251" si="2300">(1/$BH$8)*SIN($B248*$BI$8)</f>
        <v>7.0319665542180207E-2</v>
      </c>
      <c r="BI251" s="25">
        <f t="shared" ref="BI251" si="2301">COS($BI$8*$B248)</f>
        <v>0.97749491136390232</v>
      </c>
      <c r="BJ251" s="37">
        <v>0</v>
      </c>
      <c r="BL251" s="21">
        <f t="shared" ref="BL251" si="2302">BB251*BG248+BD251*BG251-BC251*BH248-BE251*BH251</f>
        <v>0</v>
      </c>
      <c r="BM251" s="24">
        <f t="shared" ref="BM251" si="2303">(BB251*BH248+BC251*BG248+BD251*BH251+BE251*BG251)</f>
        <v>-7.3247131726051143E-3</v>
      </c>
      <c r="BN251" s="22">
        <f t="shared" ref="BN251" si="2304">BB251*BI248+BD251*BI251-BC251*BJ248-BE251*BJ251</f>
        <v>-0.99912007753580434</v>
      </c>
      <c r="BO251" s="23">
        <f t="shared" ref="BO251" si="2305">(BB251*BJ248+BC251*BI248+BD251*BJ251+BE251*BI251)</f>
        <v>0</v>
      </c>
      <c r="BQ251" s="38">
        <f t="shared" ref="BQ251" si="2306">(180/PI())*ATAN(-1*(($BL$8*BM248+BO248+$BL$8*BM251+BO251)/($BL$8*BL248+BN248+$BL$8*BL251+BN251)))</f>
        <v>-7.0616197734742698</v>
      </c>
      <c r="BS251" s="67">
        <f t="shared" ref="BS251" si="2307">20*LOG(((($BL$8*BL248+BN248-$BL$8*BL251-BN251)^2+($BL$8*BM248+BO248-$BL$8*BM251-BO251)^2)/(($BL$8*BL248+BN248+$BL$8*BL251+BN251)^2+($BL$8*BM248+BO248+$BL$8*BM251+BO251)^2))^0.5)</f>
        <v>-18.736248431526356</v>
      </c>
      <c r="BT251" s="65"/>
      <c r="BU251" s="46">
        <f t="shared" si="2015"/>
        <v>4.38</v>
      </c>
      <c r="BV251" s="47">
        <f t="shared" si="2016"/>
        <v>-21.786404281966249</v>
      </c>
      <c r="BW251" s="45">
        <f t="shared" si="2017"/>
        <v>-66.78157477231791</v>
      </c>
      <c r="BX251" s="49">
        <f t="shared" si="2021"/>
        <v>-21.786404281966249</v>
      </c>
      <c r="BY251" s="10">
        <f t="shared" si="2022"/>
        <v>-65.814238546170046</v>
      </c>
      <c r="BZ251" s="48">
        <f t="shared" si="2023"/>
        <v>-1.1486751573236333</v>
      </c>
      <c r="CA251" s="31">
        <f t="shared" si="2018"/>
        <v>-2.8879325733439164E-2</v>
      </c>
      <c r="CC251" s="44">
        <f t="shared" si="2019"/>
        <v>4.38</v>
      </c>
      <c r="CD251" s="47">
        <f t="shared" si="2019"/>
        <v>-21.786404281966249</v>
      </c>
      <c r="CE251" s="45">
        <f t="shared" si="2020"/>
        <v>-2.8879325733439164E-2</v>
      </c>
      <c r="CF251" s="49"/>
      <c r="CG251" s="10">
        <v>-105.76346851825777</v>
      </c>
      <c r="CH251" s="48"/>
      <c r="CI251" s="31"/>
    </row>
    <row r="252" spans="2:87" ht="18.649999999999999" customHeight="1">
      <c r="BS252" s="32"/>
      <c r="BU252" s="46">
        <f t="shared" si="2015"/>
        <v>4.4000000000000004</v>
      </c>
      <c r="BV252" s="47">
        <f t="shared" si="2016"/>
        <v>-22.695831956121438</v>
      </c>
      <c r="BW252" s="45">
        <f t="shared" si="2017"/>
        <v>-68.097859543241341</v>
      </c>
      <c r="BX252" s="49">
        <f t="shared" si="2021"/>
        <v>-22.695831956121438</v>
      </c>
      <c r="BY252" s="10">
        <f t="shared" si="2022"/>
        <v>-60.543421207790843</v>
      </c>
      <c r="BZ252" s="48">
        <f t="shared" si="2023"/>
        <v>-1.0566820404977122</v>
      </c>
      <c r="CA252" s="31">
        <f t="shared" si="2018"/>
        <v>-2.3408361085139287E-2</v>
      </c>
      <c r="CC252" s="44">
        <f t="shared" si="2019"/>
        <v>4.4000000000000004</v>
      </c>
      <c r="CD252" s="47">
        <f t="shared" si="2019"/>
        <v>-22.695831956121438</v>
      </c>
      <c r="CE252" s="45">
        <f t="shared" si="2020"/>
        <v>-2.3408361085139287E-2</v>
      </c>
      <c r="CF252" s="49"/>
      <c r="CG252" s="10">
        <v>-106.04794538532934</v>
      </c>
      <c r="CH252" s="48"/>
      <c r="CI252" s="31"/>
    </row>
    <row r="253" spans="2:87" ht="18.649999999999999" customHeight="1" thickBot="1">
      <c r="D253" s="8"/>
      <c r="E253" s="8" t="s">
        <v>93</v>
      </c>
      <c r="F253" s="8"/>
      <c r="G253" s="8"/>
      <c r="H253" s="8"/>
      <c r="I253" s="8"/>
      <c r="J253" s="8" t="s">
        <v>94</v>
      </c>
      <c r="K253" s="8"/>
      <c r="L253" s="8"/>
      <c r="M253" s="8"/>
      <c r="N253" s="8"/>
      <c r="O253" s="8" t="s">
        <v>95</v>
      </c>
      <c r="P253" s="8"/>
      <c r="Q253" s="8"/>
      <c r="R253" s="8"/>
      <c r="S253" s="8"/>
      <c r="T253" s="8" t="s">
        <v>96</v>
      </c>
      <c r="U253" s="8"/>
      <c r="V253" s="8"/>
      <c r="W253" s="8"/>
      <c r="X253" s="8"/>
      <c r="Y253" s="8" t="s">
        <v>97</v>
      </c>
      <c r="Z253" s="8"/>
      <c r="AA253" s="8"/>
      <c r="AB253" s="8"/>
      <c r="AC253" s="8"/>
      <c r="AD253" s="8" t="s">
        <v>98</v>
      </c>
      <c r="AE253" s="8"/>
      <c r="AF253" s="8"/>
      <c r="AG253" s="8"/>
      <c r="AH253" s="8"/>
      <c r="AI253" s="8" t="s">
        <v>99</v>
      </c>
      <c r="AJ253" s="8"/>
      <c r="AK253" s="8"/>
      <c r="AL253" s="8"/>
      <c r="AM253" s="8"/>
      <c r="AN253" s="8" t="s">
        <v>96</v>
      </c>
      <c r="AO253" s="8"/>
      <c r="AP253" s="8"/>
      <c r="AQ253" s="8"/>
      <c r="AR253" s="8"/>
      <c r="AS253" s="8" t="s">
        <v>100</v>
      </c>
      <c r="AT253" s="8"/>
      <c r="AU253" s="8"/>
      <c r="AV253" s="8"/>
      <c r="AW253" s="8"/>
      <c r="AX253" s="8" t="s">
        <v>94</v>
      </c>
      <c r="AY253" s="8"/>
      <c r="AZ253" s="8"/>
      <c r="BA253" s="8"/>
      <c r="BB253" s="8"/>
      <c r="BC253" s="8" t="s">
        <v>101</v>
      </c>
      <c r="BD253" s="8"/>
      <c r="BE253" s="8"/>
      <c r="BF253" s="8"/>
      <c r="BG253" s="8"/>
      <c r="BH253" s="8" t="s">
        <v>96</v>
      </c>
      <c r="BI253" s="8"/>
      <c r="BJ253" s="8"/>
      <c r="BK253" s="8"/>
      <c r="BL253" s="8"/>
      <c r="BM253" s="8" t="s">
        <v>102</v>
      </c>
      <c r="BN253" s="8"/>
      <c r="BO253" s="8"/>
      <c r="BP253" s="8"/>
      <c r="BU253" s="46">
        <f t="shared" si="2015"/>
        <v>4.42</v>
      </c>
      <c r="BV253" s="47">
        <f t="shared" si="2016"/>
        <v>-23.55935074863655</v>
      </c>
      <c r="BW253" s="45">
        <f t="shared" si="2017"/>
        <v>-69.308727967397132</v>
      </c>
      <c r="BX253" s="49">
        <f t="shared" si="2021"/>
        <v>-23.55935074863655</v>
      </c>
      <c r="BY253" s="10">
        <f t="shared" si="2022"/>
        <v>-56.065244310482981</v>
      </c>
      <c r="BZ253" s="48">
        <f t="shared" si="2023"/>
        <v>-0.97852310915294605</v>
      </c>
      <c r="CA253" s="31">
        <f t="shared" si="2018"/>
        <v>-1.9178197796174416E-2</v>
      </c>
      <c r="CC253" s="44">
        <f t="shared" si="2019"/>
        <v>4.42</v>
      </c>
      <c r="CD253" s="47">
        <f t="shared" si="2019"/>
        <v>-23.55935074863655</v>
      </c>
      <c r="CE253" s="45">
        <f t="shared" si="2020"/>
        <v>-1.9178197796174416E-2</v>
      </c>
      <c r="CF253" s="49"/>
      <c r="CG253" s="10">
        <v>-106.3310620125762</v>
      </c>
      <c r="CH253" s="48"/>
      <c r="CI253" s="31"/>
    </row>
    <row r="254" spans="2:87" ht="18.649999999999999" customHeight="1" thickBot="1">
      <c r="B254" s="16"/>
      <c r="D254" s="250" t="s">
        <v>22</v>
      </c>
      <c r="E254" s="251"/>
      <c r="F254" s="252" t="s">
        <v>23</v>
      </c>
      <c r="G254" s="253"/>
      <c r="H254" s="123"/>
      <c r="I254" s="242" t="s">
        <v>1</v>
      </c>
      <c r="J254" s="243"/>
      <c r="K254" s="244" t="s">
        <v>2</v>
      </c>
      <c r="L254" s="245"/>
      <c r="M254" s="123"/>
      <c r="N254" s="242" t="s">
        <v>43</v>
      </c>
      <c r="O254" s="243"/>
      <c r="P254" s="244" t="s">
        <v>44</v>
      </c>
      <c r="Q254" s="245"/>
      <c r="R254" s="123"/>
      <c r="S254" s="242" t="s">
        <v>32</v>
      </c>
      <c r="T254" s="243"/>
      <c r="U254" s="244" t="s">
        <v>33</v>
      </c>
      <c r="V254" s="245"/>
      <c r="W254" s="123"/>
      <c r="X254" s="242" t="s">
        <v>45</v>
      </c>
      <c r="Y254" s="243"/>
      <c r="Z254" s="244" t="s">
        <v>46</v>
      </c>
      <c r="AA254" s="245"/>
      <c r="AB254" s="127"/>
      <c r="AC254" s="242" t="s">
        <v>62</v>
      </c>
      <c r="AD254" s="243"/>
      <c r="AE254" s="244" t="s">
        <v>3</v>
      </c>
      <c r="AF254" s="245"/>
      <c r="AG254" s="123"/>
      <c r="AH254" s="242" t="s">
        <v>76</v>
      </c>
      <c r="AI254" s="243"/>
      <c r="AJ254" s="244" t="s">
        <v>77</v>
      </c>
      <c r="AK254" s="245"/>
      <c r="AL254" s="127"/>
      <c r="AM254" s="242" t="s">
        <v>64</v>
      </c>
      <c r="AN254" s="243"/>
      <c r="AO254" s="244" t="s">
        <v>65</v>
      </c>
      <c r="AP254" s="245"/>
      <c r="AQ254" s="123"/>
      <c r="AR254" s="242" t="s">
        <v>80</v>
      </c>
      <c r="AS254" s="243"/>
      <c r="AT254" s="244" t="s">
        <v>81</v>
      </c>
      <c r="AU254" s="245"/>
      <c r="AV254" s="127"/>
      <c r="AW254" s="242" t="s">
        <v>68</v>
      </c>
      <c r="AX254" s="243"/>
      <c r="AY254" s="244" t="s">
        <v>69</v>
      </c>
      <c r="AZ254" s="245"/>
      <c r="BA254" s="123"/>
      <c r="BB254" s="246" t="s">
        <v>84</v>
      </c>
      <c r="BC254" s="247"/>
      <c r="BD254" s="248" t="s">
        <v>85</v>
      </c>
      <c r="BE254" s="249"/>
      <c r="BF254" s="127"/>
      <c r="BG254" s="242" t="s">
        <v>72</v>
      </c>
      <c r="BH254" s="243"/>
      <c r="BI254" s="244" t="s">
        <v>73</v>
      </c>
      <c r="BJ254" s="245"/>
      <c r="BK254" s="123"/>
      <c r="BL254" s="242" t="s">
        <v>88</v>
      </c>
      <c r="BM254" s="243"/>
      <c r="BN254" s="244" t="s">
        <v>89</v>
      </c>
      <c r="BO254" s="245"/>
      <c r="BP254" s="123"/>
      <c r="BQ254" s="19" t="s">
        <v>165</v>
      </c>
      <c r="BS254" s="63" t="s">
        <v>120</v>
      </c>
      <c r="BT254" s="4"/>
      <c r="BU254" s="46">
        <f t="shared" si="2015"/>
        <v>4.4400000000000004</v>
      </c>
      <c r="BV254" s="47">
        <f t="shared" si="2016"/>
        <v>-24.381001171409139</v>
      </c>
      <c r="BW254" s="45">
        <f t="shared" si="2017"/>
        <v>-70.430032853606818</v>
      </c>
      <c r="BX254" s="49">
        <f t="shared" si="2021"/>
        <v>-24.381001171409139</v>
      </c>
      <c r="BY254" s="10">
        <f t="shared" si="2022"/>
        <v>-52.226217994671892</v>
      </c>
      <c r="BZ254" s="48">
        <f t="shared" si="2023"/>
        <v>-0.91151945987133487</v>
      </c>
      <c r="CA254" s="31">
        <f t="shared" si="2018"/>
        <v>-1.5866358779140714E-2</v>
      </c>
      <c r="CC254" s="44">
        <f t="shared" si="2019"/>
        <v>4.4400000000000004</v>
      </c>
      <c r="CD254" s="47">
        <f t="shared" si="2019"/>
        <v>-24.381001171409139</v>
      </c>
      <c r="CE254" s="45">
        <f t="shared" si="2020"/>
        <v>-1.5866358779140714E-2</v>
      </c>
      <c r="CF254" s="49"/>
      <c r="CG254" s="10">
        <v>-106.61283167578398</v>
      </c>
      <c r="CH254" s="48"/>
      <c r="CI254" s="31"/>
    </row>
    <row r="255" spans="2:87" ht="18.649999999999999" customHeight="1" thickTop="1" thickBot="1">
      <c r="B255" s="39">
        <v>0.66</v>
      </c>
      <c r="D255" s="25">
        <f t="shared" ref="D255" si="2308">COS($F$8*$B255)</f>
        <v>0.97607362979932821</v>
      </c>
      <c r="E255" s="26">
        <v>0</v>
      </c>
      <c r="F255" s="10">
        <v>0</v>
      </c>
      <c r="G255" s="85">
        <f t="shared" ref="G255" si="2309">$E$8*SIN($B255*$F$8)</f>
        <v>0.65232079753237682</v>
      </c>
      <c r="I255" s="21">
        <v>1</v>
      </c>
      <c r="J255" s="24">
        <v>0</v>
      </c>
      <c r="K255" s="22">
        <v>0</v>
      </c>
      <c r="L255" s="23">
        <v>0</v>
      </c>
      <c r="N255" s="21">
        <f t="shared" ref="N255" si="2310">D255*I255+F255*I258-E255*J255-G255*J258</f>
        <v>0.44208912295686942</v>
      </c>
      <c r="O255" s="24">
        <f t="shared" ref="O255" si="2311">(D255*J255+E255*I255+F255*J258+G255*I258)</f>
        <v>0</v>
      </c>
      <c r="P255" s="22">
        <f t="shared" ref="P255" si="2312">D255*K255+F255*K258-E255*L255-G255*L258</f>
        <v>0</v>
      </c>
      <c r="Q255" s="23">
        <f t="shared" ref="Q255" si="2313">(D255*L255+E255*K255+F255*L258+G255*K258)</f>
        <v>0.65232079753237682</v>
      </c>
      <c r="S255" s="25">
        <f t="shared" ref="S255" si="2314">COS($U$8*$B255)</f>
        <v>0.92772682524186356</v>
      </c>
      <c r="T255" s="26">
        <v>0</v>
      </c>
      <c r="U255" s="10">
        <v>0</v>
      </c>
      <c r="V255" s="85">
        <f t="shared" ref="V255" si="2315">$T$8*SIN($B255*$U$8)</f>
        <v>1.119779638830728</v>
      </c>
      <c r="X255" s="21">
        <f t="shared" ref="X255" si="2316">N255*S255+P255*S258-O255*T255-Q255*T258</f>
        <v>0.32897621106333885</v>
      </c>
      <c r="Y255" s="24">
        <f t="shared" ref="Y255" si="2317">(N255*T255+O255*S255+P255*T258+Q255*S258)</f>
        <v>0</v>
      </c>
      <c r="Z255" s="22">
        <f t="shared" ref="Z255" si="2318">N255*U255+P255*U258-O255*V255-Q255*V258</f>
        <v>0</v>
      </c>
      <c r="AA255" s="23">
        <f t="shared" ref="AA255" si="2319">(N255*V255+O255*U255+P255*V258+Q255*U258)</f>
        <v>1.1002179009695889</v>
      </c>
      <c r="AB255" s="8"/>
      <c r="AC255" s="21">
        <v>1</v>
      </c>
      <c r="AD255" s="24">
        <v>0</v>
      </c>
      <c r="AE255" s="22">
        <v>0</v>
      </c>
      <c r="AF255" s="23">
        <v>0</v>
      </c>
      <c r="AH255" s="21">
        <f t="shared" ref="AH255" si="2320">X255*AC255+Z255*AC258-Y255*AD255-AA255*AD258</f>
        <v>-0.65426374204296545</v>
      </c>
      <c r="AI255" s="24">
        <f t="shared" ref="AI255" si="2321">(X255*AD255+Y255*AC255+Z255*AD258+AA255*AC258)</f>
        <v>0</v>
      </c>
      <c r="AJ255" s="22">
        <f t="shared" ref="AJ255" si="2322">X255*AE255+Z255*AE258-Y255*AF255-AA255*AF258</f>
        <v>0</v>
      </c>
      <c r="AK255" s="23">
        <f t="shared" ref="AK255" si="2323">(X255*AF255+Y255*AE255+Z255*AF258+AA255*AE258)</f>
        <v>1.1002179009695889</v>
      </c>
      <c r="AL255" s="8"/>
      <c r="AM255" s="25">
        <f t="shared" ref="AM255" si="2324">COS($AO$8*$B255)</f>
        <v>0.92772682524186356</v>
      </c>
      <c r="AN255" s="26">
        <v>0</v>
      </c>
      <c r="AO255" s="10">
        <v>0</v>
      </c>
      <c r="AP255" s="85">
        <f t="shared" ref="AP255" si="2325">$AN$8*SIN($B255*$AO$8)</f>
        <v>1.119779638830728</v>
      </c>
      <c r="AR255" s="21">
        <f t="shared" ref="AR255" si="2326">AH255*AM255+AJ255*AM258-AI255*AN255-AK255*AN258</f>
        <v>-0.74386709136336282</v>
      </c>
      <c r="AS255" s="24">
        <f t="shared" ref="AS255" si="2327">(AH255*AN255+AI255*AM255+AJ255*AN258+AK255*AM258)</f>
        <v>0</v>
      </c>
      <c r="AT255" s="22">
        <f t="shared" ref="AT255" si="2328">AH255*AO255+AJ255*AO258-AI255*AP255-AK255*AP258</f>
        <v>0</v>
      </c>
      <c r="AU255" s="23">
        <f t="shared" ref="AU255" si="2329">(AH255*AP255+AI255*AO255+AJ255*AP258+AK255*AO258)</f>
        <v>0.2880704435758713</v>
      </c>
      <c r="AV255" s="8"/>
      <c r="AW255" s="21">
        <v>1</v>
      </c>
      <c r="AX255" s="24">
        <v>0</v>
      </c>
      <c r="AY255" s="22">
        <v>0</v>
      </c>
      <c r="AZ255" s="23">
        <v>0</v>
      </c>
      <c r="BB255" s="21">
        <f t="shared" ref="BB255" si="2330">AR255*AW255+AT255*AW258-AS255*AX255-AU255*AX258</f>
        <v>-0.9796792168247086</v>
      </c>
      <c r="BC255" s="24">
        <f t="shared" ref="BC255" si="2331">(AR255*AX255+AS255*AW255+AT255*AX258+AU255*AW258)</f>
        <v>0</v>
      </c>
      <c r="BD255" s="22">
        <f t="shared" ref="BD255" si="2332">AR255*AY255+AT255*AY258-AS255*AZ255-AU255*AZ258</f>
        <v>0</v>
      </c>
      <c r="BE255" s="23">
        <f t="shared" ref="BE255" si="2333">(AR255*AZ255+AS255*AY255+AT255*AZ258+AU255*AY258)</f>
        <v>0.2880704435758713</v>
      </c>
      <c r="BF255" s="8"/>
      <c r="BG255" s="25">
        <f t="shared" ref="BG255" si="2334">COS($BI$8*$B255)</f>
        <v>0.97607208934729439</v>
      </c>
      <c r="BH255" s="26">
        <v>0</v>
      </c>
      <c r="BI255" s="10">
        <v>0</v>
      </c>
      <c r="BJ255" s="85">
        <f t="shared" ref="BJ255" si="2335">$BH$8*SIN($B255*$BI$8)</f>
        <v>0.65234154211951456</v>
      </c>
      <c r="BL255" s="21">
        <f t="shared" ref="BL255" si="2336">BB255*BG255+BD255*BG258-BC255*BH255-BE255*BH258</f>
        <v>-0.97711757532302956</v>
      </c>
      <c r="BM255" s="24">
        <f t="shared" ref="BM255" si="2337">(BB255*BH255+BC255*BG255+BD255*BH258+BE255*BG258)</f>
        <v>0</v>
      </c>
      <c r="BN255" s="22">
        <f t="shared" ref="BN255" si="2338">BB255*BI255+BD255*BI258-BC255*BJ255-BE255*BJ258</f>
        <v>0</v>
      </c>
      <c r="BO255" s="23">
        <f t="shared" ref="BO255" si="2339">(BB255*BJ255+BC255*BI255+BD255*BJ258+BE255*BI258)</f>
        <v>-0.35790793134556609</v>
      </c>
      <c r="BQ255" s="27">
        <f t="shared" ref="BQ255" si="2340">20*LOG((2*$BL$8)/(($BL$8*BL255+BN255+$BL$8*BL258+BN258)^2+($BL$8*BM255+BO255+$BL$8*BM258+BO258)^2)^0.5)</f>
        <v>-5.7799806474981417E-2</v>
      </c>
      <c r="BS255" s="64">
        <f t="shared" ref="BS255" si="2341">((BL255^2+BM255^2)/(BL258^2+BM258^2))^0.5</f>
        <v>7.7297658325311192</v>
      </c>
      <c r="BT255" s="4"/>
      <c r="BU255" s="46">
        <f t="shared" si="2015"/>
        <v>4.46</v>
      </c>
      <c r="BV255" s="47">
        <f t="shared" si="2016"/>
        <v>-25.164278614440882</v>
      </c>
      <c r="BW255" s="45">
        <f t="shared" si="2017"/>
        <v>-71.474557213500233</v>
      </c>
      <c r="BX255" s="49">
        <f t="shared" si="2021"/>
        <v>-25.164278614440882</v>
      </c>
      <c r="BY255" s="10">
        <f t="shared" si="2022"/>
        <v>-48.908662100172087</v>
      </c>
      <c r="BZ255" s="48">
        <f t="shared" si="2023"/>
        <v>-0.85361718639336759</v>
      </c>
      <c r="CA255" s="31">
        <f t="shared" si="2018"/>
        <v>-1.3243978910546819E-2</v>
      </c>
      <c r="CC255" s="44">
        <f t="shared" si="2019"/>
        <v>4.46</v>
      </c>
      <c r="CD255" s="47">
        <f t="shared" si="2019"/>
        <v>-25.164278614440882</v>
      </c>
      <c r="CE255" s="45">
        <f t="shared" si="2020"/>
        <v>-1.3243978910546819E-2</v>
      </c>
      <c r="CF255" s="49"/>
      <c r="CG255" s="10">
        <v>-106.89326745280937</v>
      </c>
      <c r="CH255" s="48"/>
      <c r="CI255" s="31"/>
    </row>
    <row r="256" spans="2:87" ht="18.649999999999999" customHeight="1" thickBot="1">
      <c r="D256" s="25"/>
      <c r="E256" s="10"/>
      <c r="F256" s="10"/>
      <c r="G256" s="31"/>
      <c r="I256" s="29"/>
      <c r="L256" s="30"/>
      <c r="N256" s="29"/>
      <c r="Q256" s="30"/>
      <c r="S256" s="29"/>
      <c r="V256" s="30"/>
      <c r="X256" s="29"/>
      <c r="AA256" s="30"/>
      <c r="AC256" s="29"/>
      <c r="AF256" s="30"/>
      <c r="AH256" s="29"/>
      <c r="AK256" s="30"/>
      <c r="AM256" s="29"/>
      <c r="AP256" s="30"/>
      <c r="AR256" s="29"/>
      <c r="AU256" s="30"/>
      <c r="AW256" s="29"/>
      <c r="AZ256" s="30"/>
      <c r="BB256" s="29"/>
      <c r="BE256" s="30"/>
      <c r="BG256" s="29"/>
      <c r="BJ256" s="30"/>
      <c r="BL256" s="29"/>
      <c r="BO256" s="30"/>
      <c r="BS256" s="65"/>
      <c r="BT256" s="65"/>
      <c r="BU256" s="46">
        <f t="shared" si="2015"/>
        <v>4.4800000000000004</v>
      </c>
      <c r="BV256" s="47">
        <f t="shared" si="2016"/>
        <v>-25.912223665974444</v>
      </c>
      <c r="BW256" s="45">
        <f t="shared" si="2017"/>
        <v>-72.452730455503698</v>
      </c>
      <c r="BX256" s="49">
        <f t="shared" si="2021"/>
        <v>-25.912223665974444</v>
      </c>
      <c r="BY256" s="10">
        <f t="shared" si="2022"/>
        <v>-46.021118409334875</v>
      </c>
      <c r="BZ256" s="48">
        <f t="shared" si="2023"/>
        <v>-0.80322004169306904</v>
      </c>
      <c r="CA256" s="31">
        <f t="shared" si="2018"/>
        <v>-1.1146002230348243E-2</v>
      </c>
      <c r="CC256" s="44">
        <f t="shared" si="2019"/>
        <v>4.4800000000000004</v>
      </c>
      <c r="CD256" s="47">
        <f t="shared" si="2019"/>
        <v>-25.912223665974444</v>
      </c>
      <c r="CE256" s="45">
        <f t="shared" si="2020"/>
        <v>-1.1146002230348243E-2</v>
      </c>
      <c r="CF256" s="49"/>
      <c r="CG256" s="10">
        <v>-107.17238222757658</v>
      </c>
      <c r="CH256" s="48"/>
      <c r="CI256" s="31"/>
    </row>
    <row r="257" spans="2:87" ht="18.649999999999999" customHeight="1" thickBot="1">
      <c r="D257" s="254" t="s">
        <v>24</v>
      </c>
      <c r="E257" s="255"/>
      <c r="F257" s="256" t="s">
        <v>25</v>
      </c>
      <c r="G257" s="257"/>
      <c r="H257" s="123"/>
      <c r="I257" s="242" t="s">
        <v>4</v>
      </c>
      <c r="J257" s="243"/>
      <c r="K257" s="244" t="s">
        <v>5</v>
      </c>
      <c r="L257" s="245"/>
      <c r="M257" s="123"/>
      <c r="N257" s="242" t="s">
        <v>6</v>
      </c>
      <c r="O257" s="243"/>
      <c r="P257" s="244" t="s">
        <v>7</v>
      </c>
      <c r="Q257" s="245"/>
      <c r="R257" s="123"/>
      <c r="S257" s="242" t="s">
        <v>34</v>
      </c>
      <c r="T257" s="243"/>
      <c r="U257" s="244" t="s">
        <v>35</v>
      </c>
      <c r="V257" s="245"/>
      <c r="W257" s="123"/>
      <c r="X257" s="242" t="s">
        <v>47</v>
      </c>
      <c r="Y257" s="243"/>
      <c r="Z257" s="244" t="s">
        <v>48</v>
      </c>
      <c r="AA257" s="245"/>
      <c r="AB257" s="127"/>
      <c r="AC257" s="242" t="s">
        <v>63</v>
      </c>
      <c r="AD257" s="243"/>
      <c r="AE257" s="244" t="s">
        <v>8</v>
      </c>
      <c r="AF257" s="245"/>
      <c r="AG257" s="123"/>
      <c r="AH257" s="242" t="s">
        <v>78</v>
      </c>
      <c r="AI257" s="243"/>
      <c r="AJ257" s="244" t="s">
        <v>79</v>
      </c>
      <c r="AK257" s="245"/>
      <c r="AL257" s="127"/>
      <c r="AM257" s="242" t="s">
        <v>67</v>
      </c>
      <c r="AN257" s="243"/>
      <c r="AO257" s="244" t="s">
        <v>66</v>
      </c>
      <c r="AP257" s="245"/>
      <c r="AQ257" s="123"/>
      <c r="AR257" s="242" t="s">
        <v>83</v>
      </c>
      <c r="AS257" s="243"/>
      <c r="AT257" s="244" t="s">
        <v>82</v>
      </c>
      <c r="AU257" s="245"/>
      <c r="AV257" s="127"/>
      <c r="AW257" s="242" t="s">
        <v>71</v>
      </c>
      <c r="AX257" s="243"/>
      <c r="AY257" s="244" t="s">
        <v>70</v>
      </c>
      <c r="AZ257" s="245"/>
      <c r="BA257" s="123"/>
      <c r="BB257" s="124" t="s">
        <v>87</v>
      </c>
      <c r="BC257" s="125"/>
      <c r="BD257" s="122" t="s">
        <v>86</v>
      </c>
      <c r="BE257" s="126"/>
      <c r="BF257" s="127"/>
      <c r="BG257" s="242" t="s">
        <v>74</v>
      </c>
      <c r="BH257" s="243"/>
      <c r="BI257" s="244" t="s">
        <v>75</v>
      </c>
      <c r="BJ257" s="245"/>
      <c r="BK257" s="123"/>
      <c r="BL257" s="242" t="s">
        <v>91</v>
      </c>
      <c r="BM257" s="243"/>
      <c r="BN257" s="244" t="s">
        <v>90</v>
      </c>
      <c r="BO257" s="245"/>
      <c r="BP257" s="123"/>
      <c r="BQ257" s="35" t="s">
        <v>166</v>
      </c>
      <c r="BS257" s="66" t="s">
        <v>121</v>
      </c>
      <c r="BT257" s="65"/>
      <c r="BU257" s="46">
        <f t="shared" si="2015"/>
        <v>4.5</v>
      </c>
      <c r="BV257" s="47">
        <f t="shared" si="2016"/>
        <v>-26.627495042340669</v>
      </c>
      <c r="BW257" s="45">
        <f t="shared" si="2017"/>
        <v>-73.373152823690376</v>
      </c>
      <c r="BX257" s="49">
        <f t="shared" si="2021"/>
        <v>-26.627495042340669</v>
      </c>
      <c r="BY257" s="10">
        <f t="shared" si="2022"/>
        <v>-43.491623432908213</v>
      </c>
      <c r="BZ257" s="48">
        <f t="shared" si="2023"/>
        <v>-0.75907202594176748</v>
      </c>
      <c r="CA257" s="31">
        <f t="shared" si="2018"/>
        <v>-9.4516428707441709E-3</v>
      </c>
      <c r="CC257" s="44">
        <f t="shared" si="2019"/>
        <v>4.5</v>
      </c>
      <c r="CD257" s="47">
        <f t="shared" si="2019"/>
        <v>-26.627495042340669</v>
      </c>
      <c r="CE257" s="45">
        <f t="shared" si="2020"/>
        <v>-9.4516428707441709E-3</v>
      </c>
      <c r="CF257" s="49"/>
      <c r="CG257" s="10">
        <v>-107.45018869397136</v>
      </c>
      <c r="CH257" s="48"/>
      <c r="CI257" s="31"/>
    </row>
    <row r="258" spans="2:87" ht="18.649999999999999" customHeight="1" thickTop="1" thickBot="1">
      <c r="D258" s="15">
        <v>0</v>
      </c>
      <c r="E258" s="145">
        <f t="shared" ref="E258" si="2342">(1/$E$8)*SIN($B255*$F$8)</f>
        <v>7.2480088614708532E-2</v>
      </c>
      <c r="F258" s="15">
        <f t="shared" ref="F258" si="2343">COS($F$8*$B255)</f>
        <v>0.97607362979932821</v>
      </c>
      <c r="G258" s="37">
        <v>0</v>
      </c>
      <c r="I258" s="21">
        <v>0</v>
      </c>
      <c r="J258" s="24">
        <f t="shared" ref="J258" si="2344">(TAN($K$8*$B255))/$J$8</f>
        <v>0.81859187820231261</v>
      </c>
      <c r="K258" s="22">
        <v>1</v>
      </c>
      <c r="L258" s="23">
        <v>0</v>
      </c>
      <c r="N258" s="21">
        <f t="shared" ref="N258" si="2345">D258*I255+F258*I258-E258*J255-G258*J258</f>
        <v>0</v>
      </c>
      <c r="O258" s="24">
        <f t="shared" ref="O258" si="2346">(D258*J255+E258*I255+F258*J258+G258*I258)</f>
        <v>0.87148603449588935</v>
      </c>
      <c r="P258" s="22">
        <f t="shared" ref="P258" si="2347">D258*K255+F258*K258-E258*L255-G258*L258</f>
        <v>0.97607362979932821</v>
      </c>
      <c r="Q258" s="23">
        <f t="shared" ref="Q258" si="2348">(D258*L255+E258*K255+F258*L258+G258*K258)</f>
        <v>0</v>
      </c>
      <c r="S258" s="15">
        <v>0</v>
      </c>
      <c r="T258" s="145">
        <f t="shared" ref="T258" si="2349">(1/$T$8)*SIN($B255*$U$8)</f>
        <v>0.12441995987008088</v>
      </c>
      <c r="U258" s="15">
        <f t="shared" ref="U258" si="2350">COS($U$8*$B255)</f>
        <v>0.92772682524186356</v>
      </c>
      <c r="V258" s="37">
        <v>0</v>
      </c>
      <c r="X258" s="21">
        <f t="shared" ref="X258" si="2351">N258*S255+P258*S258-O258*T255-Q258*T258</f>
        <v>0</v>
      </c>
      <c r="Y258" s="24">
        <f t="shared" ref="Y258" si="2352">(N258*T255+O258*S255+P258*T258+Q258*S258)</f>
        <v>0.92994401387536929</v>
      </c>
      <c r="Z258" s="22">
        <f t="shared" ref="Z258" si="2353">N258*U255+P258*U258-O258*V255-Q258*V258</f>
        <v>-7.034262717779749E-2</v>
      </c>
      <c r="AA258" s="23">
        <f t="shared" ref="AA258" si="2354">(N258*V255+O258*U255+P258*V258+Q258*U258)</f>
        <v>0</v>
      </c>
      <c r="AB258" s="8"/>
      <c r="AC258" s="21">
        <v>0</v>
      </c>
      <c r="AD258" s="24">
        <f t="shared" ref="AD258" si="2355">(TAN($AE$8*$B255))/$AD$8</f>
        <v>0.89367747265319397</v>
      </c>
      <c r="AE258" s="22">
        <v>1</v>
      </c>
      <c r="AF258" s="23">
        <v>0</v>
      </c>
      <c r="AH258" s="21">
        <f t="shared" ref="AH258" si="2356">X258*AC255+Z258*AC258-Y258*AD255-AA258*AD258</f>
        <v>0</v>
      </c>
      <c r="AI258" s="24">
        <f t="shared" ref="AI258" si="2357">(X258*AD255+Y258*AC255+Z258*AD258+AA258*AC258)</f>
        <v>0.86708039259932934</v>
      </c>
      <c r="AJ258" s="22">
        <f t="shared" ref="AJ258" si="2358">X258*AE255+Z258*AE258-Y258*AF255-AA258*AF258</f>
        <v>-7.034262717779749E-2</v>
      </c>
      <c r="AK258" s="23">
        <f t="shared" ref="AK258" si="2359">(X258*AF255+Y258*AE255+Z258*AF258+AA258*AE258)</f>
        <v>0</v>
      </c>
      <c r="AL258" s="8"/>
      <c r="AM258" s="15">
        <v>0</v>
      </c>
      <c r="AN258" s="85">
        <f t="shared" ref="AN258" si="2360">(1/$AN$8)*SIN($B255*$AO$8)</f>
        <v>0.12441995987008088</v>
      </c>
      <c r="AO258" s="25">
        <f t="shared" ref="AO258" si="2361">COS($AO$8*$B255)</f>
        <v>0.92772682524186356</v>
      </c>
      <c r="AP258" s="37">
        <v>0</v>
      </c>
      <c r="AR258" s="21">
        <f t="shared" ref="AR258" si="2362">AH258*AM255+AJ258*AM258-AI258*AN255-AK258*AN258</f>
        <v>0</v>
      </c>
      <c r="AS258" s="24">
        <f t="shared" ref="AS258" si="2363">(AH258*AN255+AI258*AM255+AJ258*AN258+AK258*AM258)</f>
        <v>0.79566171300502686</v>
      </c>
      <c r="AT258" s="22">
        <f t="shared" ref="AT258" si="2364">AH258*AO255+AJ258*AO258-AI258*AP255-AK258*AP258</f>
        <v>-1.036197711052913</v>
      </c>
      <c r="AU258" s="23">
        <f t="shared" ref="AU258" si="2365">(AH258*AP255+AI258*AO255+AJ258*AP258+AK258*AO258)</f>
        <v>0</v>
      </c>
      <c r="AV258" s="8"/>
      <c r="AW258" s="21">
        <v>0</v>
      </c>
      <c r="AX258" s="24">
        <f t="shared" ref="AX258" si="2366">(TAN($AY$8*$B255))/$AX$8</f>
        <v>0.81859187820231261</v>
      </c>
      <c r="AY258" s="22">
        <v>1</v>
      </c>
      <c r="AZ258" s="23">
        <v>0</v>
      </c>
      <c r="BB258" s="21">
        <f t="shared" ref="BB258" si="2367">AR258*AW255+AT258*AW258-AS258*AX255-AU258*AX258</f>
        <v>0</v>
      </c>
      <c r="BC258" s="24">
        <f t="shared" ref="BC258" si="2368">(AR258*AX255+AS258*AW255+AT258*AX258+AU258*AW258)</f>
        <v>-5.2561317474714486E-2</v>
      </c>
      <c r="BD258" s="22">
        <f t="shared" ref="BD258" si="2369">AR258*AY255+AT258*AY258-AS258*AZ255-AU258*AZ258</f>
        <v>-1.036197711052913</v>
      </c>
      <c r="BE258" s="23">
        <f t="shared" ref="BE258" si="2370">(AR258*AZ255+AS258*AY255+AT258*AZ258+AU258*AY258)</f>
        <v>0</v>
      </c>
      <c r="BF258" s="8"/>
      <c r="BG258" s="15">
        <v>0</v>
      </c>
      <c r="BH258" s="85">
        <f t="shared" ref="BH258" si="2371">(1/$BH$8)*SIN($B255*$BI$8)</f>
        <v>7.2482393568834944E-2</v>
      </c>
      <c r="BI258" s="25">
        <f t="shared" ref="BI258" si="2372">COS($BI$8*$B255)</f>
        <v>0.97607208934729439</v>
      </c>
      <c r="BJ258" s="37">
        <v>0</v>
      </c>
      <c r="BL258" s="21">
        <f t="shared" ref="BL258" si="2373">BB258*BG255+BD258*BG258-BC258*BH255-BE258*BH258</f>
        <v>0</v>
      </c>
      <c r="BM258" s="24">
        <f t="shared" ref="BM258" si="2374">(BB258*BH255+BC258*BG255+BD258*BH258+BE258*BG258)</f>
        <v>-0.1264097252740542</v>
      </c>
      <c r="BN258" s="22">
        <f t="shared" ref="BN258" si="2375">BB258*BI255+BD258*BI258-BC258*BJ255-BE258*BJ258</f>
        <v>-0.97711573390701212</v>
      </c>
      <c r="BO258" s="23">
        <f t="shared" ref="BO258" si="2376">(BB258*BJ255+BC258*BI255+BD258*BJ258+BE258*BI258)</f>
        <v>0</v>
      </c>
      <c r="BQ258" s="38">
        <f t="shared" ref="BQ258" si="2377">(180/PI())*ATAN(-1*(($BL$8*BM255+BO255+$BL$8*BM258+BO258)/($BL$8*BL255+BN255+$BL$8*BL258+BN258)))</f>
        <v>-13.919166079149488</v>
      </c>
      <c r="BS258" s="67">
        <f t="shared" ref="BS258" si="2378">20*LOG(((($BL$8*BL255+BN255-$BL$8*BL258-BN258)^2+($BL$8*BM255+BO255-$BL$8*BM258-BO258)^2)/(($BL$8*BL255+BN255+$BL$8*BL258+BN258)^2+($BL$8*BM255+BO255+$BL$8*BM258+BO258)^2))^0.5)</f>
        <v>-18.787447120932733</v>
      </c>
      <c r="BT258" s="65"/>
      <c r="BU258" s="46">
        <f t="shared" si="2015"/>
        <v>4.5199999999999996</v>
      </c>
      <c r="BV258" s="47">
        <f t="shared" si="2016"/>
        <v>-27.312428692950075</v>
      </c>
      <c r="BW258" s="45">
        <f t="shared" si="2017"/>
        <v>-74.242985292348521</v>
      </c>
      <c r="BX258" s="49">
        <f t="shared" si="2021"/>
        <v>-27.312428692950075</v>
      </c>
      <c r="BY258" s="10">
        <f t="shared" si="2022"/>
        <v>-41.262910627232444</v>
      </c>
      <c r="BZ258" s="48">
        <f t="shared" si="2023"/>
        <v>-0.72017364940136475</v>
      </c>
      <c r="CA258" s="31">
        <f t="shared" si="2018"/>
        <v>-8.0713270609266714E-3</v>
      </c>
      <c r="CC258" s="44">
        <f t="shared" si="2019"/>
        <v>4.5199999999999996</v>
      </c>
      <c r="CD258" s="47">
        <f t="shared" si="2019"/>
        <v>-27.312428692950075</v>
      </c>
      <c r="CE258" s="45">
        <f t="shared" si="2020"/>
        <v>-8.0713270609266714E-3</v>
      </c>
      <c r="CF258" s="49"/>
      <c r="CG258" s="10">
        <v>-107.72669935963634</v>
      </c>
      <c r="CH258" s="48"/>
      <c r="CI258" s="31"/>
    </row>
    <row r="259" spans="2:87" ht="18.649999999999999" customHeight="1">
      <c r="BS259" s="32"/>
      <c r="BU259" s="46">
        <f t="shared" si="2015"/>
        <v>4.54</v>
      </c>
      <c r="BV259" s="47">
        <f t="shared" si="2016"/>
        <v>-27.969085925127409</v>
      </c>
      <c r="BW259" s="45">
        <f t="shared" si="2017"/>
        <v>-75.068243504893189</v>
      </c>
      <c r="BX259" s="49">
        <f t="shared" si="2021"/>
        <v>-27.969085925127409</v>
      </c>
      <c r="BY259" s="10">
        <f t="shared" si="2022"/>
        <v>-39.288936596341401</v>
      </c>
      <c r="BZ259" s="48">
        <f t="shared" si="2023"/>
        <v>-0.68572130321345182</v>
      </c>
      <c r="CA259" s="31">
        <f t="shared" si="2018"/>
        <v>-6.9378125755988193E-3</v>
      </c>
      <c r="CC259" s="44">
        <f t="shared" si="2019"/>
        <v>4.54</v>
      </c>
      <c r="CD259" s="47">
        <f t="shared" si="2019"/>
        <v>-27.969085925127409</v>
      </c>
      <c r="CE259" s="45">
        <f t="shared" si="2020"/>
        <v>-6.9378125755988193E-3</v>
      </c>
      <c r="CF259" s="49"/>
      <c r="CG259" s="10">
        <v>-108.00192654967022</v>
      </c>
      <c r="CH259" s="48"/>
      <c r="CI259" s="31"/>
    </row>
    <row r="260" spans="2:87" ht="18.649999999999999" customHeight="1" thickBot="1">
      <c r="D260" s="8"/>
      <c r="E260" s="8" t="s">
        <v>93</v>
      </c>
      <c r="F260" s="8"/>
      <c r="G260" s="8"/>
      <c r="H260" s="8"/>
      <c r="I260" s="8"/>
      <c r="J260" s="8" t="s">
        <v>94</v>
      </c>
      <c r="K260" s="8"/>
      <c r="L260" s="8"/>
      <c r="M260" s="8"/>
      <c r="N260" s="8"/>
      <c r="O260" s="8" t="s">
        <v>95</v>
      </c>
      <c r="P260" s="8"/>
      <c r="Q260" s="8"/>
      <c r="R260" s="8"/>
      <c r="S260" s="8"/>
      <c r="T260" s="8" t="s">
        <v>96</v>
      </c>
      <c r="U260" s="8"/>
      <c r="V260" s="8"/>
      <c r="W260" s="8"/>
      <c r="X260" s="8"/>
      <c r="Y260" s="8" t="s">
        <v>97</v>
      </c>
      <c r="Z260" s="8"/>
      <c r="AA260" s="8"/>
      <c r="AB260" s="8"/>
      <c r="AC260" s="8"/>
      <c r="AD260" s="8" t="s">
        <v>98</v>
      </c>
      <c r="AE260" s="8"/>
      <c r="AF260" s="8"/>
      <c r="AG260" s="8"/>
      <c r="AH260" s="8"/>
      <c r="AI260" s="8" t="s">
        <v>99</v>
      </c>
      <c r="AJ260" s="8"/>
      <c r="AK260" s="8"/>
      <c r="AL260" s="8"/>
      <c r="AM260" s="8"/>
      <c r="AN260" s="8" t="s">
        <v>96</v>
      </c>
      <c r="AO260" s="8"/>
      <c r="AP260" s="8"/>
      <c r="AQ260" s="8"/>
      <c r="AR260" s="8"/>
      <c r="AS260" s="8" t="s">
        <v>100</v>
      </c>
      <c r="AT260" s="8"/>
      <c r="AU260" s="8"/>
      <c r="AV260" s="8"/>
      <c r="AW260" s="8"/>
      <c r="AX260" s="8" t="s">
        <v>94</v>
      </c>
      <c r="AY260" s="8"/>
      <c r="AZ260" s="8"/>
      <c r="BA260" s="8"/>
      <c r="BB260" s="8"/>
      <c r="BC260" s="8" t="s">
        <v>101</v>
      </c>
      <c r="BD260" s="8"/>
      <c r="BE260" s="8"/>
      <c r="BF260" s="8"/>
      <c r="BG260" s="8"/>
      <c r="BH260" s="8" t="s">
        <v>96</v>
      </c>
      <c r="BI260" s="8"/>
      <c r="BJ260" s="8"/>
      <c r="BK260" s="8"/>
      <c r="BL260" s="8"/>
      <c r="BM260" s="8" t="s">
        <v>102</v>
      </c>
      <c r="BN260" s="8"/>
      <c r="BO260" s="8"/>
      <c r="BP260" s="8"/>
      <c r="BU260" s="46">
        <f t="shared" si="2015"/>
        <v>4.5599999999999996</v>
      </c>
      <c r="BV260" s="47">
        <f t="shared" si="2016"/>
        <v>-28.599292787601691</v>
      </c>
      <c r="BW260" s="45">
        <f t="shared" si="2017"/>
        <v>-75.854022236820001</v>
      </c>
      <c r="BX260" s="49">
        <f t="shared" si="2021"/>
        <v>-28.599292787601691</v>
      </c>
      <c r="BY260" s="10">
        <f t="shared" si="2022"/>
        <v>-37.532330525692558</v>
      </c>
      <c r="BZ260" s="48">
        <f t="shared" si="2023"/>
        <v>-0.6550627436201093</v>
      </c>
      <c r="CA260" s="31">
        <f t="shared" si="2018"/>
        <v>-6.0000518112598945E-3</v>
      </c>
      <c r="CC260" s="44">
        <f t="shared" si="2019"/>
        <v>4.5599999999999996</v>
      </c>
      <c r="CD260" s="47">
        <f t="shared" si="2019"/>
        <v>-28.599292787601691</v>
      </c>
      <c r="CE260" s="45">
        <f t="shared" si="2020"/>
        <v>-6.0000518112598945E-3</v>
      </c>
      <c r="CF260" s="49"/>
      <c r="CG260" s="10">
        <v>-108.27588241023389</v>
      </c>
      <c r="CH260" s="48"/>
      <c r="CI260" s="31"/>
    </row>
    <row r="261" spans="2:87" ht="18.649999999999999" customHeight="1" thickBot="1">
      <c r="B261" s="16"/>
      <c r="D261" s="250" t="s">
        <v>22</v>
      </c>
      <c r="E261" s="251"/>
      <c r="F261" s="252" t="s">
        <v>23</v>
      </c>
      <c r="G261" s="253"/>
      <c r="H261" s="123"/>
      <c r="I261" s="242" t="s">
        <v>1</v>
      </c>
      <c r="J261" s="243"/>
      <c r="K261" s="244" t="s">
        <v>2</v>
      </c>
      <c r="L261" s="245"/>
      <c r="M261" s="123"/>
      <c r="N261" s="242" t="s">
        <v>43</v>
      </c>
      <c r="O261" s="243"/>
      <c r="P261" s="244" t="s">
        <v>44</v>
      </c>
      <c r="Q261" s="245"/>
      <c r="R261" s="123"/>
      <c r="S261" s="242" t="s">
        <v>32</v>
      </c>
      <c r="T261" s="243"/>
      <c r="U261" s="244" t="s">
        <v>33</v>
      </c>
      <c r="V261" s="245"/>
      <c r="W261" s="123"/>
      <c r="X261" s="242" t="s">
        <v>45</v>
      </c>
      <c r="Y261" s="243"/>
      <c r="Z261" s="244" t="s">
        <v>46</v>
      </c>
      <c r="AA261" s="245"/>
      <c r="AB261" s="127"/>
      <c r="AC261" s="242" t="s">
        <v>62</v>
      </c>
      <c r="AD261" s="243"/>
      <c r="AE261" s="244" t="s">
        <v>3</v>
      </c>
      <c r="AF261" s="245"/>
      <c r="AG261" s="123"/>
      <c r="AH261" s="242" t="s">
        <v>76</v>
      </c>
      <c r="AI261" s="243"/>
      <c r="AJ261" s="244" t="s">
        <v>77</v>
      </c>
      <c r="AK261" s="245"/>
      <c r="AL261" s="127"/>
      <c r="AM261" s="242" t="s">
        <v>64</v>
      </c>
      <c r="AN261" s="243"/>
      <c r="AO261" s="244" t="s">
        <v>65</v>
      </c>
      <c r="AP261" s="245"/>
      <c r="AQ261" s="123"/>
      <c r="AR261" s="242" t="s">
        <v>80</v>
      </c>
      <c r="AS261" s="243"/>
      <c r="AT261" s="244" t="s">
        <v>81</v>
      </c>
      <c r="AU261" s="245"/>
      <c r="AV261" s="127"/>
      <c r="AW261" s="242" t="s">
        <v>68</v>
      </c>
      <c r="AX261" s="243"/>
      <c r="AY261" s="244" t="s">
        <v>69</v>
      </c>
      <c r="AZ261" s="245"/>
      <c r="BA261" s="123"/>
      <c r="BB261" s="246" t="s">
        <v>84</v>
      </c>
      <c r="BC261" s="247"/>
      <c r="BD261" s="248" t="s">
        <v>85</v>
      </c>
      <c r="BE261" s="249"/>
      <c r="BF261" s="127"/>
      <c r="BG261" s="242" t="s">
        <v>72</v>
      </c>
      <c r="BH261" s="243"/>
      <c r="BI261" s="244" t="s">
        <v>73</v>
      </c>
      <c r="BJ261" s="245"/>
      <c r="BK261" s="123"/>
      <c r="BL261" s="242" t="s">
        <v>88</v>
      </c>
      <c r="BM261" s="243"/>
      <c r="BN261" s="244" t="s">
        <v>89</v>
      </c>
      <c r="BO261" s="245"/>
      <c r="BP261" s="123"/>
      <c r="BQ261" s="19" t="s">
        <v>165</v>
      </c>
      <c r="BS261" s="63" t="s">
        <v>120</v>
      </c>
      <c r="BT261" s="4"/>
      <c r="BU261" s="46">
        <f t="shared" si="2015"/>
        <v>4.58</v>
      </c>
      <c r="BV261" s="47">
        <f t="shared" si="2016"/>
        <v>-29.20467246486065</v>
      </c>
      <c r="BW261" s="45">
        <f t="shared" si="2017"/>
        <v>-76.604668847333869</v>
      </c>
      <c r="BX261" s="49">
        <f t="shared" si="2021"/>
        <v>-29.20467246486065</v>
      </c>
      <c r="BY261" s="10">
        <f t="shared" si="2022"/>
        <v>-35.962497106197645</v>
      </c>
      <c r="BZ261" s="48">
        <f t="shared" si="2023"/>
        <v>-0.62766398174208171</v>
      </c>
      <c r="CA261" s="31">
        <f t="shared" si="2018"/>
        <v>-5.2188880758587755E-3</v>
      </c>
      <c r="CC261" s="44">
        <f t="shared" si="2019"/>
        <v>4.58</v>
      </c>
      <c r="CD261" s="47">
        <f t="shared" si="2019"/>
        <v>-29.20467246486065</v>
      </c>
      <c r="CE261" s="45">
        <f t="shared" si="2020"/>
        <v>-5.2188880758587755E-3</v>
      </c>
      <c r="CF261" s="49"/>
      <c r="CG261" s="10">
        <v>-108.5485789120667</v>
      </c>
      <c r="CH261" s="48"/>
      <c r="CI261" s="31"/>
    </row>
    <row r="262" spans="2:87" ht="18.649999999999999" customHeight="1" thickTop="1" thickBot="1">
      <c r="B262" s="39">
        <v>0.68</v>
      </c>
      <c r="D262" s="25">
        <f t="shared" ref="D262" si="2379">COS($F$8*$B262)</f>
        <v>0.97460783651703231</v>
      </c>
      <c r="E262" s="26">
        <v>0</v>
      </c>
      <c r="F262" s="10">
        <v>0</v>
      </c>
      <c r="G262" s="85">
        <f t="shared" ref="G262" si="2380">$E$8*SIN($B262*$F$8)</f>
        <v>0.67175597131421683</v>
      </c>
      <c r="I262" s="21">
        <v>1</v>
      </c>
      <c r="J262" s="24">
        <v>0</v>
      </c>
      <c r="K262" s="22">
        <v>0</v>
      </c>
      <c r="L262" s="23">
        <v>0</v>
      </c>
      <c r="N262" s="21">
        <f t="shared" ref="N262" si="2381">D262*I262+F262*I265-E262*J262-G262*J265</f>
        <v>0.40442878558188311</v>
      </c>
      <c r="O262" s="24">
        <f t="shared" ref="O262" si="2382">(D262*J262+E262*I262+F262*J265+G262*I265)</f>
        <v>0</v>
      </c>
      <c r="P262" s="22">
        <f t="shared" ref="P262" si="2383">D262*K262+F262*K265-E262*L262-G262*L265</f>
        <v>0</v>
      </c>
      <c r="Q262" s="23">
        <f t="shared" ref="Q262" si="2384">(D262*L262+E262*K262+F262*L265+G262*K265)</f>
        <v>0.67175597131421683</v>
      </c>
      <c r="S262" s="25">
        <f t="shared" ref="S262" si="2385">COS($U$8*$B262)</f>
        <v>0.92333794463677443</v>
      </c>
      <c r="T262" s="26">
        <v>0</v>
      </c>
      <c r="U262" s="10">
        <v>0</v>
      </c>
      <c r="V262" s="85">
        <f t="shared" ref="V262" si="2386">$T$8*SIN($B262*$U$8)</f>
        <v>1.1519649994446148</v>
      </c>
      <c r="X262" s="21">
        <f t="shared" ref="X262" si="2387">N262*S262+P262*S265-O262*T262-Q262*T265</f>
        <v>0.28744229172868951</v>
      </c>
      <c r="Y262" s="24">
        <f t="shared" ref="Y262" si="2388">(N262*T262+O262*S262+P262*T265+Q262*S265)</f>
        <v>0</v>
      </c>
      <c r="Z262" s="22">
        <f t="shared" ref="Z262" si="2389">N262*U262+P262*U265-O262*V262-Q262*V265</f>
        <v>0</v>
      </c>
      <c r="AA262" s="23">
        <f t="shared" ref="AA262" si="2390">(N262*V262+O262*U262+P262*V265+Q262*U265)</f>
        <v>1.0861455836089693</v>
      </c>
      <c r="AB262" s="8"/>
      <c r="AC262" s="21">
        <v>1</v>
      </c>
      <c r="AD262" s="24">
        <v>0</v>
      </c>
      <c r="AE262" s="22">
        <v>0</v>
      </c>
      <c r="AF262" s="23">
        <v>0</v>
      </c>
      <c r="AH262" s="21">
        <f t="shared" ref="AH262" si="2391">X262*AC262+Z262*AC265-Y262*AD262-AA262*AD265</f>
        <v>-0.7201873683320793</v>
      </c>
      <c r="AI262" s="24">
        <f t="shared" ref="AI262" si="2392">(X262*AD262+Y262*AC262+Z262*AD265+AA262*AC265)</f>
        <v>0</v>
      </c>
      <c r="AJ262" s="22">
        <f t="shared" ref="AJ262" si="2393">X262*AE262+Z262*AE265-Y262*AF262-AA262*AF265</f>
        <v>0</v>
      </c>
      <c r="AK262" s="23">
        <f t="shared" ref="AK262" si="2394">(X262*AF262+Y262*AE262+Z262*AF265+AA262*AE265)</f>
        <v>1.0861455836089693</v>
      </c>
      <c r="AL262" s="8"/>
      <c r="AM262" s="25">
        <f t="shared" ref="AM262" si="2395">COS($AO$8*$B262)</f>
        <v>0.92333794463677443</v>
      </c>
      <c r="AN262" s="26">
        <v>0</v>
      </c>
      <c r="AO262" s="10">
        <v>0</v>
      </c>
      <c r="AP262" s="85">
        <f t="shared" ref="AP262" si="2396">$AN$8*SIN($B262*$AO$8)</f>
        <v>1.1519649994446148</v>
      </c>
      <c r="AR262" s="21">
        <f t="shared" ref="AR262" si="2397">AH262*AM262+AJ262*AM265-AI262*AN262-AK262*AN265</f>
        <v>-0.80399873516454046</v>
      </c>
      <c r="AS262" s="24">
        <f t="shared" ref="AS262" si="2398">(AH262*AN262+AI262*AM262+AJ262*AN265+AK262*AM265)</f>
        <v>0</v>
      </c>
      <c r="AT262" s="22">
        <f t="shared" ref="AT262" si="2399">AH262*AO262+AJ262*AO265-AI262*AP262-AK262*AP265</f>
        <v>0</v>
      </c>
      <c r="AU262" s="23">
        <f t="shared" ref="AU262" si="2400">(AH262*AP262+AI262*AO262+AJ262*AP265+AK262*AO265)</f>
        <v>0.17324878938513322</v>
      </c>
      <c r="AV262" s="8"/>
      <c r="AW262" s="21">
        <v>1</v>
      </c>
      <c r="AX262" s="24">
        <v>0</v>
      </c>
      <c r="AY262" s="22">
        <v>0</v>
      </c>
      <c r="AZ262" s="23">
        <v>0</v>
      </c>
      <c r="BB262" s="21">
        <f t="shared" ref="BB262" si="2401">AR262*AW262+AT262*AW265-AS262*AX262-AU262*AX265</f>
        <v>-0.95105039458488183</v>
      </c>
      <c r="BC262" s="24">
        <f t="shared" ref="BC262" si="2402">(AR262*AX262+AS262*AW262+AT262*AX265+AU262*AW265)</f>
        <v>0</v>
      </c>
      <c r="BD262" s="22">
        <f t="shared" ref="BD262" si="2403">AR262*AY262+AT262*AY265-AS262*AZ262-AU262*AZ265</f>
        <v>0</v>
      </c>
      <c r="BE262" s="23">
        <f t="shared" ref="BE262" si="2404">(AR262*AZ262+AS262*AY262+AT262*AZ265+AU262*AY265)</f>
        <v>0.17324878938513322</v>
      </c>
      <c r="BF262" s="8"/>
      <c r="BG262" s="25">
        <f t="shared" ref="BG262" si="2405">COS($BI$8*$B262)</f>
        <v>0.97460620209781268</v>
      </c>
      <c r="BH262" s="26">
        <v>0</v>
      </c>
      <c r="BI262" s="10">
        <v>0</v>
      </c>
      <c r="BJ262" s="85">
        <f t="shared" ref="BJ262" si="2406">$BH$8*SIN($B262*$BI$8)</f>
        <v>0.67177731242748728</v>
      </c>
      <c r="BL262" s="21">
        <f t="shared" ref="BL262" si="2407">BB262*BG262+BD262*BG265-BC262*BH262-BE262*BH265</f>
        <v>-0.93983123597160456</v>
      </c>
      <c r="BM262" s="24">
        <f t="shared" ref="BM262" si="2408">(BB262*BH262+BC262*BG262+BD262*BH265+BE262*BG265)</f>
        <v>0</v>
      </c>
      <c r="BN262" s="22">
        <f t="shared" ref="BN262" si="2409">BB262*BI262+BD262*BI265-BC262*BJ262-BE262*BJ265</f>
        <v>0</v>
      </c>
      <c r="BO262" s="23">
        <f t="shared" ref="BO262" si="2410">(BB262*BJ262+BC262*BI262+BD262*BJ265+BE262*BI265)</f>
        <v>-0.47004473341664471</v>
      </c>
      <c r="BQ262" s="27">
        <f t="shared" ref="BQ262" si="2411">20*LOG((2*$BL$8)/(($BL$8*BL262+BN262+$BL$8*BL265+BN265)^2+($BL$8*BM262+BO262+$BL$8*BM265+BO265)^2)^0.5)</f>
        <v>-5.3051686180161574E-2</v>
      </c>
      <c r="BS262" s="64">
        <f t="shared" ref="BS262" si="2412">((BL262^2+BM262^2)/(BL265^2+BM265^2))^0.5</f>
        <v>3.7847658105470878</v>
      </c>
      <c r="BT262" s="4"/>
      <c r="BU262" s="46">
        <f t="shared" si="2015"/>
        <v>4.5999999999999996</v>
      </c>
      <c r="BV262" s="47">
        <f t="shared" si="2016"/>
        <v>-29.786672052242768</v>
      </c>
      <c r="BW262" s="45">
        <f t="shared" si="2017"/>
        <v>-77.323918789457807</v>
      </c>
      <c r="BX262" s="49">
        <f t="shared" si="2021"/>
        <v>-29.786672052242768</v>
      </c>
      <c r="BY262" s="10">
        <f t="shared" si="2022"/>
        <v>-34.554188517515797</v>
      </c>
      <c r="BZ262" s="48">
        <f t="shared" si="2023"/>
        <v>-0.60308435998546894</v>
      </c>
      <c r="CA262" s="31">
        <f t="shared" si="2018"/>
        <v>-4.5639963235512707E-3</v>
      </c>
      <c r="CC262" s="44">
        <f t="shared" si="2019"/>
        <v>4.5999999999999996</v>
      </c>
      <c r="CD262" s="47">
        <f t="shared" si="2019"/>
        <v>-29.786672052242768</v>
      </c>
      <c r="CE262" s="45">
        <f t="shared" si="2020"/>
        <v>-4.5639963235512707E-3</v>
      </c>
      <c r="CF262" s="49"/>
      <c r="CG262" s="10">
        <v>-108.82002785391498</v>
      </c>
      <c r="CH262" s="48"/>
      <c r="CI262" s="31"/>
    </row>
    <row r="263" spans="2:87" ht="18.649999999999999" customHeight="1" thickBot="1">
      <c r="D263" s="25"/>
      <c r="E263" s="10"/>
      <c r="F263" s="10"/>
      <c r="G263" s="31"/>
      <c r="I263" s="29"/>
      <c r="L263" s="30"/>
      <c r="N263" s="29"/>
      <c r="Q263" s="30"/>
      <c r="S263" s="29"/>
      <c r="V263" s="30"/>
      <c r="X263" s="29"/>
      <c r="AA263" s="30"/>
      <c r="AC263" s="29"/>
      <c r="AF263" s="30"/>
      <c r="AH263" s="29"/>
      <c r="AK263" s="30"/>
      <c r="AM263" s="29"/>
      <c r="AP263" s="30"/>
      <c r="AR263" s="29"/>
      <c r="AU263" s="30"/>
      <c r="AW263" s="29"/>
      <c r="AZ263" s="30"/>
      <c r="BB263" s="29"/>
      <c r="BE263" s="30"/>
      <c r="BG263" s="29"/>
      <c r="BJ263" s="30"/>
      <c r="BL263" s="29"/>
      <c r="BO263" s="30"/>
      <c r="BS263" s="65"/>
      <c r="BT263" s="65"/>
      <c r="BU263" s="46">
        <f t="shared" si="2015"/>
        <v>4.62</v>
      </c>
      <c r="BV263" s="47">
        <f t="shared" si="2016"/>
        <v>-30.346584784223385</v>
      </c>
      <c r="BW263" s="45">
        <f t="shared" si="2017"/>
        <v>-78.015002559808138</v>
      </c>
      <c r="BX263" s="49">
        <f t="shared" si="2021"/>
        <v>-30.346584784223385</v>
      </c>
      <c r="BY263" s="10">
        <f t="shared" si="2022"/>
        <v>-33.286417502620935</v>
      </c>
      <c r="BZ263" s="48">
        <f t="shared" si="2023"/>
        <v>-0.58095758161420352</v>
      </c>
      <c r="CA263" s="31">
        <f t="shared" si="2018"/>
        <v>-4.0116810915210594E-3</v>
      </c>
      <c r="CC263" s="44">
        <f t="shared" si="2019"/>
        <v>4.62</v>
      </c>
      <c r="CD263" s="47">
        <f t="shared" si="2019"/>
        <v>-30.346584784223385</v>
      </c>
      <c r="CE263" s="45">
        <f t="shared" si="2020"/>
        <v>-4.0116810915210594E-3</v>
      </c>
      <c r="CF263" s="49"/>
      <c r="CG263" s="10">
        <v>-109.09024086587591</v>
      </c>
      <c r="CH263" s="48"/>
      <c r="CI263" s="31"/>
    </row>
    <row r="264" spans="2:87" ht="18.649999999999999" customHeight="1" thickBot="1">
      <c r="D264" s="254" t="s">
        <v>24</v>
      </c>
      <c r="E264" s="255"/>
      <c r="F264" s="256" t="s">
        <v>25</v>
      </c>
      <c r="G264" s="257"/>
      <c r="H264" s="123"/>
      <c r="I264" s="242" t="s">
        <v>4</v>
      </c>
      <c r="J264" s="243"/>
      <c r="K264" s="244" t="s">
        <v>5</v>
      </c>
      <c r="L264" s="245"/>
      <c r="M264" s="123"/>
      <c r="N264" s="242" t="s">
        <v>6</v>
      </c>
      <c r="O264" s="243"/>
      <c r="P264" s="244" t="s">
        <v>7</v>
      </c>
      <c r="Q264" s="245"/>
      <c r="R264" s="123"/>
      <c r="S264" s="242" t="s">
        <v>34</v>
      </c>
      <c r="T264" s="243"/>
      <c r="U264" s="244" t="s">
        <v>35</v>
      </c>
      <c r="V264" s="245"/>
      <c r="W264" s="123"/>
      <c r="X264" s="242" t="s">
        <v>47</v>
      </c>
      <c r="Y264" s="243"/>
      <c r="Z264" s="244" t="s">
        <v>48</v>
      </c>
      <c r="AA264" s="245"/>
      <c r="AB264" s="127"/>
      <c r="AC264" s="242" t="s">
        <v>63</v>
      </c>
      <c r="AD264" s="243"/>
      <c r="AE264" s="244" t="s">
        <v>8</v>
      </c>
      <c r="AF264" s="245"/>
      <c r="AG264" s="123"/>
      <c r="AH264" s="242" t="s">
        <v>78</v>
      </c>
      <c r="AI264" s="243"/>
      <c r="AJ264" s="244" t="s">
        <v>79</v>
      </c>
      <c r="AK264" s="245"/>
      <c r="AL264" s="127"/>
      <c r="AM264" s="242" t="s">
        <v>67</v>
      </c>
      <c r="AN264" s="243"/>
      <c r="AO264" s="244" t="s">
        <v>66</v>
      </c>
      <c r="AP264" s="245"/>
      <c r="AQ264" s="123"/>
      <c r="AR264" s="242" t="s">
        <v>83</v>
      </c>
      <c r="AS264" s="243"/>
      <c r="AT264" s="244" t="s">
        <v>82</v>
      </c>
      <c r="AU264" s="245"/>
      <c r="AV264" s="127"/>
      <c r="AW264" s="242" t="s">
        <v>71</v>
      </c>
      <c r="AX264" s="243"/>
      <c r="AY264" s="244" t="s">
        <v>70</v>
      </c>
      <c r="AZ264" s="245"/>
      <c r="BA264" s="123"/>
      <c r="BB264" s="124" t="s">
        <v>87</v>
      </c>
      <c r="BC264" s="125"/>
      <c r="BD264" s="122" t="s">
        <v>86</v>
      </c>
      <c r="BE264" s="126"/>
      <c r="BF264" s="127"/>
      <c r="BG264" s="242" t="s">
        <v>74</v>
      </c>
      <c r="BH264" s="243"/>
      <c r="BI264" s="244" t="s">
        <v>75</v>
      </c>
      <c r="BJ264" s="245"/>
      <c r="BK264" s="123"/>
      <c r="BL264" s="242" t="s">
        <v>91</v>
      </c>
      <c r="BM264" s="243"/>
      <c r="BN264" s="244" t="s">
        <v>90</v>
      </c>
      <c r="BO264" s="245"/>
      <c r="BP264" s="123"/>
      <c r="BQ264" s="35" t="s">
        <v>166</v>
      </c>
      <c r="BS264" s="66" t="s">
        <v>121</v>
      </c>
      <c r="BT264" s="65"/>
      <c r="BU264" s="46">
        <f t="shared" si="2015"/>
        <v>4.6399999999999997</v>
      </c>
      <c r="BV264" s="47">
        <f t="shared" si="2016"/>
        <v>-30.885568557762401</v>
      </c>
      <c r="BW264" s="45">
        <f t="shared" si="2017"/>
        <v>-78.680730909860543</v>
      </c>
      <c r="BX264" s="49">
        <f t="shared" si="2021"/>
        <v>-30.885568557762401</v>
      </c>
      <c r="BY264" s="10">
        <f t="shared" si="2022"/>
        <v>-32.141621514146095</v>
      </c>
      <c r="BZ264" s="48">
        <f t="shared" si="2023"/>
        <v>-0.5609771223516945</v>
      </c>
      <c r="CA264" s="31">
        <f t="shared" si="2018"/>
        <v>-3.543272936684654E-3</v>
      </c>
      <c r="CC264" s="44">
        <f t="shared" si="2019"/>
        <v>4.6399999999999997</v>
      </c>
      <c r="CD264" s="47">
        <f t="shared" si="2019"/>
        <v>-30.885568557762401</v>
      </c>
      <c r="CE264" s="45">
        <f t="shared" si="2020"/>
        <v>-3.543272936684654E-3</v>
      </c>
      <c r="CF264" s="49"/>
      <c r="CG264" s="10">
        <v>-109.35922941265909</v>
      </c>
      <c r="CH264" s="48"/>
      <c r="CI264" s="31"/>
    </row>
    <row r="265" spans="2:87" ht="18.649999999999999" customHeight="1" thickTop="1" thickBot="1">
      <c r="D265" s="15">
        <v>0</v>
      </c>
      <c r="E265" s="145">
        <f t="shared" ref="E265" si="2413">(1/$E$8)*SIN($B262*$F$8)</f>
        <v>7.4639552368246306E-2</v>
      </c>
      <c r="F265" s="15">
        <f t="shared" ref="F265" si="2414">COS($F$8*$B262)</f>
        <v>0.97460783651703231</v>
      </c>
      <c r="G265" s="37">
        <v>0</v>
      </c>
      <c r="I265" s="21">
        <v>0</v>
      </c>
      <c r="J265" s="24">
        <f t="shared" ref="J265" si="2415">(TAN($K$8*$B262))/$J$8</f>
        <v>0.84878895801946719</v>
      </c>
      <c r="K265" s="22">
        <v>1</v>
      </c>
      <c r="L265" s="23">
        <v>0</v>
      </c>
      <c r="N265" s="21">
        <f t="shared" ref="N265" si="2416">D265*I262+F265*I265-E265*J262-G265*J265</f>
        <v>0</v>
      </c>
      <c r="O265" s="24">
        <f t="shared" ref="O265" si="2417">(D265*J262+E265*I262+F265*J265+G265*I265)</f>
        <v>0.90187592240314529</v>
      </c>
      <c r="P265" s="22">
        <f t="shared" ref="P265" si="2418">D265*K262+F265*K265-E265*L262-G265*L265</f>
        <v>0.97460783651703231</v>
      </c>
      <c r="Q265" s="23">
        <f t="shared" ref="Q265" si="2419">(D265*L262+E265*K262+F265*L265+G265*K265)</f>
        <v>0</v>
      </c>
      <c r="S265" s="15">
        <v>0</v>
      </c>
      <c r="T265" s="145">
        <f t="shared" ref="T265" si="2420">(1/$T$8)*SIN($B262*$U$8)</f>
        <v>0.12799611104940165</v>
      </c>
      <c r="U265" s="15">
        <f t="shared" ref="U265" si="2421">COS($U$8*$B262)</f>
        <v>0.92333794463677443</v>
      </c>
      <c r="V265" s="37">
        <v>0</v>
      </c>
      <c r="X265" s="21">
        <f t="shared" ref="X265" si="2422">N265*S262+P265*S265-O265*T262-Q265*T265</f>
        <v>0</v>
      </c>
      <c r="Y265" s="24">
        <f t="shared" ref="Y265" si="2423">(N265*T262+O265*S262+P265*T265+Q265*S265)</f>
        <v>0.95748227338156633</v>
      </c>
      <c r="Z265" s="22">
        <f t="shared" ref="Z265" si="2424">N265*U262+P265*U265-O265*V262-Q265*V265</f>
        <v>-0.13903709985372059</v>
      </c>
      <c r="AA265" s="23">
        <f t="shared" ref="AA265" si="2425">(N265*V262+O265*U262+P265*V265+Q265*U265)</f>
        <v>0</v>
      </c>
      <c r="AB265" s="8"/>
      <c r="AC265" s="21">
        <v>0</v>
      </c>
      <c r="AD265" s="24">
        <f t="shared" ref="AD265" si="2426">(TAN($AE$8*$B262))/$AD$8</f>
        <v>0.92771141849390648</v>
      </c>
      <c r="AE265" s="22">
        <v>1</v>
      </c>
      <c r="AF265" s="23">
        <v>0</v>
      </c>
      <c r="AH265" s="21">
        <f t="shared" ref="AH265" si="2427">X265*AC262+Z265*AC265-Y265*AD262-AA265*AD265</f>
        <v>0</v>
      </c>
      <c r="AI265" s="24">
        <f t="shared" ref="AI265" si="2428">(X265*AD262+Y265*AC262+Z265*AD265+AA265*AC265)</f>
        <v>0.82849596825299232</v>
      </c>
      <c r="AJ265" s="22">
        <f t="shared" ref="AJ265" si="2429">X265*AE262+Z265*AE265-Y265*AF262-AA265*AF265</f>
        <v>-0.13903709985372059</v>
      </c>
      <c r="AK265" s="23">
        <f t="shared" ref="AK265" si="2430">(X265*AF262+Y265*AE262+Z265*AF265+AA265*AE265)</f>
        <v>0</v>
      </c>
      <c r="AL265" s="8"/>
      <c r="AM265" s="15">
        <v>0</v>
      </c>
      <c r="AN265" s="85">
        <f t="shared" ref="AN265" si="2431">(1/$AN$8)*SIN($B262*$AO$8)</f>
        <v>0.12799611104940165</v>
      </c>
      <c r="AO265" s="25">
        <f t="shared" ref="AO265" si="2432">COS($AO$8*$B262)</f>
        <v>0.92333794463677443</v>
      </c>
      <c r="AP265" s="37">
        <v>0</v>
      </c>
      <c r="AR265" s="21">
        <f t="shared" ref="AR265" si="2433">AH265*AM262+AJ265*AM265-AI265*AN262-AK265*AN265</f>
        <v>0</v>
      </c>
      <c r="AS265" s="24">
        <f t="shared" ref="AS265" si="2434">(AH265*AN262+AI265*AM262+AJ265*AN265+AK265*AM265)</f>
        <v>0.74718555639370876</v>
      </c>
      <c r="AT265" s="22">
        <f t="shared" ref="AT265" si="2435">AH265*AO262+AJ265*AO265-AI265*AP262-AK265*AP265</f>
        <v>-1.0827765876156163</v>
      </c>
      <c r="AU265" s="23">
        <f t="shared" ref="AU265" si="2436">(AH265*AP262+AI265*AO262+AJ265*AP265+AK265*AO265)</f>
        <v>0</v>
      </c>
      <c r="AV265" s="8"/>
      <c r="AW265" s="21">
        <v>0</v>
      </c>
      <c r="AX265" s="24">
        <f t="shared" ref="AX265" si="2437">(TAN($AY$8*$B262))/$AX$8</f>
        <v>0.84878895801946719</v>
      </c>
      <c r="AY265" s="22">
        <v>1</v>
      </c>
      <c r="AZ265" s="23">
        <v>0</v>
      </c>
      <c r="BB265" s="21">
        <f t="shared" ref="BB265" si="2438">AR265*AW262+AT265*AW265-AS265*AX262-AU265*AX265</f>
        <v>0</v>
      </c>
      <c r="BC265" s="24">
        <f t="shared" ref="BC265" si="2439">(AR265*AX262+AS265*AW262+AT265*AX265+AU265*AW265)</f>
        <v>-0.17186325517642453</v>
      </c>
      <c r="BD265" s="22">
        <f t="shared" ref="BD265" si="2440">AR265*AY262+AT265*AY265-AS265*AZ262-AU265*AZ265</f>
        <v>-1.0827765876156163</v>
      </c>
      <c r="BE265" s="23">
        <f t="shared" ref="BE265" si="2441">(AR265*AZ262+AS265*AY262+AT265*AZ265+AU265*AY265)</f>
        <v>0</v>
      </c>
      <c r="BF265" s="8"/>
      <c r="BG265" s="15">
        <v>0</v>
      </c>
      <c r="BH265" s="85">
        <f t="shared" ref="BH265" si="2442">(1/$BH$8)*SIN($B262*$BI$8)</f>
        <v>7.4641923603054133E-2</v>
      </c>
      <c r="BI265" s="25">
        <f t="shared" ref="BI265" si="2443">COS($BI$8*$B262)</f>
        <v>0.97460620209781268</v>
      </c>
      <c r="BJ265" s="37">
        <v>0</v>
      </c>
      <c r="BL265" s="21">
        <f t="shared" ref="BL265" si="2444">BB265*BG262+BD265*BG265-BC265*BH262-BE265*BH265</f>
        <v>0</v>
      </c>
      <c r="BM265" s="24">
        <f t="shared" ref="BM265" si="2445">(BB265*BH262+BC265*BG262+BD265*BH265+BE265*BG265)</f>
        <v>-0.24831952173964283</v>
      </c>
      <c r="BN265" s="22">
        <f t="shared" ref="BN265" si="2446">BB265*BI262+BD265*BI265-BC265*BJ262-BE265*BJ265</f>
        <v>-0.93982694210902751</v>
      </c>
      <c r="BO265" s="23">
        <f t="shared" ref="BO265" si="2447">(BB265*BJ262+BC265*BI262+BD265*BJ265+BE265*BI265)</f>
        <v>0</v>
      </c>
      <c r="BQ265" s="38">
        <f t="shared" ref="BQ265" si="2448">(180/PI())*ATAN(-1*(($BL$8*BM262+BO262+$BL$8*BM265+BO265)/($BL$8*BL262+BN262+$BL$8*BL265+BN265)))</f>
        <v>-20.915763000517522</v>
      </c>
      <c r="BS265" s="67">
        <f t="shared" ref="BS265" si="2449">20*LOG(((($BL$8*BL262+BN262-$BL$8*BL265-BN265)^2+($BL$8*BM262+BO262-$BL$8*BM265-BO265)^2)/(($BL$8*BL262+BN262+$BL$8*BL265+BN265)^2+($BL$8*BM262+BO262+$BL$8*BM265+BO265)^2))^0.5)</f>
        <v>-19.157350034172499</v>
      </c>
      <c r="BT265" s="65"/>
      <c r="BU265" s="46">
        <f t="shared" si="2015"/>
        <v>4.66</v>
      </c>
      <c r="BV265" s="47">
        <f t="shared" si="2016"/>
        <v>-31.404661413679325</v>
      </c>
      <c r="BW265" s="45">
        <f t="shared" si="2017"/>
        <v>-79.32356334014348</v>
      </c>
      <c r="BX265" s="49">
        <f t="shared" si="2021"/>
        <v>-31.404661413679325</v>
      </c>
      <c r="BY265" s="10">
        <f t="shared" si="2022"/>
        <v>-31.105013789384326</v>
      </c>
      <c r="BZ265" s="48">
        <f t="shared" si="2023"/>
        <v>-0.54288490450299454</v>
      </c>
      <c r="CA265" s="31">
        <f t="shared" si="2018"/>
        <v>-3.1439480255570566E-3</v>
      </c>
      <c r="CC265" s="44">
        <f t="shared" si="2019"/>
        <v>4.66</v>
      </c>
      <c r="CD265" s="47">
        <f t="shared" si="2019"/>
        <v>-31.404661413679325</v>
      </c>
      <c r="CE265" s="45">
        <f t="shared" si="2020"/>
        <v>-3.1439480255570566E-3</v>
      </c>
      <c r="CF265" s="49"/>
      <c r="CG265" s="10">
        <v>-109.62700479676838</v>
      </c>
      <c r="CH265" s="48"/>
      <c r="CI265" s="31"/>
    </row>
    <row r="266" spans="2:87" ht="18.649999999999999" customHeight="1">
      <c r="BS266" s="32"/>
      <c r="BU266" s="46">
        <f t="shared" si="2015"/>
        <v>4.68</v>
      </c>
      <c r="BV266" s="47">
        <f t="shared" si="2016"/>
        <v>-31.904794499738287</v>
      </c>
      <c r="BW266" s="45">
        <f t="shared" si="2017"/>
        <v>-79.945663615931153</v>
      </c>
      <c r="BX266" s="49">
        <f t="shared" si="2021"/>
        <v>-31.904794499738287</v>
      </c>
      <c r="BY266" s="10">
        <f t="shared" si="2022"/>
        <v>-30.164075097236079</v>
      </c>
      <c r="BZ266" s="48">
        <f t="shared" si="2023"/>
        <v>-0.52646242626559825</v>
      </c>
      <c r="CA266" s="31">
        <f t="shared" si="2018"/>
        <v>-2.8018504203664455E-3</v>
      </c>
      <c r="CC266" s="44">
        <f t="shared" si="2019"/>
        <v>4.68</v>
      </c>
      <c r="CD266" s="47">
        <f t="shared" si="2019"/>
        <v>-31.904794499738287</v>
      </c>
      <c r="CE266" s="45">
        <f t="shared" si="2020"/>
        <v>-2.8018504203664455E-3</v>
      </c>
      <c r="CF266" s="49"/>
      <c r="CG266" s="10">
        <v>-109.89357816160609</v>
      </c>
      <c r="CH266" s="48"/>
      <c r="CI266" s="31"/>
    </row>
    <row r="267" spans="2:87" ht="18.649999999999999" customHeight="1" thickBot="1">
      <c r="D267" s="8"/>
      <c r="E267" s="8" t="s">
        <v>93</v>
      </c>
      <c r="F267" s="8"/>
      <c r="G267" s="8"/>
      <c r="H267" s="8"/>
      <c r="I267" s="8"/>
      <c r="J267" s="8" t="s">
        <v>94</v>
      </c>
      <c r="K267" s="8"/>
      <c r="L267" s="8"/>
      <c r="M267" s="8"/>
      <c r="N267" s="8"/>
      <c r="O267" s="8" t="s">
        <v>95</v>
      </c>
      <c r="P267" s="8"/>
      <c r="Q267" s="8"/>
      <c r="R267" s="8"/>
      <c r="S267" s="8"/>
      <c r="T267" s="8" t="s">
        <v>96</v>
      </c>
      <c r="U267" s="8"/>
      <c r="V267" s="8"/>
      <c r="W267" s="8"/>
      <c r="X267" s="8"/>
      <c r="Y267" s="8" t="s">
        <v>97</v>
      </c>
      <c r="Z267" s="8"/>
      <c r="AA267" s="8"/>
      <c r="AB267" s="8"/>
      <c r="AC267" s="8"/>
      <c r="AD267" s="8" t="s">
        <v>98</v>
      </c>
      <c r="AE267" s="8"/>
      <c r="AF267" s="8"/>
      <c r="AG267" s="8"/>
      <c r="AH267" s="8"/>
      <c r="AI267" s="8" t="s">
        <v>99</v>
      </c>
      <c r="AJ267" s="8"/>
      <c r="AK267" s="8"/>
      <c r="AL267" s="8"/>
      <c r="AM267" s="8"/>
      <c r="AN267" s="8" t="s">
        <v>96</v>
      </c>
      <c r="AO267" s="8"/>
      <c r="AP267" s="8"/>
      <c r="AQ267" s="8"/>
      <c r="AR267" s="8"/>
      <c r="AS267" s="8" t="s">
        <v>100</v>
      </c>
      <c r="AT267" s="8"/>
      <c r="AU267" s="8"/>
      <c r="AV267" s="8"/>
      <c r="AW267" s="8"/>
      <c r="AX267" s="8" t="s">
        <v>94</v>
      </c>
      <c r="AY267" s="8"/>
      <c r="AZ267" s="8"/>
      <c r="BA267" s="8"/>
      <c r="BB267" s="8"/>
      <c r="BC267" s="8" t="s">
        <v>101</v>
      </c>
      <c r="BD267" s="8"/>
      <c r="BE267" s="8"/>
      <c r="BF267" s="8"/>
      <c r="BG267" s="8"/>
      <c r="BH267" s="8" t="s">
        <v>96</v>
      </c>
      <c r="BI267" s="8"/>
      <c r="BJ267" s="8"/>
      <c r="BK267" s="8"/>
      <c r="BL267" s="8"/>
      <c r="BM267" s="8" t="s">
        <v>102</v>
      </c>
      <c r="BN267" s="8"/>
      <c r="BO267" s="8"/>
      <c r="BP267" s="8"/>
      <c r="BU267" s="46">
        <f t="shared" si="2015"/>
        <v>4.7</v>
      </c>
      <c r="BV267" s="47">
        <f t="shared" si="2016"/>
        <v>-32.386802930095413</v>
      </c>
      <c r="BW267" s="45">
        <f t="shared" si="2017"/>
        <v>-80.548945117875888</v>
      </c>
      <c r="BX267" s="49">
        <f t="shared" si="2021"/>
        <v>-32.386802930095413</v>
      </c>
      <c r="BY267" s="10">
        <f t="shared" si="2022"/>
        <v>-29.308152423713011</v>
      </c>
      <c r="BZ267" s="48">
        <f t="shared" si="2023"/>
        <v>-0.51152375747014822</v>
      </c>
      <c r="CA267" s="31">
        <f t="shared" si="2018"/>
        <v>-2.5074332694207968E-3</v>
      </c>
      <c r="CC267" s="44">
        <f t="shared" si="2019"/>
        <v>4.7</v>
      </c>
      <c r="CD267" s="47">
        <f t="shared" si="2019"/>
        <v>-32.386802930095413</v>
      </c>
      <c r="CE267" s="45">
        <f t="shared" si="2020"/>
        <v>-2.5074332694207968E-3</v>
      </c>
      <c r="CF267" s="49"/>
      <c r="CG267" s="10">
        <v>-110.15896049450234</v>
      </c>
      <c r="CH267" s="48"/>
      <c r="CI267" s="31"/>
    </row>
    <row r="268" spans="2:87" ht="18.649999999999999" customHeight="1" thickBot="1">
      <c r="B268" s="16"/>
      <c r="D268" s="250" t="s">
        <v>22</v>
      </c>
      <c r="E268" s="251"/>
      <c r="F268" s="252" t="s">
        <v>23</v>
      </c>
      <c r="G268" s="253"/>
      <c r="H268" s="123"/>
      <c r="I268" s="242" t="s">
        <v>1</v>
      </c>
      <c r="J268" s="243"/>
      <c r="K268" s="244" t="s">
        <v>2</v>
      </c>
      <c r="L268" s="245"/>
      <c r="M268" s="123"/>
      <c r="N268" s="242" t="s">
        <v>43</v>
      </c>
      <c r="O268" s="243"/>
      <c r="P268" s="244" t="s">
        <v>44</v>
      </c>
      <c r="Q268" s="245"/>
      <c r="R268" s="123"/>
      <c r="S268" s="242" t="s">
        <v>32</v>
      </c>
      <c r="T268" s="243"/>
      <c r="U268" s="244" t="s">
        <v>33</v>
      </c>
      <c r="V268" s="245"/>
      <c r="W268" s="123"/>
      <c r="X268" s="242" t="s">
        <v>45</v>
      </c>
      <c r="Y268" s="243"/>
      <c r="Z268" s="244" t="s">
        <v>46</v>
      </c>
      <c r="AA268" s="245"/>
      <c r="AB268" s="127"/>
      <c r="AC268" s="242" t="s">
        <v>62</v>
      </c>
      <c r="AD268" s="243"/>
      <c r="AE268" s="244" t="s">
        <v>3</v>
      </c>
      <c r="AF268" s="245"/>
      <c r="AG268" s="123"/>
      <c r="AH268" s="242" t="s">
        <v>76</v>
      </c>
      <c r="AI268" s="243"/>
      <c r="AJ268" s="244" t="s">
        <v>77</v>
      </c>
      <c r="AK268" s="245"/>
      <c r="AL268" s="127"/>
      <c r="AM268" s="242" t="s">
        <v>64</v>
      </c>
      <c r="AN268" s="243"/>
      <c r="AO268" s="244" t="s">
        <v>65</v>
      </c>
      <c r="AP268" s="245"/>
      <c r="AQ268" s="123"/>
      <c r="AR268" s="242" t="s">
        <v>80</v>
      </c>
      <c r="AS268" s="243"/>
      <c r="AT268" s="244" t="s">
        <v>81</v>
      </c>
      <c r="AU268" s="245"/>
      <c r="AV268" s="127"/>
      <c r="AW268" s="242" t="s">
        <v>68</v>
      </c>
      <c r="AX268" s="243"/>
      <c r="AY268" s="244" t="s">
        <v>69</v>
      </c>
      <c r="AZ268" s="245"/>
      <c r="BA268" s="123"/>
      <c r="BB268" s="246" t="s">
        <v>84</v>
      </c>
      <c r="BC268" s="247"/>
      <c r="BD268" s="248" t="s">
        <v>85</v>
      </c>
      <c r="BE268" s="249"/>
      <c r="BF268" s="127"/>
      <c r="BG268" s="242" t="s">
        <v>72</v>
      </c>
      <c r="BH268" s="243"/>
      <c r="BI268" s="244" t="s">
        <v>73</v>
      </c>
      <c r="BJ268" s="245"/>
      <c r="BK268" s="123"/>
      <c r="BL268" s="242" t="s">
        <v>88</v>
      </c>
      <c r="BM268" s="243"/>
      <c r="BN268" s="244" t="s">
        <v>89</v>
      </c>
      <c r="BO268" s="245"/>
      <c r="BP268" s="123"/>
      <c r="BQ268" s="19" t="s">
        <v>165</v>
      </c>
      <c r="BS268" s="63" t="s">
        <v>120</v>
      </c>
      <c r="BT268" s="4"/>
      <c r="BU268" s="46">
        <f t="shared" si="2015"/>
        <v>4.72</v>
      </c>
      <c r="BV268" s="47">
        <f t="shared" si="2016"/>
        <v>-32.851434869776782</v>
      </c>
      <c r="BW268" s="45">
        <f t="shared" si="2017"/>
        <v>-81.135108166350136</v>
      </c>
      <c r="BX268" s="49">
        <f t="shared" si="2021"/>
        <v>-32.851434869776782</v>
      </c>
      <c r="BY268" s="10">
        <f t="shared" si="2022"/>
        <v>-28.52813973806084</v>
      </c>
      <c r="BZ268" s="48">
        <f t="shared" si="2023"/>
        <v>-0.49790996789819436</v>
      </c>
      <c r="CA268" s="31">
        <f t="shared" si="2018"/>
        <v>-2.2529599289521944E-3</v>
      </c>
      <c r="CC268" s="44">
        <f t="shared" si="2019"/>
        <v>4.72</v>
      </c>
      <c r="CD268" s="47">
        <f t="shared" si="2019"/>
        <v>-32.851434869776782</v>
      </c>
      <c r="CE268" s="45">
        <f t="shared" si="2020"/>
        <v>-2.2529599289521944E-3</v>
      </c>
      <c r="CF268" s="49"/>
      <c r="CG268" s="10">
        <v>-110.42316262967111</v>
      </c>
      <c r="CH268" s="48"/>
      <c r="CI268" s="31"/>
    </row>
    <row r="269" spans="2:87" ht="18.649999999999999" customHeight="1" thickTop="1" thickBot="1">
      <c r="B269" s="39">
        <v>0.7</v>
      </c>
      <c r="D269" s="25">
        <f t="shared" ref="D269" si="2450">COS($F$8*$B269)</f>
        <v>0.97309904538555525</v>
      </c>
      <c r="E269" s="26">
        <v>0</v>
      </c>
      <c r="F269" s="10">
        <v>0</v>
      </c>
      <c r="G269" s="85">
        <f t="shared" ref="G269" si="2451">$E$8*SIN($B269*$F$8)</f>
        <v>0.69116150849674063</v>
      </c>
      <c r="I269" s="21">
        <v>1</v>
      </c>
      <c r="J269" s="24">
        <v>0</v>
      </c>
      <c r="K269" s="22">
        <v>0</v>
      </c>
      <c r="L269" s="23">
        <v>0</v>
      </c>
      <c r="N269" s="21">
        <f t="shared" ref="N269" si="2452">D269*I269+F269*I272-E269*J269-G269*J272</f>
        <v>0.36518293572640537</v>
      </c>
      <c r="O269" s="24">
        <f t="shared" ref="O269" si="2453">(D269*J269+E269*I269+F269*J272+G269*I272)</f>
        <v>0</v>
      </c>
      <c r="P269" s="22">
        <f t="shared" ref="P269" si="2454">D269*K269+F269*K272-E269*L269-G269*L272</f>
        <v>0</v>
      </c>
      <c r="Q269" s="23">
        <f t="shared" ref="Q269" si="2455">(D269*L269+E269*K269+F269*L272+G269*K272)</f>
        <v>0.69116150849674063</v>
      </c>
      <c r="S269" s="25">
        <f t="shared" ref="S269" si="2456">COS($U$8*$B269)</f>
        <v>0.91882500250958787</v>
      </c>
      <c r="T269" s="26">
        <v>0</v>
      </c>
      <c r="U269" s="10">
        <v>0</v>
      </c>
      <c r="V269" s="85">
        <f t="shared" ref="V269" si="2457">$T$8*SIN($B269*$U$8)</f>
        <v>1.1839955797507451</v>
      </c>
      <c r="X269" s="21">
        <f t="shared" ref="X269" si="2458">N269*S269+P269*S272-O269*T269-Q269*T272</f>
        <v>0.24461341506260664</v>
      </c>
      <c r="Y269" s="24">
        <f t="shared" ref="Y269" si="2459">(N269*T269+O269*S269+P269*T272+Q269*S272)</f>
        <v>0</v>
      </c>
      <c r="Z269" s="22">
        <f t="shared" ref="Z269" si="2460">N269*U269+P269*U272-O269*V269-Q269*V272</f>
        <v>0</v>
      </c>
      <c r="AA269" s="23">
        <f t="shared" ref="AA269" si="2461">(N269*V269+O269*U269+P269*V272+Q269*U272)</f>
        <v>1.0674314564795127</v>
      </c>
      <c r="AB269" s="8"/>
      <c r="AC269" s="21">
        <v>1</v>
      </c>
      <c r="AD269" s="24">
        <v>0</v>
      </c>
      <c r="AE269" s="22">
        <v>0</v>
      </c>
      <c r="AF269" s="23">
        <v>0</v>
      </c>
      <c r="AH269" s="21">
        <f t="shared" ref="AH269" si="2462">X269*AC269+Z269*AC272-Y269*AD269-AA269*AD272</f>
        <v>-0.78279209148168349</v>
      </c>
      <c r="AI269" s="24">
        <f t="shared" ref="AI269" si="2463">(X269*AD269+Y269*AC269+Z269*AD272+AA269*AC272)</f>
        <v>0</v>
      </c>
      <c r="AJ269" s="22">
        <f t="shared" ref="AJ269" si="2464">X269*AE269+Z269*AE272-Y269*AF269-AA269*AF272</f>
        <v>0</v>
      </c>
      <c r="AK269" s="23">
        <f t="shared" ref="AK269" si="2465">(X269*AF269+Y269*AE269+Z269*AF272+AA269*AE272)</f>
        <v>1.0674314564795127</v>
      </c>
      <c r="AL269" s="8"/>
      <c r="AM269" s="25">
        <f t="shared" ref="AM269" si="2466">COS($AO$8*$B269)</f>
        <v>0.91882500250958787</v>
      </c>
      <c r="AN269" s="26">
        <v>0</v>
      </c>
      <c r="AO269" s="10">
        <v>0</v>
      </c>
      <c r="AP269" s="85">
        <f t="shared" ref="AP269" si="2467">$AN$8*SIN($B269*$AO$8)</f>
        <v>1.1839955797507451</v>
      </c>
      <c r="AR269" s="21">
        <f t="shared" ref="AR269" si="2468">AH269*AM269+AJ269*AM272-AI269*AN269-AK269*AN272</f>
        <v>-0.85967495943777039</v>
      </c>
      <c r="AS269" s="24">
        <f t="shared" ref="AS269" si="2469">(AH269*AN269+AI269*AM269+AJ269*AN272+AK269*AM272)</f>
        <v>0</v>
      </c>
      <c r="AT269" s="22">
        <f t="shared" ref="AT269" si="2470">AH269*AO269+AJ269*AO272-AI269*AP269-AK269*AP272</f>
        <v>0</v>
      </c>
      <c r="AU269" s="23">
        <f t="shared" ref="AU269" si="2471">(AH269*AP269+AI269*AO269+AJ269*AP272+AK269*AO272)</f>
        <v>5.3960334500447127E-2</v>
      </c>
      <c r="AV269" s="8"/>
      <c r="AW269" s="21">
        <v>1</v>
      </c>
      <c r="AX269" s="24">
        <v>0</v>
      </c>
      <c r="AY269" s="22">
        <v>0</v>
      </c>
      <c r="AZ269" s="23">
        <v>0</v>
      </c>
      <c r="BB269" s="21">
        <f t="shared" ref="BB269" si="2472">AR269*AW269+AT269*AW272-AS269*AX269-AU269*AX272</f>
        <v>-0.90713616238694028</v>
      </c>
      <c r="BC269" s="24">
        <f t="shared" ref="BC269" si="2473">(AR269*AX269+AS269*AW269+AT269*AX272+AU269*AW272)</f>
        <v>0</v>
      </c>
      <c r="BD269" s="22">
        <f t="shared" ref="BD269" si="2474">AR269*AY269+AT269*AY272-AS269*AZ269-AU269*AZ272</f>
        <v>0</v>
      </c>
      <c r="BE269" s="23">
        <f t="shared" ref="BE269" si="2475">(AR269*AZ269+AS269*AY269+AT269*AZ272+AU269*AY272)</f>
        <v>5.3960334500447127E-2</v>
      </c>
      <c r="BF269" s="8"/>
      <c r="BG269" s="25">
        <f t="shared" ref="BG269" si="2476">COS($BI$8*$B269)</f>
        <v>0.9730973142918028</v>
      </c>
      <c r="BH269" s="26">
        <v>0</v>
      </c>
      <c r="BI269" s="10">
        <v>0</v>
      </c>
      <c r="BJ269" s="85">
        <f t="shared" ref="BJ269" si="2477">$BH$8*SIN($B269*$BI$8)</f>
        <v>0.69118344327878989</v>
      </c>
      <c r="BL269" s="21">
        <f t="shared" ref="BL269" si="2478">BB269*BG269+BD269*BG272-BC269*BH269-BE269*BH272</f>
        <v>-0.88687581773798141</v>
      </c>
      <c r="BM269" s="24">
        <f t="shared" ref="BM269" si="2479">(BB269*BH269+BC269*BG269+BD269*BH272+BE269*BG272)</f>
        <v>0</v>
      </c>
      <c r="BN269" s="22">
        <f t="shared" ref="BN269" si="2480">BB269*BI269+BD269*BI272-BC269*BJ269-BE269*BJ272</f>
        <v>0</v>
      </c>
      <c r="BO269" s="23">
        <f t="shared" ref="BO269" si="2481">(BB269*BJ269+BC269*BI269+BD269*BJ272+BE269*BI272)</f>
        <v>-0.57448883966064046</v>
      </c>
      <c r="BQ269" s="27">
        <f t="shared" ref="BQ269" si="2482">20*LOG((2*$BL$8)/(($BL$8*BL269+BN269+$BL$8*BL272+BN272)^2+($BL$8*BM269+BO269+$BL$8*BM272+BO272)^2)^0.5)</f>
        <v>-4.4481883792806653E-2</v>
      </c>
      <c r="BS269" s="64">
        <f t="shared" ref="BS269" si="2483">((BL269^2+BM269^2)/(BL272^2+BM272^2))^0.5</f>
        <v>2.3868939378308447</v>
      </c>
      <c r="BT269" s="4"/>
      <c r="BU269" s="46">
        <f t="shared" si="2015"/>
        <v>4.74</v>
      </c>
      <c r="BV269" s="47">
        <f t="shared" si="2016"/>
        <v>-33.299359104416681</v>
      </c>
      <c r="BW269" s="45">
        <f t="shared" si="2017"/>
        <v>-81.705670961111366</v>
      </c>
      <c r="BX269" s="49">
        <f t="shared" si="2021"/>
        <v>-33.299359104416681</v>
      </c>
      <c r="BY269" s="10">
        <f t="shared" si="2022"/>
        <v>-27.816222344652058</v>
      </c>
      <c r="BZ269" s="48">
        <f t="shared" si="2023"/>
        <v>-0.48548466538099527</v>
      </c>
      <c r="CA269" s="31">
        <f t="shared" si="2018"/>
        <v>-2.0321230549256212E-3</v>
      </c>
      <c r="CC269" s="44">
        <f t="shared" si="2019"/>
        <v>4.74</v>
      </c>
      <c r="CD269" s="47">
        <f t="shared" si="2019"/>
        <v>-33.299359104416681</v>
      </c>
      <c r="CE269" s="45">
        <f t="shared" si="2020"/>
        <v>-2.0321230549256212E-3</v>
      </c>
      <c r="CF269" s="49"/>
      <c r="CG269" s="10">
        <v>-110.6861952510958</v>
      </c>
      <c r="CH269" s="48"/>
      <c r="CI269" s="31"/>
    </row>
    <row r="270" spans="2:87" ht="18.649999999999999" customHeight="1" thickBot="1">
      <c r="D270" s="25"/>
      <c r="E270" s="10"/>
      <c r="F270" s="10"/>
      <c r="G270" s="31"/>
      <c r="I270" s="29"/>
      <c r="L270" s="30"/>
      <c r="N270" s="29"/>
      <c r="Q270" s="30"/>
      <c r="S270" s="29"/>
      <c r="V270" s="30"/>
      <c r="X270" s="29"/>
      <c r="AA270" s="30"/>
      <c r="AC270" s="29"/>
      <c r="AF270" s="30"/>
      <c r="AH270" s="29"/>
      <c r="AK270" s="30"/>
      <c r="AM270" s="29"/>
      <c r="AP270" s="30"/>
      <c r="AR270" s="29"/>
      <c r="AU270" s="30"/>
      <c r="AW270" s="29"/>
      <c r="AZ270" s="30"/>
      <c r="BB270" s="29"/>
      <c r="BE270" s="30"/>
      <c r="BG270" s="29"/>
      <c r="BJ270" s="30"/>
      <c r="BL270" s="29"/>
      <c r="BO270" s="30"/>
      <c r="BS270" s="65"/>
      <c r="BT270" s="65"/>
      <c r="BU270" s="46">
        <f t="shared" si="2015"/>
        <v>4.76</v>
      </c>
      <c r="BV270" s="47">
        <f t="shared" si="2016"/>
        <v>-33.73117130036561</v>
      </c>
      <c r="BW270" s="45">
        <f t="shared" si="2017"/>
        <v>-82.261995408004395</v>
      </c>
      <c r="BX270" s="49">
        <f t="shared" si="2021"/>
        <v>-33.73117130036561</v>
      </c>
      <c r="BY270" s="10">
        <f t="shared" si="2022"/>
        <v>-27.165670938469415</v>
      </c>
      <c r="BZ270" s="48">
        <f t="shared" si="2023"/>
        <v>-0.4741304013896292</v>
      </c>
      <c r="CA270" s="31">
        <f t="shared" si="2018"/>
        <v>-1.8397514995815677E-3</v>
      </c>
      <c r="CC270" s="44">
        <f t="shared" si="2019"/>
        <v>4.76</v>
      </c>
      <c r="CD270" s="47">
        <f t="shared" si="2019"/>
        <v>-33.73117130036561</v>
      </c>
      <c r="CE270" s="45">
        <f t="shared" si="2020"/>
        <v>-1.8397514995815677E-3</v>
      </c>
      <c r="CF270" s="49"/>
      <c r="CG270" s="10">
        <v>-110.94806889534566</v>
      </c>
      <c r="CH270" s="48"/>
      <c r="CI270" s="31"/>
    </row>
    <row r="271" spans="2:87" ht="18.649999999999999" customHeight="1" thickBot="1">
      <c r="D271" s="254" t="s">
        <v>24</v>
      </c>
      <c r="E271" s="255"/>
      <c r="F271" s="256" t="s">
        <v>25</v>
      </c>
      <c r="G271" s="257"/>
      <c r="H271" s="123"/>
      <c r="I271" s="242" t="s">
        <v>4</v>
      </c>
      <c r="J271" s="243"/>
      <c r="K271" s="244" t="s">
        <v>5</v>
      </c>
      <c r="L271" s="245"/>
      <c r="M271" s="123"/>
      <c r="N271" s="242" t="s">
        <v>6</v>
      </c>
      <c r="O271" s="243"/>
      <c r="P271" s="244" t="s">
        <v>7</v>
      </c>
      <c r="Q271" s="245"/>
      <c r="R271" s="123"/>
      <c r="S271" s="242" t="s">
        <v>34</v>
      </c>
      <c r="T271" s="243"/>
      <c r="U271" s="244" t="s">
        <v>35</v>
      </c>
      <c r="V271" s="245"/>
      <c r="W271" s="123"/>
      <c r="X271" s="242" t="s">
        <v>47</v>
      </c>
      <c r="Y271" s="243"/>
      <c r="Z271" s="244" t="s">
        <v>48</v>
      </c>
      <c r="AA271" s="245"/>
      <c r="AB271" s="127"/>
      <c r="AC271" s="242" t="s">
        <v>63</v>
      </c>
      <c r="AD271" s="243"/>
      <c r="AE271" s="244" t="s">
        <v>8</v>
      </c>
      <c r="AF271" s="245"/>
      <c r="AG271" s="123"/>
      <c r="AH271" s="242" t="s">
        <v>78</v>
      </c>
      <c r="AI271" s="243"/>
      <c r="AJ271" s="244" t="s">
        <v>79</v>
      </c>
      <c r="AK271" s="245"/>
      <c r="AL271" s="127"/>
      <c r="AM271" s="242" t="s">
        <v>67</v>
      </c>
      <c r="AN271" s="243"/>
      <c r="AO271" s="244" t="s">
        <v>66</v>
      </c>
      <c r="AP271" s="245"/>
      <c r="AQ271" s="123"/>
      <c r="AR271" s="242" t="s">
        <v>83</v>
      </c>
      <c r="AS271" s="243"/>
      <c r="AT271" s="244" t="s">
        <v>82</v>
      </c>
      <c r="AU271" s="245"/>
      <c r="AV271" s="127"/>
      <c r="AW271" s="242" t="s">
        <v>71</v>
      </c>
      <c r="AX271" s="243"/>
      <c r="AY271" s="244" t="s">
        <v>70</v>
      </c>
      <c r="AZ271" s="245"/>
      <c r="BA271" s="123"/>
      <c r="BB271" s="124" t="s">
        <v>87</v>
      </c>
      <c r="BC271" s="125"/>
      <c r="BD271" s="122" t="s">
        <v>86</v>
      </c>
      <c r="BE271" s="126"/>
      <c r="BF271" s="127"/>
      <c r="BG271" s="242" t="s">
        <v>74</v>
      </c>
      <c r="BH271" s="243"/>
      <c r="BI271" s="244" t="s">
        <v>75</v>
      </c>
      <c r="BJ271" s="245"/>
      <c r="BK271" s="123"/>
      <c r="BL271" s="242" t="s">
        <v>91</v>
      </c>
      <c r="BM271" s="243"/>
      <c r="BN271" s="244" t="s">
        <v>90</v>
      </c>
      <c r="BO271" s="245"/>
      <c r="BP271" s="123"/>
      <c r="BQ271" s="35" t="s">
        <v>166</v>
      </c>
      <c r="BS271" s="66" t="s">
        <v>121</v>
      </c>
      <c r="BT271" s="65"/>
      <c r="BU271" s="46">
        <f t="shared" si="2015"/>
        <v>4.78</v>
      </c>
      <c r="BV271" s="47">
        <f t="shared" si="2016"/>
        <v>-34.14739911522264</v>
      </c>
      <c r="BW271" s="45">
        <f t="shared" si="2017"/>
        <v>-82.805308826773796</v>
      </c>
      <c r="BX271" s="49">
        <f t="shared" si="2021"/>
        <v>-34.14739911522264</v>
      </c>
      <c r="BY271" s="10">
        <f t="shared" si="2022"/>
        <v>-26.570674861809916</v>
      </c>
      <c r="BZ271" s="48">
        <f t="shared" si="2023"/>
        <v>-0.46374576081547236</v>
      </c>
      <c r="CA271" s="31">
        <f t="shared" si="2018"/>
        <v>-1.6715831175266719E-3</v>
      </c>
      <c r="CC271" s="44">
        <f t="shared" si="2019"/>
        <v>4.78</v>
      </c>
      <c r="CD271" s="47">
        <f t="shared" si="2019"/>
        <v>-34.14739911522264</v>
      </c>
      <c r="CE271" s="45">
        <f t="shared" si="2020"/>
        <v>-1.6715831175266719E-3</v>
      </c>
      <c r="CF271" s="49"/>
      <c r="CG271" s="10">
        <v>-111.20879395432583</v>
      </c>
      <c r="CH271" s="48"/>
      <c r="CI271" s="31"/>
    </row>
    <row r="272" spans="2:87" ht="18.649999999999999" customHeight="1" thickTop="1" thickBot="1">
      <c r="D272" s="15">
        <v>0</v>
      </c>
      <c r="E272" s="145">
        <f t="shared" ref="E272" si="2484">(1/$E$8)*SIN($B269*$F$8)</f>
        <v>7.6795723166304508E-2</v>
      </c>
      <c r="F272" s="15">
        <f t="shared" ref="F272" si="2485">COS($F$8*$B269)</f>
        <v>0.97309904538555525</v>
      </c>
      <c r="G272" s="37">
        <v>0</v>
      </c>
      <c r="I272" s="21">
        <v>0</v>
      </c>
      <c r="J272" s="24">
        <f t="shared" ref="J272" si="2486">(TAN($K$8*$B269))/$J$8</f>
        <v>0.87955724123201329</v>
      </c>
      <c r="K272" s="22">
        <v>1</v>
      </c>
      <c r="L272" s="23">
        <v>0</v>
      </c>
      <c r="N272" s="21">
        <f t="shared" ref="N272" si="2487">D272*I269+F272*I272-E272*J269-G272*J272</f>
        <v>0</v>
      </c>
      <c r="O272" s="24">
        <f t="shared" ref="O272" si="2488">(D272*J269+E272*I269+F272*J272+G272*I272)</f>
        <v>0.93269203497112918</v>
      </c>
      <c r="P272" s="22">
        <f t="shared" ref="P272" si="2489">D272*K269+F272*K272-E272*L269-G272*L272</f>
        <v>0.97309904538555525</v>
      </c>
      <c r="Q272" s="23">
        <f t="shared" ref="Q272" si="2490">(D272*L269+E272*K269+F272*L272+G272*K272)</f>
        <v>0</v>
      </c>
      <c r="S272" s="15">
        <v>0</v>
      </c>
      <c r="T272" s="145">
        <f t="shared" ref="T272" si="2491">(1/$T$8)*SIN($B269*$U$8)</f>
        <v>0.13155506441674944</v>
      </c>
      <c r="U272" s="15">
        <f t="shared" ref="U272" si="2492">COS($U$8*$B269)</f>
        <v>0.91882500250958787</v>
      </c>
      <c r="V272" s="37">
        <v>0</v>
      </c>
      <c r="X272" s="21">
        <f t="shared" ref="X272" si="2493">N272*S269+P272*S272-O272*T269-Q272*T272</f>
        <v>0</v>
      </c>
      <c r="Y272" s="24">
        <f t="shared" ref="Y272" si="2494">(N272*T269+O272*S269+P272*T272+Q272*S272)</f>
        <v>0.98499686897259453</v>
      </c>
      <c r="Z272" s="22">
        <f t="shared" ref="Z272" si="2495">N272*U269+P272*U272-O272*V269-Q272*V272</f>
        <v>-0.21019551385608404</v>
      </c>
      <c r="AA272" s="23">
        <f t="shared" ref="AA272" si="2496">(N272*V269+O272*U269+P272*V272+Q272*U272)</f>
        <v>0</v>
      </c>
      <c r="AB272" s="8"/>
      <c r="AC272" s="21">
        <v>0</v>
      </c>
      <c r="AD272" s="24">
        <f t="shared" ref="AD272" si="2497">(TAN($AE$8*$B269))/$AD$8</f>
        <v>0.9625025572440673</v>
      </c>
      <c r="AE272" s="22">
        <v>1</v>
      </c>
      <c r="AF272" s="23">
        <v>0</v>
      </c>
      <c r="AH272" s="21">
        <f t="shared" ref="AH272" si="2498">X272*AC269+Z272*AC272-Y272*AD269-AA272*AD272</f>
        <v>0</v>
      </c>
      <c r="AI272" s="24">
        <f t="shared" ref="AI272" si="2499">(X272*AD269+Y272*AC269+Z272*AD272+AA272*AC272)</f>
        <v>0.78268314936488292</v>
      </c>
      <c r="AJ272" s="22">
        <f t="shared" ref="AJ272" si="2500">X272*AE269+Z272*AE272-Y272*AF269-AA272*AF272</f>
        <v>-0.21019551385608404</v>
      </c>
      <c r="AK272" s="23">
        <f t="shared" ref="AK272" si="2501">(X272*AF269+Y272*AE269+Z272*AF272+AA272*AE272)</f>
        <v>0</v>
      </c>
      <c r="AL272" s="8"/>
      <c r="AM272" s="15">
        <v>0</v>
      </c>
      <c r="AN272" s="85">
        <f t="shared" ref="AN272" si="2502">(1/$AN$8)*SIN($B269*$AO$8)</f>
        <v>0.13155506441674944</v>
      </c>
      <c r="AO272" s="25">
        <f t="shared" ref="AO272" si="2503">COS($AO$8*$B269)</f>
        <v>0.91882500250958787</v>
      </c>
      <c r="AP272" s="37">
        <v>0</v>
      </c>
      <c r="AR272" s="21">
        <f t="shared" ref="AR272" si="2504">AH272*AM269+AJ272*AM272-AI272*AN269-AK272*AN272</f>
        <v>0</v>
      </c>
      <c r="AS272" s="24">
        <f t="shared" ref="AS272" si="2505">(AH272*AN269+AI272*AM269+AJ272*AN272+AK272*AM272)</f>
        <v>0.69149656231395185</v>
      </c>
      <c r="AT272" s="22">
        <f t="shared" ref="AT272" si="2506">AH272*AO269+AJ272*AO272-AI272*AP269-AK272*AP272</f>
        <v>-1.1198262827397341</v>
      </c>
      <c r="AU272" s="23">
        <f t="shared" ref="AU272" si="2507">(AH272*AP269+AI272*AO269+AJ272*AP272+AK272*AO272)</f>
        <v>0</v>
      </c>
      <c r="AV272" s="8"/>
      <c r="AW272" s="21">
        <v>0</v>
      </c>
      <c r="AX272" s="24">
        <f t="shared" ref="AX272" si="2508">(TAN($AY$8*$B269))/$AX$8</f>
        <v>0.87955724123201329</v>
      </c>
      <c r="AY272" s="22">
        <v>1</v>
      </c>
      <c r="AZ272" s="23">
        <v>0</v>
      </c>
      <c r="BB272" s="21">
        <f t="shared" ref="BB272" si="2509">AR272*AW269+AT272*AW272-AS272*AX269-AU272*AX272</f>
        <v>0</v>
      </c>
      <c r="BC272" s="24">
        <f t="shared" ref="BC272" si="2510">(AR272*AX269+AS272*AW269+AT272*AX272+AU272*AW272)</f>
        <v>-0.29345475359170914</v>
      </c>
      <c r="BD272" s="22">
        <f t="shared" ref="BD272" si="2511">AR272*AY269+AT272*AY272-AS272*AZ269-AU272*AZ272</f>
        <v>-1.1198262827397341</v>
      </c>
      <c r="BE272" s="23">
        <f t="shared" ref="BE272" si="2512">(AR272*AZ269+AS272*AY269+AT272*AZ272+AU272*AY272)</f>
        <v>0</v>
      </c>
      <c r="BF272" s="8"/>
      <c r="BG272" s="15">
        <v>0</v>
      </c>
      <c r="BH272" s="85">
        <f t="shared" ref="BH272" si="2513">(1/$BH$8)*SIN($B269*$BI$8)</f>
        <v>7.6798160364309975E-2</v>
      </c>
      <c r="BI272" s="25">
        <f t="shared" ref="BI272" si="2514">COS($BI$8*$B269)</f>
        <v>0.9730973142918028</v>
      </c>
      <c r="BJ272" s="37">
        <v>0</v>
      </c>
      <c r="BL272" s="21">
        <f t="shared" ref="BL272" si="2515">BB272*BG269+BD272*BG272-BC272*BH269-BE272*BH272</f>
        <v>0</v>
      </c>
      <c r="BM272" s="24">
        <f t="shared" ref="BM272" si="2516">(BB272*BH269+BC272*BG269+BD272*BH272+BE272*BG272)</f>
        <v>-0.37156063102827019</v>
      </c>
      <c r="BN272" s="22">
        <f t="shared" ref="BN272" si="2517">BB272*BI269+BD272*BI272-BC272*BJ269-BE272*BJ272</f>
        <v>-0.88686888117336182</v>
      </c>
      <c r="BO272" s="23">
        <f t="shared" ref="BO272" si="2518">(BB272*BJ269+BC272*BI269+BD272*BJ272+BE272*BI272)</f>
        <v>0</v>
      </c>
      <c r="BQ272" s="38">
        <f t="shared" ref="BQ272" si="2519">(180/PI())*ATAN(-1*(($BL$8*BM269+BO269+$BL$8*BM272+BO272)/($BL$8*BL269+BN269+$BL$8*BL272+BN272)))</f>
        <v>-28.07380214684882</v>
      </c>
      <c r="BS272" s="67">
        <f t="shared" ref="BS272" si="2520">20*LOG(((($BL$8*BL269+BN269-$BL$8*BL272-BN272)^2+($BL$8*BM269+BO269-$BL$8*BM272-BO272)^2)/(($BL$8*BL269+BN269+$BL$8*BL272+BN272)^2+($BL$8*BM269+BO269+$BL$8*BM272+BO272)^2))^0.5)</f>
        <v>-19.918233359772859</v>
      </c>
      <c r="BT272" s="65"/>
      <c r="BU272" s="46">
        <f t="shared" si="2015"/>
        <v>4.8</v>
      </c>
      <c r="BV272" s="47">
        <f t="shared" si="2016"/>
        <v>-34.548506281308256</v>
      </c>
      <c r="BW272" s="45">
        <f t="shared" si="2017"/>
        <v>-83.336722324009983</v>
      </c>
      <c r="BX272" s="49">
        <f t="shared" si="2021"/>
        <v>-34.548506281308256</v>
      </c>
      <c r="BY272" s="10">
        <f t="shared" si="2022"/>
        <v>-26.026206562927111</v>
      </c>
      <c r="BZ272" s="48">
        <f t="shared" si="2023"/>
        <v>-0.4542429963272348</v>
      </c>
      <c r="CA272" s="31">
        <f t="shared" si="2018"/>
        <v>-1.5240874443380376E-3</v>
      </c>
      <c r="CC272" s="44">
        <f t="shared" si="2019"/>
        <v>4.8</v>
      </c>
      <c r="CD272" s="47">
        <f t="shared" si="2019"/>
        <v>-34.548506281308256</v>
      </c>
      <c r="CE272" s="45">
        <f t="shared" si="2020"/>
        <v>-1.5240874443380376E-3</v>
      </c>
      <c r="CF272" s="49"/>
      <c r="CG272" s="10">
        <v>-111.46838067796223</v>
      </c>
      <c r="CH272" s="48"/>
      <c r="CI272" s="31"/>
    </row>
    <row r="273" spans="2:87" ht="18.649999999999999" customHeight="1">
      <c r="BS273" s="32"/>
      <c r="BU273" s="46">
        <f t="shared" si="2015"/>
        <v>4.82</v>
      </c>
      <c r="BV273" s="47">
        <f t="shared" si="2016"/>
        <v>-34.934895752551796</v>
      </c>
      <c r="BW273" s="45">
        <f t="shared" si="2017"/>
        <v>-83.857246455268537</v>
      </c>
      <c r="BX273" s="49">
        <f t="shared" si="2021"/>
        <v>-34.934895752551796</v>
      </c>
      <c r="BY273" s="10">
        <f t="shared" si="2022"/>
        <v>-25.527911131498204</v>
      </c>
      <c r="BZ273" s="48">
        <f t="shared" si="2023"/>
        <v>-0.44554610040115478</v>
      </c>
      <c r="CA273" s="31">
        <f t="shared" si="2018"/>
        <v>-1.3943264005684302E-3</v>
      </c>
      <c r="CC273" s="44">
        <f t="shared" si="2019"/>
        <v>4.82</v>
      </c>
      <c r="CD273" s="47">
        <f t="shared" si="2019"/>
        <v>-34.934895752551796</v>
      </c>
      <c r="CE273" s="45">
        <f t="shared" si="2020"/>
        <v>-1.3943264005684302E-3</v>
      </c>
      <c r="CF273" s="49"/>
      <c r="CG273" s="10">
        <v>-111.7268391768235</v>
      </c>
      <c r="CH273" s="48"/>
      <c r="CI273" s="31"/>
    </row>
    <row r="274" spans="2:87" ht="18.649999999999999" customHeight="1" thickBot="1">
      <c r="D274" s="8"/>
      <c r="E274" s="8" t="s">
        <v>93</v>
      </c>
      <c r="F274" s="8"/>
      <c r="G274" s="8"/>
      <c r="H274" s="8"/>
      <c r="I274" s="8"/>
      <c r="J274" s="8" t="s">
        <v>94</v>
      </c>
      <c r="K274" s="8"/>
      <c r="L274" s="8"/>
      <c r="M274" s="8"/>
      <c r="N274" s="8"/>
      <c r="O274" s="8" t="s">
        <v>95</v>
      </c>
      <c r="P274" s="8"/>
      <c r="Q274" s="8"/>
      <c r="R274" s="8"/>
      <c r="S274" s="8"/>
      <c r="T274" s="8" t="s">
        <v>96</v>
      </c>
      <c r="U274" s="8"/>
      <c r="V274" s="8"/>
      <c r="W274" s="8"/>
      <c r="X274" s="8"/>
      <c r="Y274" s="8" t="s">
        <v>97</v>
      </c>
      <c r="Z274" s="8"/>
      <c r="AA274" s="8"/>
      <c r="AB274" s="8"/>
      <c r="AC274" s="8"/>
      <c r="AD274" s="8" t="s">
        <v>98</v>
      </c>
      <c r="AE274" s="8"/>
      <c r="AF274" s="8"/>
      <c r="AG274" s="8"/>
      <c r="AH274" s="8"/>
      <c r="AI274" s="8" t="s">
        <v>99</v>
      </c>
      <c r="AJ274" s="8"/>
      <c r="AK274" s="8"/>
      <c r="AL274" s="8"/>
      <c r="AM274" s="8"/>
      <c r="AN274" s="8" t="s">
        <v>96</v>
      </c>
      <c r="AO274" s="8"/>
      <c r="AP274" s="8"/>
      <c r="AQ274" s="8"/>
      <c r="AR274" s="8"/>
      <c r="AS274" s="8" t="s">
        <v>100</v>
      </c>
      <c r="AT274" s="8"/>
      <c r="AU274" s="8"/>
      <c r="AV274" s="8"/>
      <c r="AW274" s="8"/>
      <c r="AX274" s="8" t="s">
        <v>94</v>
      </c>
      <c r="AY274" s="8"/>
      <c r="AZ274" s="8"/>
      <c r="BA274" s="8"/>
      <c r="BB274" s="8"/>
      <c r="BC274" s="8" t="s">
        <v>101</v>
      </c>
      <c r="BD274" s="8"/>
      <c r="BE274" s="8"/>
      <c r="BF274" s="8"/>
      <c r="BG274" s="8"/>
      <c r="BH274" s="8" t="s">
        <v>96</v>
      </c>
      <c r="BI274" s="8"/>
      <c r="BJ274" s="8"/>
      <c r="BK274" s="8"/>
      <c r="BL274" s="8"/>
      <c r="BM274" s="8" t="s">
        <v>102</v>
      </c>
      <c r="BN274" s="8"/>
      <c r="BO274" s="8"/>
      <c r="BP274" s="8"/>
      <c r="BU274" s="46">
        <f t="shared" si="2015"/>
        <v>4.84</v>
      </c>
      <c r="BV274" s="47">
        <f t="shared" si="2016"/>
        <v>-35.306911977058235</v>
      </c>
      <c r="BW274" s="45">
        <f t="shared" si="2017"/>
        <v>-84.367804677898491</v>
      </c>
      <c r="BX274" s="49">
        <f t="shared" si="2021"/>
        <v>-35.306911977058235</v>
      </c>
      <c r="BY274" s="10">
        <f t="shared" si="2022"/>
        <v>-25.072016205836565</v>
      </c>
      <c r="BZ274" s="48">
        <f t="shared" si="2023"/>
        <v>-0.43758923290522439</v>
      </c>
      <c r="CA274" s="31">
        <f t="shared" si="2018"/>
        <v>-1.2798441987738889E-3</v>
      </c>
      <c r="CC274" s="44">
        <f t="shared" si="2019"/>
        <v>4.84</v>
      </c>
      <c r="CD274" s="47">
        <f t="shared" si="2019"/>
        <v>-35.306911977058235</v>
      </c>
      <c r="CE274" s="45">
        <f t="shared" si="2020"/>
        <v>-1.2798441987738889E-3</v>
      </c>
      <c r="CF274" s="49"/>
      <c r="CG274" s="10">
        <v>-111.98417942468181</v>
      </c>
      <c r="CH274" s="48"/>
      <c r="CI274" s="31"/>
    </row>
    <row r="275" spans="2:87" ht="18.649999999999999" customHeight="1" thickBot="1">
      <c r="B275" s="16"/>
      <c r="D275" s="250" t="s">
        <v>22</v>
      </c>
      <c r="E275" s="251"/>
      <c r="F275" s="252" t="s">
        <v>23</v>
      </c>
      <c r="G275" s="253"/>
      <c r="H275" s="123"/>
      <c r="I275" s="242" t="s">
        <v>1</v>
      </c>
      <c r="J275" s="243"/>
      <c r="K275" s="244" t="s">
        <v>2</v>
      </c>
      <c r="L275" s="245"/>
      <c r="M275" s="123"/>
      <c r="N275" s="242" t="s">
        <v>43</v>
      </c>
      <c r="O275" s="243"/>
      <c r="P275" s="244" t="s">
        <v>44</v>
      </c>
      <c r="Q275" s="245"/>
      <c r="R275" s="123"/>
      <c r="S275" s="242" t="s">
        <v>32</v>
      </c>
      <c r="T275" s="243"/>
      <c r="U275" s="244" t="s">
        <v>33</v>
      </c>
      <c r="V275" s="245"/>
      <c r="W275" s="123"/>
      <c r="X275" s="242" t="s">
        <v>45</v>
      </c>
      <c r="Y275" s="243"/>
      <c r="Z275" s="244" t="s">
        <v>46</v>
      </c>
      <c r="AA275" s="245"/>
      <c r="AB275" s="127"/>
      <c r="AC275" s="242" t="s">
        <v>62</v>
      </c>
      <c r="AD275" s="243"/>
      <c r="AE275" s="244" t="s">
        <v>3</v>
      </c>
      <c r="AF275" s="245"/>
      <c r="AG275" s="123"/>
      <c r="AH275" s="242" t="s">
        <v>76</v>
      </c>
      <c r="AI275" s="243"/>
      <c r="AJ275" s="244" t="s">
        <v>77</v>
      </c>
      <c r="AK275" s="245"/>
      <c r="AL275" s="127"/>
      <c r="AM275" s="242" t="s">
        <v>64</v>
      </c>
      <c r="AN275" s="243"/>
      <c r="AO275" s="244" t="s">
        <v>65</v>
      </c>
      <c r="AP275" s="245"/>
      <c r="AQ275" s="123"/>
      <c r="AR275" s="242" t="s">
        <v>80</v>
      </c>
      <c r="AS275" s="243"/>
      <c r="AT275" s="244" t="s">
        <v>81</v>
      </c>
      <c r="AU275" s="245"/>
      <c r="AV275" s="127"/>
      <c r="AW275" s="242" t="s">
        <v>68</v>
      </c>
      <c r="AX275" s="243"/>
      <c r="AY275" s="244" t="s">
        <v>69</v>
      </c>
      <c r="AZ275" s="245"/>
      <c r="BA275" s="123"/>
      <c r="BB275" s="246" t="s">
        <v>84</v>
      </c>
      <c r="BC275" s="247"/>
      <c r="BD275" s="248" t="s">
        <v>85</v>
      </c>
      <c r="BE275" s="249"/>
      <c r="BF275" s="127"/>
      <c r="BG275" s="242" t="s">
        <v>72</v>
      </c>
      <c r="BH275" s="243"/>
      <c r="BI275" s="244" t="s">
        <v>73</v>
      </c>
      <c r="BJ275" s="245"/>
      <c r="BK275" s="123"/>
      <c r="BL275" s="242" t="s">
        <v>88</v>
      </c>
      <c r="BM275" s="243"/>
      <c r="BN275" s="244" t="s">
        <v>89</v>
      </c>
      <c r="BO275" s="245"/>
      <c r="BP275" s="123"/>
      <c r="BQ275" s="19" t="s">
        <v>165</v>
      </c>
      <c r="BS275" s="63" t="s">
        <v>120</v>
      </c>
      <c r="BT275" s="4"/>
      <c r="BU275" s="46">
        <f t="shared" si="2015"/>
        <v>4.8600000000000003</v>
      </c>
      <c r="BV275" s="47">
        <f t="shared" si="2016"/>
        <v>-35.664842331836297</v>
      </c>
      <c r="BW275" s="45">
        <f t="shared" si="2017"/>
        <v>-84.869245002015234</v>
      </c>
      <c r="BX275" s="49">
        <f t="shared" si="2021"/>
        <v>-35.664842331836297</v>
      </c>
      <c r="BY275" s="10">
        <f t="shared" si="2022"/>
        <v>-24.655258637582548</v>
      </c>
      <c r="BZ275" s="48">
        <f t="shared" si="2023"/>
        <v>-0.43031544115658682</v>
      </c>
      <c r="CA275" s="31">
        <f t="shared" si="2018"/>
        <v>-1.178579833770574E-3</v>
      </c>
      <c r="CC275" s="44">
        <f t="shared" si="2019"/>
        <v>4.8600000000000003</v>
      </c>
      <c r="CD275" s="47">
        <f t="shared" si="2019"/>
        <v>-35.664842331836297</v>
      </c>
      <c r="CE275" s="45">
        <f t="shared" si="2020"/>
        <v>-1.178579833770574E-3</v>
      </c>
      <c r="CF275" s="49"/>
      <c r="CG275" s="10">
        <v>-112.24041126101405</v>
      </c>
      <c r="CH275" s="48"/>
      <c r="CI275" s="31"/>
    </row>
    <row r="276" spans="2:87" ht="18.649999999999999" customHeight="1" thickTop="1" thickBot="1">
      <c r="B276" s="39">
        <v>0.72</v>
      </c>
      <c r="D276" s="25">
        <f t="shared" ref="D276" si="2521">COS($F$8*$B276)</f>
        <v>0.97154732296989998</v>
      </c>
      <c r="E276" s="26">
        <v>0</v>
      </c>
      <c r="F276" s="10">
        <v>0</v>
      </c>
      <c r="G276" s="85">
        <f t="shared" ref="G276" si="2522">$E$8*SIN($B276*$F$8)</f>
        <v>0.71053655294445517</v>
      </c>
      <c r="I276" s="21">
        <v>1</v>
      </c>
      <c r="J276" s="24">
        <v>0</v>
      </c>
      <c r="K276" s="22">
        <v>0</v>
      </c>
      <c r="L276" s="23">
        <v>0</v>
      </c>
      <c r="N276" s="21">
        <f t="shared" ref="N276" si="2523">D276*I276+F276*I279-E276*J276-G276*J279</f>
        <v>0.32429908710730093</v>
      </c>
      <c r="O276" s="24">
        <f t="shared" ref="O276" si="2524">(D276*J276+E276*I276+F276*J279+G276*I279)</f>
        <v>0</v>
      </c>
      <c r="P276" s="22">
        <f t="shared" ref="P276" si="2525">D276*K276+F276*K279-E276*L276-G276*L279</f>
        <v>0</v>
      </c>
      <c r="Q276" s="23">
        <f t="shared" ref="Q276" si="2526">(D276*L276+E276*K276+F276*L279+G276*K279)</f>
        <v>0.71053655294445517</v>
      </c>
      <c r="S276" s="25">
        <f t="shared" ref="S276" si="2527">COS($U$8*$B276)</f>
        <v>0.91418860522818091</v>
      </c>
      <c r="T276" s="26">
        <v>0</v>
      </c>
      <c r="U276" s="10">
        <v>0</v>
      </c>
      <c r="V276" s="85">
        <f t="shared" ref="V276" si="2528">$T$8*SIN($B276*$U$8)</f>
        <v>1.215867076056663</v>
      </c>
      <c r="X276" s="21">
        <f t="shared" ref="X276" si="2529">N276*S276+P276*S279-O276*T276-Q276*T279</f>
        <v>0.20047964111273414</v>
      </c>
      <c r="Y276" s="24">
        <f t="shared" ref="Y276" si="2530">(N276*T276+O276*S276+P276*T279+Q276*S279)</f>
        <v>0</v>
      </c>
      <c r="Z276" s="22">
        <f t="shared" ref="Z276" si="2531">N276*U276+P276*U279-O276*V276-Q276*V279</f>
        <v>0</v>
      </c>
      <c r="AA276" s="23">
        <f t="shared" ref="AA276" si="2532">(N276*V276+O276*U276+P276*V279+Q276*U279)</f>
        <v>1.0438690031089299</v>
      </c>
      <c r="AB276" s="8"/>
      <c r="AC276" s="21">
        <v>1</v>
      </c>
      <c r="AD276" s="24">
        <v>0</v>
      </c>
      <c r="AE276" s="22">
        <v>0</v>
      </c>
      <c r="AF276" s="23">
        <v>0</v>
      </c>
      <c r="AH276" s="21">
        <f t="shared" ref="AH276" si="2533">X276*AC276+Z276*AC279-Y276*AD276-AA276*AD279</f>
        <v>-0.84140298191576623</v>
      </c>
      <c r="AI276" s="24">
        <f t="shared" ref="AI276" si="2534">(X276*AD276+Y276*AC276+Z276*AD279+AA276*AC279)</f>
        <v>0</v>
      </c>
      <c r="AJ276" s="22">
        <f t="shared" ref="AJ276" si="2535">X276*AE276+Z276*AE279-Y276*AF276-AA276*AF279</f>
        <v>0</v>
      </c>
      <c r="AK276" s="23">
        <f t="shared" ref="AK276" si="2536">(X276*AF276+Y276*AE276+Z276*AF279+AA276*AE279)</f>
        <v>1.0438690031089299</v>
      </c>
      <c r="AL276" s="8"/>
      <c r="AM276" s="25">
        <f t="shared" ref="AM276" si="2537">COS($AO$8*$B276)</f>
        <v>0.91418860522818091</v>
      </c>
      <c r="AN276" s="26">
        <v>0</v>
      </c>
      <c r="AO276" s="10">
        <v>0</v>
      </c>
      <c r="AP276" s="85">
        <f t="shared" ref="AP276" si="2538">$AN$8*SIN($B276*$AO$8)</f>
        <v>1.215867076056663</v>
      </c>
      <c r="AR276" s="21">
        <f t="shared" ref="AR276" si="2539">AH276*AM276+AJ276*AM279-AI276*AN276-AK276*AN279</f>
        <v>-0.91022390209421089</v>
      </c>
      <c r="AS276" s="24">
        <f t="shared" ref="AS276" si="2540">(AH276*AN276+AI276*AM276+AJ276*AN279+AK276*AM279)</f>
        <v>0</v>
      </c>
      <c r="AT276" s="22">
        <f t="shared" ref="AT276" si="2541">AH276*AO276+AJ276*AO279-AI276*AP276-AK276*AP279</f>
        <v>0</v>
      </c>
      <c r="AU276" s="23">
        <f t="shared" ref="AU276" si="2542">(AH276*AP276+AI276*AO276+AJ276*AP279+AK276*AO279)</f>
        <v>-6.8741035414195739E-2</v>
      </c>
      <c r="AV276" s="8"/>
      <c r="AW276" s="21">
        <v>1</v>
      </c>
      <c r="AX276" s="24">
        <v>0</v>
      </c>
      <c r="AY276" s="22">
        <v>0</v>
      </c>
      <c r="AZ276" s="23">
        <v>0</v>
      </c>
      <c r="BB276" s="21">
        <f t="shared" ref="BB276" si="2543">AR276*AW276+AT276*AW279-AS276*AX276-AU276*AX279</f>
        <v>-0.84760571064602974</v>
      </c>
      <c r="BC276" s="24">
        <f t="shared" ref="BC276" si="2544">(AR276*AX276+AS276*AW276+AT276*AX279+AU276*AW279)</f>
        <v>0</v>
      </c>
      <c r="BD276" s="22">
        <f t="shared" ref="BD276" si="2545">AR276*AY276+AT276*AY279-AS276*AZ276-AU276*AZ279</f>
        <v>0</v>
      </c>
      <c r="BE276" s="23">
        <f t="shared" ref="BE276" si="2546">(AR276*AZ276+AS276*AY276+AT276*AZ279+AU276*AY279)</f>
        <v>-6.8741035414195739E-2</v>
      </c>
      <c r="BF276" s="8"/>
      <c r="BG276" s="25">
        <f t="shared" ref="BG276" si="2547">COS($BI$8*$B276)</f>
        <v>0.97154549250283584</v>
      </c>
      <c r="BH276" s="26">
        <v>0</v>
      </c>
      <c r="BI276" s="10">
        <v>0</v>
      </c>
      <c r="BJ276" s="85">
        <f t="shared" ref="BJ276" si="2548">$BH$8*SIN($B276*$BI$8)</f>
        <v>0.71055907845639366</v>
      </c>
      <c r="BL276" s="21">
        <f t="shared" ref="BL276" si="2549">BB276*BG276+BD276*BG279-BC276*BH276-BE276*BH279</f>
        <v>-0.81806033351158536</v>
      </c>
      <c r="BM276" s="24">
        <f t="shared" ref="BM276" si="2550">(BB276*BH276+BC276*BG276+BD276*BH279+BE276*BG279)</f>
        <v>0</v>
      </c>
      <c r="BN276" s="22">
        <f t="shared" ref="BN276" si="2551">BB276*BI276+BD276*BI279-BC276*BJ276-BE276*BJ279</f>
        <v>0</v>
      </c>
      <c r="BO276" s="23">
        <f t="shared" ref="BO276" si="2552">(BB276*BJ276+BC276*BI276+BD276*BJ279+BE276*BI279)</f>
        <v>-0.66905897575765927</v>
      </c>
      <c r="BQ276" s="27">
        <f t="shared" ref="BQ276" si="2553">20*LOG((2*$BL$8)/(($BL$8*BL276+BN276+$BL$8*BL279+BN279)^2+($BL$8*BM276+BO276+$BL$8*BM279+BO279)^2)^0.5)</f>
        <v>-3.2994139197666361E-2</v>
      </c>
      <c r="BS276" s="64">
        <f t="shared" ref="BS276" si="2554">((BL276^2+BM276^2)/(BL279^2+BM279^2))^0.5</f>
        <v>1.6546402704906424</v>
      </c>
      <c r="BT276" s="4"/>
      <c r="BU276" s="46">
        <f t="shared" si="2015"/>
        <v>4.88</v>
      </c>
      <c r="BV276" s="47">
        <f t="shared" si="2016"/>
        <v>-36.008917731539881</v>
      </c>
      <c r="BW276" s="45">
        <f t="shared" si="2017"/>
        <v>-85.362350174766874</v>
      </c>
      <c r="BX276" s="49">
        <f t="shared" si="2021"/>
        <v>-36.008917731539881</v>
      </c>
      <c r="BY276" s="10">
        <f t="shared" si="2022"/>
        <v>-24.274825151858586</v>
      </c>
      <c r="BZ276" s="48">
        <f t="shared" si="2023"/>
        <v>-0.4236756242458648</v>
      </c>
      <c r="CA276" s="31">
        <f t="shared" si="2018"/>
        <v>-1.0887971536730392E-3</v>
      </c>
      <c r="CC276" s="44">
        <f t="shared" si="2019"/>
        <v>4.88</v>
      </c>
      <c r="CD276" s="47">
        <f t="shared" si="2019"/>
        <v>-36.008917731539881</v>
      </c>
      <c r="CE276" s="45">
        <f t="shared" si="2020"/>
        <v>-1.0887971536730392E-3</v>
      </c>
      <c r="CF276" s="49"/>
      <c r="CG276" s="10">
        <v>-112.49554439344527</v>
      </c>
      <c r="CH276" s="48"/>
      <c r="CI276" s="31"/>
    </row>
    <row r="277" spans="2:87" ht="18.649999999999999" customHeight="1" thickBot="1">
      <c r="D277" s="25"/>
      <c r="E277" s="10"/>
      <c r="F277" s="10"/>
      <c r="G277" s="31"/>
      <c r="I277" s="29"/>
      <c r="L277" s="30"/>
      <c r="N277" s="29"/>
      <c r="Q277" s="30"/>
      <c r="S277" s="29"/>
      <c r="V277" s="30"/>
      <c r="X277" s="29"/>
      <c r="AA277" s="30"/>
      <c r="AC277" s="29"/>
      <c r="AF277" s="30"/>
      <c r="AH277" s="29"/>
      <c r="AK277" s="30"/>
      <c r="AM277" s="29"/>
      <c r="AP277" s="30"/>
      <c r="AR277" s="29"/>
      <c r="AU277" s="30"/>
      <c r="AW277" s="29"/>
      <c r="AZ277" s="30"/>
      <c r="BB277" s="29"/>
      <c r="BE277" s="30"/>
      <c r="BG277" s="29"/>
      <c r="BJ277" s="30"/>
      <c r="BL277" s="29"/>
      <c r="BO277" s="30"/>
      <c r="BS277" s="65"/>
      <c r="BT277" s="65"/>
      <c r="BU277" s="46">
        <f t="shared" si="2015"/>
        <v>4.9000000000000004</v>
      </c>
      <c r="BV277" s="47">
        <f t="shared" si="2016"/>
        <v>-36.339312398389879</v>
      </c>
      <c r="BW277" s="45">
        <f t="shared" si="2017"/>
        <v>-85.847846677804057</v>
      </c>
      <c r="BX277" s="49">
        <f t="shared" si="2021"/>
        <v>-36.339312398389879</v>
      </c>
      <c r="BY277" s="10">
        <f t="shared" si="2022"/>
        <v>-23.928304921952105</v>
      </c>
      <c r="BZ277" s="48">
        <f t="shared" si="2023"/>
        <v>-0.41762770530922899</v>
      </c>
      <c r="CA277" s="31">
        <f t="shared" si="2018"/>
        <v>-1.0090287064705272E-3</v>
      </c>
      <c r="CC277" s="44">
        <f t="shared" si="2019"/>
        <v>4.9000000000000004</v>
      </c>
      <c r="CD277" s="47">
        <f t="shared" si="2019"/>
        <v>-36.339312398389879</v>
      </c>
      <c r="CE277" s="45">
        <f t="shared" si="2020"/>
        <v>-1.0090287064705272E-3</v>
      </c>
      <c r="CF277" s="49"/>
      <c r="CG277" s="10">
        <v>-112.74958840013602</v>
      </c>
      <c r="CH277" s="48"/>
      <c r="CI277" s="31"/>
    </row>
    <row r="278" spans="2:87" ht="18.649999999999999" customHeight="1" thickBot="1">
      <c r="D278" s="254" t="s">
        <v>24</v>
      </c>
      <c r="E278" s="255"/>
      <c r="F278" s="256" t="s">
        <v>25</v>
      </c>
      <c r="G278" s="257"/>
      <c r="H278" s="123"/>
      <c r="I278" s="242" t="s">
        <v>4</v>
      </c>
      <c r="J278" s="243"/>
      <c r="K278" s="244" t="s">
        <v>5</v>
      </c>
      <c r="L278" s="245"/>
      <c r="M278" s="123"/>
      <c r="N278" s="242" t="s">
        <v>6</v>
      </c>
      <c r="O278" s="243"/>
      <c r="P278" s="244" t="s">
        <v>7</v>
      </c>
      <c r="Q278" s="245"/>
      <c r="R278" s="123"/>
      <c r="S278" s="242" t="s">
        <v>34</v>
      </c>
      <c r="T278" s="243"/>
      <c r="U278" s="244" t="s">
        <v>35</v>
      </c>
      <c r="V278" s="245"/>
      <c r="W278" s="123"/>
      <c r="X278" s="242" t="s">
        <v>47</v>
      </c>
      <c r="Y278" s="243"/>
      <c r="Z278" s="244" t="s">
        <v>48</v>
      </c>
      <c r="AA278" s="245"/>
      <c r="AB278" s="127"/>
      <c r="AC278" s="242" t="s">
        <v>63</v>
      </c>
      <c r="AD278" s="243"/>
      <c r="AE278" s="244" t="s">
        <v>8</v>
      </c>
      <c r="AF278" s="245"/>
      <c r="AG278" s="123"/>
      <c r="AH278" s="242" t="s">
        <v>78</v>
      </c>
      <c r="AI278" s="243"/>
      <c r="AJ278" s="244" t="s">
        <v>79</v>
      </c>
      <c r="AK278" s="245"/>
      <c r="AL278" s="127"/>
      <c r="AM278" s="242" t="s">
        <v>67</v>
      </c>
      <c r="AN278" s="243"/>
      <c r="AO278" s="244" t="s">
        <v>66</v>
      </c>
      <c r="AP278" s="245"/>
      <c r="AQ278" s="123"/>
      <c r="AR278" s="242" t="s">
        <v>83</v>
      </c>
      <c r="AS278" s="243"/>
      <c r="AT278" s="244" t="s">
        <v>82</v>
      </c>
      <c r="AU278" s="245"/>
      <c r="AV278" s="127"/>
      <c r="AW278" s="242" t="s">
        <v>71</v>
      </c>
      <c r="AX278" s="243"/>
      <c r="AY278" s="244" t="s">
        <v>70</v>
      </c>
      <c r="AZ278" s="245"/>
      <c r="BA278" s="123"/>
      <c r="BB278" s="124" t="s">
        <v>87</v>
      </c>
      <c r="BC278" s="125"/>
      <c r="BD278" s="122" t="s">
        <v>86</v>
      </c>
      <c r="BE278" s="126"/>
      <c r="BF278" s="127"/>
      <c r="BG278" s="242" t="s">
        <v>74</v>
      </c>
      <c r="BH278" s="243"/>
      <c r="BI278" s="244" t="s">
        <v>75</v>
      </c>
      <c r="BJ278" s="245"/>
      <c r="BK278" s="123"/>
      <c r="BL278" s="242" t="s">
        <v>91</v>
      </c>
      <c r="BM278" s="243"/>
      <c r="BN278" s="244" t="s">
        <v>90</v>
      </c>
      <c r="BO278" s="245"/>
      <c r="BP278" s="123"/>
      <c r="BQ278" s="35" t="s">
        <v>166</v>
      </c>
      <c r="BS278" s="66" t="s">
        <v>121</v>
      </c>
      <c r="BT278" s="65"/>
      <c r="BU278" s="46">
        <f t="shared" si="2015"/>
        <v>4.92</v>
      </c>
      <c r="BV278" s="47">
        <f t="shared" si="2016"/>
        <v>-36.656142754444886</v>
      </c>
      <c r="BW278" s="45">
        <f t="shared" si="2017"/>
        <v>-86.326412776243089</v>
      </c>
      <c r="BX278" s="49">
        <f t="shared" si="2021"/>
        <v>-36.656142754444886</v>
      </c>
      <c r="BY278" s="10">
        <f t="shared" si="2022"/>
        <v>-23.613652539064301</v>
      </c>
      <c r="BZ278" s="48">
        <f t="shared" si="2023"/>
        <v>-0.41213598522859096</v>
      </c>
      <c r="CA278" s="31">
        <f t="shared" si="2018"/>
        <v>-9.3803045003942485E-4</v>
      </c>
      <c r="CC278" s="44">
        <f t="shared" si="2019"/>
        <v>4.92</v>
      </c>
      <c r="CD278" s="47">
        <f t="shared" si="2019"/>
        <v>-36.656142754444886</v>
      </c>
      <c r="CE278" s="45">
        <f t="shared" si="2020"/>
        <v>-9.3803045003942485E-4</v>
      </c>
      <c r="CF278" s="49"/>
      <c r="CG278" s="10">
        <v>-113.00255273211482</v>
      </c>
      <c r="CH278" s="48"/>
      <c r="CI278" s="31"/>
    </row>
    <row r="279" spans="2:87" ht="18.649999999999999" customHeight="1" thickTop="1" thickBot="1">
      <c r="D279" s="15">
        <v>0</v>
      </c>
      <c r="E279" s="145">
        <f t="shared" ref="E279" si="2555">(1/$E$8)*SIN($B276*$F$8)</f>
        <v>7.8948505882717235E-2</v>
      </c>
      <c r="F279" s="15">
        <f t="shared" ref="F279" si="2556">COS($F$8*$B276)</f>
        <v>0.97154732296989998</v>
      </c>
      <c r="G279" s="37">
        <v>0</v>
      </c>
      <c r="I279" s="21">
        <v>0</v>
      </c>
      <c r="J279" s="24">
        <f t="shared" ref="J279" si="2557">(TAN($K$8*$B276))/$J$8</f>
        <v>0.91092883706040162</v>
      </c>
      <c r="K279" s="22">
        <v>1</v>
      </c>
      <c r="L279" s="23">
        <v>0</v>
      </c>
      <c r="N279" s="21">
        <f t="shared" ref="N279" si="2558">D279*I276+F279*I279-E279*J276-G279*J279</f>
        <v>0</v>
      </c>
      <c r="O279" s="24">
        <f t="shared" ref="O279" si="2559">(D279*J276+E279*I276+F279*J279+G279*I279)</f>
        <v>0.96395897894483462</v>
      </c>
      <c r="P279" s="22">
        <f t="shared" ref="P279" si="2560">D279*K276+F279*K279-E279*L276-G279*L279</f>
        <v>0.97154732296989998</v>
      </c>
      <c r="Q279" s="23">
        <f t="shared" ref="Q279" si="2561">(D279*L276+E279*K276+F279*L279+G279*K279)</f>
        <v>0</v>
      </c>
      <c r="S279" s="15">
        <v>0</v>
      </c>
      <c r="T279" s="145">
        <f t="shared" ref="T279" si="2562">(1/$T$8)*SIN($B276*$U$8)</f>
        <v>0.13509634178407365</v>
      </c>
      <c r="U279" s="15">
        <f t="shared" ref="U279" si="2563">COS($U$8*$B276)</f>
        <v>0.91418860522818091</v>
      </c>
      <c r="V279" s="37">
        <v>0</v>
      </c>
      <c r="X279" s="21">
        <f t="shared" ref="X279" si="2564">N279*S276+P279*S279-O279*T276-Q279*T279</f>
        <v>0</v>
      </c>
      <c r="Y279" s="24">
        <f t="shared" ref="Y279" si="2565">(N279*T276+O279*S276+P279*T279+Q279*S279)</f>
        <v>1.012492803662103</v>
      </c>
      <c r="Z279" s="22">
        <f t="shared" ref="Z279" si="2566">N279*U276+P279*U279-O279*V276-Q279*V279</f>
        <v>-0.28386849306919648</v>
      </c>
      <c r="AA279" s="23">
        <f t="shared" ref="AA279" si="2567">(N279*V276+O279*U276+P279*V279+Q279*U279)</f>
        <v>0</v>
      </c>
      <c r="AB279" s="8"/>
      <c r="AC279" s="21">
        <v>0</v>
      </c>
      <c r="AD279" s="24">
        <f t="shared" ref="AD279" si="2568">(TAN($AE$8*$B276))/$AD$8</f>
        <v>0.99809709831931637</v>
      </c>
      <c r="AE279" s="22">
        <v>1</v>
      </c>
      <c r="AF279" s="23">
        <v>0</v>
      </c>
      <c r="AH279" s="21">
        <f t="shared" ref="AH279" si="2569">X279*AC276+Z279*AC279-Y279*AD276-AA279*AD279</f>
        <v>0</v>
      </c>
      <c r="AI279" s="24">
        <f t="shared" ref="AI279" si="2570">(X279*AD276+Y279*AC276+Z279*AD279+AA279*AC279)</f>
        <v>0.729164484425461</v>
      </c>
      <c r="AJ279" s="22">
        <f t="shared" ref="AJ279" si="2571">X279*AE276+Z279*AE279-Y279*AF276-AA279*AF279</f>
        <v>-0.28386849306919648</v>
      </c>
      <c r="AK279" s="23">
        <f t="shared" ref="AK279" si="2572">(X279*AF276+Y279*AE276+Z279*AF279+AA279*AE279)</f>
        <v>0</v>
      </c>
      <c r="AL279" s="8"/>
      <c r="AM279" s="15">
        <v>0</v>
      </c>
      <c r="AN279" s="85">
        <f t="shared" ref="AN279" si="2573">(1/$AN$8)*SIN($B276*$AO$8)</f>
        <v>0.13509634178407365</v>
      </c>
      <c r="AO279" s="25">
        <f t="shared" ref="AO279" si="2574">COS($AO$8*$B276)</f>
        <v>0.91418860522818091</v>
      </c>
      <c r="AP279" s="37">
        <v>0</v>
      </c>
      <c r="AR279" s="21">
        <f t="shared" ref="AR279" si="2575">AH279*AM276+AJ279*AM279-AI279*AN276-AK279*AN279</f>
        <v>0</v>
      </c>
      <c r="AS279" s="24">
        <f t="shared" ref="AS279" si="2576">(AH279*AN276+AI279*AM276+AJ279*AN279+AK279*AM279)</f>
        <v>0.62824426803743172</v>
      </c>
      <c r="AT279" s="22">
        <f t="shared" ref="AT279" si="2577">AH279*AO276+AJ279*AO279-AI279*AP276-AK279*AP279</f>
        <v>-1.1460764313899037</v>
      </c>
      <c r="AU279" s="23">
        <f t="shared" ref="AU279" si="2578">(AH279*AP276+AI279*AO276+AJ279*AP279+AK279*AO279)</f>
        <v>0</v>
      </c>
      <c r="AV279" s="8"/>
      <c r="AW279" s="21">
        <v>0</v>
      </c>
      <c r="AX279" s="24">
        <f t="shared" ref="AX279" si="2579">(TAN($AY$8*$B276))/$AX$8</f>
        <v>0.91092883706040162</v>
      </c>
      <c r="AY279" s="22">
        <v>1</v>
      </c>
      <c r="AZ279" s="23">
        <v>0</v>
      </c>
      <c r="BB279" s="21">
        <f t="shared" ref="BB279" si="2580">AR279*AW276+AT279*AW279-AS279*AX276-AU279*AX279</f>
        <v>0</v>
      </c>
      <c r="BC279" s="24">
        <f t="shared" ref="BC279" si="2581">(AR279*AX276+AS279*AW276+AT279*AX279+AU279*AW279)</f>
        <v>-0.41574980279090845</v>
      </c>
      <c r="BD279" s="22">
        <f t="shared" ref="BD279" si="2582">AR279*AY276+AT279*AY279-AS279*AZ276-AU279*AZ279</f>
        <v>-1.1460764313899037</v>
      </c>
      <c r="BE279" s="23">
        <f t="shared" ref="BE279" si="2583">(AR279*AZ276+AS279*AY276+AT279*AZ279+AU279*AY279)</f>
        <v>0</v>
      </c>
      <c r="BF279" s="8"/>
      <c r="BG279" s="15">
        <v>0</v>
      </c>
      <c r="BH279" s="85">
        <f t="shared" ref="BH279" si="2584">(1/$BH$8)*SIN($B276*$BI$8)</f>
        <v>7.8951008717377064E-2</v>
      </c>
      <c r="BI279" s="25">
        <f t="shared" ref="BI279" si="2585">COS($BI$8*$B276)</f>
        <v>0.97154549250283584</v>
      </c>
      <c r="BJ279" s="37">
        <v>0</v>
      </c>
      <c r="BL279" s="21">
        <f t="shared" ref="BL279" si="2586">BB279*BG276+BD279*BG279-BC279*BH276-BE279*BH279</f>
        <v>0</v>
      </c>
      <c r="BM279" s="24">
        <f t="shared" ref="BM279" si="2587">(BB279*BH276+BC279*BG276+BD279*BH279+BE279*BG279)</f>
        <v>-0.4944037372358947</v>
      </c>
      <c r="BN279" s="22">
        <f t="shared" ref="BN279" si="2588">BB279*BI276+BD279*BI279-BC279*BJ276-BE279*BJ279</f>
        <v>-0.81805059424106119</v>
      </c>
      <c r="BO279" s="23">
        <f t="shared" ref="BO279" si="2589">(BB279*BJ276+BC279*BI276+BD279*BJ279+BE279*BI279)</f>
        <v>0</v>
      </c>
      <c r="BQ279" s="38">
        <f t="shared" ref="BQ279" si="2590">(180/PI())*ATAN(-1*(($BL$8*BM276+BO276+$BL$8*BM279+BO279)/($BL$8*BL276+BN276+$BL$8*BL279+BN279)))</f>
        <v>-35.417196064564955</v>
      </c>
      <c r="BS279" s="67">
        <f t="shared" ref="BS279" si="2591">20*LOG(((($BL$8*BL276+BN276-$BL$8*BL279-BN279)^2+($BL$8*BM276+BO276-$BL$8*BM279-BO279)^2)/(($BL$8*BL276+BN276+$BL$8*BL279+BN279)^2+($BL$8*BM276+BO276+$BL$8*BM279+BO279)^2))^0.5)</f>
        <v>-21.209961715368294</v>
      </c>
      <c r="BT279" s="65"/>
      <c r="BU279" s="46">
        <f t="shared" si="2015"/>
        <v>4.9400000000000004</v>
      </c>
      <c r="BV279" s="47">
        <f t="shared" si="2016"/>
        <v>-36.95946536870207</v>
      </c>
      <c r="BW279" s="45">
        <f t="shared" si="2017"/>
        <v>-86.798685827024386</v>
      </c>
      <c r="BX279" s="49">
        <f t="shared" si="2021"/>
        <v>-36.95946536870207</v>
      </c>
      <c r="BY279" s="10">
        <f t="shared" si="2022"/>
        <v>-23.329160340963782</v>
      </c>
      <c r="BZ279" s="48">
        <f t="shared" si="2023"/>
        <v>-0.40717065967550092</v>
      </c>
      <c r="CA279" s="31">
        <f t="shared" si="2018"/>
        <v>-8.7474508498935931E-4</v>
      </c>
      <c r="CC279" s="44">
        <f t="shared" si="2019"/>
        <v>4.9400000000000004</v>
      </c>
      <c r="CD279" s="47">
        <f t="shared" si="2019"/>
        <v>-36.95946536870207</v>
      </c>
      <c r="CE279" s="45">
        <f t="shared" si="2020"/>
        <v>-8.7474508498935931E-4</v>
      </c>
      <c r="CF279" s="49"/>
      <c r="CG279" s="10">
        <v>-113.25444671555772</v>
      </c>
      <c r="CH279" s="48"/>
      <c r="CI279" s="31"/>
    </row>
    <row r="280" spans="2:87" ht="18.649999999999999" customHeight="1">
      <c r="BS280" s="32"/>
      <c r="BU280" s="46">
        <f t="shared" si="2015"/>
        <v>4.96</v>
      </c>
      <c r="BV280" s="47">
        <f t="shared" si="2016"/>
        <v>-37.249273858497709</v>
      </c>
      <c r="BW280" s="45">
        <f t="shared" si="2017"/>
        <v>-87.265269033843651</v>
      </c>
      <c r="BX280" s="49">
        <f t="shared" si="2021"/>
        <v>-37.249273858497709</v>
      </c>
      <c r="BY280" s="10">
        <f t="shared" si="2022"/>
        <v>-23.073439504151061</v>
      </c>
      <c r="BZ280" s="48">
        <f t="shared" si="2023"/>
        <v>-0.40270748910716381</v>
      </c>
      <c r="CA280" s="31">
        <f t="shared" si="2018"/>
        <v>-8.1827227861918045E-4</v>
      </c>
      <c r="CC280" s="44">
        <f t="shared" si="2019"/>
        <v>4.96</v>
      </c>
      <c r="CD280" s="47">
        <f t="shared" si="2019"/>
        <v>-37.249273858497709</v>
      </c>
      <c r="CE280" s="45">
        <f t="shared" si="2020"/>
        <v>-8.1827227861918045E-4</v>
      </c>
      <c r="CF280" s="49"/>
      <c r="CG280" s="10">
        <v>-113.50527955401614</v>
      </c>
      <c r="CH280" s="48"/>
      <c r="CI280" s="31"/>
    </row>
    <row r="281" spans="2:87" ht="18.649999999999999" customHeight="1" thickBot="1">
      <c r="D281" s="8"/>
      <c r="E281" s="8" t="s">
        <v>93</v>
      </c>
      <c r="F281" s="8"/>
      <c r="G281" s="8"/>
      <c r="H281" s="8"/>
      <c r="I281" s="8"/>
      <c r="J281" s="8" t="s">
        <v>94</v>
      </c>
      <c r="K281" s="8"/>
      <c r="L281" s="8"/>
      <c r="M281" s="8"/>
      <c r="N281" s="8"/>
      <c r="O281" s="8" t="s">
        <v>95</v>
      </c>
      <c r="P281" s="8"/>
      <c r="Q281" s="8"/>
      <c r="R281" s="8"/>
      <c r="S281" s="8"/>
      <c r="T281" s="8" t="s">
        <v>96</v>
      </c>
      <c r="U281" s="8"/>
      <c r="V281" s="8"/>
      <c r="W281" s="8"/>
      <c r="X281" s="8"/>
      <c r="Y281" s="8" t="s">
        <v>97</v>
      </c>
      <c r="Z281" s="8"/>
      <c r="AA281" s="8"/>
      <c r="AB281" s="8"/>
      <c r="AC281" s="8"/>
      <c r="AD281" s="8" t="s">
        <v>98</v>
      </c>
      <c r="AE281" s="8"/>
      <c r="AF281" s="8"/>
      <c r="AG281" s="8"/>
      <c r="AH281" s="8"/>
      <c r="AI281" s="8" t="s">
        <v>99</v>
      </c>
      <c r="AJ281" s="8"/>
      <c r="AK281" s="8"/>
      <c r="AL281" s="8"/>
      <c r="AM281" s="8"/>
      <c r="AN281" s="8" t="s">
        <v>96</v>
      </c>
      <c r="AO281" s="8"/>
      <c r="AP281" s="8"/>
      <c r="AQ281" s="8"/>
      <c r="AR281" s="8"/>
      <c r="AS281" s="8" t="s">
        <v>100</v>
      </c>
      <c r="AT281" s="8"/>
      <c r="AU281" s="8"/>
      <c r="AV281" s="8"/>
      <c r="AW281" s="8"/>
      <c r="AX281" s="8" t="s">
        <v>94</v>
      </c>
      <c r="AY281" s="8"/>
      <c r="AZ281" s="8"/>
      <c r="BA281" s="8"/>
      <c r="BB281" s="8"/>
      <c r="BC281" s="8" t="s">
        <v>101</v>
      </c>
      <c r="BD281" s="8"/>
      <c r="BE281" s="8"/>
      <c r="BF281" s="8"/>
      <c r="BG281" s="8"/>
      <c r="BH281" s="8" t="s">
        <v>96</v>
      </c>
      <c r="BI281" s="8"/>
      <c r="BJ281" s="8"/>
      <c r="BK281" s="8"/>
      <c r="BL281" s="8"/>
      <c r="BM281" s="8" t="s">
        <v>102</v>
      </c>
      <c r="BN281" s="8"/>
      <c r="BO281" s="8"/>
      <c r="BP281" s="8"/>
      <c r="BU281" s="46">
        <f t="shared" si="2015"/>
        <v>4.9800000000000004</v>
      </c>
      <c r="BV281" s="47">
        <f t="shared" si="2016"/>
        <v>-37.525494605329364</v>
      </c>
      <c r="BW281" s="45">
        <f t="shared" si="2017"/>
        <v>-87.726737823926683</v>
      </c>
      <c r="BX281" s="49">
        <f t="shared" si="2021"/>
        <v>-37.525494605329364</v>
      </c>
      <c r="BY281" s="10">
        <f t="shared" si="2022"/>
        <v>-22.8454097362897</v>
      </c>
      <c r="BZ281" s="48">
        <f t="shared" si="2023"/>
        <v>-0.39872761886542474</v>
      </c>
      <c r="CA281" s="31">
        <f t="shared" si="2018"/>
        <v>-7.6784443744485828E-4</v>
      </c>
      <c r="CC281" s="44">
        <f t="shared" si="2019"/>
        <v>4.9800000000000004</v>
      </c>
      <c r="CD281" s="47">
        <f t="shared" si="2019"/>
        <v>-37.525494605329364</v>
      </c>
      <c r="CE281" s="45">
        <f t="shared" si="2020"/>
        <v>-7.6784443744485828E-4</v>
      </c>
      <c r="CF281" s="49"/>
      <c r="CG281" s="10">
        <v>-113.75506033059438</v>
      </c>
      <c r="CH281" s="48"/>
      <c r="CI281" s="31"/>
    </row>
    <row r="282" spans="2:87" ht="18.649999999999999" customHeight="1" thickBot="1">
      <c r="B282" s="16"/>
      <c r="D282" s="250" t="s">
        <v>22</v>
      </c>
      <c r="E282" s="251"/>
      <c r="F282" s="252" t="s">
        <v>23</v>
      </c>
      <c r="G282" s="253"/>
      <c r="H282" s="123"/>
      <c r="I282" s="242" t="s">
        <v>1</v>
      </c>
      <c r="J282" s="243"/>
      <c r="K282" s="244" t="s">
        <v>2</v>
      </c>
      <c r="L282" s="245"/>
      <c r="M282" s="123"/>
      <c r="N282" s="242" t="s">
        <v>43</v>
      </c>
      <c r="O282" s="243"/>
      <c r="P282" s="244" t="s">
        <v>44</v>
      </c>
      <c r="Q282" s="245"/>
      <c r="R282" s="123"/>
      <c r="S282" s="242" t="s">
        <v>32</v>
      </c>
      <c r="T282" s="243"/>
      <c r="U282" s="244" t="s">
        <v>33</v>
      </c>
      <c r="V282" s="245"/>
      <c r="W282" s="123"/>
      <c r="X282" s="242" t="s">
        <v>45</v>
      </c>
      <c r="Y282" s="243"/>
      <c r="Z282" s="244" t="s">
        <v>46</v>
      </c>
      <c r="AA282" s="245"/>
      <c r="AB282" s="127"/>
      <c r="AC282" s="242" t="s">
        <v>62</v>
      </c>
      <c r="AD282" s="243"/>
      <c r="AE282" s="244" t="s">
        <v>3</v>
      </c>
      <c r="AF282" s="245"/>
      <c r="AG282" s="123"/>
      <c r="AH282" s="242" t="s">
        <v>76</v>
      </c>
      <c r="AI282" s="243"/>
      <c r="AJ282" s="244" t="s">
        <v>77</v>
      </c>
      <c r="AK282" s="245"/>
      <c r="AL282" s="127"/>
      <c r="AM282" s="242" t="s">
        <v>64</v>
      </c>
      <c r="AN282" s="243"/>
      <c r="AO282" s="244" t="s">
        <v>65</v>
      </c>
      <c r="AP282" s="245"/>
      <c r="AQ282" s="123"/>
      <c r="AR282" s="242" t="s">
        <v>80</v>
      </c>
      <c r="AS282" s="243"/>
      <c r="AT282" s="244" t="s">
        <v>81</v>
      </c>
      <c r="AU282" s="245"/>
      <c r="AV282" s="127"/>
      <c r="AW282" s="242" t="s">
        <v>68</v>
      </c>
      <c r="AX282" s="243"/>
      <c r="AY282" s="244" t="s">
        <v>69</v>
      </c>
      <c r="AZ282" s="245"/>
      <c r="BA282" s="123"/>
      <c r="BB282" s="246" t="s">
        <v>84</v>
      </c>
      <c r="BC282" s="247"/>
      <c r="BD282" s="248" t="s">
        <v>85</v>
      </c>
      <c r="BE282" s="249"/>
      <c r="BF282" s="127"/>
      <c r="BG282" s="242" t="s">
        <v>72</v>
      </c>
      <c r="BH282" s="243"/>
      <c r="BI282" s="244" t="s">
        <v>73</v>
      </c>
      <c r="BJ282" s="245"/>
      <c r="BK282" s="123"/>
      <c r="BL282" s="242" t="s">
        <v>88</v>
      </c>
      <c r="BM282" s="243"/>
      <c r="BN282" s="244" t="s">
        <v>89</v>
      </c>
      <c r="BO282" s="245"/>
      <c r="BP282" s="123"/>
      <c r="BQ282" s="19" t="s">
        <v>165</v>
      </c>
      <c r="BS282" s="63" t="s">
        <v>120</v>
      </c>
      <c r="BT282" s="4"/>
      <c r="BU282" s="46">
        <f t="shared" si="2015"/>
        <v>5</v>
      </c>
      <c r="BV282" s="47">
        <f t="shared" si="2016"/>
        <v>-37.787981096931667</v>
      </c>
      <c r="BW282" s="45">
        <f t="shared" si="2017"/>
        <v>-88.183646018652468</v>
      </c>
      <c r="BX282" s="49">
        <f t="shared" si="2021"/>
        <v>-37.787981096931667</v>
      </c>
      <c r="BY282" s="10">
        <f t="shared" si="2022"/>
        <v>-22.644297864903734</v>
      </c>
      <c r="BZ282" s="48">
        <f t="shared" si="2023"/>
        <v>-0.39521755454489232</v>
      </c>
      <c r="CA282" s="31">
        <f t="shared" si="2018"/>
        <v>-7.228069860789508E-4</v>
      </c>
      <c r="CC282" s="44">
        <f t="shared" si="2019"/>
        <v>5</v>
      </c>
      <c r="CD282" s="47">
        <f t="shared" si="2019"/>
        <v>-37.787981096931667</v>
      </c>
      <c r="CE282" s="45">
        <f t="shared" si="2020"/>
        <v>-7.228069860789508E-4</v>
      </c>
      <c r="CF282" s="49"/>
      <c r="CG282" s="10">
        <v>-114.00379801007847</v>
      </c>
      <c r="CH282" s="48"/>
      <c r="CI282" s="31"/>
    </row>
    <row r="283" spans="2:87" ht="18.649999999999999" customHeight="1" thickTop="1" thickBot="1">
      <c r="B283" s="39">
        <v>0.74</v>
      </c>
      <c r="D283" s="25">
        <f t="shared" ref="D283" si="2592">COS($F$8*$B283)</f>
        <v>0.96995273772911617</v>
      </c>
      <c r="E283" s="26">
        <v>0</v>
      </c>
      <c r="F283" s="10">
        <v>0</v>
      </c>
      <c r="G283" s="85">
        <f t="shared" ref="G283" si="2593">$E$8*SIN($B283*$F$8)</f>
        <v>0.72988024986714817</v>
      </c>
      <c r="I283" s="21">
        <v>1</v>
      </c>
      <c r="J283" s="24">
        <v>0</v>
      </c>
      <c r="K283" s="22">
        <v>0</v>
      </c>
      <c r="L283" s="23">
        <v>0</v>
      </c>
      <c r="N283" s="21">
        <f t="shared" ref="N283" si="2594">D283*I283+F283*I286-E283*J283-G283*J286</f>
        <v>0.2817211052778803</v>
      </c>
      <c r="O283" s="24">
        <f t="shared" ref="O283" si="2595">(D283*J283+E283*I283+F283*J286+G283*I286)</f>
        <v>0</v>
      </c>
      <c r="P283" s="22">
        <f t="shared" ref="P283" si="2596">D283*K283+F283*K286-E283*L283-G283*L286</f>
        <v>0</v>
      </c>
      <c r="Q283" s="23">
        <f t="shared" ref="Q283" si="2597">(D283*L283+E283*K283+F283*L286+G283*K286)</f>
        <v>0.72988024986714817</v>
      </c>
      <c r="S283" s="25">
        <f t="shared" ref="S283" si="2598">COS($U$8*$B283)</f>
        <v>0.90942937574811078</v>
      </c>
      <c r="T283" s="26">
        <v>0</v>
      </c>
      <c r="U283" s="10">
        <v>0</v>
      </c>
      <c r="V283" s="85">
        <f t="shared" ref="V283" si="2599">$T$8*SIN($B283*$U$8)</f>
        <v>1.2475752060447556</v>
      </c>
      <c r="X283" s="21">
        <f t="shared" ref="X283" si="2600">N283*S283+P283*S286-O283*T283-Q283*T286</f>
        <v>0.15502983745059656</v>
      </c>
      <c r="Y283" s="24">
        <f t="shared" ref="Y283" si="2601">(N283*T283+O283*S283+P283*T286+Q283*S286)</f>
        <v>0</v>
      </c>
      <c r="Z283" s="22">
        <f t="shared" ref="Z283" si="2602">N283*U283+P283*U286-O283*V283-Q283*V286</f>
        <v>0</v>
      </c>
      <c r="AA283" s="23">
        <f t="shared" ref="AA283" si="2603">(N283*V283+O283*U283+P283*V286+Q283*U286)</f>
        <v>1.0152428059717633</v>
      </c>
      <c r="AB283" s="8"/>
      <c r="AC283" s="21">
        <v>1</v>
      </c>
      <c r="AD283" s="24">
        <v>0</v>
      </c>
      <c r="AE283" s="22">
        <v>0</v>
      </c>
      <c r="AF283" s="23">
        <v>0</v>
      </c>
      <c r="AH283" s="21">
        <f t="shared" ref="AH283" si="2604">X283*AC283+Z283*AC286-Y283*AD283-AA283*AD286</f>
        <v>-0.89528387643474017</v>
      </c>
      <c r="AI283" s="24">
        <f t="shared" ref="AI283" si="2605">(X283*AD283+Y283*AC283+Z283*AD286+AA283*AC286)</f>
        <v>0</v>
      </c>
      <c r="AJ283" s="22">
        <f t="shared" ref="AJ283" si="2606">X283*AE283+Z283*AE286-Y283*AF283-AA283*AF286</f>
        <v>0</v>
      </c>
      <c r="AK283" s="23">
        <f t="shared" ref="AK283" si="2607">(X283*AF283+Y283*AE283+Z283*AF286+AA283*AE286)</f>
        <v>1.0152428059717633</v>
      </c>
      <c r="AL283" s="8"/>
      <c r="AM283" s="25">
        <f t="shared" ref="AM283" si="2608">COS($AO$8*$B283)</f>
        <v>0.90942937574811078</v>
      </c>
      <c r="AN283" s="26">
        <v>0</v>
      </c>
      <c r="AO283" s="10">
        <v>0</v>
      </c>
      <c r="AP283" s="85">
        <f t="shared" ref="AP283" si="2609">$AN$8*SIN($B283*$AO$8)</f>
        <v>1.2475752060447556</v>
      </c>
      <c r="AR283" s="21">
        <f t="shared" ref="AR283" si="2610">AH283*AM283+AJ283*AM286-AI283*AN283-AK283*AN286</f>
        <v>-0.95492987384624761</v>
      </c>
      <c r="AS283" s="24">
        <f t="shared" ref="AS283" si="2611">(AH283*AN283+AI283*AM283+AJ283*AN286+AK283*AM286)</f>
        <v>0</v>
      </c>
      <c r="AT283" s="22">
        <f t="shared" ref="AT283" si="2612">AH283*AO283+AJ283*AO286-AI283*AP283-AK283*AP286</f>
        <v>0</v>
      </c>
      <c r="AU283" s="23">
        <f t="shared" ref="AU283" si="2613">(AH283*AP283+AI283*AO283+AJ283*AP286+AK283*AO286)</f>
        <v>-0.19364233534395747</v>
      </c>
      <c r="AV283" s="8"/>
      <c r="AW283" s="21">
        <v>1</v>
      </c>
      <c r="AX283" s="24">
        <v>0</v>
      </c>
      <c r="AY283" s="22">
        <v>0</v>
      </c>
      <c r="AZ283" s="23">
        <v>0</v>
      </c>
      <c r="BB283" s="21">
        <f t="shared" ref="BB283" si="2614">AR283*AW283+AT283*AW286-AS283*AX283-AU283*AX286</f>
        <v>-0.77233720800866767</v>
      </c>
      <c r="BC283" s="24">
        <f t="shared" ref="BC283" si="2615">(AR283*AX283+AS283*AW283+AT283*AX286+AU283*AW286)</f>
        <v>0</v>
      </c>
      <c r="BD283" s="22">
        <f t="shared" ref="BD283" si="2616">AR283*AY283+AT283*AY286-AS283*AZ283-AU283*AZ286</f>
        <v>0</v>
      </c>
      <c r="BE283" s="23">
        <f t="shared" ref="BE283" si="2617">(AR283*AZ283+AS283*AY283+AT283*AZ286+AU283*AY286)</f>
        <v>-0.19364233534395747</v>
      </c>
      <c r="BF283" s="8"/>
      <c r="BG283" s="25">
        <f t="shared" ref="BG283" si="2618">COS($BI$8*$B283)</f>
        <v>0.96995080519877142</v>
      </c>
      <c r="BH283" s="26">
        <v>0</v>
      </c>
      <c r="BI283" s="10">
        <v>0</v>
      </c>
      <c r="BJ283" s="85">
        <f t="shared" ref="BJ283" si="2619">$BH$8*SIN($B283*$BI$8)</f>
        <v>0.72990336308876802</v>
      </c>
      <c r="BL283" s="21">
        <f t="shared" ref="BL283" si="2620">BB283*BG283+BD283*BG286-BC283*BH283-BE283*BH286</f>
        <v>-0.73342463103698741</v>
      </c>
      <c r="BM283" s="24">
        <f t="shared" ref="BM283" si="2621">(BB283*BH283+BC283*BG283+BD283*BH286+BE283*BG286)</f>
        <v>0</v>
      </c>
      <c r="BN283" s="22">
        <f t="shared" ref="BN283" si="2622">BB283*BI283+BD283*BI286-BC283*BJ283-BE283*BJ286</f>
        <v>0</v>
      </c>
      <c r="BO283" s="23">
        <f t="shared" ref="BO283" si="2623">(BB283*BJ283+BC283*BI283+BD283*BJ286+BE283*BI286)</f>
        <v>-0.75155506465155797</v>
      </c>
      <c r="BQ283" s="27">
        <f t="shared" ref="BQ283" si="2624">20*LOG((2*$BL$8)/(($BL$8*BL283+BN283+$BL$8*BL286+BN286)^2+($BL$8*BM283+BO283+$BL$8*BM286+BO286)^2)^0.5)</f>
        <v>-2.0241725378918753E-2</v>
      </c>
      <c r="BS283" s="64">
        <f t="shared" ref="BS283" si="2625">((BL283^2+BM283^2)/(BL286^2+BM286^2))^0.5</f>
        <v>1.1928410786557986</v>
      </c>
      <c r="BT283" s="4"/>
      <c r="BU283" s="46">
        <f t="shared" si="2015"/>
        <v>5.0199999999999996</v>
      </c>
      <c r="BV283" s="47">
        <f t="shared" si="2016"/>
        <v>-38.036506646758568</v>
      </c>
      <c r="BW283" s="45">
        <f t="shared" si="2017"/>
        <v>-88.636531975950533</v>
      </c>
      <c r="BX283" s="49"/>
      <c r="BY283" s="10">
        <f t="shared" si="2022"/>
        <v>-22.469646147333769</v>
      </c>
      <c r="BZ283" s="48">
        <f t="shared" si="2023"/>
        <v>-0.39216930702903313</v>
      </c>
      <c r="CA283" s="31">
        <f t="shared" si="2018"/>
        <v>-6.8260234560198467E-4</v>
      </c>
      <c r="CC283" s="44">
        <f t="shared" si="2019"/>
        <v>5.0199999999999996</v>
      </c>
      <c r="CD283" s="47">
        <f t="shared" si="2019"/>
        <v>-38.036506646758568</v>
      </c>
      <c r="CE283" s="45">
        <f t="shared" si="2020"/>
        <v>-6.8260234560198467E-4</v>
      </c>
      <c r="CF283" s="49"/>
      <c r="CG283" s="10"/>
      <c r="CH283" s="48"/>
      <c r="CI283" s="31"/>
    </row>
    <row r="284" spans="2:87" ht="18.649999999999999" customHeight="1" thickBot="1">
      <c r="D284" s="25"/>
      <c r="E284" s="10"/>
      <c r="F284" s="10"/>
      <c r="G284" s="31"/>
      <c r="I284" s="29"/>
      <c r="L284" s="30"/>
      <c r="N284" s="29"/>
      <c r="Q284" s="30"/>
      <c r="S284" s="29"/>
      <c r="V284" s="30"/>
      <c r="X284" s="29"/>
      <c r="AA284" s="30"/>
      <c r="AC284" s="29"/>
      <c r="AF284" s="30"/>
      <c r="AH284" s="29"/>
      <c r="AK284" s="30"/>
      <c r="AM284" s="29"/>
      <c r="AP284" s="30"/>
      <c r="AR284" s="29"/>
      <c r="AU284" s="30"/>
      <c r="AW284" s="29"/>
      <c r="AZ284" s="30"/>
      <c r="BB284" s="29"/>
      <c r="BE284" s="30"/>
      <c r="BG284" s="29"/>
      <c r="BJ284" s="30"/>
      <c r="BL284" s="29"/>
      <c r="BO284" s="30"/>
      <c r="BS284" s="65"/>
      <c r="BT284" s="65"/>
      <c r="BU284" s="46">
        <f t="shared" si="2015"/>
        <v>5.04</v>
      </c>
      <c r="BV284" s="47">
        <f t="shared" si="2016"/>
        <v>-38.270755164263264</v>
      </c>
      <c r="BW284" s="45">
        <f t="shared" si="2017"/>
        <v>-89.085924898897218</v>
      </c>
      <c r="BX284" s="49"/>
      <c r="BY284" s="10">
        <f t="shared" si="2022"/>
        <v>-22.321331781006158</v>
      </c>
      <c r="BZ284" s="48">
        <f t="shared" si="2023"/>
        <v>-0.38958073300860735</v>
      </c>
      <c r="CA284" s="31">
        <f t="shared" si="2018"/>
        <v>-6.4675699171787943E-4</v>
      </c>
      <c r="CC284" s="44">
        <f t="shared" si="2019"/>
        <v>5.04</v>
      </c>
      <c r="CD284" s="47">
        <f t="shared" si="2019"/>
        <v>-38.270755164263264</v>
      </c>
      <c r="CE284" s="45">
        <f t="shared" si="2020"/>
        <v>-6.4675699171787943E-4</v>
      </c>
      <c r="CF284" s="49"/>
      <c r="CG284" s="10"/>
      <c r="CH284" s="48"/>
      <c r="CI284" s="31"/>
    </row>
    <row r="285" spans="2:87" ht="18.649999999999999" customHeight="1" thickBot="1">
      <c r="D285" s="254" t="s">
        <v>24</v>
      </c>
      <c r="E285" s="255"/>
      <c r="F285" s="256" t="s">
        <v>25</v>
      </c>
      <c r="G285" s="257"/>
      <c r="H285" s="123"/>
      <c r="I285" s="242" t="s">
        <v>4</v>
      </c>
      <c r="J285" s="243"/>
      <c r="K285" s="244" t="s">
        <v>5</v>
      </c>
      <c r="L285" s="245"/>
      <c r="M285" s="123"/>
      <c r="N285" s="242" t="s">
        <v>6</v>
      </c>
      <c r="O285" s="243"/>
      <c r="P285" s="244" t="s">
        <v>7</v>
      </c>
      <c r="Q285" s="245"/>
      <c r="R285" s="123"/>
      <c r="S285" s="242" t="s">
        <v>34</v>
      </c>
      <c r="T285" s="243"/>
      <c r="U285" s="244" t="s">
        <v>35</v>
      </c>
      <c r="V285" s="245"/>
      <c r="W285" s="123"/>
      <c r="X285" s="242" t="s">
        <v>47</v>
      </c>
      <c r="Y285" s="243"/>
      <c r="Z285" s="244" t="s">
        <v>48</v>
      </c>
      <c r="AA285" s="245"/>
      <c r="AB285" s="127"/>
      <c r="AC285" s="242" t="s">
        <v>63</v>
      </c>
      <c r="AD285" s="243"/>
      <c r="AE285" s="244" t="s">
        <v>8</v>
      </c>
      <c r="AF285" s="245"/>
      <c r="AG285" s="123"/>
      <c r="AH285" s="242" t="s">
        <v>78</v>
      </c>
      <c r="AI285" s="243"/>
      <c r="AJ285" s="244" t="s">
        <v>79</v>
      </c>
      <c r="AK285" s="245"/>
      <c r="AL285" s="127"/>
      <c r="AM285" s="242" t="s">
        <v>67</v>
      </c>
      <c r="AN285" s="243"/>
      <c r="AO285" s="244" t="s">
        <v>66</v>
      </c>
      <c r="AP285" s="245"/>
      <c r="AQ285" s="123"/>
      <c r="AR285" s="242" t="s">
        <v>83</v>
      </c>
      <c r="AS285" s="243"/>
      <c r="AT285" s="244" t="s">
        <v>82</v>
      </c>
      <c r="AU285" s="245"/>
      <c r="AV285" s="127"/>
      <c r="AW285" s="242" t="s">
        <v>71</v>
      </c>
      <c r="AX285" s="243"/>
      <c r="AY285" s="244" t="s">
        <v>70</v>
      </c>
      <c r="AZ285" s="245"/>
      <c r="BA285" s="123"/>
      <c r="BB285" s="124" t="s">
        <v>87</v>
      </c>
      <c r="BC285" s="125"/>
      <c r="BD285" s="122" t="s">
        <v>86</v>
      </c>
      <c r="BE285" s="126"/>
      <c r="BF285" s="127"/>
      <c r="BG285" s="242" t="s">
        <v>74</v>
      </c>
      <c r="BH285" s="243"/>
      <c r="BI285" s="244" t="s">
        <v>75</v>
      </c>
      <c r="BJ285" s="245"/>
      <c r="BK285" s="123"/>
      <c r="BL285" s="242" t="s">
        <v>91</v>
      </c>
      <c r="BM285" s="243"/>
      <c r="BN285" s="244" t="s">
        <v>90</v>
      </c>
      <c r="BO285" s="245"/>
      <c r="BP285" s="123"/>
      <c r="BQ285" s="35" t="s">
        <v>166</v>
      </c>
      <c r="BS285" s="66" t="s">
        <v>121</v>
      </c>
      <c r="BT285" s="65"/>
      <c r="BU285" s="46">
        <f t="shared" si="2015"/>
        <v>5.0599999999999996</v>
      </c>
      <c r="BV285" s="47">
        <f t="shared" si="2016"/>
        <v>-38.490309548035356</v>
      </c>
      <c r="BW285" s="45">
        <f t="shared" si="2017"/>
        <v>-89.532351534517332</v>
      </c>
      <c r="BX285" s="49"/>
      <c r="BY285" s="10">
        <f t="shared" si="2022"/>
        <v>-22.199599949306958</v>
      </c>
      <c r="BZ285" s="48">
        <f t="shared" si="2023"/>
        <v>-0.38745611174097272</v>
      </c>
      <c r="CA285" s="31">
        <f t="shared" si="2018"/>
        <v>-6.1487112655139015E-4</v>
      </c>
      <c r="CC285" s="44">
        <f t="shared" si="2019"/>
        <v>5.0599999999999996</v>
      </c>
      <c r="CD285" s="47">
        <f t="shared" si="2019"/>
        <v>-38.490309548035356</v>
      </c>
      <c r="CE285" s="45">
        <f t="shared" si="2020"/>
        <v>-6.1487112655139015E-4</v>
      </c>
      <c r="CF285" s="49"/>
      <c r="CG285" s="10"/>
      <c r="CH285" s="48"/>
      <c r="CI285" s="31"/>
    </row>
    <row r="286" spans="2:87" ht="18.649999999999999" customHeight="1" thickTop="1" thickBot="1">
      <c r="D286" s="15">
        <v>0</v>
      </c>
      <c r="E286" s="145">
        <f t="shared" ref="E286" si="2626">(1/$E$8)*SIN($B283*$F$8)</f>
        <v>8.1097805540794238E-2</v>
      </c>
      <c r="F286" s="15">
        <f t="shared" ref="F286" si="2627">COS($F$8*$B283)</f>
        <v>0.96995273772911617</v>
      </c>
      <c r="G286" s="37">
        <v>0</v>
      </c>
      <c r="I286" s="21">
        <v>0</v>
      </c>
      <c r="J286" s="24">
        <f t="shared" ref="J286" si="2628">(TAN($K$8*$B283))/$J$8</f>
        <v>0.94293773886402177</v>
      </c>
      <c r="K286" s="22">
        <v>1</v>
      </c>
      <c r="L286" s="23">
        <v>0</v>
      </c>
      <c r="N286" s="21">
        <f t="shared" ref="N286" si="2629">D286*I283+F286*I286-E286*J283-G286*J286</f>
        <v>0</v>
      </c>
      <c r="O286" s="24">
        <f t="shared" ref="O286" si="2630">(D286*J283+E286*I283+F286*J286+G286*I286)</f>
        <v>0.99570284686005461</v>
      </c>
      <c r="P286" s="22">
        <f t="shared" ref="P286" si="2631">D286*K283+F286*K286-E286*L283-G286*L286</f>
        <v>0.96995273772911617</v>
      </c>
      <c r="Q286" s="23">
        <f t="shared" ref="Q286" si="2632">(D286*L283+E286*K283+F286*L286+G286*K286)</f>
        <v>0</v>
      </c>
      <c r="S286" s="15">
        <v>0</v>
      </c>
      <c r="T286" s="145">
        <f t="shared" ref="T286" si="2633">(1/$T$8)*SIN($B283*$U$8)</f>
        <v>0.13861946733830616</v>
      </c>
      <c r="U286" s="15">
        <f t="shared" ref="U286" si="2634">COS($U$8*$B283)</f>
        <v>0.90942937574811078</v>
      </c>
      <c r="V286" s="37">
        <v>0</v>
      </c>
      <c r="X286" s="21">
        <f t="shared" ref="X286" si="2635">N286*S283+P286*S286-O286*T283-Q286*T286</f>
        <v>0</v>
      </c>
      <c r="Y286" s="24">
        <f t="shared" ref="Y286" si="2636">(N286*T283+O286*S283+P286*T286+Q286*S286)</f>
        <v>1.0399757502978981</v>
      </c>
      <c r="Z286" s="22">
        <f t="shared" ref="Z286" si="2637">N286*U283+P286*U286-O286*V283-Q286*V286</f>
        <v>-0.36011067155262122</v>
      </c>
      <c r="AA286" s="23">
        <f t="shared" ref="AA286" si="2638">(N286*V283+O286*U283+P286*V286+Q286*U286)</f>
        <v>0</v>
      </c>
      <c r="AB286" s="8"/>
      <c r="AC286" s="21">
        <v>0</v>
      </c>
      <c r="AD286" s="24">
        <f t="shared" ref="AD286" si="2639">(TAN($AE$8*$B283))/$AD$8</f>
        <v>1.0345443550126951</v>
      </c>
      <c r="AE286" s="22">
        <v>1</v>
      </c>
      <c r="AF286" s="23">
        <v>0</v>
      </c>
      <c r="AH286" s="21">
        <f t="shared" ref="AH286" si="2640">X286*AC283+Z286*AC286-Y286*AD283-AA286*AD286</f>
        <v>0</v>
      </c>
      <c r="AI286" s="24">
        <f t="shared" ref="AI286" si="2641">(X286*AD283+Y286*AC283+Z286*AD286+AA286*AC286)</f>
        <v>0.66742528786330313</v>
      </c>
      <c r="AJ286" s="22">
        <f t="shared" ref="AJ286" si="2642">X286*AE283+Z286*AE286-Y286*AF283-AA286*AF286</f>
        <v>-0.36011067155262122</v>
      </c>
      <c r="AK286" s="23">
        <f t="shared" ref="AK286" si="2643">(X286*AF283+Y286*AE283+Z286*AF286+AA286*AE286)</f>
        <v>0</v>
      </c>
      <c r="AL286" s="8"/>
      <c r="AM286" s="15">
        <v>0</v>
      </c>
      <c r="AN286" s="85">
        <f t="shared" ref="AN286" si="2644">(1/$AN$8)*SIN($B283*$AO$8)</f>
        <v>0.13861946733830616</v>
      </c>
      <c r="AO286" s="25">
        <f t="shared" ref="AO286" si="2645">COS($AO$8*$B283)</f>
        <v>0.90942937574811078</v>
      </c>
      <c r="AP286" s="37">
        <v>0</v>
      </c>
      <c r="AR286" s="21">
        <f t="shared" ref="AR286" si="2646">AH286*AM283+AJ286*AM286-AI286*AN283-AK286*AN286</f>
        <v>0</v>
      </c>
      <c r="AS286" s="24">
        <f t="shared" ref="AS286" si="2647">(AH286*AN283+AI286*AM283+AJ286*AN286+AK286*AM286)</f>
        <v>0.5570578134265628</v>
      </c>
      <c r="AT286" s="22">
        <f t="shared" ref="AT286" si="2648">AH286*AO283+AJ286*AO286-AI286*AP283-AK286*AP286</f>
        <v>-1.160158464255874</v>
      </c>
      <c r="AU286" s="23">
        <f t="shared" ref="AU286" si="2649">(AH286*AP283+AI286*AO283+AJ286*AP286+AK286*AO286)</f>
        <v>0</v>
      </c>
      <c r="AV286" s="8"/>
      <c r="AW286" s="21">
        <v>0</v>
      </c>
      <c r="AX286" s="24">
        <f t="shared" ref="AX286" si="2650">(TAN($AY$8*$B283))/$AX$8</f>
        <v>0.94293773886402177</v>
      </c>
      <c r="AY286" s="22">
        <v>1</v>
      </c>
      <c r="AZ286" s="23">
        <v>0</v>
      </c>
      <c r="BB286" s="21">
        <f t="shared" ref="BB286" si="2651">AR286*AW283+AT286*AW286-AS286*AX283-AU286*AX286</f>
        <v>0</v>
      </c>
      <c r="BC286" s="24">
        <f t="shared" ref="BC286" si="2652">(AR286*AX283+AS286*AW283+AT286*AX286+AU286*AW286)</f>
        <v>-0.53689938558282713</v>
      </c>
      <c r="BD286" s="22">
        <f t="shared" ref="BD286" si="2653">AR286*AY283+AT286*AY286-AS286*AZ283-AU286*AZ286</f>
        <v>-1.160158464255874</v>
      </c>
      <c r="BE286" s="23">
        <f t="shared" ref="BE286" si="2654">(AR286*AZ283+AS286*AY283+AT286*AZ286+AU286*AY286)</f>
        <v>0</v>
      </c>
      <c r="BF286" s="8"/>
      <c r="BG286" s="15">
        <v>0</v>
      </c>
      <c r="BH286" s="85">
        <f t="shared" ref="BH286" si="2655">(1/$BH$8)*SIN($B283*$BI$8)</f>
        <v>8.110037367652978E-2</v>
      </c>
      <c r="BI286" s="25">
        <f t="shared" ref="BI286" si="2656">COS($BI$8*$B283)</f>
        <v>0.96995080519877142</v>
      </c>
      <c r="BJ286" s="37">
        <v>0</v>
      </c>
      <c r="BL286" s="21">
        <f t="shared" ref="BL286" si="2657">BB286*BG283+BD286*BG286-BC286*BH283-BE286*BH286</f>
        <v>0</v>
      </c>
      <c r="BM286" s="24">
        <f t="shared" ref="BM286" si="2658">(BB286*BH283+BC286*BG283+BD286*BH286+BE286*BG286)</f>
        <v>-0.61485527633192905</v>
      </c>
      <c r="BN286" s="22">
        <f t="shared" ref="BN286" si="2659">BB286*BI283+BD286*BI286-BC286*BJ283-BE286*BJ286</f>
        <v>-0.73341196938595643</v>
      </c>
      <c r="BO286" s="23">
        <f t="shared" ref="BO286" si="2660">(BB286*BJ283+BC286*BI283+BD286*BJ286+BE286*BI286)</f>
        <v>0</v>
      </c>
      <c r="BQ286" s="38">
        <f t="shared" ref="BQ286" si="2661">(180/PI())*ATAN(-1*(($BL$8*BM283+BO283+$BL$8*BM286+BO286)/($BL$8*BL283+BN283+$BL$8*BL286+BN286)))</f>
        <v>-42.969964147574103</v>
      </c>
      <c r="BS286" s="67">
        <f t="shared" ref="BS286" si="2662">20*LOG(((($BL$8*BL283+BN283-$BL$8*BL286-BN286)^2+($BL$8*BM283+BO283-$BL$8*BM286-BO286)^2)/(($BL$8*BL283+BN283+$BL$8*BL286+BN286)^2+($BL$8*BM283+BO283+$BL$8*BM286+BO286)^2))^0.5)</f>
        <v>-23.325484760180537</v>
      </c>
      <c r="BT286" s="65"/>
      <c r="BU286" s="46">
        <f t="shared" si="2015"/>
        <v>5.08</v>
      </c>
      <c r="BV286" s="47">
        <f t="shared" si="2016"/>
        <v>-38.694637139822049</v>
      </c>
      <c r="BW286" s="45">
        <f t="shared" si="2017"/>
        <v>-89.976343533503481</v>
      </c>
      <c r="BX286" s="49"/>
      <c r="BY286" s="10">
        <f t="shared" si="2022"/>
        <v>8977.8948860901128</v>
      </c>
      <c r="BZ286" s="48">
        <f t="shared" si="2023"/>
        <v>-0.38605485096232706</v>
      </c>
      <c r="CA286" s="31">
        <f t="shared" si="2018"/>
        <v>-5.8661062855739146E-4</v>
      </c>
      <c r="CC286" s="44">
        <f t="shared" si="2019"/>
        <v>5.08</v>
      </c>
      <c r="CD286" s="47">
        <f t="shared" si="2019"/>
        <v>-38.694637139822049</v>
      </c>
      <c r="CE286" s="45">
        <f t="shared" si="2020"/>
        <v>-5.8661062855739146E-4</v>
      </c>
      <c r="CF286" s="49"/>
      <c r="CG286" s="10"/>
      <c r="CH286" s="48"/>
      <c r="CI286" s="31"/>
    </row>
    <row r="287" spans="2:87" ht="18.649999999999999" customHeight="1">
      <c r="BS287" s="32"/>
      <c r="BU287" s="46">
        <f t="shared" si="2015"/>
        <v>5.0999999999999996</v>
      </c>
      <c r="BV287" s="47">
        <f t="shared" si="2016"/>
        <v>-38.883071497677136</v>
      </c>
      <c r="BW287" s="45">
        <f t="shared" si="2017"/>
        <v>89.581554188294973</v>
      </c>
      <c r="BX287" s="49"/>
      <c r="BY287" s="10">
        <f t="shared" si="2022"/>
        <v>-22.039027292079741</v>
      </c>
      <c r="BZ287" s="48">
        <f t="shared" si="2023"/>
        <v>-0.38465359018368145</v>
      </c>
      <c r="CA287" s="31">
        <f t="shared" si="2018"/>
        <v>-5.6170106367195297E-4</v>
      </c>
      <c r="CC287" s="44">
        <f t="shared" si="2019"/>
        <v>5.0999999999999996</v>
      </c>
      <c r="CD287" s="47">
        <f t="shared" si="2019"/>
        <v>-38.883071497677136</v>
      </c>
      <c r="CE287" s="45">
        <f t="shared" si="2020"/>
        <v>-5.6170106367195297E-4</v>
      </c>
      <c r="CF287" s="49"/>
      <c r="CG287" s="10"/>
      <c r="CH287" s="48"/>
      <c r="CI287" s="31"/>
    </row>
    <row r="288" spans="2:87" ht="18.649999999999999" customHeight="1" thickBot="1">
      <c r="D288" s="8"/>
      <c r="E288" s="8" t="s">
        <v>93</v>
      </c>
      <c r="F288" s="8"/>
      <c r="G288" s="8"/>
      <c r="H288" s="8"/>
      <c r="I288" s="8"/>
      <c r="J288" s="8" t="s">
        <v>94</v>
      </c>
      <c r="K288" s="8"/>
      <c r="L288" s="8"/>
      <c r="M288" s="8"/>
      <c r="N288" s="8"/>
      <c r="O288" s="8" t="s">
        <v>95</v>
      </c>
      <c r="P288" s="8"/>
      <c r="Q288" s="8"/>
      <c r="R288" s="8"/>
      <c r="S288" s="8"/>
      <c r="T288" s="8" t="s">
        <v>96</v>
      </c>
      <c r="U288" s="8"/>
      <c r="V288" s="8"/>
      <c r="W288" s="8"/>
      <c r="X288" s="8"/>
      <c r="Y288" s="8" t="s">
        <v>97</v>
      </c>
      <c r="Z288" s="8"/>
      <c r="AA288" s="8"/>
      <c r="AB288" s="8"/>
      <c r="AC288" s="8"/>
      <c r="AD288" s="8" t="s">
        <v>98</v>
      </c>
      <c r="AE288" s="8"/>
      <c r="AF288" s="8"/>
      <c r="AG288" s="8"/>
      <c r="AH288" s="8"/>
      <c r="AI288" s="8" t="s">
        <v>99</v>
      </c>
      <c r="AJ288" s="8"/>
      <c r="AK288" s="8"/>
      <c r="AL288" s="8"/>
      <c r="AM288" s="8"/>
      <c r="AN288" s="8" t="s">
        <v>96</v>
      </c>
      <c r="AO288" s="8"/>
      <c r="AP288" s="8"/>
      <c r="AQ288" s="8"/>
      <c r="AR288" s="8"/>
      <c r="AS288" s="8" t="s">
        <v>100</v>
      </c>
      <c r="AT288" s="8"/>
      <c r="AU288" s="8"/>
      <c r="AV288" s="8"/>
      <c r="AW288" s="8"/>
      <c r="AX288" s="8" t="s">
        <v>94</v>
      </c>
      <c r="AY288" s="8"/>
      <c r="AZ288" s="8"/>
      <c r="BA288" s="8"/>
      <c r="BB288" s="8"/>
      <c r="BC288" s="8" t="s">
        <v>101</v>
      </c>
      <c r="BD288" s="8"/>
      <c r="BE288" s="8"/>
      <c r="BF288" s="8"/>
      <c r="BG288" s="8"/>
      <c r="BH288" s="8" t="s">
        <v>96</v>
      </c>
      <c r="BI288" s="8"/>
      <c r="BJ288" s="8"/>
      <c r="BK288" s="8"/>
      <c r="BL288" s="8"/>
      <c r="BM288" s="8" t="s">
        <v>102</v>
      </c>
      <c r="BN288" s="8"/>
      <c r="BO288" s="8"/>
      <c r="BP288" s="8"/>
      <c r="BU288" s="46">
        <f t="shared" ref="BU288:BU351" si="2663">INDEX(B:B,(ROW()-32)*7+24)</f>
        <v>5.12</v>
      </c>
      <c r="BV288" s="47">
        <f t="shared" ref="BV288:BV351" si="2664">INDEX(BQ:BQ,(ROW()-32)*7+24)</f>
        <v>-39.054789502028925</v>
      </c>
      <c r="BW288" s="45">
        <f t="shared" ref="BW288:BW351" si="2665">INDEX(BQ:BQ,(ROW()-32)*7+27)</f>
        <v>89.140773642453368</v>
      </c>
      <c r="BX288" s="49"/>
      <c r="BY288" s="10">
        <f t="shared" si="2022"/>
        <v>-22.003086177047251</v>
      </c>
      <c r="BZ288" s="48">
        <f t="shared" si="2023"/>
        <v>-0.38402629938952648</v>
      </c>
      <c r="CA288" s="31">
        <f t="shared" ref="CA288:CA351" si="2666">INDEX(BS:BS,(ROW()-32)*7+27)</f>
        <v>-5.3992365737731902E-4</v>
      </c>
      <c r="CC288" s="44">
        <f t="shared" si="2019"/>
        <v>5.12</v>
      </c>
      <c r="CD288" s="47">
        <f t="shared" si="2019"/>
        <v>-39.054789502028925</v>
      </c>
      <c r="CE288" s="45">
        <f t="shared" si="2020"/>
        <v>-5.3992365737731902E-4</v>
      </c>
      <c r="CF288" s="49"/>
      <c r="CG288" s="10"/>
      <c r="CH288" s="48"/>
      <c r="CI288" s="31"/>
    </row>
    <row r="289" spans="2:87" ht="18.649999999999999" customHeight="1" thickBot="1">
      <c r="B289" s="16"/>
      <c r="D289" s="250" t="s">
        <v>22</v>
      </c>
      <c r="E289" s="251"/>
      <c r="F289" s="252" t="s">
        <v>23</v>
      </c>
      <c r="G289" s="253"/>
      <c r="H289" s="123"/>
      <c r="I289" s="242" t="s">
        <v>1</v>
      </c>
      <c r="J289" s="243"/>
      <c r="K289" s="244" t="s">
        <v>2</v>
      </c>
      <c r="L289" s="245"/>
      <c r="M289" s="123"/>
      <c r="N289" s="242" t="s">
        <v>43</v>
      </c>
      <c r="O289" s="243"/>
      <c r="P289" s="244" t="s">
        <v>44</v>
      </c>
      <c r="Q289" s="245"/>
      <c r="R289" s="123"/>
      <c r="S289" s="242" t="s">
        <v>32</v>
      </c>
      <c r="T289" s="243"/>
      <c r="U289" s="244" t="s">
        <v>33</v>
      </c>
      <c r="V289" s="245"/>
      <c r="W289" s="123"/>
      <c r="X289" s="242" t="s">
        <v>45</v>
      </c>
      <c r="Y289" s="243"/>
      <c r="Z289" s="244" t="s">
        <v>46</v>
      </c>
      <c r="AA289" s="245"/>
      <c r="AB289" s="127"/>
      <c r="AC289" s="242" t="s">
        <v>62</v>
      </c>
      <c r="AD289" s="243"/>
      <c r="AE289" s="244" t="s">
        <v>3</v>
      </c>
      <c r="AF289" s="245"/>
      <c r="AG289" s="123"/>
      <c r="AH289" s="242" t="s">
        <v>76</v>
      </c>
      <c r="AI289" s="243"/>
      <c r="AJ289" s="244" t="s">
        <v>77</v>
      </c>
      <c r="AK289" s="245"/>
      <c r="AL289" s="127"/>
      <c r="AM289" s="242" t="s">
        <v>64</v>
      </c>
      <c r="AN289" s="243"/>
      <c r="AO289" s="244" t="s">
        <v>65</v>
      </c>
      <c r="AP289" s="245"/>
      <c r="AQ289" s="123"/>
      <c r="AR289" s="242" t="s">
        <v>80</v>
      </c>
      <c r="AS289" s="243"/>
      <c r="AT289" s="244" t="s">
        <v>81</v>
      </c>
      <c r="AU289" s="245"/>
      <c r="AV289" s="127"/>
      <c r="AW289" s="242" t="s">
        <v>68</v>
      </c>
      <c r="AX289" s="243"/>
      <c r="AY289" s="244" t="s">
        <v>69</v>
      </c>
      <c r="AZ289" s="245"/>
      <c r="BA289" s="123"/>
      <c r="BB289" s="246" t="s">
        <v>84</v>
      </c>
      <c r="BC289" s="247"/>
      <c r="BD289" s="248" t="s">
        <v>85</v>
      </c>
      <c r="BE289" s="249"/>
      <c r="BF289" s="127"/>
      <c r="BG289" s="242" t="s">
        <v>72</v>
      </c>
      <c r="BH289" s="243"/>
      <c r="BI289" s="244" t="s">
        <v>73</v>
      </c>
      <c r="BJ289" s="245"/>
      <c r="BK289" s="123"/>
      <c r="BL289" s="242" t="s">
        <v>88</v>
      </c>
      <c r="BM289" s="243"/>
      <c r="BN289" s="244" t="s">
        <v>89</v>
      </c>
      <c r="BO289" s="245"/>
      <c r="BP289" s="123"/>
      <c r="BQ289" s="19" t="s">
        <v>165</v>
      </c>
      <c r="BS289" s="63" t="s">
        <v>120</v>
      </c>
      <c r="BT289" s="4"/>
      <c r="BU289" s="46">
        <f t="shared" si="2663"/>
        <v>5.14</v>
      </c>
      <c r="BV289" s="47">
        <f t="shared" si="2664"/>
        <v>-39.208782471449744</v>
      </c>
      <c r="BW289" s="45">
        <f t="shared" si="2665"/>
        <v>88.700711918912432</v>
      </c>
      <c r="BX289" s="49"/>
      <c r="BY289" s="10">
        <f t="shared" si="2022"/>
        <v>-21.999772137095366</v>
      </c>
      <c r="BZ289" s="48">
        <f t="shared" si="2023"/>
        <v>-0.38396845848082345</v>
      </c>
      <c r="CA289" s="31">
        <f t="shared" si="2666"/>
        <v>-5.2111325448074433E-4</v>
      </c>
      <c r="CC289" s="44">
        <f t="shared" ref="CC289:CD352" si="2667">BU289</f>
        <v>5.14</v>
      </c>
      <c r="CD289" s="47">
        <f t="shared" si="2667"/>
        <v>-39.208782471449744</v>
      </c>
      <c r="CE289" s="45">
        <f t="shared" ref="CE289:CE352" si="2668">CA289</f>
        <v>-5.2111325448074433E-4</v>
      </c>
      <c r="CF289" s="49"/>
      <c r="CG289" s="10"/>
      <c r="CH289" s="48"/>
      <c r="CI289" s="31"/>
    </row>
    <row r="290" spans="2:87" ht="18.649999999999999" customHeight="1" thickTop="1" thickBot="1">
      <c r="B290" s="39">
        <v>0.76</v>
      </c>
      <c r="D290" s="25">
        <f t="shared" ref="D290" si="2669">COS($F$8*$B290)</f>
        <v>0.96831536001328034</v>
      </c>
      <c r="E290" s="26">
        <v>0</v>
      </c>
      <c r="F290" s="10">
        <v>0</v>
      </c>
      <c r="G290" s="85">
        <f t="shared" ref="G290" si="2670">$E$8*SIN($B290*$F$8)</f>
        <v>0.74919174585760151</v>
      </c>
      <c r="I290" s="21">
        <v>1</v>
      </c>
      <c r="J290" s="24">
        <v>0</v>
      </c>
      <c r="K290" s="22">
        <v>0</v>
      </c>
      <c r="L290" s="23">
        <v>0</v>
      </c>
      <c r="N290" s="21">
        <f t="shared" ref="N290" si="2671">D290*I290+F290*I293-E290*J290-G290*J293</f>
        <v>0.23738892184612337</v>
      </c>
      <c r="O290" s="24">
        <f t="shared" ref="O290" si="2672">(D290*J290+E290*I290+F290*J293+G290*I293)</f>
        <v>0</v>
      </c>
      <c r="P290" s="22">
        <f t="shared" ref="P290" si="2673">D290*K290+F290*K293-E290*L290-G290*L293</f>
        <v>0</v>
      </c>
      <c r="Q290" s="23">
        <f t="shared" ref="Q290" si="2674">(D290*L290+E290*K290+F290*L293+G290*K293)</f>
        <v>0.74919174585760151</v>
      </c>
      <c r="S290" s="25">
        <f t="shared" ref="S290" si="2675">COS($U$8*$B290)</f>
        <v>0.90454795352891315</v>
      </c>
      <c r="T290" s="26">
        <v>0</v>
      </c>
      <c r="U290" s="10">
        <v>0</v>
      </c>
      <c r="V290" s="85">
        <f t="shared" ref="V290" si="2676">$T$8*SIN($B290*$U$8)</f>
        <v>1.2791157093476326</v>
      </c>
      <c r="X290" s="21">
        <f t="shared" ref="X290" si="2677">N290*S290+P290*S293-O290*T290-Q290*T293</f>
        <v>0.10825155995300853</v>
      </c>
      <c r="Y290" s="24">
        <f t="shared" ref="Y290" si="2678">(N290*T290+O290*S290+P290*T293+Q290*S293)</f>
        <v>0</v>
      </c>
      <c r="Z290" s="22">
        <f t="shared" ref="Z290" si="2679">N290*U290+P290*U293-O290*V290-Q290*V293</f>
        <v>0</v>
      </c>
      <c r="AA290" s="23">
        <f t="shared" ref="AA290" si="2680">(N290*V290+O290*U290+P290*V293+Q290*U293)</f>
        <v>0.98132775967472097</v>
      </c>
      <c r="AB290" s="8"/>
      <c r="AC290" s="21">
        <v>1</v>
      </c>
      <c r="AD290" s="24">
        <v>0</v>
      </c>
      <c r="AE290" s="22">
        <v>0</v>
      </c>
      <c r="AF290" s="23">
        <v>0</v>
      </c>
      <c r="AH290" s="21">
        <f t="shared" ref="AH290" si="2681">X290*AC290+Z290*AC293-Y290*AD290-AA290*AD293</f>
        <v>-0.94363075667594054</v>
      </c>
      <c r="AI290" s="24">
        <f t="shared" ref="AI290" si="2682">(X290*AD290+Y290*AC290+Z290*AD293+AA290*AC293)</f>
        <v>0</v>
      </c>
      <c r="AJ290" s="22">
        <f t="shared" ref="AJ290" si="2683">X290*AE290+Z290*AE293-Y290*AF290-AA290*AF293</f>
        <v>0</v>
      </c>
      <c r="AK290" s="23">
        <f t="shared" ref="AK290" si="2684">(X290*AF290+Y290*AE290+Z290*AF293+AA290*AE293)</f>
        <v>0.98132775967472097</v>
      </c>
      <c r="AL290" s="8"/>
      <c r="AM290" s="25">
        <f t="shared" ref="AM290" si="2685">COS($AO$8*$B290)</f>
        <v>0.90454795352891315</v>
      </c>
      <c r="AN290" s="26">
        <v>0</v>
      </c>
      <c r="AO290" s="10">
        <v>0</v>
      </c>
      <c r="AP290" s="85">
        <f t="shared" ref="AP290" si="2686">$AN$8*SIN($B290*$AO$8)</f>
        <v>1.2791157093476326</v>
      </c>
      <c r="AR290" s="21">
        <f t="shared" ref="AR290" si="2687">AH290*AM290+AJ290*AM293-AI290*AN290-AK290*AN293</f>
        <v>-0.99302946466247888</v>
      </c>
      <c r="AS290" s="24">
        <f t="shared" ref="AS290" si="2688">(AH290*AN290+AI290*AM290+AJ290*AN293+AK290*AM293)</f>
        <v>0</v>
      </c>
      <c r="AT290" s="22">
        <f t="shared" ref="AT290" si="2689">AH290*AO290+AJ290*AO293-AI290*AP290-AK290*AP293</f>
        <v>0</v>
      </c>
      <c r="AU290" s="23">
        <f t="shared" ref="AU290" si="2690">(AH290*AP290+AI290*AO290+AJ290*AP293+AK290*AO293)</f>
        <v>-0.319354907932907</v>
      </c>
      <c r="AV290" s="8"/>
      <c r="AW290" s="21">
        <v>1</v>
      </c>
      <c r="AX290" s="24">
        <v>0</v>
      </c>
      <c r="AY290" s="22">
        <v>0</v>
      </c>
      <c r="AZ290" s="23">
        <v>0</v>
      </c>
      <c r="BB290" s="21">
        <f t="shared" ref="BB290" si="2691">AR290*AW290+AT290*AW293-AS290*AX290-AU290*AX293</f>
        <v>-0.68146043489507535</v>
      </c>
      <c r="BC290" s="24">
        <f t="shared" ref="BC290" si="2692">(AR290*AX290+AS290*AW290+AT290*AX293+AU290*AW293)</f>
        <v>0</v>
      </c>
      <c r="BD290" s="22">
        <f t="shared" ref="BD290" si="2693">AR290*AY290+AT290*AY293-AS290*AZ290-AU290*AZ293</f>
        <v>0</v>
      </c>
      <c r="BE290" s="23">
        <f t="shared" ref="BE290" si="2694">(AR290*AZ290+AS290*AY290+AT290*AZ293+AU290*AY293)</f>
        <v>-0.319354907932907</v>
      </c>
      <c r="BF290" s="8"/>
      <c r="BG290" s="25">
        <f t="shared" ref="BG290" si="2695">COS($BI$8*$B290)</f>
        <v>0.96831332273873671</v>
      </c>
      <c r="BH290" s="26">
        <v>0</v>
      </c>
      <c r="BI290" s="10">
        <v>0</v>
      </c>
      <c r="BJ290" s="85">
        <f t="shared" ref="BJ290" si="2696">$BH$8*SIN($B290*$BI$8)</f>
        <v>0.7492154436875984</v>
      </c>
      <c r="BL290" s="21">
        <f t="shared" ref="BL290" si="2697">BB290*BG290+BD290*BG293-BC290*BH290-BE290*BH293</f>
        <v>-0.63328214813481665</v>
      </c>
      <c r="BM290" s="24">
        <f t="shared" ref="BM290" si="2698">(BB290*BH290+BC290*BG290+BD290*BH293+BE290*BG293)</f>
        <v>0</v>
      </c>
      <c r="BN290" s="22">
        <f t="shared" ref="BN290" si="2699">BB290*BI290+BD290*BI293-BC290*BJ290-BE290*BJ293</f>
        <v>0</v>
      </c>
      <c r="BO290" s="23">
        <f t="shared" ref="BO290" si="2700">(BB290*BJ290+BC290*BI290+BD290*BJ293+BE290*BI293)</f>
        <v>-0.81979629411889421</v>
      </c>
      <c r="BQ290" s="27">
        <f t="shared" ref="BQ290" si="2701">20*LOG((2*$BL$8)/(($BL$8*BL290+BN290+$BL$8*BL293+BN293)^2+($BL$8*BM290+BO290+$BL$8*BM293+BO293)^2)^0.5)</f>
        <v>-8.6246916773162641E-3</v>
      </c>
      <c r="BS290" s="64">
        <f t="shared" ref="BS290" si="2702">((BL290^2+BM290^2)/(BL293^2+BM293^2))^0.5</f>
        <v>0.8667677465287964</v>
      </c>
      <c r="BT290" s="4"/>
      <c r="BU290" s="46">
        <f t="shared" si="2663"/>
        <v>5.16</v>
      </c>
      <c r="BV290" s="47">
        <f t="shared" si="2664"/>
        <v>-39.343819493601409</v>
      </c>
      <c r="BW290" s="45">
        <f t="shared" si="2665"/>
        <v>88.260716476170515</v>
      </c>
      <c r="BX290" s="49"/>
      <c r="BY290" s="10">
        <f t="shared" ref="BY290:BY353" si="2703">(BW291-BW290)/(BU291-BU290)</f>
        <v>-22.032502864582185</v>
      </c>
      <c r="BZ290" s="48">
        <f t="shared" ref="BZ290:BZ353" si="2704">(IF(BY290&lt;0,BY290,(BY291+BY289)/2))*PI()/180</f>
        <v>-0.38453971744204146</v>
      </c>
      <c r="CA290" s="31">
        <f t="shared" si="2666"/>
        <v>-5.0515844721404836E-4</v>
      </c>
      <c r="CC290" s="44">
        <f t="shared" si="2667"/>
        <v>5.16</v>
      </c>
      <c r="CD290" s="47">
        <f t="shared" si="2667"/>
        <v>-39.343819493601409</v>
      </c>
      <c r="CE290" s="45">
        <f t="shared" si="2668"/>
        <v>-5.0515844721404836E-4</v>
      </c>
      <c r="CF290" s="49"/>
      <c r="CG290" s="10"/>
      <c r="CH290" s="48"/>
      <c r="CI290" s="31"/>
    </row>
    <row r="291" spans="2:87" ht="18.649999999999999" customHeight="1" thickBot="1">
      <c r="D291" s="25"/>
      <c r="E291" s="10"/>
      <c r="F291" s="10"/>
      <c r="G291" s="31"/>
      <c r="I291" s="29"/>
      <c r="L291" s="30"/>
      <c r="N291" s="29"/>
      <c r="Q291" s="30"/>
      <c r="S291" s="29"/>
      <c r="V291" s="30"/>
      <c r="X291" s="29"/>
      <c r="AA291" s="30"/>
      <c r="AC291" s="29"/>
      <c r="AF291" s="30"/>
      <c r="AH291" s="29"/>
      <c r="AK291" s="30"/>
      <c r="AM291" s="29"/>
      <c r="AP291" s="30"/>
      <c r="AR291" s="29"/>
      <c r="AU291" s="30"/>
      <c r="AW291" s="29"/>
      <c r="AZ291" s="30"/>
      <c r="BB291" s="29"/>
      <c r="BE291" s="30"/>
      <c r="BG291" s="29"/>
      <c r="BJ291" s="30"/>
      <c r="BL291" s="29"/>
      <c r="BO291" s="30"/>
      <c r="BS291" s="65"/>
      <c r="BT291" s="65"/>
      <c r="BU291" s="46">
        <f t="shared" si="2663"/>
        <v>5.18</v>
      </c>
      <c r="BV291" s="47">
        <f t="shared" si="2664"/>
        <v>-39.458400507595982</v>
      </c>
      <c r="BW291" s="45">
        <f t="shared" si="2665"/>
        <v>87.820066418878881</v>
      </c>
      <c r="BX291" s="49"/>
      <c r="BY291" s="10">
        <f t="shared" si="2703"/>
        <v>-22.105915534820952</v>
      </c>
      <c r="BZ291" s="48">
        <f t="shared" si="2704"/>
        <v>-0.38582101025038879</v>
      </c>
      <c r="CA291" s="31">
        <f t="shared" si="2666"/>
        <v>-4.9200425707103122E-4</v>
      </c>
      <c r="CC291" s="44">
        <f t="shared" si="2667"/>
        <v>5.18</v>
      </c>
      <c r="CD291" s="47">
        <f t="shared" si="2667"/>
        <v>-39.458400507595982</v>
      </c>
      <c r="CE291" s="45">
        <f t="shared" si="2668"/>
        <v>-4.9200425707103122E-4</v>
      </c>
      <c r="CF291" s="49"/>
      <c r="CG291" s="10"/>
      <c r="CH291" s="48"/>
      <c r="CI291" s="31"/>
    </row>
    <row r="292" spans="2:87" ht="18.649999999999999" customHeight="1" thickBot="1">
      <c r="D292" s="254" t="s">
        <v>24</v>
      </c>
      <c r="E292" s="255"/>
      <c r="F292" s="256" t="s">
        <v>25</v>
      </c>
      <c r="G292" s="257"/>
      <c r="H292" s="123"/>
      <c r="I292" s="242" t="s">
        <v>4</v>
      </c>
      <c r="J292" s="243"/>
      <c r="K292" s="244" t="s">
        <v>5</v>
      </c>
      <c r="L292" s="245"/>
      <c r="M292" s="123"/>
      <c r="N292" s="242" t="s">
        <v>6</v>
      </c>
      <c r="O292" s="243"/>
      <c r="P292" s="244" t="s">
        <v>7</v>
      </c>
      <c r="Q292" s="245"/>
      <c r="R292" s="123"/>
      <c r="S292" s="242" t="s">
        <v>34</v>
      </c>
      <c r="T292" s="243"/>
      <c r="U292" s="244" t="s">
        <v>35</v>
      </c>
      <c r="V292" s="245"/>
      <c r="W292" s="123"/>
      <c r="X292" s="242" t="s">
        <v>47</v>
      </c>
      <c r="Y292" s="243"/>
      <c r="Z292" s="244" t="s">
        <v>48</v>
      </c>
      <c r="AA292" s="245"/>
      <c r="AB292" s="127"/>
      <c r="AC292" s="242" t="s">
        <v>63</v>
      </c>
      <c r="AD292" s="243"/>
      <c r="AE292" s="244" t="s">
        <v>8</v>
      </c>
      <c r="AF292" s="245"/>
      <c r="AG292" s="123"/>
      <c r="AH292" s="242" t="s">
        <v>78</v>
      </c>
      <c r="AI292" s="243"/>
      <c r="AJ292" s="244" t="s">
        <v>79</v>
      </c>
      <c r="AK292" s="245"/>
      <c r="AL292" s="127"/>
      <c r="AM292" s="242" t="s">
        <v>67</v>
      </c>
      <c r="AN292" s="243"/>
      <c r="AO292" s="244" t="s">
        <v>66</v>
      </c>
      <c r="AP292" s="245"/>
      <c r="AQ292" s="123"/>
      <c r="AR292" s="242" t="s">
        <v>83</v>
      </c>
      <c r="AS292" s="243"/>
      <c r="AT292" s="244" t="s">
        <v>82</v>
      </c>
      <c r="AU292" s="245"/>
      <c r="AV292" s="127"/>
      <c r="AW292" s="242" t="s">
        <v>71</v>
      </c>
      <c r="AX292" s="243"/>
      <c r="AY292" s="244" t="s">
        <v>70</v>
      </c>
      <c r="AZ292" s="245"/>
      <c r="BA292" s="123"/>
      <c r="BB292" s="124" t="s">
        <v>87</v>
      </c>
      <c r="BC292" s="125"/>
      <c r="BD292" s="122" t="s">
        <v>86</v>
      </c>
      <c r="BE292" s="126"/>
      <c r="BF292" s="127"/>
      <c r="BG292" s="242" t="s">
        <v>74</v>
      </c>
      <c r="BH292" s="243"/>
      <c r="BI292" s="244" t="s">
        <v>75</v>
      </c>
      <c r="BJ292" s="245"/>
      <c r="BK292" s="123"/>
      <c r="BL292" s="242" t="s">
        <v>91</v>
      </c>
      <c r="BM292" s="243"/>
      <c r="BN292" s="244" t="s">
        <v>90</v>
      </c>
      <c r="BO292" s="245"/>
      <c r="BP292" s="123"/>
      <c r="BQ292" s="35" t="s">
        <v>166</v>
      </c>
      <c r="BS292" s="66" t="s">
        <v>121</v>
      </c>
      <c r="BT292" s="65"/>
      <c r="BU292" s="46">
        <f t="shared" si="2663"/>
        <v>5.2</v>
      </c>
      <c r="BV292" s="47">
        <f t="shared" si="2664"/>
        <v>-39.550695708057347</v>
      </c>
      <c r="BW292" s="45">
        <f t="shared" si="2665"/>
        <v>87.377948108182451</v>
      </c>
      <c r="BX292" s="49"/>
      <c r="BY292" s="10">
        <f t="shared" si="2703"/>
        <v>-22.226271566956985</v>
      </c>
      <c r="BZ292" s="48">
        <f t="shared" si="2704"/>
        <v>-0.38792161928579871</v>
      </c>
      <c r="CA292" s="31">
        <f t="shared" si="2666"/>
        <v>-4.8165805009176368E-4</v>
      </c>
      <c r="CC292" s="44">
        <f t="shared" si="2667"/>
        <v>5.2</v>
      </c>
      <c r="CD292" s="47">
        <f t="shared" si="2667"/>
        <v>-39.550695708057347</v>
      </c>
      <c r="CE292" s="45">
        <f t="shared" si="2668"/>
        <v>-4.8165805009176368E-4</v>
      </c>
      <c r="CF292" s="49"/>
      <c r="CG292" s="10"/>
      <c r="CH292" s="48"/>
      <c r="CI292" s="31"/>
    </row>
    <row r="293" spans="2:87" ht="18.649999999999999" customHeight="1" thickTop="1" thickBot="1">
      <c r="D293" s="15">
        <v>0</v>
      </c>
      <c r="E293" s="145">
        <f t="shared" ref="E293" si="2705">(1/$E$8)*SIN($B290*$F$8)</f>
        <v>8.3243527317511279E-2</v>
      </c>
      <c r="F293" s="15">
        <f t="shared" ref="F293" si="2706">COS($F$8*$B290)</f>
        <v>0.96831536001328034</v>
      </c>
      <c r="G293" s="37">
        <v>0</v>
      </c>
      <c r="I293" s="21">
        <v>0</v>
      </c>
      <c r="J293" s="24">
        <f t="shared" ref="J293" si="2707">(TAN($K$8*$B290))/$J$8</f>
        <v>0.97561998274615769</v>
      </c>
      <c r="K293" s="22">
        <v>1</v>
      </c>
      <c r="L293" s="23">
        <v>0</v>
      </c>
      <c r="N293" s="21">
        <f t="shared" ref="N293" si="2708">D293*I290+F293*I293-E293*J290-G293*J293</f>
        <v>0</v>
      </c>
      <c r="O293" s="24">
        <f t="shared" ref="O293" si="2709">(D293*J290+E293*I290+F293*J293+G293*I293)</f>
        <v>1.0279513421465074</v>
      </c>
      <c r="P293" s="22">
        <f t="shared" ref="P293" si="2710">D293*K290+F293*K293-E293*L290-G293*L293</f>
        <v>0.96831536001328034</v>
      </c>
      <c r="Q293" s="23">
        <f t="shared" ref="Q293" si="2711">(D293*L290+E293*K290+F293*L293+G293*K293)</f>
        <v>0</v>
      </c>
      <c r="S293" s="15">
        <v>0</v>
      </c>
      <c r="T293" s="145">
        <f t="shared" ref="T293" si="2712">(1/$T$8)*SIN($B290*$U$8)</f>
        <v>0.14212396770529251</v>
      </c>
      <c r="U293" s="15">
        <f t="shared" ref="U293" si="2713">COS($U$8*$B290)</f>
        <v>0.90454795352891315</v>
      </c>
      <c r="V293" s="37">
        <v>0</v>
      </c>
      <c r="X293" s="21">
        <f t="shared" ref="X293" si="2714">N293*S290+P293*S293-O293*T290-Q293*T293</f>
        <v>0</v>
      </c>
      <c r="Y293" s="24">
        <f t="shared" ref="Y293" si="2715">(N293*T290+O293*S290+P293*T293+Q293*S293)</f>
        <v>1.067452103820989</v>
      </c>
      <c r="Z293" s="22">
        <f t="shared" ref="Z293" si="2716">N293*U290+P293*U293-O293*V290-Q293*V293</f>
        <v>-0.43898103291395529</v>
      </c>
      <c r="AA293" s="23">
        <f t="shared" ref="AA293" si="2717">(N293*V290+O293*U290+P293*V293+Q293*U293)</f>
        <v>0</v>
      </c>
      <c r="AB293" s="8"/>
      <c r="AC293" s="21">
        <v>0</v>
      </c>
      <c r="AD293" s="24">
        <f t="shared" ref="AD293" si="2718">(TAN($AE$8*$B290))/$AD$8</f>
        <v>1.0718970356831796</v>
      </c>
      <c r="AE293" s="22">
        <v>1</v>
      </c>
      <c r="AF293" s="23">
        <v>0</v>
      </c>
      <c r="AH293" s="21">
        <f t="shared" ref="AH293" si="2719">X293*AC290+Z293*AC293-Y293*AD290-AA293*AD293</f>
        <v>0</v>
      </c>
      <c r="AI293" s="24">
        <f t="shared" ref="AI293" si="2720">(X293*AD290+Y293*AC290+Z293*AD293+AA293*AC293)</f>
        <v>0.59690963591937996</v>
      </c>
      <c r="AJ293" s="22">
        <f t="shared" ref="AJ293" si="2721">X293*AE290+Z293*AE293-Y293*AF290-AA293*AF293</f>
        <v>-0.43898103291395529</v>
      </c>
      <c r="AK293" s="23">
        <f t="shared" ref="AK293" si="2722">(X293*AF290+Y293*AE290+Z293*AF293+AA293*AE293)</f>
        <v>0</v>
      </c>
      <c r="AL293" s="8"/>
      <c r="AM293" s="15">
        <v>0</v>
      </c>
      <c r="AN293" s="85">
        <f t="shared" ref="AN293" si="2723">(1/$AN$8)*SIN($B290*$AO$8)</f>
        <v>0.14212396770529251</v>
      </c>
      <c r="AO293" s="25">
        <f t="shared" ref="AO293" si="2724">COS($AO$8*$B290)</f>
        <v>0.90454795352891315</v>
      </c>
      <c r="AP293" s="37">
        <v>0</v>
      </c>
      <c r="AR293" s="21">
        <f t="shared" ref="AR293" si="2725">AH293*AM290+AJ293*AM293-AI293*AN290-AK293*AN293</f>
        <v>0</v>
      </c>
      <c r="AS293" s="24">
        <f t="shared" ref="AS293" si="2726">(AH293*AN290+AI293*AM290+AJ293*AN293+AK293*AM293)</f>
        <v>0.47754366346746485</v>
      </c>
      <c r="AT293" s="22">
        <f t="shared" ref="AT293" si="2727">AH293*AO290+AJ293*AO293-AI293*AP290-AK293*AP293</f>
        <v>-1.1605958873257816</v>
      </c>
      <c r="AU293" s="23">
        <f t="shared" ref="AU293" si="2728">(AH293*AP290+AI293*AO290+AJ293*AP293+AK293*AO293)</f>
        <v>0</v>
      </c>
      <c r="AV293" s="8"/>
      <c r="AW293" s="21">
        <v>0</v>
      </c>
      <c r="AX293" s="24">
        <f t="shared" ref="AX293" si="2729">(TAN($AY$8*$B290))/$AX$8</f>
        <v>0.97561998274615769</v>
      </c>
      <c r="AY293" s="22">
        <v>1</v>
      </c>
      <c r="AZ293" s="23">
        <v>0</v>
      </c>
      <c r="BB293" s="21">
        <f t="shared" ref="BB293" si="2730">AR293*AW290+AT293*AW293-AS293*AX290-AU293*AX293</f>
        <v>0</v>
      </c>
      <c r="BC293" s="24">
        <f t="shared" ref="BC293" si="2731">(AR293*AX290+AS293*AW290+AT293*AX293+AU293*AW293)</f>
        <v>-0.65475687610057576</v>
      </c>
      <c r="BD293" s="22">
        <f t="shared" ref="BD293" si="2732">AR293*AY290+AT293*AY293-AS293*AZ290-AU293*AZ293</f>
        <v>-1.1605958873257816</v>
      </c>
      <c r="BE293" s="23">
        <f t="shared" ref="BE293" si="2733">(AR293*AZ290+AS293*AY290+AT293*AZ293+AU293*AY293)</f>
        <v>0</v>
      </c>
      <c r="BF293" s="8"/>
      <c r="BG293" s="15">
        <v>0</v>
      </c>
      <c r="BH293" s="85">
        <f t="shared" ref="BH293" si="2734">(1/$BH$8)*SIN($B290*$BI$8)</f>
        <v>8.324616040973315E-2</v>
      </c>
      <c r="BI293" s="25">
        <f t="shared" ref="BI293" si="2735">COS($BI$8*$B290)</f>
        <v>0.96831332273873671</v>
      </c>
      <c r="BJ293" s="37">
        <v>0</v>
      </c>
      <c r="BL293" s="21">
        <f t="shared" ref="BL293" si="2736">BB293*BG290+BD293*BG293-BC293*BH290-BE293*BH293</f>
        <v>0</v>
      </c>
      <c r="BM293" s="24">
        <f t="shared" ref="BM293" si="2737">(BB293*BH290+BC293*BG290+BD293*BH293+BE293*BG293)</f>
        <v>-0.73062495769018243</v>
      </c>
      <c r="BN293" s="22">
        <f t="shared" ref="BN293" si="2738">BB293*BI290+BD293*BI293-BC293*BJ290-BE293*BJ293</f>
        <v>-0.63326649657814138</v>
      </c>
      <c r="BO293" s="23">
        <f t="shared" ref="BO293" si="2739">(BB293*BJ290+BC293*BI290+BD293*BJ293+BE293*BI293)</f>
        <v>0</v>
      </c>
      <c r="BQ293" s="38">
        <f t="shared" ref="BQ293" si="2740">(180/PI())*ATAN(-1*(($BL$8*BM290+BO290+$BL$8*BM293+BO293)/($BL$8*BL290+BN290+$BL$8*BL293+BN293)))</f>
        <v>-50.754402637042396</v>
      </c>
      <c r="BS293" s="67">
        <f t="shared" ref="BS293" si="2741">20*LOG(((($BL$8*BL290+BN290-$BL$8*BL293-BN293)^2+($BL$8*BM290+BO290-$BL$8*BM293-BO293)^2)/(($BL$8*BL290+BN290+$BL$8*BL293+BN293)^2+($BL$8*BM290+BO290+$BL$8*BM293+BO293)^2))^0.5)</f>
        <v>-27.024718960175534</v>
      </c>
      <c r="BT293" s="65"/>
      <c r="BU293" s="46">
        <f t="shared" si="2663"/>
        <v>5.22</v>
      </c>
      <c r="BV293" s="47">
        <f t="shared" si="2664"/>
        <v>-39.618466421883895</v>
      </c>
      <c r="BW293" s="45">
        <f t="shared" si="2665"/>
        <v>86.933422676843321</v>
      </c>
      <c r="BX293" s="49"/>
      <c r="BY293" s="10">
        <f t="shared" si="2703"/>
        <v>-22.402043481739945</v>
      </c>
      <c r="BZ293" s="48">
        <f t="shared" si="2704"/>
        <v>-0.39098941793129627</v>
      </c>
      <c r="CA293" s="31">
        <f t="shared" si="2666"/>
        <v>-4.741998135549952E-4</v>
      </c>
      <c r="CC293" s="44">
        <f t="shared" si="2667"/>
        <v>5.22</v>
      </c>
      <c r="CD293" s="47">
        <f t="shared" si="2667"/>
        <v>-39.618466421883895</v>
      </c>
      <c r="CE293" s="45">
        <f t="shared" si="2668"/>
        <v>-4.741998135549952E-4</v>
      </c>
      <c r="CF293" s="49"/>
      <c r="CG293" s="10"/>
      <c r="CH293" s="48"/>
      <c r="CI293" s="31"/>
    </row>
    <row r="294" spans="2:87" ht="18.649999999999999" customHeight="1">
      <c r="BS294" s="32"/>
      <c r="BU294" s="46">
        <f t="shared" si="2663"/>
        <v>5.24</v>
      </c>
      <c r="BV294" s="47">
        <f t="shared" si="2664"/>
        <v>-39.658960482169391</v>
      </c>
      <c r="BW294" s="45">
        <f t="shared" si="2665"/>
        <v>86.485381807208512</v>
      </c>
      <c r="BX294" s="49"/>
      <c r="BY294" s="10">
        <f t="shared" si="2703"/>
        <v>-22.644781398360919</v>
      </c>
      <c r="BZ294" s="48">
        <f t="shared" si="2704"/>
        <v>-0.39522599379576373</v>
      </c>
      <c r="CA294" s="31">
        <f t="shared" si="2666"/>
        <v>-4.6979863738405667E-4</v>
      </c>
      <c r="CC294" s="44">
        <f t="shared" si="2667"/>
        <v>5.24</v>
      </c>
      <c r="CD294" s="47">
        <f t="shared" si="2667"/>
        <v>-39.658960482169391</v>
      </c>
      <c r="CE294" s="45">
        <f t="shared" si="2668"/>
        <v>-4.6979863738405667E-4</v>
      </c>
      <c r="CF294" s="49"/>
      <c r="CG294" s="10"/>
      <c r="CH294" s="48"/>
      <c r="CI294" s="31"/>
    </row>
    <row r="295" spans="2:87" ht="18.649999999999999" customHeight="1" thickBot="1">
      <c r="D295" s="8"/>
      <c r="E295" s="8" t="s">
        <v>93</v>
      </c>
      <c r="F295" s="8"/>
      <c r="G295" s="8"/>
      <c r="H295" s="8"/>
      <c r="I295" s="8"/>
      <c r="J295" s="8" t="s">
        <v>94</v>
      </c>
      <c r="K295" s="8"/>
      <c r="L295" s="8"/>
      <c r="M295" s="8"/>
      <c r="N295" s="8"/>
      <c r="O295" s="8" t="s">
        <v>95</v>
      </c>
      <c r="P295" s="8"/>
      <c r="Q295" s="8"/>
      <c r="R295" s="8"/>
      <c r="S295" s="8"/>
      <c r="T295" s="8" t="s">
        <v>96</v>
      </c>
      <c r="U295" s="8"/>
      <c r="V295" s="8"/>
      <c r="W295" s="8"/>
      <c r="X295" s="8"/>
      <c r="Y295" s="8" t="s">
        <v>97</v>
      </c>
      <c r="Z295" s="8"/>
      <c r="AA295" s="8"/>
      <c r="AB295" s="8"/>
      <c r="AC295" s="8"/>
      <c r="AD295" s="8" t="s">
        <v>98</v>
      </c>
      <c r="AE295" s="8"/>
      <c r="AF295" s="8"/>
      <c r="AG295" s="8"/>
      <c r="AH295" s="8"/>
      <c r="AI295" s="8" t="s">
        <v>99</v>
      </c>
      <c r="AJ295" s="8"/>
      <c r="AK295" s="8"/>
      <c r="AL295" s="8"/>
      <c r="AM295" s="8"/>
      <c r="AN295" s="8" t="s">
        <v>96</v>
      </c>
      <c r="AO295" s="8"/>
      <c r="AP295" s="8"/>
      <c r="AQ295" s="8"/>
      <c r="AR295" s="8"/>
      <c r="AS295" s="8" t="s">
        <v>100</v>
      </c>
      <c r="AT295" s="8"/>
      <c r="AU295" s="8"/>
      <c r="AV295" s="8"/>
      <c r="AW295" s="8"/>
      <c r="AX295" s="8" t="s">
        <v>94</v>
      </c>
      <c r="AY295" s="8"/>
      <c r="AZ295" s="8"/>
      <c r="BA295" s="8"/>
      <c r="BB295" s="8"/>
      <c r="BC295" s="8" t="s">
        <v>101</v>
      </c>
      <c r="BD295" s="8"/>
      <c r="BE295" s="8"/>
      <c r="BF295" s="8"/>
      <c r="BG295" s="8"/>
      <c r="BH295" s="8" t="s">
        <v>96</v>
      </c>
      <c r="BI295" s="8"/>
      <c r="BJ295" s="8"/>
      <c r="BK295" s="8"/>
      <c r="BL295" s="8"/>
      <c r="BM295" s="8" t="s">
        <v>102</v>
      </c>
      <c r="BN295" s="8"/>
      <c r="BO295" s="8"/>
      <c r="BP295" s="8"/>
      <c r="BU295" s="46">
        <f t="shared" si="2663"/>
        <v>5.26</v>
      </c>
      <c r="BV295" s="47">
        <f t="shared" si="2664"/>
        <v>-39.668771867815252</v>
      </c>
      <c r="BW295" s="45">
        <f t="shared" si="2665"/>
        <v>86.032486179241303</v>
      </c>
      <c r="BX295" s="49"/>
      <c r="BY295" s="10">
        <f t="shared" si="2703"/>
        <v>-22.970420122310923</v>
      </c>
      <c r="BZ295" s="48">
        <f t="shared" si="2704"/>
        <v>-0.4009094617006842</v>
      </c>
      <c r="CA295" s="31">
        <f t="shared" si="2666"/>
        <v>-4.6873843018603188E-4</v>
      </c>
      <c r="CC295" s="44">
        <f t="shared" si="2667"/>
        <v>5.26</v>
      </c>
      <c r="CD295" s="47">
        <f t="shared" si="2667"/>
        <v>-39.668771867815252</v>
      </c>
      <c r="CE295" s="45">
        <f t="shared" si="2668"/>
        <v>-4.6873843018603188E-4</v>
      </c>
      <c r="CF295" s="49"/>
      <c r="CG295" s="10"/>
      <c r="CH295" s="48"/>
      <c r="CI295" s="31"/>
    </row>
    <row r="296" spans="2:87" ht="18.649999999999999" customHeight="1" thickBot="1">
      <c r="B296" s="16"/>
      <c r="D296" s="250" t="s">
        <v>22</v>
      </c>
      <c r="E296" s="251"/>
      <c r="F296" s="252" t="s">
        <v>23</v>
      </c>
      <c r="G296" s="253"/>
      <c r="H296" s="123"/>
      <c r="I296" s="242" t="s">
        <v>1</v>
      </c>
      <c r="J296" s="243"/>
      <c r="K296" s="244" t="s">
        <v>2</v>
      </c>
      <c r="L296" s="245"/>
      <c r="M296" s="123"/>
      <c r="N296" s="242" t="s">
        <v>43</v>
      </c>
      <c r="O296" s="243"/>
      <c r="P296" s="244" t="s">
        <v>44</v>
      </c>
      <c r="Q296" s="245"/>
      <c r="R296" s="123"/>
      <c r="S296" s="242" t="s">
        <v>32</v>
      </c>
      <c r="T296" s="243"/>
      <c r="U296" s="244" t="s">
        <v>33</v>
      </c>
      <c r="V296" s="245"/>
      <c r="W296" s="123"/>
      <c r="X296" s="242" t="s">
        <v>45</v>
      </c>
      <c r="Y296" s="243"/>
      <c r="Z296" s="244" t="s">
        <v>46</v>
      </c>
      <c r="AA296" s="245"/>
      <c r="AB296" s="127"/>
      <c r="AC296" s="242" t="s">
        <v>62</v>
      </c>
      <c r="AD296" s="243"/>
      <c r="AE296" s="244" t="s">
        <v>3</v>
      </c>
      <c r="AF296" s="245"/>
      <c r="AG296" s="123"/>
      <c r="AH296" s="242" t="s">
        <v>76</v>
      </c>
      <c r="AI296" s="243"/>
      <c r="AJ296" s="244" t="s">
        <v>77</v>
      </c>
      <c r="AK296" s="245"/>
      <c r="AL296" s="127"/>
      <c r="AM296" s="242" t="s">
        <v>64</v>
      </c>
      <c r="AN296" s="243"/>
      <c r="AO296" s="244" t="s">
        <v>65</v>
      </c>
      <c r="AP296" s="245"/>
      <c r="AQ296" s="123"/>
      <c r="AR296" s="242" t="s">
        <v>80</v>
      </c>
      <c r="AS296" s="243"/>
      <c r="AT296" s="244" t="s">
        <v>81</v>
      </c>
      <c r="AU296" s="245"/>
      <c r="AV296" s="127"/>
      <c r="AW296" s="242" t="s">
        <v>68</v>
      </c>
      <c r="AX296" s="243"/>
      <c r="AY296" s="244" t="s">
        <v>69</v>
      </c>
      <c r="AZ296" s="245"/>
      <c r="BA296" s="123"/>
      <c r="BB296" s="246" t="s">
        <v>84</v>
      </c>
      <c r="BC296" s="247"/>
      <c r="BD296" s="248" t="s">
        <v>85</v>
      </c>
      <c r="BE296" s="249"/>
      <c r="BF296" s="127"/>
      <c r="BG296" s="242" t="s">
        <v>72</v>
      </c>
      <c r="BH296" s="243"/>
      <c r="BI296" s="244" t="s">
        <v>73</v>
      </c>
      <c r="BJ296" s="245"/>
      <c r="BK296" s="123"/>
      <c r="BL296" s="242" t="s">
        <v>88</v>
      </c>
      <c r="BM296" s="243"/>
      <c r="BN296" s="244" t="s">
        <v>89</v>
      </c>
      <c r="BO296" s="245"/>
      <c r="BP296" s="123"/>
      <c r="BQ296" s="19" t="s">
        <v>165</v>
      </c>
      <c r="BS296" s="63" t="s">
        <v>120</v>
      </c>
      <c r="BT296" s="4"/>
      <c r="BU296" s="46">
        <f t="shared" si="2663"/>
        <v>5.28</v>
      </c>
      <c r="BV296" s="47">
        <f t="shared" si="2664"/>
        <v>-39.643649270592476</v>
      </c>
      <c r="BW296" s="45">
        <f t="shared" si="2665"/>
        <v>85.573077776795074</v>
      </c>
      <c r="BX296" s="49"/>
      <c r="BY296" s="10">
        <f t="shared" si="2703"/>
        <v>-23.401300476936413</v>
      </c>
      <c r="BZ296" s="48">
        <f t="shared" si="2704"/>
        <v>-0.40842974257105974</v>
      </c>
      <c r="CA296" s="31">
        <f t="shared" si="2666"/>
        <v>-4.7145794290309392E-4</v>
      </c>
      <c r="CC296" s="44">
        <f t="shared" si="2667"/>
        <v>5.28</v>
      </c>
      <c r="CD296" s="47">
        <f t="shared" si="2667"/>
        <v>-39.643649270592476</v>
      </c>
      <c r="CE296" s="45">
        <f t="shared" si="2668"/>
        <v>-4.7145794290309392E-4</v>
      </c>
      <c r="CF296" s="49"/>
      <c r="CG296" s="10"/>
      <c r="CH296" s="48"/>
      <c r="CI296" s="31"/>
    </row>
    <row r="297" spans="2:87" ht="18.649999999999999" customHeight="1" thickTop="1" thickBot="1">
      <c r="B297" s="39">
        <v>0.78</v>
      </c>
      <c r="D297" s="25">
        <f t="shared" ref="D297" si="2742">COS($F$8*$B297)</f>
        <v>0.96663526206039163</v>
      </c>
      <c r="E297" s="26">
        <v>0</v>
      </c>
      <c r="F297" s="10">
        <v>0</v>
      </c>
      <c r="G297" s="85">
        <f t="shared" ref="G297" si="2743">$E$8*SIN($B297*$F$8)</f>
        <v>0.76847018892924035</v>
      </c>
      <c r="I297" s="21">
        <v>1</v>
      </c>
      <c r="J297" s="24">
        <v>0</v>
      </c>
      <c r="K297" s="22">
        <v>0</v>
      </c>
      <c r="L297" s="23">
        <v>0</v>
      </c>
      <c r="N297" s="21">
        <f t="shared" ref="N297" si="2744">D297*I297+F297*I300-E297*J297-G297*J300</f>
        <v>0.19123821994366186</v>
      </c>
      <c r="O297" s="24">
        <f t="shared" ref="O297" si="2745">(D297*J297+E297*I297+F297*J300+G297*I300)</f>
        <v>0</v>
      </c>
      <c r="P297" s="22">
        <f t="shared" ref="P297" si="2746">D297*K297+F297*K300-E297*L297-G297*L300</f>
        <v>0</v>
      </c>
      <c r="Q297" s="23">
        <f t="shared" ref="Q297" si="2747">(D297*L297+E297*K297+F297*L300+G297*K300)</f>
        <v>0.76847018892924035</v>
      </c>
      <c r="S297" s="25">
        <f t="shared" ref="S297" si="2748">COS($U$8*$B297)</f>
        <v>0.89954499444818292</v>
      </c>
      <c r="T297" s="26">
        <v>0</v>
      </c>
      <c r="U297" s="10">
        <v>0</v>
      </c>
      <c r="V297" s="85">
        <f t="shared" ref="V297" si="2749">$T$8*SIN($B297*$U$8)</f>
        <v>1.310484348120559</v>
      </c>
      <c r="X297" s="21">
        <f t="shared" ref="X297" si="2750">N297*S297+P297*S300-O297*T297-Q297*T300</f>
        <v>6.0130921876499654E-2</v>
      </c>
      <c r="Y297" s="24">
        <f t="shared" ref="Y297" si="2751">(N297*T297+O297*S297+P297*T300+Q297*S300)</f>
        <v>0</v>
      </c>
      <c r="Z297" s="22">
        <f t="shared" ref="Z297" si="2752">N297*U297+P297*U300-O297*V297-Q297*V300</f>
        <v>0</v>
      </c>
      <c r="AA297" s="23">
        <f t="shared" ref="AA297" si="2753">(N297*V297+O297*U297+P297*V300+Q297*U300)</f>
        <v>0.94188820583255339</v>
      </c>
      <c r="AB297" s="8"/>
      <c r="AC297" s="21">
        <v>1</v>
      </c>
      <c r="AD297" s="24">
        <v>0</v>
      </c>
      <c r="AE297" s="22">
        <v>0</v>
      </c>
      <c r="AF297" s="23">
        <v>0</v>
      </c>
      <c r="AH297" s="21">
        <f t="shared" ref="AH297" si="2754">X297*AC297+Z297*AC300-Y297*AD297-AA297*AD300</f>
        <v>-0.98556425915199419</v>
      </c>
      <c r="AI297" s="24">
        <f t="shared" ref="AI297" si="2755">(X297*AD297+Y297*AC297+Z297*AD300+AA297*AC300)</f>
        <v>0</v>
      </c>
      <c r="AJ297" s="22">
        <f t="shared" ref="AJ297" si="2756">X297*AE297+Z297*AE300-Y297*AF297-AA297*AF300</f>
        <v>0</v>
      </c>
      <c r="AK297" s="23">
        <f t="shared" ref="AK297" si="2757">(X297*AF297+Y297*AE297+Z297*AF300+AA297*AE300)</f>
        <v>0.94188820583255339</v>
      </c>
      <c r="AL297" s="8"/>
      <c r="AM297" s="25">
        <f t="shared" ref="AM297" si="2758">COS($AO$8*$B297)</f>
        <v>0.89954499444818292</v>
      </c>
      <c r="AN297" s="26">
        <v>0</v>
      </c>
      <c r="AO297" s="10">
        <v>0</v>
      </c>
      <c r="AP297" s="85">
        <f t="shared" ref="AP297" si="2759">$AN$8*SIN($B297*$AO$8)</f>
        <v>1.310484348120559</v>
      </c>
      <c r="AR297" s="21">
        <f t="shared" ref="AR297" si="2760">AH297*AM297+AJ297*AM300-AI297*AN297-AK297*AN300</f>
        <v>-1.02370714618531</v>
      </c>
      <c r="AS297" s="24">
        <f t="shared" ref="AS297" si="2761">(AH297*AN297+AI297*AM297+AJ297*AN300+AK297*AM300)</f>
        <v>0</v>
      </c>
      <c r="AT297" s="22">
        <f t="shared" ref="AT297" si="2762">AH297*AO297+AJ297*AO300-AI297*AP297-AK297*AP300</f>
        <v>0</v>
      </c>
      <c r="AU297" s="23">
        <f t="shared" ref="AU297" si="2763">(AH297*AP297+AI297*AO297+AJ297*AP300+AK297*AO300)</f>
        <v>-0.44429571479926966</v>
      </c>
      <c r="AV297" s="8"/>
      <c r="AW297" s="21">
        <v>1</v>
      </c>
      <c r="AX297" s="24">
        <v>0</v>
      </c>
      <c r="AY297" s="22">
        <v>0</v>
      </c>
      <c r="AZ297" s="23">
        <v>0</v>
      </c>
      <c r="BB297" s="21">
        <f t="shared" ref="BB297" si="2764">AR297*AW297+AT297*AW300-AS297*AX297-AU297*AX300</f>
        <v>-0.57540662907544793</v>
      </c>
      <c r="BC297" s="24">
        <f t="shared" ref="BC297" si="2765">(AR297*AX297+AS297*AW297+AT297*AX300+AU297*AW300)</f>
        <v>0</v>
      </c>
      <c r="BD297" s="22">
        <f t="shared" ref="BD297" si="2766">AR297*AY297+AT297*AY300-AS297*AZ297-AU297*AZ300</f>
        <v>0</v>
      </c>
      <c r="BE297" s="23">
        <f t="shared" ref="BE297" si="2767">(AR297*AZ297+AS297*AY297+AT297*AZ300+AU297*AY300)</f>
        <v>-0.44429571479926966</v>
      </c>
      <c r="BF297" s="8"/>
      <c r="BG297" s="25">
        <f t="shared" ref="BG297" si="2768">COS($BI$8*$B297)</f>
        <v>0.96663311737002167</v>
      </c>
      <c r="BH297" s="26">
        <v>0</v>
      </c>
      <c r="BI297" s="10">
        <v>0</v>
      </c>
      <c r="BJ297" s="85">
        <f t="shared" ref="BJ297" si="2769">$BH$8*SIN($B297*$BI$8)</f>
        <v>0.76849446818544254</v>
      </c>
      <c r="BL297" s="21">
        <f t="shared" ref="BL297" si="2770">BB297*BG297+BD297*BG300-BC297*BH297-BE297*BH300</f>
        <v>-0.51826945927838308</v>
      </c>
      <c r="BM297" s="24">
        <f t="shared" ref="BM297" si="2771">(BB297*BH297+BC297*BG297+BD297*BH300+BE297*BG300)</f>
        <v>0</v>
      </c>
      <c r="BN297" s="22">
        <f t="shared" ref="BN297" si="2772">BB297*BI297+BD297*BI300-BC297*BJ297-BE297*BJ300</f>
        <v>0</v>
      </c>
      <c r="BO297" s="23">
        <f t="shared" ref="BO297" si="2773">(BB297*BJ297+BC297*BI297+BD297*BJ300+BE297*BI300)</f>
        <v>-0.87166776323227468</v>
      </c>
      <c r="BQ297" s="27">
        <f t="shared" ref="BQ297" si="2774">20*LOG((2*$BL$8)/(($BL$8*BL297+BN297+$BL$8*BL300+BN300)^2+($BL$8*BM297+BO297+$BL$8*BM300+BO300)^2)^0.5)</f>
        <v>-1.1522542909782939E-3</v>
      </c>
      <c r="BS297" s="64">
        <f t="shared" ref="BS297" si="2775">((BL297^2+BM297^2)/(BL300^2+BM300^2))^0.5</f>
        <v>0.6176576551610844</v>
      </c>
      <c r="BT297" s="4"/>
      <c r="BU297" s="46">
        <f t="shared" si="2663"/>
        <v>5.3</v>
      </c>
      <c r="BV297" s="47">
        <f t="shared" si="2664"/>
        <v>-39.578230021813667</v>
      </c>
      <c r="BW297" s="45">
        <f t="shared" si="2665"/>
        <v>85.105051767256356</v>
      </c>
      <c r="BX297" s="49"/>
      <c r="BY297" s="10">
        <f t="shared" si="2703"/>
        <v>-23.96938623789795</v>
      </c>
      <c r="BZ297" s="48">
        <f t="shared" si="2704"/>
        <v>-0.41834470953353603</v>
      </c>
      <c r="CA297" s="31">
        <f t="shared" si="2666"/>
        <v>-4.7861382535158701E-4</v>
      </c>
      <c r="CC297" s="44">
        <f t="shared" si="2667"/>
        <v>5.3</v>
      </c>
      <c r="CD297" s="47">
        <f t="shared" si="2667"/>
        <v>-39.578230021813667</v>
      </c>
      <c r="CE297" s="45">
        <f t="shared" si="2668"/>
        <v>-4.7861382535158701E-4</v>
      </c>
      <c r="CF297" s="49"/>
      <c r="CG297" s="10"/>
      <c r="CH297" s="48"/>
      <c r="CI297" s="31"/>
    </row>
    <row r="298" spans="2:87" ht="18.649999999999999" customHeight="1" thickBot="1">
      <c r="D298" s="25"/>
      <c r="E298" s="10"/>
      <c r="F298" s="10"/>
      <c r="G298" s="31"/>
      <c r="I298" s="29"/>
      <c r="L298" s="30"/>
      <c r="N298" s="29"/>
      <c r="Q298" s="30"/>
      <c r="S298" s="29"/>
      <c r="V298" s="30"/>
      <c r="X298" s="29"/>
      <c r="AA298" s="30"/>
      <c r="AC298" s="29"/>
      <c r="AF298" s="30"/>
      <c r="AH298" s="29"/>
      <c r="AK298" s="30"/>
      <c r="AM298" s="29"/>
      <c r="AP298" s="30"/>
      <c r="AR298" s="29"/>
      <c r="AU298" s="30"/>
      <c r="AW298" s="29"/>
      <c r="AZ298" s="30"/>
      <c r="BB298" s="29"/>
      <c r="BE298" s="30"/>
      <c r="BG298" s="29"/>
      <c r="BJ298" s="30"/>
      <c r="BL298" s="29"/>
      <c r="BO298" s="30"/>
      <c r="BS298" s="65"/>
      <c r="BT298" s="65"/>
      <c r="BU298" s="46">
        <f t="shared" si="2663"/>
        <v>5.32</v>
      </c>
      <c r="BV298" s="47">
        <f t="shared" si="2664"/>
        <v>-39.465662135977276</v>
      </c>
      <c r="BW298" s="45">
        <f t="shared" si="2665"/>
        <v>84.625664042498386</v>
      </c>
      <c r="BX298" s="49"/>
      <c r="BY298" s="10">
        <f t="shared" si="2703"/>
        <v>-24.721556963345918</v>
      </c>
      <c r="BZ298" s="48">
        <f t="shared" si="2704"/>
        <v>-0.43147256522971744</v>
      </c>
      <c r="CA298" s="31">
        <f t="shared" si="2666"/>
        <v>-4.9118224140098736E-4</v>
      </c>
      <c r="CC298" s="44">
        <f t="shared" si="2667"/>
        <v>5.32</v>
      </c>
      <c r="CD298" s="47">
        <f t="shared" si="2667"/>
        <v>-39.465662135977276</v>
      </c>
      <c r="CE298" s="45">
        <f t="shared" si="2668"/>
        <v>-4.9118224140098736E-4</v>
      </c>
      <c r="CF298" s="49"/>
      <c r="CG298" s="10"/>
      <c r="CH298" s="48"/>
      <c r="CI298" s="31"/>
    </row>
    <row r="299" spans="2:87" ht="18.649999999999999" customHeight="1" thickBot="1">
      <c r="D299" s="254" t="s">
        <v>24</v>
      </c>
      <c r="E299" s="255"/>
      <c r="F299" s="256" t="s">
        <v>25</v>
      </c>
      <c r="G299" s="257"/>
      <c r="H299" s="123"/>
      <c r="I299" s="242" t="s">
        <v>4</v>
      </c>
      <c r="J299" s="243"/>
      <c r="K299" s="244" t="s">
        <v>5</v>
      </c>
      <c r="L299" s="245"/>
      <c r="M299" s="123"/>
      <c r="N299" s="242" t="s">
        <v>6</v>
      </c>
      <c r="O299" s="243"/>
      <c r="P299" s="244" t="s">
        <v>7</v>
      </c>
      <c r="Q299" s="245"/>
      <c r="R299" s="123"/>
      <c r="S299" s="242" t="s">
        <v>34</v>
      </c>
      <c r="T299" s="243"/>
      <c r="U299" s="244" t="s">
        <v>35</v>
      </c>
      <c r="V299" s="245"/>
      <c r="W299" s="123"/>
      <c r="X299" s="242" t="s">
        <v>47</v>
      </c>
      <c r="Y299" s="243"/>
      <c r="Z299" s="244" t="s">
        <v>48</v>
      </c>
      <c r="AA299" s="245"/>
      <c r="AB299" s="127"/>
      <c r="AC299" s="242" t="s">
        <v>63</v>
      </c>
      <c r="AD299" s="243"/>
      <c r="AE299" s="244" t="s">
        <v>8</v>
      </c>
      <c r="AF299" s="245"/>
      <c r="AG299" s="123"/>
      <c r="AH299" s="242" t="s">
        <v>78</v>
      </c>
      <c r="AI299" s="243"/>
      <c r="AJ299" s="244" t="s">
        <v>79</v>
      </c>
      <c r="AK299" s="245"/>
      <c r="AL299" s="127"/>
      <c r="AM299" s="242" t="s">
        <v>67</v>
      </c>
      <c r="AN299" s="243"/>
      <c r="AO299" s="244" t="s">
        <v>66</v>
      </c>
      <c r="AP299" s="245"/>
      <c r="AQ299" s="123"/>
      <c r="AR299" s="242" t="s">
        <v>83</v>
      </c>
      <c r="AS299" s="243"/>
      <c r="AT299" s="244" t="s">
        <v>82</v>
      </c>
      <c r="AU299" s="245"/>
      <c r="AV299" s="127"/>
      <c r="AW299" s="242" t="s">
        <v>71</v>
      </c>
      <c r="AX299" s="243"/>
      <c r="AY299" s="244" t="s">
        <v>70</v>
      </c>
      <c r="AZ299" s="245"/>
      <c r="BA299" s="123"/>
      <c r="BB299" s="124" t="s">
        <v>87</v>
      </c>
      <c r="BC299" s="125"/>
      <c r="BD299" s="122" t="s">
        <v>86</v>
      </c>
      <c r="BE299" s="126"/>
      <c r="BF299" s="127"/>
      <c r="BG299" s="242" t="s">
        <v>74</v>
      </c>
      <c r="BH299" s="243"/>
      <c r="BI299" s="244" t="s">
        <v>75</v>
      </c>
      <c r="BJ299" s="245"/>
      <c r="BK299" s="123"/>
      <c r="BL299" s="242" t="s">
        <v>91</v>
      </c>
      <c r="BM299" s="243"/>
      <c r="BN299" s="244" t="s">
        <v>90</v>
      </c>
      <c r="BO299" s="245"/>
      <c r="BP299" s="123"/>
      <c r="BQ299" s="35" t="s">
        <v>166</v>
      </c>
      <c r="BS299" s="66" t="s">
        <v>121</v>
      </c>
      <c r="BT299" s="65"/>
      <c r="BU299" s="46">
        <f t="shared" si="2663"/>
        <v>5.34</v>
      </c>
      <c r="BV299" s="47">
        <f t="shared" si="2664"/>
        <v>-39.297053696536246</v>
      </c>
      <c r="BW299" s="45">
        <f t="shared" si="2665"/>
        <v>84.131232903231478</v>
      </c>
      <c r="BX299" s="49"/>
      <c r="BY299" s="10">
        <f t="shared" si="2703"/>
        <v>-25.728660483055538</v>
      </c>
      <c r="BZ299" s="48">
        <f t="shared" si="2704"/>
        <v>-0.44904983755707384</v>
      </c>
      <c r="CA299" s="31">
        <f t="shared" si="2666"/>
        <v>-5.1062782054569274E-4</v>
      </c>
      <c r="CC299" s="44">
        <f t="shared" si="2667"/>
        <v>5.34</v>
      </c>
      <c r="CD299" s="47">
        <f t="shared" si="2667"/>
        <v>-39.297053696536246</v>
      </c>
      <c r="CE299" s="45">
        <f t="shared" si="2668"/>
        <v>-5.1062782054569274E-4</v>
      </c>
      <c r="CF299" s="49"/>
      <c r="CG299" s="10"/>
      <c r="CH299" s="48"/>
      <c r="CI299" s="31"/>
    </row>
    <row r="300" spans="2:87" ht="18.649999999999999" customHeight="1" thickTop="1" thickBot="1">
      <c r="D300" s="15">
        <v>0</v>
      </c>
      <c r="E300" s="145">
        <f t="shared" ref="E300" si="2776">(1/$E$8)*SIN($B297*$F$8)</f>
        <v>8.5385576547693368E-2</v>
      </c>
      <c r="F300" s="15">
        <f t="shared" ref="F300" si="2777">COS($F$8*$B297)</f>
        <v>0.96663526206039163</v>
      </c>
      <c r="G300" s="37">
        <v>0</v>
      </c>
      <c r="I300" s="21">
        <v>0</v>
      </c>
      <c r="J300" s="24">
        <f t="shared" ref="J300" si="2778">(TAN($K$8*$B297))/$J$8</f>
        <v>1.0090138215994313</v>
      </c>
      <c r="K300" s="22">
        <v>1</v>
      </c>
      <c r="L300" s="23">
        <v>0</v>
      </c>
      <c r="N300" s="21">
        <f t="shared" ref="N300" si="2779">D300*I297+F300*I300-E300*J297-G300*J300</f>
        <v>0</v>
      </c>
      <c r="O300" s="24">
        <f t="shared" ref="O300" si="2780">(D300*J297+E300*I297+F300*J300+G300*I300)</f>
        <v>1.0607339164120169</v>
      </c>
      <c r="P300" s="22">
        <f t="shared" ref="P300" si="2781">D300*K297+F300*K300-E300*L297-G300*L300</f>
        <v>0.96663526206039163</v>
      </c>
      <c r="Q300" s="23">
        <f t="shared" ref="Q300" si="2782">(D300*L297+E300*K297+F300*L300+G300*K300)</f>
        <v>0</v>
      </c>
      <c r="S300" s="15">
        <v>0</v>
      </c>
      <c r="T300" s="145">
        <f t="shared" ref="T300" si="2783">(1/$T$8)*SIN($B297*$U$8)</f>
        <v>0.14560937201339544</v>
      </c>
      <c r="U300" s="15">
        <f t="shared" ref="U300" si="2784">COS($U$8*$B297)</f>
        <v>0.89954499444818292</v>
      </c>
      <c r="V300" s="37">
        <v>0</v>
      </c>
      <c r="X300" s="21">
        <f t="shared" ref="X300" si="2785">N300*S297+P300*S300-O300*T297-Q300*T300</f>
        <v>0</v>
      </c>
      <c r="Y300" s="24">
        <f t="shared" ref="Y300" si="2786">(N300*T297+O300*S297+P300*T300+Q300*S300)</f>
        <v>1.0949290384244645</v>
      </c>
      <c r="Z300" s="22">
        <f t="shared" ref="Z300" si="2787">N300*U297+P300*U300-O300*V297-Q300*V300</f>
        <v>-0.52054328353503665</v>
      </c>
      <c r="AA300" s="23">
        <f t="shared" ref="AA300" si="2788">(N300*V297+O300*U297+P300*V300+Q300*U300)</f>
        <v>0</v>
      </c>
      <c r="AB300" s="8"/>
      <c r="AC300" s="21">
        <v>0</v>
      </c>
      <c r="AD300" s="24">
        <f t="shared" ref="AD300" si="2789">(TAN($AE$8*$B297))/$AD$8</f>
        <v>1.1102115670980117</v>
      </c>
      <c r="AE300" s="22">
        <v>1</v>
      </c>
      <c r="AF300" s="23">
        <v>0</v>
      </c>
      <c r="AH300" s="21">
        <f t="shared" ref="AH300" si="2790">X300*AC297+Z300*AC300-Y300*AD297-AA300*AD300</f>
        <v>0</v>
      </c>
      <c r="AI300" s="24">
        <f t="shared" ref="AI300" si="2791">(X300*AD297+Y300*AC297+Z300*AD300+AA300*AC300)</f>
        <v>0.51701586386868681</v>
      </c>
      <c r="AJ300" s="22">
        <f t="shared" ref="AJ300" si="2792">X300*AE297+Z300*AE300-Y300*AF297-AA300*AF300</f>
        <v>-0.52054328353503665</v>
      </c>
      <c r="AK300" s="23">
        <f t="shared" ref="AK300" si="2793">(X300*AF297+Y300*AE297+Z300*AF300+AA300*AE300)</f>
        <v>0</v>
      </c>
      <c r="AL300" s="8"/>
      <c r="AM300" s="15">
        <v>0</v>
      </c>
      <c r="AN300" s="85">
        <f t="shared" ref="AN300" si="2794">(1/$AN$8)*SIN($B297*$AO$8)</f>
        <v>0.14560937201339544</v>
      </c>
      <c r="AO300" s="25">
        <f t="shared" ref="AO300" si="2795">COS($AO$8*$B297)</f>
        <v>0.89954499444818292</v>
      </c>
      <c r="AP300" s="37">
        <v>0</v>
      </c>
      <c r="AR300" s="21">
        <f t="shared" ref="AR300" si="2796">AH300*AM297+AJ300*AM300-AI300*AN297-AK300*AN300</f>
        <v>0</v>
      </c>
      <c r="AS300" s="24">
        <f t="shared" ref="AS300" si="2797">(AH300*AN297+AI300*AM297+AJ300*AN300+AK300*AM300)</f>
        <v>0.38928305177205286</v>
      </c>
      <c r="AT300" s="22">
        <f t="shared" ref="AT300" si="2798">AH300*AO297+AJ300*AO300-AI300*AP297-AK300*AP300</f>
        <v>-1.1457933024275071</v>
      </c>
      <c r="AU300" s="23">
        <f t="shared" ref="AU300" si="2799">(AH300*AP297+AI300*AO297+AJ300*AP300+AK300*AO300)</f>
        <v>0</v>
      </c>
      <c r="AV300" s="8"/>
      <c r="AW300" s="21">
        <v>0</v>
      </c>
      <c r="AX300" s="24">
        <f t="shared" ref="AX300" si="2800">(TAN($AY$8*$B297))/$AX$8</f>
        <v>1.0090138215994313</v>
      </c>
      <c r="AY300" s="22">
        <v>1</v>
      </c>
      <c r="AZ300" s="23">
        <v>0</v>
      </c>
      <c r="BB300" s="21">
        <f t="shared" ref="BB300" si="2801">AR300*AW297+AT300*AW300-AS300*AX297-AU300*AX300</f>
        <v>0</v>
      </c>
      <c r="BC300" s="24">
        <f t="shared" ref="BC300" si="2802">(AR300*AX297+AS300*AW297+AT300*AX300+AU300*AW300)</f>
        <v>-0.76683822707335891</v>
      </c>
      <c r="BD300" s="22">
        <f t="shared" ref="BD300" si="2803">AR300*AY297+AT300*AY300-AS300*AZ297-AU300*AZ300</f>
        <v>-1.1457933024275071</v>
      </c>
      <c r="BE300" s="23">
        <f t="shared" ref="BE300" si="2804">(AR300*AZ297+AS300*AY297+AT300*AZ300+AU300*AY300)</f>
        <v>0</v>
      </c>
      <c r="BF300" s="8"/>
      <c r="BG300" s="15">
        <v>0</v>
      </c>
      <c r="BH300" s="85">
        <f t="shared" ref="BH300" si="2805">(1/$BH$8)*SIN($B297*$BI$8)</f>
        <v>8.5388274242826939E-2</v>
      </c>
      <c r="BI300" s="25">
        <f t="shared" ref="BI300" si="2806">COS($BI$8*$B297)</f>
        <v>0.96663311737002167</v>
      </c>
      <c r="BJ300" s="37">
        <v>0</v>
      </c>
      <c r="BL300" s="21">
        <f t="shared" ref="BL300" si="2807">BB300*BG297+BD300*BG300-BC300*BH297-BE300*BH300</f>
        <v>0</v>
      </c>
      <c r="BM300" s="24">
        <f t="shared" ref="BM300" si="2808">(BB300*BH297+BC300*BG297+BD300*BH300+BE300*BG300)</f>
        <v>-0.83908853868769584</v>
      </c>
      <c r="BN300" s="22">
        <f t="shared" ref="BN300" si="2809">BB300*BI297+BD300*BI300-BC300*BJ297-BE300*BJ300</f>
        <v>-0.51825081628818459</v>
      </c>
      <c r="BO300" s="23">
        <f t="shared" ref="BO300" si="2810">(BB300*BJ297+BC300*BI297+BD300*BJ300+BE300*BI300)</f>
        <v>0</v>
      </c>
      <c r="BQ300" s="38">
        <f t="shared" ref="BQ300" si="2811">(180/PI())*ATAN(-1*(($BL$8*BM297+BO297+$BL$8*BM300+BO300)/($BL$8*BL297+BN297+$BL$8*BL300+BN300)))</f>
        <v>-58.788988415528436</v>
      </c>
      <c r="BS300" s="67">
        <f t="shared" ref="BS300" si="2812">20*LOG(((($BL$8*BL297+BN297-$BL$8*BL300-BN300)^2+($BL$8*BM297+BO297-$BL$8*BM300-BO300)^2)/(($BL$8*BL297+BN297+$BL$8*BL300+BN300)^2+($BL$8*BM297+BO297+$BL$8*BM300+BO300)^2))^0.5)</f>
        <v>-35.762935886351222</v>
      </c>
      <c r="BT300" s="65"/>
      <c r="BU300" s="46">
        <f t="shared" si="2663"/>
        <v>5.36</v>
      </c>
      <c r="BV300" s="47">
        <f t="shared" si="2664"/>
        <v>-39.060646645381709</v>
      </c>
      <c r="BW300" s="45">
        <f t="shared" si="2665"/>
        <v>83.616659693570355</v>
      </c>
      <c r="BX300" s="49"/>
      <c r="BY300" s="10">
        <f t="shared" si="2703"/>
        <v>-27.101718981945179</v>
      </c>
      <c r="BZ300" s="48">
        <f t="shared" si="2704"/>
        <v>-0.47301422918518904</v>
      </c>
      <c r="CA300" s="31">
        <f t="shared" si="2666"/>
        <v>-5.3919593113541358E-4</v>
      </c>
      <c r="CC300" s="44">
        <f t="shared" si="2667"/>
        <v>5.36</v>
      </c>
      <c r="CD300" s="47">
        <f t="shared" si="2667"/>
        <v>-39.060646645381709</v>
      </c>
      <c r="CE300" s="45">
        <f t="shared" si="2668"/>
        <v>-5.3919593113541358E-4</v>
      </c>
      <c r="CF300" s="49"/>
      <c r="CG300" s="10"/>
      <c r="CH300" s="48"/>
      <c r="CI300" s="31"/>
    </row>
    <row r="301" spans="2:87" ht="18.649999999999999" customHeight="1">
      <c r="BS301" s="32"/>
      <c r="BU301" s="46">
        <f t="shared" si="2663"/>
        <v>5.38</v>
      </c>
      <c r="BV301" s="47">
        <f t="shared" si="2664"/>
        <v>-38.740532846709364</v>
      </c>
      <c r="BW301" s="45">
        <f t="shared" si="2665"/>
        <v>83.074625313931463</v>
      </c>
      <c r="BX301" s="49"/>
      <c r="BY301" s="10">
        <f t="shared" si="2703"/>
        <v>-29.022568151063449</v>
      </c>
      <c r="BZ301" s="48">
        <f t="shared" si="2704"/>
        <v>-0.50653937162050022</v>
      </c>
      <c r="CA301" s="31">
        <f t="shared" si="2666"/>
        <v>-5.8044362871149642E-4</v>
      </c>
      <c r="CC301" s="44">
        <f t="shared" si="2667"/>
        <v>5.38</v>
      </c>
      <c r="CD301" s="47">
        <f t="shared" si="2667"/>
        <v>-38.740532846709364</v>
      </c>
      <c r="CE301" s="45">
        <f t="shared" si="2668"/>
        <v>-5.8044362871149642E-4</v>
      </c>
      <c r="CF301" s="49"/>
      <c r="CG301" s="10"/>
      <c r="CH301" s="48"/>
      <c r="CI301" s="31"/>
    </row>
    <row r="302" spans="2:87" ht="18.649999999999999" customHeight="1" thickBot="1">
      <c r="D302" s="8"/>
      <c r="E302" s="8" t="s">
        <v>93</v>
      </c>
      <c r="F302" s="8"/>
      <c r="G302" s="8"/>
      <c r="H302" s="8"/>
      <c r="I302" s="8"/>
      <c r="J302" s="8" t="s">
        <v>94</v>
      </c>
      <c r="K302" s="8"/>
      <c r="L302" s="8"/>
      <c r="M302" s="8"/>
      <c r="N302" s="8"/>
      <c r="O302" s="8" t="s">
        <v>95</v>
      </c>
      <c r="P302" s="8"/>
      <c r="Q302" s="8"/>
      <c r="R302" s="8"/>
      <c r="S302" s="8"/>
      <c r="T302" s="8" t="s">
        <v>96</v>
      </c>
      <c r="U302" s="8"/>
      <c r="V302" s="8"/>
      <c r="W302" s="8"/>
      <c r="X302" s="8"/>
      <c r="Y302" s="8" t="s">
        <v>97</v>
      </c>
      <c r="Z302" s="8"/>
      <c r="AA302" s="8"/>
      <c r="AB302" s="8"/>
      <c r="AC302" s="8"/>
      <c r="AD302" s="8" t="s">
        <v>98</v>
      </c>
      <c r="AE302" s="8"/>
      <c r="AF302" s="8"/>
      <c r="AG302" s="8"/>
      <c r="AH302" s="8"/>
      <c r="AI302" s="8" t="s">
        <v>99</v>
      </c>
      <c r="AJ302" s="8"/>
      <c r="AK302" s="8"/>
      <c r="AL302" s="8"/>
      <c r="AM302" s="8"/>
      <c r="AN302" s="8" t="s">
        <v>96</v>
      </c>
      <c r="AO302" s="8"/>
      <c r="AP302" s="8"/>
      <c r="AQ302" s="8"/>
      <c r="AR302" s="8"/>
      <c r="AS302" s="8" t="s">
        <v>100</v>
      </c>
      <c r="AT302" s="8"/>
      <c r="AU302" s="8"/>
      <c r="AV302" s="8"/>
      <c r="AW302" s="8"/>
      <c r="AX302" s="8" t="s">
        <v>94</v>
      </c>
      <c r="AY302" s="8"/>
      <c r="AZ302" s="8"/>
      <c r="BA302" s="8"/>
      <c r="BB302" s="8"/>
      <c r="BC302" s="8" t="s">
        <v>101</v>
      </c>
      <c r="BD302" s="8"/>
      <c r="BE302" s="8"/>
      <c r="BF302" s="8"/>
      <c r="BG302" s="8"/>
      <c r="BH302" s="8" t="s">
        <v>96</v>
      </c>
      <c r="BI302" s="8"/>
      <c r="BJ302" s="8"/>
      <c r="BK302" s="8"/>
      <c r="BL302" s="8"/>
      <c r="BM302" s="8" t="s">
        <v>102</v>
      </c>
      <c r="BN302" s="8"/>
      <c r="BO302" s="8"/>
      <c r="BP302" s="8"/>
      <c r="BU302" s="46">
        <f t="shared" si="2663"/>
        <v>5.4</v>
      </c>
      <c r="BV302" s="47">
        <f t="shared" si="2664"/>
        <v>-38.314573029516225</v>
      </c>
      <c r="BW302" s="45">
        <f t="shared" si="2665"/>
        <v>82.494173950910181</v>
      </c>
      <c r="BX302" s="49"/>
      <c r="BY302" s="10">
        <f t="shared" si="2703"/>
        <v>-31.8057570733863</v>
      </c>
      <c r="BZ302" s="48">
        <f t="shared" si="2704"/>
        <v>-0.5551151820200666</v>
      </c>
      <c r="CA302" s="31">
        <f t="shared" si="2666"/>
        <v>-6.4026390805426272E-4</v>
      </c>
      <c r="CC302" s="44">
        <f t="shared" si="2667"/>
        <v>5.4</v>
      </c>
      <c r="CD302" s="47">
        <f t="shared" si="2667"/>
        <v>-38.314573029516225</v>
      </c>
      <c r="CE302" s="45">
        <f t="shared" si="2668"/>
        <v>-6.4026390805426272E-4</v>
      </c>
      <c r="CF302" s="49"/>
      <c r="CG302" s="10"/>
      <c r="CH302" s="48"/>
      <c r="CI302" s="31"/>
    </row>
    <row r="303" spans="2:87" ht="18.649999999999999" customHeight="1" thickBot="1">
      <c r="B303" s="16"/>
      <c r="D303" s="250" t="s">
        <v>22</v>
      </c>
      <c r="E303" s="251"/>
      <c r="F303" s="252" t="s">
        <v>23</v>
      </c>
      <c r="G303" s="253"/>
      <c r="H303" s="123"/>
      <c r="I303" s="242" t="s">
        <v>1</v>
      </c>
      <c r="J303" s="243"/>
      <c r="K303" s="244" t="s">
        <v>2</v>
      </c>
      <c r="L303" s="245"/>
      <c r="M303" s="123"/>
      <c r="N303" s="242" t="s">
        <v>43</v>
      </c>
      <c r="O303" s="243"/>
      <c r="P303" s="244" t="s">
        <v>44</v>
      </c>
      <c r="Q303" s="245"/>
      <c r="R303" s="123"/>
      <c r="S303" s="242" t="s">
        <v>32</v>
      </c>
      <c r="T303" s="243"/>
      <c r="U303" s="244" t="s">
        <v>33</v>
      </c>
      <c r="V303" s="245"/>
      <c r="W303" s="123"/>
      <c r="X303" s="242" t="s">
        <v>45</v>
      </c>
      <c r="Y303" s="243"/>
      <c r="Z303" s="244" t="s">
        <v>46</v>
      </c>
      <c r="AA303" s="245"/>
      <c r="AB303" s="127"/>
      <c r="AC303" s="242" t="s">
        <v>62</v>
      </c>
      <c r="AD303" s="243"/>
      <c r="AE303" s="244" t="s">
        <v>3</v>
      </c>
      <c r="AF303" s="245"/>
      <c r="AG303" s="123"/>
      <c r="AH303" s="242" t="s">
        <v>76</v>
      </c>
      <c r="AI303" s="243"/>
      <c r="AJ303" s="244" t="s">
        <v>77</v>
      </c>
      <c r="AK303" s="245"/>
      <c r="AL303" s="127"/>
      <c r="AM303" s="242" t="s">
        <v>64</v>
      </c>
      <c r="AN303" s="243"/>
      <c r="AO303" s="244" t="s">
        <v>65</v>
      </c>
      <c r="AP303" s="245"/>
      <c r="AQ303" s="123"/>
      <c r="AR303" s="242" t="s">
        <v>80</v>
      </c>
      <c r="AS303" s="243"/>
      <c r="AT303" s="244" t="s">
        <v>81</v>
      </c>
      <c r="AU303" s="245"/>
      <c r="AV303" s="127"/>
      <c r="AW303" s="242" t="s">
        <v>68</v>
      </c>
      <c r="AX303" s="243"/>
      <c r="AY303" s="244" t="s">
        <v>69</v>
      </c>
      <c r="AZ303" s="245"/>
      <c r="BA303" s="123"/>
      <c r="BB303" s="246" t="s">
        <v>84</v>
      </c>
      <c r="BC303" s="247"/>
      <c r="BD303" s="248" t="s">
        <v>85</v>
      </c>
      <c r="BE303" s="249"/>
      <c r="BF303" s="127"/>
      <c r="BG303" s="242" t="s">
        <v>72</v>
      </c>
      <c r="BH303" s="243"/>
      <c r="BI303" s="244" t="s">
        <v>73</v>
      </c>
      <c r="BJ303" s="245"/>
      <c r="BK303" s="123"/>
      <c r="BL303" s="242" t="s">
        <v>88</v>
      </c>
      <c r="BM303" s="243"/>
      <c r="BN303" s="244" t="s">
        <v>89</v>
      </c>
      <c r="BO303" s="245"/>
      <c r="BP303" s="123"/>
      <c r="BQ303" s="19" t="s">
        <v>165</v>
      </c>
      <c r="BS303" s="63" t="s">
        <v>120</v>
      </c>
      <c r="BT303" s="4"/>
      <c r="BU303" s="46">
        <f t="shared" si="2663"/>
        <v>5.42</v>
      </c>
      <c r="BV303" s="47">
        <f t="shared" si="2664"/>
        <v>-37.750845199344255</v>
      </c>
      <c r="BW303" s="45">
        <f t="shared" si="2665"/>
        <v>81.858058809442468</v>
      </c>
      <c r="BX303" s="49"/>
      <c r="BY303" s="10">
        <f t="shared" si="2703"/>
        <v>-36.034373287794232</v>
      </c>
      <c r="BZ303" s="48">
        <f t="shared" si="2704"/>
        <v>-0.62891845776470356</v>
      </c>
      <c r="CA303" s="31">
        <f t="shared" si="2666"/>
        <v>-7.2901462610705362E-4</v>
      </c>
      <c r="CC303" s="44">
        <f t="shared" si="2667"/>
        <v>5.42</v>
      </c>
      <c r="CD303" s="47">
        <f t="shared" si="2667"/>
        <v>-37.750845199344255</v>
      </c>
      <c r="CE303" s="45">
        <f t="shared" si="2668"/>
        <v>-7.2901462610705362E-4</v>
      </c>
      <c r="CF303" s="49"/>
      <c r="CG303" s="10"/>
      <c r="CH303" s="48"/>
      <c r="CI303" s="31"/>
    </row>
    <row r="304" spans="2:87" ht="18.649999999999999" customHeight="1" thickTop="1" thickBot="1">
      <c r="B304" s="39">
        <v>0.8</v>
      </c>
      <c r="D304" s="25">
        <f t="shared" ref="D304" si="2813">COS($F$8*$B304)</f>
        <v>0.96491251799318489</v>
      </c>
      <c r="E304" s="26">
        <v>0</v>
      </c>
      <c r="F304" s="10">
        <v>0</v>
      </c>
      <c r="G304" s="85">
        <f t="shared" ref="G304" si="2814">$E$8*SIN($B304*$F$8)</f>
        <v>0.78771472855372282</v>
      </c>
      <c r="I304" s="21">
        <v>1</v>
      </c>
      <c r="J304" s="24">
        <v>0</v>
      </c>
      <c r="K304" s="22">
        <v>0</v>
      </c>
      <c r="L304" s="23">
        <v>0</v>
      </c>
      <c r="N304" s="21">
        <f t="shared" ref="N304" si="2815">D304*I304+F304*I307-E304*J304-G304*J307</f>
        <v>0.14320008759422886</v>
      </c>
      <c r="O304" s="24">
        <f t="shared" ref="O304" si="2816">(D304*J304+E304*I304+F304*J307+G304*I307)</f>
        <v>0</v>
      </c>
      <c r="P304" s="22">
        <f t="shared" ref="P304" si="2817">D304*K304+F304*K307-E304*L304-G304*L307</f>
        <v>0</v>
      </c>
      <c r="Q304" s="23">
        <f t="shared" ref="Q304" si="2818">(D304*L304+E304*K304+F304*L307+G304*K307)</f>
        <v>0.78771472855372282</v>
      </c>
      <c r="S304" s="25">
        <f t="shared" ref="S304" si="2819">COS($U$8*$B304)</f>
        <v>0.89442117071344962</v>
      </c>
      <c r="T304" s="26">
        <v>0</v>
      </c>
      <c r="U304" s="10">
        <v>0</v>
      </c>
      <c r="V304" s="85">
        <f t="shared" ref="V304" si="2820">$T$8*SIN($B304*$U$8)</f>
        <v>1.3416769076108597</v>
      </c>
      <c r="X304" s="21">
        <f t="shared" ref="X304" si="2821">N304*S304+P304*S307-O304*T304-Q304*T307</f>
        <v>1.0652449871689104E-2</v>
      </c>
      <c r="Y304" s="24">
        <f t="shared" ref="Y304" si="2822">(N304*T304+O304*S304+P304*T307+Q304*S307)</f>
        <v>0</v>
      </c>
      <c r="Z304" s="22">
        <f t="shared" ref="Z304" si="2823">N304*U304+P304*U307-O304*V304-Q304*V307</f>
        <v>0</v>
      </c>
      <c r="AA304" s="23">
        <f t="shared" ref="AA304" si="2824">(N304*V304+O304*U304+P304*V307+Q304*U307)</f>
        <v>0.89667698039427712</v>
      </c>
      <c r="AB304" s="8"/>
      <c r="AC304" s="21">
        <v>1</v>
      </c>
      <c r="AD304" s="24">
        <v>0</v>
      </c>
      <c r="AE304" s="22">
        <v>0</v>
      </c>
      <c r="AF304" s="23">
        <v>0</v>
      </c>
      <c r="AH304" s="21">
        <f t="shared" ref="AH304" si="2825">X304*AC304+Z304*AC307-Y304*AD304-AA304*AD307</f>
        <v>-1.0201211868721303</v>
      </c>
      <c r="AI304" s="24">
        <f t="shared" ref="AI304" si="2826">(X304*AD304+Y304*AC304+Z304*AD307+AA304*AC307)</f>
        <v>0</v>
      </c>
      <c r="AJ304" s="22">
        <f t="shared" ref="AJ304" si="2827">X304*AE304+Z304*AE307-Y304*AF304-AA304*AF307</f>
        <v>0</v>
      </c>
      <c r="AK304" s="23">
        <f t="shared" ref="AK304" si="2828">(X304*AF304+Y304*AE304+Z304*AF307+AA304*AE307)</f>
        <v>0.89667698039427712</v>
      </c>
      <c r="AL304" s="8"/>
      <c r="AM304" s="25">
        <f t="shared" ref="AM304" si="2829">COS($AO$8*$B304)</f>
        <v>0.89442117071344962</v>
      </c>
      <c r="AN304" s="26">
        <v>0</v>
      </c>
      <c r="AO304" s="10">
        <v>0</v>
      </c>
      <c r="AP304" s="85">
        <f t="shared" ref="AP304" si="2830">$AN$8*SIN($B304*$AO$8)</f>
        <v>1.3416769076108597</v>
      </c>
      <c r="AR304" s="21">
        <f t="shared" ref="AR304" si="2831">AH304*AM304+AJ304*AM307-AI304*AN304-AK304*AN307</f>
        <v>-1.0460902971407908</v>
      </c>
      <c r="AS304" s="24">
        <f t="shared" ref="AS304" si="2832">(AH304*AN304+AI304*AM304+AJ304*AN307+AK304*AM307)</f>
        <v>0</v>
      </c>
      <c r="AT304" s="22">
        <f t="shared" ref="AT304" si="2833">AH304*AO304+AJ304*AO307-AI304*AP304-AK304*AP307</f>
        <v>0</v>
      </c>
      <c r="AU304" s="23">
        <f t="shared" ref="AU304" si="2834">(AH304*AP304+AI304*AO304+AJ304*AP307+AK304*AO307)</f>
        <v>-0.56666616483486942</v>
      </c>
      <c r="AV304" s="8"/>
      <c r="AW304" s="21">
        <v>1</v>
      </c>
      <c r="AX304" s="24">
        <v>0</v>
      </c>
      <c r="AY304" s="22">
        <v>0</v>
      </c>
      <c r="AZ304" s="23">
        <v>0</v>
      </c>
      <c r="BB304" s="21">
        <f t="shared" ref="BB304" si="2835">AR304*AW304+AT304*AW307-AS304*AX304-AU304*AX307</f>
        <v>-0.45496686799500818</v>
      </c>
      <c r="BC304" s="24">
        <f t="shared" ref="BC304" si="2836">(AR304*AX304+AS304*AW304+AT304*AX307+AU304*AW307)</f>
        <v>0</v>
      </c>
      <c r="BD304" s="22">
        <f t="shared" ref="BD304" si="2837">AR304*AY304+AT304*AY307-AS304*AZ304-AU304*AZ307</f>
        <v>0</v>
      </c>
      <c r="BE304" s="23">
        <f t="shared" ref="BE304" si="2838">(AR304*AZ304+AS304*AY304+AT304*AZ307+AU304*AY307)</f>
        <v>-0.56666616483486942</v>
      </c>
      <c r="BF304" s="8"/>
      <c r="BG304" s="25">
        <f t="shared" ref="BG304" si="2839">COS($BI$8*$B304)</f>
        <v>0.96491026322489204</v>
      </c>
      <c r="BH304" s="26">
        <v>0</v>
      </c>
      <c r="BI304" s="10">
        <v>0</v>
      </c>
      <c r="BJ304" s="85">
        <f t="shared" ref="BJ304" si="2840">$BH$8*SIN($B304*$BI$8)</f>
        <v>0.78773958597332583</v>
      </c>
      <c r="BL304" s="21">
        <f t="shared" ref="BL304" si="2841">BB304*BG304+BD304*BG307-BC304*BH304-BE304*BH307</f>
        <v>-0.3894038259032111</v>
      </c>
      <c r="BM304" s="24">
        <f t="shared" ref="BM304" si="2842">(BB304*BH304+BC304*BG304+BD304*BH307+BE304*BG307)</f>
        <v>0</v>
      </c>
      <c r="BN304" s="22">
        <f t="shared" ref="BN304" si="2843">BB304*BI304+BD304*BI307-BC304*BJ304-BE304*BJ307</f>
        <v>0</v>
      </c>
      <c r="BO304" s="23">
        <f t="shared" ref="BO304" si="2844">(BB304*BJ304+BC304*BI304+BD304*BJ307+BE304*BI307)</f>
        <v>-0.9051774104974224</v>
      </c>
      <c r="BQ304" s="27">
        <f t="shared" ref="BQ304" si="2845">20*LOG((2*$BL$8)/(($BL$8*BL304+BN304+$BL$8*BL307+BN307)^2+($BL$8*BM304+BO304+$BL$8*BM307+BO307)^2)^0.5)</f>
        <v>-1.1163563980515451E-3</v>
      </c>
      <c r="BS304" s="64">
        <f t="shared" ref="BS304" si="2846">((BL304^2+BM304^2)/(BL307^2+BM307^2))^0.5</f>
        <v>0.4154770655694639</v>
      </c>
      <c r="BT304" s="4"/>
      <c r="BU304" s="46">
        <f t="shared" si="2663"/>
        <v>5.44</v>
      </c>
      <c r="BV304" s="47">
        <f t="shared" si="2664"/>
        <v>-37.001178598789252</v>
      </c>
      <c r="BW304" s="45">
        <f t="shared" si="2665"/>
        <v>81.137371343686567</v>
      </c>
      <c r="BX304" s="49"/>
      <c r="BY304" s="10">
        <f t="shared" si="2703"/>
        <v>-42.89143254351891</v>
      </c>
      <c r="BZ304" s="48">
        <f t="shared" si="2704"/>
        <v>-0.74859671878145095</v>
      </c>
      <c r="CA304" s="31">
        <f t="shared" si="2666"/>
        <v>-8.6638269633032203E-4</v>
      </c>
      <c r="CC304" s="44">
        <f t="shared" si="2667"/>
        <v>5.44</v>
      </c>
      <c r="CD304" s="47">
        <f t="shared" si="2667"/>
        <v>-37.001178598789252</v>
      </c>
      <c r="CE304" s="45">
        <f t="shared" si="2668"/>
        <v>-8.6638269633032203E-4</v>
      </c>
      <c r="CF304" s="49"/>
      <c r="CG304" s="10"/>
      <c r="CH304" s="48"/>
      <c r="CI304" s="31"/>
    </row>
    <row r="305" spans="2:87" ht="18.649999999999999" customHeight="1" thickBot="1">
      <c r="D305" s="25"/>
      <c r="E305" s="10"/>
      <c r="F305" s="10"/>
      <c r="G305" s="31"/>
      <c r="I305" s="29"/>
      <c r="L305" s="30"/>
      <c r="N305" s="29"/>
      <c r="Q305" s="30"/>
      <c r="S305" s="29"/>
      <c r="V305" s="30"/>
      <c r="X305" s="29"/>
      <c r="AA305" s="30"/>
      <c r="AC305" s="29"/>
      <c r="AF305" s="30"/>
      <c r="AH305" s="29"/>
      <c r="AK305" s="30"/>
      <c r="AM305" s="29"/>
      <c r="AP305" s="30"/>
      <c r="AR305" s="29"/>
      <c r="AU305" s="30"/>
      <c r="AW305" s="29"/>
      <c r="AZ305" s="30"/>
      <c r="BB305" s="29"/>
      <c r="BE305" s="30"/>
      <c r="BG305" s="29"/>
      <c r="BJ305" s="30"/>
      <c r="BL305" s="29"/>
      <c r="BO305" s="30"/>
      <c r="BS305" s="65"/>
      <c r="BT305" s="65"/>
      <c r="BU305" s="46">
        <f t="shared" si="2663"/>
        <v>5.46</v>
      </c>
      <c r="BV305" s="47">
        <f t="shared" si="2664"/>
        <v>-35.98835596681802</v>
      </c>
      <c r="BW305" s="45">
        <f t="shared" si="2665"/>
        <v>80.279542692816207</v>
      </c>
      <c r="BX305" s="49"/>
      <c r="BY305" s="10">
        <f t="shared" si="2703"/>
        <v>-55.091909959993906</v>
      </c>
      <c r="BZ305" s="48">
        <f t="shared" si="2704"/>
        <v>-0.96153522001415126</v>
      </c>
      <c r="CA305" s="31">
        <f t="shared" si="2666"/>
        <v>-1.0939649601787154E-3</v>
      </c>
      <c r="CC305" s="44">
        <f t="shared" si="2667"/>
        <v>5.46</v>
      </c>
      <c r="CD305" s="47">
        <f t="shared" si="2667"/>
        <v>-35.98835596681802</v>
      </c>
      <c r="CE305" s="45">
        <f t="shared" si="2668"/>
        <v>-1.0939649601787154E-3</v>
      </c>
      <c r="CF305" s="49"/>
      <c r="CG305" s="10"/>
      <c r="CH305" s="48"/>
      <c r="CI305" s="31"/>
    </row>
    <row r="306" spans="2:87" ht="18.649999999999999" customHeight="1" thickBot="1">
      <c r="D306" s="254" t="s">
        <v>24</v>
      </c>
      <c r="E306" s="255"/>
      <c r="F306" s="256" t="s">
        <v>25</v>
      </c>
      <c r="G306" s="257"/>
      <c r="H306" s="123"/>
      <c r="I306" s="242" t="s">
        <v>4</v>
      </c>
      <c r="J306" s="243"/>
      <c r="K306" s="244" t="s">
        <v>5</v>
      </c>
      <c r="L306" s="245"/>
      <c r="M306" s="123"/>
      <c r="N306" s="242" t="s">
        <v>6</v>
      </c>
      <c r="O306" s="243"/>
      <c r="P306" s="244" t="s">
        <v>7</v>
      </c>
      <c r="Q306" s="245"/>
      <c r="R306" s="123"/>
      <c r="S306" s="242" t="s">
        <v>34</v>
      </c>
      <c r="T306" s="243"/>
      <c r="U306" s="244" t="s">
        <v>35</v>
      </c>
      <c r="V306" s="245"/>
      <c r="W306" s="123"/>
      <c r="X306" s="242" t="s">
        <v>47</v>
      </c>
      <c r="Y306" s="243"/>
      <c r="Z306" s="244" t="s">
        <v>48</v>
      </c>
      <c r="AA306" s="245"/>
      <c r="AB306" s="127"/>
      <c r="AC306" s="242" t="s">
        <v>63</v>
      </c>
      <c r="AD306" s="243"/>
      <c r="AE306" s="244" t="s">
        <v>8</v>
      </c>
      <c r="AF306" s="245"/>
      <c r="AG306" s="123"/>
      <c r="AH306" s="242" t="s">
        <v>78</v>
      </c>
      <c r="AI306" s="243"/>
      <c r="AJ306" s="244" t="s">
        <v>79</v>
      </c>
      <c r="AK306" s="245"/>
      <c r="AL306" s="127"/>
      <c r="AM306" s="242" t="s">
        <v>67</v>
      </c>
      <c r="AN306" s="243"/>
      <c r="AO306" s="244" t="s">
        <v>66</v>
      </c>
      <c r="AP306" s="245"/>
      <c r="AQ306" s="123"/>
      <c r="AR306" s="242" t="s">
        <v>83</v>
      </c>
      <c r="AS306" s="243"/>
      <c r="AT306" s="244" t="s">
        <v>82</v>
      </c>
      <c r="AU306" s="245"/>
      <c r="AV306" s="127"/>
      <c r="AW306" s="242" t="s">
        <v>71</v>
      </c>
      <c r="AX306" s="243"/>
      <c r="AY306" s="244" t="s">
        <v>70</v>
      </c>
      <c r="AZ306" s="245"/>
      <c r="BA306" s="123"/>
      <c r="BB306" s="124" t="s">
        <v>87</v>
      </c>
      <c r="BC306" s="125"/>
      <c r="BD306" s="122" t="s">
        <v>86</v>
      </c>
      <c r="BE306" s="126"/>
      <c r="BF306" s="127"/>
      <c r="BG306" s="242" t="s">
        <v>74</v>
      </c>
      <c r="BH306" s="243"/>
      <c r="BI306" s="244" t="s">
        <v>75</v>
      </c>
      <c r="BJ306" s="245"/>
      <c r="BK306" s="123"/>
      <c r="BL306" s="242" t="s">
        <v>91</v>
      </c>
      <c r="BM306" s="243"/>
      <c r="BN306" s="244" t="s">
        <v>90</v>
      </c>
      <c r="BO306" s="245"/>
      <c r="BP306" s="123"/>
      <c r="BQ306" s="35" t="s">
        <v>166</v>
      </c>
      <c r="BS306" s="66" t="s">
        <v>121</v>
      </c>
      <c r="BT306" s="65"/>
      <c r="BU306" s="46">
        <f t="shared" si="2663"/>
        <v>5.48</v>
      </c>
      <c r="BV306" s="47">
        <f t="shared" si="2664"/>
        <v>-34.577768469341045</v>
      </c>
      <c r="BW306" s="45">
        <f t="shared" si="2665"/>
        <v>79.177704493616304</v>
      </c>
      <c r="BX306" s="49"/>
      <c r="BY306" s="10">
        <f t="shared" si="2703"/>
        <v>-80.093859632256255</v>
      </c>
      <c r="BZ306" s="48">
        <f t="shared" si="2704"/>
        <v>-1.3979015612130463</v>
      </c>
      <c r="CA306" s="31">
        <f t="shared" si="2666"/>
        <v>-1.5138510789998905E-3</v>
      </c>
      <c r="CC306" s="44">
        <f t="shared" si="2667"/>
        <v>5.48</v>
      </c>
      <c r="CD306" s="47">
        <f t="shared" si="2667"/>
        <v>-34.577768469341045</v>
      </c>
      <c r="CE306" s="45">
        <f t="shared" si="2668"/>
        <v>-1.5138510789998905E-3</v>
      </c>
      <c r="CF306" s="49"/>
      <c r="CG306" s="10"/>
      <c r="CH306" s="48"/>
      <c r="CI306" s="31"/>
    </row>
    <row r="307" spans="2:87" ht="18.649999999999999" customHeight="1" thickTop="1" thickBot="1">
      <c r="D307" s="15">
        <v>0</v>
      </c>
      <c r="E307" s="145">
        <f t="shared" ref="E307" si="2847">(1/$E$8)*SIN($B304*$F$8)</f>
        <v>8.752385872819142E-2</v>
      </c>
      <c r="F307" s="15">
        <f t="shared" ref="F307" si="2848">COS($F$8*$B304)</f>
        <v>0.96491251799318489</v>
      </c>
      <c r="G307" s="37">
        <v>0</v>
      </c>
      <c r="I307" s="21">
        <v>0</v>
      </c>
      <c r="J307" s="24">
        <f t="shared" ref="J307" si="2849">(TAN($K$8*$B304))/$J$8</f>
        <v>1.0431599164175265</v>
      </c>
      <c r="K307" s="22">
        <v>1</v>
      </c>
      <c r="L307" s="23">
        <v>0</v>
      </c>
      <c r="N307" s="21">
        <f t="shared" ref="N307" si="2850">D307*I304+F307*I307-E307*J304-G307*J307</f>
        <v>0</v>
      </c>
      <c r="O307" s="24">
        <f t="shared" ref="O307" si="2851">(D307*J304+E307*I304+F307*J307+G307*I307)</f>
        <v>1.0940819203481873</v>
      </c>
      <c r="P307" s="22">
        <f t="shared" ref="P307" si="2852">D307*K304+F307*K307-E307*L304-G307*L307</f>
        <v>0.96491251799318489</v>
      </c>
      <c r="Q307" s="23">
        <f t="shared" ref="Q307" si="2853">(D307*L304+E307*K304+F307*L307+G307*K307)</f>
        <v>0</v>
      </c>
      <c r="S307" s="15">
        <v>0</v>
      </c>
      <c r="T307" s="145">
        <f t="shared" ref="T307" si="2854">(1/$T$8)*SIN($B304*$U$8)</f>
        <v>0.14907521195676218</v>
      </c>
      <c r="U307" s="15">
        <f t="shared" ref="U307" si="2855">COS($U$8*$B304)</f>
        <v>0.89442117071344962</v>
      </c>
      <c r="V307" s="37">
        <v>0</v>
      </c>
      <c r="X307" s="21">
        <f t="shared" ref="X307" si="2856">N307*S304+P307*S307-O307*T304-Q307*T307</f>
        <v>0</v>
      </c>
      <c r="Y307" s="24">
        <f t="shared" ref="Y307" si="2857">(N307*T304+O307*S304+P307*T307+Q307*S307)</f>
        <v>1.122414570193812</v>
      </c>
      <c r="Z307" s="22">
        <f t="shared" ref="Z307" si="2858">N307*U304+P307*U307-O307*V304-Q307*V307</f>
        <v>-0.6048662635861799</v>
      </c>
      <c r="AA307" s="23">
        <f t="shared" ref="AA307" si="2859">(N307*V304+O307*U304+P307*V307+Q307*U307)</f>
        <v>0</v>
      </c>
      <c r="AB307" s="8"/>
      <c r="AC307" s="21">
        <v>0</v>
      </c>
      <c r="AD307" s="24">
        <f t="shared" ref="AD307" si="2860">(TAN($AE$8*$B304))/$AD$8</f>
        <v>1.1495484542165662</v>
      </c>
      <c r="AE307" s="22">
        <v>1</v>
      </c>
      <c r="AF307" s="23">
        <v>0</v>
      </c>
      <c r="AH307" s="21">
        <f t="shared" ref="AH307" si="2861">X307*AC304+Z307*AC307-Y307*AD304-AA307*AD307</f>
        <v>0</v>
      </c>
      <c r="AI307" s="24">
        <f t="shared" ref="AI307" si="2862">(X307*AD304+Y307*AC304+Z307*AD307+AA307*AC307)</f>
        <v>0.42709149188056883</v>
      </c>
      <c r="AJ307" s="22">
        <f t="shared" ref="AJ307" si="2863">X307*AE304+Z307*AE307-Y307*AF304-AA307*AF307</f>
        <v>-0.6048662635861799</v>
      </c>
      <c r="AK307" s="23">
        <f t="shared" ref="AK307" si="2864">(X307*AF304+Y307*AE304+Z307*AF307+AA307*AE307)</f>
        <v>0</v>
      </c>
      <c r="AL307" s="8"/>
      <c r="AM307" s="15">
        <v>0</v>
      </c>
      <c r="AN307" s="85">
        <f t="shared" ref="AN307" si="2865">(1/$AN$8)*SIN($B304*$AO$8)</f>
        <v>0.14907521195676218</v>
      </c>
      <c r="AO307" s="25">
        <f t="shared" ref="AO307" si="2866">COS($AO$8*$B304)</f>
        <v>0.89442117071344962</v>
      </c>
      <c r="AP307" s="37">
        <v>0</v>
      </c>
      <c r="AR307" s="21">
        <f t="shared" ref="AR307" si="2867">AH307*AM304+AJ307*AM307-AI307*AN304-AK307*AN307</f>
        <v>0</v>
      </c>
      <c r="AS307" s="24">
        <f t="shared" ref="AS307" si="2868">(AH307*AN304+AI307*AM304+AJ307*AN307+AK307*AM307)</f>
        <v>0.29182910571996756</v>
      </c>
      <c r="AT307" s="22">
        <f t="shared" ref="AT307" si="2869">AH307*AO304+AJ307*AO307-AI307*AP304-AK307*AP307</f>
        <v>-1.1140239836950512</v>
      </c>
      <c r="AU307" s="23">
        <f t="shared" ref="AU307" si="2870">(AH307*AP304+AI307*AO304+AJ307*AP307+AK307*AO307)</f>
        <v>0</v>
      </c>
      <c r="AV307" s="8"/>
      <c r="AW307" s="21">
        <v>0</v>
      </c>
      <c r="AX307" s="24">
        <f t="shared" ref="AX307" si="2871">(TAN($AY$8*$B304))/$AX$8</f>
        <v>1.0431599164175265</v>
      </c>
      <c r="AY307" s="22">
        <v>1</v>
      </c>
      <c r="AZ307" s="23">
        <v>0</v>
      </c>
      <c r="BB307" s="21">
        <f t="shared" ref="BB307" si="2872">AR307*AW304+AT307*AW307-AS307*AX304-AU307*AX307</f>
        <v>0</v>
      </c>
      <c r="BC307" s="24">
        <f t="shared" ref="BC307" si="2873">(AR307*AX304+AS307*AW304+AT307*AX307+AU307*AW307)</f>
        <v>-0.87027605999848201</v>
      </c>
      <c r="BD307" s="22">
        <f t="shared" ref="BD307" si="2874">AR307*AY304+AT307*AY307-AS307*AZ304-AU307*AZ307</f>
        <v>-1.1140239836950512</v>
      </c>
      <c r="BE307" s="23">
        <f t="shared" ref="BE307" si="2875">(AR307*AZ304+AS307*AY304+AT307*AZ307+AU307*AY307)</f>
        <v>0</v>
      </c>
      <c r="BF307" s="8"/>
      <c r="BG307" s="15">
        <v>0</v>
      </c>
      <c r="BH307" s="85">
        <f t="shared" ref="BH307" si="2876">(1/$BH$8)*SIN($B304*$BI$8)</f>
        <v>8.752662066370287E-2</v>
      </c>
      <c r="BI307" s="25">
        <f t="shared" ref="BI307" si="2877">COS($BI$8*$B304)</f>
        <v>0.96491026322489204</v>
      </c>
      <c r="BJ307" s="37">
        <v>0</v>
      </c>
      <c r="BL307" s="21">
        <f t="shared" ref="BL307" si="2878">BB307*BG304+BD307*BG307-BC307*BH304-BE307*BH307</f>
        <v>0</v>
      </c>
      <c r="BM307" s="24">
        <f t="shared" ref="BM307" si="2879">(BB307*BH304+BC307*BG304+BD307*BH307+BE307*BG307)</f>
        <v>-0.93724505676260106</v>
      </c>
      <c r="BN307" s="22">
        <f t="shared" ref="BN307" si="2880">BB307*BI304+BD307*BI307-BC307*BJ304-BE307*BJ307</f>
        <v>-0.38938227216033328</v>
      </c>
      <c r="BO307" s="23">
        <f t="shared" ref="BO307" si="2881">(BB307*BJ304+BC307*BI304+BD307*BJ307+BE307*BI307)</f>
        <v>0</v>
      </c>
      <c r="BQ307" s="38">
        <f t="shared" ref="BQ307" si="2882">(180/PI())*ATAN(-1*(($BL$8*BM304+BO304+$BL$8*BM307+BO307)/($BL$8*BL304+BN304+$BL$8*BL307+BN307)))</f>
        <v>-67.08637454287269</v>
      </c>
      <c r="BS307" s="67">
        <f t="shared" ref="BS307" si="2883">20*LOG(((($BL$8*BL304+BN304-$BL$8*BL307-BN307)^2+($BL$8*BM304+BO304-$BL$8*BM307-BO307)^2)/(($BL$8*BL304+BN304+$BL$8*BL307+BN307)^2+($BL$8*BM304+BO304+$BL$8*BM307+BO307)^2))^0.5)</f>
        <v>-35.900372621790147</v>
      </c>
      <c r="BT307" s="65"/>
      <c r="BU307" s="46">
        <f t="shared" si="2663"/>
        <v>5.5</v>
      </c>
      <c r="BV307" s="47">
        <f t="shared" si="2664"/>
        <v>-32.503683348308776</v>
      </c>
      <c r="BW307" s="45">
        <f t="shared" si="2665"/>
        <v>77.575827300971213</v>
      </c>
      <c r="BX307" s="49"/>
      <c r="BY307" s="10">
        <f t="shared" si="2703"/>
        <v>-145.3706204980281</v>
      </c>
      <c r="BZ307" s="48">
        <f t="shared" si="2704"/>
        <v>-2.5371959633577492</v>
      </c>
      <c r="CA307" s="31">
        <f t="shared" si="2666"/>
        <v>-2.4408326968693383E-3</v>
      </c>
      <c r="CC307" s="44">
        <f t="shared" si="2667"/>
        <v>5.5</v>
      </c>
      <c r="CD307" s="47">
        <f t="shared" si="2667"/>
        <v>-32.503683348308776</v>
      </c>
      <c r="CE307" s="45">
        <f t="shared" si="2668"/>
        <v>-2.4408326968693383E-3</v>
      </c>
      <c r="CF307" s="49"/>
      <c r="CG307" s="10"/>
      <c r="CH307" s="48"/>
      <c r="CI307" s="31"/>
    </row>
    <row r="308" spans="2:87" ht="18.649999999999999" customHeight="1">
      <c r="BS308" s="32"/>
      <c r="BU308" s="46">
        <f t="shared" si="2663"/>
        <v>5.52</v>
      </c>
      <c r="BV308" s="47">
        <f t="shared" si="2664"/>
        <v>-29.122145976488405</v>
      </c>
      <c r="BW308" s="45">
        <f t="shared" si="2665"/>
        <v>74.668414891010713</v>
      </c>
      <c r="BX308" s="49"/>
      <c r="BY308" s="10">
        <f t="shared" si="2703"/>
        <v>-437.03268404280124</v>
      </c>
      <c r="BZ308" s="48">
        <f t="shared" si="2704"/>
        <v>-7.627659275374965</v>
      </c>
      <c r="CA308" s="31">
        <f t="shared" si="2666"/>
        <v>-5.3190691942165717E-3</v>
      </c>
      <c r="CC308" s="44">
        <f t="shared" si="2667"/>
        <v>5.52</v>
      </c>
      <c r="CD308" s="47">
        <f t="shared" si="2667"/>
        <v>-29.122145976488405</v>
      </c>
      <c r="CE308" s="45">
        <f t="shared" si="2668"/>
        <v>-5.3190691942165717E-3</v>
      </c>
      <c r="CF308" s="49"/>
      <c r="CG308" s="10"/>
      <c r="CH308" s="48"/>
      <c r="CI308" s="31"/>
    </row>
    <row r="309" spans="2:87" ht="18.649999999999999" customHeight="1" thickBot="1">
      <c r="D309" s="8"/>
      <c r="E309" s="8" t="s">
        <v>93</v>
      </c>
      <c r="F309" s="8"/>
      <c r="G309" s="8"/>
      <c r="H309" s="8"/>
      <c r="I309" s="8"/>
      <c r="J309" s="8" t="s">
        <v>94</v>
      </c>
      <c r="K309" s="8"/>
      <c r="L309" s="8"/>
      <c r="M309" s="8"/>
      <c r="N309" s="8"/>
      <c r="O309" s="8" t="s">
        <v>95</v>
      </c>
      <c r="P309" s="8"/>
      <c r="Q309" s="8"/>
      <c r="R309" s="8"/>
      <c r="S309" s="8"/>
      <c r="T309" s="8" t="s">
        <v>96</v>
      </c>
      <c r="U309" s="8"/>
      <c r="V309" s="8"/>
      <c r="W309" s="8"/>
      <c r="X309" s="8"/>
      <c r="Y309" s="8" t="s">
        <v>97</v>
      </c>
      <c r="Z309" s="8"/>
      <c r="AA309" s="8"/>
      <c r="AB309" s="8"/>
      <c r="AC309" s="8"/>
      <c r="AD309" s="8" t="s">
        <v>98</v>
      </c>
      <c r="AE309" s="8"/>
      <c r="AF309" s="8"/>
      <c r="AG309" s="8"/>
      <c r="AH309" s="8"/>
      <c r="AI309" s="8" t="s">
        <v>99</v>
      </c>
      <c r="AJ309" s="8"/>
      <c r="AK309" s="8"/>
      <c r="AL309" s="8"/>
      <c r="AM309" s="8"/>
      <c r="AN309" s="8" t="s">
        <v>96</v>
      </c>
      <c r="AO309" s="8"/>
      <c r="AP309" s="8"/>
      <c r="AQ309" s="8"/>
      <c r="AR309" s="8"/>
      <c r="AS309" s="8" t="s">
        <v>100</v>
      </c>
      <c r="AT309" s="8"/>
      <c r="AU309" s="8"/>
      <c r="AV309" s="8"/>
      <c r="AW309" s="8"/>
      <c r="AX309" s="8" t="s">
        <v>94</v>
      </c>
      <c r="AY309" s="8"/>
      <c r="AZ309" s="8"/>
      <c r="BA309" s="8"/>
      <c r="BB309" s="8"/>
      <c r="BC309" s="8" t="s">
        <v>101</v>
      </c>
      <c r="BD309" s="8"/>
      <c r="BE309" s="8"/>
      <c r="BF309" s="8"/>
      <c r="BG309" s="8"/>
      <c r="BH309" s="8" t="s">
        <v>96</v>
      </c>
      <c r="BI309" s="8"/>
      <c r="BJ309" s="8"/>
      <c r="BK309" s="8"/>
      <c r="BL309" s="8"/>
      <c r="BM309" s="8" t="s">
        <v>102</v>
      </c>
      <c r="BN309" s="8"/>
      <c r="BO309" s="8"/>
      <c r="BP309" s="8"/>
      <c r="BU309" s="46">
        <f t="shared" si="2663"/>
        <v>5.54</v>
      </c>
      <c r="BV309" s="47">
        <f t="shared" si="2664"/>
        <v>-22.066471957435994</v>
      </c>
      <c r="BW309" s="45">
        <f t="shared" si="2665"/>
        <v>65.927761210154486</v>
      </c>
      <c r="BX309" s="49"/>
      <c r="BY309" s="10">
        <f t="shared" si="2703"/>
        <v>-3633.7270760912857</v>
      </c>
      <c r="BZ309" s="48">
        <f t="shared" si="2704"/>
        <v>-63.420501596659456</v>
      </c>
      <c r="CA309" s="31">
        <f t="shared" si="2666"/>
        <v>-2.7070103589250959E-2</v>
      </c>
      <c r="CC309" s="44">
        <f t="shared" si="2667"/>
        <v>5.54</v>
      </c>
      <c r="CD309" s="47">
        <f t="shared" si="2667"/>
        <v>-22.066471957435994</v>
      </c>
      <c r="CE309" s="45">
        <f t="shared" si="2668"/>
        <v>-2.7070103589250959E-2</v>
      </c>
      <c r="CF309" s="49"/>
      <c r="CG309" s="10"/>
      <c r="CH309" s="48"/>
      <c r="CI309" s="31"/>
    </row>
    <row r="310" spans="2:87" ht="18.649999999999999" customHeight="1" thickBot="1">
      <c r="B310" s="16"/>
      <c r="D310" s="250" t="s">
        <v>22</v>
      </c>
      <c r="E310" s="251"/>
      <c r="F310" s="252" t="s">
        <v>23</v>
      </c>
      <c r="G310" s="253"/>
      <c r="H310" s="123"/>
      <c r="I310" s="242" t="s">
        <v>1</v>
      </c>
      <c r="J310" s="243"/>
      <c r="K310" s="244" t="s">
        <v>2</v>
      </c>
      <c r="L310" s="245"/>
      <c r="M310" s="123"/>
      <c r="N310" s="242" t="s">
        <v>43</v>
      </c>
      <c r="O310" s="243"/>
      <c r="P310" s="244" t="s">
        <v>44</v>
      </c>
      <c r="Q310" s="245"/>
      <c r="R310" s="123"/>
      <c r="S310" s="242" t="s">
        <v>32</v>
      </c>
      <c r="T310" s="243"/>
      <c r="U310" s="244" t="s">
        <v>33</v>
      </c>
      <c r="V310" s="245"/>
      <c r="W310" s="123"/>
      <c r="X310" s="242" t="s">
        <v>45</v>
      </c>
      <c r="Y310" s="243"/>
      <c r="Z310" s="244" t="s">
        <v>46</v>
      </c>
      <c r="AA310" s="245"/>
      <c r="AB310" s="127"/>
      <c r="AC310" s="242" t="s">
        <v>62</v>
      </c>
      <c r="AD310" s="243"/>
      <c r="AE310" s="244" t="s">
        <v>3</v>
      </c>
      <c r="AF310" s="245"/>
      <c r="AG310" s="123"/>
      <c r="AH310" s="242" t="s">
        <v>76</v>
      </c>
      <c r="AI310" s="243"/>
      <c r="AJ310" s="244" t="s">
        <v>77</v>
      </c>
      <c r="AK310" s="245"/>
      <c r="AL310" s="127"/>
      <c r="AM310" s="242" t="s">
        <v>64</v>
      </c>
      <c r="AN310" s="243"/>
      <c r="AO310" s="244" t="s">
        <v>65</v>
      </c>
      <c r="AP310" s="245"/>
      <c r="AQ310" s="123"/>
      <c r="AR310" s="242" t="s">
        <v>80</v>
      </c>
      <c r="AS310" s="243"/>
      <c r="AT310" s="244" t="s">
        <v>81</v>
      </c>
      <c r="AU310" s="245"/>
      <c r="AV310" s="127"/>
      <c r="AW310" s="242" t="s">
        <v>68</v>
      </c>
      <c r="AX310" s="243"/>
      <c r="AY310" s="244" t="s">
        <v>69</v>
      </c>
      <c r="AZ310" s="245"/>
      <c r="BA310" s="123"/>
      <c r="BB310" s="246" t="s">
        <v>84</v>
      </c>
      <c r="BC310" s="247"/>
      <c r="BD310" s="248" t="s">
        <v>85</v>
      </c>
      <c r="BE310" s="249"/>
      <c r="BF310" s="127"/>
      <c r="BG310" s="242" t="s">
        <v>72</v>
      </c>
      <c r="BH310" s="243"/>
      <c r="BI310" s="244" t="s">
        <v>73</v>
      </c>
      <c r="BJ310" s="245"/>
      <c r="BK310" s="123"/>
      <c r="BL310" s="242" t="s">
        <v>88</v>
      </c>
      <c r="BM310" s="243"/>
      <c r="BN310" s="244" t="s">
        <v>89</v>
      </c>
      <c r="BO310" s="245"/>
      <c r="BP310" s="123"/>
      <c r="BQ310" s="19" t="s">
        <v>165</v>
      </c>
      <c r="BS310" s="63" t="s">
        <v>120</v>
      </c>
      <c r="BT310" s="4"/>
      <c r="BU310" s="46">
        <f t="shared" si="2663"/>
        <v>5.56</v>
      </c>
      <c r="BV310" s="47">
        <f t="shared" si="2664"/>
        <v>-9.7578845079211245</v>
      </c>
      <c r="BW310" s="45">
        <f t="shared" si="2665"/>
        <v>-6.7467803116696805</v>
      </c>
      <c r="BX310" s="49"/>
      <c r="BY310" s="10">
        <f t="shared" si="2703"/>
        <v>-4038.4706360979308</v>
      </c>
      <c r="BZ310" s="48">
        <f t="shared" si="2704"/>
        <v>-70.484609345018654</v>
      </c>
      <c r="CA310" s="31">
        <f t="shared" si="2666"/>
        <v>-0.48532912746408091</v>
      </c>
      <c r="CC310" s="44">
        <f t="shared" si="2667"/>
        <v>5.56</v>
      </c>
      <c r="CD310" s="47">
        <f t="shared" si="2667"/>
        <v>-9.7578845079211245</v>
      </c>
      <c r="CE310" s="45">
        <f t="shared" si="2668"/>
        <v>-0.48532912746408091</v>
      </c>
      <c r="CF310" s="49"/>
      <c r="CG310" s="10"/>
      <c r="CH310" s="48"/>
      <c r="CI310" s="31"/>
    </row>
    <row r="311" spans="2:87" ht="18.649999999999999" customHeight="1" thickTop="1" thickBot="1">
      <c r="B311" s="39">
        <v>0.82</v>
      </c>
      <c r="D311" s="25">
        <f t="shared" ref="D311" si="2884">COS($F$8*$B311)</f>
        <v>0.96314720381586083</v>
      </c>
      <c r="E311" s="26">
        <v>0</v>
      </c>
      <c r="F311" s="10">
        <v>0</v>
      </c>
      <c r="G311" s="85">
        <f t="shared" ref="G311" si="2885">$E$8*SIN($B311*$F$8)</f>
        <v>0.80692451569846169</v>
      </c>
      <c r="I311" s="21">
        <v>1</v>
      </c>
      <c r="J311" s="24">
        <v>0</v>
      </c>
      <c r="K311" s="22">
        <v>0</v>
      </c>
      <c r="L311" s="23">
        <v>0</v>
      </c>
      <c r="N311" s="21">
        <f t="shared" ref="N311" si="2886">D311*I311+F311*I314-E311*J311-G311*J314</f>
        <v>9.3200635171573065E-2</v>
      </c>
      <c r="O311" s="24">
        <f t="shared" ref="O311" si="2887">(D311*J311+E311*I311+F311*J314+G311*I314)</f>
        <v>0</v>
      </c>
      <c r="P311" s="22">
        <f t="shared" ref="P311" si="2888">D311*K311+F311*K314-E311*L311-G311*L314</f>
        <v>0</v>
      </c>
      <c r="Q311" s="23">
        <f t="shared" ref="Q311" si="2889">(D311*L311+E311*K311+F311*L314+G311*K314)</f>
        <v>0.80692451569846169</v>
      </c>
      <c r="S311" s="25">
        <f t="shared" ref="S311" si="2890">COS($U$8*$B311)</f>
        <v>0.88917717077185787</v>
      </c>
      <c r="T311" s="26">
        <v>0</v>
      </c>
      <c r="U311" s="10">
        <v>0</v>
      </c>
      <c r="V311" s="85">
        <f t="shared" ref="V311" si="2891">$T$8*SIN($B311*$U$8)</f>
        <v>1.3726891967242216</v>
      </c>
      <c r="X311" s="21">
        <f t="shared" ref="X311" si="2892">N311*S311+P311*S314-O311*T311-Q311*T314</f>
        <v>-4.0201074600800885E-2</v>
      </c>
      <c r="Y311" s="24">
        <f t="shared" ref="Y311" si="2893">(N311*T311+O311*S311+P311*T314+Q311*S314)</f>
        <v>0</v>
      </c>
      <c r="Z311" s="22">
        <f t="shared" ref="Z311" si="2894">N311*U311+P311*U314-O311*V311-Q311*V314</f>
        <v>0</v>
      </c>
      <c r="AA311" s="23">
        <f t="shared" ref="AA311" si="2895">(N311*V311+O311*U311+P311*V314+Q311*U314)</f>
        <v>0.84543436292306362</v>
      </c>
      <c r="AB311" s="8"/>
      <c r="AC311" s="21">
        <v>1</v>
      </c>
      <c r="AD311" s="24">
        <v>0</v>
      </c>
      <c r="AE311" s="22">
        <v>0</v>
      </c>
      <c r="AF311" s="23">
        <v>0</v>
      </c>
      <c r="AH311" s="21">
        <f t="shared" ref="AH311" si="2896">X311*AC311+Z311*AC314-Y311*AD311-AA311*AD314</f>
        <v>-1.0462448703668517</v>
      </c>
      <c r="AI311" s="24">
        <f t="shared" ref="AI311" si="2897">(X311*AD311+Y311*AC311+Z311*AD314+AA311*AC314)</f>
        <v>0</v>
      </c>
      <c r="AJ311" s="22">
        <f t="shared" ref="AJ311" si="2898">X311*AE311+Z311*AE314-Y311*AF311-AA311*AF314</f>
        <v>0</v>
      </c>
      <c r="AK311" s="23">
        <f t="shared" ref="AK311" si="2899">(X311*AF311+Y311*AE311+Z311*AF314+AA311*AE314)</f>
        <v>0.84543436292306362</v>
      </c>
      <c r="AL311" s="8"/>
      <c r="AM311" s="25">
        <f t="shared" ref="AM311" si="2900">COS($AO$8*$B311)</f>
        <v>0.88917717077185787</v>
      </c>
      <c r="AN311" s="26">
        <v>0</v>
      </c>
      <c r="AO311" s="10">
        <v>0</v>
      </c>
      <c r="AP311" s="85">
        <f t="shared" ref="AP311" si="2901">$AN$8*SIN($B311*$AO$8)</f>
        <v>1.3726891967242216</v>
      </c>
      <c r="AR311" s="21">
        <f t="shared" ref="AR311" si="2902">AH311*AM311+AJ311*AM314-AI311*AN311-AK311*AN314</f>
        <v>-1.059243566714468</v>
      </c>
      <c r="AS311" s="24">
        <f t="shared" ref="AS311" si="2903">(AH311*AN311+AI311*AM311+AJ311*AN314+AK311*AM314)</f>
        <v>0</v>
      </c>
      <c r="AT311" s="22">
        <f t="shared" ref="AT311" si="2904">AH311*AO311+AJ311*AO314-AI311*AP311-AK311*AP314</f>
        <v>0</v>
      </c>
      <c r="AU311" s="23">
        <f t="shared" ref="AU311" si="2905">(AH311*AP311+AI311*AO311+AJ311*AP314+AK311*AO314)</f>
        <v>-0.68442809578347308</v>
      </c>
      <c r="AV311" s="8"/>
      <c r="AW311" s="21">
        <v>1</v>
      </c>
      <c r="AX311" s="24">
        <v>0</v>
      </c>
      <c r="AY311" s="22">
        <v>0</v>
      </c>
      <c r="AZ311" s="23">
        <v>0</v>
      </c>
      <c r="BB311" s="21">
        <f t="shared" ref="BB311" si="2906">AR311*AW311+AT311*AW314-AS311*AX311-AU311*AX314</f>
        <v>-0.32136057787604688</v>
      </c>
      <c r="BC311" s="24">
        <f t="shared" ref="BC311" si="2907">(AR311*AX311+AS311*AW311+AT311*AX314+AU311*AW314)</f>
        <v>0</v>
      </c>
      <c r="BD311" s="22">
        <f t="shared" ref="BD311" si="2908">AR311*AY311+AT311*AY314-AS311*AZ311-AU311*AZ314</f>
        <v>0</v>
      </c>
      <c r="BE311" s="23">
        <f t="shared" ref="BE311" si="2909">(AR311*AZ311+AS311*AY311+AT311*AZ314+AU311*AY314)</f>
        <v>-0.68442809578347308</v>
      </c>
      <c r="BF311" s="8"/>
      <c r="BG311" s="25">
        <f t="shared" ref="BG311" si="2910">COS($BI$8*$B311)</f>
        <v>0.96314483631731829</v>
      </c>
      <c r="BH311" s="26">
        <v>0</v>
      </c>
      <c r="BI311" s="10">
        <v>0</v>
      </c>
      <c r="BJ311" s="85">
        <f t="shared" ref="BJ311" si="2911">$BH$8*SIN($B311*$BI$8)</f>
        <v>0.80694994793826913</v>
      </c>
      <c r="BL311" s="21">
        <f t="shared" ref="BL311" si="2912">BB311*BG311+BD311*BG314-BC311*BH311-BE311*BH314</f>
        <v>-0.24815020159282375</v>
      </c>
      <c r="BM311" s="24">
        <f t="shared" ref="BM311" si="2913">(BB311*BH311+BC311*BG311+BD311*BH314+BE311*BG314)</f>
        <v>0</v>
      </c>
      <c r="BN311" s="22">
        <f t="shared" ref="BN311" si="2914">BB311*BI311+BD311*BI314-BC311*BJ311-BE311*BJ314</f>
        <v>0</v>
      </c>
      <c r="BO311" s="23">
        <f t="shared" ref="BO311" si="2915">(BB311*BJ311+BC311*BI311+BD311*BJ314+BE311*BI314)</f>
        <v>-0.91852528787083521</v>
      </c>
      <c r="BQ311" s="27">
        <f t="shared" ref="BQ311" si="2916">20*LOG((2*$BL$8)/(($BL$8*BL311+BN311+$BL$8*BL314+BN314)^2+($BL$8*BM311+BO311+$BL$8*BM314+BO314)^2)^0.5)</f>
        <v>-1.1535089659559274E-2</v>
      </c>
      <c r="BS311" s="64">
        <f t="shared" ref="BS311" si="2917">((BL311^2+BM311^2)/(BL314^2+BM314^2))^0.5</f>
        <v>0.24288742026259275</v>
      </c>
      <c r="BT311" s="4"/>
      <c r="BU311" s="46">
        <f t="shared" si="2663"/>
        <v>5.58</v>
      </c>
      <c r="BV311" s="47">
        <f t="shared" si="2664"/>
        <v>-31.358249547089912</v>
      </c>
      <c r="BW311" s="45">
        <f t="shared" si="2665"/>
        <v>-87.516193033630159</v>
      </c>
      <c r="BX311" s="49"/>
      <c r="BY311" s="10">
        <f t="shared" si="2703"/>
        <v>8705.8209719600181</v>
      </c>
      <c r="BZ311" s="48">
        <f t="shared" si="2704"/>
        <v>-36.283525182427475</v>
      </c>
      <c r="CA311" s="31">
        <f t="shared" si="2666"/>
        <v>-3.177739071756266E-3</v>
      </c>
      <c r="CC311" s="44">
        <f t="shared" si="2667"/>
        <v>5.58</v>
      </c>
      <c r="CD311" s="47">
        <f t="shared" si="2667"/>
        <v>-31.358249547089912</v>
      </c>
      <c r="CE311" s="45">
        <f t="shared" si="2668"/>
        <v>-3.177739071756266E-3</v>
      </c>
      <c r="CF311" s="49"/>
      <c r="CG311" s="10"/>
      <c r="CH311" s="48"/>
      <c r="CI311" s="31"/>
    </row>
    <row r="312" spans="2:87" ht="18.649999999999999" customHeight="1" thickBot="1">
      <c r="D312" s="25"/>
      <c r="E312" s="10"/>
      <c r="F312" s="10"/>
      <c r="G312" s="31"/>
      <c r="I312" s="29"/>
      <c r="L312" s="30"/>
      <c r="N312" s="29"/>
      <c r="Q312" s="30"/>
      <c r="S312" s="29"/>
      <c r="V312" s="30"/>
      <c r="X312" s="29"/>
      <c r="AA312" s="30"/>
      <c r="AC312" s="29"/>
      <c r="AF312" s="30"/>
      <c r="AH312" s="29"/>
      <c r="AK312" s="30"/>
      <c r="AM312" s="29"/>
      <c r="AP312" s="30"/>
      <c r="AR312" s="29"/>
      <c r="AU312" s="30"/>
      <c r="AW312" s="29"/>
      <c r="AZ312" s="30"/>
      <c r="BB312" s="29"/>
      <c r="BE312" s="30"/>
      <c r="BG312" s="29"/>
      <c r="BJ312" s="30"/>
      <c r="BL312" s="29"/>
      <c r="BO312" s="30"/>
      <c r="BS312" s="65"/>
      <c r="BT312" s="65"/>
      <c r="BU312" s="46">
        <f t="shared" si="2663"/>
        <v>5.6</v>
      </c>
      <c r="BV312" s="47">
        <f t="shared" si="2664"/>
        <v>-36.279860428705639</v>
      </c>
      <c r="BW312" s="45">
        <f t="shared" si="2665"/>
        <v>86.600226405566488</v>
      </c>
      <c r="BX312" s="49"/>
      <c r="BY312" s="10">
        <f t="shared" si="2703"/>
        <v>-119.31508152153833</v>
      </c>
      <c r="BZ312" s="48">
        <f t="shared" si="2704"/>
        <v>-2.0824410198362893</v>
      </c>
      <c r="CA312" s="31">
        <f t="shared" si="2666"/>
        <v>-1.0229382409627931E-3</v>
      </c>
      <c r="CC312" s="44">
        <f t="shared" si="2667"/>
        <v>5.6</v>
      </c>
      <c r="CD312" s="47">
        <f t="shared" si="2667"/>
        <v>-36.279860428705639</v>
      </c>
      <c r="CE312" s="45">
        <f t="shared" si="2668"/>
        <v>-1.0229382409627931E-3</v>
      </c>
      <c r="CF312" s="49"/>
      <c r="CG312" s="10"/>
      <c r="CH312" s="48"/>
      <c r="CI312" s="31"/>
    </row>
    <row r="313" spans="2:87" ht="18.649999999999999" customHeight="1" thickBot="1">
      <c r="D313" s="254" t="s">
        <v>24</v>
      </c>
      <c r="E313" s="255"/>
      <c r="F313" s="256" t="s">
        <v>25</v>
      </c>
      <c r="G313" s="257"/>
      <c r="H313" s="123"/>
      <c r="I313" s="242" t="s">
        <v>4</v>
      </c>
      <c r="J313" s="243"/>
      <c r="K313" s="244" t="s">
        <v>5</v>
      </c>
      <c r="L313" s="245"/>
      <c r="M313" s="123"/>
      <c r="N313" s="242" t="s">
        <v>6</v>
      </c>
      <c r="O313" s="243"/>
      <c r="P313" s="244" t="s">
        <v>7</v>
      </c>
      <c r="Q313" s="245"/>
      <c r="R313" s="123"/>
      <c r="S313" s="242" t="s">
        <v>34</v>
      </c>
      <c r="T313" s="243"/>
      <c r="U313" s="244" t="s">
        <v>35</v>
      </c>
      <c r="V313" s="245"/>
      <c r="W313" s="123"/>
      <c r="X313" s="242" t="s">
        <v>47</v>
      </c>
      <c r="Y313" s="243"/>
      <c r="Z313" s="244" t="s">
        <v>48</v>
      </c>
      <c r="AA313" s="245"/>
      <c r="AB313" s="127"/>
      <c r="AC313" s="242" t="s">
        <v>63</v>
      </c>
      <c r="AD313" s="243"/>
      <c r="AE313" s="244" t="s">
        <v>8</v>
      </c>
      <c r="AF313" s="245"/>
      <c r="AG313" s="123"/>
      <c r="AH313" s="242" t="s">
        <v>78</v>
      </c>
      <c r="AI313" s="243"/>
      <c r="AJ313" s="244" t="s">
        <v>79</v>
      </c>
      <c r="AK313" s="245"/>
      <c r="AL313" s="127"/>
      <c r="AM313" s="242" t="s">
        <v>67</v>
      </c>
      <c r="AN313" s="243"/>
      <c r="AO313" s="244" t="s">
        <v>66</v>
      </c>
      <c r="AP313" s="245"/>
      <c r="AQ313" s="123"/>
      <c r="AR313" s="242" t="s">
        <v>83</v>
      </c>
      <c r="AS313" s="243"/>
      <c r="AT313" s="244" t="s">
        <v>82</v>
      </c>
      <c r="AU313" s="245"/>
      <c r="AV313" s="127"/>
      <c r="AW313" s="242" t="s">
        <v>71</v>
      </c>
      <c r="AX313" s="243"/>
      <c r="AY313" s="244" t="s">
        <v>70</v>
      </c>
      <c r="AZ313" s="245"/>
      <c r="BA313" s="123"/>
      <c r="BB313" s="124" t="s">
        <v>87</v>
      </c>
      <c r="BC313" s="125"/>
      <c r="BD313" s="122" t="s">
        <v>86</v>
      </c>
      <c r="BE313" s="126"/>
      <c r="BF313" s="127"/>
      <c r="BG313" s="242" t="s">
        <v>74</v>
      </c>
      <c r="BH313" s="243"/>
      <c r="BI313" s="244" t="s">
        <v>75</v>
      </c>
      <c r="BJ313" s="245"/>
      <c r="BK313" s="123"/>
      <c r="BL313" s="242" t="s">
        <v>91</v>
      </c>
      <c r="BM313" s="243"/>
      <c r="BN313" s="244" t="s">
        <v>90</v>
      </c>
      <c r="BO313" s="245"/>
      <c r="BP313" s="123"/>
      <c r="BQ313" s="35" t="s">
        <v>166</v>
      </c>
      <c r="BS313" s="66" t="s">
        <v>121</v>
      </c>
      <c r="BT313" s="65"/>
      <c r="BU313" s="46">
        <f t="shared" si="2663"/>
        <v>5.62</v>
      </c>
      <c r="BV313" s="47">
        <f t="shared" si="2664"/>
        <v>-40.083789660581594</v>
      </c>
      <c r="BW313" s="45">
        <f t="shared" si="2665"/>
        <v>84.213924775135666</v>
      </c>
      <c r="BX313" s="49"/>
      <c r="BY313" s="10">
        <f t="shared" si="2703"/>
        <v>-71.152526117125447</v>
      </c>
      <c r="BZ313" s="48">
        <f t="shared" si="2704"/>
        <v>-1.2418458518550954</v>
      </c>
      <c r="CA313" s="31">
        <f t="shared" si="2666"/>
        <v>-4.2601672155697718E-4</v>
      </c>
      <c r="CC313" s="44">
        <f t="shared" si="2667"/>
        <v>5.62</v>
      </c>
      <c r="CD313" s="47">
        <f t="shared" si="2667"/>
        <v>-40.083789660581594</v>
      </c>
      <c r="CE313" s="45">
        <f t="shared" si="2668"/>
        <v>-4.2601672155697718E-4</v>
      </c>
      <c r="CF313" s="49"/>
      <c r="CG313" s="10"/>
      <c r="CH313" s="48"/>
      <c r="CI313" s="31"/>
    </row>
    <row r="314" spans="2:87" ht="18.649999999999999" customHeight="1" thickTop="1" thickBot="1">
      <c r="D314" s="15">
        <v>0</v>
      </c>
      <c r="E314" s="145">
        <f t="shared" ref="E314" si="2918">(1/$E$8)*SIN($B311*$F$8)</f>
        <v>8.9658279522051298E-2</v>
      </c>
      <c r="F314" s="15">
        <f t="shared" ref="F314" si="2919">COS($F$8*$B311)</f>
        <v>0.96314720381586083</v>
      </c>
      <c r="G314" s="37">
        <v>0</v>
      </c>
      <c r="I314" s="21">
        <v>0</v>
      </c>
      <c r="J314" s="24">
        <f t="shared" ref="J314" si="2920">(TAN($K$8*$B311))/$J$8</f>
        <v>1.0781015469473934</v>
      </c>
      <c r="K314" s="22">
        <v>1</v>
      </c>
      <c r="L314" s="23">
        <v>0</v>
      </c>
      <c r="N314" s="21">
        <f t="shared" ref="N314" si="2921">D314*I311+F314*I314-E314*J311-G314*J314</f>
        <v>0</v>
      </c>
      <c r="O314" s="24">
        <f t="shared" ref="O314" si="2922">(D314*J311+E314*I311+F314*J314+G314*I314)</f>
        <v>1.1280287698939873</v>
      </c>
      <c r="P314" s="22">
        <f t="shared" ref="P314" si="2923">D314*K311+F314*K314-E314*L311-G314*L314</f>
        <v>0.96314720381586083</v>
      </c>
      <c r="Q314" s="23">
        <f t="shared" ref="Q314" si="2924">(D314*L311+E314*K311+F314*L314+G314*K314)</f>
        <v>0</v>
      </c>
      <c r="S314" s="15">
        <v>0</v>
      </c>
      <c r="T314" s="145">
        <f t="shared" ref="T314" si="2925">(1/$T$8)*SIN($B311*$U$8)</f>
        <v>0.15252102185824684</v>
      </c>
      <c r="U314" s="15">
        <f t="shared" ref="U314" si="2926">COS($U$8*$B311)</f>
        <v>0.88917717077185787</v>
      </c>
      <c r="V314" s="37">
        <v>0</v>
      </c>
      <c r="X314" s="21">
        <f t="shared" ref="X314" si="2927">N314*S311+P314*S314-O314*T311-Q314*T314</f>
        <v>0</v>
      </c>
      <c r="Y314" s="24">
        <f t="shared" ref="Y314" si="2928">(N314*T311+O314*S311+P314*T314+Q314*S314)</f>
        <v>1.1499176258895027</v>
      </c>
      <c r="Z314" s="22">
        <f t="shared" ref="Z314" si="2929">N314*U311+P314*U314-O314*V311-Q314*V314</f>
        <v>-0.69202440030177614</v>
      </c>
      <c r="AA314" s="23">
        <f t="shared" ref="AA314" si="2930">(N314*V311+O314*U311+P314*V314+Q314*U314)</f>
        <v>0</v>
      </c>
      <c r="AB314" s="8"/>
      <c r="AC314" s="21">
        <v>0</v>
      </c>
      <c r="AD314" s="24">
        <f t="shared" ref="AD314" si="2931">(TAN($AE$8*$B311))/$AD$8</f>
        <v>1.1899726813654521</v>
      </c>
      <c r="AE314" s="22">
        <v>1</v>
      </c>
      <c r="AF314" s="23">
        <v>0</v>
      </c>
      <c r="AH314" s="21">
        <f t="shared" ref="AH314" si="2932">X314*AC311+Z314*AC314-Y314*AD311-AA314*AD314</f>
        <v>0</v>
      </c>
      <c r="AI314" s="24">
        <f t="shared" ref="AI314" si="2933">(X314*AD311+Y314*AC311+Z314*AD314+AA314*AC314)</f>
        <v>0.32642749469207921</v>
      </c>
      <c r="AJ314" s="22">
        <f t="shared" ref="AJ314" si="2934">X314*AE311+Z314*AE314-Y314*AF311-AA314*AF314</f>
        <v>-0.69202440030177614</v>
      </c>
      <c r="AK314" s="23">
        <f t="shared" ref="AK314" si="2935">(X314*AF311+Y314*AE311+Z314*AF314+AA314*AE314)</f>
        <v>0</v>
      </c>
      <c r="AL314" s="8"/>
      <c r="AM314" s="15">
        <v>0</v>
      </c>
      <c r="AN314" s="85">
        <f t="shared" ref="AN314" si="2936">(1/$AN$8)*SIN($B311*$AO$8)</f>
        <v>0.15252102185824684</v>
      </c>
      <c r="AO314" s="25">
        <f t="shared" ref="AO314" si="2937">COS($AO$8*$B311)</f>
        <v>0.88917717077185787</v>
      </c>
      <c r="AP314" s="37">
        <v>0</v>
      </c>
      <c r="AR314" s="21">
        <f t="shared" ref="AR314" si="2938">AH314*AM311+AJ314*AM314-AI314*AN311-AK314*AN314</f>
        <v>0</v>
      </c>
      <c r="AS314" s="24">
        <f t="shared" ref="AS314" si="2939">(AH314*AN311+AI314*AM311+AJ314*AN314+AK314*AM314)</f>
        <v>0.18470360750758127</v>
      </c>
      <c r="AT314" s="22">
        <f t="shared" ref="AT314" si="2940">AH314*AO311+AJ314*AO314-AI314*AP311-AK314*AP314</f>
        <v>-1.0634157938429953</v>
      </c>
      <c r="AU314" s="23">
        <f t="shared" ref="AU314" si="2941">(AH314*AP311+AI314*AO311+AJ314*AP314+AK314*AO314)</f>
        <v>0</v>
      </c>
      <c r="AV314" s="8"/>
      <c r="AW314" s="21">
        <v>0</v>
      </c>
      <c r="AX314" s="24">
        <f t="shared" ref="AX314" si="2942">(TAN($AY$8*$B311))/$AX$8</f>
        <v>1.0781015469473934</v>
      </c>
      <c r="AY314" s="22">
        <v>1</v>
      </c>
      <c r="AZ314" s="23">
        <v>0</v>
      </c>
      <c r="BB314" s="21">
        <f t="shared" ref="BB314" si="2943">AR314*AW311+AT314*AW314-AS314*AX311-AU314*AX314</f>
        <v>0</v>
      </c>
      <c r="BC314" s="24">
        <f t="shared" ref="BC314" si="2944">(AR314*AX311+AS314*AW311+AT314*AX314+AU314*AW314)</f>
        <v>-0.96176660488284227</v>
      </c>
      <c r="BD314" s="22">
        <f t="shared" ref="BD314" si="2945">AR314*AY311+AT314*AY314-AS314*AZ311-AU314*AZ314</f>
        <v>-1.0634157938429953</v>
      </c>
      <c r="BE314" s="23">
        <f t="shared" ref="BE314" si="2946">(AR314*AZ311+AS314*AY311+AT314*AZ314+AU314*AY314)</f>
        <v>0</v>
      </c>
      <c r="BF314" s="8"/>
      <c r="BG314" s="15">
        <v>0</v>
      </c>
      <c r="BH314" s="85">
        <f t="shared" ref="BH314" si="2947">(1/$BH$8)*SIN($B311*$BI$8)</f>
        <v>8.9661105326474339E-2</v>
      </c>
      <c r="BI314" s="25">
        <f t="shared" ref="BI314" si="2948">COS($BI$8*$B311)</f>
        <v>0.96314483631731829</v>
      </c>
      <c r="BJ314" s="37">
        <v>0</v>
      </c>
      <c r="BL314" s="21">
        <f t="shared" ref="BL314" si="2949">BB314*BG311+BD314*BG314-BC314*BH311-BE314*BH314</f>
        <v>0</v>
      </c>
      <c r="BM314" s="24">
        <f t="shared" ref="BM314" si="2950">(BB314*BH311+BC314*BG311+BD314*BH314+BE314*BG314)</f>
        <v>-1.0216675747329411</v>
      </c>
      <c r="BN314" s="22">
        <f t="shared" ref="BN314" si="2951">BB314*BI311+BD314*BI314-BC314*BJ311-BE314*BJ314</f>
        <v>-0.24812591895918734</v>
      </c>
      <c r="BO314" s="23">
        <f t="shared" ref="BO314" si="2952">(BB314*BJ311+BC314*BI311+BD314*BJ314+BE314*BI314)</f>
        <v>0</v>
      </c>
      <c r="BQ314" s="38">
        <f t="shared" ref="BQ314" si="2953">(180/PI())*ATAN(-1*(($BL$8*BM311+BO311+$BL$8*BM314+BO314)/($BL$8*BL311+BN311+$BL$8*BL314+BN314)))</f>
        <v>-75.65211718926048</v>
      </c>
      <c r="BS314" s="67">
        <f t="shared" ref="BS314" si="2954">20*LOG(((($BL$8*BL311+BN311-$BL$8*BL314-BN314)^2+($BL$8*BM311+BO311-$BL$8*BM314-BO314)^2)/(($BL$8*BL311+BN311+$BL$8*BL314+BN314)^2+($BL$8*BM311+BO311+$BL$8*BM314+BO314)^2))^0.5)</f>
        <v>-25.763399635861475</v>
      </c>
      <c r="BT314" s="65"/>
      <c r="BU314" s="46">
        <f t="shared" si="2663"/>
        <v>5.64</v>
      </c>
      <c r="BV314" s="47">
        <f t="shared" si="2664"/>
        <v>-43.239721602466787</v>
      </c>
      <c r="BW314" s="45">
        <f t="shared" si="2665"/>
        <v>82.790874252793188</v>
      </c>
      <c r="BX314" s="49"/>
      <c r="BY314" s="10">
        <f t="shared" si="2703"/>
        <v>-51.129318343243099</v>
      </c>
      <c r="BZ314" s="48">
        <f t="shared" si="2704"/>
        <v>-0.89237494938992434</v>
      </c>
      <c r="CA314" s="31">
        <f t="shared" si="2666"/>
        <v>-2.0597876503099599E-4</v>
      </c>
      <c r="CC314" s="44">
        <f t="shared" si="2667"/>
        <v>5.64</v>
      </c>
      <c r="CD314" s="47">
        <f t="shared" si="2667"/>
        <v>-43.239721602466787</v>
      </c>
      <c r="CE314" s="45">
        <f t="shared" si="2668"/>
        <v>-2.0597876503099599E-4</v>
      </c>
      <c r="CF314" s="49"/>
      <c r="CG314" s="10"/>
      <c r="CH314" s="48"/>
      <c r="CI314" s="31"/>
    </row>
    <row r="315" spans="2:87" ht="18.649999999999999" customHeight="1">
      <c r="BS315" s="32"/>
      <c r="BU315" s="46">
        <f t="shared" si="2663"/>
        <v>5.66</v>
      </c>
      <c r="BV315" s="47">
        <f t="shared" si="2664"/>
        <v>-46.019575805477359</v>
      </c>
      <c r="BW315" s="45">
        <f t="shared" si="2665"/>
        <v>81.768287885928302</v>
      </c>
      <c r="BX315" s="49"/>
      <c r="BY315" s="10">
        <f t="shared" si="2703"/>
        <v>-40.92202389597562</v>
      </c>
      <c r="BZ315" s="48">
        <f t="shared" si="2704"/>
        <v>-0.71422405356457219</v>
      </c>
      <c r="CA315" s="31">
        <f t="shared" si="2666"/>
        <v>-1.0860058402337701E-4</v>
      </c>
      <c r="CC315" s="44">
        <f t="shared" si="2667"/>
        <v>5.66</v>
      </c>
      <c r="CD315" s="47">
        <f t="shared" si="2667"/>
        <v>-46.019575805477359</v>
      </c>
      <c r="CE315" s="45">
        <f t="shared" si="2668"/>
        <v>-1.0860058402337701E-4</v>
      </c>
      <c r="CF315" s="49"/>
      <c r="CG315" s="10"/>
      <c r="CH315" s="48"/>
      <c r="CI315" s="31"/>
    </row>
    <row r="316" spans="2:87" ht="18.649999999999999" customHeight="1" thickBot="1">
      <c r="D316" s="8"/>
      <c r="E316" s="8" t="s">
        <v>93</v>
      </c>
      <c r="F316" s="8"/>
      <c r="G316" s="8"/>
      <c r="H316" s="8"/>
      <c r="I316" s="8"/>
      <c r="J316" s="8" t="s">
        <v>94</v>
      </c>
      <c r="K316" s="8"/>
      <c r="L316" s="8"/>
      <c r="M316" s="8"/>
      <c r="N316" s="8"/>
      <c r="O316" s="8" t="s">
        <v>95</v>
      </c>
      <c r="P316" s="8"/>
      <c r="Q316" s="8"/>
      <c r="R316" s="8"/>
      <c r="S316" s="8"/>
      <c r="T316" s="8" t="s">
        <v>96</v>
      </c>
      <c r="U316" s="8"/>
      <c r="V316" s="8"/>
      <c r="W316" s="8"/>
      <c r="X316" s="8"/>
      <c r="Y316" s="8" t="s">
        <v>97</v>
      </c>
      <c r="Z316" s="8"/>
      <c r="AA316" s="8"/>
      <c r="AB316" s="8"/>
      <c r="AC316" s="8"/>
      <c r="AD316" s="8" t="s">
        <v>98</v>
      </c>
      <c r="AE316" s="8"/>
      <c r="AF316" s="8"/>
      <c r="AG316" s="8"/>
      <c r="AH316" s="8"/>
      <c r="AI316" s="8" t="s">
        <v>99</v>
      </c>
      <c r="AJ316" s="8"/>
      <c r="AK316" s="8"/>
      <c r="AL316" s="8"/>
      <c r="AM316" s="8"/>
      <c r="AN316" s="8" t="s">
        <v>96</v>
      </c>
      <c r="AO316" s="8"/>
      <c r="AP316" s="8"/>
      <c r="AQ316" s="8"/>
      <c r="AR316" s="8"/>
      <c r="AS316" s="8" t="s">
        <v>100</v>
      </c>
      <c r="AT316" s="8"/>
      <c r="AU316" s="8"/>
      <c r="AV316" s="8"/>
      <c r="AW316" s="8"/>
      <c r="AX316" s="8" t="s">
        <v>94</v>
      </c>
      <c r="AY316" s="8"/>
      <c r="AZ316" s="8"/>
      <c r="BA316" s="8"/>
      <c r="BB316" s="8"/>
      <c r="BC316" s="8" t="s">
        <v>101</v>
      </c>
      <c r="BD316" s="8"/>
      <c r="BE316" s="8"/>
      <c r="BF316" s="8"/>
      <c r="BG316" s="8"/>
      <c r="BH316" s="8" t="s">
        <v>96</v>
      </c>
      <c r="BI316" s="8"/>
      <c r="BJ316" s="8"/>
      <c r="BK316" s="8"/>
      <c r="BL316" s="8"/>
      <c r="BM316" s="8" t="s">
        <v>102</v>
      </c>
      <c r="BN316" s="8"/>
      <c r="BO316" s="8"/>
      <c r="BP316" s="8"/>
      <c r="BU316" s="46">
        <f t="shared" si="2663"/>
        <v>5.68</v>
      </c>
      <c r="BV316" s="47">
        <f t="shared" si="2664"/>
        <v>-48.57220928818905</v>
      </c>
      <c r="BW316" s="45">
        <f t="shared" si="2665"/>
        <v>80.949847408008807</v>
      </c>
      <c r="BX316" s="49"/>
      <c r="BY316" s="10">
        <f t="shared" si="2703"/>
        <v>-35.036108740449279</v>
      </c>
      <c r="BZ316" s="48">
        <f t="shared" si="2704"/>
        <v>-0.61149545460760324</v>
      </c>
      <c r="CA316" s="31">
        <f t="shared" si="2666"/>
        <v>-6.0334594633421816E-5</v>
      </c>
      <c r="CC316" s="44">
        <f t="shared" si="2667"/>
        <v>5.68</v>
      </c>
      <c r="CD316" s="47">
        <f t="shared" si="2667"/>
        <v>-48.57220928818905</v>
      </c>
      <c r="CE316" s="45">
        <f t="shared" si="2668"/>
        <v>-6.0334594633421816E-5</v>
      </c>
      <c r="CF316" s="49"/>
      <c r="CG316" s="10"/>
      <c r="CH316" s="48"/>
      <c r="CI316" s="31"/>
    </row>
    <row r="317" spans="2:87" ht="18.649999999999999" customHeight="1" thickBot="1">
      <c r="B317" s="16"/>
      <c r="D317" s="250" t="s">
        <v>22</v>
      </c>
      <c r="E317" s="251"/>
      <c r="F317" s="252" t="s">
        <v>23</v>
      </c>
      <c r="G317" s="253"/>
      <c r="H317" s="123"/>
      <c r="I317" s="242" t="s">
        <v>1</v>
      </c>
      <c r="J317" s="243"/>
      <c r="K317" s="244" t="s">
        <v>2</v>
      </c>
      <c r="L317" s="245"/>
      <c r="M317" s="123"/>
      <c r="N317" s="242" t="s">
        <v>43</v>
      </c>
      <c r="O317" s="243"/>
      <c r="P317" s="244" t="s">
        <v>44</v>
      </c>
      <c r="Q317" s="245"/>
      <c r="R317" s="123"/>
      <c r="S317" s="242" t="s">
        <v>32</v>
      </c>
      <c r="T317" s="243"/>
      <c r="U317" s="244" t="s">
        <v>33</v>
      </c>
      <c r="V317" s="245"/>
      <c r="W317" s="123"/>
      <c r="X317" s="242" t="s">
        <v>45</v>
      </c>
      <c r="Y317" s="243"/>
      <c r="Z317" s="244" t="s">
        <v>46</v>
      </c>
      <c r="AA317" s="245"/>
      <c r="AB317" s="127"/>
      <c r="AC317" s="242" t="s">
        <v>62</v>
      </c>
      <c r="AD317" s="243"/>
      <c r="AE317" s="244" t="s">
        <v>3</v>
      </c>
      <c r="AF317" s="245"/>
      <c r="AG317" s="123"/>
      <c r="AH317" s="242" t="s">
        <v>76</v>
      </c>
      <c r="AI317" s="243"/>
      <c r="AJ317" s="244" t="s">
        <v>77</v>
      </c>
      <c r="AK317" s="245"/>
      <c r="AL317" s="127"/>
      <c r="AM317" s="242" t="s">
        <v>64</v>
      </c>
      <c r="AN317" s="243"/>
      <c r="AO317" s="244" t="s">
        <v>65</v>
      </c>
      <c r="AP317" s="245"/>
      <c r="AQ317" s="123"/>
      <c r="AR317" s="242" t="s">
        <v>80</v>
      </c>
      <c r="AS317" s="243"/>
      <c r="AT317" s="244" t="s">
        <v>81</v>
      </c>
      <c r="AU317" s="245"/>
      <c r="AV317" s="127"/>
      <c r="AW317" s="242" t="s">
        <v>68</v>
      </c>
      <c r="AX317" s="243"/>
      <c r="AY317" s="244" t="s">
        <v>69</v>
      </c>
      <c r="AZ317" s="245"/>
      <c r="BA317" s="123"/>
      <c r="BB317" s="246" t="s">
        <v>84</v>
      </c>
      <c r="BC317" s="247"/>
      <c r="BD317" s="248" t="s">
        <v>85</v>
      </c>
      <c r="BE317" s="249"/>
      <c r="BF317" s="127"/>
      <c r="BG317" s="242" t="s">
        <v>72</v>
      </c>
      <c r="BH317" s="243"/>
      <c r="BI317" s="244" t="s">
        <v>73</v>
      </c>
      <c r="BJ317" s="245"/>
      <c r="BK317" s="123"/>
      <c r="BL317" s="242" t="s">
        <v>88</v>
      </c>
      <c r="BM317" s="243"/>
      <c r="BN317" s="244" t="s">
        <v>89</v>
      </c>
      <c r="BO317" s="245"/>
      <c r="BP317" s="123"/>
      <c r="BQ317" s="19" t="s">
        <v>165</v>
      </c>
      <c r="BS317" s="63" t="s">
        <v>120</v>
      </c>
      <c r="BT317" s="4"/>
      <c r="BU317" s="46">
        <f t="shared" si="2663"/>
        <v>5.7</v>
      </c>
      <c r="BV317" s="47">
        <f t="shared" si="2664"/>
        <v>-50.989394416834898</v>
      </c>
      <c r="BW317" s="45">
        <f t="shared" si="2665"/>
        <v>80.249125233199806</v>
      </c>
      <c r="BX317" s="49"/>
      <c r="BY317" s="10">
        <f t="shared" si="2703"/>
        <v>-31.351575710504378</v>
      </c>
      <c r="BZ317" s="48">
        <f t="shared" si="2704"/>
        <v>-0.547188221836582</v>
      </c>
      <c r="CA317" s="31">
        <f t="shared" si="2666"/>
        <v>-3.458172068554601E-5</v>
      </c>
      <c r="CC317" s="44">
        <f t="shared" si="2667"/>
        <v>5.7</v>
      </c>
      <c r="CD317" s="47">
        <f t="shared" si="2667"/>
        <v>-50.989394416834898</v>
      </c>
      <c r="CE317" s="45">
        <f t="shared" si="2668"/>
        <v>-3.458172068554601E-5</v>
      </c>
      <c r="CF317" s="49"/>
      <c r="CG317" s="10"/>
      <c r="CH317" s="48"/>
      <c r="CI317" s="31"/>
    </row>
    <row r="318" spans="2:87" ht="18.649999999999999" customHeight="1" thickTop="1" thickBot="1">
      <c r="B318" s="39">
        <v>0.84</v>
      </c>
      <c r="D318" s="25">
        <f t="shared" ref="D318" si="2955">COS($F$8*$B318)</f>
        <v>0.96133939741073282</v>
      </c>
      <c r="E318" s="26">
        <v>0</v>
      </c>
      <c r="F318" s="10">
        <v>0</v>
      </c>
      <c r="G318" s="85">
        <f t="shared" ref="G318" si="2956">$E$8*SIN($B318*$F$8)</f>
        <v>0.82609870286408449</v>
      </c>
      <c r="I318" s="21">
        <v>1</v>
      </c>
      <c r="J318" s="24">
        <v>0</v>
      </c>
      <c r="K318" s="22">
        <v>0</v>
      </c>
      <c r="L318" s="23">
        <v>0</v>
      </c>
      <c r="N318" s="21">
        <f t="shared" ref="N318" si="2957">D318*I318+F318*I321-E318*J318-G318*J321</f>
        <v>4.1160572606507961E-2</v>
      </c>
      <c r="O318" s="24">
        <f t="shared" ref="O318" si="2958">(D318*J318+E318*I318+F318*J321+G318*I321)</f>
        <v>0</v>
      </c>
      <c r="P318" s="22">
        <f t="shared" ref="P318" si="2959">D318*K318+F318*K321-E318*L318-G318*L321</f>
        <v>0</v>
      </c>
      <c r="Q318" s="23">
        <f t="shared" ref="Q318" si="2960">(D318*L318+E318*K318+F318*L321+G318*K321)</f>
        <v>0.82609870286408449</v>
      </c>
      <c r="S318" s="25">
        <f t="shared" ref="S318" si="2961">COS($U$8*$B318)</f>
        <v>0.88381369921766628</v>
      </c>
      <c r="T318" s="26">
        <v>0</v>
      </c>
      <c r="U318" s="10">
        <v>0</v>
      </c>
      <c r="V318" s="85">
        <f t="shared" ref="V318" si="2962">$T$8*SIN($B318*$U$8)</f>
        <v>1.4035170485878186</v>
      </c>
      <c r="X318" s="21">
        <f t="shared" ref="X318" si="2963">N318*S318+P318*S321-O318*T318-Q318*T321</f>
        <v>-9.2448790205616554E-2</v>
      </c>
      <c r="Y318" s="24">
        <f t="shared" ref="Y318" si="2964">(N318*T318+O318*S318+P318*T321+Q318*S321)</f>
        <v>0</v>
      </c>
      <c r="Z318" s="22">
        <f t="shared" ref="Z318" si="2965">N318*U318+P318*U321-O318*V318-Q318*V321</f>
        <v>0</v>
      </c>
      <c r="AA318" s="23">
        <f t="shared" ref="AA318" si="2966">(N318*V318+O318*U318+P318*V321+Q318*U321)</f>
        <v>0.78788691588009296</v>
      </c>
      <c r="AB318" s="8"/>
      <c r="AC318" s="21">
        <v>1</v>
      </c>
      <c r="AD318" s="24">
        <v>0</v>
      </c>
      <c r="AE318" s="22">
        <v>0</v>
      </c>
      <c r="AF318" s="23">
        <v>0</v>
      </c>
      <c r="AH318" s="21">
        <f t="shared" ref="AH318" si="2967">X318*AC318+Z318*AC321-Y318*AD318-AA318*AD321</f>
        <v>-1.0627741994880429</v>
      </c>
      <c r="AI318" s="24">
        <f t="shared" ref="AI318" si="2968">(X318*AD318+Y318*AC318+Z318*AD321+AA318*AC321)</f>
        <v>0</v>
      </c>
      <c r="AJ318" s="22">
        <f t="shared" ref="AJ318" si="2969">X318*AE318+Z318*AE321-Y318*AF318-AA318*AF321</f>
        <v>0</v>
      </c>
      <c r="AK318" s="23">
        <f t="shared" ref="AK318" si="2970">(X318*AF318+Y318*AE318+Z318*AF321+AA318*AE321)</f>
        <v>0.78788691588009296</v>
      </c>
      <c r="AL318" s="8"/>
      <c r="AM318" s="25">
        <f t="shared" ref="AM318" si="2971">COS($AO$8*$B318)</f>
        <v>0.88381369921766628</v>
      </c>
      <c r="AN318" s="26">
        <v>0</v>
      </c>
      <c r="AO318" s="10">
        <v>0</v>
      </c>
      <c r="AP318" s="85">
        <f t="shared" ref="AP318" si="2972">$AN$8*SIN($B318*$AO$8)</f>
        <v>1.4035170485878186</v>
      </c>
      <c r="AR318" s="21">
        <f t="shared" ref="AR318" si="2973">AH318*AM318+AJ318*AM321-AI318*AN318-AK318*AN321</f>
        <v>-1.062162476548953</v>
      </c>
      <c r="AS318" s="24">
        <f t="shared" ref="AS318" si="2974">(AH318*AN318+AI318*AM318+AJ318*AN321+AK318*AM321)</f>
        <v>0</v>
      </c>
      <c r="AT318" s="22">
        <f t="shared" ref="AT318" si="2975">AH318*AO318+AJ318*AO321-AI318*AP318-AK318*AP321</f>
        <v>0</v>
      </c>
      <c r="AU318" s="23">
        <f t="shared" ref="AU318" si="2976">(AH318*AP318+AI318*AO318+AJ318*AP321+AK318*AO321)</f>
        <v>-0.79527645809155623</v>
      </c>
      <c r="AV318" s="8"/>
      <c r="AW318" s="21">
        <v>1</v>
      </c>
      <c r="AX318" s="24">
        <v>0</v>
      </c>
      <c r="AY318" s="22">
        <v>0</v>
      </c>
      <c r="AZ318" s="23">
        <v>0</v>
      </c>
      <c r="BB318" s="21">
        <f t="shared" ref="BB318" si="2977">AR318*AW318+AT318*AW321-AS318*AX318-AU318*AX321</f>
        <v>-0.17631608305624358</v>
      </c>
      <c r="BC318" s="24">
        <f t="shared" ref="BC318" si="2978">(AR318*AX318+AS318*AW318+AT318*AX321+AU318*AW321)</f>
        <v>0</v>
      </c>
      <c r="BD318" s="22">
        <f t="shared" ref="BD318" si="2979">AR318*AY318+AT318*AY321-AS318*AZ318-AU318*AZ321</f>
        <v>0</v>
      </c>
      <c r="BE318" s="23">
        <f t="shared" ref="BE318" si="2980">(AR318*AZ318+AS318*AY318+AT318*AZ321+AU318*AY321)</f>
        <v>-0.79527645809155623</v>
      </c>
      <c r="BF318" s="8"/>
      <c r="BG318" s="25">
        <f t="shared" ref="BG318" si="2981">COS($BI$8*$B318)</f>
        <v>0.96133691453962189</v>
      </c>
      <c r="BH318" s="26">
        <v>0</v>
      </c>
      <c r="BI318" s="10">
        <v>0</v>
      </c>
      <c r="BJ318" s="85">
        <f t="shared" ref="BJ318" si="2982">$BH$8*SIN($B318*$BI$8)</f>
        <v>0.82612470650075398</v>
      </c>
      <c r="BL318" s="21">
        <f t="shared" ref="BL318" si="2983">BB318*BG318+BD318*BG321-BC318*BH318-BE318*BH321</f>
        <v>-9.6499433654795796E-2</v>
      </c>
      <c r="BM318" s="24">
        <f t="shared" ref="BM318" si="2984">(BB318*BH318+BC318*BG318+BD318*BH321+BE318*BG321)</f>
        <v>0</v>
      </c>
      <c r="BN318" s="22">
        <f t="shared" ref="BN318" si="2985">BB318*BI318+BD318*BI321-BC318*BJ318-BE318*BJ321</f>
        <v>0</v>
      </c>
      <c r="BO318" s="23">
        <f t="shared" ref="BO318" si="2986">(BB318*BJ318+BC318*BI318+BD318*BJ321+BE318*BI321)</f>
        <v>-0.91018768879393741</v>
      </c>
      <c r="BQ318" s="27">
        <f t="shared" ref="BQ318" si="2987">20*LOG((2*$BL$8)/(($BL$8*BL318+BN318+$BL$8*BL321+BN321)^2+($BL$8*BM318+BO318+$BL$8*BM321+BO321)^2)^0.5)</f>
        <v>-3.4364189163403502E-2</v>
      </c>
      <c r="BS318" s="64">
        <f t="shared" ref="BS318" si="2988">((BL318^2+BM318^2)/(BL321^2+BM321^2))^0.5</f>
        <v>8.8657963433425885E-2</v>
      </c>
      <c r="BT318" s="4"/>
      <c r="BU318" s="46">
        <f t="shared" si="2663"/>
        <v>5.72</v>
      </c>
      <c r="BV318" s="47">
        <f t="shared" si="2664"/>
        <v>-53.334707197408719</v>
      </c>
      <c r="BW318" s="45">
        <f t="shared" si="2665"/>
        <v>79.622093718989731</v>
      </c>
      <c r="BX318" s="49"/>
      <c r="BY318" s="10">
        <f t="shared" si="2703"/>
        <v>-28.908063203873311</v>
      </c>
      <c r="BZ318" s="48">
        <f t="shared" si="2704"/>
        <v>-0.50454088328221003</v>
      </c>
      <c r="CA318" s="31">
        <f t="shared" si="2666"/>
        <v>-2.0151835026869391E-5</v>
      </c>
      <c r="CC318" s="44">
        <f t="shared" si="2667"/>
        <v>5.72</v>
      </c>
      <c r="CD318" s="47">
        <f t="shared" si="2667"/>
        <v>-53.334707197408719</v>
      </c>
      <c r="CE318" s="45">
        <f t="shared" si="2668"/>
        <v>-2.0151835026869391E-5</v>
      </c>
      <c r="CF318" s="49"/>
      <c r="CG318" s="10"/>
      <c r="CH318" s="48"/>
      <c r="CI318" s="31"/>
    </row>
    <row r="319" spans="2:87" ht="18.649999999999999" customHeight="1" thickBot="1">
      <c r="D319" s="25"/>
      <c r="E319" s="10"/>
      <c r="F319" s="10"/>
      <c r="G319" s="31"/>
      <c r="I319" s="29"/>
      <c r="L319" s="30"/>
      <c r="N319" s="29"/>
      <c r="Q319" s="30"/>
      <c r="S319" s="29"/>
      <c r="V319" s="30"/>
      <c r="X319" s="29"/>
      <c r="AA319" s="30"/>
      <c r="AC319" s="29"/>
      <c r="AF319" s="30"/>
      <c r="AH319" s="29"/>
      <c r="AK319" s="30"/>
      <c r="AM319" s="29"/>
      <c r="AP319" s="30"/>
      <c r="AR319" s="29"/>
      <c r="AU319" s="30"/>
      <c r="AW319" s="29"/>
      <c r="AZ319" s="30"/>
      <c r="BB319" s="29"/>
      <c r="BE319" s="30"/>
      <c r="BG319" s="29"/>
      <c r="BJ319" s="30"/>
      <c r="BL319" s="29"/>
      <c r="BO319" s="30"/>
      <c r="BS319" s="65"/>
      <c r="BT319" s="65"/>
      <c r="BU319" s="46">
        <f t="shared" si="2663"/>
        <v>5.74</v>
      </c>
      <c r="BV319" s="47">
        <f t="shared" si="2664"/>
        <v>-55.657478819440193</v>
      </c>
      <c r="BW319" s="45">
        <f t="shared" si="2665"/>
        <v>79.043932454912252</v>
      </c>
      <c r="BX319" s="49"/>
      <c r="BY319" s="10">
        <f t="shared" si="2703"/>
        <v>-27.218756426060377</v>
      </c>
      <c r="BZ319" s="48">
        <f t="shared" si="2704"/>
        <v>-0.47505691793311805</v>
      </c>
      <c r="CA319" s="31">
        <f t="shared" si="2666"/>
        <v>-1.1804212513054576E-5</v>
      </c>
      <c r="CC319" s="44">
        <f t="shared" si="2667"/>
        <v>5.74</v>
      </c>
      <c r="CD319" s="47">
        <f t="shared" si="2667"/>
        <v>-55.657478819440193</v>
      </c>
      <c r="CE319" s="45">
        <f t="shared" si="2668"/>
        <v>-1.1804212513054576E-5</v>
      </c>
      <c r="CF319" s="49"/>
      <c r="CG319" s="10"/>
      <c r="CH319" s="48"/>
      <c r="CI319" s="31"/>
    </row>
    <row r="320" spans="2:87" ht="18.649999999999999" customHeight="1" thickBot="1">
      <c r="D320" s="254" t="s">
        <v>24</v>
      </c>
      <c r="E320" s="255"/>
      <c r="F320" s="256" t="s">
        <v>25</v>
      </c>
      <c r="G320" s="257"/>
      <c r="H320" s="123"/>
      <c r="I320" s="242" t="s">
        <v>4</v>
      </c>
      <c r="J320" s="243"/>
      <c r="K320" s="244" t="s">
        <v>5</v>
      </c>
      <c r="L320" s="245"/>
      <c r="M320" s="123"/>
      <c r="N320" s="242" t="s">
        <v>6</v>
      </c>
      <c r="O320" s="243"/>
      <c r="P320" s="244" t="s">
        <v>7</v>
      </c>
      <c r="Q320" s="245"/>
      <c r="R320" s="123"/>
      <c r="S320" s="242" t="s">
        <v>34</v>
      </c>
      <c r="T320" s="243"/>
      <c r="U320" s="244" t="s">
        <v>35</v>
      </c>
      <c r="V320" s="245"/>
      <c r="W320" s="123"/>
      <c r="X320" s="242" t="s">
        <v>47</v>
      </c>
      <c r="Y320" s="243"/>
      <c r="Z320" s="244" t="s">
        <v>48</v>
      </c>
      <c r="AA320" s="245"/>
      <c r="AB320" s="127"/>
      <c r="AC320" s="242" t="s">
        <v>63</v>
      </c>
      <c r="AD320" s="243"/>
      <c r="AE320" s="244" t="s">
        <v>8</v>
      </c>
      <c r="AF320" s="245"/>
      <c r="AG320" s="123"/>
      <c r="AH320" s="242" t="s">
        <v>78</v>
      </c>
      <c r="AI320" s="243"/>
      <c r="AJ320" s="244" t="s">
        <v>79</v>
      </c>
      <c r="AK320" s="245"/>
      <c r="AL320" s="127"/>
      <c r="AM320" s="242" t="s">
        <v>67</v>
      </c>
      <c r="AN320" s="243"/>
      <c r="AO320" s="244" t="s">
        <v>66</v>
      </c>
      <c r="AP320" s="245"/>
      <c r="AQ320" s="123"/>
      <c r="AR320" s="242" t="s">
        <v>83</v>
      </c>
      <c r="AS320" s="243"/>
      <c r="AT320" s="244" t="s">
        <v>82</v>
      </c>
      <c r="AU320" s="245"/>
      <c r="AV320" s="127"/>
      <c r="AW320" s="242" t="s">
        <v>71</v>
      </c>
      <c r="AX320" s="243"/>
      <c r="AY320" s="244" t="s">
        <v>70</v>
      </c>
      <c r="AZ320" s="245"/>
      <c r="BA320" s="123"/>
      <c r="BB320" s="124" t="s">
        <v>87</v>
      </c>
      <c r="BC320" s="125"/>
      <c r="BD320" s="122" t="s">
        <v>86</v>
      </c>
      <c r="BE320" s="126"/>
      <c r="BF320" s="127"/>
      <c r="BG320" s="242" t="s">
        <v>74</v>
      </c>
      <c r="BH320" s="243"/>
      <c r="BI320" s="244" t="s">
        <v>75</v>
      </c>
      <c r="BJ320" s="245"/>
      <c r="BK320" s="123"/>
      <c r="BL320" s="242" t="s">
        <v>91</v>
      </c>
      <c r="BM320" s="243"/>
      <c r="BN320" s="244" t="s">
        <v>90</v>
      </c>
      <c r="BO320" s="245"/>
      <c r="BP320" s="123"/>
      <c r="BQ320" s="35" t="s">
        <v>166</v>
      </c>
      <c r="BS320" s="66" t="s">
        <v>121</v>
      </c>
      <c r="BT320" s="65"/>
      <c r="BU320" s="46">
        <f t="shared" si="2663"/>
        <v>5.76</v>
      </c>
      <c r="BV320" s="47">
        <f t="shared" si="2664"/>
        <v>-58.000581658866764</v>
      </c>
      <c r="BW320" s="45">
        <f t="shared" si="2665"/>
        <v>78.499557326391056</v>
      </c>
      <c r="BX320" s="49"/>
      <c r="BY320" s="10">
        <f t="shared" si="2703"/>
        <v>-26.015366125140215</v>
      </c>
      <c r="BZ320" s="48">
        <f t="shared" si="2704"/>
        <v>-0.45405379499549586</v>
      </c>
      <c r="CA320" s="31">
        <f t="shared" si="2666"/>
        <v>-6.8821873251903474E-6</v>
      </c>
      <c r="CC320" s="44">
        <f t="shared" si="2667"/>
        <v>5.76</v>
      </c>
      <c r="CD320" s="47">
        <f t="shared" si="2667"/>
        <v>-58.000581658866764</v>
      </c>
      <c r="CE320" s="45">
        <f t="shared" si="2668"/>
        <v>-6.8821873251903474E-6</v>
      </c>
      <c r="CF320" s="49"/>
      <c r="CG320" s="10"/>
      <c r="CH320" s="48"/>
      <c r="CI320" s="31"/>
    </row>
    <row r="321" spans="2:87" ht="18.649999999999999" customHeight="1" thickTop="1" thickBot="1">
      <c r="D321" s="15">
        <v>0</v>
      </c>
      <c r="E321" s="145">
        <f t="shared" ref="E321" si="2989">(1/$E$8)*SIN($B318*$F$8)</f>
        <v>9.1788744762676039E-2</v>
      </c>
      <c r="F321" s="15">
        <f t="shared" ref="F321" si="2990">COS($F$8*$B318)</f>
        <v>0.96133939741073282</v>
      </c>
      <c r="G321" s="37">
        <v>0</v>
      </c>
      <c r="I321" s="21">
        <v>0</v>
      </c>
      <c r="J321" s="24">
        <f t="shared" ref="J321" si="2991">(TAN($K$8*$B318))/$J$8</f>
        <v>1.113884844043411</v>
      </c>
      <c r="K321" s="22">
        <v>1</v>
      </c>
      <c r="L321" s="23">
        <v>0</v>
      </c>
      <c r="N321" s="21">
        <f t="shared" ref="N321" si="2992">D321*I318+F321*I321-E321*J318-G321*J321</f>
        <v>0</v>
      </c>
      <c r="O321" s="24">
        <f t="shared" ref="O321" si="2993">(D321*J318+E321*I318+F321*J321+G321*I321)</f>
        <v>1.1626101295203168</v>
      </c>
      <c r="P321" s="22">
        <f t="shared" ref="P321" si="2994">D321*K318+F321*K321-E321*L318-G321*L321</f>
        <v>0.96133939741073282</v>
      </c>
      <c r="Q321" s="23">
        <f t="shared" ref="Q321" si="2995">(D321*L318+E321*K318+F321*L321+G321*K321)</f>
        <v>0</v>
      </c>
      <c r="S321" s="15">
        <v>0</v>
      </c>
      <c r="T321" s="145">
        <f t="shared" ref="T321" si="2996">(1/$T$8)*SIN($B318*$U$8)</f>
        <v>0.15594633873197983</v>
      </c>
      <c r="U321" s="15">
        <f t="shared" ref="U321" si="2997">COS($U$8*$B318)</f>
        <v>0.88381369921766628</v>
      </c>
      <c r="V321" s="37">
        <v>0</v>
      </c>
      <c r="X321" s="21">
        <f t="shared" ref="X321" si="2998">N321*S318+P321*S321-O321*T318-Q321*T321</f>
        <v>0</v>
      </c>
      <c r="Y321" s="24">
        <f t="shared" ref="Y321" si="2999">(N321*T318+O321*S318+P321*T321+Q321*S321)</f>
        <v>1.1774481186242929</v>
      </c>
      <c r="Z321" s="22">
        <f t="shared" ref="Z321" si="3000">N321*U318+P321*U321-O321*V318-Q321*V321</f>
        <v>-0.78209820861339463</v>
      </c>
      <c r="AA321" s="23">
        <f t="shared" ref="AA321" si="3001">(N321*V318+O321*U318+P321*V321+Q321*U321)</f>
        <v>0</v>
      </c>
      <c r="AB321" s="8"/>
      <c r="AC321" s="21">
        <v>0</v>
      </c>
      <c r="AD321" s="24">
        <f t="shared" ref="AD321" si="3002">(TAN($AE$8*$B318))/$AD$8</f>
        <v>1.231554160533995</v>
      </c>
      <c r="AE321" s="22">
        <v>1</v>
      </c>
      <c r="AF321" s="23">
        <v>0</v>
      </c>
      <c r="AH321" s="21">
        <f t="shared" ref="AH321" si="3003">X321*AC318+Z321*AC321-Y321*AD318-AA321*AD321</f>
        <v>0</v>
      </c>
      <c r="AI321" s="24">
        <f t="shared" ref="AI321" si="3004">(X321*AD318+Y321*AC318+Z321*AD321+AA321*AC321)</f>
        <v>0.2142518158602823</v>
      </c>
      <c r="AJ321" s="22">
        <f t="shared" ref="AJ321" si="3005">X321*AE318+Z321*AE321-Y321*AF318-AA321*AF321</f>
        <v>-0.78209820861339463</v>
      </c>
      <c r="AK321" s="23">
        <f t="shared" ref="AK321" si="3006">(X321*AF318+Y321*AE318+Z321*AF321+AA321*AE321)</f>
        <v>0</v>
      </c>
      <c r="AL321" s="8"/>
      <c r="AM321" s="15">
        <v>0</v>
      </c>
      <c r="AN321" s="85">
        <f t="shared" ref="AN321" si="3007">(1/$AN$8)*SIN($B318*$AO$8)</f>
        <v>0.15594633873197983</v>
      </c>
      <c r="AO321" s="25">
        <f t="shared" ref="AO321" si="3008">COS($AO$8*$B318)</f>
        <v>0.88381369921766628</v>
      </c>
      <c r="AP321" s="37">
        <v>0</v>
      </c>
      <c r="AR321" s="21">
        <f t="shared" ref="AR321" si="3009">AH321*AM318+AJ321*AM321-AI321*AN318-AK321*AN321</f>
        <v>0</v>
      </c>
      <c r="AS321" s="24">
        <f t="shared" ref="AS321" si="3010">(AH321*AN318+AI321*AM318+AJ321*AN321+AK321*AM321)</f>
        <v>6.7393337777479301E-2</v>
      </c>
      <c r="AT321" s="22">
        <f t="shared" ref="AT321" si="3011">AH321*AO318+AJ321*AO321-AI321*AP318-AK321*AP321</f>
        <v>-0.99193518715691864</v>
      </c>
      <c r="AU321" s="23">
        <f t="shared" ref="AU321" si="3012">(AH321*AP318+AI321*AO318+AJ321*AP321+AK321*AO321)</f>
        <v>0</v>
      </c>
      <c r="AV321" s="8"/>
      <c r="AW321" s="21">
        <v>0</v>
      </c>
      <c r="AX321" s="24">
        <f t="shared" ref="AX321" si="3013">(TAN($AY$8*$B318))/$AX$8</f>
        <v>1.113884844043411</v>
      </c>
      <c r="AY321" s="22">
        <v>1</v>
      </c>
      <c r="AZ321" s="23">
        <v>0</v>
      </c>
      <c r="BB321" s="21">
        <f t="shared" ref="BB321" si="3014">AR321*AW318+AT321*AW321-AS321*AX318-AU321*AX321</f>
        <v>0</v>
      </c>
      <c r="BC321" s="24">
        <f t="shared" ref="BC321" si="3015">(AR321*AX318+AS321*AW318+AT321*AX321+AU321*AW321)</f>
        <v>-1.0375082334699768</v>
      </c>
      <c r="BD321" s="22">
        <f t="shared" ref="BD321" si="3016">AR321*AY318+AT321*AY321-AS321*AZ318-AU321*AZ321</f>
        <v>-0.99193518715691864</v>
      </c>
      <c r="BE321" s="23">
        <f t="shared" ref="BE321" si="3017">(AR321*AZ318+AS321*AY318+AT321*AZ321+AU321*AY321)</f>
        <v>0</v>
      </c>
      <c r="BF321" s="8"/>
      <c r="BG321" s="15">
        <v>0</v>
      </c>
      <c r="BH321" s="85">
        <f t="shared" ref="BH321" si="3018">(1/$BH$8)*SIN($B318*$BI$8)</f>
        <v>9.1791634055639337E-2</v>
      </c>
      <c r="BI321" s="25">
        <f t="shared" ref="BI321" si="3019">COS($BI$8*$B318)</f>
        <v>0.96133691453962189</v>
      </c>
      <c r="BJ321" s="37">
        <v>0</v>
      </c>
      <c r="BL321" s="21">
        <f t="shared" ref="BL321" si="3020">BB321*BG318+BD321*BG321-BC321*BH318-BE321*BH321</f>
        <v>0</v>
      </c>
      <c r="BM321" s="24">
        <f t="shared" ref="BM321" si="3021">(BB321*BH318+BC321*BG318+BD321*BH321+BE321*BG321)</f>
        <v>-1.0884463156799011</v>
      </c>
      <c r="BN321" s="22">
        <f t="shared" ref="BN321" si="3022">BB321*BI318+BD321*BI321-BC321*BJ318-BE321*BJ321</f>
        <v>-9.647272737721424E-2</v>
      </c>
      <c r="BO321" s="23">
        <f t="shared" ref="BO321" si="3023">(BB321*BJ318+BC321*BI318+BD321*BJ321+BE321*BI321)</f>
        <v>0</v>
      </c>
      <c r="BQ321" s="38">
        <f t="shared" ref="BQ321" si="3024">(180/PI())*ATAN(-1*(($BL$8*BM318+BO318+$BL$8*BM321+BO321)/($BL$8*BL318+BN318+$BL$8*BL321+BN321)))</f>
        <v>-84.485071310920404</v>
      </c>
      <c r="BS321" s="67">
        <f t="shared" ref="BS321" si="3025">20*LOG(((($BL$8*BL318+BN318-$BL$8*BL321-BN321)^2+($BL$8*BM318+BO318-$BL$8*BM321-BO321)^2)/(($BL$8*BL318+BN318+$BL$8*BL321+BN321)^2+($BL$8*BM318+BO318+$BL$8*BM321+BO321)^2))^0.5)</f>
        <v>-21.03395286777549</v>
      </c>
      <c r="BT321" s="65"/>
      <c r="BU321" s="46">
        <f t="shared" si="2663"/>
        <v>5.78</v>
      </c>
      <c r="BV321" s="47">
        <f t="shared" si="2664"/>
        <v>-60.405671720083703</v>
      </c>
      <c r="BW321" s="45">
        <f t="shared" si="2665"/>
        <v>77.979250003888239</v>
      </c>
      <c r="BX321" s="49"/>
      <c r="BY321" s="10">
        <f t="shared" si="2703"/>
        <v>-25.140141081766213</v>
      </c>
      <c r="BZ321" s="48">
        <f t="shared" si="2704"/>
        <v>-0.4387782362927094</v>
      </c>
      <c r="CA321" s="31">
        <f t="shared" si="2666"/>
        <v>-3.9556452580003383E-6</v>
      </c>
      <c r="CC321" s="44">
        <f t="shared" si="2667"/>
        <v>5.78</v>
      </c>
      <c r="CD321" s="47">
        <f t="shared" si="2667"/>
        <v>-60.405671720083703</v>
      </c>
      <c r="CE321" s="45">
        <f t="shared" si="2668"/>
        <v>-3.9556452580003383E-6</v>
      </c>
      <c r="CF321" s="49"/>
      <c r="CG321" s="10"/>
      <c r="CH321" s="48"/>
      <c r="CI321" s="31"/>
    </row>
    <row r="322" spans="2:87" ht="18.649999999999999" customHeight="1">
      <c r="BS322" s="32"/>
      <c r="BU322" s="46">
        <f t="shared" si="2663"/>
        <v>5.8</v>
      </c>
      <c r="BV322" s="47">
        <f t="shared" si="2664"/>
        <v>-62.917697294774754</v>
      </c>
      <c r="BW322" s="45">
        <f t="shared" si="2665"/>
        <v>77.476447182252926</v>
      </c>
      <c r="BX322" s="49"/>
      <c r="BY322" s="10">
        <f t="shared" si="2703"/>
        <v>-24.495404066859695</v>
      </c>
      <c r="BZ322" s="48">
        <f t="shared" si="2704"/>
        <v>-0.42752545257311086</v>
      </c>
      <c r="CA322" s="31">
        <f t="shared" si="2666"/>
        <v>-2.2182714645297266E-6</v>
      </c>
      <c r="CC322" s="44">
        <f t="shared" si="2667"/>
        <v>5.8</v>
      </c>
      <c r="CD322" s="47">
        <f t="shared" si="2667"/>
        <v>-62.917697294774754</v>
      </c>
      <c r="CE322" s="45">
        <f t="shared" si="2668"/>
        <v>-2.2182714645297266E-6</v>
      </c>
      <c r="CF322" s="49"/>
      <c r="CG322" s="10"/>
      <c r="CH322" s="48"/>
      <c r="CI322" s="31"/>
    </row>
    <row r="323" spans="2:87" ht="18.649999999999999" customHeight="1" thickBot="1">
      <c r="D323" s="8"/>
      <c r="E323" s="8" t="s">
        <v>93</v>
      </c>
      <c r="F323" s="8"/>
      <c r="G323" s="8"/>
      <c r="H323" s="8"/>
      <c r="I323" s="8"/>
      <c r="J323" s="8" t="s">
        <v>94</v>
      </c>
      <c r="K323" s="8"/>
      <c r="L323" s="8"/>
      <c r="M323" s="8"/>
      <c r="N323" s="8"/>
      <c r="O323" s="8" t="s">
        <v>95</v>
      </c>
      <c r="P323" s="8"/>
      <c r="Q323" s="8"/>
      <c r="R323" s="8"/>
      <c r="S323" s="8"/>
      <c r="T323" s="8" t="s">
        <v>96</v>
      </c>
      <c r="U323" s="8"/>
      <c r="V323" s="8"/>
      <c r="W323" s="8"/>
      <c r="X323" s="8"/>
      <c r="Y323" s="8" t="s">
        <v>97</v>
      </c>
      <c r="Z323" s="8"/>
      <c r="AA323" s="8"/>
      <c r="AB323" s="8"/>
      <c r="AC323" s="8"/>
      <c r="AD323" s="8" t="s">
        <v>98</v>
      </c>
      <c r="AE323" s="8"/>
      <c r="AF323" s="8"/>
      <c r="AG323" s="8"/>
      <c r="AH323" s="8"/>
      <c r="AI323" s="8" t="s">
        <v>99</v>
      </c>
      <c r="AJ323" s="8"/>
      <c r="AK323" s="8"/>
      <c r="AL323" s="8"/>
      <c r="AM323" s="8"/>
      <c r="AN323" s="8" t="s">
        <v>96</v>
      </c>
      <c r="AO323" s="8"/>
      <c r="AP323" s="8"/>
      <c r="AQ323" s="8"/>
      <c r="AR323" s="8"/>
      <c r="AS323" s="8" t="s">
        <v>100</v>
      </c>
      <c r="AT323" s="8"/>
      <c r="AU323" s="8"/>
      <c r="AV323" s="8"/>
      <c r="AW323" s="8"/>
      <c r="AX323" s="8" t="s">
        <v>94</v>
      </c>
      <c r="AY323" s="8"/>
      <c r="AZ323" s="8"/>
      <c r="BA323" s="8"/>
      <c r="BB323" s="8"/>
      <c r="BC323" s="8" t="s">
        <v>101</v>
      </c>
      <c r="BD323" s="8"/>
      <c r="BE323" s="8"/>
      <c r="BF323" s="8"/>
      <c r="BG323" s="8"/>
      <c r="BH323" s="8" t="s">
        <v>96</v>
      </c>
      <c r="BI323" s="8"/>
      <c r="BJ323" s="8"/>
      <c r="BK323" s="8"/>
      <c r="BL323" s="8"/>
      <c r="BM323" s="8" t="s">
        <v>102</v>
      </c>
      <c r="BN323" s="8"/>
      <c r="BO323" s="8"/>
      <c r="BP323" s="8"/>
      <c r="BU323" s="46">
        <f t="shared" si="2663"/>
        <v>5.82</v>
      </c>
      <c r="BV323" s="47">
        <f t="shared" si="2664"/>
        <v>-65.589962015126389</v>
      </c>
      <c r="BW323" s="45">
        <f t="shared" si="2665"/>
        <v>76.986539100915721</v>
      </c>
      <c r="BX323" s="49"/>
      <c r="BY323" s="10">
        <f t="shared" si="2703"/>
        <v>-24.018068634251023</v>
      </c>
      <c r="BZ323" s="48">
        <f t="shared" si="2704"/>
        <v>-0.41919437763765804</v>
      </c>
      <c r="CA323" s="31">
        <f t="shared" si="2666"/>
        <v>-1.1989143811492763E-6</v>
      </c>
      <c r="CC323" s="44">
        <f t="shared" si="2667"/>
        <v>5.82</v>
      </c>
      <c r="CD323" s="47">
        <f t="shared" si="2667"/>
        <v>-65.589962015126389</v>
      </c>
      <c r="CE323" s="45">
        <f t="shared" si="2668"/>
        <v>-1.1989143811492763E-6</v>
      </c>
      <c r="CF323" s="49"/>
      <c r="CG323" s="10"/>
      <c r="CH323" s="48"/>
      <c r="CI323" s="31"/>
    </row>
    <row r="324" spans="2:87" ht="18.649999999999999" customHeight="1" thickBot="1">
      <c r="B324" s="16"/>
      <c r="D324" s="250" t="s">
        <v>22</v>
      </c>
      <c r="E324" s="251"/>
      <c r="F324" s="252" t="s">
        <v>23</v>
      </c>
      <c r="G324" s="253"/>
      <c r="H324" s="123"/>
      <c r="I324" s="242" t="s">
        <v>1</v>
      </c>
      <c r="J324" s="243"/>
      <c r="K324" s="244" t="s">
        <v>2</v>
      </c>
      <c r="L324" s="245"/>
      <c r="M324" s="123"/>
      <c r="N324" s="242" t="s">
        <v>43</v>
      </c>
      <c r="O324" s="243"/>
      <c r="P324" s="244" t="s">
        <v>44</v>
      </c>
      <c r="Q324" s="245"/>
      <c r="R324" s="123"/>
      <c r="S324" s="242" t="s">
        <v>32</v>
      </c>
      <c r="T324" s="243"/>
      <c r="U324" s="244" t="s">
        <v>33</v>
      </c>
      <c r="V324" s="245"/>
      <c r="W324" s="123"/>
      <c r="X324" s="242" t="s">
        <v>45</v>
      </c>
      <c r="Y324" s="243"/>
      <c r="Z324" s="244" t="s">
        <v>46</v>
      </c>
      <c r="AA324" s="245"/>
      <c r="AB324" s="127"/>
      <c r="AC324" s="242" t="s">
        <v>62</v>
      </c>
      <c r="AD324" s="243"/>
      <c r="AE324" s="244" t="s">
        <v>3</v>
      </c>
      <c r="AF324" s="245"/>
      <c r="AG324" s="123"/>
      <c r="AH324" s="242" t="s">
        <v>76</v>
      </c>
      <c r="AI324" s="243"/>
      <c r="AJ324" s="244" t="s">
        <v>77</v>
      </c>
      <c r="AK324" s="245"/>
      <c r="AL324" s="127"/>
      <c r="AM324" s="242" t="s">
        <v>64</v>
      </c>
      <c r="AN324" s="243"/>
      <c r="AO324" s="244" t="s">
        <v>65</v>
      </c>
      <c r="AP324" s="245"/>
      <c r="AQ324" s="123"/>
      <c r="AR324" s="242" t="s">
        <v>80</v>
      </c>
      <c r="AS324" s="243"/>
      <c r="AT324" s="244" t="s">
        <v>81</v>
      </c>
      <c r="AU324" s="245"/>
      <c r="AV324" s="127"/>
      <c r="AW324" s="242" t="s">
        <v>68</v>
      </c>
      <c r="AX324" s="243"/>
      <c r="AY324" s="244" t="s">
        <v>69</v>
      </c>
      <c r="AZ324" s="245"/>
      <c r="BA324" s="123"/>
      <c r="BB324" s="246" t="s">
        <v>84</v>
      </c>
      <c r="BC324" s="247"/>
      <c r="BD324" s="248" t="s">
        <v>85</v>
      </c>
      <c r="BE324" s="249"/>
      <c r="BF324" s="127"/>
      <c r="BG324" s="242" t="s">
        <v>72</v>
      </c>
      <c r="BH324" s="243"/>
      <c r="BI324" s="244" t="s">
        <v>73</v>
      </c>
      <c r="BJ324" s="245"/>
      <c r="BK324" s="123"/>
      <c r="BL324" s="242" t="s">
        <v>88</v>
      </c>
      <c r="BM324" s="243"/>
      <c r="BN324" s="244" t="s">
        <v>89</v>
      </c>
      <c r="BO324" s="245"/>
      <c r="BP324" s="123"/>
      <c r="BQ324" s="19" t="s">
        <v>165</v>
      </c>
      <c r="BS324" s="63" t="s">
        <v>120</v>
      </c>
      <c r="BT324" s="4"/>
      <c r="BU324" s="46">
        <f t="shared" si="2663"/>
        <v>5.84</v>
      </c>
      <c r="BV324" s="47">
        <f t="shared" si="2664"/>
        <v>-68.49124336249065</v>
      </c>
      <c r="BW324" s="45">
        <f t="shared" si="2665"/>
        <v>76.50617772823071</v>
      </c>
      <c r="BX324" s="49"/>
      <c r="BY324" s="10">
        <f t="shared" si="2703"/>
        <v>-23.665937716902071</v>
      </c>
      <c r="BZ324" s="48">
        <f t="shared" si="2704"/>
        <v>-0.4130485337318508</v>
      </c>
      <c r="CA324" s="31">
        <f t="shared" si="2666"/>
        <v>-6.1469546200843504E-7</v>
      </c>
      <c r="CC324" s="44">
        <f t="shared" si="2667"/>
        <v>5.84</v>
      </c>
      <c r="CD324" s="47">
        <f t="shared" si="2667"/>
        <v>-68.49124336249065</v>
      </c>
      <c r="CE324" s="45">
        <f t="shared" si="2668"/>
        <v>-6.1469546200843504E-7</v>
      </c>
      <c r="CF324" s="49"/>
      <c r="CG324" s="10"/>
      <c r="CH324" s="48"/>
      <c r="CI324" s="31"/>
    </row>
    <row r="325" spans="2:87" ht="18.649999999999999" customHeight="1" thickTop="1" thickBot="1">
      <c r="B325" s="39">
        <v>0.86</v>
      </c>
      <c r="D325" s="25">
        <f t="shared" ref="D325" si="3026">COS($F$8*$B325)</f>
        <v>0.95948917853479021</v>
      </c>
      <c r="E325" s="26">
        <v>0</v>
      </c>
      <c r="F325" s="10">
        <v>0</v>
      </c>
      <c r="G325" s="85">
        <f t="shared" ref="G325" si="3027">$E$8*SIN($B325*$F$8)</f>
        <v>0.84523644412182142</v>
      </c>
      <c r="I325" s="21">
        <v>1</v>
      </c>
      <c r="J325" s="24">
        <v>0</v>
      </c>
      <c r="K325" s="22">
        <v>0</v>
      </c>
      <c r="L325" s="23">
        <v>0</v>
      </c>
      <c r="N325" s="21">
        <f t="shared" ref="N325" si="3028">D325*I325+F325*I328-E325*J325-G325*J328</f>
        <v>-1.3005258611710424E-2</v>
      </c>
      <c r="O325" s="24">
        <f t="shared" ref="O325" si="3029">(D325*J325+E325*I325+F325*J328+G325*I328)</f>
        <v>0</v>
      </c>
      <c r="P325" s="22">
        <f t="shared" ref="P325" si="3030">D325*K325+F325*K328-E325*L325-G325*L328</f>
        <v>0</v>
      </c>
      <c r="Q325" s="23">
        <f t="shared" ref="Q325" si="3031">(D325*L325+E325*K325+F325*L328+G325*K328)</f>
        <v>0.84523644412182142</v>
      </c>
      <c r="S325" s="25">
        <f t="shared" ref="S325" si="3032">COS($U$8*$B325)</f>
        <v>0.87833147669757694</v>
      </c>
      <c r="T325" s="26">
        <v>0</v>
      </c>
      <c r="U325" s="10">
        <v>0</v>
      </c>
      <c r="V325" s="85">
        <f t="shared" ref="V325" si="3033">$T$8*SIN($B325*$U$8)</f>
        <v>1.4341563211101798</v>
      </c>
      <c r="X325" s="21">
        <f t="shared" ref="X325" si="3034">N325*S325+P325*S328-O325*T325-Q325*T328</f>
        <v>-0.14611194902014654</v>
      </c>
      <c r="Y325" s="24">
        <f t="shared" ref="Y325" si="3035">(N325*T325+O325*S325+P325*T328+Q325*S328)</f>
        <v>0</v>
      </c>
      <c r="Z325" s="22">
        <f t="shared" ref="Z325" si="3036">N325*U325+P325*U328-O325*V325-Q325*V328</f>
        <v>0</v>
      </c>
      <c r="AA325" s="23">
        <f t="shared" ref="AA325" si="3037">(N325*V325+O325*U325+P325*V328+Q325*U328)</f>
        <v>0.72374620027847125</v>
      </c>
      <c r="AB325" s="8"/>
      <c r="AC325" s="21">
        <v>1</v>
      </c>
      <c r="AD325" s="24">
        <v>0</v>
      </c>
      <c r="AE325" s="22">
        <v>0</v>
      </c>
      <c r="AF325" s="23">
        <v>0</v>
      </c>
      <c r="AH325" s="21">
        <f t="shared" ref="AH325" si="3038">X325*AC325+Z325*AC328-Y325*AD325-AA325*AD328</f>
        <v>-1.0684311157278197</v>
      </c>
      <c r="AI325" s="24">
        <f t="shared" ref="AI325" si="3039">(X325*AD325+Y325*AC325+Z325*AD328+AA325*AC328)</f>
        <v>0</v>
      </c>
      <c r="AJ325" s="22">
        <f t="shared" ref="AJ325" si="3040">X325*AE325+Z325*AE328-Y325*AF325-AA325*AF328</f>
        <v>0</v>
      </c>
      <c r="AK325" s="23">
        <f t="shared" ref="AK325" si="3041">(X325*AF325+Y325*AE325+Z325*AF328+AA325*AE328)</f>
        <v>0.72374620027847125</v>
      </c>
      <c r="AL325" s="8"/>
      <c r="AM325" s="25">
        <f t="shared" ref="AM325" si="3042">COS($AO$8*$B325)</f>
        <v>0.87833147669757694</v>
      </c>
      <c r="AN325" s="26">
        <v>0</v>
      </c>
      <c r="AO325" s="10">
        <v>0</v>
      </c>
      <c r="AP325" s="85">
        <f t="shared" ref="AP325" si="3043">$AN$8*SIN($B325*$AO$8)</f>
        <v>1.4341563211101798</v>
      </c>
      <c r="AR325" s="21">
        <f t="shared" ref="AR325" si="3044">AH325*AM325+AJ325*AM328-AI325*AN325-AK325*AN328</f>
        <v>-1.0537661449611715</v>
      </c>
      <c r="AS325" s="24">
        <f t="shared" ref="AS325" si="3045">(AH325*AN325+AI325*AM325+AJ325*AN328+AK325*AM328)</f>
        <v>0</v>
      </c>
      <c r="AT325" s="22">
        <f t="shared" ref="AT325" si="3046">AH325*AO325+AJ325*AO328-AI325*AP325-AK325*AP328</f>
        <v>0</v>
      </c>
      <c r="AU325" s="23">
        <f t="shared" ref="AU325" si="3047">(AH325*AP325+AI325*AO325+AJ325*AP328+AK325*AO328)</f>
        <v>-0.89660816944700461</v>
      </c>
      <c r="AV325" s="8"/>
      <c r="AW325" s="21">
        <v>1</v>
      </c>
      <c r="AX325" s="24">
        <v>0</v>
      </c>
      <c r="AY325" s="22">
        <v>0</v>
      </c>
      <c r="AZ325" s="23">
        <v>0</v>
      </c>
      <c r="BB325" s="21">
        <f t="shared" ref="BB325" si="3048">AR325*AW325+AT325*AW328-AS325*AX325-AU325*AX328</f>
        <v>-2.2165504511683309E-2</v>
      </c>
      <c r="BC325" s="24">
        <f t="shared" ref="BC325" si="3049">(AR325*AX325+AS325*AW325+AT325*AX328+AU325*AW328)</f>
        <v>0</v>
      </c>
      <c r="BD325" s="22">
        <f t="shared" ref="BD325" si="3050">AR325*AY325+AT325*AY328-AS325*AZ325-AU325*AZ328</f>
        <v>0</v>
      </c>
      <c r="BE325" s="23">
        <f t="shared" ref="BE325" si="3051">(AR325*AZ325+AS325*AY325+AT325*AZ328+AU325*AY328)</f>
        <v>-0.89660816944700461</v>
      </c>
      <c r="BF325" s="8"/>
      <c r="BG325" s="25">
        <f t="shared" ref="BG325" si="3052">COS($BI$8*$B325)</f>
        <v>0.95948657765903844</v>
      </c>
      <c r="BH325" s="26">
        <v>0</v>
      </c>
      <c r="BI325" s="10">
        <v>0</v>
      </c>
      <c r="BJ325" s="85">
        <f t="shared" ref="BJ325" si="3053">$BH$8*SIN($B325*$BI$8)</f>
        <v>0.84526301565211825</v>
      </c>
      <c r="BL325" s="21">
        <f t="shared" ref="BL325" si="3054">BB325*BG325+BD325*BG328-BC325*BH325-BE325*BH328</f>
        <v>6.294024317456573E-2</v>
      </c>
      <c r="BM325" s="24">
        <f t="shared" ref="BM325" si="3055">(BB325*BH325+BC325*BG325+BD325*BH328+BE325*BG328)</f>
        <v>0</v>
      </c>
      <c r="BN325" s="22">
        <f t="shared" ref="BN325" si="3056">BB325*BI325+BD325*BI328-BC325*BJ325-BE325*BJ328</f>
        <v>0</v>
      </c>
      <c r="BO325" s="23">
        <f t="shared" ref="BO325" si="3057">(BB325*BJ325+BC325*BI325+BD325*BJ328+BE325*BI328)</f>
        <v>-0.87901918519083777</v>
      </c>
      <c r="BQ325" s="27">
        <f t="shared" ref="BQ325" si="3058">20*LOG((2*$BL$8)/(($BL$8*BL325+BN325+$BL$8*BL328+BN328)^2+($BL$8*BM325+BO325+$BL$8*BM328+BO328)^2)^0.5)</f>
        <v>-6.9544740771053548E-2</v>
      </c>
      <c r="BS325" s="64">
        <f t="shared" ref="BS325" si="3059">((BL325^2+BM325^2)/(BL328^2+BM328^2))^0.5</f>
        <v>5.5545824874557913E-2</v>
      </c>
      <c r="BT325" s="4"/>
      <c r="BU325" s="46">
        <f t="shared" si="2663"/>
        <v>5.86</v>
      </c>
      <c r="BV325" s="47">
        <f t="shared" si="2664"/>
        <v>-71.717576823735868</v>
      </c>
      <c r="BW325" s="45">
        <f t="shared" si="2665"/>
        <v>76.032858973892658</v>
      </c>
      <c r="BX325" s="49"/>
      <c r="BY325" s="10">
        <f t="shared" si="2703"/>
        <v>-23.409944585588036</v>
      </c>
      <c r="BZ325" s="48">
        <f t="shared" si="2704"/>
        <v>-0.40858061072793073</v>
      </c>
      <c r="CA325" s="31">
        <f t="shared" si="2666"/>
        <v>-2.9243317801409528E-7</v>
      </c>
      <c r="CC325" s="44">
        <f t="shared" si="2667"/>
        <v>5.86</v>
      </c>
      <c r="CD325" s="47">
        <f t="shared" si="2667"/>
        <v>-71.717576823735868</v>
      </c>
      <c r="CE325" s="45">
        <f t="shared" si="2668"/>
        <v>-2.9243317801409528E-7</v>
      </c>
      <c r="CF325" s="49"/>
      <c r="CG325" s="10"/>
      <c r="CH325" s="48"/>
      <c r="CI325" s="31"/>
    </row>
    <row r="326" spans="2:87" ht="18.649999999999999" customHeight="1" thickBot="1">
      <c r="D326" s="25"/>
      <c r="E326" s="10"/>
      <c r="F326" s="10"/>
      <c r="G326" s="31"/>
      <c r="I326" s="29"/>
      <c r="L326" s="30"/>
      <c r="N326" s="29"/>
      <c r="Q326" s="30"/>
      <c r="S326" s="29"/>
      <c r="V326" s="30"/>
      <c r="X326" s="29"/>
      <c r="AA326" s="30"/>
      <c r="AC326" s="29"/>
      <c r="AF326" s="30"/>
      <c r="AH326" s="29"/>
      <c r="AK326" s="30"/>
      <c r="AM326" s="29"/>
      <c r="AP326" s="30"/>
      <c r="AR326" s="29"/>
      <c r="AU326" s="30"/>
      <c r="AW326" s="29"/>
      <c r="AZ326" s="30"/>
      <c r="BB326" s="29"/>
      <c r="BE326" s="30"/>
      <c r="BG326" s="29"/>
      <c r="BJ326" s="30"/>
      <c r="BL326" s="29"/>
      <c r="BO326" s="30"/>
      <c r="BS326" s="65"/>
      <c r="BT326" s="65"/>
      <c r="BU326" s="46">
        <f t="shared" si="2663"/>
        <v>5.88</v>
      </c>
      <c r="BV326" s="47">
        <f t="shared" si="2664"/>
        <v>-75.4144392602919</v>
      </c>
      <c r="BW326" s="45">
        <f t="shared" si="2665"/>
        <v>75.564660082180907</v>
      </c>
      <c r="BX326" s="49"/>
      <c r="BY326" s="10">
        <f t="shared" si="2703"/>
        <v>-23.229562780076126</v>
      </c>
      <c r="BZ326" s="48">
        <f t="shared" si="2704"/>
        <v>-0.40543235431105579</v>
      </c>
      <c r="CA326" s="31">
        <f t="shared" si="2666"/>
        <v>-1.2483615772128393E-7</v>
      </c>
      <c r="CC326" s="44">
        <f t="shared" si="2667"/>
        <v>5.88</v>
      </c>
      <c r="CD326" s="47">
        <f t="shared" si="2667"/>
        <v>-75.4144392602919</v>
      </c>
      <c r="CE326" s="45">
        <f t="shared" si="2668"/>
        <v>-1.2483615772128393E-7</v>
      </c>
      <c r="CF326" s="49"/>
      <c r="CG326" s="10"/>
      <c r="CH326" s="48"/>
      <c r="CI326" s="31"/>
    </row>
    <row r="327" spans="2:87" ht="18.649999999999999" customHeight="1" thickBot="1">
      <c r="D327" s="254" t="s">
        <v>24</v>
      </c>
      <c r="E327" s="255"/>
      <c r="F327" s="256" t="s">
        <v>25</v>
      </c>
      <c r="G327" s="257"/>
      <c r="H327" s="123"/>
      <c r="I327" s="242" t="s">
        <v>4</v>
      </c>
      <c r="J327" s="243"/>
      <c r="K327" s="244" t="s">
        <v>5</v>
      </c>
      <c r="L327" s="245"/>
      <c r="M327" s="123"/>
      <c r="N327" s="242" t="s">
        <v>6</v>
      </c>
      <c r="O327" s="243"/>
      <c r="P327" s="244" t="s">
        <v>7</v>
      </c>
      <c r="Q327" s="245"/>
      <c r="R327" s="123"/>
      <c r="S327" s="242" t="s">
        <v>34</v>
      </c>
      <c r="T327" s="243"/>
      <c r="U327" s="244" t="s">
        <v>35</v>
      </c>
      <c r="V327" s="245"/>
      <c r="W327" s="123"/>
      <c r="X327" s="242" t="s">
        <v>47</v>
      </c>
      <c r="Y327" s="243"/>
      <c r="Z327" s="244" t="s">
        <v>48</v>
      </c>
      <c r="AA327" s="245"/>
      <c r="AB327" s="127"/>
      <c r="AC327" s="242" t="s">
        <v>63</v>
      </c>
      <c r="AD327" s="243"/>
      <c r="AE327" s="244" t="s">
        <v>8</v>
      </c>
      <c r="AF327" s="245"/>
      <c r="AG327" s="123"/>
      <c r="AH327" s="242" t="s">
        <v>78</v>
      </c>
      <c r="AI327" s="243"/>
      <c r="AJ327" s="244" t="s">
        <v>79</v>
      </c>
      <c r="AK327" s="245"/>
      <c r="AL327" s="127"/>
      <c r="AM327" s="242" t="s">
        <v>67</v>
      </c>
      <c r="AN327" s="243"/>
      <c r="AO327" s="244" t="s">
        <v>66</v>
      </c>
      <c r="AP327" s="245"/>
      <c r="AQ327" s="123"/>
      <c r="AR327" s="242" t="s">
        <v>83</v>
      </c>
      <c r="AS327" s="243"/>
      <c r="AT327" s="244" t="s">
        <v>82</v>
      </c>
      <c r="AU327" s="245"/>
      <c r="AV327" s="127"/>
      <c r="AW327" s="242" t="s">
        <v>71</v>
      </c>
      <c r="AX327" s="243"/>
      <c r="AY327" s="244" t="s">
        <v>70</v>
      </c>
      <c r="AZ327" s="245"/>
      <c r="BA327" s="123"/>
      <c r="BB327" s="124" t="s">
        <v>87</v>
      </c>
      <c r="BC327" s="125"/>
      <c r="BD327" s="122" t="s">
        <v>86</v>
      </c>
      <c r="BE327" s="126"/>
      <c r="BF327" s="127"/>
      <c r="BG327" s="242" t="s">
        <v>74</v>
      </c>
      <c r="BH327" s="243"/>
      <c r="BI327" s="244" t="s">
        <v>75</v>
      </c>
      <c r="BJ327" s="245"/>
      <c r="BK327" s="123"/>
      <c r="BL327" s="242" t="s">
        <v>91</v>
      </c>
      <c r="BM327" s="243"/>
      <c r="BN327" s="244" t="s">
        <v>90</v>
      </c>
      <c r="BO327" s="245"/>
      <c r="BP327" s="123"/>
      <c r="BQ327" s="35" t="s">
        <v>166</v>
      </c>
      <c r="BS327" s="66" t="s">
        <v>121</v>
      </c>
      <c r="BT327" s="65"/>
      <c r="BU327" s="46">
        <f t="shared" si="2663"/>
        <v>5.9</v>
      </c>
      <c r="BV327" s="47">
        <f t="shared" si="2664"/>
        <v>-79.824247539442183</v>
      </c>
      <c r="BW327" s="45">
        <f t="shared" si="2665"/>
        <v>75.100068826579374</v>
      </c>
      <c r="BX327" s="49"/>
      <c r="BY327" s="10">
        <f t="shared" si="2703"/>
        <v>-23.109987552156991</v>
      </c>
      <c r="BZ327" s="48">
        <f t="shared" si="2704"/>
        <v>-0.40334537288004424</v>
      </c>
      <c r="CA327" s="31">
        <f t="shared" si="2666"/>
        <v>-4.5223019985702415E-8</v>
      </c>
      <c r="CC327" s="44">
        <f t="shared" si="2667"/>
        <v>5.9</v>
      </c>
      <c r="CD327" s="47">
        <f t="shared" si="2667"/>
        <v>-79.824247539442183</v>
      </c>
      <c r="CE327" s="45">
        <f t="shared" si="2668"/>
        <v>-4.5223019985702415E-8</v>
      </c>
      <c r="CF327" s="49"/>
      <c r="CG327" s="10"/>
      <c r="CH327" s="48"/>
      <c r="CI327" s="31"/>
    </row>
    <row r="328" spans="2:87" ht="18.649999999999999" customHeight="1" thickTop="1" thickBot="1">
      <c r="D328" s="15">
        <v>0</v>
      </c>
      <c r="E328" s="145">
        <f t="shared" ref="E328" si="3060">(1/$E$8)*SIN($B325*$F$8)</f>
        <v>9.3915160457980151E-2</v>
      </c>
      <c r="F328" s="15">
        <f t="shared" ref="F328" si="3061">COS($F$8*$B325)</f>
        <v>0.95948917853479021</v>
      </c>
      <c r="G328" s="37">
        <v>0</v>
      </c>
      <c r="I328" s="21">
        <v>0</v>
      </c>
      <c r="J328" s="24">
        <f t="shared" ref="J328" si="3062">(TAN($K$8*$B325))/$J$8</f>
        <v>1.1505590464179487</v>
      </c>
      <c r="K328" s="22">
        <v>1</v>
      </c>
      <c r="L328" s="23">
        <v>0</v>
      </c>
      <c r="N328" s="21">
        <f t="shared" ref="N328" si="3063">D328*I325+F328*I328-E328*J325-G328*J328</f>
        <v>0</v>
      </c>
      <c r="O328" s="24">
        <f t="shared" ref="O328" si="3064">(D328*J325+E328*I325+F328*J328+G328*I328)</f>
        <v>1.1978641147613094</v>
      </c>
      <c r="P328" s="22">
        <f t="shared" ref="P328" si="3065">D328*K325+F328*K328-E328*L325-G328*L328</f>
        <v>0.95948917853479021</v>
      </c>
      <c r="Q328" s="23">
        <f t="shared" ref="Q328" si="3066">(D328*L325+E328*K325+F328*L328+G328*K328)</f>
        <v>0</v>
      </c>
      <c r="S328" s="15">
        <v>0</v>
      </c>
      <c r="T328" s="145">
        <f t="shared" ref="T328" si="3067">(1/$T$8)*SIN($B325*$U$8)</f>
        <v>0.15935070234557552</v>
      </c>
      <c r="U328" s="15">
        <f t="shared" ref="U328" si="3068">COS($U$8*$B325)</f>
        <v>0.87833147669757694</v>
      </c>
      <c r="V328" s="37">
        <v>0</v>
      </c>
      <c r="X328" s="21">
        <f t="shared" ref="X328" si="3069">N328*S325+P328*S328-O328*T325-Q328*T328</f>
        <v>0</v>
      </c>
      <c r="Y328" s="24">
        <f t="shared" ref="Y328" si="3070">(N328*T325+O328*S325+P328*T328+Q328*S328)</f>
        <v>1.2050170312938346</v>
      </c>
      <c r="Z328" s="22">
        <f t="shared" ref="Z328" si="3071">N328*U325+P328*U328-O328*V325-Q328*V328</f>
        <v>-0.87517484495817432</v>
      </c>
      <c r="AA328" s="23">
        <f t="shared" ref="AA328" si="3072">(N328*V325+O328*U325+P328*V328+Q328*U328)</f>
        <v>0</v>
      </c>
      <c r="AB328" s="8"/>
      <c r="AC328" s="21">
        <v>0</v>
      </c>
      <c r="AD328" s="24">
        <f t="shared" ref="AD328" si="3073">(TAN($AE$8*$B325))/$AD$8</f>
        <v>1.2743682334398414</v>
      </c>
      <c r="AE328" s="22">
        <v>1</v>
      </c>
      <c r="AF328" s="23">
        <v>0</v>
      </c>
      <c r="AH328" s="21">
        <f t="shared" ref="AH328" si="3074">X328*AC325+Z328*AC328-Y328*AD325-AA328*AD328</f>
        <v>0</v>
      </c>
      <c r="AI328" s="24">
        <f t="shared" ref="AI328" si="3075">(X328*AD325+Y328*AC325+Z328*AD328+AA328*AC328)</f>
        <v>8.9722010173499012E-2</v>
      </c>
      <c r="AJ328" s="22">
        <f t="shared" ref="AJ328" si="3076">X328*AE325+Z328*AE328-Y328*AF325-AA328*AF328</f>
        <v>-0.87517484495817432</v>
      </c>
      <c r="AK328" s="23">
        <f t="shared" ref="AK328" si="3077">(X328*AF325+Y328*AE325+Z328*AF328+AA328*AE328)</f>
        <v>0</v>
      </c>
      <c r="AL328" s="8"/>
      <c r="AM328" s="15">
        <v>0</v>
      </c>
      <c r="AN328" s="85">
        <f t="shared" ref="AN328" si="3078">(1/$AN$8)*SIN($B325*$AO$8)</f>
        <v>0.15935070234557552</v>
      </c>
      <c r="AO328" s="25">
        <f t="shared" ref="AO328" si="3079">COS($AO$8*$B325)</f>
        <v>0.87833147669757694</v>
      </c>
      <c r="AP328" s="37">
        <v>0</v>
      </c>
      <c r="AR328" s="21">
        <f t="shared" ref="AR328" si="3080">AH328*AM325+AJ328*AM328-AI328*AN325-AK328*AN328</f>
        <v>0</v>
      </c>
      <c r="AS328" s="24">
        <f t="shared" ref="AS328" si="3081">(AH328*AN325+AI328*AM325+AJ328*AN328+AK328*AM328)</f>
        <v>-6.0654060531300846E-2</v>
      </c>
      <c r="AT328" s="22">
        <f t="shared" ref="AT328" si="3082">AH328*AO325+AJ328*AO328-AI328*AP325-AK328*AP328</f>
        <v>-0.89736900197372171</v>
      </c>
      <c r="AU328" s="23">
        <f t="shared" ref="AU328" si="3083">(AH328*AP325+AI328*AO325+AJ328*AP328+AK328*AO328)</f>
        <v>0</v>
      </c>
      <c r="AV328" s="8"/>
      <c r="AW328" s="21">
        <v>0</v>
      </c>
      <c r="AX328" s="24">
        <f t="shared" ref="AX328" si="3084">(TAN($AY$8*$B325))/$AX$8</f>
        <v>1.1505590464179487</v>
      </c>
      <c r="AY328" s="22">
        <v>1</v>
      </c>
      <c r="AZ328" s="23">
        <v>0</v>
      </c>
      <c r="BB328" s="21">
        <f t="shared" ref="BB328" si="3085">AR328*AW325+AT328*AW328-AS328*AX325-AU328*AX328</f>
        <v>0</v>
      </c>
      <c r="BC328" s="24">
        <f t="shared" ref="BC328" si="3086">(AR328*AX325+AS328*AW325+AT328*AX328+AU328*AW328)</f>
        <v>-1.0931300837272124</v>
      </c>
      <c r="BD328" s="22">
        <f t="shared" ref="BD328" si="3087">AR328*AY325+AT328*AY328-AS328*AZ325-AU328*AZ328</f>
        <v>-0.89736900197372171</v>
      </c>
      <c r="BE328" s="23">
        <f t="shared" ref="BE328" si="3088">(AR328*AZ325+AS328*AY325+AT328*AZ328+AU328*AY328)</f>
        <v>0</v>
      </c>
      <c r="BF328" s="8"/>
      <c r="BG328" s="15">
        <v>0</v>
      </c>
      <c r="BH328" s="85">
        <f t="shared" ref="BH328" si="3089">(1/$BH$8)*SIN($B325*$BI$8)</f>
        <v>9.3918112850235352E-2</v>
      </c>
      <c r="BI328" s="25">
        <f t="shared" ref="BI328" si="3090">COS($BI$8*$B325)</f>
        <v>0.95948657765903844</v>
      </c>
      <c r="BJ328" s="37">
        <v>0</v>
      </c>
      <c r="BL328" s="21">
        <f t="shared" ref="BL328" si="3091">BB328*BG325+BD328*BG328-BC328*BH325-BE328*BH328</f>
        <v>0</v>
      </c>
      <c r="BM328" s="24">
        <f t="shared" ref="BM328" si="3092">(BB328*BH325+BC328*BG325+BD328*BH328+BE328*BG328)</f>
        <v>-1.1331228461672325</v>
      </c>
      <c r="BN328" s="22">
        <f t="shared" ref="BN328" si="3093">BB328*BI325+BD328*BI328-BC328*BJ325-BE328*BJ328</f>
        <v>6.2968918470242885E-2</v>
      </c>
      <c r="BO328" s="23">
        <f t="shared" ref="BO328" si="3094">(BB328*BJ325+BC328*BI325+BD328*BJ328+BE328*BI328)</f>
        <v>0</v>
      </c>
      <c r="BQ328" s="38">
        <f t="shared" ref="BQ328" si="3095">(180/PI())*ATAN(-1*(($BL$8*BM325+BO325+$BL$8*BM328+BO328)/($BL$8*BL325+BN325+$BL$8*BL328+BN328)))</f>
        <v>86.419402937003838</v>
      </c>
      <c r="BS328" s="67">
        <f t="shared" ref="BS328" si="3096">20*LOG(((($BL$8*BL325+BN325-$BL$8*BL328-BN328)^2+($BL$8*BM325+BO325-$BL$8*BM328-BO328)^2)/(($BL$8*BL325+BN325+$BL$8*BL328+BN328)^2+($BL$8*BM325+BO325+$BL$8*BM328+BO328)^2))^0.5)</f>
        <v>-17.989926155635537</v>
      </c>
      <c r="BT328" s="65"/>
      <c r="BU328" s="46">
        <f t="shared" si="2663"/>
        <v>5.92</v>
      </c>
      <c r="BV328" s="47">
        <f t="shared" si="2664"/>
        <v>-85.406044189500449</v>
      </c>
      <c r="BW328" s="45">
        <f t="shared" si="2665"/>
        <v>74.637869075536244</v>
      </c>
      <c r="BX328" s="49"/>
      <c r="BY328" s="10">
        <f t="shared" si="2703"/>
        <v>-23.040348448263792</v>
      </c>
      <c r="BZ328" s="48">
        <f t="shared" si="2704"/>
        <v>-0.40212994122896956</v>
      </c>
      <c r="CA328" s="31">
        <f t="shared" si="2666"/>
        <v>-1.250776987650894E-8</v>
      </c>
      <c r="CC328" s="44">
        <f t="shared" si="2667"/>
        <v>5.92</v>
      </c>
      <c r="CD328" s="47">
        <f t="shared" si="2667"/>
        <v>-85.406044189500449</v>
      </c>
      <c r="CE328" s="45">
        <f t="shared" si="2668"/>
        <v>-1.250776987650894E-8</v>
      </c>
      <c r="CF328" s="49"/>
      <c r="CG328" s="10"/>
      <c r="CH328" s="48"/>
      <c r="CI328" s="31"/>
    </row>
    <row r="329" spans="2:87" ht="18.649999999999999" customHeight="1">
      <c r="BS329" s="32"/>
      <c r="BU329" s="46">
        <f t="shared" si="2663"/>
        <v>5.94</v>
      </c>
      <c r="BV329" s="47">
        <f t="shared" si="2664"/>
        <v>-93.221550533994673</v>
      </c>
      <c r="BW329" s="45">
        <f t="shared" si="2665"/>
        <v>74.177062106570958</v>
      </c>
      <c r="BX329" s="49"/>
      <c r="BY329" s="10">
        <f t="shared" si="2703"/>
        <v>-23.012543502036699</v>
      </c>
      <c r="BZ329" s="48">
        <f t="shared" si="2704"/>
        <v>-0.40164465336896676</v>
      </c>
      <c r="CA329" s="31">
        <f t="shared" si="2666"/>
        <v>-2.068375375654285E-9</v>
      </c>
      <c r="CC329" s="44">
        <f t="shared" si="2667"/>
        <v>5.94</v>
      </c>
      <c r="CD329" s="47">
        <f t="shared" si="2667"/>
        <v>-93.221550533994673</v>
      </c>
      <c r="CE329" s="45">
        <f t="shared" si="2668"/>
        <v>-2.068375375654285E-9</v>
      </c>
      <c r="CF329" s="49"/>
      <c r="CG329" s="10"/>
      <c r="CH329" s="48"/>
      <c r="CI329" s="31"/>
    </row>
    <row r="330" spans="2:87" ht="18.649999999999999" customHeight="1" thickBot="1">
      <c r="D330" s="8"/>
      <c r="E330" s="8" t="s">
        <v>93</v>
      </c>
      <c r="F330" s="8"/>
      <c r="G330" s="8"/>
      <c r="H330" s="8"/>
      <c r="I330" s="8"/>
      <c r="J330" s="8" t="s">
        <v>94</v>
      </c>
      <c r="K330" s="8"/>
      <c r="L330" s="8"/>
      <c r="M330" s="8"/>
      <c r="N330" s="8"/>
      <c r="O330" s="8" t="s">
        <v>95</v>
      </c>
      <c r="P330" s="8"/>
      <c r="Q330" s="8"/>
      <c r="R330" s="8"/>
      <c r="S330" s="8"/>
      <c r="T330" s="8" t="s">
        <v>96</v>
      </c>
      <c r="U330" s="8"/>
      <c r="V330" s="8"/>
      <c r="W330" s="8"/>
      <c r="X330" s="8"/>
      <c r="Y330" s="8" t="s">
        <v>97</v>
      </c>
      <c r="Z330" s="8"/>
      <c r="AA330" s="8"/>
      <c r="AB330" s="8"/>
      <c r="AC330" s="8"/>
      <c r="AD330" s="8" t="s">
        <v>98</v>
      </c>
      <c r="AE330" s="8"/>
      <c r="AF330" s="8"/>
      <c r="AG330" s="8"/>
      <c r="AH330" s="8"/>
      <c r="AI330" s="8" t="s">
        <v>99</v>
      </c>
      <c r="AJ330" s="8"/>
      <c r="AK330" s="8"/>
      <c r="AL330" s="8"/>
      <c r="AM330" s="8"/>
      <c r="AN330" s="8" t="s">
        <v>96</v>
      </c>
      <c r="AO330" s="8"/>
      <c r="AP330" s="8"/>
      <c r="AQ330" s="8"/>
      <c r="AR330" s="8"/>
      <c r="AS330" s="8" t="s">
        <v>100</v>
      </c>
      <c r="AT330" s="8"/>
      <c r="AU330" s="8"/>
      <c r="AV330" s="8"/>
      <c r="AW330" s="8"/>
      <c r="AX330" s="8" t="s">
        <v>94</v>
      </c>
      <c r="AY330" s="8"/>
      <c r="AZ330" s="8"/>
      <c r="BA330" s="8"/>
      <c r="BB330" s="8"/>
      <c r="BC330" s="8" t="s">
        <v>101</v>
      </c>
      <c r="BD330" s="8"/>
      <c r="BE330" s="8"/>
      <c r="BF330" s="8"/>
      <c r="BG330" s="8"/>
      <c r="BH330" s="8" t="s">
        <v>96</v>
      </c>
      <c r="BI330" s="8"/>
      <c r="BJ330" s="8"/>
      <c r="BK330" s="8"/>
      <c r="BL330" s="8"/>
      <c r="BM330" s="8" t="s">
        <v>102</v>
      </c>
      <c r="BN330" s="8"/>
      <c r="BO330" s="8"/>
      <c r="BP330" s="8"/>
      <c r="BU330" s="46">
        <f t="shared" si="2663"/>
        <v>5.96</v>
      </c>
      <c r="BV330" s="47">
        <f t="shared" si="2664"/>
        <v>-106.93657621865205</v>
      </c>
      <c r="BW330" s="45">
        <f t="shared" si="2665"/>
        <v>73.716811236530233</v>
      </c>
      <c r="BX330" s="49"/>
      <c r="BY330" s="10">
        <f t="shared" si="2703"/>
        <v>-23.020459855841757</v>
      </c>
      <c r="BZ330" s="48">
        <f t="shared" si="2704"/>
        <v>-0.40178281980761787</v>
      </c>
      <c r="CA330" s="31">
        <f t="shared" si="2666"/>
        <v>-8.7928342728240337E-11</v>
      </c>
      <c r="CC330" s="44">
        <f t="shared" si="2667"/>
        <v>5.96</v>
      </c>
      <c r="CD330" s="47">
        <f t="shared" si="2667"/>
        <v>-106.93657621865205</v>
      </c>
      <c r="CE330" s="45">
        <f t="shared" si="2668"/>
        <v>-8.7928342728240337E-11</v>
      </c>
      <c r="CF330" s="49"/>
      <c r="CG330" s="10"/>
      <c r="CH330" s="48"/>
      <c r="CI330" s="31"/>
    </row>
    <row r="331" spans="2:87" ht="18.649999999999999" customHeight="1" thickBot="1">
      <c r="B331" s="16"/>
      <c r="D331" s="250" t="s">
        <v>22</v>
      </c>
      <c r="E331" s="251"/>
      <c r="F331" s="252" t="s">
        <v>23</v>
      </c>
      <c r="G331" s="253"/>
      <c r="H331" s="123"/>
      <c r="I331" s="242" t="s">
        <v>1</v>
      </c>
      <c r="J331" s="243"/>
      <c r="K331" s="244" t="s">
        <v>2</v>
      </c>
      <c r="L331" s="245"/>
      <c r="M331" s="123"/>
      <c r="N331" s="242" t="s">
        <v>43</v>
      </c>
      <c r="O331" s="243"/>
      <c r="P331" s="244" t="s">
        <v>44</v>
      </c>
      <c r="Q331" s="245"/>
      <c r="R331" s="123"/>
      <c r="S331" s="242" t="s">
        <v>32</v>
      </c>
      <c r="T331" s="243"/>
      <c r="U331" s="244" t="s">
        <v>33</v>
      </c>
      <c r="V331" s="245"/>
      <c r="W331" s="123"/>
      <c r="X331" s="242" t="s">
        <v>45</v>
      </c>
      <c r="Y331" s="243"/>
      <c r="Z331" s="244" t="s">
        <v>46</v>
      </c>
      <c r="AA331" s="245"/>
      <c r="AB331" s="127"/>
      <c r="AC331" s="242" t="s">
        <v>62</v>
      </c>
      <c r="AD331" s="243"/>
      <c r="AE331" s="244" t="s">
        <v>3</v>
      </c>
      <c r="AF331" s="245"/>
      <c r="AG331" s="123"/>
      <c r="AH331" s="242" t="s">
        <v>76</v>
      </c>
      <c r="AI331" s="243"/>
      <c r="AJ331" s="244" t="s">
        <v>77</v>
      </c>
      <c r="AK331" s="245"/>
      <c r="AL331" s="127"/>
      <c r="AM331" s="242" t="s">
        <v>64</v>
      </c>
      <c r="AN331" s="243"/>
      <c r="AO331" s="244" t="s">
        <v>65</v>
      </c>
      <c r="AP331" s="245"/>
      <c r="AQ331" s="123"/>
      <c r="AR331" s="242" t="s">
        <v>80</v>
      </c>
      <c r="AS331" s="243"/>
      <c r="AT331" s="244" t="s">
        <v>81</v>
      </c>
      <c r="AU331" s="245"/>
      <c r="AV331" s="127"/>
      <c r="AW331" s="242" t="s">
        <v>68</v>
      </c>
      <c r="AX331" s="243"/>
      <c r="AY331" s="244" t="s">
        <v>69</v>
      </c>
      <c r="AZ331" s="245"/>
      <c r="BA331" s="123"/>
      <c r="BB331" s="246" t="s">
        <v>84</v>
      </c>
      <c r="BC331" s="247"/>
      <c r="BD331" s="248" t="s">
        <v>85</v>
      </c>
      <c r="BE331" s="249"/>
      <c r="BF331" s="127"/>
      <c r="BG331" s="242" t="s">
        <v>72</v>
      </c>
      <c r="BH331" s="243"/>
      <c r="BI331" s="244" t="s">
        <v>73</v>
      </c>
      <c r="BJ331" s="245"/>
      <c r="BK331" s="123"/>
      <c r="BL331" s="242" t="s">
        <v>88</v>
      </c>
      <c r="BM331" s="243"/>
      <c r="BN331" s="244" t="s">
        <v>89</v>
      </c>
      <c r="BO331" s="245"/>
      <c r="BP331" s="123"/>
      <c r="BQ331" s="19" t="s">
        <v>165</v>
      </c>
      <c r="BS331" s="63" t="s">
        <v>120</v>
      </c>
      <c r="BT331" s="4"/>
      <c r="BU331" s="46">
        <f t="shared" si="2663"/>
        <v>5.98</v>
      </c>
      <c r="BV331" s="47">
        <f t="shared" si="2664"/>
        <v>-138.70276780703276</v>
      </c>
      <c r="BW331" s="45">
        <f t="shared" si="2665"/>
        <v>73.256402039413388</v>
      </c>
      <c r="BX331" s="49"/>
      <c r="BY331" s="10">
        <f t="shared" si="2703"/>
        <v>-23.059441233838164</v>
      </c>
      <c r="BZ331" s="48">
        <f t="shared" si="2704"/>
        <v>-0.40246317320061958</v>
      </c>
      <c r="CA331" s="31">
        <f t="shared" si="2666"/>
        <v>-5.7859647993197425E-14</v>
      </c>
      <c r="CC331" s="44">
        <f t="shared" si="2667"/>
        <v>5.98</v>
      </c>
      <c r="CD331" s="47">
        <f t="shared" si="2667"/>
        <v>-138.70276780703276</v>
      </c>
      <c r="CE331" s="45">
        <f t="shared" si="2668"/>
        <v>-5.7859647993197425E-14</v>
      </c>
      <c r="CF331" s="49"/>
      <c r="CG331" s="10"/>
      <c r="CH331" s="48"/>
      <c r="CI331" s="31"/>
    </row>
    <row r="332" spans="2:87" ht="18.649999999999999" customHeight="1" thickTop="1" thickBot="1">
      <c r="B332" s="39">
        <v>0.88</v>
      </c>
      <c r="D332" s="25">
        <f t="shared" ref="D332" si="3097">COS($F$8*$B332)</f>
        <v>0.95759662881618068</v>
      </c>
      <c r="E332" s="26">
        <v>0</v>
      </c>
      <c r="F332" s="10">
        <v>0</v>
      </c>
      <c r="G332" s="85">
        <f t="shared" ref="G332" si="3098">$E$8*SIN($B332*$F$8)</f>
        <v>0.86433689515082746</v>
      </c>
      <c r="I332" s="21">
        <v>1</v>
      </c>
      <c r="J332" s="24">
        <v>0</v>
      </c>
      <c r="K332" s="22">
        <v>0</v>
      </c>
      <c r="L332" s="23">
        <v>0</v>
      </c>
      <c r="N332" s="21">
        <f t="shared" ref="N332" si="3099">D332*I332+F332*I335-E332*J332-G332*J335</f>
        <v>-6.9388404308371787E-2</v>
      </c>
      <c r="O332" s="24">
        <f t="shared" ref="O332" si="3100">(D332*J332+E332*I332+F332*J335+G332*I335)</f>
        <v>0</v>
      </c>
      <c r="P332" s="22">
        <f t="shared" ref="P332" si="3101">D332*K332+F332*K335-E332*L332-G332*L335</f>
        <v>0</v>
      </c>
      <c r="Q332" s="23">
        <f t="shared" ref="Q332" si="3102">(D332*L332+E332*K332+F332*L335+G332*K335)</f>
        <v>0.86433689515082746</v>
      </c>
      <c r="S332" s="25">
        <f t="shared" ref="S332" si="3103">COS($U$8*$B332)</f>
        <v>0.87273123981390788</v>
      </c>
      <c r="T332" s="26">
        <v>0</v>
      </c>
      <c r="U332" s="10">
        <v>0</v>
      </c>
      <c r="V332" s="85">
        <f t="shared" ref="V332" si="3104">$T$8*SIN($B332*$U$8)</f>
        <v>1.4646028975377294</v>
      </c>
      <c r="X332" s="21">
        <f t="shared" ref="X332" si="3105">N332*S332+P332*S335-O332*T332-Q332*T335</f>
        <v>-0.20121413046371694</v>
      </c>
      <c r="Y332" s="24">
        <f t="shared" ref="Y332" si="3106">(N332*T332+O332*S332+P332*T335+Q332*S335)</f>
        <v>0</v>
      </c>
      <c r="Z332" s="22">
        <f t="shared" ref="Z332" si="3107">N332*U332+P332*U335-O332*V332-Q332*V335</f>
        <v>0</v>
      </c>
      <c r="AA332" s="23">
        <f t="shared" ref="AA332" si="3108">(N332*V332+O332*U332+P332*V335+Q332*U335)</f>
        <v>0.65270735211632458</v>
      </c>
      <c r="AB332" s="8"/>
      <c r="AC332" s="21">
        <v>1</v>
      </c>
      <c r="AD332" s="24">
        <v>0</v>
      </c>
      <c r="AE332" s="22">
        <v>0</v>
      </c>
      <c r="AF332" s="23">
        <v>0</v>
      </c>
      <c r="AH332" s="21">
        <f t="shared" ref="AH332" si="3109">X332*AC332+Z332*AC335-Y332*AD332-AA332*AD335</f>
        <v>-1.0618063168545391</v>
      </c>
      <c r="AI332" s="24">
        <f t="shared" ref="AI332" si="3110">(X332*AD332+Y332*AC332+Z332*AD335+AA332*AC335)</f>
        <v>0</v>
      </c>
      <c r="AJ332" s="22">
        <f t="shared" ref="AJ332" si="3111">X332*AE332+Z332*AE335-Y332*AF332-AA332*AF335</f>
        <v>0</v>
      </c>
      <c r="AK332" s="23">
        <f t="shared" ref="AK332" si="3112">(X332*AF332+Y332*AE332+Z332*AF335+AA332*AE335)</f>
        <v>0.65270735211632458</v>
      </c>
      <c r="AL332" s="8"/>
      <c r="AM332" s="25">
        <f t="shared" ref="AM332" si="3113">COS($AO$8*$B332)</f>
        <v>0.87273123981390788</v>
      </c>
      <c r="AN332" s="26">
        <v>0</v>
      </c>
      <c r="AO332" s="10">
        <v>0</v>
      </c>
      <c r="AP332" s="85">
        <f t="shared" ref="AP332" si="3114">$AN$8*SIN($B332*$AO$8)</f>
        <v>1.4646028975377294</v>
      </c>
      <c r="AR332" s="21">
        <f t="shared" ref="AR332" si="3115">AH332*AM332+AJ332*AM335-AI332*AN332-AK332*AN335</f>
        <v>-1.0328889965900063</v>
      </c>
      <c r="AS332" s="24">
        <f t="shared" ref="AS332" si="3116">(AH332*AN332+AI332*AM332+AJ332*AN335+AK332*AM335)</f>
        <v>0</v>
      </c>
      <c r="AT332" s="22">
        <f t="shared" ref="AT332" si="3117">AH332*AO332+AJ332*AO335-AI332*AP332-AK332*AP335</f>
        <v>0</v>
      </c>
      <c r="AU332" s="23">
        <f t="shared" ref="AU332" si="3118">(AH332*AP332+AI332*AO332+AJ332*AP335+AK332*AO335)</f>
        <v>-0.98548651164088952</v>
      </c>
      <c r="AV332" s="8"/>
      <c r="AW332" s="21">
        <v>1</v>
      </c>
      <c r="AX332" s="24">
        <v>0</v>
      </c>
      <c r="AY332" s="22">
        <v>0</v>
      </c>
      <c r="AZ332" s="23">
        <v>0</v>
      </c>
      <c r="BB332" s="21">
        <f t="shared" ref="BB332" si="3119">AR332*AW332+AT332*AW335-AS332*AX332-AU332*AX335</f>
        <v>0.138043198343903</v>
      </c>
      <c r="BC332" s="24">
        <f t="shared" ref="BC332" si="3120">(AR332*AX332+AS332*AW332+AT332*AX335+AU332*AW335)</f>
        <v>0</v>
      </c>
      <c r="BD332" s="22">
        <f t="shared" ref="BD332" si="3121">AR332*AY332+AT332*AY335-AS332*AZ332-AU332*AZ335</f>
        <v>0</v>
      </c>
      <c r="BE332" s="23">
        <f t="shared" ref="BE332" si="3122">(AR332*AZ332+AS332*AY332+AT332*AZ335+AU332*AY335)</f>
        <v>-0.98548651164088952</v>
      </c>
      <c r="BF332" s="8"/>
      <c r="BG332" s="25">
        <f t="shared" ref="BG332" si="3123">COS($BI$8*$B332)</f>
        <v>0.95759390731419858</v>
      </c>
      <c r="BH332" s="26">
        <v>0</v>
      </c>
      <c r="BI332" s="10">
        <v>0</v>
      </c>
      <c r="BJ332" s="85">
        <f t="shared" ref="BJ332" si="3124">$BH$8*SIN($B332*$BI$8)</f>
        <v>0.86436403099188164</v>
      </c>
      <c r="BL332" s="21">
        <f t="shared" ref="BL332" si="3125">BB332*BG332+BD332*BG335-BC332*BH332-BE332*BH335</f>
        <v>0.22683589164584775</v>
      </c>
      <c r="BM332" s="24">
        <f t="shared" ref="BM332" si="3126">(BB332*BH332+BC332*BG332+BD332*BH335+BE332*BG335)</f>
        <v>0</v>
      </c>
      <c r="BN332" s="22">
        <f t="shared" ref="BN332" si="3127">BB332*BI332+BD332*BI335-BC332*BJ332-BE332*BJ335</f>
        <v>0</v>
      </c>
      <c r="BO332" s="23">
        <f t="shared" ref="BO332" si="3128">(BB332*BJ332+BC332*BI332+BD332*BJ335+BE332*BI335)</f>
        <v>-0.82437630391609107</v>
      </c>
      <c r="BQ332" s="27">
        <f t="shared" ref="BQ332" si="3129">20*LOG((2*$BL$8)/(($BL$8*BL332+BN332+$BL$8*BL335+BN335)^2+($BL$8*BM332+BO332+$BL$8*BM335+BO335)^2)^0.5)</f>
        <v>-0.11404521653489516</v>
      </c>
      <c r="BS332" s="64">
        <f t="shared" ref="BS332" si="3130">((BL332^2+BM332^2)/(BL335^2+BM335^2))^0.5</f>
        <v>0.19714339507486814</v>
      </c>
      <c r="BT332" s="4"/>
      <c r="BU332" s="46">
        <f t="shared" si="2663"/>
        <v>6</v>
      </c>
      <c r="BV332" s="47">
        <f t="shared" si="2664"/>
        <v>-102.56799688156477</v>
      </c>
      <c r="BW332" s="45">
        <f t="shared" si="2665"/>
        <v>72.795213214736634</v>
      </c>
      <c r="BX332" s="49"/>
      <c r="BY332" s="10">
        <f t="shared" si="2703"/>
        <v>-23.125916979624389</v>
      </c>
      <c r="BZ332" s="48">
        <f t="shared" si="2704"/>
        <v>-0.403623393837308</v>
      </c>
      <c r="CA332" s="31">
        <f t="shared" si="2666"/>
        <v>-2.4042805261932621E-10</v>
      </c>
      <c r="CC332" s="44">
        <f t="shared" si="2667"/>
        <v>6</v>
      </c>
      <c r="CD332" s="47">
        <f t="shared" si="2667"/>
        <v>-102.56799688156477</v>
      </c>
      <c r="CE332" s="45">
        <f t="shared" si="2668"/>
        <v>-2.4042805261932621E-10</v>
      </c>
      <c r="CF332" s="49"/>
      <c r="CG332" s="10"/>
      <c r="CH332" s="48"/>
      <c r="CI332" s="31"/>
    </row>
    <row r="333" spans="2:87" ht="18.649999999999999" customHeight="1" thickBot="1">
      <c r="D333" s="25"/>
      <c r="E333" s="10"/>
      <c r="F333" s="10"/>
      <c r="G333" s="31"/>
      <c r="I333" s="29"/>
      <c r="L333" s="30"/>
      <c r="N333" s="29"/>
      <c r="Q333" s="30"/>
      <c r="S333" s="29"/>
      <c r="V333" s="30"/>
      <c r="X333" s="29"/>
      <c r="AA333" s="30"/>
      <c r="AC333" s="29"/>
      <c r="AF333" s="30"/>
      <c r="AH333" s="29"/>
      <c r="AK333" s="30"/>
      <c r="AM333" s="29"/>
      <c r="AP333" s="30"/>
      <c r="AR333" s="29"/>
      <c r="AU333" s="30"/>
      <c r="AW333" s="29"/>
      <c r="AZ333" s="30"/>
      <c r="BB333" s="29"/>
      <c r="BE333" s="30"/>
      <c r="BG333" s="29"/>
      <c r="BJ333" s="30"/>
      <c r="BL333" s="29"/>
      <c r="BO333" s="30"/>
      <c r="BS333" s="65"/>
      <c r="BT333" s="65"/>
      <c r="BU333" s="46">
        <f t="shared" si="2663"/>
        <v>6.02</v>
      </c>
      <c r="BV333" s="47">
        <f t="shared" si="2664"/>
        <v>-91.863435726614995</v>
      </c>
      <c r="BW333" s="45">
        <f t="shared" si="2665"/>
        <v>72.332694875144156</v>
      </c>
      <c r="BX333" s="49"/>
      <c r="BY333" s="10">
        <f t="shared" si="2703"/>
        <v>-23.217139173404352</v>
      </c>
      <c r="BZ333" s="48">
        <f t="shared" si="2704"/>
        <v>-0.40521552146966061</v>
      </c>
      <c r="CA333" s="31">
        <f t="shared" si="2666"/>
        <v>-2.8277475756627602E-9</v>
      </c>
      <c r="CC333" s="44">
        <f t="shared" si="2667"/>
        <v>6.02</v>
      </c>
      <c r="CD333" s="47">
        <f t="shared" si="2667"/>
        <v>-91.863435726614995</v>
      </c>
      <c r="CE333" s="45">
        <f t="shared" si="2668"/>
        <v>-2.8277475756627602E-9</v>
      </c>
      <c r="CF333" s="49"/>
      <c r="CG333" s="10"/>
      <c r="CH333" s="48"/>
      <c r="CI333" s="31"/>
    </row>
    <row r="334" spans="2:87" ht="18.649999999999999" customHeight="1" thickBot="1">
      <c r="D334" s="254" t="s">
        <v>24</v>
      </c>
      <c r="E334" s="255"/>
      <c r="F334" s="256" t="s">
        <v>25</v>
      </c>
      <c r="G334" s="257"/>
      <c r="H334" s="123"/>
      <c r="I334" s="242" t="s">
        <v>4</v>
      </c>
      <c r="J334" s="243"/>
      <c r="K334" s="244" t="s">
        <v>5</v>
      </c>
      <c r="L334" s="245"/>
      <c r="M334" s="123"/>
      <c r="N334" s="242" t="s">
        <v>6</v>
      </c>
      <c r="O334" s="243"/>
      <c r="P334" s="244" t="s">
        <v>7</v>
      </c>
      <c r="Q334" s="245"/>
      <c r="R334" s="123"/>
      <c r="S334" s="242" t="s">
        <v>34</v>
      </c>
      <c r="T334" s="243"/>
      <c r="U334" s="244" t="s">
        <v>35</v>
      </c>
      <c r="V334" s="245"/>
      <c r="W334" s="123"/>
      <c r="X334" s="242" t="s">
        <v>47</v>
      </c>
      <c r="Y334" s="243"/>
      <c r="Z334" s="244" t="s">
        <v>48</v>
      </c>
      <c r="AA334" s="245"/>
      <c r="AB334" s="127"/>
      <c r="AC334" s="242" t="s">
        <v>63</v>
      </c>
      <c r="AD334" s="243"/>
      <c r="AE334" s="244" t="s">
        <v>8</v>
      </c>
      <c r="AF334" s="245"/>
      <c r="AG334" s="123"/>
      <c r="AH334" s="242" t="s">
        <v>78</v>
      </c>
      <c r="AI334" s="243"/>
      <c r="AJ334" s="244" t="s">
        <v>79</v>
      </c>
      <c r="AK334" s="245"/>
      <c r="AL334" s="127"/>
      <c r="AM334" s="242" t="s">
        <v>67</v>
      </c>
      <c r="AN334" s="243"/>
      <c r="AO334" s="244" t="s">
        <v>66</v>
      </c>
      <c r="AP334" s="245"/>
      <c r="AQ334" s="123"/>
      <c r="AR334" s="242" t="s">
        <v>83</v>
      </c>
      <c r="AS334" s="243"/>
      <c r="AT334" s="244" t="s">
        <v>82</v>
      </c>
      <c r="AU334" s="245"/>
      <c r="AV334" s="127"/>
      <c r="AW334" s="242" t="s">
        <v>71</v>
      </c>
      <c r="AX334" s="243"/>
      <c r="AY334" s="244" t="s">
        <v>70</v>
      </c>
      <c r="AZ334" s="245"/>
      <c r="BA334" s="123"/>
      <c r="BB334" s="124" t="s">
        <v>87</v>
      </c>
      <c r="BC334" s="125"/>
      <c r="BD334" s="122" t="s">
        <v>86</v>
      </c>
      <c r="BE334" s="126"/>
      <c r="BF334" s="127"/>
      <c r="BG334" s="242" t="s">
        <v>74</v>
      </c>
      <c r="BH334" s="243"/>
      <c r="BI334" s="244" t="s">
        <v>75</v>
      </c>
      <c r="BJ334" s="245"/>
      <c r="BK334" s="123"/>
      <c r="BL334" s="242" t="s">
        <v>91</v>
      </c>
      <c r="BM334" s="243"/>
      <c r="BN334" s="244" t="s">
        <v>90</v>
      </c>
      <c r="BO334" s="245"/>
      <c r="BP334" s="123"/>
      <c r="BQ334" s="35" t="s">
        <v>166</v>
      </c>
      <c r="BS334" s="66" t="s">
        <v>121</v>
      </c>
      <c r="BT334" s="65"/>
      <c r="BU334" s="46">
        <f t="shared" si="2663"/>
        <v>6.04</v>
      </c>
      <c r="BV334" s="47">
        <f t="shared" si="2664"/>
        <v>-85.414240858736875</v>
      </c>
      <c r="BW334" s="45">
        <f t="shared" si="2665"/>
        <v>71.868352091676059</v>
      </c>
      <c r="BX334" s="49"/>
      <c r="BY334" s="10">
        <f t="shared" si="2703"/>
        <v>-23.330993496844386</v>
      </c>
      <c r="BZ334" s="48">
        <f t="shared" si="2704"/>
        <v>-0.4072026542813198</v>
      </c>
      <c r="CA334" s="31">
        <f t="shared" si="2666"/>
        <v>-1.2484187248280452E-8</v>
      </c>
      <c r="CC334" s="44">
        <f t="shared" si="2667"/>
        <v>6.04</v>
      </c>
      <c r="CD334" s="47">
        <f t="shared" si="2667"/>
        <v>-85.414240858736875</v>
      </c>
      <c r="CE334" s="45">
        <f t="shared" si="2668"/>
        <v>-1.2484187248280452E-8</v>
      </c>
      <c r="CF334" s="49"/>
      <c r="CG334" s="10"/>
      <c r="CH334" s="48"/>
      <c r="CI334" s="31"/>
    </row>
    <row r="335" spans="2:87" ht="18.649999999999999" customHeight="1" thickTop="1" thickBot="1">
      <c r="D335" s="15">
        <v>0</v>
      </c>
      <c r="E335" s="145">
        <f t="shared" ref="E335" si="3131">(1/$E$8)*SIN($B332*$F$8)</f>
        <v>9.6037432794536373E-2</v>
      </c>
      <c r="F335" s="15">
        <f t="shared" ref="F335" si="3132">COS($F$8*$B332)</f>
        <v>0.95759662881618068</v>
      </c>
      <c r="G335" s="37">
        <v>0</v>
      </c>
      <c r="I335" s="21">
        <v>0</v>
      </c>
      <c r="J335" s="24">
        <f t="shared" ref="J335" si="3133">(TAN($K$8*$B332))/$J$8</f>
        <v>1.1881767848696807</v>
      </c>
      <c r="K335" s="22">
        <v>1</v>
      </c>
      <c r="L335" s="23">
        <v>0</v>
      </c>
      <c r="N335" s="21">
        <f t="shared" ref="N335" si="3134">D335*I332+F335*I335-E335*J332-G335*J335</f>
        <v>0</v>
      </c>
      <c r="O335" s="24">
        <f t="shared" ref="O335" si="3135">(D335*J332+E335*I332+F335*J335+G335*I335)</f>
        <v>1.2338315164233911</v>
      </c>
      <c r="P335" s="22">
        <f t="shared" ref="P335" si="3136">D335*K332+F335*K335-E335*L332-G335*L335</f>
        <v>0.95759662881618068</v>
      </c>
      <c r="Q335" s="23">
        <f t="shared" ref="Q335" si="3137">(D335*L332+E335*K332+F335*L335+G335*K335)</f>
        <v>0</v>
      </c>
      <c r="S335" s="15">
        <v>0</v>
      </c>
      <c r="T335" s="145">
        <f t="shared" ref="T335" si="3138">(1/$T$8)*SIN($B332*$U$8)</f>
        <v>0.16273365528196992</v>
      </c>
      <c r="U335" s="15">
        <f t="shared" ref="U335" si="3139">COS($U$8*$B332)</f>
        <v>0.87273123981390788</v>
      </c>
      <c r="V335" s="37">
        <v>0</v>
      </c>
      <c r="X335" s="21">
        <f t="shared" ref="X335" si="3140">N335*S332+P335*S335-O335*T332-Q335*T335</f>
        <v>0</v>
      </c>
      <c r="Y335" s="24">
        <f t="shared" ref="Y335" si="3141">(N335*T332+O335*S332+P335*T335+Q335*S335)</f>
        <v>1.2326365087426088</v>
      </c>
      <c r="Z335" s="22">
        <f t="shared" ref="Z335" si="3142">N335*U332+P335*U335-O335*V332-Q335*V335</f>
        <v>-0.97134872091870517</v>
      </c>
      <c r="AA335" s="23">
        <f t="shared" ref="AA335" si="3143">(N335*V332+O335*U332+P335*V335+Q335*U335)</f>
        <v>0</v>
      </c>
      <c r="AB335" s="8"/>
      <c r="AC335" s="21">
        <v>0</v>
      </c>
      <c r="AD335" s="24">
        <f t="shared" ref="AD335" si="3144">(TAN($AE$8*$B332))/$AD$8</f>
        <v>1.318496235105145</v>
      </c>
      <c r="AE335" s="22">
        <v>1</v>
      </c>
      <c r="AF335" s="23">
        <v>0</v>
      </c>
      <c r="AH335" s="21">
        <f t="shared" ref="AH335" si="3145">X335*AC332+Z335*AC335-Y335*AD332-AA335*AD335</f>
        <v>0</v>
      </c>
      <c r="AI335" s="24">
        <f t="shared" ref="AI335" si="3146">(X335*AD332+Y335*AC332+Z335*AD335+AA335*AC335)</f>
        <v>-4.8083122762902164E-2</v>
      </c>
      <c r="AJ335" s="22">
        <f t="shared" ref="AJ335" si="3147">X335*AE332+Z335*AE335-Y335*AF332-AA335*AF335</f>
        <v>-0.97134872091870517</v>
      </c>
      <c r="AK335" s="23">
        <f t="shared" ref="AK335" si="3148">(X335*AF332+Y335*AE332+Z335*AF335+AA335*AE335)</f>
        <v>0</v>
      </c>
      <c r="AL335" s="8"/>
      <c r="AM335" s="15">
        <v>0</v>
      </c>
      <c r="AN335" s="85">
        <f t="shared" ref="AN335" si="3149">(1/$AN$8)*SIN($B332*$AO$8)</f>
        <v>0.16273365528196992</v>
      </c>
      <c r="AO335" s="25">
        <f t="shared" ref="AO335" si="3150">COS($AO$8*$B332)</f>
        <v>0.87273123981390788</v>
      </c>
      <c r="AP335" s="37">
        <v>0</v>
      </c>
      <c r="AR335" s="21">
        <f t="shared" ref="AR335" si="3151">AH335*AM332+AJ335*AM335-AI335*AN332-AK335*AN335</f>
        <v>0</v>
      </c>
      <c r="AS335" s="24">
        <f t="shared" ref="AS335" si="3152">(AH335*AN332+AI335*AM332+AJ335*AN335+AK335*AM335)</f>
        <v>-0.20003477125155891</v>
      </c>
      <c r="AT335" s="22">
        <f t="shared" ref="AT335" si="3153">AH335*AO332+AJ335*AO335-AI335*AP332-AK335*AP335</f>
        <v>-0.77730369257782628</v>
      </c>
      <c r="AU335" s="23">
        <f t="shared" ref="AU335" si="3154">(AH335*AP332+AI335*AO332+AJ335*AP335+AK335*AO335)</f>
        <v>0</v>
      </c>
      <c r="AV335" s="8"/>
      <c r="AW335" s="21">
        <v>0</v>
      </c>
      <c r="AX335" s="24">
        <f t="shared" ref="AX335" si="3155">(TAN($AY$8*$B332))/$AX$8</f>
        <v>1.1881767848696807</v>
      </c>
      <c r="AY335" s="22">
        <v>1</v>
      </c>
      <c r="AZ335" s="23">
        <v>0</v>
      </c>
      <c r="BB335" s="21">
        <f t="shared" ref="BB335" si="3156">AR335*AW332+AT335*AW335-AS335*AX332-AU335*AX335</f>
        <v>0</v>
      </c>
      <c r="BC335" s="24">
        <f t="shared" ref="BC335" si="3157">(AR335*AX332+AS335*AW332+AT335*AX335+AU335*AW335)</f>
        <v>-1.1236089735660113</v>
      </c>
      <c r="BD335" s="22">
        <f t="shared" ref="BD335" si="3158">AR335*AY332+AT335*AY335-AS335*AZ332-AU335*AZ335</f>
        <v>-0.77730369257782628</v>
      </c>
      <c r="BE335" s="23">
        <f t="shared" ref="BE335" si="3159">(AR335*AZ332+AS335*AY332+AT335*AZ335+AU335*AY335)</f>
        <v>0</v>
      </c>
      <c r="BF335" s="8"/>
      <c r="BG335" s="15">
        <v>0</v>
      </c>
      <c r="BH335" s="85">
        <f t="shared" ref="BH335" si="3160">(1/$BH$8)*SIN($B332*$BI$8)</f>
        <v>9.6040447887986838E-2</v>
      </c>
      <c r="BI335" s="25">
        <f t="shared" ref="BI335" si="3161">COS($BI$8*$B332)</f>
        <v>0.95759390731419858</v>
      </c>
      <c r="BJ335" s="37">
        <v>0</v>
      </c>
      <c r="BL335" s="21">
        <f t="shared" ref="BL335" si="3162">BB335*BG332+BD335*BG335-BC335*BH332-BE335*BH335</f>
        <v>0</v>
      </c>
      <c r="BM335" s="24">
        <f t="shared" ref="BM335" si="3163">(BB335*BH332+BC335*BG332+BD335*BH335+BE335*BG335)</f>
        <v>-1.1506137020705332</v>
      </c>
      <c r="BN335" s="22">
        <f t="shared" ref="BN335" si="3164">BB335*BI332+BD335*BI335-BC335*BJ332-BE335*BJ335</f>
        <v>0.22686590150481278</v>
      </c>
      <c r="BO335" s="23">
        <f t="shared" ref="BO335" si="3165">(BB335*BJ332+BC335*BI332+BD335*BJ335+BE335*BI335)</f>
        <v>0</v>
      </c>
      <c r="BQ335" s="38">
        <f t="shared" ref="BQ335" si="3166">(180/PI())*ATAN(-1*(($BL$8*BM332+BO332+$BL$8*BM335+BO335)/($BL$8*BL332+BN332+$BL$8*BL335+BN335)))</f>
        <v>77.062277863201388</v>
      </c>
      <c r="BS335" s="67">
        <f t="shared" ref="BS335" si="3167">20*LOG(((($BL$8*BL332+BN332-$BL$8*BL335-BN335)^2+($BL$8*BM332+BO332-$BL$8*BM335-BO335)^2)/(($BL$8*BL332+BN332+$BL$8*BL335+BN335)^2+($BL$8*BM332+BO332+$BL$8*BM335+BO335)^2))^0.5)</f>
        <v>-15.863970196801802</v>
      </c>
      <c r="BT335" s="65"/>
      <c r="BU335" s="46">
        <f t="shared" si="2663"/>
        <v>6.06</v>
      </c>
      <c r="BV335" s="47">
        <f t="shared" si="2664"/>
        <v>-80.800868789312062</v>
      </c>
      <c r="BW335" s="45">
        <f t="shared" si="2665"/>
        <v>71.401732221739181</v>
      </c>
      <c r="BX335" s="49"/>
      <c r="BY335" s="10">
        <f t="shared" si="2703"/>
        <v>-23.465861340879879</v>
      </c>
      <c r="BZ335" s="48">
        <f t="shared" si="2704"/>
        <v>-0.40955654221480536</v>
      </c>
      <c r="CA335" s="31">
        <f t="shared" si="2666"/>
        <v>-3.6115817809166818E-8</v>
      </c>
      <c r="CC335" s="44">
        <f t="shared" si="2667"/>
        <v>6.06</v>
      </c>
      <c r="CD335" s="47">
        <f t="shared" si="2667"/>
        <v>-80.800868789312062</v>
      </c>
      <c r="CE335" s="45">
        <f t="shared" si="2668"/>
        <v>-3.6115817809166818E-8</v>
      </c>
      <c r="CF335" s="49"/>
      <c r="CG335" s="10"/>
      <c r="CH335" s="48"/>
      <c r="CI335" s="31"/>
    </row>
    <row r="336" spans="2:87" ht="18.649999999999999" customHeight="1">
      <c r="BS336" s="32"/>
      <c r="BU336" s="46">
        <f t="shared" si="2663"/>
        <v>6.08</v>
      </c>
      <c r="BV336" s="47">
        <f t="shared" si="2664"/>
        <v>-77.211131827105135</v>
      </c>
      <c r="BW336" s="45">
        <f t="shared" si="2665"/>
        <v>70.932414994921572</v>
      </c>
      <c r="BX336" s="49"/>
      <c r="BY336" s="10">
        <f t="shared" si="2703"/>
        <v>-23.620518122218009</v>
      </c>
      <c r="BZ336" s="48">
        <f t="shared" si="2704"/>
        <v>-0.41225581225969266</v>
      </c>
      <c r="CA336" s="31">
        <f t="shared" si="2666"/>
        <v>-8.2541267555569294E-8</v>
      </c>
      <c r="CC336" s="44">
        <f t="shared" si="2667"/>
        <v>6.08</v>
      </c>
      <c r="CD336" s="47">
        <f t="shared" si="2667"/>
        <v>-77.211131827105135</v>
      </c>
      <c r="CE336" s="45">
        <f t="shared" si="2668"/>
        <v>-8.2541267555569294E-8</v>
      </c>
      <c r="CF336" s="49"/>
      <c r="CG336" s="10"/>
      <c r="CH336" s="48"/>
      <c r="CI336" s="31"/>
    </row>
    <row r="337" spans="2:87" ht="18.649999999999999" customHeight="1" thickBot="1">
      <c r="D337" s="8"/>
      <c r="E337" s="8" t="s">
        <v>93</v>
      </c>
      <c r="F337" s="8"/>
      <c r="G337" s="8"/>
      <c r="H337" s="8"/>
      <c r="I337" s="8"/>
      <c r="J337" s="8" t="s">
        <v>94</v>
      </c>
      <c r="K337" s="8"/>
      <c r="L337" s="8"/>
      <c r="M337" s="8"/>
      <c r="N337" s="8"/>
      <c r="O337" s="8" t="s">
        <v>95</v>
      </c>
      <c r="P337" s="8"/>
      <c r="Q337" s="8"/>
      <c r="R337" s="8"/>
      <c r="S337" s="8"/>
      <c r="T337" s="8" t="s">
        <v>96</v>
      </c>
      <c r="U337" s="8"/>
      <c r="V337" s="8"/>
      <c r="W337" s="8"/>
      <c r="X337" s="8"/>
      <c r="Y337" s="8" t="s">
        <v>97</v>
      </c>
      <c r="Z337" s="8"/>
      <c r="AA337" s="8"/>
      <c r="AB337" s="8"/>
      <c r="AC337" s="8"/>
      <c r="AD337" s="8" t="s">
        <v>98</v>
      </c>
      <c r="AE337" s="8"/>
      <c r="AF337" s="8"/>
      <c r="AG337" s="8"/>
      <c r="AH337" s="8"/>
      <c r="AI337" s="8" t="s">
        <v>99</v>
      </c>
      <c r="AJ337" s="8"/>
      <c r="AK337" s="8"/>
      <c r="AL337" s="8"/>
      <c r="AM337" s="8"/>
      <c r="AN337" s="8" t="s">
        <v>96</v>
      </c>
      <c r="AO337" s="8"/>
      <c r="AP337" s="8"/>
      <c r="AQ337" s="8"/>
      <c r="AR337" s="8"/>
      <c r="AS337" s="8" t="s">
        <v>100</v>
      </c>
      <c r="AT337" s="8"/>
      <c r="AU337" s="8"/>
      <c r="AV337" s="8"/>
      <c r="AW337" s="8"/>
      <c r="AX337" s="8" t="s">
        <v>94</v>
      </c>
      <c r="AY337" s="8"/>
      <c r="AZ337" s="8"/>
      <c r="BA337" s="8"/>
      <c r="BB337" s="8"/>
      <c r="BC337" s="8" t="s">
        <v>101</v>
      </c>
      <c r="BD337" s="8"/>
      <c r="BE337" s="8"/>
      <c r="BF337" s="8"/>
      <c r="BG337" s="8"/>
      <c r="BH337" s="8" t="s">
        <v>96</v>
      </c>
      <c r="BI337" s="8"/>
      <c r="BJ337" s="8"/>
      <c r="BK337" s="8"/>
      <c r="BL337" s="8"/>
      <c r="BM337" s="8" t="s">
        <v>102</v>
      </c>
      <c r="BN337" s="8"/>
      <c r="BO337" s="8"/>
      <c r="BP337" s="8"/>
      <c r="BU337" s="46">
        <f t="shared" si="2663"/>
        <v>6.1</v>
      </c>
      <c r="BV337" s="47">
        <f t="shared" si="2664"/>
        <v>-74.272016869545624</v>
      </c>
      <c r="BW337" s="45">
        <f t="shared" si="2665"/>
        <v>70.460004632477222</v>
      </c>
      <c r="BX337" s="49"/>
      <c r="BY337" s="10">
        <f t="shared" si="2703"/>
        <v>-23.794057591175903</v>
      </c>
      <c r="BZ337" s="48">
        <f t="shared" si="2704"/>
        <v>-0.41528464737517035</v>
      </c>
      <c r="CA337" s="31">
        <f t="shared" si="2666"/>
        <v>-1.6239873053767544E-7</v>
      </c>
      <c r="CC337" s="44">
        <f t="shared" si="2667"/>
        <v>6.1</v>
      </c>
      <c r="CD337" s="47">
        <f t="shared" si="2667"/>
        <v>-74.272016869545624</v>
      </c>
      <c r="CE337" s="45">
        <f t="shared" si="2668"/>
        <v>-1.6239873053767544E-7</v>
      </c>
      <c r="CF337" s="49"/>
      <c r="CG337" s="10"/>
      <c r="CH337" s="48"/>
      <c r="CI337" s="31"/>
    </row>
    <row r="338" spans="2:87" ht="18.649999999999999" customHeight="1" thickBot="1">
      <c r="B338" s="16"/>
      <c r="D338" s="250" t="s">
        <v>22</v>
      </c>
      <c r="E338" s="251"/>
      <c r="F338" s="252" t="s">
        <v>23</v>
      </c>
      <c r="G338" s="253"/>
      <c r="H338" s="123"/>
      <c r="I338" s="242" t="s">
        <v>1</v>
      </c>
      <c r="J338" s="243"/>
      <c r="K338" s="244" t="s">
        <v>2</v>
      </c>
      <c r="L338" s="245"/>
      <c r="M338" s="123"/>
      <c r="N338" s="242" t="s">
        <v>43</v>
      </c>
      <c r="O338" s="243"/>
      <c r="P338" s="244" t="s">
        <v>44</v>
      </c>
      <c r="Q338" s="245"/>
      <c r="R338" s="123"/>
      <c r="S338" s="242" t="s">
        <v>32</v>
      </c>
      <c r="T338" s="243"/>
      <c r="U338" s="244" t="s">
        <v>33</v>
      </c>
      <c r="V338" s="245"/>
      <c r="W338" s="123"/>
      <c r="X338" s="242" t="s">
        <v>45</v>
      </c>
      <c r="Y338" s="243"/>
      <c r="Z338" s="244" t="s">
        <v>46</v>
      </c>
      <c r="AA338" s="245"/>
      <c r="AB338" s="127"/>
      <c r="AC338" s="242" t="s">
        <v>62</v>
      </c>
      <c r="AD338" s="243"/>
      <c r="AE338" s="244" t="s">
        <v>3</v>
      </c>
      <c r="AF338" s="245"/>
      <c r="AG338" s="123"/>
      <c r="AH338" s="242" t="s">
        <v>76</v>
      </c>
      <c r="AI338" s="243"/>
      <c r="AJ338" s="244" t="s">
        <v>77</v>
      </c>
      <c r="AK338" s="245"/>
      <c r="AL338" s="127"/>
      <c r="AM338" s="242" t="s">
        <v>64</v>
      </c>
      <c r="AN338" s="243"/>
      <c r="AO338" s="244" t="s">
        <v>65</v>
      </c>
      <c r="AP338" s="245"/>
      <c r="AQ338" s="123"/>
      <c r="AR338" s="242" t="s">
        <v>80</v>
      </c>
      <c r="AS338" s="243"/>
      <c r="AT338" s="244" t="s">
        <v>81</v>
      </c>
      <c r="AU338" s="245"/>
      <c r="AV338" s="127"/>
      <c r="AW338" s="242" t="s">
        <v>68</v>
      </c>
      <c r="AX338" s="243"/>
      <c r="AY338" s="244" t="s">
        <v>69</v>
      </c>
      <c r="AZ338" s="245"/>
      <c r="BA338" s="123"/>
      <c r="BB338" s="246" t="s">
        <v>84</v>
      </c>
      <c r="BC338" s="247"/>
      <c r="BD338" s="248" t="s">
        <v>85</v>
      </c>
      <c r="BE338" s="249"/>
      <c r="BF338" s="127"/>
      <c r="BG338" s="242" t="s">
        <v>72</v>
      </c>
      <c r="BH338" s="243"/>
      <c r="BI338" s="244" t="s">
        <v>73</v>
      </c>
      <c r="BJ338" s="245"/>
      <c r="BK338" s="123"/>
      <c r="BL338" s="242" t="s">
        <v>88</v>
      </c>
      <c r="BM338" s="243"/>
      <c r="BN338" s="244" t="s">
        <v>89</v>
      </c>
      <c r="BO338" s="245"/>
      <c r="BP338" s="123"/>
      <c r="BQ338" s="19" t="s">
        <v>165</v>
      </c>
      <c r="BS338" s="63" t="s">
        <v>120</v>
      </c>
      <c r="BT338" s="4"/>
      <c r="BU338" s="46">
        <f t="shared" si="2663"/>
        <v>6.12</v>
      </c>
      <c r="BV338" s="47">
        <f t="shared" si="2664"/>
        <v>-71.78107807438235</v>
      </c>
      <c r="BW338" s="45">
        <f t="shared" si="2665"/>
        <v>69.984123480653693</v>
      </c>
      <c r="BX338" s="49"/>
      <c r="BY338" s="10">
        <f t="shared" si="2703"/>
        <v>-23.985835078703644</v>
      </c>
      <c r="BZ338" s="48">
        <f t="shared" si="2704"/>
        <v>-0.41863179596373185</v>
      </c>
      <c r="CA338" s="31">
        <f t="shared" si="2666"/>
        <v>-2.881884137662042E-7</v>
      </c>
      <c r="CC338" s="44">
        <f t="shared" si="2667"/>
        <v>6.12</v>
      </c>
      <c r="CD338" s="47">
        <f t="shared" si="2667"/>
        <v>-71.78107807438235</v>
      </c>
      <c r="CE338" s="45">
        <f t="shared" si="2668"/>
        <v>-2.881884137662042E-7</v>
      </c>
      <c r="CF338" s="49"/>
      <c r="CG338" s="10"/>
      <c r="CH338" s="48"/>
      <c r="CI338" s="31"/>
    </row>
    <row r="339" spans="2:87" ht="18.649999999999999" customHeight="1" thickTop="1" thickBot="1">
      <c r="B339" s="39">
        <v>0.9</v>
      </c>
      <c r="D339" s="25">
        <f t="shared" ref="D339" si="3168">COS($F$8*$B339)</f>
        <v>0.95566183175060815</v>
      </c>
      <c r="E339" s="26">
        <v>0</v>
      </c>
      <c r="F339" s="10">
        <v>0</v>
      </c>
      <c r="G339" s="85">
        <f t="shared" ref="G339" si="3169">$E$8*SIN($B339*$F$8)</f>
        <v>0.88339921327543114</v>
      </c>
      <c r="I339" s="21">
        <v>1</v>
      </c>
      <c r="J339" s="24">
        <v>0</v>
      </c>
      <c r="K339" s="22">
        <v>0</v>
      </c>
      <c r="L339" s="23">
        <v>0</v>
      </c>
      <c r="N339" s="21">
        <f t="shared" ref="N339" si="3170">D339*I339+F339*I342-E339*J339-G339*J342</f>
        <v>-0.12808737387075608</v>
      </c>
      <c r="O339" s="24">
        <f t="shared" ref="O339" si="3171">(D339*J339+E339*I339+F339*J342+G339*I342)</f>
        <v>0</v>
      </c>
      <c r="P339" s="22">
        <f t="shared" ref="P339" si="3172">D339*K339+F339*K342-E339*L339-G339*L342</f>
        <v>0</v>
      </c>
      <c r="Q339" s="23">
        <f t="shared" ref="Q339" si="3173">(D339*L339+E339*K339+F339*L342+G339*K342)</f>
        <v>0.88339921327543114</v>
      </c>
      <c r="S339" s="25">
        <f t="shared" ref="S339" si="3174">COS($U$8*$B339)</f>
        <v>0.86701374102562168</v>
      </c>
      <c r="T339" s="26">
        <v>0</v>
      </c>
      <c r="U339" s="10">
        <v>0</v>
      </c>
      <c r="V339" s="85">
        <f t="shared" ref="V339" si="3175">$T$8*SIN($B339*$U$8)</f>
        <v>1.4948526870079226</v>
      </c>
      <c r="X339" s="21">
        <f t="shared" ref="X339" si="3176">N339*S339+P339*S342-O339*T339-Q339*T342</f>
        <v>-0.25778147849399424</v>
      </c>
      <c r="Y339" s="24">
        <f t="shared" ref="Y339" si="3177">(N339*T339+O339*S339+P339*T342+Q339*S342)</f>
        <v>0</v>
      </c>
      <c r="Z339" s="22">
        <f t="shared" ref="Z339" si="3178">N339*U339+P339*U342-O339*V339-Q339*V342</f>
        <v>0</v>
      </c>
      <c r="AA339" s="23">
        <f t="shared" ref="AA339" si="3179">(N339*V339+O339*U339+P339*V342+Q339*U342)</f>
        <v>0.57444750171853443</v>
      </c>
      <c r="AB339" s="8"/>
      <c r="AC339" s="21">
        <v>1</v>
      </c>
      <c r="AD339" s="24">
        <v>0</v>
      </c>
      <c r="AE339" s="22">
        <v>0</v>
      </c>
      <c r="AF339" s="23">
        <v>0</v>
      </c>
      <c r="AH339" s="21">
        <f t="shared" ref="AH339" si="3180">X339*AC339+Z339*AC342-Y339*AD339-AA339*AD342</f>
        <v>-1.0413428799910451</v>
      </c>
      <c r="AI339" s="24">
        <f t="shared" ref="AI339" si="3181">(X339*AD339+Y339*AC339+Z339*AD342+AA339*AC342)</f>
        <v>0</v>
      </c>
      <c r="AJ339" s="22">
        <f t="shared" ref="AJ339" si="3182">X339*AE339+Z339*AE342-Y339*AF339-AA339*AF342</f>
        <v>0</v>
      </c>
      <c r="AK339" s="23">
        <f t="shared" ref="AK339" si="3183">(X339*AF339+Y339*AE339+Z339*AF342+AA339*AE342)</f>
        <v>0.57444750171853443</v>
      </c>
      <c r="AL339" s="8"/>
      <c r="AM339" s="25">
        <f t="shared" ref="AM339" si="3184">COS($AO$8*$B339)</f>
        <v>0.86701374102562168</v>
      </c>
      <c r="AN339" s="26">
        <v>0</v>
      </c>
      <c r="AO339" s="10">
        <v>0</v>
      </c>
      <c r="AP339" s="85">
        <f t="shared" ref="AP339" si="3185">$AN$8*SIN($B339*$AO$8)</f>
        <v>1.4948526870079226</v>
      </c>
      <c r="AR339" s="21">
        <f t="shared" ref="AR339" si="3186">AH339*AM339+AJ339*AM342-AI339*AN339-AK339*AN342</f>
        <v>-0.99827129623686872</v>
      </c>
      <c r="AS339" s="24">
        <f t="shared" ref="AS339" si="3187">(AH339*AN339+AI339*AM339+AJ339*AN342+AK339*AM342)</f>
        <v>0</v>
      </c>
      <c r="AT339" s="22">
        <f t="shared" ref="AT339" si="3188">AH339*AO339+AJ339*AO342-AI339*AP339-AK339*AP342</f>
        <v>0</v>
      </c>
      <c r="AU339" s="23">
        <f t="shared" ref="AU339" si="3189">(AH339*AP339+AI339*AO339+AJ339*AP342+AK339*AO342)</f>
        <v>-1.0586003247633737</v>
      </c>
      <c r="AV339" s="8"/>
      <c r="AW339" s="21">
        <v>1</v>
      </c>
      <c r="AX339" s="24">
        <v>0</v>
      </c>
      <c r="AY339" s="22">
        <v>0</v>
      </c>
      <c r="AZ339" s="23">
        <v>0</v>
      </c>
      <c r="BB339" s="21">
        <f t="shared" ref="BB339" si="3190">AR339*AW339+AT339*AW342-AS339*AX339-AU339*AX342</f>
        <v>0.300413651397476</v>
      </c>
      <c r="BC339" s="24">
        <f t="shared" ref="BC339" si="3191">(AR339*AX339+AS339*AW339+AT339*AX342+AU339*AW342)</f>
        <v>0</v>
      </c>
      <c r="BD339" s="22">
        <f t="shared" ref="BD339" si="3192">AR339*AY339+AT339*AY342-AS339*AZ339-AU339*AZ342</f>
        <v>0</v>
      </c>
      <c r="BE339" s="23">
        <f t="shared" ref="BE339" si="3193">(AR339*AZ339+AS339*AY339+AT339*AZ342+AU339*AY342)</f>
        <v>-1.0586003247633737</v>
      </c>
      <c r="BF339" s="8"/>
      <c r="BG339" s="25">
        <f t="shared" ref="BG339" si="3194">COS($BI$8*$B339)</f>
        <v>0.95565898701152552</v>
      </c>
      <c r="BH339" s="26">
        <v>0</v>
      </c>
      <c r="BI339" s="10">
        <v>0</v>
      </c>
      <c r="BJ339" s="85">
        <f t="shared" ref="BJ339" si="3195">$BH$8*SIN($B339*$BI$8)</f>
        <v>0.8834269097650036</v>
      </c>
      <c r="BL339" s="21">
        <f t="shared" ref="BL339" si="3196">BB339*BG339+BD339*BG342-BC339*BH339-BE339*BH342</f>
        <v>0.39100367395471619</v>
      </c>
      <c r="BM339" s="24">
        <f t="shared" ref="BM339" si="3197">(BB339*BH339+BC339*BG339+BD339*BH342+BE339*BG342)</f>
        <v>0</v>
      </c>
      <c r="BN339" s="22">
        <f t="shared" ref="BN339" si="3198">BB339*BI339+BD339*BI342-BC339*BJ339-BE339*BJ342</f>
        <v>0</v>
      </c>
      <c r="BO339" s="23">
        <f t="shared" ref="BO339" si="3199">(BB339*BJ339+BC339*BI339+BD339*BJ342+BE339*BI342)</f>
        <v>-0.74626741030814436</v>
      </c>
      <c r="BQ339" s="27">
        <f t="shared" ref="BQ339" si="3200">20*LOG((2*$BL$8)/(($BL$8*BL339+BN339+$BL$8*BL342+BN342)^2+($BL$8*BM339+BO339+$BL$8*BM342+BO342)^2)^0.5)</f>
        <v>-0.16114453744477725</v>
      </c>
      <c r="BS339" s="64">
        <f t="shared" ref="BS339" si="3201">((BL339^2+BM339^2)/(BL342^2+BM342^2))^0.5</f>
        <v>0.34445974647731048</v>
      </c>
      <c r="BT339" s="4"/>
      <c r="BU339" s="46">
        <f t="shared" si="2663"/>
        <v>6.14</v>
      </c>
      <c r="BV339" s="47">
        <f t="shared" si="2664"/>
        <v>-69.61616568008543</v>
      </c>
      <c r="BW339" s="45">
        <f t="shared" si="2665"/>
        <v>69.50440677907963</v>
      </c>
      <c r="BX339" s="49"/>
      <c r="BY339" s="10">
        <f t="shared" si="2703"/>
        <v>-24.195424747071012</v>
      </c>
      <c r="BZ339" s="48">
        <f t="shared" si="2704"/>
        <v>-0.42228982575490542</v>
      </c>
      <c r="CA339" s="31">
        <f t="shared" si="2666"/>
        <v>-4.7442521985859914E-7</v>
      </c>
      <c r="CC339" s="44">
        <f t="shared" si="2667"/>
        <v>6.14</v>
      </c>
      <c r="CD339" s="47">
        <f t="shared" si="2667"/>
        <v>-69.61616568008543</v>
      </c>
      <c r="CE339" s="45">
        <f t="shared" si="2668"/>
        <v>-4.7442521985859914E-7</v>
      </c>
      <c r="CF339" s="49"/>
      <c r="CG339" s="10"/>
      <c r="CH339" s="48"/>
      <c r="CI339" s="31"/>
    </row>
    <row r="340" spans="2:87" ht="18.649999999999999" customHeight="1" thickBot="1">
      <c r="D340" s="25"/>
      <c r="E340" s="10"/>
      <c r="F340" s="10"/>
      <c r="G340" s="31"/>
      <c r="I340" s="29"/>
      <c r="L340" s="30"/>
      <c r="N340" s="29"/>
      <c r="Q340" s="30"/>
      <c r="S340" s="29"/>
      <c r="V340" s="30"/>
      <c r="X340" s="29"/>
      <c r="AA340" s="30"/>
      <c r="AC340" s="29"/>
      <c r="AF340" s="30"/>
      <c r="AH340" s="29"/>
      <c r="AK340" s="30"/>
      <c r="AM340" s="29"/>
      <c r="AP340" s="30"/>
      <c r="AR340" s="29"/>
      <c r="AU340" s="30"/>
      <c r="AW340" s="29"/>
      <c r="AZ340" s="30"/>
      <c r="BB340" s="29"/>
      <c r="BE340" s="30"/>
      <c r="BG340" s="29"/>
      <c r="BJ340" s="30"/>
      <c r="BL340" s="29"/>
      <c r="BO340" s="30"/>
      <c r="BS340" s="65"/>
      <c r="BT340" s="65"/>
      <c r="BU340" s="46">
        <f t="shared" si="2663"/>
        <v>6.16</v>
      </c>
      <c r="BV340" s="47">
        <f t="shared" si="2664"/>
        <v>-67.69793551773472</v>
      </c>
      <c r="BW340" s="45">
        <f t="shared" si="2665"/>
        <v>69.020498284138199</v>
      </c>
      <c r="BX340" s="49"/>
      <c r="BY340" s="10">
        <f t="shared" si="2703"/>
        <v>-24.422587347149072</v>
      </c>
      <c r="BZ340" s="48">
        <f t="shared" si="2704"/>
        <v>-0.42625456106365867</v>
      </c>
      <c r="CA340" s="31">
        <f t="shared" si="2666"/>
        <v>-7.3788859185781459E-7</v>
      </c>
      <c r="CC340" s="44">
        <f t="shared" si="2667"/>
        <v>6.16</v>
      </c>
      <c r="CD340" s="47">
        <f t="shared" si="2667"/>
        <v>-67.69793551773472</v>
      </c>
      <c r="CE340" s="45">
        <f t="shared" si="2668"/>
        <v>-7.3788859185781459E-7</v>
      </c>
      <c r="CF340" s="49"/>
      <c r="CG340" s="10"/>
      <c r="CH340" s="48"/>
      <c r="CI340" s="31"/>
    </row>
    <row r="341" spans="2:87" ht="18.649999999999999" customHeight="1" thickBot="1">
      <c r="D341" s="254" t="s">
        <v>24</v>
      </c>
      <c r="E341" s="255"/>
      <c r="F341" s="256" t="s">
        <v>25</v>
      </c>
      <c r="G341" s="257"/>
      <c r="H341" s="123"/>
      <c r="I341" s="242" t="s">
        <v>4</v>
      </c>
      <c r="J341" s="243"/>
      <c r="K341" s="244" t="s">
        <v>5</v>
      </c>
      <c r="L341" s="245"/>
      <c r="M341" s="123"/>
      <c r="N341" s="242" t="s">
        <v>6</v>
      </c>
      <c r="O341" s="243"/>
      <c r="P341" s="244" t="s">
        <v>7</v>
      </c>
      <c r="Q341" s="245"/>
      <c r="R341" s="123"/>
      <c r="S341" s="242" t="s">
        <v>34</v>
      </c>
      <c r="T341" s="243"/>
      <c r="U341" s="244" t="s">
        <v>35</v>
      </c>
      <c r="V341" s="245"/>
      <c r="W341" s="123"/>
      <c r="X341" s="242" t="s">
        <v>47</v>
      </c>
      <c r="Y341" s="243"/>
      <c r="Z341" s="244" t="s">
        <v>48</v>
      </c>
      <c r="AA341" s="245"/>
      <c r="AB341" s="127"/>
      <c r="AC341" s="242" t="s">
        <v>63</v>
      </c>
      <c r="AD341" s="243"/>
      <c r="AE341" s="244" t="s">
        <v>8</v>
      </c>
      <c r="AF341" s="245"/>
      <c r="AG341" s="123"/>
      <c r="AH341" s="242" t="s">
        <v>78</v>
      </c>
      <c r="AI341" s="243"/>
      <c r="AJ341" s="244" t="s">
        <v>79</v>
      </c>
      <c r="AK341" s="245"/>
      <c r="AL341" s="127"/>
      <c r="AM341" s="242" t="s">
        <v>67</v>
      </c>
      <c r="AN341" s="243"/>
      <c r="AO341" s="244" t="s">
        <v>66</v>
      </c>
      <c r="AP341" s="245"/>
      <c r="AQ341" s="123"/>
      <c r="AR341" s="242" t="s">
        <v>83</v>
      </c>
      <c r="AS341" s="243"/>
      <c r="AT341" s="244" t="s">
        <v>82</v>
      </c>
      <c r="AU341" s="245"/>
      <c r="AV341" s="127"/>
      <c r="AW341" s="242" t="s">
        <v>71</v>
      </c>
      <c r="AX341" s="243"/>
      <c r="AY341" s="244" t="s">
        <v>70</v>
      </c>
      <c r="AZ341" s="245"/>
      <c r="BA341" s="123"/>
      <c r="BB341" s="124" t="s">
        <v>87</v>
      </c>
      <c r="BC341" s="125"/>
      <c r="BD341" s="122" t="s">
        <v>86</v>
      </c>
      <c r="BE341" s="126"/>
      <c r="BF341" s="127"/>
      <c r="BG341" s="242" t="s">
        <v>74</v>
      </c>
      <c r="BH341" s="243"/>
      <c r="BI341" s="244" t="s">
        <v>75</v>
      </c>
      <c r="BJ341" s="245"/>
      <c r="BK341" s="123"/>
      <c r="BL341" s="242" t="s">
        <v>91</v>
      </c>
      <c r="BM341" s="243"/>
      <c r="BN341" s="244" t="s">
        <v>90</v>
      </c>
      <c r="BO341" s="245"/>
      <c r="BP341" s="123"/>
      <c r="BQ341" s="35" t="s">
        <v>166</v>
      </c>
      <c r="BS341" s="66" t="s">
        <v>121</v>
      </c>
      <c r="BT341" s="65"/>
      <c r="BU341" s="46">
        <f t="shared" si="2663"/>
        <v>6.18</v>
      </c>
      <c r="BV341" s="47">
        <f t="shared" si="2664"/>
        <v>-65.971957637958269</v>
      </c>
      <c r="BW341" s="45">
        <f t="shared" si="2665"/>
        <v>68.532046537195228</v>
      </c>
      <c r="BX341" s="49"/>
      <c r="BY341" s="10">
        <f t="shared" si="2703"/>
        <v>-24.667245978213401</v>
      </c>
      <c r="BZ341" s="48">
        <f t="shared" si="2704"/>
        <v>-0.43052465971915332</v>
      </c>
      <c r="CA341" s="31">
        <f t="shared" si="2666"/>
        <v>-1.0979652677101679E-6</v>
      </c>
      <c r="CC341" s="44">
        <f t="shared" si="2667"/>
        <v>6.18</v>
      </c>
      <c r="CD341" s="47">
        <f t="shared" si="2667"/>
        <v>-65.971957637958269</v>
      </c>
      <c r="CE341" s="45">
        <f t="shared" si="2668"/>
        <v>-1.0979652677101679E-6</v>
      </c>
      <c r="CF341" s="49"/>
      <c r="CG341" s="10"/>
      <c r="CH341" s="48"/>
      <c r="CI341" s="31"/>
    </row>
    <row r="342" spans="2:87" ht="18.649999999999999" customHeight="1" thickTop="1" thickBot="1">
      <c r="D342" s="15">
        <v>0</v>
      </c>
      <c r="E342" s="145">
        <f t="shared" ref="E342" si="3202">(1/$E$8)*SIN($B339*$F$8)</f>
        <v>9.8155468141714566E-2</v>
      </c>
      <c r="F342" s="15">
        <f t="shared" ref="F342" si="3203">COS($F$8*$B339)</f>
        <v>0.95566183175060815</v>
      </c>
      <c r="G342" s="37">
        <v>0</v>
      </c>
      <c r="I342" s="21">
        <v>0</v>
      </c>
      <c r="J342" s="24">
        <f t="shared" ref="J342" si="3204">(TAN($K$8*$B339))/$J$8</f>
        <v>1.2267943975216864</v>
      </c>
      <c r="K342" s="22">
        <v>1</v>
      </c>
      <c r="L342" s="23">
        <v>0</v>
      </c>
      <c r="N342" s="21">
        <f t="shared" ref="N342" si="3205">D342*I339+F342*I342-E342*J339-G342*J342</f>
        <v>0</v>
      </c>
      <c r="O342" s="24">
        <f t="shared" ref="O342" si="3206">(D342*J339+E342*I339+F342*J342+G342*I342)</f>
        <v>1.2705560492586732</v>
      </c>
      <c r="P342" s="22">
        <f t="shared" ref="P342" si="3207">D342*K339+F342*K342-E342*L339-G342*L342</f>
        <v>0.95566183175060815</v>
      </c>
      <c r="Q342" s="23">
        <f t="shared" ref="Q342" si="3208">(D342*L339+E342*K339+F342*L342+G342*K342)</f>
        <v>0</v>
      </c>
      <c r="S342" s="15">
        <v>0</v>
      </c>
      <c r="T342" s="145">
        <f t="shared" ref="T342" si="3209">(1/$T$8)*SIN($B339*$U$8)</f>
        <v>0.16609474300088028</v>
      </c>
      <c r="U342" s="15">
        <f t="shared" ref="U342" si="3210">COS($U$8*$B339)</f>
        <v>0.86701374102562168</v>
      </c>
      <c r="V342" s="37">
        <v>0</v>
      </c>
      <c r="X342" s="21">
        <f t="shared" ref="X342" si="3211">N342*S339+P342*S342-O342*T339-Q342*T342</f>
        <v>0</v>
      </c>
      <c r="Y342" s="24">
        <f t="shared" ref="Y342" si="3212">(N342*T339+O342*S339+P342*T342+Q342*S342)</f>
        <v>1.2603199597908641</v>
      </c>
      <c r="Z342" s="22">
        <f t="shared" ref="Z342" si="3213">N342*U339+P342*U342-O342*V339-Q342*V342</f>
        <v>-1.0707221843270049</v>
      </c>
      <c r="AA342" s="23">
        <f t="shared" ref="AA342" si="3214">(N342*V339+O342*U339+P342*V342+Q342*U342)</f>
        <v>0</v>
      </c>
      <c r="AB342" s="8"/>
      <c r="AC342" s="21">
        <v>0</v>
      </c>
      <c r="AD342" s="24">
        <f t="shared" ref="AD342" si="3215">(TAN($AE$8*$B339))/$AD$8</f>
        <v>1.3640261279802335</v>
      </c>
      <c r="AE342" s="22">
        <v>1</v>
      </c>
      <c r="AF342" s="23">
        <v>0</v>
      </c>
      <c r="AH342" s="21">
        <f t="shared" ref="AH342" si="3216">X342*AC339+Z342*AC342-Y342*AD339-AA342*AD342</f>
        <v>0</v>
      </c>
      <c r="AI342" s="24">
        <f t="shared" ref="AI342" si="3217">(X342*AD339+Y342*AC339+Z342*AD342+AA342*AC342)</f>
        <v>-0.20017307543923835</v>
      </c>
      <c r="AJ342" s="22">
        <f t="shared" ref="AJ342" si="3218">X342*AE339+Z342*AE342-Y342*AF339-AA342*AF342</f>
        <v>-1.0707221843270049</v>
      </c>
      <c r="AK342" s="23">
        <f t="shared" ref="AK342" si="3219">(X342*AF339+Y342*AE339+Z342*AF342+AA342*AE342)</f>
        <v>0</v>
      </c>
      <c r="AL342" s="8"/>
      <c r="AM342" s="15">
        <v>0</v>
      </c>
      <c r="AN342" s="85">
        <f t="shared" ref="AN342" si="3220">(1/$AN$8)*SIN($B339*$AO$8)</f>
        <v>0.16609474300088028</v>
      </c>
      <c r="AO342" s="25">
        <f t="shared" ref="AO342" si="3221">COS($AO$8*$B339)</f>
        <v>0.86701374102562168</v>
      </c>
      <c r="AP342" s="37">
        <v>0</v>
      </c>
      <c r="AR342" s="21">
        <f t="shared" ref="AR342" si="3222">AH342*AM339+AJ342*AM342-AI342*AN339-AK342*AN342</f>
        <v>0</v>
      </c>
      <c r="AS342" s="24">
        <f t="shared" ref="AS342" si="3223">(AH342*AN339+AI342*AM339+AJ342*AN342+AK342*AM342)</f>
        <v>-0.35139413302031308</v>
      </c>
      <c r="AT342" s="22">
        <f t="shared" ref="AT342" si="3224">AH342*AO339+AJ342*AO342-AI342*AP339-AK342*AP342</f>
        <v>-0.62910158694549678</v>
      </c>
      <c r="AU342" s="23">
        <f t="shared" ref="AU342" si="3225">(AH342*AP339+AI342*AO339+AJ342*AP342+AK342*AO342)</f>
        <v>0</v>
      </c>
      <c r="AV342" s="8"/>
      <c r="AW342" s="21">
        <v>0</v>
      </c>
      <c r="AX342" s="24">
        <f t="shared" ref="AX342" si="3226">(TAN($AY$8*$B339))/$AX$8</f>
        <v>1.2267943975216864</v>
      </c>
      <c r="AY342" s="22">
        <v>1</v>
      </c>
      <c r="AZ342" s="23">
        <v>0</v>
      </c>
      <c r="BB342" s="21">
        <f t="shared" ref="BB342" si="3227">AR342*AW339+AT342*AW342-AS342*AX339-AU342*AX342</f>
        <v>0</v>
      </c>
      <c r="BC342" s="24">
        <f t="shared" ref="BC342" si="3228">(AR342*AX339+AS342*AW339+AT342*AX342+AU342*AW342)</f>
        <v>-1.1231724353570507</v>
      </c>
      <c r="BD342" s="22">
        <f t="shared" ref="BD342" si="3229">AR342*AY339+AT342*AY342-AS342*AZ339-AU342*AZ342</f>
        <v>-0.62910158694549678</v>
      </c>
      <c r="BE342" s="23">
        <f t="shared" ref="BE342" si="3230">(AR342*AZ339+AS342*AY339+AT342*AZ342+AU342*AY342)</f>
        <v>0</v>
      </c>
      <c r="BF342" s="8"/>
      <c r="BG342" s="15">
        <v>0</v>
      </c>
      <c r="BH342" s="85">
        <f t="shared" ref="BH342" si="3231">(1/$BH$8)*SIN($B339*$BI$8)</f>
        <v>9.8158545529444835E-2</v>
      </c>
      <c r="BI342" s="25">
        <f t="shared" ref="BI342" si="3232">COS($BI$8*$B339)</f>
        <v>0.95565898701152552</v>
      </c>
      <c r="BJ342" s="37">
        <v>0</v>
      </c>
      <c r="BL342" s="21">
        <f t="shared" ref="BL342" si="3233">BB342*BG339+BD342*BG342-BC342*BH339-BE342*BH342</f>
        <v>0</v>
      </c>
      <c r="BM342" s="24">
        <f t="shared" ref="BM342" si="3234">(BB342*BH339+BC342*BG339+BD342*BH342+BE342*BG342)</f>
        <v>-1.1351215285774228</v>
      </c>
      <c r="BN342" s="22">
        <f t="shared" ref="BN342" si="3235">BB342*BI339+BD342*BI342-BC342*BJ339-BE342*BJ342</f>
        <v>0.39103416839303595</v>
      </c>
      <c r="BO342" s="23">
        <f t="shared" ref="BO342" si="3236">(BB342*BJ339+BC342*BI339+BD342*BJ342+BE342*BI342)</f>
        <v>0</v>
      </c>
      <c r="BQ342" s="38">
        <f t="shared" ref="BQ342" si="3237">(180/PI())*ATAN(-1*(($BL$8*BM339+BO339+$BL$8*BM342+BO342)/($BL$8*BL339+BN339+$BL$8*BL342+BN342)))</f>
        <v>67.428786176811897</v>
      </c>
      <c r="BS342" s="67">
        <f t="shared" ref="BS342" si="3238">20*LOG(((($BL$8*BL339+BN339-$BL$8*BL342-BN342)^2+($BL$8*BM339+BO339-$BL$8*BM342-BO342)^2)/(($BL$8*BL339+BN339+$BL$8*BL342+BN342)^2+($BL$8*BM339+BO339+$BL$8*BM342+BO342)^2))^0.5)</f>
        <v>-14.386010367340278</v>
      </c>
      <c r="BT342" s="65"/>
      <c r="BU342" s="46">
        <f t="shared" si="2663"/>
        <v>6.2</v>
      </c>
      <c r="BV342" s="47">
        <f t="shared" si="2664"/>
        <v>-64.399286216828926</v>
      </c>
      <c r="BW342" s="45">
        <f t="shared" si="2665"/>
        <v>68.038701617630949</v>
      </c>
      <c r="BX342" s="49"/>
      <c r="BY342" s="10">
        <f t="shared" si="2703"/>
        <v>-24.929468041657366</v>
      </c>
      <c r="BZ342" s="48">
        <f t="shared" si="2704"/>
        <v>-0.43510129809762393</v>
      </c>
      <c r="CA342" s="31">
        <f t="shared" si="2666"/>
        <v>-1.5770874239295419E-6</v>
      </c>
      <c r="CC342" s="44">
        <f t="shared" si="2667"/>
        <v>6.2</v>
      </c>
      <c r="CD342" s="47">
        <f t="shared" si="2667"/>
        <v>-64.399286216828926</v>
      </c>
      <c r="CE342" s="45">
        <f t="shared" si="2668"/>
        <v>-1.5770874239295419E-6</v>
      </c>
      <c r="CF342" s="49"/>
      <c r="CG342" s="10"/>
      <c r="CH342" s="48"/>
      <c r="CI342" s="31"/>
    </row>
    <row r="343" spans="2:87" ht="18.649999999999999" customHeight="1">
      <c r="BS343" s="32"/>
      <c r="BU343" s="46">
        <f t="shared" si="2663"/>
        <v>6.22</v>
      </c>
      <c r="BV343" s="47">
        <f t="shared" si="2664"/>
        <v>-62.951102078116456</v>
      </c>
      <c r="BW343" s="45">
        <f t="shared" si="2665"/>
        <v>67.540112256797812</v>
      </c>
      <c r="BX343" s="49"/>
      <c r="BY343" s="10">
        <f t="shared" si="2703"/>
        <v>-25.209452074309397</v>
      </c>
      <c r="BZ343" s="48">
        <f t="shared" si="2704"/>
        <v>-0.43998794132041319</v>
      </c>
      <c r="CA343" s="31">
        <f t="shared" si="2666"/>
        <v>-2.2012745560087321E-6</v>
      </c>
      <c r="CC343" s="44">
        <f t="shared" si="2667"/>
        <v>6.22</v>
      </c>
      <c r="CD343" s="47">
        <f t="shared" si="2667"/>
        <v>-62.951102078116456</v>
      </c>
      <c r="CE343" s="45">
        <f t="shared" si="2668"/>
        <v>-2.2012745560087321E-6</v>
      </c>
      <c r="CF343" s="49"/>
      <c r="CG343" s="10"/>
      <c r="CH343" s="48"/>
      <c r="CI343" s="31"/>
    </row>
    <row r="344" spans="2:87" ht="18.649999999999999" customHeight="1" thickBot="1">
      <c r="D344" s="8"/>
      <c r="E344" s="8" t="s">
        <v>93</v>
      </c>
      <c r="F344" s="8"/>
      <c r="G344" s="8"/>
      <c r="H344" s="8"/>
      <c r="I344" s="8"/>
      <c r="J344" s="8" t="s">
        <v>94</v>
      </c>
      <c r="K344" s="8"/>
      <c r="L344" s="8"/>
      <c r="M344" s="8"/>
      <c r="N344" s="8"/>
      <c r="O344" s="8" t="s">
        <v>95</v>
      </c>
      <c r="P344" s="8"/>
      <c r="Q344" s="8"/>
      <c r="R344" s="8"/>
      <c r="S344" s="8"/>
      <c r="T344" s="8" t="s">
        <v>96</v>
      </c>
      <c r="U344" s="8"/>
      <c r="V344" s="8"/>
      <c r="W344" s="8"/>
      <c r="X344" s="8"/>
      <c r="Y344" s="8" t="s">
        <v>97</v>
      </c>
      <c r="Z344" s="8"/>
      <c r="AA344" s="8"/>
      <c r="AB344" s="8"/>
      <c r="AC344" s="8"/>
      <c r="AD344" s="8" t="s">
        <v>98</v>
      </c>
      <c r="AE344" s="8"/>
      <c r="AF344" s="8"/>
      <c r="AG344" s="8"/>
      <c r="AH344" s="8"/>
      <c r="AI344" s="8" t="s">
        <v>99</v>
      </c>
      <c r="AJ344" s="8"/>
      <c r="AK344" s="8"/>
      <c r="AL344" s="8"/>
      <c r="AM344" s="8"/>
      <c r="AN344" s="8" t="s">
        <v>96</v>
      </c>
      <c r="AO344" s="8"/>
      <c r="AP344" s="8"/>
      <c r="AQ344" s="8"/>
      <c r="AR344" s="8"/>
      <c r="AS344" s="8" t="s">
        <v>100</v>
      </c>
      <c r="AT344" s="8"/>
      <c r="AU344" s="8"/>
      <c r="AV344" s="8"/>
      <c r="AW344" s="8"/>
      <c r="AX344" s="8" t="s">
        <v>94</v>
      </c>
      <c r="AY344" s="8"/>
      <c r="AZ344" s="8"/>
      <c r="BA344" s="8"/>
      <c r="BB344" s="8"/>
      <c r="BC344" s="8" t="s">
        <v>101</v>
      </c>
      <c r="BD344" s="8"/>
      <c r="BE344" s="8"/>
      <c r="BF344" s="8"/>
      <c r="BG344" s="8"/>
      <c r="BH344" s="8" t="s">
        <v>96</v>
      </c>
      <c r="BI344" s="8"/>
      <c r="BJ344" s="8"/>
      <c r="BK344" s="8"/>
      <c r="BL344" s="8"/>
      <c r="BM344" s="8" t="s">
        <v>102</v>
      </c>
      <c r="BN344" s="8"/>
      <c r="BO344" s="8"/>
      <c r="BP344" s="8"/>
      <c r="BU344" s="46">
        <f t="shared" si="2663"/>
        <v>6.24</v>
      </c>
      <c r="BV344" s="47">
        <f t="shared" si="2664"/>
        <v>-61.605484594228784</v>
      </c>
      <c r="BW344" s="45">
        <f t="shared" si="2665"/>
        <v>67.035923215311612</v>
      </c>
      <c r="BX344" s="49"/>
      <c r="BY344" s="10">
        <f t="shared" si="2703"/>
        <v>-25.507518503681414</v>
      </c>
      <c r="BZ344" s="48">
        <f t="shared" si="2704"/>
        <v>-0.445190181902618</v>
      </c>
      <c r="CA344" s="31">
        <f t="shared" si="2666"/>
        <v>-3.0007927499759861E-6</v>
      </c>
      <c r="CC344" s="44">
        <f t="shared" si="2667"/>
        <v>6.24</v>
      </c>
      <c r="CD344" s="47">
        <f t="shared" si="2667"/>
        <v>-61.605484594228784</v>
      </c>
      <c r="CE344" s="45">
        <f t="shared" si="2668"/>
        <v>-3.0007927499759861E-6</v>
      </c>
      <c r="CF344" s="49"/>
      <c r="CG344" s="10"/>
      <c r="CH344" s="48"/>
      <c r="CI344" s="31"/>
    </row>
    <row r="345" spans="2:87" ht="18.649999999999999" customHeight="1" thickBot="1">
      <c r="B345" s="16"/>
      <c r="D345" s="250" t="s">
        <v>22</v>
      </c>
      <c r="E345" s="251"/>
      <c r="F345" s="252" t="s">
        <v>23</v>
      </c>
      <c r="G345" s="253"/>
      <c r="H345" s="123"/>
      <c r="I345" s="242" t="s">
        <v>1</v>
      </c>
      <c r="J345" s="243"/>
      <c r="K345" s="244" t="s">
        <v>2</v>
      </c>
      <c r="L345" s="245"/>
      <c r="M345" s="123"/>
      <c r="N345" s="242" t="s">
        <v>43</v>
      </c>
      <c r="O345" s="243"/>
      <c r="P345" s="244" t="s">
        <v>44</v>
      </c>
      <c r="Q345" s="245"/>
      <c r="R345" s="123"/>
      <c r="S345" s="242" t="s">
        <v>32</v>
      </c>
      <c r="T345" s="243"/>
      <c r="U345" s="244" t="s">
        <v>33</v>
      </c>
      <c r="V345" s="245"/>
      <c r="W345" s="123"/>
      <c r="X345" s="242" t="s">
        <v>45</v>
      </c>
      <c r="Y345" s="243"/>
      <c r="Z345" s="244" t="s">
        <v>46</v>
      </c>
      <c r="AA345" s="245"/>
      <c r="AB345" s="127"/>
      <c r="AC345" s="242" t="s">
        <v>62</v>
      </c>
      <c r="AD345" s="243"/>
      <c r="AE345" s="244" t="s">
        <v>3</v>
      </c>
      <c r="AF345" s="245"/>
      <c r="AG345" s="123"/>
      <c r="AH345" s="242" t="s">
        <v>76</v>
      </c>
      <c r="AI345" s="243"/>
      <c r="AJ345" s="244" t="s">
        <v>77</v>
      </c>
      <c r="AK345" s="245"/>
      <c r="AL345" s="127"/>
      <c r="AM345" s="242" t="s">
        <v>64</v>
      </c>
      <c r="AN345" s="243"/>
      <c r="AO345" s="244" t="s">
        <v>65</v>
      </c>
      <c r="AP345" s="245"/>
      <c r="AQ345" s="123"/>
      <c r="AR345" s="242" t="s">
        <v>80</v>
      </c>
      <c r="AS345" s="243"/>
      <c r="AT345" s="244" t="s">
        <v>81</v>
      </c>
      <c r="AU345" s="245"/>
      <c r="AV345" s="127"/>
      <c r="AW345" s="242" t="s">
        <v>68</v>
      </c>
      <c r="AX345" s="243"/>
      <c r="AY345" s="244" t="s">
        <v>69</v>
      </c>
      <c r="AZ345" s="245"/>
      <c r="BA345" s="123"/>
      <c r="BB345" s="246" t="s">
        <v>84</v>
      </c>
      <c r="BC345" s="247"/>
      <c r="BD345" s="248" t="s">
        <v>85</v>
      </c>
      <c r="BE345" s="249"/>
      <c r="BF345" s="127"/>
      <c r="BG345" s="242" t="s">
        <v>72</v>
      </c>
      <c r="BH345" s="243"/>
      <c r="BI345" s="244" t="s">
        <v>73</v>
      </c>
      <c r="BJ345" s="245"/>
      <c r="BK345" s="123"/>
      <c r="BL345" s="242" t="s">
        <v>88</v>
      </c>
      <c r="BM345" s="243"/>
      <c r="BN345" s="244" t="s">
        <v>89</v>
      </c>
      <c r="BO345" s="245"/>
      <c r="BP345" s="123"/>
      <c r="BQ345" s="19" t="s">
        <v>165</v>
      </c>
      <c r="BS345" s="63" t="s">
        <v>120</v>
      </c>
      <c r="BT345" s="4"/>
      <c r="BU345" s="46">
        <f t="shared" si="2663"/>
        <v>6.26</v>
      </c>
      <c r="BV345" s="47">
        <f t="shared" si="2664"/>
        <v>-60.345372099020899</v>
      </c>
      <c r="BW345" s="45">
        <f t="shared" si="2665"/>
        <v>66.525772845237995</v>
      </c>
      <c r="BX345" s="49"/>
      <c r="BY345" s="10">
        <f t="shared" si="2703"/>
        <v>-25.824103628760867</v>
      </c>
      <c r="BZ345" s="48">
        <f t="shared" si="2704"/>
        <v>-0.45071563469809256</v>
      </c>
      <c r="CA345" s="31">
        <f t="shared" si="2666"/>
        <v>-4.0109504954002094E-6</v>
      </c>
      <c r="CC345" s="44">
        <f t="shared" si="2667"/>
        <v>6.26</v>
      </c>
      <c r="CD345" s="47">
        <f t="shared" si="2667"/>
        <v>-60.345372099020899</v>
      </c>
      <c r="CE345" s="45">
        <f t="shared" si="2668"/>
        <v>-4.0109504954002094E-6</v>
      </c>
      <c r="CF345" s="49"/>
      <c r="CG345" s="10"/>
      <c r="CH345" s="48"/>
      <c r="CI345" s="31"/>
    </row>
    <row r="346" spans="2:87" ht="18.649999999999999" customHeight="1" thickTop="1" thickBot="1">
      <c r="B346" s="39">
        <v>0.92</v>
      </c>
      <c r="D346" s="25">
        <f t="shared" ref="D346" si="3239">COS($F$8*$B346)</f>
        <v>0.95368487269764934</v>
      </c>
      <c r="E346" s="26">
        <v>0</v>
      </c>
      <c r="F346" s="10">
        <v>0</v>
      </c>
      <c r="G346" s="85">
        <f t="shared" ref="G346" si="3240">$E$8*SIN($B346*$F$8)</f>
        <v>0.90242255750231326</v>
      </c>
      <c r="I346" s="21">
        <v>1</v>
      </c>
      <c r="J346" s="24">
        <v>0</v>
      </c>
      <c r="K346" s="22">
        <v>0</v>
      </c>
      <c r="L346" s="23">
        <v>0</v>
      </c>
      <c r="N346" s="21">
        <f t="shared" ref="N346" si="3241">D346*I346+F346*I349-E346*J346-G346*J349</f>
        <v>-0.18920828134102285</v>
      </c>
      <c r="O346" s="24">
        <f t="shared" ref="O346" si="3242">(D346*J346+E346*I346+F346*J349+G346*I349)</f>
        <v>0</v>
      </c>
      <c r="P346" s="22">
        <f t="shared" ref="P346" si="3243">D346*K346+F346*K349-E346*L346-G346*L349</f>
        <v>0</v>
      </c>
      <c r="Q346" s="23">
        <f t="shared" ref="Q346" si="3244">(D346*L346+E346*K346+F346*L349+G346*K349)</f>
        <v>0.90242255750231326</v>
      </c>
      <c r="S346" s="25">
        <f t="shared" ref="S346" si="3245">COS($U$8*$B346)</f>
        <v>0.86117974854722346</v>
      </c>
      <c r="T346" s="26">
        <v>0</v>
      </c>
      <c r="U346" s="10">
        <v>0</v>
      </c>
      <c r="V346" s="85">
        <f t="shared" ref="V346" si="3246">$T$8*SIN($B346*$U$8)</f>
        <v>1.5249016250989007</v>
      </c>
      <c r="X346" s="21">
        <f t="shared" ref="X346" si="3247">N346*S346+P346*S349-O346*T346-Q346*T349</f>
        <v>-0.31584296508844589</v>
      </c>
      <c r="Y346" s="24">
        <f t="shared" ref="Y346" si="3248">(N346*T346+O346*S346+P346*T349+Q346*S349)</f>
        <v>0</v>
      </c>
      <c r="Z346" s="22">
        <f t="shared" ref="Z346" si="3249">N346*U346+P346*U349-O346*V346-Q346*V349</f>
        <v>0</v>
      </c>
      <c r="AA346" s="23">
        <f t="shared" ref="AA346" si="3250">(N346*V346+O346*U346+P346*V349+Q346*U349)</f>
        <v>0.48862401545408868</v>
      </c>
      <c r="AB346" s="8"/>
      <c r="AC346" s="21">
        <v>1</v>
      </c>
      <c r="AD346" s="24">
        <v>0</v>
      </c>
      <c r="AE346" s="22">
        <v>0</v>
      </c>
      <c r="AF346" s="23">
        <v>0</v>
      </c>
      <c r="AH346" s="21">
        <f t="shared" ref="AH346" si="3251">X346*AC346+Z346*AC349-Y346*AD346-AA346*AD349</f>
        <v>-1.0053174540950702</v>
      </c>
      <c r="AI346" s="24">
        <f t="shared" ref="AI346" si="3252">(X346*AD346+Y346*AC346+Z346*AD349+AA346*AC349)</f>
        <v>0</v>
      </c>
      <c r="AJ346" s="22">
        <f t="shared" ref="AJ346" si="3253">X346*AE346+Z346*AE349-Y346*AF346-AA346*AF349</f>
        <v>0</v>
      </c>
      <c r="AK346" s="23">
        <f t="shared" ref="AK346" si="3254">(X346*AF346+Y346*AE346+Z346*AF349+AA346*AE349)</f>
        <v>0.48862401545408868</v>
      </c>
      <c r="AL346" s="8"/>
      <c r="AM346" s="25">
        <f t="shared" ref="AM346" si="3255">COS($AO$8*$B346)</f>
        <v>0.86117974854722346</v>
      </c>
      <c r="AN346" s="26">
        <v>0</v>
      </c>
      <c r="AO346" s="10">
        <v>0</v>
      </c>
      <c r="AP346" s="85">
        <f t="shared" ref="AP346" si="3256">$AN$8*SIN($B346*$AO$8)</f>
        <v>1.5249016250989007</v>
      </c>
      <c r="AR346" s="21">
        <f t="shared" ref="AR346" si="3257">AH346*AM346+AJ346*AM349-AI346*AN346-AK346*AN349</f>
        <v>-0.94854831624198188</v>
      </c>
      <c r="AS346" s="24">
        <f t="shared" ref="AS346" si="3258">(AH346*AN346+AI346*AM346+AJ346*AN349+AK346*AM349)</f>
        <v>0</v>
      </c>
      <c r="AT346" s="22">
        <f t="shared" ref="AT346" si="3259">AH346*AO346+AJ346*AO349-AI346*AP346-AK346*AP349</f>
        <v>0</v>
      </c>
      <c r="AU346" s="23">
        <f t="shared" ref="AU346" si="3260">(AH346*AP346+AI346*AO346+AJ346*AP349+AK346*AO349)</f>
        <v>-1.1122171127269753</v>
      </c>
      <c r="AV346" s="8"/>
      <c r="AW346" s="21">
        <v>1</v>
      </c>
      <c r="AX346" s="24">
        <v>0</v>
      </c>
      <c r="AY346" s="22">
        <v>0</v>
      </c>
      <c r="AZ346" s="23">
        <v>0</v>
      </c>
      <c r="BB346" s="21">
        <f t="shared" ref="BB346" si="3261">AR346*AW346+AT346*AW349-AS346*AX346-AU346*AX349</f>
        <v>0.46004382651045561</v>
      </c>
      <c r="BC346" s="24">
        <f t="shared" ref="BC346" si="3262">(AR346*AX346+AS346*AW346+AT346*AX349+AU346*AW349)</f>
        <v>0</v>
      </c>
      <c r="BD346" s="22">
        <f t="shared" ref="BD346" si="3263">AR346*AY346+AT346*AY349-AS346*AZ346-AU346*AZ349</f>
        <v>0</v>
      </c>
      <c r="BE346" s="23">
        <f t="shared" ref="BE346" si="3264">(AR346*AZ346+AS346*AY346+AT346*AZ349+AU346*AY349)</f>
        <v>-1.1122171127269753</v>
      </c>
      <c r="BF346" s="8"/>
      <c r="BG346" s="25">
        <f t="shared" ref="BG346" si="3265">COS($BI$8*$B346)</f>
        <v>0.95368190212155124</v>
      </c>
      <c r="BH346" s="26">
        <v>0</v>
      </c>
      <c r="BI346" s="10">
        <v>0</v>
      </c>
      <c r="BJ346" s="85">
        <f t="shared" ref="BJ346" si="3266">$BH$8*SIN($B346*$BI$8)</f>
        <v>0.90245081089906476</v>
      </c>
      <c r="BL346" s="21">
        <f t="shared" ref="BL346" si="3267">BB346*BG346+BD346*BG349-BC346*BH346-BE346*BH349</f>
        <v>0.55026005322313221</v>
      </c>
      <c r="BM346" s="24">
        <f t="shared" ref="BM346" si="3268">(BB346*BH346+BC346*BG346+BD346*BH349+BE346*BG349)</f>
        <v>0</v>
      </c>
      <c r="BN346" s="22">
        <f t="shared" ref="BN346" si="3269">BB346*BI346+BD346*BI349-BC346*BJ346-BE346*BJ349</f>
        <v>0</v>
      </c>
      <c r="BO346" s="23">
        <f t="shared" ref="BO346" si="3270">(BB346*BJ346+BC346*BI346+BD346*BJ349+BE346*BI349)</f>
        <v>-0.64553440735413214</v>
      </c>
      <c r="BQ346" s="27">
        <f t="shared" ref="BQ346" si="3271">20*LOG((2*$BL$8)/(($BL$8*BL346+BN346+$BL$8*BL349+BN349)^2+($BL$8*BM346+BO346+$BL$8*BM349+BO349)^2)^0.5)</f>
        <v>-0.20028352769395599</v>
      </c>
      <c r="BS346" s="64">
        <f t="shared" ref="BS346" si="3272">((BL346^2+BM346^2)/(BL349^2+BM349^2))^0.5</f>
        <v>0.50948523138733615</v>
      </c>
      <c r="BT346" s="4"/>
      <c r="BU346" s="46">
        <f t="shared" si="2663"/>
        <v>6.28</v>
      </c>
      <c r="BV346" s="47">
        <f t="shared" si="2664"/>
        <v>-59.157221772741138</v>
      </c>
      <c r="BW346" s="45">
        <f t="shared" si="2665"/>
        <v>66.009290772662766</v>
      </c>
      <c r="BX346" s="49"/>
      <c r="BY346" s="10">
        <f t="shared" si="2703"/>
        <v>-26.159756324961439</v>
      </c>
      <c r="BZ346" s="48">
        <f t="shared" si="2704"/>
        <v>-0.45657387938998878</v>
      </c>
      <c r="CA346" s="31">
        <f t="shared" si="2666"/>
        <v>-5.273056170231553E-6</v>
      </c>
      <c r="CC346" s="44">
        <f t="shared" si="2667"/>
        <v>6.28</v>
      </c>
      <c r="CD346" s="47">
        <f t="shared" si="2667"/>
        <v>-59.157221772741138</v>
      </c>
      <c r="CE346" s="45">
        <f t="shared" si="2668"/>
        <v>-5.273056170231553E-6</v>
      </c>
      <c r="CF346" s="49"/>
      <c r="CG346" s="10"/>
      <c r="CH346" s="48"/>
      <c r="CI346" s="31"/>
    </row>
    <row r="347" spans="2:87" ht="18.649999999999999" customHeight="1" thickBot="1">
      <c r="D347" s="25"/>
      <c r="E347" s="10"/>
      <c r="F347" s="10"/>
      <c r="G347" s="31"/>
      <c r="I347" s="29"/>
      <c r="L347" s="30"/>
      <c r="N347" s="29"/>
      <c r="Q347" s="30"/>
      <c r="S347" s="29"/>
      <c r="V347" s="30"/>
      <c r="X347" s="29"/>
      <c r="AA347" s="30"/>
      <c r="AC347" s="29"/>
      <c r="AF347" s="30"/>
      <c r="AH347" s="29"/>
      <c r="AK347" s="30"/>
      <c r="AM347" s="29"/>
      <c r="AP347" s="30"/>
      <c r="AR347" s="29"/>
      <c r="AU347" s="30"/>
      <c r="AW347" s="29"/>
      <c r="AZ347" s="30"/>
      <c r="BB347" s="29"/>
      <c r="BE347" s="30"/>
      <c r="BG347" s="29"/>
      <c r="BJ347" s="30"/>
      <c r="BL347" s="29"/>
      <c r="BO347" s="30"/>
      <c r="BS347" s="65"/>
      <c r="BT347" s="65"/>
      <c r="BU347" s="46">
        <f t="shared" si="2663"/>
        <v>6.3</v>
      </c>
      <c r="BV347" s="47">
        <f t="shared" si="2664"/>
        <v>-58.030099667310971</v>
      </c>
      <c r="BW347" s="45">
        <f t="shared" si="2665"/>
        <v>65.486095646163548</v>
      </c>
      <c r="BX347" s="49"/>
      <c r="BY347" s="10">
        <f t="shared" si="2703"/>
        <v>-26.515137120269927</v>
      </c>
      <c r="BZ347" s="48">
        <f t="shared" si="2704"/>
        <v>-0.46277644436647791</v>
      </c>
      <c r="CA347" s="31">
        <f t="shared" si="2666"/>
        <v>-6.8355692318951869E-6</v>
      </c>
      <c r="CC347" s="44">
        <f t="shared" si="2667"/>
        <v>6.3</v>
      </c>
      <c r="CD347" s="47">
        <f t="shared" si="2667"/>
        <v>-58.030099667310971</v>
      </c>
      <c r="CE347" s="45">
        <f t="shared" si="2668"/>
        <v>-6.8355692318951869E-6</v>
      </c>
      <c r="CF347" s="49"/>
      <c r="CG347" s="10"/>
      <c r="CH347" s="48"/>
      <c r="CI347" s="31"/>
    </row>
    <row r="348" spans="2:87" ht="18.649999999999999" customHeight="1" thickBot="1">
      <c r="D348" s="254" t="s">
        <v>24</v>
      </c>
      <c r="E348" s="255"/>
      <c r="F348" s="256" t="s">
        <v>25</v>
      </c>
      <c r="G348" s="257"/>
      <c r="H348" s="123"/>
      <c r="I348" s="242" t="s">
        <v>4</v>
      </c>
      <c r="J348" s="243"/>
      <c r="K348" s="244" t="s">
        <v>5</v>
      </c>
      <c r="L348" s="245"/>
      <c r="M348" s="123"/>
      <c r="N348" s="242" t="s">
        <v>6</v>
      </c>
      <c r="O348" s="243"/>
      <c r="P348" s="244" t="s">
        <v>7</v>
      </c>
      <c r="Q348" s="245"/>
      <c r="R348" s="123"/>
      <c r="S348" s="242" t="s">
        <v>34</v>
      </c>
      <c r="T348" s="243"/>
      <c r="U348" s="244" t="s">
        <v>35</v>
      </c>
      <c r="V348" s="245"/>
      <c r="W348" s="123"/>
      <c r="X348" s="242" t="s">
        <v>47</v>
      </c>
      <c r="Y348" s="243"/>
      <c r="Z348" s="244" t="s">
        <v>48</v>
      </c>
      <c r="AA348" s="245"/>
      <c r="AB348" s="127"/>
      <c r="AC348" s="242" t="s">
        <v>63</v>
      </c>
      <c r="AD348" s="243"/>
      <c r="AE348" s="244" t="s">
        <v>8</v>
      </c>
      <c r="AF348" s="245"/>
      <c r="AG348" s="123"/>
      <c r="AH348" s="242" t="s">
        <v>78</v>
      </c>
      <c r="AI348" s="243"/>
      <c r="AJ348" s="244" t="s">
        <v>79</v>
      </c>
      <c r="AK348" s="245"/>
      <c r="AL348" s="127"/>
      <c r="AM348" s="242" t="s">
        <v>67</v>
      </c>
      <c r="AN348" s="243"/>
      <c r="AO348" s="244" t="s">
        <v>66</v>
      </c>
      <c r="AP348" s="245"/>
      <c r="AQ348" s="123"/>
      <c r="AR348" s="242" t="s">
        <v>83</v>
      </c>
      <c r="AS348" s="243"/>
      <c r="AT348" s="244" t="s">
        <v>82</v>
      </c>
      <c r="AU348" s="245"/>
      <c r="AV348" s="127"/>
      <c r="AW348" s="242" t="s">
        <v>71</v>
      </c>
      <c r="AX348" s="243"/>
      <c r="AY348" s="244" t="s">
        <v>70</v>
      </c>
      <c r="AZ348" s="245"/>
      <c r="BA348" s="123"/>
      <c r="BB348" s="124" t="s">
        <v>87</v>
      </c>
      <c r="BC348" s="125"/>
      <c r="BD348" s="122" t="s">
        <v>86</v>
      </c>
      <c r="BE348" s="126"/>
      <c r="BF348" s="127"/>
      <c r="BG348" s="242" t="s">
        <v>74</v>
      </c>
      <c r="BH348" s="243"/>
      <c r="BI348" s="244" t="s">
        <v>75</v>
      </c>
      <c r="BJ348" s="245"/>
      <c r="BK348" s="123"/>
      <c r="BL348" s="242" t="s">
        <v>91</v>
      </c>
      <c r="BM348" s="243"/>
      <c r="BN348" s="244" t="s">
        <v>90</v>
      </c>
      <c r="BO348" s="245"/>
      <c r="BP348" s="123"/>
      <c r="BQ348" s="35" t="s">
        <v>166</v>
      </c>
      <c r="BS348" s="66" t="s">
        <v>121</v>
      </c>
      <c r="BT348" s="65"/>
      <c r="BU348" s="46">
        <f t="shared" si="2663"/>
        <v>6.32</v>
      </c>
      <c r="BV348" s="47">
        <f t="shared" si="2664"/>
        <v>-56.955045221057567</v>
      </c>
      <c r="BW348" s="45">
        <f t="shared" si="2665"/>
        <v>64.955792903758137</v>
      </c>
      <c r="BX348" s="49"/>
      <c r="BY348" s="10">
        <f t="shared" si="2703"/>
        <v>-26.891019405714051</v>
      </c>
      <c r="BZ348" s="48">
        <f t="shared" si="2704"/>
        <v>-0.469336827847399</v>
      </c>
      <c r="CA348" s="31">
        <f t="shared" si="2666"/>
        <v>-8.7554853753553323E-6</v>
      </c>
      <c r="CC348" s="44">
        <f t="shared" si="2667"/>
        <v>6.32</v>
      </c>
      <c r="CD348" s="47">
        <f t="shared" si="2667"/>
        <v>-56.955045221057567</v>
      </c>
      <c r="CE348" s="45">
        <f t="shared" si="2668"/>
        <v>-8.7554853753553323E-6</v>
      </c>
      <c r="CF348" s="49"/>
      <c r="CG348" s="10"/>
      <c r="CH348" s="48"/>
      <c r="CI348" s="31"/>
    </row>
    <row r="349" spans="2:87" ht="18.649999999999999" customHeight="1" thickTop="1" thickBot="1">
      <c r="D349" s="15">
        <v>0</v>
      </c>
      <c r="E349" s="145">
        <f t="shared" ref="E349" si="3273">(1/$E$8)*SIN($B346*$F$8)</f>
        <v>0.10026917305581258</v>
      </c>
      <c r="F349" s="15">
        <f t="shared" ref="F349" si="3274">COS($F$8*$B346)</f>
        <v>0.95368487269764934</v>
      </c>
      <c r="G349" s="37">
        <v>0</v>
      </c>
      <c r="I349" s="21">
        <v>0</v>
      </c>
      <c r="J349" s="24">
        <f t="shared" ref="J349" si="3275">(TAN($K$8*$B346))/$J$8</f>
        <v>1.2664722801277521</v>
      </c>
      <c r="K349" s="22">
        <v>1</v>
      </c>
      <c r="L349" s="23">
        <v>0</v>
      </c>
      <c r="N349" s="21">
        <f t="shared" ref="N349" si="3276">D349*I346+F349*I349-E349*J346-G349*J349</f>
        <v>0</v>
      </c>
      <c r="O349" s="24">
        <f t="shared" ref="O349" si="3277">(D349*J346+E349*I346+F349*J349+G349*I349)</f>
        <v>1.3080846283045495</v>
      </c>
      <c r="P349" s="22">
        <f t="shared" ref="P349" si="3278">D349*K346+F349*K349-E349*L346-G349*L349</f>
        <v>0.95368487269764934</v>
      </c>
      <c r="Q349" s="23">
        <f t="shared" ref="Q349" si="3279">(D349*L346+E349*K346+F349*L349+G349*K349)</f>
        <v>0</v>
      </c>
      <c r="S349" s="15">
        <v>0</v>
      </c>
      <c r="T349" s="145">
        <f t="shared" ref="T349" si="3280">(1/$T$8)*SIN($B346*$U$8)</f>
        <v>0.16943351389987785</v>
      </c>
      <c r="U349" s="15">
        <f t="shared" ref="U349" si="3281">COS($U$8*$B346)</f>
        <v>0.86117974854722346</v>
      </c>
      <c r="V349" s="37">
        <v>0</v>
      </c>
      <c r="X349" s="21">
        <f t="shared" ref="X349" si="3282">N349*S346+P349*S349-O349*T346-Q349*T349</f>
        <v>0</v>
      </c>
      <c r="Y349" s="24">
        <f t="shared" ref="Y349" si="3283">(N349*T346+O349*S346+P349*T349+Q349*S349)</f>
        <v>1.2880821704161207</v>
      </c>
      <c r="Z349" s="22">
        <f t="shared" ref="Z349" si="3284">N349*U346+P349*U349-O349*V346-Q349*V349</f>
        <v>-1.1734062766054465</v>
      </c>
      <c r="AA349" s="23">
        <f t="shared" ref="AA349" si="3285">(N349*V346+O349*U346+P349*V349+Q349*U349)</f>
        <v>0</v>
      </c>
      <c r="AB349" s="8"/>
      <c r="AC349" s="21">
        <v>0</v>
      </c>
      <c r="AD349" s="24">
        <f t="shared" ref="AD349" si="3286">(TAN($AE$8*$B346))/$AD$8</f>
        <v>1.4110532171978509</v>
      </c>
      <c r="AE349" s="22">
        <v>1</v>
      </c>
      <c r="AF349" s="23">
        <v>0</v>
      </c>
      <c r="AH349" s="21">
        <f t="shared" ref="AH349" si="3287">X349*AC346+Z349*AC349-Y349*AD346-AA349*AD349</f>
        <v>0</v>
      </c>
      <c r="AI349" s="24">
        <f t="shared" ref="AI349" si="3288">(X349*AD346+Y349*AC346+Z349*AD349+AA349*AC349)</f>
        <v>-0.3676565312681459</v>
      </c>
      <c r="AJ349" s="22">
        <f t="shared" ref="AJ349" si="3289">X349*AE346+Z349*AE349-Y349*AF346-AA349*AF349</f>
        <v>-1.1734062766054465</v>
      </c>
      <c r="AK349" s="23">
        <f t="shared" ref="AK349" si="3290">(X349*AF346+Y349*AE346+Z349*AF349+AA349*AE349)</f>
        <v>0</v>
      </c>
      <c r="AL349" s="8"/>
      <c r="AM349" s="15">
        <v>0</v>
      </c>
      <c r="AN349" s="85">
        <f t="shared" ref="AN349" si="3291">(1/$AN$8)*SIN($B346*$AO$8)</f>
        <v>0.16943351389987785</v>
      </c>
      <c r="AO349" s="25">
        <f t="shared" ref="AO349" si="3292">COS($AO$8*$B346)</f>
        <v>0.86117974854722346</v>
      </c>
      <c r="AP349" s="37">
        <v>0</v>
      </c>
      <c r="AR349" s="21">
        <f t="shared" ref="AR349" si="3293">AH349*AM346+AJ349*AM349-AI349*AN346-AK349*AN349</f>
        <v>0</v>
      </c>
      <c r="AS349" s="24">
        <f t="shared" ref="AS349" si="3294">(AH349*AN346+AI349*AM346+AJ349*AN349+AK349*AM349)</f>
        <v>-0.51543270782667916</v>
      </c>
      <c r="AT349" s="22">
        <f t="shared" ref="AT349" si="3295">AH349*AO346+AJ349*AO349-AI349*AP346-AK349*AP349</f>
        <v>-0.44987368022179153</v>
      </c>
      <c r="AU349" s="23">
        <f t="shared" ref="AU349" si="3296">(AH349*AP346+AI349*AO346+AJ349*AP349+AK349*AO349)</f>
        <v>0</v>
      </c>
      <c r="AV349" s="8"/>
      <c r="AW349" s="21">
        <v>0</v>
      </c>
      <c r="AX349" s="24">
        <f t="shared" ref="AX349" si="3297">(TAN($AY$8*$B346))/$AX$8</f>
        <v>1.2664722801277521</v>
      </c>
      <c r="AY349" s="22">
        <v>1</v>
      </c>
      <c r="AZ349" s="23">
        <v>0</v>
      </c>
      <c r="BB349" s="21">
        <f t="shared" ref="BB349" si="3298">AR349*AW346+AT349*AW349-AS349*AX346-AU349*AX349</f>
        <v>0</v>
      </c>
      <c r="BC349" s="24">
        <f t="shared" ref="BC349" si="3299">(AR349*AX346+AS349*AW346+AT349*AX349+AU349*AW349)</f>
        <v>-1.0851852533866349</v>
      </c>
      <c r="BD349" s="22">
        <f t="shared" ref="BD349" si="3300">AR349*AY346+AT349*AY349-AS349*AZ346-AU349*AZ349</f>
        <v>-0.44987368022179153</v>
      </c>
      <c r="BE349" s="23">
        <f t="shared" ref="BE349" si="3301">(AR349*AZ346+AS349*AY346+AT349*AZ349+AU349*AY349)</f>
        <v>0</v>
      </c>
      <c r="BF349" s="8"/>
      <c r="BG349" s="15">
        <v>0</v>
      </c>
      <c r="BH349" s="85">
        <f t="shared" ref="BH349" si="3302">(1/$BH$8)*SIN($B346*$BI$8)</f>
        <v>0.10027231232211831</v>
      </c>
      <c r="BI349" s="25">
        <f t="shared" ref="BI349" si="3303">COS($BI$8*$B346)</f>
        <v>0.95368190212155124</v>
      </c>
      <c r="BJ349" s="37">
        <v>0</v>
      </c>
      <c r="BL349" s="21">
        <f t="shared" ref="BL349" si="3304">BB349*BG346+BD349*BG349-BC349*BH346-BE349*BH349</f>
        <v>0</v>
      </c>
      <c r="BM349" s="24">
        <f t="shared" ref="BM349" si="3305">(BB349*BH346+BC349*BG346+BD349*BH349+BE349*BG349)</f>
        <v>-1.0800314107727236</v>
      </c>
      <c r="BN349" s="22">
        <f t="shared" ref="BN349" si="3306">BB349*BI346+BD349*BI349-BC349*BJ346-BE349*BJ349</f>
        <v>0.55028992482613504</v>
      </c>
      <c r="BO349" s="23">
        <f t="shared" ref="BO349" si="3307">(BB349*BJ346+BC349*BI346+BD349*BJ349+BE349*BI349)</f>
        <v>0</v>
      </c>
      <c r="BQ349" s="38">
        <f t="shared" ref="BQ349" si="3308">(180/PI())*ATAN(-1*(($BL$8*BM346+BO346+$BL$8*BM349+BO349)/($BL$8*BL346+BN346+$BL$8*BL349+BN349)))</f>
        <v>57.470644607910131</v>
      </c>
      <c r="BS349" s="67">
        <f t="shared" ref="BS349" si="3309">20*LOG(((($BL$8*BL346+BN346-$BL$8*BL349-BN349)^2+($BL$8*BM346+BO346-$BL$8*BM349-BO349)^2)/(($BL$8*BL346+BN346+$BL$8*BL349+BN349)^2+($BL$8*BM346+BO346+$BL$8*BM349+BO349)^2))^0.5)</f>
        <v>-13.461147708239897</v>
      </c>
      <c r="BT349" s="65"/>
      <c r="BU349" s="46">
        <f t="shared" si="2663"/>
        <v>6.34</v>
      </c>
      <c r="BV349" s="47">
        <f t="shared" si="2664"/>
        <v>-55.924616565673801</v>
      </c>
      <c r="BW349" s="45">
        <f t="shared" si="2665"/>
        <v>64.417972515643868</v>
      </c>
      <c r="BX349" s="49"/>
      <c r="BY349" s="10">
        <f t="shared" si="2703"/>
        <v>-27.288292636815552</v>
      </c>
      <c r="BZ349" s="48">
        <f t="shared" si="2704"/>
        <v>-0.47627055376015659</v>
      </c>
      <c r="CA349" s="31">
        <f t="shared" si="2666"/>
        <v>-1.1100005900494161E-5</v>
      </c>
      <c r="CC349" s="44">
        <f t="shared" si="2667"/>
        <v>6.34</v>
      </c>
      <c r="CD349" s="47">
        <f t="shared" si="2667"/>
        <v>-55.924616565673801</v>
      </c>
      <c r="CE349" s="45">
        <f t="shared" si="2668"/>
        <v>-1.1100005900494161E-5</v>
      </c>
      <c r="CF349" s="49"/>
      <c r="CG349" s="10"/>
      <c r="CH349" s="48"/>
      <c r="CI349" s="31"/>
    </row>
    <row r="350" spans="2:87" ht="18.649999999999999" customHeight="1">
      <c r="BS350" s="32"/>
      <c r="BU350" s="46">
        <f t="shared" si="2663"/>
        <v>6.36</v>
      </c>
      <c r="BV350" s="47">
        <f t="shared" si="2664"/>
        <v>-54.932558213011845</v>
      </c>
      <c r="BW350" s="45">
        <f t="shared" si="2665"/>
        <v>63.872206662907544</v>
      </c>
      <c r="BX350" s="49"/>
      <c r="BY350" s="10">
        <f t="shared" si="2703"/>
        <v>-27.707967461283779</v>
      </c>
      <c r="BZ350" s="48">
        <f t="shared" si="2704"/>
        <v>-0.48359526123485636</v>
      </c>
      <c r="CA350" s="31">
        <f t="shared" si="2666"/>
        <v>-1.3948553978927622E-5</v>
      </c>
      <c r="CC350" s="44">
        <f t="shared" si="2667"/>
        <v>6.36</v>
      </c>
      <c r="CD350" s="47">
        <f t="shared" si="2667"/>
        <v>-54.932558213011845</v>
      </c>
      <c r="CE350" s="45">
        <f t="shared" si="2668"/>
        <v>-1.3948553978927622E-5</v>
      </c>
      <c r="CF350" s="49"/>
      <c r="CG350" s="10"/>
      <c r="CH350" s="48"/>
      <c r="CI350" s="31"/>
    </row>
    <row r="351" spans="2:87" ht="18.649999999999999" customHeight="1" thickBot="1">
      <c r="D351" s="8"/>
      <c r="E351" s="8" t="s">
        <v>93</v>
      </c>
      <c r="F351" s="8"/>
      <c r="G351" s="8"/>
      <c r="H351" s="8"/>
      <c r="I351" s="8"/>
      <c r="J351" s="8" t="s">
        <v>94</v>
      </c>
      <c r="K351" s="8"/>
      <c r="L351" s="8"/>
      <c r="M351" s="8"/>
      <c r="N351" s="8"/>
      <c r="O351" s="8" t="s">
        <v>95</v>
      </c>
      <c r="P351" s="8"/>
      <c r="Q351" s="8"/>
      <c r="R351" s="8"/>
      <c r="S351" s="8"/>
      <c r="T351" s="8" t="s">
        <v>96</v>
      </c>
      <c r="U351" s="8"/>
      <c r="V351" s="8"/>
      <c r="W351" s="8"/>
      <c r="X351" s="8"/>
      <c r="Y351" s="8" t="s">
        <v>97</v>
      </c>
      <c r="Z351" s="8"/>
      <c r="AA351" s="8"/>
      <c r="AB351" s="8"/>
      <c r="AC351" s="8"/>
      <c r="AD351" s="8" t="s">
        <v>98</v>
      </c>
      <c r="AE351" s="8"/>
      <c r="AF351" s="8"/>
      <c r="AG351" s="8"/>
      <c r="AH351" s="8"/>
      <c r="AI351" s="8" t="s">
        <v>99</v>
      </c>
      <c r="AJ351" s="8"/>
      <c r="AK351" s="8"/>
      <c r="AL351" s="8"/>
      <c r="AM351" s="8"/>
      <c r="AN351" s="8" t="s">
        <v>96</v>
      </c>
      <c r="AO351" s="8"/>
      <c r="AP351" s="8"/>
      <c r="AQ351" s="8"/>
      <c r="AR351" s="8"/>
      <c r="AS351" s="8" t="s">
        <v>100</v>
      </c>
      <c r="AT351" s="8"/>
      <c r="AU351" s="8"/>
      <c r="AV351" s="8"/>
      <c r="AW351" s="8"/>
      <c r="AX351" s="8" t="s">
        <v>94</v>
      </c>
      <c r="AY351" s="8"/>
      <c r="AZ351" s="8"/>
      <c r="BA351" s="8"/>
      <c r="BB351" s="8"/>
      <c r="BC351" s="8" t="s">
        <v>101</v>
      </c>
      <c r="BD351" s="8"/>
      <c r="BE351" s="8"/>
      <c r="BF351" s="8"/>
      <c r="BG351" s="8"/>
      <c r="BH351" s="8" t="s">
        <v>96</v>
      </c>
      <c r="BI351" s="8"/>
      <c r="BJ351" s="8"/>
      <c r="BK351" s="8"/>
      <c r="BL351" s="8"/>
      <c r="BM351" s="8" t="s">
        <v>102</v>
      </c>
      <c r="BN351" s="8"/>
      <c r="BO351" s="8"/>
      <c r="BP351" s="8"/>
      <c r="BU351" s="46">
        <f t="shared" si="2663"/>
        <v>6.38</v>
      </c>
      <c r="BV351" s="47">
        <f t="shared" si="2664"/>
        <v>-53.973553582323007</v>
      </c>
      <c r="BW351" s="45">
        <f t="shared" si="2665"/>
        <v>63.31804731368188</v>
      </c>
      <c r="BX351" s="49"/>
      <c r="BY351" s="10">
        <f t="shared" si="2703"/>
        <v>-28.151182777150002</v>
      </c>
      <c r="BZ351" s="48">
        <f t="shared" si="2704"/>
        <v>-0.49133082779198861</v>
      </c>
      <c r="CA351" s="31">
        <f t="shared" si="2666"/>
        <v>-1.7395215880598668E-5</v>
      </c>
      <c r="CC351" s="44">
        <f t="shared" si="2667"/>
        <v>6.38</v>
      </c>
      <c r="CD351" s="47">
        <f t="shared" si="2667"/>
        <v>-53.973553582323007</v>
      </c>
      <c r="CE351" s="45">
        <f t="shared" si="2668"/>
        <v>-1.7395215880598668E-5</v>
      </c>
      <c r="CF351" s="49"/>
      <c r="CG351" s="10"/>
      <c r="CH351" s="48"/>
      <c r="CI351" s="31"/>
    </row>
    <row r="352" spans="2:87" ht="18.649999999999999" customHeight="1" thickBot="1">
      <c r="B352" s="16"/>
      <c r="D352" s="250" t="s">
        <v>22</v>
      </c>
      <c r="E352" s="251"/>
      <c r="F352" s="252" t="s">
        <v>23</v>
      </c>
      <c r="G352" s="253"/>
      <c r="H352" s="123"/>
      <c r="I352" s="242" t="s">
        <v>1</v>
      </c>
      <c r="J352" s="243"/>
      <c r="K352" s="244" t="s">
        <v>2</v>
      </c>
      <c r="L352" s="245"/>
      <c r="M352" s="123"/>
      <c r="N352" s="242" t="s">
        <v>43</v>
      </c>
      <c r="O352" s="243"/>
      <c r="P352" s="244" t="s">
        <v>44</v>
      </c>
      <c r="Q352" s="245"/>
      <c r="R352" s="123"/>
      <c r="S352" s="242" t="s">
        <v>32</v>
      </c>
      <c r="T352" s="243"/>
      <c r="U352" s="244" t="s">
        <v>33</v>
      </c>
      <c r="V352" s="245"/>
      <c r="W352" s="123"/>
      <c r="X352" s="242" t="s">
        <v>45</v>
      </c>
      <c r="Y352" s="243"/>
      <c r="Z352" s="244" t="s">
        <v>46</v>
      </c>
      <c r="AA352" s="245"/>
      <c r="AB352" s="127"/>
      <c r="AC352" s="242" t="s">
        <v>62</v>
      </c>
      <c r="AD352" s="243"/>
      <c r="AE352" s="244" t="s">
        <v>3</v>
      </c>
      <c r="AF352" s="245"/>
      <c r="AG352" s="123"/>
      <c r="AH352" s="242" t="s">
        <v>76</v>
      </c>
      <c r="AI352" s="243"/>
      <c r="AJ352" s="244" t="s">
        <v>77</v>
      </c>
      <c r="AK352" s="245"/>
      <c r="AL352" s="127"/>
      <c r="AM352" s="242" t="s">
        <v>64</v>
      </c>
      <c r="AN352" s="243"/>
      <c r="AO352" s="244" t="s">
        <v>65</v>
      </c>
      <c r="AP352" s="245"/>
      <c r="AQ352" s="123"/>
      <c r="AR352" s="242" t="s">
        <v>80</v>
      </c>
      <c r="AS352" s="243"/>
      <c r="AT352" s="244" t="s">
        <v>81</v>
      </c>
      <c r="AU352" s="245"/>
      <c r="AV352" s="127"/>
      <c r="AW352" s="242" t="s">
        <v>68</v>
      </c>
      <c r="AX352" s="243"/>
      <c r="AY352" s="244" t="s">
        <v>69</v>
      </c>
      <c r="AZ352" s="245"/>
      <c r="BA352" s="123"/>
      <c r="BB352" s="246" t="s">
        <v>84</v>
      </c>
      <c r="BC352" s="247"/>
      <c r="BD352" s="248" t="s">
        <v>85</v>
      </c>
      <c r="BE352" s="249"/>
      <c r="BF352" s="127"/>
      <c r="BG352" s="242" t="s">
        <v>72</v>
      </c>
      <c r="BH352" s="243"/>
      <c r="BI352" s="244" t="s">
        <v>73</v>
      </c>
      <c r="BJ352" s="245"/>
      <c r="BK352" s="123"/>
      <c r="BL352" s="242" t="s">
        <v>88</v>
      </c>
      <c r="BM352" s="243"/>
      <c r="BN352" s="244" t="s">
        <v>89</v>
      </c>
      <c r="BO352" s="245"/>
      <c r="BP352" s="123"/>
      <c r="BQ352" s="19" t="s">
        <v>165</v>
      </c>
      <c r="BS352" s="63" t="s">
        <v>120</v>
      </c>
      <c r="BT352" s="4"/>
      <c r="BU352" s="46">
        <f t="shared" ref="BU352:BU415" si="3310">INDEX(B:B,(ROW()-32)*7+24)</f>
        <v>6.4</v>
      </c>
      <c r="BV352" s="47">
        <f t="shared" ref="BV352:BV415" si="3311">INDEX(BQ:BQ,(ROW()-32)*7+24)</f>
        <v>-53.04303759060258</v>
      </c>
      <c r="BW352" s="45">
        <f t="shared" ref="BW352:BW415" si="3312">INDEX(BQ:BQ,(ROW()-32)*7+27)</f>
        <v>62.755023658138867</v>
      </c>
      <c r="BX352" s="49"/>
      <c r="BY352" s="10">
        <f t="shared" si="2703"/>
        <v>-28.619214789634995</v>
      </c>
      <c r="BZ352" s="48">
        <f t="shared" si="2704"/>
        <v>-0.49949952741458703</v>
      </c>
      <c r="CA352" s="31">
        <f t="shared" ref="CA352:CA415" si="3313">INDEX(BS:BS,(ROW()-32)*7+27)</f>
        <v>-2.1551704802695302E-5</v>
      </c>
      <c r="CC352" s="44">
        <f t="shared" si="2667"/>
        <v>6.4</v>
      </c>
      <c r="CD352" s="47">
        <f t="shared" si="2667"/>
        <v>-53.04303759060258</v>
      </c>
      <c r="CE352" s="45">
        <f t="shared" si="2668"/>
        <v>-2.1551704802695302E-5</v>
      </c>
      <c r="CF352" s="49"/>
      <c r="CG352" s="10"/>
      <c r="CH352" s="48"/>
      <c r="CI352" s="31"/>
    </row>
    <row r="353" spans="2:87" ht="18.649999999999999" customHeight="1" thickTop="1" thickBot="1">
      <c r="B353" s="39">
        <v>0.94</v>
      </c>
      <c r="D353" s="25">
        <f t="shared" ref="D353" si="3314">COS($F$8*$B353)</f>
        <v>0.95166583887698786</v>
      </c>
      <c r="E353" s="26">
        <v>0</v>
      </c>
      <c r="F353" s="10">
        <v>0</v>
      </c>
      <c r="G353" s="85">
        <f t="shared" ref="G353" si="3315">$E$8*SIN($B353*$F$8)</f>
        <v>0.92140608855760853</v>
      </c>
      <c r="I353" s="21">
        <v>1</v>
      </c>
      <c r="J353" s="24">
        <v>0</v>
      </c>
      <c r="K353" s="22">
        <v>0</v>
      </c>
      <c r="L353" s="23">
        <v>0</v>
      </c>
      <c r="N353" s="21">
        <f t="shared" ref="N353" si="3316">D353*I353+F353*I356-E353*J353-G353*J356</f>
        <v>-0.25286555996241078</v>
      </c>
      <c r="O353" s="24">
        <f t="shared" ref="O353" si="3317">(D353*J353+E353*I353+F353*J356+G353*I356)</f>
        <v>0</v>
      </c>
      <c r="P353" s="22">
        <f t="shared" ref="P353" si="3318">D353*K353+F353*K356-E353*L353-G353*L356</f>
        <v>0</v>
      </c>
      <c r="Q353" s="23">
        <f t="shared" ref="Q353" si="3319">(D353*L353+E353*K353+F353*L356+G353*K356)</f>
        <v>0.92140608855760853</v>
      </c>
      <c r="S353" s="25">
        <f t="shared" ref="S353" si="3320">COS($U$8*$B353)</f>
        <v>0.85523004624554244</v>
      </c>
      <c r="T353" s="26">
        <v>0</v>
      </c>
      <c r="U353" s="10">
        <v>0</v>
      </c>
      <c r="V353" s="85">
        <f t="shared" ref="V353" si="3321">$T$8*SIN($B353*$U$8)</f>
        <v>1.5547456743755959</v>
      </c>
      <c r="X353" s="21">
        <f t="shared" ref="X353" si="3322">N353*S353+P353*S356-O353*T353-Q353*T356</f>
        <v>-0.37543068348814412</v>
      </c>
      <c r="Y353" s="24">
        <f t="shared" ref="Y353" si="3323">(N353*T353+O353*S353+P353*T356+Q353*S356)</f>
        <v>0</v>
      </c>
      <c r="Z353" s="22">
        <f t="shared" ref="Z353" si="3324">N353*U353+P353*U356-O353*V353-Q353*V356</f>
        <v>0</v>
      </c>
      <c r="AA353" s="23">
        <f t="shared" ref="AA353" si="3325">(N353*V353+O353*U353+P353*V356+Q353*U356)</f>
        <v>0.39487253617792689</v>
      </c>
      <c r="AB353" s="8"/>
      <c r="AC353" s="21">
        <v>1</v>
      </c>
      <c r="AD353" s="24">
        <v>0</v>
      </c>
      <c r="AE353" s="22">
        <v>0</v>
      </c>
      <c r="AF353" s="23">
        <v>0</v>
      </c>
      <c r="AH353" s="21">
        <f t="shared" ref="AH353" si="3326">X353*AC353+Z353*AC356-Y353*AD353-AA353*AD356</f>
        <v>-0.95181860593376222</v>
      </c>
      <c r="AI353" s="24">
        <f t="shared" ref="AI353" si="3327">(X353*AD353+Y353*AC353+Z353*AD356+AA353*AC356)</f>
        <v>0</v>
      </c>
      <c r="AJ353" s="22">
        <f t="shared" ref="AJ353" si="3328">X353*AE353+Z353*AE356-Y353*AF353-AA353*AF356</f>
        <v>0</v>
      </c>
      <c r="AK353" s="23">
        <f t="shared" ref="AK353" si="3329">(X353*AF353+Y353*AE353+Z353*AF356+AA353*AE356)</f>
        <v>0.39487253617792689</v>
      </c>
      <c r="AL353" s="8"/>
      <c r="AM353" s="25">
        <f t="shared" ref="AM353" si="3330">COS($AO$8*$B353)</f>
        <v>0.85523004624554244</v>
      </c>
      <c r="AN353" s="26">
        <v>0</v>
      </c>
      <c r="AO353" s="10">
        <v>0</v>
      </c>
      <c r="AP353" s="85">
        <f t="shared" ref="AP353" si="3331">$AN$8*SIN($B353*$AO$8)</f>
        <v>1.5547456743755959</v>
      </c>
      <c r="AR353" s="21">
        <f t="shared" ref="AR353" si="3332">AH353*AM353+AJ353*AM356-AI353*AN353-AK353*AN356</f>
        <v>-0.88223791120924944</v>
      </c>
      <c r="AS353" s="24">
        <f t="shared" ref="AS353" si="3333">(AH353*AN353+AI353*AM353+AJ353*AN356+AK353*AM356)</f>
        <v>0</v>
      </c>
      <c r="AT353" s="22">
        <f t="shared" ref="AT353" si="3334">AH353*AO353+AJ353*AO356-AI353*AP353-AK353*AP356</f>
        <v>0</v>
      </c>
      <c r="AU353" s="23">
        <f t="shared" ref="AU353" si="3335">(AH353*AP353+AI353*AO353+AJ353*AP356+AK353*AO356)</f>
        <v>-1.1421290029891837</v>
      </c>
      <c r="AV353" s="8"/>
      <c r="AW353" s="21">
        <v>1</v>
      </c>
      <c r="AX353" s="24">
        <v>0</v>
      </c>
      <c r="AY353" s="22">
        <v>0</v>
      </c>
      <c r="AZ353" s="23">
        <v>0</v>
      </c>
      <c r="BB353" s="21">
        <f t="shared" ref="BB353" si="3336">AR353*AW353+AT353*AW356-AS353*AX353-AU353*AX356</f>
        <v>0.61083909654008151</v>
      </c>
      <c r="BC353" s="24">
        <f t="shared" ref="BC353" si="3337">(AR353*AX353+AS353*AW353+AT353*AX356+AU353*AW356)</f>
        <v>0</v>
      </c>
      <c r="BD353" s="22">
        <f t="shared" ref="BD353" si="3338">AR353*AY353+AT353*AY356-AS353*AZ353-AU353*AZ356</f>
        <v>0</v>
      </c>
      <c r="BE353" s="23">
        <f t="shared" ref="BE353" si="3339">(AR353*AZ353+AS353*AY353+AT353*AZ356+AU353*AY356)</f>
        <v>-1.1421290029891837</v>
      </c>
      <c r="BF353" s="8"/>
      <c r="BG353" s="25">
        <f t="shared" ref="BG353" si="3340">COS($BI$8*$B353)</f>
        <v>0.95166273987514949</v>
      </c>
      <c r="BH353" s="26">
        <v>0</v>
      </c>
      <c r="BI353" s="10">
        <v>0</v>
      </c>
      <c r="BJ353" s="85">
        <f t="shared" ref="BJ353" si="3341">$BH$8*SIN($B353*$BI$8)</f>
        <v>0.92143489504137621</v>
      </c>
      <c r="BL353" s="21">
        <f t="shared" ref="BL353" si="3342">BB353*BG353+BD353*BG356-BC353*BH353-BE353*BH356</f>
        <v>0.69824586579097825</v>
      </c>
      <c r="BM353" s="24">
        <f t="shared" ref="BM353" si="3343">(BB353*BH353+BC353*BG353+BD353*BH356+BE353*BG356)</f>
        <v>0</v>
      </c>
      <c r="BN353" s="22">
        <f t="shared" ref="BN353" si="3344">BB353*BI353+BD353*BI356-BC353*BJ353-BE353*BJ356</f>
        <v>0</v>
      </c>
      <c r="BO353" s="23">
        <f t="shared" ref="BO353" si="3345">(BB353*BJ353+BC353*BI353+BD353*BJ356+BE353*BI356)</f>
        <v>-0.52407315746798044</v>
      </c>
      <c r="BQ353" s="27">
        <f t="shared" ref="BQ353" si="3346">20*LOG((2*$BL$8)/(($BL$8*BL353+BN353+$BL$8*BL356+BN356)^2+($BL$8*BM353+BO353+$BL$8*BM356+BO356)^2)^0.5)</f>
        <v>-0.21794676172211502</v>
      </c>
      <c r="BS353" s="64">
        <f t="shared" ref="BS353" si="3347">((BL353^2+BM353^2)/(BL356^2+BM356^2))^0.5</f>
        <v>0.71410646634384145</v>
      </c>
      <c r="BT353" s="4"/>
      <c r="BU353" s="46">
        <f t="shared" si="3310"/>
        <v>6.42</v>
      </c>
      <c r="BV353" s="47">
        <f t="shared" si="3311"/>
        <v>-52.137052561219328</v>
      </c>
      <c r="BW353" s="45">
        <f t="shared" si="3312"/>
        <v>62.18263936234618</v>
      </c>
      <c r="BX353" s="49"/>
      <c r="BY353" s="10">
        <f t="shared" si="2703"/>
        <v>-29.113488197657173</v>
      </c>
      <c r="BZ353" s="48">
        <f t="shared" si="2704"/>
        <v>-0.50812622578962729</v>
      </c>
      <c r="CA353" s="31">
        <f t="shared" si="3313"/>
        <v>-2.6550969432308251E-5</v>
      </c>
      <c r="CC353" s="44">
        <f t="shared" ref="CC353:CD416" si="3348">BU353</f>
        <v>6.42</v>
      </c>
      <c r="CD353" s="47">
        <f t="shared" si="3348"/>
        <v>-52.137052561219328</v>
      </c>
      <c r="CE353" s="45">
        <f t="shared" ref="CE353:CE416" si="3349">CA353</f>
        <v>-2.6550969432308251E-5</v>
      </c>
      <c r="CF353" s="49"/>
      <c r="CG353" s="10"/>
      <c r="CH353" s="48"/>
      <c r="CI353" s="31"/>
    </row>
    <row r="354" spans="2:87" ht="18.649999999999999" customHeight="1" thickBot="1">
      <c r="D354" s="25"/>
      <c r="E354" s="10"/>
      <c r="F354" s="10"/>
      <c r="G354" s="31"/>
      <c r="I354" s="29"/>
      <c r="L354" s="30"/>
      <c r="N354" s="29"/>
      <c r="Q354" s="30"/>
      <c r="S354" s="29"/>
      <c r="V354" s="30"/>
      <c r="X354" s="29"/>
      <c r="AA354" s="30"/>
      <c r="AC354" s="29"/>
      <c r="AF354" s="30"/>
      <c r="AH354" s="29"/>
      <c r="AK354" s="30"/>
      <c r="AM354" s="29"/>
      <c r="AP354" s="30"/>
      <c r="AR354" s="29"/>
      <c r="AU354" s="30"/>
      <c r="AW354" s="29"/>
      <c r="AZ354" s="30"/>
      <c r="BB354" s="29"/>
      <c r="BE354" s="30"/>
      <c r="BG354" s="29"/>
      <c r="BJ354" s="30"/>
      <c r="BL354" s="29"/>
      <c r="BO354" s="30"/>
      <c r="BS354" s="65"/>
      <c r="BT354" s="65"/>
      <c r="BU354" s="46">
        <f t="shared" si="3310"/>
        <v>6.44</v>
      </c>
      <c r="BV354" s="47">
        <f t="shared" si="3311"/>
        <v>-51.252135893236243</v>
      </c>
      <c r="BW354" s="45">
        <f t="shared" si="3312"/>
        <v>61.600369598393023</v>
      </c>
      <c r="BX354" s="49"/>
      <c r="BY354" s="10">
        <f t="shared" ref="BY354:BY417" si="3350">(BW355-BW354)/(BU355-BU354)</f>
        <v>-29.63558970573451</v>
      </c>
      <c r="BZ354" s="48">
        <f t="shared" ref="BZ354:BZ417" si="3351">(IF(BY354&lt;0,BY354,(BY355+BY353)/2))*PI()/180</f>
        <v>-0.51723861613520461</v>
      </c>
      <c r="CA354" s="31">
        <f t="shared" si="3313"/>
        <v>-3.2551600701848358E-5</v>
      </c>
      <c r="CC354" s="44">
        <f t="shared" si="3348"/>
        <v>6.44</v>
      </c>
      <c r="CD354" s="47">
        <f t="shared" si="3348"/>
        <v>-51.252135893236243</v>
      </c>
      <c r="CE354" s="45">
        <f t="shared" si="3349"/>
        <v>-3.2551600701848358E-5</v>
      </c>
      <c r="CF354" s="49"/>
      <c r="CG354" s="10"/>
      <c r="CH354" s="48"/>
      <c r="CI354" s="31"/>
    </row>
    <row r="355" spans="2:87" ht="18.649999999999999" customHeight="1" thickBot="1">
      <c r="D355" s="254" t="s">
        <v>24</v>
      </c>
      <c r="E355" s="255"/>
      <c r="F355" s="256" t="s">
        <v>25</v>
      </c>
      <c r="G355" s="257"/>
      <c r="H355" s="123"/>
      <c r="I355" s="242" t="s">
        <v>4</v>
      </c>
      <c r="J355" s="243"/>
      <c r="K355" s="244" t="s">
        <v>5</v>
      </c>
      <c r="L355" s="245"/>
      <c r="M355" s="123"/>
      <c r="N355" s="242" t="s">
        <v>6</v>
      </c>
      <c r="O355" s="243"/>
      <c r="P355" s="244" t="s">
        <v>7</v>
      </c>
      <c r="Q355" s="245"/>
      <c r="R355" s="123"/>
      <c r="S355" s="242" t="s">
        <v>34</v>
      </c>
      <c r="T355" s="243"/>
      <c r="U355" s="244" t="s">
        <v>35</v>
      </c>
      <c r="V355" s="245"/>
      <c r="W355" s="123"/>
      <c r="X355" s="242" t="s">
        <v>47</v>
      </c>
      <c r="Y355" s="243"/>
      <c r="Z355" s="244" t="s">
        <v>48</v>
      </c>
      <c r="AA355" s="245"/>
      <c r="AB355" s="127"/>
      <c r="AC355" s="242" t="s">
        <v>63</v>
      </c>
      <c r="AD355" s="243"/>
      <c r="AE355" s="244" t="s">
        <v>8</v>
      </c>
      <c r="AF355" s="245"/>
      <c r="AG355" s="123"/>
      <c r="AH355" s="242" t="s">
        <v>78</v>
      </c>
      <c r="AI355" s="243"/>
      <c r="AJ355" s="244" t="s">
        <v>79</v>
      </c>
      <c r="AK355" s="245"/>
      <c r="AL355" s="127"/>
      <c r="AM355" s="242" t="s">
        <v>67</v>
      </c>
      <c r="AN355" s="243"/>
      <c r="AO355" s="244" t="s">
        <v>66</v>
      </c>
      <c r="AP355" s="245"/>
      <c r="AQ355" s="123"/>
      <c r="AR355" s="242" t="s">
        <v>83</v>
      </c>
      <c r="AS355" s="243"/>
      <c r="AT355" s="244" t="s">
        <v>82</v>
      </c>
      <c r="AU355" s="245"/>
      <c r="AV355" s="127"/>
      <c r="AW355" s="242" t="s">
        <v>71</v>
      </c>
      <c r="AX355" s="243"/>
      <c r="AY355" s="244" t="s">
        <v>70</v>
      </c>
      <c r="AZ355" s="245"/>
      <c r="BA355" s="123"/>
      <c r="BB355" s="124" t="s">
        <v>87</v>
      </c>
      <c r="BC355" s="125"/>
      <c r="BD355" s="122" t="s">
        <v>86</v>
      </c>
      <c r="BE355" s="126"/>
      <c r="BF355" s="127"/>
      <c r="BG355" s="242" t="s">
        <v>74</v>
      </c>
      <c r="BH355" s="243"/>
      <c r="BI355" s="244" t="s">
        <v>75</v>
      </c>
      <c r="BJ355" s="245"/>
      <c r="BK355" s="123"/>
      <c r="BL355" s="242" t="s">
        <v>91</v>
      </c>
      <c r="BM355" s="243"/>
      <c r="BN355" s="244" t="s">
        <v>90</v>
      </c>
      <c r="BO355" s="245"/>
      <c r="BP355" s="123"/>
      <c r="BQ355" s="35" t="s">
        <v>166</v>
      </c>
      <c r="BS355" s="66" t="s">
        <v>121</v>
      </c>
      <c r="BT355" s="65"/>
      <c r="BU355" s="46">
        <f t="shared" si="3310"/>
        <v>6.46</v>
      </c>
      <c r="BV355" s="47">
        <f t="shared" si="3311"/>
        <v>-50.385231361177105</v>
      </c>
      <c r="BW355" s="45">
        <f t="shared" si="3312"/>
        <v>61.007657804278345</v>
      </c>
      <c r="BX355" s="49"/>
      <c r="BY355" s="10">
        <f t="shared" si="3350"/>
        <v>-30.18728412706794</v>
      </c>
      <c r="BZ355" s="48">
        <f t="shared" si="3351"/>
        <v>-0.52686750025235785</v>
      </c>
      <c r="CA355" s="31">
        <f t="shared" si="3313"/>
        <v>-3.9743230208135163E-5</v>
      </c>
      <c r="CC355" s="44">
        <f t="shared" si="3348"/>
        <v>6.46</v>
      </c>
      <c r="CD355" s="47">
        <f t="shared" si="3348"/>
        <v>-50.385231361177105</v>
      </c>
      <c r="CE355" s="45">
        <f t="shared" si="3349"/>
        <v>-3.9743230208135163E-5</v>
      </c>
      <c r="CF355" s="49"/>
      <c r="CG355" s="10"/>
      <c r="CH355" s="48"/>
      <c r="CI355" s="31"/>
    </row>
    <row r="356" spans="2:87" ht="18.649999999999999" customHeight="1" thickTop="1" thickBot="1">
      <c r="D356" s="15">
        <v>0</v>
      </c>
      <c r="E356" s="145">
        <f t="shared" ref="E356" si="3352">(1/$E$8)*SIN($B353*$F$8)</f>
        <v>0.10237845428417872</v>
      </c>
      <c r="F356" s="15">
        <f t="shared" ref="F356" si="3353">COS($F$8*$B353)</f>
        <v>0.95166583887698786</v>
      </c>
      <c r="G356" s="37">
        <v>0</v>
      </c>
      <c r="I356" s="21">
        <v>0</v>
      </c>
      <c r="J356" s="24">
        <f t="shared" ref="J356" si="3354">(TAN($K$8*$B353))/$J$8</f>
        <v>1.3072752761217383</v>
      </c>
      <c r="K356" s="22">
        <v>1</v>
      </c>
      <c r="L356" s="23">
        <v>0</v>
      </c>
      <c r="N356" s="21">
        <f t="shared" ref="N356" si="3355">D356*I353+F356*I356-E356*J353-G356*J356</f>
        <v>0</v>
      </c>
      <c r="O356" s="24">
        <f t="shared" ref="O356" si="3356">(D356*J353+E356*I353+F356*J356+G356*I356)</f>
        <v>1.3464676765777188</v>
      </c>
      <c r="P356" s="22">
        <f t="shared" ref="P356" si="3357">D356*K353+F356*K356-E356*L353-G356*L356</f>
        <v>0.95166583887698786</v>
      </c>
      <c r="Q356" s="23">
        <f t="shared" ref="Q356" si="3358">(D356*L353+E356*K353+F356*L356+G356*K356)</f>
        <v>0</v>
      </c>
      <c r="S356" s="15">
        <v>0</v>
      </c>
      <c r="T356" s="145">
        <f t="shared" ref="T356" si="3359">(1/$T$8)*SIN($B353*$U$8)</f>
        <v>0.17274951937506622</v>
      </c>
      <c r="U356" s="15">
        <f t="shared" ref="U356" si="3360">COS($U$8*$B353)</f>
        <v>0.85523004624554244</v>
      </c>
      <c r="V356" s="37">
        <v>0</v>
      </c>
      <c r="X356" s="21">
        <f t="shared" ref="X356" si="3361">N356*S353+P356*S356-O356*T353-Q356*T356</f>
        <v>0</v>
      </c>
      <c r="Y356" s="24">
        <f t="shared" ref="Y356" si="3362">(N356*T353+O356*S353+P356*T356+Q356*S356)</f>
        <v>1.3159394295793594</v>
      </c>
      <c r="Z356" s="22">
        <f t="shared" ref="Z356" si="3363">N356*U353+P356*U356-O356*V353-Q356*V356</f>
        <v>-1.2795215764526979</v>
      </c>
      <c r="AA356" s="23">
        <f t="shared" ref="AA356" si="3364">(N356*V353+O356*U353+P356*V356+Q356*U356)</f>
        <v>0</v>
      </c>
      <c r="AB356" s="8"/>
      <c r="AC356" s="21">
        <v>0</v>
      </c>
      <c r="AD356" s="24">
        <f t="shared" ref="AD356" si="3365">(TAN($AE$8*$B353))/$AD$8</f>
        <v>1.4596809593916698</v>
      </c>
      <c r="AE356" s="22">
        <v>1</v>
      </c>
      <c r="AF356" s="23">
        <v>0</v>
      </c>
      <c r="AH356" s="21">
        <f t="shared" ref="AH356" si="3366">X356*AC353+Z356*AC356-Y356*AD353-AA356*AD356</f>
        <v>0</v>
      </c>
      <c r="AI356" s="24">
        <f t="shared" ref="AI356" si="3367">(X356*AD353+Y356*AC353+Z356*AD356+AA356*AC356)</f>
        <v>-0.55175385269945654</v>
      </c>
      <c r="AJ356" s="22">
        <f t="shared" ref="AJ356" si="3368">X356*AE353+Z356*AE356-Y356*AF353-AA356*AF356</f>
        <v>-1.2795215764526979</v>
      </c>
      <c r="AK356" s="23">
        <f t="shared" ref="AK356" si="3369">(X356*AF353+Y356*AE353+Z356*AF356+AA356*AE356)</f>
        <v>0</v>
      </c>
      <c r="AL356" s="8"/>
      <c r="AM356" s="15">
        <v>0</v>
      </c>
      <c r="AN356" s="85">
        <f t="shared" ref="AN356" si="3370">(1/$AN$8)*SIN($B353*$AO$8)</f>
        <v>0.17274951937506622</v>
      </c>
      <c r="AO356" s="25">
        <f t="shared" ref="AO356" si="3371">COS($AO$8*$B353)</f>
        <v>0.85523004624554244</v>
      </c>
      <c r="AP356" s="37">
        <v>0</v>
      </c>
      <c r="AR356" s="21">
        <f t="shared" ref="AR356" si="3372">AH356*AM353+AJ356*AM356-AI356*AN353-AK356*AN356</f>
        <v>0</v>
      </c>
      <c r="AS356" s="24">
        <f t="shared" ref="AS356" si="3373">(AH356*AN353+AI356*AM353+AJ356*AN356+AK356*AM356)</f>
        <v>-0.69291321032254305</v>
      </c>
      <c r="AT356" s="22">
        <f t="shared" ref="AT356" si="3374">AH356*AO353+AJ356*AO356-AI356*AP353-AK356*AP356</f>
        <v>-0.23644838119726053</v>
      </c>
      <c r="AU356" s="23">
        <f t="shared" ref="AU356" si="3375">(AH356*AP353+AI356*AO353+AJ356*AP356+AK356*AO356)</f>
        <v>0</v>
      </c>
      <c r="AV356" s="8"/>
      <c r="AW356" s="21">
        <v>0</v>
      </c>
      <c r="AX356" s="24">
        <f t="shared" ref="AX356" si="3376">(TAN($AY$8*$B353))/$AX$8</f>
        <v>1.3072752761217383</v>
      </c>
      <c r="AY356" s="22">
        <v>1</v>
      </c>
      <c r="AZ356" s="23">
        <v>0</v>
      </c>
      <c r="BB356" s="21">
        <f t="shared" ref="BB356" si="3377">AR356*AW353+AT356*AW356-AS356*AX353-AU356*AX356</f>
        <v>0</v>
      </c>
      <c r="BC356" s="24">
        <f t="shared" ref="BC356" si="3378">(AR356*AX353+AS356*AW353+AT356*AX356+AU356*AW356)</f>
        <v>-1.0020163331407299</v>
      </c>
      <c r="BD356" s="22">
        <f t="shared" ref="BD356" si="3379">AR356*AY353+AT356*AY356-AS356*AZ353-AU356*AZ356</f>
        <v>-0.23644838119726053</v>
      </c>
      <c r="BE356" s="23">
        <f t="shared" ref="BE356" si="3380">(AR356*AZ353+AS356*AY353+AT356*AZ356+AU356*AY356)</f>
        <v>0</v>
      </c>
      <c r="BF356" s="8"/>
      <c r="BG356" s="15">
        <v>0</v>
      </c>
      <c r="BH356" s="85">
        <f t="shared" ref="BH356" si="3381">(1/$BH$8)*SIN($B353*$BI$8)</f>
        <v>0.10238165500459735</v>
      </c>
      <c r="BI356" s="25">
        <f t="shared" ref="BI356" si="3382">COS($BI$8*$B353)</f>
        <v>0.95166273987514949</v>
      </c>
      <c r="BJ356" s="37">
        <v>0</v>
      </c>
      <c r="BL356" s="21">
        <f t="shared" ref="BL356" si="3383">BB356*BG353+BD356*BG356-BC356*BH353-BE356*BH356</f>
        <v>0</v>
      </c>
      <c r="BM356" s="24">
        <f t="shared" ref="BM356" si="3384">(BB356*BH353+BC356*BG353+BD356*BH356+BE356*BG356)</f>
        <v>-0.97778958558649098</v>
      </c>
      <c r="BN356" s="22">
        <f t="shared" ref="BN356" si="3385">BB356*BI353+BD356*BI356-BC356*BJ353-BE356*BJ356</f>
        <v>0.69827370046804438</v>
      </c>
      <c r="BO356" s="23">
        <f t="shared" ref="BO356" si="3386">(BB356*BJ353+BC356*BI353+BD356*BJ356+BE356*BI356)</f>
        <v>0</v>
      </c>
      <c r="BQ356" s="38">
        <f t="shared" ref="BQ356" si="3387">(180/PI())*ATAN(-1*(($BL$8*BM353+BO353+$BL$8*BM356+BO356)/($BL$8*BL353+BN353+$BL$8*BL356+BN356)))</f>
        <v>47.081527959831249</v>
      </c>
      <c r="BS356" s="67">
        <f t="shared" ref="BS356" si="3388">20*LOG(((($BL$8*BL353+BN353-$BL$8*BL356-BN356)^2+($BL$8*BM353+BO353-$BL$8*BM356-BO356)^2)/(($BL$8*BL353+BN353+$BL$8*BL356+BN356)^2+($BL$8*BM353+BO353+$BL$8*BM356+BO356)^2))^0.5)</f>
        <v>-13.102856569829562</v>
      </c>
      <c r="BT356" s="65"/>
      <c r="BU356" s="46">
        <f t="shared" si="3310"/>
        <v>6.48</v>
      </c>
      <c r="BV356" s="47">
        <f t="shared" si="3311"/>
        <v>-49.533618226423187</v>
      </c>
      <c r="BW356" s="45">
        <f t="shared" si="3312"/>
        <v>60.403912121736973</v>
      </c>
      <c r="BX356" s="49"/>
      <c r="BY356" s="10">
        <f t="shared" si="3350"/>
        <v>-30.770533422705117</v>
      </c>
      <c r="BZ356" s="48">
        <f t="shared" si="3351"/>
        <v>-0.53704712082116446</v>
      </c>
      <c r="CA356" s="31">
        <f t="shared" si="3313"/>
        <v>-4.8353164979360315E-5</v>
      </c>
      <c r="CC356" s="44">
        <f t="shared" si="3348"/>
        <v>6.48</v>
      </c>
      <c r="CD356" s="47">
        <f t="shared" si="3348"/>
        <v>-49.533618226423187</v>
      </c>
      <c r="CE356" s="45">
        <f t="shared" si="3349"/>
        <v>-4.8353164979360315E-5</v>
      </c>
      <c r="CF356" s="49"/>
      <c r="CG356" s="10"/>
      <c r="CH356" s="48"/>
      <c r="CI356" s="31"/>
    </row>
    <row r="357" spans="2:87" ht="18.649999999999999" customHeight="1">
      <c r="BS357" s="32"/>
      <c r="BU357" s="46">
        <f t="shared" si="3310"/>
        <v>6.5</v>
      </c>
      <c r="BV357" s="47">
        <f t="shared" si="3311"/>
        <v>-48.694853929265733</v>
      </c>
      <c r="BW357" s="45">
        <f t="shared" si="3312"/>
        <v>59.788501453282883</v>
      </c>
      <c r="BX357" s="49"/>
      <c r="BY357" s="10">
        <f t="shared" si="3350"/>
        <v>-31.387519113288988</v>
      </c>
      <c r="BZ357" s="48">
        <f t="shared" si="3351"/>
        <v>-0.54781555255954395</v>
      </c>
      <c r="CA357" s="31">
        <f t="shared" si="3313"/>
        <v>-5.8654569433165915E-5</v>
      </c>
      <c r="CC357" s="44">
        <f t="shared" si="3348"/>
        <v>6.5</v>
      </c>
      <c r="CD357" s="47">
        <f t="shared" si="3348"/>
        <v>-48.694853929265733</v>
      </c>
      <c r="CE357" s="45">
        <f t="shared" si="3349"/>
        <v>-5.8654569433165915E-5</v>
      </c>
      <c r="CF357" s="49"/>
      <c r="CG357" s="10"/>
      <c r="CH357" s="48"/>
      <c r="CI357" s="31"/>
    </row>
    <row r="358" spans="2:87" ht="18.649999999999999" customHeight="1" thickBot="1">
      <c r="D358" s="8"/>
      <c r="E358" s="8" t="s">
        <v>93</v>
      </c>
      <c r="F358" s="8"/>
      <c r="G358" s="8"/>
      <c r="H358" s="8"/>
      <c r="I358" s="8"/>
      <c r="J358" s="8" t="s">
        <v>94</v>
      </c>
      <c r="K358" s="8"/>
      <c r="L358" s="8"/>
      <c r="M358" s="8"/>
      <c r="N358" s="8"/>
      <c r="O358" s="8" t="s">
        <v>95</v>
      </c>
      <c r="P358" s="8"/>
      <c r="Q358" s="8"/>
      <c r="R358" s="8"/>
      <c r="S358" s="8"/>
      <c r="T358" s="8" t="s">
        <v>96</v>
      </c>
      <c r="U358" s="8"/>
      <c r="V358" s="8"/>
      <c r="W358" s="8"/>
      <c r="X358" s="8"/>
      <c r="Y358" s="8" t="s">
        <v>97</v>
      </c>
      <c r="Z358" s="8"/>
      <c r="AA358" s="8"/>
      <c r="AB358" s="8"/>
      <c r="AC358" s="8"/>
      <c r="AD358" s="8" t="s">
        <v>98</v>
      </c>
      <c r="AE358" s="8"/>
      <c r="AF358" s="8"/>
      <c r="AG358" s="8"/>
      <c r="AH358" s="8"/>
      <c r="AI358" s="8" t="s">
        <v>99</v>
      </c>
      <c r="AJ358" s="8"/>
      <c r="AK358" s="8"/>
      <c r="AL358" s="8"/>
      <c r="AM358" s="8"/>
      <c r="AN358" s="8" t="s">
        <v>96</v>
      </c>
      <c r="AO358" s="8"/>
      <c r="AP358" s="8"/>
      <c r="AQ358" s="8"/>
      <c r="AR358" s="8"/>
      <c r="AS358" s="8" t="s">
        <v>100</v>
      </c>
      <c r="AT358" s="8"/>
      <c r="AU358" s="8"/>
      <c r="AV358" s="8"/>
      <c r="AW358" s="8"/>
      <c r="AX358" s="8" t="s">
        <v>94</v>
      </c>
      <c r="AY358" s="8"/>
      <c r="AZ358" s="8"/>
      <c r="BA358" s="8"/>
      <c r="BB358" s="8"/>
      <c r="BC358" s="8" t="s">
        <v>101</v>
      </c>
      <c r="BD358" s="8"/>
      <c r="BE358" s="8"/>
      <c r="BF358" s="8"/>
      <c r="BG358" s="8"/>
      <c r="BH358" s="8" t="s">
        <v>96</v>
      </c>
      <c r="BI358" s="8"/>
      <c r="BJ358" s="8"/>
      <c r="BK358" s="8"/>
      <c r="BL358" s="8"/>
      <c r="BM358" s="8" t="s">
        <v>102</v>
      </c>
      <c r="BN358" s="8"/>
      <c r="BO358" s="8"/>
      <c r="BP358" s="8"/>
      <c r="BU358" s="46">
        <f t="shared" si="3310"/>
        <v>6.52</v>
      </c>
      <c r="BV358" s="47">
        <f t="shared" si="3311"/>
        <v>-47.866727239631111</v>
      </c>
      <c r="BW358" s="45">
        <f t="shared" si="3312"/>
        <v>59.160751071017117</v>
      </c>
      <c r="BX358" s="49"/>
      <c r="BY358" s="10">
        <f t="shared" si="3350"/>
        <v>-32.040668609096173</v>
      </c>
      <c r="BZ358" s="48">
        <f t="shared" si="3351"/>
        <v>-0.55921516176912012</v>
      </c>
      <c r="CA358" s="31">
        <f t="shared" si="3313"/>
        <v>-7.0976590963588591E-5</v>
      </c>
      <c r="CC358" s="44">
        <f t="shared" si="3348"/>
        <v>6.52</v>
      </c>
      <c r="CD358" s="47">
        <f t="shared" si="3348"/>
        <v>-47.866727239631111</v>
      </c>
      <c r="CE358" s="45">
        <f t="shared" si="3349"/>
        <v>-7.0976590963588591E-5</v>
      </c>
      <c r="CF358" s="49"/>
      <c r="CG358" s="10"/>
      <c r="CH358" s="48"/>
      <c r="CI358" s="31"/>
    </row>
    <row r="359" spans="2:87" ht="18.649999999999999" customHeight="1" thickBot="1">
      <c r="B359" s="16"/>
      <c r="D359" s="250" t="s">
        <v>22</v>
      </c>
      <c r="E359" s="251"/>
      <c r="F359" s="252" t="s">
        <v>23</v>
      </c>
      <c r="G359" s="253"/>
      <c r="H359" s="123"/>
      <c r="I359" s="242" t="s">
        <v>1</v>
      </c>
      <c r="J359" s="243"/>
      <c r="K359" s="244" t="s">
        <v>2</v>
      </c>
      <c r="L359" s="245"/>
      <c r="M359" s="123"/>
      <c r="N359" s="242" t="s">
        <v>43</v>
      </c>
      <c r="O359" s="243"/>
      <c r="P359" s="244" t="s">
        <v>44</v>
      </c>
      <c r="Q359" s="245"/>
      <c r="R359" s="123"/>
      <c r="S359" s="242" t="s">
        <v>32</v>
      </c>
      <c r="T359" s="243"/>
      <c r="U359" s="244" t="s">
        <v>33</v>
      </c>
      <c r="V359" s="245"/>
      <c r="W359" s="123"/>
      <c r="X359" s="242" t="s">
        <v>45</v>
      </c>
      <c r="Y359" s="243"/>
      <c r="Z359" s="244" t="s">
        <v>46</v>
      </c>
      <c r="AA359" s="245"/>
      <c r="AB359" s="127"/>
      <c r="AC359" s="242" t="s">
        <v>62</v>
      </c>
      <c r="AD359" s="243"/>
      <c r="AE359" s="244" t="s">
        <v>3</v>
      </c>
      <c r="AF359" s="245"/>
      <c r="AG359" s="123"/>
      <c r="AH359" s="242" t="s">
        <v>76</v>
      </c>
      <c r="AI359" s="243"/>
      <c r="AJ359" s="244" t="s">
        <v>77</v>
      </c>
      <c r="AK359" s="245"/>
      <c r="AL359" s="127"/>
      <c r="AM359" s="242" t="s">
        <v>64</v>
      </c>
      <c r="AN359" s="243"/>
      <c r="AO359" s="244" t="s">
        <v>65</v>
      </c>
      <c r="AP359" s="245"/>
      <c r="AQ359" s="123"/>
      <c r="AR359" s="242" t="s">
        <v>80</v>
      </c>
      <c r="AS359" s="243"/>
      <c r="AT359" s="244" t="s">
        <v>81</v>
      </c>
      <c r="AU359" s="245"/>
      <c r="AV359" s="127"/>
      <c r="AW359" s="242" t="s">
        <v>68</v>
      </c>
      <c r="AX359" s="243"/>
      <c r="AY359" s="244" t="s">
        <v>69</v>
      </c>
      <c r="AZ359" s="245"/>
      <c r="BA359" s="123"/>
      <c r="BB359" s="246" t="s">
        <v>84</v>
      </c>
      <c r="BC359" s="247"/>
      <c r="BD359" s="248" t="s">
        <v>85</v>
      </c>
      <c r="BE359" s="249"/>
      <c r="BF359" s="127"/>
      <c r="BG359" s="242" t="s">
        <v>72</v>
      </c>
      <c r="BH359" s="243"/>
      <c r="BI359" s="244" t="s">
        <v>73</v>
      </c>
      <c r="BJ359" s="245"/>
      <c r="BK359" s="123"/>
      <c r="BL359" s="242" t="s">
        <v>88</v>
      </c>
      <c r="BM359" s="243"/>
      <c r="BN359" s="244" t="s">
        <v>89</v>
      </c>
      <c r="BO359" s="245"/>
      <c r="BP359" s="123"/>
      <c r="BQ359" s="19" t="s">
        <v>165</v>
      </c>
      <c r="BS359" s="63" t="s">
        <v>120</v>
      </c>
      <c r="BT359" s="4"/>
      <c r="BU359" s="46">
        <f t="shared" si="3310"/>
        <v>6.54</v>
      </c>
      <c r="BV359" s="47">
        <f t="shared" si="3311"/>
        <v>-47.047219530660257</v>
      </c>
      <c r="BW359" s="45">
        <f t="shared" si="3312"/>
        <v>58.519937698835179</v>
      </c>
      <c r="BX359" s="49"/>
      <c r="BY359" s="10">
        <f t="shared" si="3350"/>
        <v>-32.732686136199604</v>
      </c>
      <c r="BZ359" s="48">
        <f t="shared" si="3351"/>
        <v>-0.57129314609858417</v>
      </c>
      <c r="CA359" s="31">
        <f t="shared" si="3313"/>
        <v>-8.5716937091677981E-5</v>
      </c>
      <c r="CC359" s="44">
        <f t="shared" si="3348"/>
        <v>6.54</v>
      </c>
      <c r="CD359" s="47">
        <f t="shared" si="3348"/>
        <v>-47.047219530660257</v>
      </c>
      <c r="CE359" s="45">
        <f t="shared" si="3349"/>
        <v>-8.5716937091677981E-5</v>
      </c>
      <c r="CF359" s="49"/>
      <c r="CG359" s="10"/>
      <c r="CH359" s="48"/>
      <c r="CI359" s="31"/>
    </row>
    <row r="360" spans="2:87" ht="18.649999999999999" customHeight="1" thickTop="1" thickBot="1">
      <c r="B360" s="39">
        <v>0.96</v>
      </c>
      <c r="D360" s="25">
        <f t="shared" ref="D360" si="3389">COS($F$8*$B360)</f>
        <v>0.94960481936456631</v>
      </c>
      <c r="E360" s="26">
        <v>0</v>
      </c>
      <c r="F360" s="10">
        <v>0</v>
      </c>
      <c r="G360" s="85">
        <f t="shared" ref="G360" si="3390">$E$8*SIN($B360*$F$8)</f>
        <v>0.94034896892393327</v>
      </c>
      <c r="I360" s="21">
        <v>1</v>
      </c>
      <c r="J360" s="24">
        <v>0</v>
      </c>
      <c r="K360" s="22">
        <v>0</v>
      </c>
      <c r="L360" s="23">
        <v>0</v>
      </c>
      <c r="N360" s="21">
        <f t="shared" ref="N360" si="3391">D360*I360+F360*I363-E360*J360-G360*J363</f>
        <v>-0.31918276012165347</v>
      </c>
      <c r="O360" s="24">
        <f t="shared" ref="O360" si="3392">(D360*J360+E360*I360+F360*J363+G360*I363)</f>
        <v>0</v>
      </c>
      <c r="P360" s="22">
        <f t="shared" ref="P360" si="3393">D360*K360+F360*K363-E360*L360-G360*L363</f>
        <v>0</v>
      </c>
      <c r="Q360" s="23">
        <f t="shared" ref="Q360" si="3394">(D360*L360+E360*K360+F360*L363+G360*K363)</f>
        <v>0.94034896892393327</v>
      </c>
      <c r="S360" s="25">
        <f t="shared" ref="S360" si="3395">COS($U$8*$B360)</f>
        <v>0.84916543353440932</v>
      </c>
      <c r="T360" s="26">
        <v>0</v>
      </c>
      <c r="U360" s="10">
        <v>0</v>
      </c>
      <c r="V360" s="85">
        <f t="shared" ref="V360" si="3396">$T$8*SIN($B360*$U$8)</f>
        <v>1.5843808249322096</v>
      </c>
      <c r="X360" s="21">
        <f t="shared" ref="X360" si="3397">N360*S360+P360*S363-O360*T360-Q360*T363</f>
        <v>-0.43658017522073034</v>
      </c>
      <c r="Y360" s="24">
        <f t="shared" ref="Y360" si="3398">(N360*T360+O360*S360+P360*T363+Q360*S363)</f>
        <v>0</v>
      </c>
      <c r="Z360" s="22">
        <f t="shared" ref="Z360" si="3399">N360*U360+P360*U363-O360*V360-Q360*V363</f>
        <v>0</v>
      </c>
      <c r="AA360" s="23">
        <f t="shared" ref="AA360" si="3400">(N360*V360+O360*U360+P360*V363+Q360*U363)</f>
        <v>0.29280479508424173</v>
      </c>
      <c r="AB360" s="8"/>
      <c r="AC360" s="21">
        <v>1</v>
      </c>
      <c r="AD360" s="24">
        <v>0</v>
      </c>
      <c r="AE360" s="22">
        <v>0</v>
      </c>
      <c r="AF360" s="23">
        <v>0</v>
      </c>
      <c r="AH360" s="21">
        <f t="shared" ref="AH360" si="3401">X360*AC360+Z360*AC363-Y360*AD360-AA360*AD363</f>
        <v>-0.87872182228948081</v>
      </c>
      <c r="AI360" s="24">
        <f t="shared" ref="AI360" si="3402">(X360*AD360+Y360*AC360+Z360*AD363+AA360*AC363)</f>
        <v>0</v>
      </c>
      <c r="AJ360" s="22">
        <f t="shared" ref="AJ360" si="3403">X360*AE360+Z360*AE363-Y360*AF360-AA360*AF363</f>
        <v>0</v>
      </c>
      <c r="AK360" s="23">
        <f t="shared" ref="AK360" si="3404">(X360*AF360+Y360*AE360+Z360*AF363+AA360*AE363)</f>
        <v>0.29280479508424173</v>
      </c>
      <c r="AL360" s="8"/>
      <c r="AM360" s="25">
        <f t="shared" ref="AM360" si="3405">COS($AO$8*$B360)</f>
        <v>0.84916543353440932</v>
      </c>
      <c r="AN360" s="26">
        <v>0</v>
      </c>
      <c r="AO360" s="10">
        <v>0</v>
      </c>
      <c r="AP360" s="85">
        <f t="shared" ref="AP360" si="3406">$AN$8*SIN($B360*$AO$8)</f>
        <v>1.5843808249322096</v>
      </c>
      <c r="AR360" s="21">
        <f t="shared" ref="AR360" si="3407">AH360*AM360+AJ360*AM363-AI360*AN360-AK360*AN363</f>
        <v>-0.79772623082277949</v>
      </c>
      <c r="AS360" s="24">
        <f t="shared" ref="AS360" si="3408">(AH360*AN360+AI360*AM360+AJ360*AN363+AK360*AM363)</f>
        <v>0</v>
      </c>
      <c r="AT360" s="22">
        <f t="shared" ref="AT360" si="3409">AH360*AO360+AJ360*AO363-AI360*AP360-AK360*AP363</f>
        <v>0</v>
      </c>
      <c r="AU360" s="23">
        <f t="shared" ref="AU360" si="3410">(AH360*AP360+AI360*AO360+AJ360*AP363+AK360*AO363)</f>
        <v>-1.1435902949262782</v>
      </c>
      <c r="AV360" s="8"/>
      <c r="AW360" s="21">
        <v>1</v>
      </c>
      <c r="AX360" s="24">
        <v>0</v>
      </c>
      <c r="AY360" s="22">
        <v>0</v>
      </c>
      <c r="AZ360" s="23">
        <v>0</v>
      </c>
      <c r="BB360" s="21">
        <f t="shared" ref="BB360" si="3411">AR360*AW360+AT360*AW363-AS360*AX360-AU360*AX363</f>
        <v>0.74528940504677688</v>
      </c>
      <c r="BC360" s="24">
        <f t="shared" ref="BC360" si="3412">(AR360*AX360+AS360*AW360+AT360*AX363+AU360*AW363)</f>
        <v>0</v>
      </c>
      <c r="BD360" s="22">
        <f t="shared" ref="BD360" si="3413">AR360*AY360+AT360*AY363-AS360*AZ360-AU360*AZ363</f>
        <v>0</v>
      </c>
      <c r="BE360" s="23">
        <f t="shared" ref="BE360" si="3414">(AR360*AZ360+AS360*AY360+AT360*AZ363+AU360*AY363)</f>
        <v>-1.1435902949262782</v>
      </c>
      <c r="BF360" s="8"/>
      <c r="BG360" s="25">
        <f t="shared" ref="BG360" si="3415">COS($BI$8*$B360)</f>
        <v>0.94960158935968719</v>
      </c>
      <c r="BH360" s="26">
        <v>0</v>
      </c>
      <c r="BI360" s="10">
        <v>0</v>
      </c>
      <c r="BJ360" s="85">
        <f t="shared" ref="BJ360" si="3416">$BH$8*SIN($B360*$BI$8)</f>
        <v>0.94037832459601312</v>
      </c>
      <c r="BL360" s="21">
        <f t="shared" ref="BL360" si="3417">BB360*BG360+BD360*BG363-BC360*BH360-BE360*BH363</f>
        <v>0.82721772862835885</v>
      </c>
      <c r="BM360" s="24">
        <f t="shared" ref="BM360" si="3418">(BB360*BH360+BC360*BG360+BD360*BH363+BE360*BG363)</f>
        <v>0</v>
      </c>
      <c r="BN360" s="22">
        <f t="shared" ref="BN360" si="3419">BB360*BI360+BD360*BI363-BC360*BJ360-BE360*BJ363</f>
        <v>0</v>
      </c>
      <c r="BO360" s="23">
        <f t="shared" ref="BO360" si="3420">(BB360*BJ360+BC360*BI360+BD360*BJ363+BE360*BI363)</f>
        <v>-0.38510115958125979</v>
      </c>
      <c r="BQ360" s="27">
        <f t="shared" ref="BQ360" si="3421">20*LOG((2*$BL$8)/(($BL$8*BL360+BN360+$BL$8*BL363+BN363)^2+($BL$8*BM360+BO360+$BL$8*BM363+BO363)^2)^0.5)</f>
        <v>-0.20043037866893268</v>
      </c>
      <c r="BS360" s="64">
        <f t="shared" ref="BS360" si="3422">((BL360^2+BM360^2)/(BL363^2+BM363^2))^0.5</f>
        <v>1.0090960667130418</v>
      </c>
      <c r="BT360" s="4"/>
      <c r="BU360" s="46">
        <f t="shared" si="3310"/>
        <v>6.56</v>
      </c>
      <c r="BV360" s="47">
        <f t="shared" si="3311"/>
        <v>-46.234472404064007</v>
      </c>
      <c r="BW360" s="45">
        <f t="shared" si="3312"/>
        <v>57.865283976111201</v>
      </c>
      <c r="BX360" s="49"/>
      <c r="BY360" s="10">
        <f t="shared" si="3350"/>
        <v>-33.466589098990276</v>
      </c>
      <c r="BZ360" s="48">
        <f t="shared" si="3351"/>
        <v>-0.58410216918942282</v>
      </c>
      <c r="CA360" s="31">
        <f t="shared" si="3313"/>
        <v>-1.0335755774822618E-4</v>
      </c>
      <c r="CC360" s="44">
        <f t="shared" si="3348"/>
        <v>6.56</v>
      </c>
      <c r="CD360" s="47">
        <f t="shared" si="3348"/>
        <v>-46.234472404064007</v>
      </c>
      <c r="CE360" s="45">
        <f t="shared" si="3349"/>
        <v>-1.0335755774822618E-4</v>
      </c>
      <c r="CF360" s="49"/>
      <c r="CG360" s="10"/>
      <c r="CH360" s="48"/>
      <c r="CI360" s="31"/>
    </row>
    <row r="361" spans="2:87" ht="18.649999999999999" customHeight="1" thickBot="1">
      <c r="D361" s="25"/>
      <c r="E361" s="10"/>
      <c r="F361" s="10"/>
      <c r="G361" s="31"/>
      <c r="I361" s="29"/>
      <c r="L361" s="30"/>
      <c r="N361" s="29"/>
      <c r="Q361" s="30"/>
      <c r="S361" s="29"/>
      <c r="V361" s="30"/>
      <c r="X361" s="29"/>
      <c r="AA361" s="30"/>
      <c r="AC361" s="29"/>
      <c r="AF361" s="30"/>
      <c r="AH361" s="29"/>
      <c r="AK361" s="30"/>
      <c r="AM361" s="29"/>
      <c r="AP361" s="30"/>
      <c r="AR361" s="29"/>
      <c r="AU361" s="30"/>
      <c r="AW361" s="29"/>
      <c r="AZ361" s="30"/>
      <c r="BB361" s="29"/>
      <c r="BE361" s="30"/>
      <c r="BG361" s="29"/>
      <c r="BJ361" s="30"/>
      <c r="BL361" s="29"/>
      <c r="BO361" s="30"/>
      <c r="BS361" s="65"/>
      <c r="BT361" s="65"/>
      <c r="BU361" s="46">
        <f t="shared" si="3310"/>
        <v>6.58</v>
      </c>
      <c r="BV361" s="47">
        <f t="shared" si="3311"/>
        <v>-45.426760306577265</v>
      </c>
      <c r="BW361" s="45">
        <f t="shared" si="3312"/>
        <v>57.19595219413138</v>
      </c>
      <c r="BX361" s="49"/>
      <c r="BY361" s="10">
        <f t="shared" si="3350"/>
        <v>-34.245750921184047</v>
      </c>
      <c r="BZ361" s="48">
        <f t="shared" si="3351"/>
        <v>-0.59770110839254276</v>
      </c>
      <c r="CA361" s="31">
        <f t="shared" si="3313"/>
        <v>-1.2448427801986886E-4</v>
      </c>
      <c r="CC361" s="44">
        <f t="shared" si="3348"/>
        <v>6.58</v>
      </c>
      <c r="CD361" s="47">
        <f t="shared" si="3348"/>
        <v>-45.426760306577265</v>
      </c>
      <c r="CE361" s="45">
        <f t="shared" si="3349"/>
        <v>-1.2448427801986886E-4</v>
      </c>
      <c r="CF361" s="49"/>
      <c r="CG361" s="10"/>
      <c r="CH361" s="48"/>
      <c r="CI361" s="31"/>
    </row>
    <row r="362" spans="2:87" ht="18.649999999999999" customHeight="1" thickBot="1">
      <c r="D362" s="254" t="s">
        <v>24</v>
      </c>
      <c r="E362" s="255"/>
      <c r="F362" s="256" t="s">
        <v>25</v>
      </c>
      <c r="G362" s="257"/>
      <c r="H362" s="123"/>
      <c r="I362" s="242" t="s">
        <v>4</v>
      </c>
      <c r="J362" s="243"/>
      <c r="K362" s="244" t="s">
        <v>5</v>
      </c>
      <c r="L362" s="245"/>
      <c r="M362" s="123"/>
      <c r="N362" s="242" t="s">
        <v>6</v>
      </c>
      <c r="O362" s="243"/>
      <c r="P362" s="244" t="s">
        <v>7</v>
      </c>
      <c r="Q362" s="245"/>
      <c r="R362" s="123"/>
      <c r="S362" s="242" t="s">
        <v>34</v>
      </c>
      <c r="T362" s="243"/>
      <c r="U362" s="244" t="s">
        <v>35</v>
      </c>
      <c r="V362" s="245"/>
      <c r="W362" s="123"/>
      <c r="X362" s="242" t="s">
        <v>47</v>
      </c>
      <c r="Y362" s="243"/>
      <c r="Z362" s="244" t="s">
        <v>48</v>
      </c>
      <c r="AA362" s="245"/>
      <c r="AB362" s="127"/>
      <c r="AC362" s="242" t="s">
        <v>63</v>
      </c>
      <c r="AD362" s="243"/>
      <c r="AE362" s="244" t="s">
        <v>8</v>
      </c>
      <c r="AF362" s="245"/>
      <c r="AG362" s="123"/>
      <c r="AH362" s="242" t="s">
        <v>78</v>
      </c>
      <c r="AI362" s="243"/>
      <c r="AJ362" s="244" t="s">
        <v>79</v>
      </c>
      <c r="AK362" s="245"/>
      <c r="AL362" s="127"/>
      <c r="AM362" s="242" t="s">
        <v>67</v>
      </c>
      <c r="AN362" s="243"/>
      <c r="AO362" s="244" t="s">
        <v>66</v>
      </c>
      <c r="AP362" s="245"/>
      <c r="AQ362" s="123"/>
      <c r="AR362" s="242" t="s">
        <v>83</v>
      </c>
      <c r="AS362" s="243"/>
      <c r="AT362" s="244" t="s">
        <v>82</v>
      </c>
      <c r="AU362" s="245"/>
      <c r="AV362" s="127"/>
      <c r="AW362" s="242" t="s">
        <v>71</v>
      </c>
      <c r="AX362" s="243"/>
      <c r="AY362" s="244" t="s">
        <v>70</v>
      </c>
      <c r="AZ362" s="245"/>
      <c r="BA362" s="123"/>
      <c r="BB362" s="124" t="s">
        <v>87</v>
      </c>
      <c r="BC362" s="125"/>
      <c r="BD362" s="122" t="s">
        <v>86</v>
      </c>
      <c r="BE362" s="126"/>
      <c r="BF362" s="127"/>
      <c r="BG362" s="242" t="s">
        <v>74</v>
      </c>
      <c r="BH362" s="243"/>
      <c r="BI362" s="244" t="s">
        <v>75</v>
      </c>
      <c r="BJ362" s="245"/>
      <c r="BK362" s="123"/>
      <c r="BL362" s="242" t="s">
        <v>91</v>
      </c>
      <c r="BM362" s="243"/>
      <c r="BN362" s="244" t="s">
        <v>90</v>
      </c>
      <c r="BO362" s="245"/>
      <c r="BP362" s="123"/>
      <c r="BQ362" s="35" t="s">
        <v>166</v>
      </c>
      <c r="BS362" s="66" t="s">
        <v>121</v>
      </c>
      <c r="BT362" s="65"/>
      <c r="BU362" s="46">
        <f t="shared" si="3310"/>
        <v>6.6</v>
      </c>
      <c r="BV362" s="47">
        <f t="shared" si="3311"/>
        <v>-44.622467077989199</v>
      </c>
      <c r="BW362" s="45">
        <f t="shared" si="3312"/>
        <v>56.511037175707713</v>
      </c>
      <c r="BX362" s="49"/>
      <c r="BY362" s="10">
        <f t="shared" si="3350"/>
        <v>-35.073951660688152</v>
      </c>
      <c r="BZ362" s="48">
        <f t="shared" si="3351"/>
        <v>-0.61215593816434122</v>
      </c>
      <c r="CA362" s="31">
        <f t="shared" si="3313"/>
        <v>-1.498114798567931E-4</v>
      </c>
      <c r="CC362" s="44">
        <f t="shared" si="3348"/>
        <v>6.6</v>
      </c>
      <c r="CD362" s="47">
        <f t="shared" si="3348"/>
        <v>-44.622467077989199</v>
      </c>
      <c r="CE362" s="45">
        <f t="shared" si="3349"/>
        <v>-1.498114798567931E-4</v>
      </c>
      <c r="CF362" s="49"/>
      <c r="CG362" s="10"/>
      <c r="CH362" s="48"/>
      <c r="CI362" s="31"/>
    </row>
    <row r="363" spans="2:87" ht="18.649999999999999" customHeight="1" thickTop="1" thickBot="1">
      <c r="D363" s="15">
        <v>0</v>
      </c>
      <c r="E363" s="145">
        <f t="shared" ref="E363" si="3423">(1/$E$8)*SIN($B360*$F$8)</f>
        <v>0.10448321876932593</v>
      </c>
      <c r="F363" s="15">
        <f t="shared" ref="F363" si="3424">COS($F$8*$B360)</f>
        <v>0.94960481936456631</v>
      </c>
      <c r="G363" s="37">
        <v>0</v>
      </c>
      <c r="I363" s="21">
        <v>0</v>
      </c>
      <c r="J363" s="24">
        <f t="shared" ref="J363" si="3425">(TAN($K$8*$B360))/$J$8</f>
        <v>1.3492731118088295</v>
      </c>
      <c r="K363" s="22">
        <v>1</v>
      </c>
      <c r="L363" s="23">
        <v>0</v>
      </c>
      <c r="N363" s="21">
        <f t="shared" ref="N363" si="3426">D363*I360+F363*I363-E363*J360-G363*J363</f>
        <v>0</v>
      </c>
      <c r="O363" s="24">
        <f t="shared" ref="O363" si="3427">(D363*J360+E363*I360+F363*J363+G363*I363)</f>
        <v>1.3857594683820156</v>
      </c>
      <c r="P363" s="22">
        <f t="shared" ref="P363" si="3428">D363*K360+F363*K363-E363*L360-G363*L363</f>
        <v>0.94960481936456631</v>
      </c>
      <c r="Q363" s="23">
        <f t="shared" ref="Q363" si="3429">(D363*L360+E363*K360+F363*L363+G363*K363)</f>
        <v>0</v>
      </c>
      <c r="S363" s="15">
        <v>0</v>
      </c>
      <c r="T363" s="145">
        <f t="shared" ref="T363" si="3430">(1/$T$8)*SIN($B360*$U$8)</f>
        <v>0.1760423138813566</v>
      </c>
      <c r="U363" s="15">
        <f t="shared" ref="U363" si="3431">COS($U$8*$B360)</f>
        <v>0.84916543353440932</v>
      </c>
      <c r="V363" s="37">
        <v>0</v>
      </c>
      <c r="X363" s="21">
        <f t="shared" ref="X363" si="3432">N363*S360+P363*S363-O363*T360-Q363*T363</f>
        <v>0</v>
      </c>
      <c r="Y363" s="24">
        <f t="shared" ref="Y363" si="3433">(N363*T360+O363*S360+P363*T363+Q363*S363)</f>
        <v>1.3439096694168529</v>
      </c>
      <c r="Z363" s="22">
        <f t="shared" ref="Z363" si="3434">N363*U360+P363*U363-O363*V360-Q363*V363</f>
        <v>-1.3891991415506415</v>
      </c>
      <c r="AA363" s="23">
        <f t="shared" ref="AA363" si="3435">(N363*V360+O363*U360+P363*V363+Q363*U363)</f>
        <v>0</v>
      </c>
      <c r="AB363" s="8"/>
      <c r="AC363" s="21">
        <v>0</v>
      </c>
      <c r="AD363" s="24">
        <f t="shared" ref="AD363" si="3436">(TAN($AE$8*$B360))/$AD$8</f>
        <v>1.510021879735759</v>
      </c>
      <c r="AE363" s="22">
        <v>1</v>
      </c>
      <c r="AF363" s="23">
        <v>0</v>
      </c>
      <c r="AH363" s="21">
        <f t="shared" ref="AH363" si="3437">X363*AC360+Z363*AC363-Y363*AD360-AA363*AD363</f>
        <v>0</v>
      </c>
      <c r="AI363" s="24">
        <f t="shared" ref="AI363" si="3438">(X363*AD360+Y363*AC360+Z363*AD363+AA363*AC363)</f>
        <v>-0.75381142963474956</v>
      </c>
      <c r="AJ363" s="22">
        <f t="shared" ref="AJ363" si="3439">X363*AE360+Z363*AE363-Y363*AF360-AA363*AF363</f>
        <v>-1.3891991415506415</v>
      </c>
      <c r="AK363" s="23">
        <f t="shared" ref="AK363" si="3440">(X363*AF360+Y363*AE360+Z363*AF363+AA363*AE363)</f>
        <v>0</v>
      </c>
      <c r="AL363" s="8"/>
      <c r="AM363" s="15">
        <v>0</v>
      </c>
      <c r="AN363" s="85">
        <f t="shared" ref="AN363" si="3441">(1/$AN$8)*SIN($B360*$AO$8)</f>
        <v>0.1760423138813566</v>
      </c>
      <c r="AO363" s="25">
        <f t="shared" ref="AO363" si="3442">COS($AO$8*$B360)</f>
        <v>0.84916543353440932</v>
      </c>
      <c r="AP363" s="37">
        <v>0</v>
      </c>
      <c r="AR363" s="21">
        <f t="shared" ref="AR363" si="3443">AH363*AM360+AJ363*AM363-AI363*AN360-AK363*AN363</f>
        <v>0</v>
      </c>
      <c r="AS363" s="24">
        <f t="shared" ref="AS363" si="3444">(AH363*AN360+AI363*AM360+AJ363*AN363+AK363*AM363)</f>
        <v>-0.8846684407695542</v>
      </c>
      <c r="AT363" s="22">
        <f t="shared" ref="AT363" si="3445">AH363*AO360+AJ363*AO363-AI363*AP360-AK363*AP363</f>
        <v>1.466448342755311E-2</v>
      </c>
      <c r="AU363" s="23">
        <f t="shared" ref="AU363" si="3446">(AH363*AP360+AI363*AO360+AJ363*AP363+AK363*AO363)</f>
        <v>0</v>
      </c>
      <c r="AV363" s="8"/>
      <c r="AW363" s="21">
        <v>0</v>
      </c>
      <c r="AX363" s="24">
        <f t="shared" ref="AX363" si="3447">(TAN($AY$8*$B360))/$AX$8</f>
        <v>1.3492731118088295</v>
      </c>
      <c r="AY363" s="22">
        <v>1</v>
      </c>
      <c r="AZ363" s="23">
        <v>0</v>
      </c>
      <c r="BB363" s="21">
        <f t="shared" ref="BB363" si="3448">AR363*AW360+AT363*AW363-AS363*AX360-AU363*AX363</f>
        <v>0</v>
      </c>
      <c r="BC363" s="24">
        <f t="shared" ref="BC363" si="3449">(AR363*AX360+AS363*AW360+AT363*AX363+AU363*AW363)</f>
        <v>-0.86488204758219056</v>
      </c>
      <c r="BD363" s="22">
        <f t="shared" ref="BD363" si="3450">AR363*AY360+AT363*AY363-AS363*AZ360-AU363*AZ363</f>
        <v>1.466448342755311E-2</v>
      </c>
      <c r="BE363" s="23">
        <f t="shared" ref="BE363" si="3451">(AR363*AZ360+AS363*AY360+AT363*AZ363+AU363*AY363)</f>
        <v>0</v>
      </c>
      <c r="BF363" s="8"/>
      <c r="BG363" s="15">
        <v>0</v>
      </c>
      <c r="BH363" s="85">
        <f t="shared" ref="BH363" si="3452">(1/$BH$8)*SIN($B360*$BI$8)</f>
        <v>0.10448648051066813</v>
      </c>
      <c r="BI363" s="25">
        <f t="shared" ref="BI363" si="3453">COS($BI$8*$B360)</f>
        <v>0.94960158935968719</v>
      </c>
      <c r="BJ363" s="37">
        <v>0</v>
      </c>
      <c r="BL363" s="21">
        <f t="shared" ref="BL363" si="3454">BB363*BG360+BD363*BG363-BC363*BH360-BE363*BH363</f>
        <v>0</v>
      </c>
      <c r="BM363" s="24">
        <f t="shared" ref="BM363" si="3455">(BB363*BH360+BC363*BG360+BD363*BH363+BE363*BG363)</f>
        <v>-0.81976112673085666</v>
      </c>
      <c r="BN363" s="22">
        <f t="shared" ref="BN363" si="3456">BB363*BI360+BD363*BI363-BC363*BJ360-BE363*BJ363</f>
        <v>0.82724174764845282</v>
      </c>
      <c r="BO363" s="23">
        <f t="shared" ref="BO363" si="3457">(BB363*BJ360+BC363*BI360+BD363*BJ363+BE363*BI363)</f>
        <v>0</v>
      </c>
      <c r="BQ363" s="38">
        <f t="shared" ref="BQ363" si="3458">(180/PI())*ATAN(-1*(($BL$8*BM360+BO360+$BL$8*BM363+BO363)/($BL$8*BL360+BN360+$BL$8*BL363+BN363)))</f>
        <v>36.064028373751235</v>
      </c>
      <c r="BS363" s="67">
        <f t="shared" ref="BS363" si="3459">20*LOG(((($BL$8*BL360+BN360-$BL$8*BL363-BN363)^2+($BL$8*BM360+BO360-$BL$8*BM363-BO363)^2)/(($BL$8*BL360+BN360+$BL$8*BL363+BN363)^2+($BL$8*BM360+BO360+$BL$8*BM363+BO363)^2))^0.5)</f>
        <v>-13.458037421805635</v>
      </c>
      <c r="BT363" s="65"/>
      <c r="BU363" s="46">
        <f t="shared" si="3310"/>
        <v>6.62</v>
      </c>
      <c r="BV363" s="47">
        <f t="shared" si="3311"/>
        <v>-43.82006559386727</v>
      </c>
      <c r="BW363" s="45">
        <f t="shared" si="3312"/>
        <v>55.809558142493934</v>
      </c>
      <c r="BX363" s="49"/>
      <c r="BY363" s="10">
        <f t="shared" si="3350"/>
        <v>-35.955438014556464</v>
      </c>
      <c r="BZ363" s="48">
        <f t="shared" si="3351"/>
        <v>-0.6275407773507431</v>
      </c>
      <c r="CA363" s="31">
        <f t="shared" si="3313"/>
        <v>-1.8021326811648719E-4</v>
      </c>
      <c r="CC363" s="44">
        <f t="shared" si="3348"/>
        <v>6.62</v>
      </c>
      <c r="CD363" s="47">
        <f t="shared" si="3348"/>
        <v>-43.82006559386727</v>
      </c>
      <c r="CE363" s="45">
        <f t="shared" si="3349"/>
        <v>-1.8021326811648719E-4</v>
      </c>
      <c r="CF363" s="49"/>
      <c r="CG363" s="10"/>
      <c r="CH363" s="48"/>
      <c r="CI363" s="31"/>
    </row>
    <row r="364" spans="2:87" ht="18.649999999999999" customHeight="1">
      <c r="BS364" s="32"/>
      <c r="BU364" s="46">
        <f t="shared" si="3310"/>
        <v>6.64</v>
      </c>
      <c r="BV364" s="47">
        <f t="shared" si="3311"/>
        <v>-43.018099831423342</v>
      </c>
      <c r="BW364" s="45">
        <f t="shared" si="3312"/>
        <v>55.09044938220282</v>
      </c>
      <c r="BX364" s="49"/>
      <c r="BY364" s="10">
        <f t="shared" si="3350"/>
        <v>-36.894994739491906</v>
      </c>
      <c r="BZ364" s="48">
        <f t="shared" si="3351"/>
        <v>-0.64393913571012129</v>
      </c>
      <c r="CA364" s="31">
        <f t="shared" si="3313"/>
        <v>-2.1676300661234541E-4</v>
      </c>
      <c r="CC364" s="44">
        <f t="shared" si="3348"/>
        <v>6.64</v>
      </c>
      <c r="CD364" s="47">
        <f t="shared" si="3348"/>
        <v>-43.018099831423342</v>
      </c>
      <c r="CE364" s="45">
        <f t="shared" si="3349"/>
        <v>-2.1676300661234541E-4</v>
      </c>
      <c r="CF364" s="49"/>
      <c r="CG364" s="10"/>
      <c r="CH364" s="48"/>
      <c r="CI364" s="31"/>
    </row>
    <row r="365" spans="2:87" ht="18.649999999999999" customHeight="1" thickBot="1">
      <c r="D365" s="8"/>
      <c r="E365" s="8" t="s">
        <v>93</v>
      </c>
      <c r="F365" s="8"/>
      <c r="G365" s="8"/>
      <c r="H365" s="8"/>
      <c r="I365" s="8"/>
      <c r="J365" s="8" t="s">
        <v>94</v>
      </c>
      <c r="K365" s="8"/>
      <c r="L365" s="8"/>
      <c r="M365" s="8"/>
      <c r="N365" s="8"/>
      <c r="O365" s="8" t="s">
        <v>95</v>
      </c>
      <c r="P365" s="8"/>
      <c r="Q365" s="8"/>
      <c r="R365" s="8"/>
      <c r="S365" s="8"/>
      <c r="T365" s="8" t="s">
        <v>96</v>
      </c>
      <c r="U365" s="8"/>
      <c r="V365" s="8"/>
      <c r="W365" s="8"/>
      <c r="X365" s="8"/>
      <c r="Y365" s="8" t="s">
        <v>97</v>
      </c>
      <c r="Z365" s="8"/>
      <c r="AA365" s="8"/>
      <c r="AB365" s="8"/>
      <c r="AC365" s="8"/>
      <c r="AD365" s="8" t="s">
        <v>98</v>
      </c>
      <c r="AE365" s="8"/>
      <c r="AF365" s="8"/>
      <c r="AG365" s="8"/>
      <c r="AH365" s="8"/>
      <c r="AI365" s="8" t="s">
        <v>99</v>
      </c>
      <c r="AJ365" s="8"/>
      <c r="AK365" s="8"/>
      <c r="AL365" s="8"/>
      <c r="AM365" s="8"/>
      <c r="AN365" s="8" t="s">
        <v>96</v>
      </c>
      <c r="AO365" s="8"/>
      <c r="AP365" s="8"/>
      <c r="AQ365" s="8"/>
      <c r="AR365" s="8"/>
      <c r="AS365" s="8" t="s">
        <v>100</v>
      </c>
      <c r="AT365" s="8"/>
      <c r="AU365" s="8"/>
      <c r="AV365" s="8"/>
      <c r="AW365" s="8"/>
      <c r="AX365" s="8" t="s">
        <v>94</v>
      </c>
      <c r="AY365" s="8"/>
      <c r="AZ365" s="8"/>
      <c r="BA365" s="8"/>
      <c r="BB365" s="8"/>
      <c r="BC365" s="8" t="s">
        <v>101</v>
      </c>
      <c r="BD365" s="8"/>
      <c r="BE365" s="8"/>
      <c r="BF365" s="8"/>
      <c r="BG365" s="8"/>
      <c r="BH365" s="8" t="s">
        <v>96</v>
      </c>
      <c r="BI365" s="8"/>
      <c r="BJ365" s="8"/>
      <c r="BK365" s="8"/>
      <c r="BL365" s="8"/>
      <c r="BM365" s="8" t="s">
        <v>102</v>
      </c>
      <c r="BN365" s="8"/>
      <c r="BO365" s="8"/>
      <c r="BP365" s="8"/>
      <c r="BU365" s="46">
        <f t="shared" si="3310"/>
        <v>6.66</v>
      </c>
      <c r="BV365" s="47">
        <f t="shared" si="3311"/>
        <v>-42.215168809754651</v>
      </c>
      <c r="BW365" s="45">
        <f t="shared" si="3312"/>
        <v>54.352549487412965</v>
      </c>
      <c r="BX365" s="49"/>
      <c r="BY365" s="10">
        <f t="shared" si="3350"/>
        <v>-37.898030039845409</v>
      </c>
      <c r="BZ365" s="48">
        <f t="shared" si="3351"/>
        <v>-0.66144540421502018</v>
      </c>
      <c r="CA365" s="31">
        <f t="shared" si="3313"/>
        <v>-2.6078371599618411E-4</v>
      </c>
      <c r="CC365" s="44">
        <f t="shared" si="3348"/>
        <v>6.66</v>
      </c>
      <c r="CD365" s="47">
        <f t="shared" si="3348"/>
        <v>-42.215168809754651</v>
      </c>
      <c r="CE365" s="45">
        <f t="shared" si="3349"/>
        <v>-2.6078371599618411E-4</v>
      </c>
      <c r="CF365" s="49"/>
      <c r="CG365" s="10"/>
      <c r="CH365" s="48"/>
      <c r="CI365" s="31"/>
    </row>
    <row r="366" spans="2:87" ht="18.649999999999999" customHeight="1" thickBot="1">
      <c r="B366" s="16"/>
      <c r="D366" s="250" t="s">
        <v>22</v>
      </c>
      <c r="E366" s="251"/>
      <c r="F366" s="252" t="s">
        <v>23</v>
      </c>
      <c r="G366" s="253"/>
      <c r="H366" s="123"/>
      <c r="I366" s="242" t="s">
        <v>1</v>
      </c>
      <c r="J366" s="243"/>
      <c r="K366" s="244" t="s">
        <v>2</v>
      </c>
      <c r="L366" s="245"/>
      <c r="M366" s="123"/>
      <c r="N366" s="242" t="s">
        <v>43</v>
      </c>
      <c r="O366" s="243"/>
      <c r="P366" s="244" t="s">
        <v>44</v>
      </c>
      <c r="Q366" s="245"/>
      <c r="R366" s="123"/>
      <c r="S366" s="242" t="s">
        <v>32</v>
      </c>
      <c r="T366" s="243"/>
      <c r="U366" s="244" t="s">
        <v>33</v>
      </c>
      <c r="V366" s="245"/>
      <c r="W366" s="123"/>
      <c r="X366" s="242" t="s">
        <v>45</v>
      </c>
      <c r="Y366" s="243"/>
      <c r="Z366" s="244" t="s">
        <v>46</v>
      </c>
      <c r="AA366" s="245"/>
      <c r="AB366" s="127"/>
      <c r="AC366" s="242" t="s">
        <v>62</v>
      </c>
      <c r="AD366" s="243"/>
      <c r="AE366" s="244" t="s">
        <v>3</v>
      </c>
      <c r="AF366" s="245"/>
      <c r="AG366" s="123"/>
      <c r="AH366" s="242" t="s">
        <v>76</v>
      </c>
      <c r="AI366" s="243"/>
      <c r="AJ366" s="244" t="s">
        <v>77</v>
      </c>
      <c r="AK366" s="245"/>
      <c r="AL366" s="127"/>
      <c r="AM366" s="242" t="s">
        <v>64</v>
      </c>
      <c r="AN366" s="243"/>
      <c r="AO366" s="244" t="s">
        <v>65</v>
      </c>
      <c r="AP366" s="245"/>
      <c r="AQ366" s="123"/>
      <c r="AR366" s="242" t="s">
        <v>80</v>
      </c>
      <c r="AS366" s="243"/>
      <c r="AT366" s="244" t="s">
        <v>81</v>
      </c>
      <c r="AU366" s="245"/>
      <c r="AV366" s="127"/>
      <c r="AW366" s="242" t="s">
        <v>68</v>
      </c>
      <c r="AX366" s="243"/>
      <c r="AY366" s="244" t="s">
        <v>69</v>
      </c>
      <c r="AZ366" s="245"/>
      <c r="BA366" s="123"/>
      <c r="BB366" s="246" t="s">
        <v>84</v>
      </c>
      <c r="BC366" s="247"/>
      <c r="BD366" s="248" t="s">
        <v>85</v>
      </c>
      <c r="BE366" s="249"/>
      <c r="BF366" s="127"/>
      <c r="BG366" s="242" t="s">
        <v>72</v>
      </c>
      <c r="BH366" s="243"/>
      <c r="BI366" s="244" t="s">
        <v>73</v>
      </c>
      <c r="BJ366" s="245"/>
      <c r="BK366" s="123"/>
      <c r="BL366" s="242" t="s">
        <v>88</v>
      </c>
      <c r="BM366" s="243"/>
      <c r="BN366" s="244" t="s">
        <v>89</v>
      </c>
      <c r="BO366" s="245"/>
      <c r="BP366" s="123"/>
      <c r="BQ366" s="19" t="s">
        <v>165</v>
      </c>
      <c r="BS366" s="63" t="s">
        <v>120</v>
      </c>
      <c r="BT366" s="4"/>
      <c r="BU366" s="46">
        <f t="shared" si="3310"/>
        <v>6.68</v>
      </c>
      <c r="BV366" s="47">
        <f t="shared" si="3311"/>
        <v>-41.409911946266639</v>
      </c>
      <c r="BW366" s="45">
        <f t="shared" si="3312"/>
        <v>53.594588886616073</v>
      </c>
      <c r="BX366" s="49"/>
      <c r="BY366" s="10">
        <f t="shared" si="3350"/>
        <v>-38.970678157463276</v>
      </c>
      <c r="BZ366" s="48">
        <f t="shared" si="3351"/>
        <v>-0.68016664558277129</v>
      </c>
      <c r="CA366" s="31">
        <f t="shared" si="3313"/>
        <v>-3.1391264641051345E-4</v>
      </c>
      <c r="CC366" s="44">
        <f t="shared" si="3348"/>
        <v>6.68</v>
      </c>
      <c r="CD366" s="47">
        <f t="shared" si="3348"/>
        <v>-41.409911946266639</v>
      </c>
      <c r="CE366" s="45">
        <f t="shared" si="3349"/>
        <v>-3.1391264641051345E-4</v>
      </c>
      <c r="CF366" s="49"/>
      <c r="CG366" s="10"/>
      <c r="CH366" s="48"/>
      <c r="CI366" s="31"/>
    </row>
    <row r="367" spans="2:87" ht="18.649999999999999" customHeight="1" thickTop="1" thickBot="1">
      <c r="B367" s="39">
        <v>0.98</v>
      </c>
      <c r="D367" s="25">
        <f t="shared" ref="D367" si="3460">COS($F$8*$B367)</f>
        <v>0.9475019050886565</v>
      </c>
      <c r="E367" s="26">
        <v>0</v>
      </c>
      <c r="F367" s="10">
        <v>0</v>
      </c>
      <c r="G367" s="85">
        <f t="shared" ref="G367" si="3461">$E$8*SIN($B367*$F$8)</f>
        <v>0.95925036287733523</v>
      </c>
      <c r="I367" s="21">
        <v>1</v>
      </c>
      <c r="J367" s="24">
        <v>0</v>
      </c>
      <c r="K367" s="22">
        <v>0</v>
      </c>
      <c r="L367" s="23">
        <v>0</v>
      </c>
      <c r="N367" s="21">
        <f t="shared" ref="N367" si="3462">D367*I367+F367*I370-E367*J367-G367*J370</f>
        <v>-0.38829344220284356</v>
      </c>
      <c r="O367" s="24">
        <f t="shared" ref="O367" si="3463">(D367*J367+E367*I367+F367*J370+G367*I370)</f>
        <v>0</v>
      </c>
      <c r="P367" s="22">
        <f t="shared" ref="P367" si="3464">D367*K367+F367*K370-E367*L367-G367*L370</f>
        <v>0</v>
      </c>
      <c r="Q367" s="23">
        <f t="shared" ref="Q367" si="3465">(D367*L367+E367*K367+F367*L370+G367*K370)</f>
        <v>0.95925036287733523</v>
      </c>
      <c r="S367" s="25">
        <f t="shared" ref="S367" si="3466">COS($U$8*$B367)</f>
        <v>0.84298672526724627</v>
      </c>
      <c r="T367" s="26">
        <v>0</v>
      </c>
      <c r="U367" s="10">
        <v>0</v>
      </c>
      <c r="V367" s="85">
        <f t="shared" ref="V367" si="3467">$T$8*SIN($B367*$U$8)</f>
        <v>1.6138030949309889</v>
      </c>
      <c r="X367" s="21">
        <f t="shared" ref="X367" si="3468">N367*S367+P367*S370-O367*T367-Q367*T370</f>
        <v>-0.49933079555477938</v>
      </c>
      <c r="Y367" s="24">
        <f t="shared" ref="Y367" si="3469">(N367*T367+O367*S367+P367*T370+Q367*S370)</f>
        <v>0</v>
      </c>
      <c r="Z367" s="22">
        <f t="shared" ref="Z367" si="3470">N367*U367+P367*U370-O367*V367-Q367*V370</f>
        <v>0</v>
      </c>
      <c r="AA367" s="23">
        <f t="shared" ref="AA367" si="3471">(N367*V367+O367*U367+P367*V370+Q367*U370)</f>
        <v>0.18200616334502651</v>
      </c>
      <c r="AB367" s="8"/>
      <c r="AC367" s="21">
        <v>1</v>
      </c>
      <c r="AD367" s="24">
        <v>0</v>
      </c>
      <c r="AE367" s="22">
        <v>0</v>
      </c>
      <c r="AF367" s="23">
        <v>0</v>
      </c>
      <c r="AH367" s="21">
        <f t="shared" ref="AH367" si="3472">X367*AC367+Z367*AC370-Y367*AD367-AA367*AD370</f>
        <v>-0.78366057177053716</v>
      </c>
      <c r="AI367" s="24">
        <f t="shared" ref="AI367" si="3473">(X367*AD367+Y367*AC367+Z367*AD370+AA367*AC370)</f>
        <v>0</v>
      </c>
      <c r="AJ367" s="22">
        <f t="shared" ref="AJ367" si="3474">X367*AE367+Z367*AE370-Y367*AF367-AA367*AF370</f>
        <v>0</v>
      </c>
      <c r="AK367" s="23">
        <f t="shared" ref="AK367" si="3475">(X367*AF367+Y367*AE367+Z367*AF370+AA367*AE370)</f>
        <v>0.18200616334502651</v>
      </c>
      <c r="AL367" s="8"/>
      <c r="AM367" s="25">
        <f t="shared" ref="AM367" si="3476">COS($AO$8*$B367)</f>
        <v>0.84298672526724627</v>
      </c>
      <c r="AN367" s="26">
        <v>0</v>
      </c>
      <c r="AO367" s="10">
        <v>0</v>
      </c>
      <c r="AP367" s="85">
        <f t="shared" ref="AP367" si="3477">$AN$8*SIN($B367*$AO$8)</f>
        <v>1.6138030949309889</v>
      </c>
      <c r="AR367" s="21">
        <f t="shared" ref="AR367" si="3478">AH367*AM367+AJ367*AM370-AI367*AN367-AK367*AN370</f>
        <v>-0.69325124908487179</v>
      </c>
      <c r="AS367" s="24">
        <f t="shared" ref="AS367" si="3479">(AH367*AN367+AI367*AM367+AJ367*AN370+AK367*AM370)</f>
        <v>0</v>
      </c>
      <c r="AT367" s="22">
        <f t="shared" ref="AT367" si="3480">AH367*AO367+AJ367*AO370-AI367*AP367-AK367*AP370</f>
        <v>0</v>
      </c>
      <c r="AU367" s="23">
        <f t="shared" ref="AU367" si="3481">(AH367*AP367+AI367*AO367+AJ367*AP370+AK367*AO370)</f>
        <v>-1.1112450764820019</v>
      </c>
      <c r="AV367" s="8"/>
      <c r="AW367" s="21">
        <v>1</v>
      </c>
      <c r="AX367" s="24">
        <v>0</v>
      </c>
      <c r="AY367" s="22">
        <v>0</v>
      </c>
      <c r="AZ367" s="23">
        <v>0</v>
      </c>
      <c r="BB367" s="21">
        <f t="shared" ref="BB367" si="3482">AR367*AW367+AT367*AW370-AS367*AX367-AU367*AX370</f>
        <v>0.8542029508934329</v>
      </c>
      <c r="BC367" s="24">
        <f t="shared" ref="BC367" si="3483">(AR367*AX367+AS367*AW367+AT367*AX370+AU367*AW370)</f>
        <v>0</v>
      </c>
      <c r="BD367" s="22">
        <f t="shared" ref="BD367" si="3484">AR367*AY367+AT367*AY370-AS367*AZ367-AU367*AZ370</f>
        <v>0</v>
      </c>
      <c r="BE367" s="23">
        <f t="shared" ref="BE367" si="3485">(AR367*AZ367+AS367*AY367+AT367*AZ370+AU367*AY370)</f>
        <v>-1.1112450764820019</v>
      </c>
      <c r="BF367" s="8"/>
      <c r="BG367" s="25">
        <f t="shared" ref="BG367" si="3486">COS($BI$8*$B367)</f>
        <v>0.94749854151509372</v>
      </c>
      <c r="BH367" s="26">
        <v>0</v>
      </c>
      <c r="BI367" s="10">
        <v>0</v>
      </c>
      <c r="BJ367" s="85">
        <f t="shared" ref="BJ367" si="3487">$BH$8*SIN($B367*$BI$8)</f>
        <v>0.9592802637607698</v>
      </c>
      <c r="BL367" s="21">
        <f t="shared" ref="BL367" si="3488">BB367*BG367+BD367*BG370-BC367*BH367-BE367*BH370</f>
        <v>0.92779999124836265</v>
      </c>
      <c r="BM367" s="24">
        <f t="shared" ref="BM367" si="3489">(BB367*BH367+BC367*BG367+BD367*BH370+BE367*BG370)</f>
        <v>0</v>
      </c>
      <c r="BN367" s="22">
        <f t="shared" ref="BN367" si="3490">BB367*BI367+BD367*BI370-BC367*BJ367-BE367*BJ370</f>
        <v>0</v>
      </c>
      <c r="BO367" s="23">
        <f t="shared" ref="BO367" si="3491">(BB367*BJ367+BC367*BI367+BD367*BJ370+BE367*BI370)</f>
        <v>-0.23348305719424534</v>
      </c>
      <c r="BQ367" s="27">
        <f t="shared" ref="BQ367" si="3492">20*LOG((2*$BL$8)/(($BL$8*BL367+BN367+$BL$8*BL370+BN370)^2+($BL$8*BM367+BO367+$BL$8*BM370+BO370)^2)^0.5)</f>
        <v>-0.14043962364722781</v>
      </c>
      <c r="BS367" s="64">
        <f t="shared" ref="BS367" si="3493">((BL367^2+BM367^2)/(BL370^2+BM370^2))^0.5</f>
        <v>1.5565482912200796</v>
      </c>
      <c r="BT367" s="4"/>
      <c r="BU367" s="46">
        <f t="shared" si="3310"/>
        <v>6.7</v>
      </c>
      <c r="BV367" s="47">
        <f t="shared" si="3311"/>
        <v>-40.600995436671724</v>
      </c>
      <c r="BW367" s="45">
        <f t="shared" si="3312"/>
        <v>52.815175323466789</v>
      </c>
      <c r="BX367" s="49"/>
      <c r="BY367" s="10">
        <f t="shared" si="3350"/>
        <v>-40.119923288981383</v>
      </c>
      <c r="BZ367" s="48">
        <f t="shared" si="3351"/>
        <v>-0.70022475704027753</v>
      </c>
      <c r="CA367" s="31">
        <f t="shared" si="3313"/>
        <v>-3.7818445778968696E-4</v>
      </c>
      <c r="CC367" s="44">
        <f t="shared" si="3348"/>
        <v>6.7</v>
      </c>
      <c r="CD367" s="47">
        <f t="shared" si="3348"/>
        <v>-40.600995436671724</v>
      </c>
      <c r="CE367" s="45">
        <f t="shared" si="3349"/>
        <v>-3.7818445778968696E-4</v>
      </c>
      <c r="CF367" s="49"/>
      <c r="CG367" s="10"/>
      <c r="CH367" s="48"/>
      <c r="CI367" s="31"/>
    </row>
    <row r="368" spans="2:87" ht="18.649999999999999" customHeight="1" thickBot="1">
      <c r="D368" s="25"/>
      <c r="E368" s="10"/>
      <c r="F368" s="10"/>
      <c r="G368" s="31"/>
      <c r="I368" s="29"/>
      <c r="L368" s="30"/>
      <c r="N368" s="29"/>
      <c r="Q368" s="30"/>
      <c r="S368" s="29"/>
      <c r="V368" s="30"/>
      <c r="X368" s="29"/>
      <c r="AA368" s="30"/>
      <c r="AC368" s="29"/>
      <c r="AF368" s="30"/>
      <c r="AH368" s="29"/>
      <c r="AK368" s="30"/>
      <c r="AM368" s="29"/>
      <c r="AP368" s="30"/>
      <c r="AR368" s="29"/>
      <c r="AU368" s="30"/>
      <c r="AW368" s="29"/>
      <c r="AZ368" s="30"/>
      <c r="BB368" s="29"/>
      <c r="BE368" s="30"/>
      <c r="BG368" s="29"/>
      <c r="BJ368" s="30"/>
      <c r="BL368" s="29"/>
      <c r="BO368" s="30"/>
      <c r="BS368" s="65"/>
      <c r="BT368" s="65"/>
      <c r="BU368" s="46">
        <f t="shared" si="3310"/>
        <v>6.72</v>
      </c>
      <c r="BV368" s="47">
        <f t="shared" si="3311"/>
        <v>-39.787099311563431</v>
      </c>
      <c r="BW368" s="45">
        <f t="shared" si="3312"/>
        <v>52.012776857687179</v>
      </c>
      <c r="BX368" s="49"/>
      <c r="BY368" s="10">
        <f t="shared" si="3350"/>
        <v>-41.353750130035507</v>
      </c>
      <c r="BZ368" s="48">
        <f t="shared" si="3351"/>
        <v>-0.72175909781615277</v>
      </c>
      <c r="CA368" s="31">
        <f t="shared" si="3313"/>
        <v>-4.561389798111198E-4</v>
      </c>
      <c r="CC368" s="44">
        <f t="shared" si="3348"/>
        <v>6.72</v>
      </c>
      <c r="CD368" s="47">
        <f t="shared" si="3348"/>
        <v>-39.787099311563431</v>
      </c>
      <c r="CE368" s="45">
        <f t="shared" si="3349"/>
        <v>-4.561389798111198E-4</v>
      </c>
      <c r="CF368" s="49"/>
      <c r="CG368" s="10"/>
      <c r="CH368" s="48"/>
      <c r="CI368" s="31"/>
    </row>
    <row r="369" spans="2:87" ht="18.649999999999999" customHeight="1" thickBot="1">
      <c r="D369" s="254" t="s">
        <v>24</v>
      </c>
      <c r="E369" s="255"/>
      <c r="F369" s="256" t="s">
        <v>25</v>
      </c>
      <c r="G369" s="257"/>
      <c r="H369" s="123"/>
      <c r="I369" s="242" t="s">
        <v>4</v>
      </c>
      <c r="J369" s="243"/>
      <c r="K369" s="244" t="s">
        <v>5</v>
      </c>
      <c r="L369" s="245"/>
      <c r="M369" s="123"/>
      <c r="N369" s="242" t="s">
        <v>6</v>
      </c>
      <c r="O369" s="243"/>
      <c r="P369" s="244" t="s">
        <v>7</v>
      </c>
      <c r="Q369" s="245"/>
      <c r="R369" s="123"/>
      <c r="S369" s="242" t="s">
        <v>34</v>
      </c>
      <c r="T369" s="243"/>
      <c r="U369" s="244" t="s">
        <v>35</v>
      </c>
      <c r="V369" s="245"/>
      <c r="W369" s="123"/>
      <c r="X369" s="242" t="s">
        <v>47</v>
      </c>
      <c r="Y369" s="243"/>
      <c r="Z369" s="244" t="s">
        <v>48</v>
      </c>
      <c r="AA369" s="245"/>
      <c r="AB369" s="127"/>
      <c r="AC369" s="242" t="s">
        <v>63</v>
      </c>
      <c r="AD369" s="243"/>
      <c r="AE369" s="244" t="s">
        <v>8</v>
      </c>
      <c r="AF369" s="245"/>
      <c r="AG369" s="123"/>
      <c r="AH369" s="242" t="s">
        <v>78</v>
      </c>
      <c r="AI369" s="243"/>
      <c r="AJ369" s="244" t="s">
        <v>79</v>
      </c>
      <c r="AK369" s="245"/>
      <c r="AL369" s="127"/>
      <c r="AM369" s="242" t="s">
        <v>67</v>
      </c>
      <c r="AN369" s="243"/>
      <c r="AO369" s="244" t="s">
        <v>66</v>
      </c>
      <c r="AP369" s="245"/>
      <c r="AQ369" s="123"/>
      <c r="AR369" s="242" t="s">
        <v>83</v>
      </c>
      <c r="AS369" s="243"/>
      <c r="AT369" s="244" t="s">
        <v>82</v>
      </c>
      <c r="AU369" s="245"/>
      <c r="AV369" s="127"/>
      <c r="AW369" s="242" t="s">
        <v>71</v>
      </c>
      <c r="AX369" s="243"/>
      <c r="AY369" s="244" t="s">
        <v>70</v>
      </c>
      <c r="AZ369" s="245"/>
      <c r="BA369" s="123"/>
      <c r="BB369" s="124" t="s">
        <v>87</v>
      </c>
      <c r="BC369" s="125"/>
      <c r="BD369" s="122" t="s">
        <v>86</v>
      </c>
      <c r="BE369" s="126"/>
      <c r="BF369" s="127"/>
      <c r="BG369" s="242" t="s">
        <v>74</v>
      </c>
      <c r="BH369" s="243"/>
      <c r="BI369" s="244" t="s">
        <v>75</v>
      </c>
      <c r="BJ369" s="245"/>
      <c r="BK369" s="123"/>
      <c r="BL369" s="242" t="s">
        <v>91</v>
      </c>
      <c r="BM369" s="243"/>
      <c r="BN369" s="244" t="s">
        <v>90</v>
      </c>
      <c r="BO369" s="245"/>
      <c r="BP369" s="123"/>
      <c r="BQ369" s="35" t="s">
        <v>166</v>
      </c>
      <c r="BS369" s="66" t="s">
        <v>121</v>
      </c>
      <c r="BT369" s="65"/>
      <c r="BU369" s="46">
        <f t="shared" si="3310"/>
        <v>6.74</v>
      </c>
      <c r="BV369" s="47">
        <f t="shared" si="3311"/>
        <v>-38.966904851506165</v>
      </c>
      <c r="BW369" s="45">
        <f t="shared" si="3312"/>
        <v>51.18570185508645</v>
      </c>
      <c r="BX369" s="49"/>
      <c r="BY369" s="10">
        <f t="shared" si="3350"/>
        <v>-42.68132790425183</v>
      </c>
      <c r="BZ369" s="48">
        <f t="shared" si="3351"/>
        <v>-0.74492970105252554</v>
      </c>
      <c r="CA369" s="31">
        <f t="shared" si="3313"/>
        <v>-5.5096165425315847E-4</v>
      </c>
      <c r="CC369" s="44">
        <f t="shared" si="3348"/>
        <v>6.74</v>
      </c>
      <c r="CD369" s="47">
        <f t="shared" si="3348"/>
        <v>-38.966904851506165</v>
      </c>
      <c r="CE369" s="45">
        <f t="shared" si="3349"/>
        <v>-5.5096165425315847E-4</v>
      </c>
      <c r="CF369" s="49"/>
      <c r="CG369" s="10"/>
      <c r="CH369" s="48"/>
      <c r="CI369" s="31"/>
    </row>
    <row r="370" spans="2:87" ht="18.649999999999999" customHeight="1" thickTop="1" thickBot="1">
      <c r="D370" s="15">
        <v>0</v>
      </c>
      <c r="E370" s="145">
        <f t="shared" ref="E370" si="3494">(1/$E$8)*SIN($B367*$F$8)</f>
        <v>0.10658337365303724</v>
      </c>
      <c r="F370" s="15">
        <f t="shared" ref="F370" si="3495">COS($F$8*$B367)</f>
        <v>0.9475019050886565</v>
      </c>
      <c r="G370" s="37">
        <v>0</v>
      </c>
      <c r="I370" s="21">
        <v>0</v>
      </c>
      <c r="J370" s="24">
        <f t="shared" ref="J370" si="3496">(TAN($K$8*$B367))/$J$8</f>
        <v>1.3925408829501957</v>
      </c>
      <c r="K370" s="22">
        <v>1</v>
      </c>
      <c r="L370" s="23">
        <v>0</v>
      </c>
      <c r="N370" s="21">
        <f t="shared" ref="N370" si="3497">D370*I367+F370*I370-E370*J367-G370*J370</f>
        <v>0</v>
      </c>
      <c r="O370" s="24">
        <f t="shared" ref="O370" si="3498">(D370*J367+E370*I367+F370*J370+G370*I370)</f>
        <v>1.4260185131621876</v>
      </c>
      <c r="P370" s="22">
        <f t="shared" ref="P370" si="3499">D370*K367+F370*K370-E370*L367-G370*L370</f>
        <v>0.9475019050886565</v>
      </c>
      <c r="Q370" s="23">
        <f t="shared" ref="Q370" si="3500">(D370*L367+E370*K367+F370*L370+G370*K370)</f>
        <v>0</v>
      </c>
      <c r="S370" s="15">
        <v>0</v>
      </c>
      <c r="T370" s="145">
        <f t="shared" ref="T370" si="3501">(1/$T$8)*SIN($B367*$U$8)</f>
        <v>0.17931145499233209</v>
      </c>
      <c r="U370" s="15">
        <f t="shared" ref="U370" si="3502">COS($U$8*$B367)</f>
        <v>0.84298672526724627</v>
      </c>
      <c r="V370" s="37">
        <v>0</v>
      </c>
      <c r="X370" s="21">
        <f t="shared" ref="X370" si="3503">N370*S367+P370*S370-O370*T367-Q370*T370</f>
        <v>0</v>
      </c>
      <c r="Y370" s="24">
        <f t="shared" ref="Y370" si="3504">(N370*T367+O370*S367+P370*T370+Q370*S370)</f>
        <v>1.3720126217905138</v>
      </c>
      <c r="Z370" s="22">
        <f t="shared" ref="Z370" si="3505">N370*U367+P370*U370-O370*V367-Q370*V370</f>
        <v>-1.5025815618148619</v>
      </c>
      <c r="AA370" s="23">
        <f t="shared" ref="AA370" si="3506">(N370*V367+O370*U367+P370*V370+Q370*U370)</f>
        <v>0</v>
      </c>
      <c r="AB370" s="8"/>
      <c r="AC370" s="21">
        <v>0</v>
      </c>
      <c r="AD370" s="24">
        <f t="shared" ref="AD370" si="3507">(TAN($AE$8*$B367))/$AD$8</f>
        <v>1.5621986145422877</v>
      </c>
      <c r="AE370" s="22">
        <v>1</v>
      </c>
      <c r="AF370" s="23">
        <v>0</v>
      </c>
      <c r="AH370" s="21">
        <f t="shared" ref="AH370" si="3508">X370*AC367+Z370*AC370-Y370*AD367-AA370*AD370</f>
        <v>0</v>
      </c>
      <c r="AI370" s="24">
        <f t="shared" ref="AI370" si="3509">(X370*AD367+Y370*AC367+Z370*AD370+AA370*AC370)</f>
        <v>-0.97531821231345028</v>
      </c>
      <c r="AJ370" s="22">
        <f t="shared" ref="AJ370" si="3510">X370*AE367+Z370*AE370-Y370*AF367-AA370*AF370</f>
        <v>-1.5025815618148619</v>
      </c>
      <c r="AK370" s="23">
        <f t="shared" ref="AK370" si="3511">(X370*AF367+Y370*AE367+Z370*AF370+AA370*AE370)</f>
        <v>0</v>
      </c>
      <c r="AL370" s="8"/>
      <c r="AM370" s="15">
        <v>0</v>
      </c>
      <c r="AN370" s="85">
        <f t="shared" ref="AN370" si="3512">(1/$AN$8)*SIN($B367*$AO$8)</f>
        <v>0.17931145499233209</v>
      </c>
      <c r="AO370" s="25">
        <f t="shared" ref="AO370" si="3513">COS($AO$8*$B367)</f>
        <v>0.84298672526724627</v>
      </c>
      <c r="AP370" s="37">
        <v>0</v>
      </c>
      <c r="AR370" s="21">
        <f t="shared" ref="AR370" si="3514">AH370*AM367+AJ370*AM370-AI370*AN367-AK370*AN370</f>
        <v>0</v>
      </c>
      <c r="AS370" s="24">
        <f t="shared" ref="AS370" si="3515">(AH370*AN367+AI370*AM367+AJ370*AN370+AK370*AM370)</f>
        <v>-1.091610391985294</v>
      </c>
      <c r="AT370" s="22">
        <f t="shared" ref="AT370" si="3516">AH370*AO367+AJ370*AO370-AI370*AP367-AK370*AP370</f>
        <v>0.30731523933275051</v>
      </c>
      <c r="AU370" s="23">
        <f t="shared" ref="AU370" si="3517">(AH370*AP367+AI370*AO367+AJ370*AP370+AK370*AO370)</f>
        <v>0</v>
      </c>
      <c r="AV370" s="8"/>
      <c r="AW370" s="21">
        <v>0</v>
      </c>
      <c r="AX370" s="24">
        <f t="shared" ref="AX370" si="3518">(TAN($AY$8*$B367))/$AX$8</f>
        <v>1.3925408829501957</v>
      </c>
      <c r="AY370" s="22">
        <v>1</v>
      </c>
      <c r="AZ370" s="23">
        <v>0</v>
      </c>
      <c r="BB370" s="21">
        <f t="shared" ref="BB370" si="3519">AR370*AW367+AT370*AW370-AS370*AX367-AU370*AX370</f>
        <v>0</v>
      </c>
      <c r="BC370" s="24">
        <f t="shared" ref="BC370" si="3520">(AR370*AX367+AS370*AW367+AT370*AX370+AU370*AW370)</f>
        <v>-0.66366135726081488</v>
      </c>
      <c r="BD370" s="22">
        <f t="shared" ref="BD370" si="3521">AR370*AY367+AT370*AY370-AS370*AZ367-AU370*AZ370</f>
        <v>0.30731523933275051</v>
      </c>
      <c r="BE370" s="23">
        <f t="shared" ref="BE370" si="3522">(AR370*AZ367+AS370*AY367+AT370*AZ370+AU370*AY370)</f>
        <v>0</v>
      </c>
      <c r="BF370" s="8"/>
      <c r="BG370" s="15">
        <v>0</v>
      </c>
      <c r="BH370" s="85">
        <f t="shared" ref="BH370" si="3523">(1/$BH$8)*SIN($B367*$BI$8)</f>
        <v>0.10658669597341887</v>
      </c>
      <c r="BI370" s="25">
        <f t="shared" ref="BI370" si="3524">COS($BI$8*$B367)</f>
        <v>0.94749854151509372</v>
      </c>
      <c r="BJ370" s="37">
        <v>0</v>
      </c>
      <c r="BL370" s="21">
        <f t="shared" ref="BL370" si="3525">BB370*BG367+BD370*BG370-BC370*BH367-BE370*BH370</f>
        <v>0</v>
      </c>
      <c r="BM370" s="24">
        <f t="shared" ref="BM370" si="3526">(BB370*BH367+BC370*BG367+BD370*BH370+BE370*BG370)</f>
        <v>-0.59606245208179121</v>
      </c>
      <c r="BN370" s="22">
        <f t="shared" ref="BN370" si="3527">BB370*BI367+BD370*BI370-BC370*BJ367-BE370*BJ370</f>
        <v>0.92781798289412809</v>
      </c>
      <c r="BO370" s="23">
        <f t="shared" ref="BO370" si="3528">(BB370*BJ367+BC370*BI367+BD370*BJ370+BE370*BI370)</f>
        <v>0</v>
      </c>
      <c r="BQ370" s="38">
        <f t="shared" ref="BQ370" si="3529">(180/PI())*ATAN(-1*(($BL$8*BM367+BO367+$BL$8*BM370+BO370)/($BL$8*BL367+BN367+$BL$8*BL370+BN370)))</f>
        <v>24.086812071490456</v>
      </c>
      <c r="BS370" s="67">
        <f t="shared" ref="BS370" si="3530">20*LOG(((($BL$8*BL367+BN367-$BL$8*BL370-BN370)^2+($BL$8*BM367+BO367-$BL$8*BM370-BO370)^2)/(($BL$8*BL367+BN367+$BL$8*BL370+BN370)^2+($BL$8*BM367+BO367+$BL$8*BM370+BO370)^2))^0.5)</f>
        <v>-14.972977129549157</v>
      </c>
      <c r="BT370" s="65"/>
      <c r="BU370" s="46">
        <f t="shared" si="3310"/>
        <v>6.76</v>
      </c>
      <c r="BV370" s="47">
        <f t="shared" si="3311"/>
        <v>-38.139082056915925</v>
      </c>
      <c r="BW370" s="45">
        <f t="shared" si="3312"/>
        <v>50.332075297001431</v>
      </c>
      <c r="BX370" s="49"/>
      <c r="BY370" s="10">
        <f t="shared" si="3350"/>
        <v>-44.113236822558882</v>
      </c>
      <c r="BZ370" s="48">
        <f t="shared" si="3351"/>
        <v>-0.76992122626565396</v>
      </c>
      <c r="CA370" s="31">
        <f t="shared" si="3313"/>
        <v>-6.6666773756161066E-4</v>
      </c>
      <c r="CC370" s="44">
        <f t="shared" si="3348"/>
        <v>6.76</v>
      </c>
      <c r="CD370" s="47">
        <f t="shared" si="3348"/>
        <v>-38.139082056915925</v>
      </c>
      <c r="CE370" s="45">
        <f t="shared" si="3349"/>
        <v>-6.6666773756161066E-4</v>
      </c>
      <c r="CF370" s="49"/>
      <c r="CG370" s="10"/>
      <c r="CH370" s="48"/>
      <c r="CI370" s="31"/>
    </row>
    <row r="371" spans="2:87" ht="18.649999999999999" customHeight="1">
      <c r="BS371" s="32"/>
      <c r="BU371" s="46">
        <f t="shared" si="3310"/>
        <v>6.78</v>
      </c>
      <c r="BV371" s="47">
        <f t="shared" si="3311"/>
        <v>-37.30227686968874</v>
      </c>
      <c r="BW371" s="45">
        <f t="shared" si="3312"/>
        <v>49.449810560550233</v>
      </c>
      <c r="BX371" s="49"/>
      <c r="BY371" s="10">
        <f t="shared" si="3350"/>
        <v>-45.661748740056659</v>
      </c>
      <c r="BZ371" s="48">
        <f t="shared" si="3351"/>
        <v>-0.79694785773236099</v>
      </c>
      <c r="CA371" s="31">
        <f t="shared" si="3313"/>
        <v>-8.0834552979493885E-4</v>
      </c>
      <c r="CC371" s="44">
        <f t="shared" si="3348"/>
        <v>6.78</v>
      </c>
      <c r="CD371" s="47">
        <f t="shared" si="3348"/>
        <v>-37.30227686968874</v>
      </c>
      <c r="CE371" s="45">
        <f t="shared" si="3349"/>
        <v>-8.0834552979493885E-4</v>
      </c>
      <c r="CF371" s="49"/>
      <c r="CG371" s="10"/>
      <c r="CH371" s="48"/>
      <c r="CI371" s="31"/>
    </row>
    <row r="372" spans="2:87" ht="18.649999999999999" customHeight="1" thickBot="1">
      <c r="D372" s="8"/>
      <c r="E372" s="8" t="s">
        <v>93</v>
      </c>
      <c r="F372" s="8"/>
      <c r="G372" s="8"/>
      <c r="H372" s="8"/>
      <c r="I372" s="8"/>
      <c r="J372" s="8" t="s">
        <v>94</v>
      </c>
      <c r="K372" s="8"/>
      <c r="L372" s="8"/>
      <c r="M372" s="8"/>
      <c r="N372" s="8"/>
      <c r="O372" s="8" t="s">
        <v>95</v>
      </c>
      <c r="P372" s="8"/>
      <c r="Q372" s="8"/>
      <c r="R372" s="8"/>
      <c r="S372" s="8"/>
      <c r="T372" s="8" t="s">
        <v>96</v>
      </c>
      <c r="U372" s="8"/>
      <c r="V372" s="8"/>
      <c r="W372" s="8"/>
      <c r="X372" s="8"/>
      <c r="Y372" s="8" t="s">
        <v>97</v>
      </c>
      <c r="Z372" s="8"/>
      <c r="AA372" s="8"/>
      <c r="AB372" s="8"/>
      <c r="AC372" s="8"/>
      <c r="AD372" s="8" t="s">
        <v>98</v>
      </c>
      <c r="AE372" s="8"/>
      <c r="AF372" s="8"/>
      <c r="AG372" s="8"/>
      <c r="AH372" s="8"/>
      <c r="AI372" s="8" t="s">
        <v>99</v>
      </c>
      <c r="AJ372" s="8"/>
      <c r="AK372" s="8"/>
      <c r="AL372" s="8"/>
      <c r="AM372" s="8"/>
      <c r="AN372" s="8" t="s">
        <v>96</v>
      </c>
      <c r="AO372" s="8"/>
      <c r="AP372" s="8"/>
      <c r="AQ372" s="8"/>
      <c r="AR372" s="8"/>
      <c r="AS372" s="8" t="s">
        <v>100</v>
      </c>
      <c r="AT372" s="8"/>
      <c r="AU372" s="8"/>
      <c r="AV372" s="8"/>
      <c r="AW372" s="8"/>
      <c r="AX372" s="8" t="s">
        <v>94</v>
      </c>
      <c r="AY372" s="8"/>
      <c r="AZ372" s="8"/>
      <c r="BA372" s="8"/>
      <c r="BB372" s="8"/>
      <c r="BC372" s="8" t="s">
        <v>101</v>
      </c>
      <c r="BD372" s="8"/>
      <c r="BE372" s="8"/>
      <c r="BF372" s="8"/>
      <c r="BG372" s="8"/>
      <c r="BH372" s="8" t="s">
        <v>96</v>
      </c>
      <c r="BI372" s="8"/>
      <c r="BJ372" s="8"/>
      <c r="BK372" s="8"/>
      <c r="BL372" s="8"/>
      <c r="BM372" s="8" t="s">
        <v>102</v>
      </c>
      <c r="BN372" s="8"/>
      <c r="BO372" s="8"/>
      <c r="BP372" s="8"/>
      <c r="BU372" s="46">
        <f t="shared" si="3310"/>
        <v>6.8</v>
      </c>
      <c r="BV372" s="47">
        <f t="shared" si="3311"/>
        <v>-36.455097830575703</v>
      </c>
      <c r="BW372" s="45">
        <f t="shared" si="3312"/>
        <v>48.536575585749119</v>
      </c>
      <c r="BX372" s="49"/>
      <c r="BY372" s="10">
        <f t="shared" si="3350"/>
        <v>-47.341177628969405</v>
      </c>
      <c r="BZ372" s="48">
        <f t="shared" si="3351"/>
        <v>-0.82625942139699859</v>
      </c>
      <c r="CA372" s="31">
        <f t="shared" si="3313"/>
        <v>-9.8247984832056188E-4</v>
      </c>
      <c r="CC372" s="44">
        <f t="shared" si="3348"/>
        <v>6.8</v>
      </c>
      <c r="CD372" s="47">
        <f t="shared" si="3348"/>
        <v>-36.455097830575703</v>
      </c>
      <c r="CE372" s="45">
        <f t="shared" si="3349"/>
        <v>-9.8247984832056188E-4</v>
      </c>
      <c r="CF372" s="49"/>
      <c r="CG372" s="10"/>
      <c r="CH372" s="48"/>
      <c r="CI372" s="31"/>
    </row>
    <row r="373" spans="2:87" ht="18.649999999999999" customHeight="1" thickBot="1">
      <c r="B373" s="16"/>
      <c r="D373" s="250" t="s">
        <v>22</v>
      </c>
      <c r="E373" s="251"/>
      <c r="F373" s="252" t="s">
        <v>23</v>
      </c>
      <c r="G373" s="253"/>
      <c r="H373" s="123"/>
      <c r="I373" s="242" t="s">
        <v>1</v>
      </c>
      <c r="J373" s="243"/>
      <c r="K373" s="244" t="s">
        <v>2</v>
      </c>
      <c r="L373" s="245"/>
      <c r="M373" s="123"/>
      <c r="N373" s="242" t="s">
        <v>43</v>
      </c>
      <c r="O373" s="243"/>
      <c r="P373" s="244" t="s">
        <v>44</v>
      </c>
      <c r="Q373" s="245"/>
      <c r="R373" s="123"/>
      <c r="S373" s="242" t="s">
        <v>32</v>
      </c>
      <c r="T373" s="243"/>
      <c r="U373" s="244" t="s">
        <v>33</v>
      </c>
      <c r="V373" s="245"/>
      <c r="W373" s="123"/>
      <c r="X373" s="242" t="s">
        <v>45</v>
      </c>
      <c r="Y373" s="243"/>
      <c r="Z373" s="244" t="s">
        <v>46</v>
      </c>
      <c r="AA373" s="245"/>
      <c r="AB373" s="127"/>
      <c r="AC373" s="242" t="s">
        <v>62</v>
      </c>
      <c r="AD373" s="243"/>
      <c r="AE373" s="244" t="s">
        <v>3</v>
      </c>
      <c r="AF373" s="245"/>
      <c r="AG373" s="123"/>
      <c r="AH373" s="242" t="s">
        <v>76</v>
      </c>
      <c r="AI373" s="243"/>
      <c r="AJ373" s="244" t="s">
        <v>77</v>
      </c>
      <c r="AK373" s="245"/>
      <c r="AL373" s="127"/>
      <c r="AM373" s="242" t="s">
        <v>64</v>
      </c>
      <c r="AN373" s="243"/>
      <c r="AO373" s="244" t="s">
        <v>65</v>
      </c>
      <c r="AP373" s="245"/>
      <c r="AQ373" s="123"/>
      <c r="AR373" s="242" t="s">
        <v>80</v>
      </c>
      <c r="AS373" s="243"/>
      <c r="AT373" s="244" t="s">
        <v>81</v>
      </c>
      <c r="AU373" s="245"/>
      <c r="AV373" s="127"/>
      <c r="AW373" s="242" t="s">
        <v>68</v>
      </c>
      <c r="AX373" s="243"/>
      <c r="AY373" s="244" t="s">
        <v>69</v>
      </c>
      <c r="AZ373" s="245"/>
      <c r="BA373" s="123"/>
      <c r="BB373" s="246" t="s">
        <v>84</v>
      </c>
      <c r="BC373" s="247"/>
      <c r="BD373" s="248" t="s">
        <v>85</v>
      </c>
      <c r="BE373" s="249"/>
      <c r="BF373" s="127"/>
      <c r="BG373" s="242" t="s">
        <v>72</v>
      </c>
      <c r="BH373" s="243"/>
      <c r="BI373" s="244" t="s">
        <v>73</v>
      </c>
      <c r="BJ373" s="245"/>
      <c r="BK373" s="123"/>
      <c r="BL373" s="242" t="s">
        <v>88</v>
      </c>
      <c r="BM373" s="243"/>
      <c r="BN373" s="244" t="s">
        <v>89</v>
      </c>
      <c r="BO373" s="245"/>
      <c r="BP373" s="123"/>
      <c r="BQ373" s="19" t="s">
        <v>165</v>
      </c>
      <c r="BS373" s="63" t="s">
        <v>120</v>
      </c>
      <c r="BT373" s="4"/>
      <c r="BU373" s="46">
        <f t="shared" si="3310"/>
        <v>6.82</v>
      </c>
      <c r="BV373" s="47">
        <f t="shared" si="3311"/>
        <v>-35.596101828734213</v>
      </c>
      <c r="BW373" s="45">
        <f t="shared" si="3312"/>
        <v>47.589752033169709</v>
      </c>
      <c r="BX373" s="49"/>
      <c r="BY373" s="10">
        <f t="shared" si="3350"/>
        <v>-49.168320795851969</v>
      </c>
      <c r="BZ373" s="48">
        <f t="shared" si="3351"/>
        <v>-0.8581490855644156</v>
      </c>
      <c r="CA373" s="31">
        <f t="shared" si="3313"/>
        <v>-1.197385504601151E-3</v>
      </c>
      <c r="CC373" s="44">
        <f t="shared" si="3348"/>
        <v>6.82</v>
      </c>
      <c r="CD373" s="47">
        <f t="shared" si="3348"/>
        <v>-35.596101828734213</v>
      </c>
      <c r="CE373" s="45">
        <f t="shared" si="3349"/>
        <v>-1.197385504601151E-3</v>
      </c>
      <c r="CF373" s="49"/>
      <c r="CG373" s="10"/>
      <c r="CH373" s="48"/>
      <c r="CI373" s="31"/>
    </row>
    <row r="374" spans="2:87" ht="18.649999999999999" customHeight="1" thickTop="1" thickBot="1">
      <c r="B374" s="39">
        <v>1</v>
      </c>
      <c r="D374" s="25">
        <f t="shared" ref="D374" si="3531">COS($F$8*$B374)</f>
        <v>0.94535718882584752</v>
      </c>
      <c r="E374" s="26">
        <v>0</v>
      </c>
      <c r="F374" s="10">
        <v>0</v>
      </c>
      <c r="G374" s="85">
        <f t="shared" ref="G374" si="3532">$E$8*SIN($B374*$F$8)</f>
        <v>0.97810943652416449</v>
      </c>
      <c r="I374" s="21">
        <v>1</v>
      </c>
      <c r="J374" s="24">
        <v>0</v>
      </c>
      <c r="K374" s="22">
        <v>0</v>
      </c>
      <c r="L374" s="23">
        <v>0</v>
      </c>
      <c r="N374" s="21">
        <f t="shared" ref="N374" si="3533">D374*I374+F374*I377-E374*J374-G374*J377</f>
        <v>-0.46034217772544628</v>
      </c>
      <c r="O374" s="24">
        <f t="shared" ref="O374" si="3534">(D374*J374+E374*I374+F374*J377+G374*I377)</f>
        <v>0</v>
      </c>
      <c r="P374" s="22">
        <f t="shared" ref="P374" si="3535">D374*K374+F374*K377-E374*L374-G374*L377</f>
        <v>0</v>
      </c>
      <c r="Q374" s="23">
        <f t="shared" ref="Q374" si="3536">(D374*L374+E374*K374+F374*L377+G374*K377)</f>
        <v>0.97810943652416449</v>
      </c>
      <c r="S374" s="25">
        <f t="shared" ref="S374" si="3537">COS($U$8*$B374)</f>
        <v>0.83669475162758089</v>
      </c>
      <c r="T374" s="26">
        <v>0</v>
      </c>
      <c r="U374" s="10">
        <v>0</v>
      </c>
      <c r="V374" s="85">
        <f t="shared" ref="V374" si="3538">$T$8*SIN($B374*$U$8)</f>
        <v>1.6430085311372387</v>
      </c>
      <c r="X374" s="21">
        <f t="shared" ref="X374" si="3539">N374*S374+P374*S377-O374*T374-Q374*T377</f>
        <v>-0.56372612278847412</v>
      </c>
      <c r="Y374" s="24">
        <f t="shared" ref="Y374" si="3540">(N374*T374+O374*S374+P374*T377+Q374*S377)</f>
        <v>0</v>
      </c>
      <c r="Z374" s="22">
        <f t="shared" ref="Z374" si="3541">N374*U374+P374*U377-O374*V374-Q374*V377</f>
        <v>0</v>
      </c>
      <c r="AA374" s="23">
        <f t="shared" ref="AA374" si="3542">(N374*V374+O374*U374+P374*V377+Q374*U377)</f>
        <v>6.2032906811975708E-2</v>
      </c>
      <c r="AB374" s="8"/>
      <c r="AC374" s="21">
        <v>1</v>
      </c>
      <c r="AD374" s="24">
        <v>0</v>
      </c>
      <c r="AE374" s="22">
        <v>0</v>
      </c>
      <c r="AF374" s="23">
        <v>0</v>
      </c>
      <c r="AH374" s="21">
        <f t="shared" ref="AH374" si="3543">X374*AC374+Z374*AC377-Y374*AD374-AA374*AD377</f>
        <v>-0.66399270775276764</v>
      </c>
      <c r="AI374" s="24">
        <f t="shared" ref="AI374" si="3544">(X374*AD374+Y374*AC374+Z374*AD377+AA374*AC377)</f>
        <v>0</v>
      </c>
      <c r="AJ374" s="22">
        <f t="shared" ref="AJ374" si="3545">X374*AE374+Z374*AE377-Y374*AF374-AA374*AF377</f>
        <v>0</v>
      </c>
      <c r="AK374" s="23">
        <f t="shared" ref="AK374" si="3546">(X374*AF374+Y374*AE374+Z374*AF377+AA374*AE377)</f>
        <v>6.2032906811975708E-2</v>
      </c>
      <c r="AL374" s="8"/>
      <c r="AM374" s="25">
        <f t="shared" ref="AM374" si="3547">COS($AO$8*$B374)</f>
        <v>0.83669475162758089</v>
      </c>
      <c r="AN374" s="26">
        <v>0</v>
      </c>
      <c r="AO374" s="10">
        <v>0</v>
      </c>
      <c r="AP374" s="85">
        <f t="shared" ref="AP374" si="3548">$AN$8*SIN($B374*$AO$8)</f>
        <v>1.6430085311372387</v>
      </c>
      <c r="AR374" s="21">
        <f t="shared" ref="AR374" si="3549">AH374*AM374+AJ374*AM377-AI374*AN374-AK374*AN377</f>
        <v>-0.56688372426276212</v>
      </c>
      <c r="AS374" s="24">
        <f t="shared" ref="AS374" si="3550">(AH374*AN374+AI374*AM374+AJ374*AN377+AK374*AM377)</f>
        <v>0</v>
      </c>
      <c r="AT374" s="22">
        <f t="shared" ref="AT374" si="3551">AH374*AO374+AJ374*AO377-AI374*AP374-AK374*AP377</f>
        <v>0</v>
      </c>
      <c r="AU374" s="23">
        <f t="shared" ref="AU374" si="3552">(AH374*AP374+AI374*AO374+AJ374*AP377+AK374*AO377)</f>
        <v>-1.0390430758929297</v>
      </c>
      <c r="AV374" s="8"/>
      <c r="AW374" s="21">
        <v>1</v>
      </c>
      <c r="AX374" s="24">
        <v>0</v>
      </c>
      <c r="AY374" s="22">
        <v>0</v>
      </c>
      <c r="AZ374" s="23">
        <v>0</v>
      </c>
      <c r="BB374" s="21">
        <f t="shared" ref="BB374" si="3553">AR374*AW374+AT374*AW377-AS374*AX374-AU374*AX377</f>
        <v>0.92638700707029054</v>
      </c>
      <c r="BC374" s="24">
        <f t="shared" ref="BC374" si="3554">(AR374*AX374+AS374*AW374+AT374*AX377+AU374*AW377)</f>
        <v>0</v>
      </c>
      <c r="BD374" s="22">
        <f t="shared" ref="BD374" si="3555">AR374*AY374+AT374*AY377-AS374*AZ374-AU374*AZ377</f>
        <v>0</v>
      </c>
      <c r="BE374" s="23">
        <f t="shared" ref="BE374" si="3556">(AR374*AZ374+AS374*AY374+AT374*AZ377+AU374*AY377)</f>
        <v>-1.0390430758929297</v>
      </c>
      <c r="BF374" s="8"/>
      <c r="BG374" s="25">
        <f t="shared" ref="BG374" si="3557">COS($BI$8*$B374)</f>
        <v>0.94535368912984874</v>
      </c>
      <c r="BH374" s="26">
        <v>0</v>
      </c>
      <c r="BI374" s="10">
        <v>0</v>
      </c>
      <c r="BJ374" s="85">
        <f t="shared" ref="BJ374" si="3558">$BH$8*SIN($B374*$BI$8)</f>
        <v>0.9781398785640365</v>
      </c>
      <c r="BL374" s="21">
        <f t="shared" ref="BL374" si="3559">BB374*BG374+BD374*BG377-BC374*BH374-BE374*BH377</f>
        <v>0.98868887114882653</v>
      </c>
      <c r="BM374" s="24">
        <f t="shared" ref="BM374" si="3560">(BB374*BH374+BC374*BG374+BD374*BH377+BE374*BG377)</f>
        <v>0</v>
      </c>
      <c r="BN374" s="22">
        <f t="shared" ref="BN374" si="3561">BB374*BI374+BD374*BI377-BC374*BJ374-BE374*BJ377</f>
        <v>0</v>
      </c>
      <c r="BO374" s="23">
        <f t="shared" ref="BO374" si="3562">(BB374*BJ374+BC374*BI374+BD374*BJ377+BE374*BI377)</f>
        <v>-7.6127130361171247E-2</v>
      </c>
      <c r="BQ374" s="27">
        <f t="shared" ref="BQ374" si="3563">20*LOG((2*$BL$8)/(($BL$8*BL374+BN374+$BL$8*BL377+BN377)^2+($BL$8*BM374+BO374+$BL$8*BM377+BO377)^2)^0.5)</f>
        <v>-5.1874453723499664E-2</v>
      </c>
      <c r="BS374" s="64">
        <f t="shared" ref="BS374" si="3564">((BL374^2+BM374^2)/(BL377^2+BM377^2))^0.5</f>
        <v>3.3473621624166845</v>
      </c>
      <c r="BT374" s="4"/>
      <c r="BU374" s="46">
        <f t="shared" si="3310"/>
        <v>6.84</v>
      </c>
      <c r="BV374" s="47">
        <f t="shared" si="3311"/>
        <v>-34.723778555717772</v>
      </c>
      <c r="BW374" s="45">
        <f t="shared" si="3312"/>
        <v>46.606385617252691</v>
      </c>
      <c r="BX374" s="49"/>
      <c r="BY374" s="10">
        <f t="shared" si="3350"/>
        <v>-51.163019170974763</v>
      </c>
      <c r="BZ374" s="48">
        <f t="shared" si="3351"/>
        <v>-0.89296313979448927</v>
      </c>
      <c r="CA374" s="31">
        <f t="shared" si="3313"/>
        <v>-1.4637929235923987E-3</v>
      </c>
      <c r="CC374" s="44">
        <f t="shared" si="3348"/>
        <v>6.84</v>
      </c>
      <c r="CD374" s="47">
        <f t="shared" si="3348"/>
        <v>-34.723778555717772</v>
      </c>
      <c r="CE374" s="45">
        <f t="shared" si="3349"/>
        <v>-1.4637929235923987E-3</v>
      </c>
      <c r="CF374" s="49"/>
      <c r="CG374" s="10"/>
      <c r="CH374" s="48"/>
      <c r="CI374" s="31"/>
    </row>
    <row r="375" spans="2:87" ht="18.649999999999999" customHeight="1" thickBot="1">
      <c r="D375" s="25"/>
      <c r="E375" s="10"/>
      <c r="F375" s="10"/>
      <c r="G375" s="31"/>
      <c r="I375" s="29"/>
      <c r="L375" s="30"/>
      <c r="N375" s="29"/>
      <c r="Q375" s="30"/>
      <c r="S375" s="29"/>
      <c r="V375" s="30"/>
      <c r="X375" s="29"/>
      <c r="AA375" s="30"/>
      <c r="AC375" s="29"/>
      <c r="AF375" s="30"/>
      <c r="AH375" s="29"/>
      <c r="AK375" s="30"/>
      <c r="AM375" s="29"/>
      <c r="AP375" s="30"/>
      <c r="AR375" s="29"/>
      <c r="AU375" s="30"/>
      <c r="AW375" s="29"/>
      <c r="AZ375" s="30"/>
      <c r="BB375" s="29"/>
      <c r="BE375" s="30"/>
      <c r="BG375" s="29"/>
      <c r="BJ375" s="30"/>
      <c r="BL375" s="29"/>
      <c r="BO375" s="30"/>
      <c r="BS375" s="65"/>
      <c r="BT375" s="65"/>
      <c r="BU375" s="46">
        <f t="shared" si="3310"/>
        <v>6.86</v>
      </c>
      <c r="BV375" s="47">
        <f t="shared" si="3311"/>
        <v>-33.836533212155103</v>
      </c>
      <c r="BW375" s="45">
        <f t="shared" si="3312"/>
        <v>45.583125233833172</v>
      </c>
      <c r="BX375" s="49"/>
      <c r="BY375" s="10">
        <f t="shared" si="3350"/>
        <v>-53.34887542825733</v>
      </c>
      <c r="BZ375" s="48">
        <f t="shared" si="3351"/>
        <v>-0.93111352845939022</v>
      </c>
      <c r="CA375" s="31">
        <f t="shared" si="3313"/>
        <v>-1.795646193835476E-3</v>
      </c>
      <c r="CC375" s="44">
        <f t="shared" si="3348"/>
        <v>6.86</v>
      </c>
      <c r="CD375" s="47">
        <f t="shared" si="3348"/>
        <v>-33.836533212155103</v>
      </c>
      <c r="CE375" s="45">
        <f t="shared" si="3349"/>
        <v>-1.795646193835476E-3</v>
      </c>
      <c r="CF375" s="49"/>
      <c r="CG375" s="10"/>
      <c r="CH375" s="48"/>
      <c r="CI375" s="31"/>
    </row>
    <row r="376" spans="2:87" ht="18.649999999999999" customHeight="1" thickBot="1">
      <c r="D376" s="254" t="s">
        <v>24</v>
      </c>
      <c r="E376" s="255"/>
      <c r="F376" s="256" t="s">
        <v>25</v>
      </c>
      <c r="G376" s="257"/>
      <c r="H376" s="123"/>
      <c r="I376" s="242" t="s">
        <v>4</v>
      </c>
      <c r="J376" s="243"/>
      <c r="K376" s="244" t="s">
        <v>5</v>
      </c>
      <c r="L376" s="245"/>
      <c r="M376" s="123"/>
      <c r="N376" s="242" t="s">
        <v>6</v>
      </c>
      <c r="O376" s="243"/>
      <c r="P376" s="244" t="s">
        <v>7</v>
      </c>
      <c r="Q376" s="245"/>
      <c r="R376" s="123"/>
      <c r="S376" s="242" t="s">
        <v>34</v>
      </c>
      <c r="T376" s="243"/>
      <c r="U376" s="244" t="s">
        <v>35</v>
      </c>
      <c r="V376" s="245"/>
      <c r="W376" s="123"/>
      <c r="X376" s="242" t="s">
        <v>47</v>
      </c>
      <c r="Y376" s="243"/>
      <c r="Z376" s="244" t="s">
        <v>48</v>
      </c>
      <c r="AA376" s="245"/>
      <c r="AB376" s="127"/>
      <c r="AC376" s="242" t="s">
        <v>63</v>
      </c>
      <c r="AD376" s="243"/>
      <c r="AE376" s="244" t="s">
        <v>8</v>
      </c>
      <c r="AF376" s="245"/>
      <c r="AG376" s="123"/>
      <c r="AH376" s="242" t="s">
        <v>78</v>
      </c>
      <c r="AI376" s="243"/>
      <c r="AJ376" s="244" t="s">
        <v>79</v>
      </c>
      <c r="AK376" s="245"/>
      <c r="AL376" s="127"/>
      <c r="AM376" s="242" t="s">
        <v>67</v>
      </c>
      <c r="AN376" s="243"/>
      <c r="AO376" s="244" t="s">
        <v>66</v>
      </c>
      <c r="AP376" s="245"/>
      <c r="AQ376" s="123"/>
      <c r="AR376" s="242" t="s">
        <v>83</v>
      </c>
      <c r="AS376" s="243"/>
      <c r="AT376" s="244" t="s">
        <v>82</v>
      </c>
      <c r="AU376" s="245"/>
      <c r="AV376" s="127"/>
      <c r="AW376" s="242" t="s">
        <v>71</v>
      </c>
      <c r="AX376" s="243"/>
      <c r="AY376" s="244" t="s">
        <v>70</v>
      </c>
      <c r="AZ376" s="245"/>
      <c r="BA376" s="123"/>
      <c r="BB376" s="124" t="s">
        <v>87</v>
      </c>
      <c r="BC376" s="125"/>
      <c r="BD376" s="122" t="s">
        <v>86</v>
      </c>
      <c r="BE376" s="126"/>
      <c r="BF376" s="127"/>
      <c r="BG376" s="242" t="s">
        <v>74</v>
      </c>
      <c r="BH376" s="243"/>
      <c r="BI376" s="244" t="s">
        <v>75</v>
      </c>
      <c r="BJ376" s="245"/>
      <c r="BK376" s="123"/>
      <c r="BL376" s="242" t="s">
        <v>91</v>
      </c>
      <c r="BM376" s="243"/>
      <c r="BN376" s="244" t="s">
        <v>90</v>
      </c>
      <c r="BO376" s="245"/>
      <c r="BP376" s="123"/>
      <c r="BQ376" s="35" t="s">
        <v>166</v>
      </c>
      <c r="BS376" s="66" t="s">
        <v>121</v>
      </c>
      <c r="BT376" s="65"/>
      <c r="BU376" s="46">
        <f t="shared" si="3310"/>
        <v>6.88</v>
      </c>
      <c r="BV376" s="47">
        <f t="shared" si="3311"/>
        <v>-32.932666926779952</v>
      </c>
      <c r="BW376" s="45">
        <f t="shared" si="3312"/>
        <v>44.516147725268048</v>
      </c>
      <c r="BX376" s="49"/>
      <c r="BY376" s="10">
        <f t="shared" si="3350"/>
        <v>-55.754183575102225</v>
      </c>
      <c r="BZ376" s="48">
        <f t="shared" si="3351"/>
        <v>-0.97309407514687696</v>
      </c>
      <c r="CA376" s="31">
        <f t="shared" si="3313"/>
        <v>-2.2112007549409756E-3</v>
      </c>
      <c r="CC376" s="44">
        <f t="shared" si="3348"/>
        <v>6.88</v>
      </c>
      <c r="CD376" s="47">
        <f t="shared" si="3348"/>
        <v>-32.932666926779952</v>
      </c>
      <c r="CE376" s="45">
        <f t="shared" si="3349"/>
        <v>-2.2112007549409756E-3</v>
      </c>
      <c r="CF376" s="49"/>
      <c r="CG376" s="10"/>
      <c r="CH376" s="48"/>
      <c r="CI376" s="31"/>
    </row>
    <row r="377" spans="2:87" ht="18.649999999999999" customHeight="1" thickTop="1" thickBot="1">
      <c r="D377" s="15">
        <v>0</v>
      </c>
      <c r="E377" s="145">
        <f t="shared" ref="E377" si="3565">(1/$E$8)*SIN($B374*$F$8)</f>
        <v>0.10867882628046271</v>
      </c>
      <c r="F377" s="15">
        <f t="shared" ref="F377" si="3566">COS($F$8*$B374)</f>
        <v>0.94535718882584752</v>
      </c>
      <c r="G377" s="37">
        <v>0</v>
      </c>
      <c r="I377" s="21">
        <v>0</v>
      </c>
      <c r="J377" s="24">
        <f t="shared" ref="J377" si="3567">(TAN($K$8*$B374))/$J$8</f>
        <v>1.4371596000000002</v>
      </c>
      <c r="K377" s="22">
        <v>1</v>
      </c>
      <c r="L377" s="23">
        <v>0</v>
      </c>
      <c r="N377" s="21">
        <f t="shared" ref="N377" si="3568">D377*I374+F377*I377-E377*J374-G377*J377</f>
        <v>0</v>
      </c>
      <c r="O377" s="24">
        <f t="shared" ref="O377" si="3569">(D377*J374+E377*I374+F377*J377+G377*I377)</f>
        <v>1.4673079856305424</v>
      </c>
      <c r="P377" s="22">
        <f t="shared" ref="P377" si="3570">D377*K374+F377*K377-E377*L374-G377*L377</f>
        <v>0.94535718882584752</v>
      </c>
      <c r="Q377" s="23">
        <f t="shared" ref="Q377" si="3571">(D377*L374+E377*K374+F377*L377+G377*K377)</f>
        <v>0</v>
      </c>
      <c r="S377" s="15">
        <v>0</v>
      </c>
      <c r="T377" s="145">
        <f t="shared" ref="T377" si="3572">(1/$T$8)*SIN($B374*$U$8)</f>
        <v>0.18255650345969315</v>
      </c>
      <c r="U377" s="15">
        <f t="shared" ref="U377" si="3573">COS($U$8*$B374)</f>
        <v>0.83669475162758089</v>
      </c>
      <c r="V377" s="37">
        <v>0</v>
      </c>
      <c r="X377" s="21">
        <f t="shared" ref="X377" si="3574">N377*S374+P377*S377-O377*T374-Q377*T377</f>
        <v>0</v>
      </c>
      <c r="Y377" s="24">
        <f t="shared" ref="Y377" si="3575">(N377*T374+O377*S374+P377*T377+Q377*S377)</f>
        <v>1.4002699935108445</v>
      </c>
      <c r="Z377" s="22">
        <f t="shared" ref="Z377" si="3576">N377*U374+P377*U377-O377*V374-Q377*V377</f>
        <v>-1.6198241398927875</v>
      </c>
      <c r="AA377" s="23">
        <f t="shared" ref="AA377" si="3577">(N377*V374+O377*U374+P377*V377+Q377*U377)</f>
        <v>0</v>
      </c>
      <c r="AB377" s="8"/>
      <c r="AC377" s="21">
        <v>0</v>
      </c>
      <c r="AD377" s="24">
        <f t="shared" ref="AD377" si="3578">(TAN($AE$8*$B374))/$AD$8</f>
        <v>1.6163450999999998</v>
      </c>
      <c r="AE377" s="22">
        <v>1</v>
      </c>
      <c r="AF377" s="23">
        <v>0</v>
      </c>
      <c r="AH377" s="21">
        <f t="shared" ref="AH377" si="3579">X377*AC374+Z377*AC377-Y377*AD374-AA377*AD377</f>
        <v>0</v>
      </c>
      <c r="AI377" s="24">
        <f t="shared" ref="AI377" si="3580">(X377*AD374+Y377*AC374+Z377*AD377+AA377*AC377)</f>
        <v>-1.2179248178665767</v>
      </c>
      <c r="AJ377" s="22">
        <f t="shared" ref="AJ377" si="3581">X377*AE374+Z377*AE377-Y377*AF374-AA377*AF377</f>
        <v>-1.6198241398927875</v>
      </c>
      <c r="AK377" s="23">
        <f t="shared" ref="AK377" si="3582">(X377*AF374+Y377*AE374+Z377*AF377+AA377*AE377)</f>
        <v>0</v>
      </c>
      <c r="AL377" s="8"/>
      <c r="AM377" s="15">
        <v>0</v>
      </c>
      <c r="AN377" s="85">
        <f t="shared" ref="AN377" si="3583">(1/$AN$8)*SIN($B374*$AO$8)</f>
        <v>0.18255650345969315</v>
      </c>
      <c r="AO377" s="25">
        <f t="shared" ref="AO377" si="3584">COS($AO$8*$B374)</f>
        <v>0.83669475162758089</v>
      </c>
      <c r="AP377" s="37">
        <v>0</v>
      </c>
      <c r="AR377" s="21">
        <f t="shared" ref="AR377" si="3585">AH377*AM374+AJ377*AM377-AI377*AN374-AK377*AN377</f>
        <v>0</v>
      </c>
      <c r="AS377" s="24">
        <f t="shared" ref="AS377" si="3586">(AH377*AN374+AI377*AM374+AJ377*AN377+AK377*AM377)</f>
        <v>-1.3147407341843742</v>
      </c>
      <c r="AT377" s="22">
        <f t="shared" ref="AT377" si="3587">AH377*AO374+AJ377*AO377-AI377*AP374-AK377*AP377</f>
        <v>0.64576250963059745</v>
      </c>
      <c r="AU377" s="23">
        <f t="shared" ref="AU377" si="3588">(AH377*AP374+AI377*AO374+AJ377*AP377+AK377*AO377)</f>
        <v>0</v>
      </c>
      <c r="AV377" s="8"/>
      <c r="AW377" s="21">
        <v>0</v>
      </c>
      <c r="AX377" s="24">
        <f t="shared" ref="AX377" si="3589">(TAN($AY$8*$B374))/$AX$8</f>
        <v>1.4371596000000002</v>
      </c>
      <c r="AY377" s="22">
        <v>1</v>
      </c>
      <c r="AZ377" s="23">
        <v>0</v>
      </c>
      <c r="BB377" s="21">
        <f t="shared" ref="BB377" si="3590">AR377*AW374+AT377*AW377-AS377*AX374-AU377*AX377</f>
        <v>0</v>
      </c>
      <c r="BC377" s="24">
        <f t="shared" ref="BC377" si="3591">(AR377*AX374+AS377*AW374+AT377*AX377+AU377*AW377)</f>
        <v>-0.38667694414866849</v>
      </c>
      <c r="BD377" s="22">
        <f t="shared" ref="BD377" si="3592">AR377*AY374+AT377*AY377-AS377*AZ374-AU377*AZ377</f>
        <v>0.64576250963059745</v>
      </c>
      <c r="BE377" s="23">
        <f t="shared" ref="BE377" si="3593">(AR377*AZ374+AS377*AY374+AT377*AZ377+AU377*AY377)</f>
        <v>0</v>
      </c>
      <c r="BF377" s="8"/>
      <c r="BG377" s="15">
        <v>0</v>
      </c>
      <c r="BH377" s="85">
        <f t="shared" ref="BH377" si="3594">(1/$BH$8)*SIN($B374*$BI$8)</f>
        <v>0.10868220872933738</v>
      </c>
      <c r="BI377" s="25">
        <f t="shared" ref="BI377" si="3595">COS($BI$8*$B374)</f>
        <v>0.94535368912984874</v>
      </c>
      <c r="BJ377" s="37">
        <v>0</v>
      </c>
      <c r="BL377" s="21">
        <f t="shared" ref="BL377" si="3596">BB377*BG374+BD377*BG377-BC377*BH374-BE377*BH377</f>
        <v>0</v>
      </c>
      <c r="BM377" s="24">
        <f t="shared" ref="BM377" si="3597">(BB377*BH374+BC377*BG374+BD377*BH377+BE377*BG377)</f>
        <v>-0.29536357979114691</v>
      </c>
      <c r="BN377" s="22">
        <f t="shared" ref="BN377" si="3598">BB377*BI374+BD377*BI377-BC377*BJ374-BE377*BJ377</f>
        <v>0.9886981099741261</v>
      </c>
      <c r="BO377" s="23">
        <f t="shared" ref="BO377" si="3599">(BB377*BJ374+BC377*BI374+BD377*BJ377+BE377*BI377)</f>
        <v>0</v>
      </c>
      <c r="BQ377" s="38">
        <f t="shared" ref="BQ377" si="3600">(180/PI())*ATAN(-1*(($BL$8*BM374+BO374+$BL$8*BM377+BO377)/($BL$8*BL374+BN374+$BL$8*BL377+BN377)))</f>
        <v>10.640105876705164</v>
      </c>
      <c r="BS377" s="67">
        <f t="shared" ref="BS377" si="3601">20*LOG(((($BL$8*BL374+BN374-$BL$8*BL377-BN377)^2+($BL$8*BM374+BO374-$BL$8*BM377-BO377)^2)/(($BL$8*BL374+BN374+$BL$8*BL377+BN377)^2+($BL$8*BM374+BO374+$BL$8*BM377+BO377)^2))^0.5)</f>
        <v>-19.254219159546455</v>
      </c>
      <c r="BT377" s="65"/>
      <c r="BU377" s="46">
        <f t="shared" si="3310"/>
        <v>6.9</v>
      </c>
      <c r="BV377" s="47">
        <f t="shared" si="3311"/>
        <v>-32.010354227584301</v>
      </c>
      <c r="BW377" s="45">
        <f t="shared" si="3312"/>
        <v>43.401064053765978</v>
      </c>
      <c r="BX377" s="49"/>
      <c r="BY377" s="10">
        <f t="shared" si="3350"/>
        <v>-58.413145157058644</v>
      </c>
      <c r="BZ377" s="48">
        <f t="shared" si="3351"/>
        <v>-1.0195017094360534</v>
      </c>
      <c r="CA377" s="31">
        <f t="shared" si="3313"/>
        <v>-2.7345483636967119E-3</v>
      </c>
      <c r="CC377" s="44">
        <f t="shared" si="3348"/>
        <v>6.9</v>
      </c>
      <c r="CD377" s="47">
        <f t="shared" si="3348"/>
        <v>-32.010354227584301</v>
      </c>
      <c r="CE377" s="45">
        <f t="shared" si="3349"/>
        <v>-2.7345483636967119E-3</v>
      </c>
      <c r="CF377" s="49"/>
      <c r="CG377" s="10"/>
      <c r="CH377" s="48"/>
      <c r="CI377" s="31"/>
    </row>
    <row r="378" spans="2:87" ht="18.649999999999999" customHeight="1">
      <c r="BS378" s="32"/>
      <c r="BU378" s="46">
        <f t="shared" si="3310"/>
        <v>6.92</v>
      </c>
      <c r="BV378" s="47">
        <f t="shared" si="3311"/>
        <v>-31.067616744426111</v>
      </c>
      <c r="BW378" s="45">
        <f t="shared" si="3312"/>
        <v>42.23280115062483</v>
      </c>
      <c r="BX378" s="49"/>
      <c r="BY378" s="10">
        <f t="shared" si="3350"/>
        <v>-61.367478728236343</v>
      </c>
      <c r="BZ378" s="48">
        <f t="shared" si="3351"/>
        <v>-1.0710645574553066</v>
      </c>
      <c r="CA378" s="31">
        <f t="shared" si="3313"/>
        <v>-3.3977585478093429E-3</v>
      </c>
      <c r="CC378" s="44">
        <f t="shared" si="3348"/>
        <v>6.92</v>
      </c>
      <c r="CD378" s="47">
        <f t="shared" si="3348"/>
        <v>-31.067616744426111</v>
      </c>
      <c r="CE378" s="45">
        <f t="shared" si="3349"/>
        <v>-3.3977585478093429E-3</v>
      </c>
      <c r="CF378" s="49"/>
      <c r="CG378" s="10"/>
      <c r="CH378" s="48"/>
      <c r="CI378" s="31"/>
    </row>
    <row r="379" spans="2:87" ht="18.649999999999999" customHeight="1" thickBot="1">
      <c r="D379" s="8"/>
      <c r="E379" s="8" t="s">
        <v>93</v>
      </c>
      <c r="F379" s="8"/>
      <c r="G379" s="8"/>
      <c r="H379" s="8"/>
      <c r="I379" s="8"/>
      <c r="J379" s="8" t="s">
        <v>94</v>
      </c>
      <c r="K379" s="8"/>
      <c r="L379" s="8"/>
      <c r="M379" s="8"/>
      <c r="N379" s="8"/>
      <c r="O379" s="8" t="s">
        <v>95</v>
      </c>
      <c r="P379" s="8"/>
      <c r="Q379" s="8"/>
      <c r="R379" s="8"/>
      <c r="S379" s="8"/>
      <c r="T379" s="8" t="s">
        <v>96</v>
      </c>
      <c r="U379" s="8"/>
      <c r="V379" s="8"/>
      <c r="W379" s="8"/>
      <c r="X379" s="8"/>
      <c r="Y379" s="8" t="s">
        <v>97</v>
      </c>
      <c r="Z379" s="8"/>
      <c r="AA379" s="8"/>
      <c r="AB379" s="8"/>
      <c r="AC379" s="8"/>
      <c r="AD379" s="8" t="s">
        <v>98</v>
      </c>
      <c r="AE379" s="8"/>
      <c r="AF379" s="8"/>
      <c r="AG379" s="8"/>
      <c r="AH379" s="8"/>
      <c r="AI379" s="8" t="s">
        <v>99</v>
      </c>
      <c r="AJ379" s="8"/>
      <c r="AK379" s="8"/>
      <c r="AL379" s="8"/>
      <c r="AM379" s="8"/>
      <c r="AN379" s="8" t="s">
        <v>96</v>
      </c>
      <c r="AO379" s="8"/>
      <c r="AP379" s="8"/>
      <c r="AQ379" s="8"/>
      <c r="AR379" s="8"/>
      <c r="AS379" s="8" t="s">
        <v>100</v>
      </c>
      <c r="AT379" s="8"/>
      <c r="AU379" s="8"/>
      <c r="AV379" s="8"/>
      <c r="AW379" s="8"/>
      <c r="AX379" s="8" t="s">
        <v>94</v>
      </c>
      <c r="AY379" s="8"/>
      <c r="AZ379" s="8"/>
      <c r="BA379" s="8"/>
      <c r="BB379" s="8"/>
      <c r="BC379" s="8" t="s">
        <v>101</v>
      </c>
      <c r="BD379" s="8"/>
      <c r="BE379" s="8"/>
      <c r="BF379" s="8"/>
      <c r="BG379" s="8"/>
      <c r="BH379" s="8" t="s">
        <v>96</v>
      </c>
      <c r="BI379" s="8"/>
      <c r="BJ379" s="8"/>
      <c r="BK379" s="8"/>
      <c r="BL379" s="8"/>
      <c r="BM379" s="8" t="s">
        <v>102</v>
      </c>
      <c r="BN379" s="8"/>
      <c r="BO379" s="8"/>
      <c r="BP379" s="8"/>
      <c r="BU379" s="46">
        <f t="shared" si="3310"/>
        <v>6.94</v>
      </c>
      <c r="BV379" s="47">
        <f t="shared" si="3311"/>
        <v>-30.102292108823615</v>
      </c>
      <c r="BW379" s="45">
        <f t="shared" si="3312"/>
        <v>41.005451576060075</v>
      </c>
      <c r="BX379" s="49"/>
      <c r="BY379" s="10">
        <f t="shared" si="3350"/>
        <v>-64.6685760731621</v>
      </c>
      <c r="BZ379" s="48">
        <f t="shared" si="3351"/>
        <v>-1.128679575053104</v>
      </c>
      <c r="CA379" s="31">
        <f t="shared" si="3313"/>
        <v>-4.2439208847829049E-3</v>
      </c>
      <c r="CC379" s="44">
        <f t="shared" si="3348"/>
        <v>6.94</v>
      </c>
      <c r="CD379" s="47">
        <f t="shared" si="3348"/>
        <v>-30.102292108823615</v>
      </c>
      <c r="CE379" s="45">
        <f t="shared" si="3349"/>
        <v>-4.2439208847829049E-3</v>
      </c>
      <c r="CF379" s="49"/>
      <c r="CG379" s="10"/>
      <c r="CH379" s="48"/>
      <c r="CI379" s="31"/>
    </row>
    <row r="380" spans="2:87" ht="18.649999999999999" customHeight="1" thickBot="1">
      <c r="B380" s="16"/>
      <c r="D380" s="250" t="s">
        <v>22</v>
      </c>
      <c r="E380" s="251"/>
      <c r="F380" s="252" t="s">
        <v>23</v>
      </c>
      <c r="G380" s="253"/>
      <c r="H380" s="123"/>
      <c r="I380" s="242" t="s">
        <v>1</v>
      </c>
      <c r="J380" s="243"/>
      <c r="K380" s="244" t="s">
        <v>2</v>
      </c>
      <c r="L380" s="245"/>
      <c r="M380" s="123"/>
      <c r="N380" s="242" t="s">
        <v>43</v>
      </c>
      <c r="O380" s="243"/>
      <c r="P380" s="244" t="s">
        <v>44</v>
      </c>
      <c r="Q380" s="245"/>
      <c r="R380" s="123"/>
      <c r="S380" s="242" t="s">
        <v>32</v>
      </c>
      <c r="T380" s="243"/>
      <c r="U380" s="244" t="s">
        <v>33</v>
      </c>
      <c r="V380" s="245"/>
      <c r="W380" s="123"/>
      <c r="X380" s="242" t="s">
        <v>45</v>
      </c>
      <c r="Y380" s="243"/>
      <c r="Z380" s="244" t="s">
        <v>46</v>
      </c>
      <c r="AA380" s="245"/>
      <c r="AB380" s="127"/>
      <c r="AC380" s="242" t="s">
        <v>62</v>
      </c>
      <c r="AD380" s="243"/>
      <c r="AE380" s="244" t="s">
        <v>3</v>
      </c>
      <c r="AF380" s="245"/>
      <c r="AG380" s="123"/>
      <c r="AH380" s="242" t="s">
        <v>76</v>
      </c>
      <c r="AI380" s="243"/>
      <c r="AJ380" s="244" t="s">
        <v>77</v>
      </c>
      <c r="AK380" s="245"/>
      <c r="AL380" s="127"/>
      <c r="AM380" s="242" t="s">
        <v>64</v>
      </c>
      <c r="AN380" s="243"/>
      <c r="AO380" s="244" t="s">
        <v>65</v>
      </c>
      <c r="AP380" s="245"/>
      <c r="AQ380" s="123"/>
      <c r="AR380" s="242" t="s">
        <v>80</v>
      </c>
      <c r="AS380" s="243"/>
      <c r="AT380" s="244" t="s">
        <v>81</v>
      </c>
      <c r="AU380" s="245"/>
      <c r="AV380" s="127"/>
      <c r="AW380" s="242" t="s">
        <v>68</v>
      </c>
      <c r="AX380" s="243"/>
      <c r="AY380" s="244" t="s">
        <v>69</v>
      </c>
      <c r="AZ380" s="245"/>
      <c r="BA380" s="123"/>
      <c r="BB380" s="246" t="s">
        <v>84</v>
      </c>
      <c r="BC380" s="247"/>
      <c r="BD380" s="248" t="s">
        <v>85</v>
      </c>
      <c r="BE380" s="249"/>
      <c r="BF380" s="127"/>
      <c r="BG380" s="242" t="s">
        <v>72</v>
      </c>
      <c r="BH380" s="243"/>
      <c r="BI380" s="244" t="s">
        <v>73</v>
      </c>
      <c r="BJ380" s="245"/>
      <c r="BK380" s="123"/>
      <c r="BL380" s="242" t="s">
        <v>88</v>
      </c>
      <c r="BM380" s="243"/>
      <c r="BN380" s="244" t="s">
        <v>89</v>
      </c>
      <c r="BO380" s="245"/>
      <c r="BP380" s="123"/>
      <c r="BQ380" s="19" t="s">
        <v>165</v>
      </c>
      <c r="BS380" s="63" t="s">
        <v>120</v>
      </c>
      <c r="BT380" s="4"/>
      <c r="BU380" s="46">
        <f t="shared" si="3310"/>
        <v>6.96</v>
      </c>
      <c r="BV380" s="47">
        <f t="shared" si="3311"/>
        <v>-29.111996733025908</v>
      </c>
      <c r="BW380" s="45">
        <f t="shared" si="3312"/>
        <v>39.712080054596861</v>
      </c>
      <c r="BX380" s="49"/>
      <c r="BY380" s="10">
        <f t="shared" si="3350"/>
        <v>-68.380429375641526</v>
      </c>
      <c r="BZ380" s="48">
        <f t="shared" si="3351"/>
        <v>-1.193463636532395</v>
      </c>
      <c r="CA380" s="31">
        <f t="shared" si="3313"/>
        <v>-5.3315217691392554E-3</v>
      </c>
      <c r="CC380" s="44">
        <f t="shared" si="3348"/>
        <v>6.96</v>
      </c>
      <c r="CD380" s="47">
        <f t="shared" si="3348"/>
        <v>-29.111996733025908</v>
      </c>
      <c r="CE380" s="45">
        <f t="shared" si="3349"/>
        <v>-5.3315217691392554E-3</v>
      </c>
      <c r="CF380" s="49"/>
      <c r="CG380" s="10"/>
      <c r="CH380" s="48"/>
      <c r="CI380" s="31"/>
    </row>
    <row r="381" spans="2:87" ht="18.649999999999999" customHeight="1" thickTop="1" thickBot="1">
      <c r="B381" s="39">
        <v>1.02</v>
      </c>
      <c r="D381" s="25">
        <f t="shared" ref="D381" si="3602">COS($F$8*$B381)</f>
        <v>0.94317076519695298</v>
      </c>
      <c r="E381" s="26">
        <v>0</v>
      </c>
      <c r="F381" s="10">
        <v>0</v>
      </c>
      <c r="G381" s="85">
        <f t="shared" ref="G381" si="3603">$E$8*SIN($B381*$F$8)</f>
        <v>0.9969253578378614</v>
      </c>
      <c r="I381" s="21">
        <v>1</v>
      </c>
      <c r="J381" s="24">
        <v>0</v>
      </c>
      <c r="K381" s="22">
        <v>0</v>
      </c>
      <c r="L381" s="23">
        <v>0</v>
      </c>
      <c r="N381" s="21">
        <f t="shared" ref="N381" si="3604">D381*I381+F381*I384-E381*J381-G381*J384</f>
        <v>-0.53548567434039818</v>
      </c>
      <c r="O381" s="24">
        <f t="shared" ref="O381" si="3605">(D381*J381+E381*I381+F381*J384+G381*I384)</f>
        <v>0</v>
      </c>
      <c r="P381" s="22">
        <f t="shared" ref="P381" si="3606">D381*K381+F381*K384-E381*L381-G381*L384</f>
        <v>0</v>
      </c>
      <c r="Q381" s="23">
        <f t="shared" ref="Q381" si="3607">(D381*L381+E381*K381+F381*L384+G381*K384)</f>
        <v>0.9969253578378614</v>
      </c>
      <c r="S381" s="25">
        <f t="shared" ref="S381" si="3608">COS($U$8*$B381)</f>
        <v>0.83029035801750184</v>
      </c>
      <c r="T381" s="26">
        <v>0</v>
      </c>
      <c r="U381" s="10">
        <v>0</v>
      </c>
      <c r="V381" s="85">
        <f t="shared" ref="V381" si="3609">$T$8*SIN($B381*$U$8)</f>
        <v>1.6719932094504801</v>
      </c>
      <c r="X381" s="21">
        <f t="shared" ref="X381" si="3610">N381*S381+P381*S384-O381*T381-Q381*T384</f>
        <v>-0.6298144176650986</v>
      </c>
      <c r="Y381" s="24">
        <f t="shared" ref="Y381" si="3611">(N381*T381+O381*S381+P381*T384+Q381*S384)</f>
        <v>0</v>
      </c>
      <c r="Z381" s="22">
        <f t="shared" ref="Z381" si="3612">N381*U381+P381*U384-O381*V381-Q381*V384</f>
        <v>0</v>
      </c>
      <c r="AA381" s="23">
        <f t="shared" ref="AA381" si="3613">(N381*V381+O381*U381+P381*V384+Q381*U384)</f>
        <v>-6.7590898979232872E-2</v>
      </c>
      <c r="AB381" s="8"/>
      <c r="AC381" s="21">
        <v>1</v>
      </c>
      <c r="AD381" s="24">
        <v>0</v>
      </c>
      <c r="AE381" s="22">
        <v>0</v>
      </c>
      <c r="AF381" s="23">
        <v>0</v>
      </c>
      <c r="AH381" s="21">
        <f t="shared" ref="AH381" si="3614">X381*AC381+Z381*AC384-Y381*AD381-AA381*AD384</f>
        <v>-0.51676134392972595</v>
      </c>
      <c r="AI381" s="24">
        <f t="shared" ref="AI381" si="3615">(X381*AD381+Y381*AC381+Z381*AD384+AA381*AC384)</f>
        <v>0</v>
      </c>
      <c r="AJ381" s="22">
        <f t="shared" ref="AJ381" si="3616">X381*AE381+Z381*AE384-Y381*AF381-AA381*AF384</f>
        <v>0</v>
      </c>
      <c r="AK381" s="23">
        <f t="shared" ref="AK381" si="3617">(X381*AF381+Y381*AE381+Z381*AF384+AA381*AE384)</f>
        <v>-6.7590898979232872E-2</v>
      </c>
      <c r="AL381" s="8"/>
      <c r="AM381" s="25">
        <f t="shared" ref="AM381" si="3618">COS($AO$8*$B381)</f>
        <v>0.83029035801750184</v>
      </c>
      <c r="AN381" s="26">
        <v>0</v>
      </c>
      <c r="AO381" s="10">
        <v>0</v>
      </c>
      <c r="AP381" s="85">
        <f t="shared" ref="AP381" si="3619">$AN$8*SIN($B381*$AO$8)</f>
        <v>1.6719932094504801</v>
      </c>
      <c r="AR381" s="21">
        <f t="shared" ref="AR381" si="3620">AH381*AM381+AJ381*AM384-AI381*AN381-AK381*AN384</f>
        <v>-0.41650512524835859</v>
      </c>
      <c r="AS381" s="24">
        <f t="shared" ref="AS381" si="3621">(AH381*AN381+AI381*AM381+AJ381*AN384+AK381*AM384)</f>
        <v>0</v>
      </c>
      <c r="AT381" s="22">
        <f t="shared" ref="AT381" si="3622">AH381*AO381+AJ381*AO384-AI381*AP381-AK381*AP384</f>
        <v>0</v>
      </c>
      <c r="AU381" s="23">
        <f t="shared" ref="AU381" si="3623">(AH381*AP381+AI381*AO381+AJ381*AP384+AK381*AO384)</f>
        <v>-0.92014152966919793</v>
      </c>
      <c r="AV381" s="8"/>
      <c r="AW381" s="21">
        <v>1</v>
      </c>
      <c r="AX381" s="24">
        <v>0</v>
      </c>
      <c r="AY381" s="22">
        <v>0</v>
      </c>
      <c r="AZ381" s="23">
        <v>0</v>
      </c>
      <c r="BB381" s="21">
        <f t="shared" ref="BB381" si="3624">AR381*AW381+AT381*AW384-AS381*AX381-AU381*AX384</f>
        <v>0.94826425034654915</v>
      </c>
      <c r="BC381" s="24">
        <f t="shared" ref="BC381" si="3625">(AR381*AX381+AS381*AW381+AT381*AX384+AU381*AW384)</f>
        <v>0</v>
      </c>
      <c r="BD381" s="22">
        <f t="shared" ref="BD381" si="3626">AR381*AY381+AT381*AY384-AS381*AZ381-AU381*AZ384</f>
        <v>0</v>
      </c>
      <c r="BE381" s="23">
        <f t="shared" ref="BE381" si="3627">(AR381*AZ381+AS381*AY381+AT381*AZ384+AU381*AY384)</f>
        <v>-0.92014152966919793</v>
      </c>
      <c r="BF381" s="8"/>
      <c r="BG381" s="25">
        <f t="shared" ref="BG381" si="3628">COS($BI$8*$B381)</f>
        <v>0.94316712683688808</v>
      </c>
      <c r="BH381" s="26">
        <v>0</v>
      </c>
      <c r="BI381" s="10">
        <v>0</v>
      </c>
      <c r="BJ381" s="85">
        <f t="shared" ref="BJ381" si="3629">$BH$8*SIN($B381*$BI$8)</f>
        <v>0.99695633690159413</v>
      </c>
      <c r="BL381" s="21">
        <f t="shared" ref="BL381" si="3630">BB381*BG381+BD381*BG384-BC381*BH381-BE381*BH384</f>
        <v>0.99629843835371623</v>
      </c>
      <c r="BM381" s="24">
        <f t="shared" ref="BM381" si="3631">(BB381*BH381+BC381*BG381+BD381*BH384+BE381*BG384)</f>
        <v>0</v>
      </c>
      <c r="BN381" s="22">
        <f t="shared" ref="BN381" si="3632">BB381*BI381+BD381*BI384-BC381*BJ381-BE381*BJ384</f>
        <v>0</v>
      </c>
      <c r="BO381" s="23">
        <f t="shared" ref="BO381" si="3633">(BB381*BJ381+BC381*BI381+BD381*BJ384+BE381*BI384)</f>
        <v>7.7530810618835266E-2</v>
      </c>
      <c r="BQ381" s="27">
        <f t="shared" ref="BQ381" si="3634">20*LOG((2*$BL$8)/(($BL$8*BL381+BN381+$BL$8*BL384+BN384)^2+($BL$8*BM381+BO381+$BL$8*BM384+BO384)^2)^0.5)</f>
        <v>-3.4458198379535079E-4</v>
      </c>
      <c r="BS381" s="64">
        <f t="shared" ref="BS381" si="3635">((BL381^2+BM381^2)/(BL384^2+BM384^2))^0.5</f>
        <v>10.449284260823152</v>
      </c>
      <c r="BT381" s="4"/>
      <c r="BU381" s="46">
        <f t="shared" si="3310"/>
        <v>6.98</v>
      </c>
      <c r="BV381" s="47">
        <f t="shared" si="3311"/>
        <v>-28.094080774601508</v>
      </c>
      <c r="BW381" s="45">
        <f t="shared" si="3312"/>
        <v>38.344471467083999</v>
      </c>
      <c r="BX381" s="49"/>
      <c r="BY381" s="10">
        <f t="shared" si="3350"/>
        <v>-72.583662067545646</v>
      </c>
      <c r="BZ381" s="48">
        <f t="shared" si="3351"/>
        <v>-1.2668238862335863</v>
      </c>
      <c r="CA381" s="31">
        <f t="shared" si="3313"/>
        <v>-6.7408277808303288E-3</v>
      </c>
      <c r="CC381" s="44">
        <f t="shared" si="3348"/>
        <v>6.98</v>
      </c>
      <c r="CD381" s="47">
        <f t="shared" si="3348"/>
        <v>-28.094080774601508</v>
      </c>
      <c r="CE381" s="45">
        <f t="shared" si="3349"/>
        <v>-6.7408277808303288E-3</v>
      </c>
      <c r="CF381" s="49"/>
      <c r="CG381" s="10"/>
      <c r="CH381" s="48"/>
      <c r="CI381" s="31"/>
    </row>
    <row r="382" spans="2:87" ht="18.649999999999999" customHeight="1" thickBot="1">
      <c r="D382" s="25"/>
      <c r="E382" s="10"/>
      <c r="F382" s="10"/>
      <c r="G382" s="31"/>
      <c r="I382" s="29"/>
      <c r="L382" s="30"/>
      <c r="N382" s="29"/>
      <c r="Q382" s="30"/>
      <c r="S382" s="29"/>
      <c r="V382" s="30"/>
      <c r="X382" s="29"/>
      <c r="AA382" s="30"/>
      <c r="AC382" s="29"/>
      <c r="AF382" s="30"/>
      <c r="AH382" s="29"/>
      <c r="AK382" s="30"/>
      <c r="AM382" s="29"/>
      <c r="AP382" s="30"/>
      <c r="AR382" s="29"/>
      <c r="AU382" s="30"/>
      <c r="AW382" s="29"/>
      <c r="AZ382" s="30"/>
      <c r="BB382" s="29"/>
      <c r="BE382" s="30"/>
      <c r="BG382" s="29"/>
      <c r="BJ382" s="30"/>
      <c r="BL382" s="29"/>
      <c r="BO382" s="30"/>
      <c r="BS382" s="65"/>
      <c r="BT382" s="65"/>
      <c r="BU382" s="46">
        <f t="shared" si="3310"/>
        <v>7</v>
      </c>
      <c r="BV382" s="47">
        <f t="shared" si="3311"/>
        <v>-27.045573096737346</v>
      </c>
      <c r="BW382" s="45">
        <f t="shared" si="3312"/>
        <v>36.892798225733117</v>
      </c>
      <c r="BX382" s="49"/>
      <c r="BY382" s="10">
        <f t="shared" si="3350"/>
        <v>-77.3811656558197</v>
      </c>
      <c r="BZ382" s="48">
        <f t="shared" si="3351"/>
        <v>-1.3505561197252109</v>
      </c>
      <c r="CA382" s="31">
        <f t="shared" si="3313"/>
        <v>-8.5833356866235333E-3</v>
      </c>
      <c r="CC382" s="44">
        <f t="shared" si="3348"/>
        <v>7</v>
      </c>
      <c r="CD382" s="47">
        <f t="shared" si="3348"/>
        <v>-27.045573096737346</v>
      </c>
      <c r="CE382" s="45">
        <f t="shared" si="3349"/>
        <v>-8.5833356866235333E-3</v>
      </c>
      <c r="CF382" s="49"/>
      <c r="CG382" s="10"/>
      <c r="CH382" s="48"/>
      <c r="CI382" s="31"/>
    </row>
    <row r="383" spans="2:87" ht="18.649999999999999" customHeight="1" thickBot="1">
      <c r="D383" s="254" t="s">
        <v>24</v>
      </c>
      <c r="E383" s="255"/>
      <c r="F383" s="256" t="s">
        <v>25</v>
      </c>
      <c r="G383" s="257"/>
      <c r="H383" s="123"/>
      <c r="I383" s="242" t="s">
        <v>4</v>
      </c>
      <c r="J383" s="243"/>
      <c r="K383" s="244" t="s">
        <v>5</v>
      </c>
      <c r="L383" s="245"/>
      <c r="M383" s="123"/>
      <c r="N383" s="242" t="s">
        <v>6</v>
      </c>
      <c r="O383" s="243"/>
      <c r="P383" s="244" t="s">
        <v>7</v>
      </c>
      <c r="Q383" s="245"/>
      <c r="R383" s="123"/>
      <c r="S383" s="242" t="s">
        <v>34</v>
      </c>
      <c r="T383" s="243"/>
      <c r="U383" s="244" t="s">
        <v>35</v>
      </c>
      <c r="V383" s="245"/>
      <c r="W383" s="123"/>
      <c r="X383" s="242" t="s">
        <v>47</v>
      </c>
      <c r="Y383" s="243"/>
      <c r="Z383" s="244" t="s">
        <v>48</v>
      </c>
      <c r="AA383" s="245"/>
      <c r="AB383" s="127"/>
      <c r="AC383" s="242" t="s">
        <v>63</v>
      </c>
      <c r="AD383" s="243"/>
      <c r="AE383" s="244" t="s">
        <v>8</v>
      </c>
      <c r="AF383" s="245"/>
      <c r="AG383" s="123"/>
      <c r="AH383" s="242" t="s">
        <v>78</v>
      </c>
      <c r="AI383" s="243"/>
      <c r="AJ383" s="244" t="s">
        <v>79</v>
      </c>
      <c r="AK383" s="245"/>
      <c r="AL383" s="127"/>
      <c r="AM383" s="242" t="s">
        <v>67</v>
      </c>
      <c r="AN383" s="243"/>
      <c r="AO383" s="244" t="s">
        <v>66</v>
      </c>
      <c r="AP383" s="245"/>
      <c r="AQ383" s="123"/>
      <c r="AR383" s="242" t="s">
        <v>83</v>
      </c>
      <c r="AS383" s="243"/>
      <c r="AT383" s="244" t="s">
        <v>82</v>
      </c>
      <c r="AU383" s="245"/>
      <c r="AV383" s="127"/>
      <c r="AW383" s="242" t="s">
        <v>71</v>
      </c>
      <c r="AX383" s="243"/>
      <c r="AY383" s="244" t="s">
        <v>70</v>
      </c>
      <c r="AZ383" s="245"/>
      <c r="BA383" s="123"/>
      <c r="BB383" s="124" t="s">
        <v>87</v>
      </c>
      <c r="BC383" s="125"/>
      <c r="BD383" s="122" t="s">
        <v>86</v>
      </c>
      <c r="BE383" s="126"/>
      <c r="BF383" s="127"/>
      <c r="BG383" s="242" t="s">
        <v>74</v>
      </c>
      <c r="BH383" s="243"/>
      <c r="BI383" s="244" t="s">
        <v>75</v>
      </c>
      <c r="BJ383" s="245"/>
      <c r="BK383" s="123"/>
      <c r="BL383" s="242" t="s">
        <v>91</v>
      </c>
      <c r="BM383" s="243"/>
      <c r="BN383" s="244" t="s">
        <v>90</v>
      </c>
      <c r="BO383" s="245"/>
      <c r="BP383" s="123"/>
      <c r="BQ383" s="35" t="s">
        <v>166</v>
      </c>
      <c r="BS383" s="66" t="s">
        <v>121</v>
      </c>
      <c r="BT383" s="65"/>
      <c r="BU383" s="46">
        <f t="shared" si="3310"/>
        <v>7.02</v>
      </c>
      <c r="BV383" s="47">
        <f t="shared" si="3311"/>
        <v>-25.963113385369642</v>
      </c>
      <c r="BW383" s="45">
        <f t="shared" si="3312"/>
        <v>35.345174912616756</v>
      </c>
      <c r="BX383" s="49"/>
      <c r="BY383" s="10">
        <f t="shared" si="3350"/>
        <v>-82.906114745835993</v>
      </c>
      <c r="BZ383" s="48">
        <f t="shared" si="3351"/>
        <v>-1.4469846723510598</v>
      </c>
      <c r="CA383" s="31">
        <f t="shared" si="3313"/>
        <v>-1.1015993119524163E-2</v>
      </c>
      <c r="CC383" s="44">
        <f t="shared" si="3348"/>
        <v>7.02</v>
      </c>
      <c r="CD383" s="47">
        <f t="shared" si="3348"/>
        <v>-25.963113385369642</v>
      </c>
      <c r="CE383" s="45">
        <f t="shared" si="3349"/>
        <v>-1.1015993119524163E-2</v>
      </c>
      <c r="CF383" s="49"/>
      <c r="CG383" s="10"/>
      <c r="CH383" s="48"/>
      <c r="CI383" s="31"/>
    </row>
    <row r="384" spans="2:87" ht="18.649999999999999" customHeight="1" thickTop="1" thickBot="1">
      <c r="D384" s="15">
        <v>0</v>
      </c>
      <c r="E384" s="145">
        <f t="shared" ref="E384" si="3636">(1/$E$8)*SIN($B381*$F$8)</f>
        <v>0.11076948420420682</v>
      </c>
      <c r="F384" s="15">
        <f t="shared" ref="F384" si="3637">COS($F$8*$B381)</f>
        <v>0.94317076519695298</v>
      </c>
      <c r="G384" s="37">
        <v>0</v>
      </c>
      <c r="I384" s="21">
        <v>0</v>
      </c>
      <c r="J384" s="24">
        <f t="shared" ref="J384" si="3638">(TAN($K$8*$B381))/$J$8</f>
        <v>1.4832168004475996</v>
      </c>
      <c r="K384" s="22">
        <v>1</v>
      </c>
      <c r="L384" s="23">
        <v>0</v>
      </c>
      <c r="N384" s="21">
        <f t="shared" ref="N384" si="3639">D384*I381+F384*I384-E384*J381-G384*J384</f>
        <v>0</v>
      </c>
      <c r="O384" s="24">
        <f t="shared" ref="O384" si="3640">(D384*J381+E384*I381+F384*J384+G384*I384)</f>
        <v>1.5096962088353456</v>
      </c>
      <c r="P384" s="22">
        <f t="shared" ref="P384" si="3641">D384*K381+F384*K384-E384*L381-G384*L384</f>
        <v>0.94317076519695298</v>
      </c>
      <c r="Q384" s="23">
        <f t="shared" ref="Q384" si="3642">(D384*L381+E384*K381+F384*L384+G384*K384)</f>
        <v>0</v>
      </c>
      <c r="S384" s="15">
        <v>0</v>
      </c>
      <c r="T384" s="145">
        <f t="shared" ref="T384" si="3643">(1/$T$8)*SIN($B381*$U$8)</f>
        <v>0.18577702327227555</v>
      </c>
      <c r="U384" s="15">
        <f t="shared" ref="U384" si="3644">COS($U$8*$B381)</f>
        <v>0.83029035801750184</v>
      </c>
      <c r="V384" s="37">
        <v>0</v>
      </c>
      <c r="X384" s="21">
        <f t="shared" ref="X384" si="3645">N384*S381+P384*S384-O384*T381-Q384*T384</f>
        <v>0</v>
      </c>
      <c r="Y384" s="24">
        <f t="shared" ref="Y384" si="3646">(N384*T381+O384*S381+P384*T384+Q384*S384)</f>
        <v>1.4287056629272885</v>
      </c>
      <c r="Z384" s="22">
        <f t="shared" ref="Z384" si="3647">N384*U381+P384*U384-O384*V381-Q384*V384</f>
        <v>-1.7410962171988125</v>
      </c>
      <c r="AA384" s="23">
        <f t="shared" ref="AA384" si="3648">(N384*V381+O384*U381+P384*V384+Q384*U384)</f>
        <v>0</v>
      </c>
      <c r="AB384" s="8"/>
      <c r="AC384" s="21">
        <v>0</v>
      </c>
      <c r="AD384" s="24">
        <f t="shared" ref="AD384" si="3649">(TAN($AE$8*$B381))/$AD$8</f>
        <v>1.672607931581261</v>
      </c>
      <c r="AE384" s="22">
        <v>1</v>
      </c>
      <c r="AF384" s="23">
        <v>0</v>
      </c>
      <c r="AH384" s="21">
        <f t="shared" ref="AH384" si="3650">X384*AC381+Z384*AC384-Y384*AD381-AA384*AD384</f>
        <v>0</v>
      </c>
      <c r="AI384" s="24">
        <f t="shared" ref="AI384" si="3651">(X384*AD381+Y384*AC381+Z384*AD384+AA384*AC384)</f>
        <v>-1.4834656796055752</v>
      </c>
      <c r="AJ384" s="22">
        <f t="shared" ref="AJ384" si="3652">X384*AE381+Z384*AE384-Y384*AF381-AA384*AF384</f>
        <v>-1.7410962171988125</v>
      </c>
      <c r="AK384" s="23">
        <f t="shared" ref="AK384" si="3653">(X384*AF381+Y384*AE381+Z384*AF384+AA384*AE384)</f>
        <v>0</v>
      </c>
      <c r="AL384" s="8"/>
      <c r="AM384" s="15">
        <v>0</v>
      </c>
      <c r="AN384" s="85">
        <f t="shared" ref="AN384" si="3654">(1/$AN$8)*SIN($B381*$AO$8)</f>
        <v>0.18577702327227555</v>
      </c>
      <c r="AO384" s="25">
        <f t="shared" ref="AO384" si="3655">COS($AO$8*$B381)</f>
        <v>0.83029035801750184</v>
      </c>
      <c r="AP384" s="37">
        <v>0</v>
      </c>
      <c r="AR384" s="21">
        <f t="shared" ref="AR384" si="3656">AH384*AM381+AJ384*AM384-AI384*AN381-AK384*AN384</f>
        <v>0</v>
      </c>
      <c r="AS384" s="24">
        <f t="shared" ref="AS384" si="3657">(AH384*AN381+AI384*AM381+AJ384*AN384+AK384*AM384)</f>
        <v>-1.5551629226882044</v>
      </c>
      <c r="AT384" s="22">
        <f t="shared" ref="AT384" si="3658">AH384*AO381+AJ384*AO384-AI384*AP381-AK384*AP384</f>
        <v>1.0347291412324431</v>
      </c>
      <c r="AU384" s="23">
        <f t="shared" ref="AU384" si="3659">(AH384*AP381+AI384*AO381+AJ384*AP384+AK384*AO384)</f>
        <v>0</v>
      </c>
      <c r="AV384" s="8"/>
      <c r="AW384" s="21">
        <v>0</v>
      </c>
      <c r="AX384" s="24">
        <f t="shared" ref="AX384" si="3660">(TAN($AY$8*$B381))/$AX$8</f>
        <v>1.4832168004475996</v>
      </c>
      <c r="AY384" s="22">
        <v>1</v>
      </c>
      <c r="AZ384" s="23">
        <v>0</v>
      </c>
      <c r="BB384" s="21">
        <f t="shared" ref="BB384" si="3661">AR384*AW381+AT384*AW384-AS384*AX381-AU384*AX384</f>
        <v>0</v>
      </c>
      <c r="BC384" s="24">
        <f t="shared" ref="BC384" si="3662">(AR384*AX381+AS384*AW381+AT384*AX384+AU384*AW384)</f>
        <v>-2.0435276499527699E-2</v>
      </c>
      <c r="BD384" s="22">
        <f t="shared" ref="BD384" si="3663">AR384*AY381+AT384*AY384-AS384*AZ381-AU384*AZ384</f>
        <v>1.0347291412324431</v>
      </c>
      <c r="BE384" s="23">
        <f t="shared" ref="BE384" si="3664">(AR384*AZ381+AS384*AY381+AT384*AZ384+AU384*AY384)</f>
        <v>0</v>
      </c>
      <c r="BF384" s="8"/>
      <c r="BG384" s="15">
        <v>0</v>
      </c>
      <c r="BH384" s="85">
        <f t="shared" ref="BH384" si="3665">(1/$BH$8)*SIN($B381*$BI$8)</f>
        <v>0.11077292632239934</v>
      </c>
      <c r="BI384" s="25">
        <f t="shared" ref="BI384" si="3666">COS($BI$8*$B381)</f>
        <v>0.94316712683688808</v>
      </c>
      <c r="BJ384" s="37">
        <v>0</v>
      </c>
      <c r="BL384" s="21">
        <f t="shared" ref="BL384" si="3667">BB384*BG381+BD384*BG384-BC384*BH381-BE384*BH384</f>
        <v>0</v>
      </c>
      <c r="BM384" s="24">
        <f t="shared" ref="BM384" si="3668">(BB384*BH381+BC384*BG381+BD384*BH384+BE384*BG384)</f>
        <v>9.5346093903204032E-2</v>
      </c>
      <c r="BN384" s="22">
        <f t="shared" ref="BN384" si="3669">BB384*BI381+BD384*BI384-BC384*BJ381-BE384*BJ384</f>
        <v>0.99629558959314424</v>
      </c>
      <c r="BO384" s="23">
        <f t="shared" ref="BO384" si="3670">(BB384*BJ381+BC384*BI381+BD384*BJ384+BE384*BI384)</f>
        <v>0</v>
      </c>
      <c r="BQ384" s="38">
        <f t="shared" ref="BQ384" si="3671">(180/PI())*ATAN(-1*(($BL$8*BM381+BO381+$BL$8*BM384+BO384)/($BL$8*BL381+BN381+$BL$8*BL384+BN384)))</f>
        <v>-4.958549382138421</v>
      </c>
      <c r="BS384" s="67">
        <f t="shared" ref="BS384" si="3672">20*LOG(((($BL$8*BL381+BN381-$BL$8*BL384-BN384)^2+($BL$8*BM381+BO381-$BL$8*BM384-BO384)^2)/(($BL$8*BL381+BN381+$BL$8*BL384+BN384)^2+($BL$8*BM381+BO381+$BL$8*BM384+BO384)^2))^0.5)</f>
        <v>-41.005089733315032</v>
      </c>
      <c r="BT384" s="65"/>
      <c r="BU384" s="46">
        <f t="shared" si="3310"/>
        <v>7.04</v>
      </c>
      <c r="BV384" s="47">
        <f t="shared" si="3311"/>
        <v>-24.842867750306034</v>
      </c>
      <c r="BW384" s="45">
        <f t="shared" si="3312"/>
        <v>33.687052617699997</v>
      </c>
      <c r="BX384" s="49"/>
      <c r="BY384" s="10">
        <f t="shared" si="3350"/>
        <v>-89.333570763538319</v>
      </c>
      <c r="BZ384" s="48">
        <f t="shared" si="3351"/>
        <v>-1.5591649423870884</v>
      </c>
      <c r="CA384" s="31">
        <f t="shared" si="3313"/>
        <v>-1.4262987134048536E-2</v>
      </c>
      <c r="CC384" s="44">
        <f t="shared" si="3348"/>
        <v>7.04</v>
      </c>
      <c r="CD384" s="47">
        <f t="shared" si="3348"/>
        <v>-24.842867750306034</v>
      </c>
      <c r="CE384" s="45">
        <f t="shared" si="3349"/>
        <v>-1.4262987134048536E-2</v>
      </c>
      <c r="CF384" s="49"/>
      <c r="CG384" s="10"/>
      <c r="CH384" s="48"/>
      <c r="CI384" s="31"/>
    </row>
    <row r="385" spans="2:87" ht="18.649999999999999" customHeight="1">
      <c r="BS385" s="32"/>
      <c r="BU385" s="46">
        <f t="shared" si="3310"/>
        <v>7.06</v>
      </c>
      <c r="BV385" s="47">
        <f t="shared" si="3311"/>
        <v>-23.680423105766032</v>
      </c>
      <c r="BW385" s="45">
        <f t="shared" si="3312"/>
        <v>31.900381202429269</v>
      </c>
      <c r="BX385" s="49"/>
      <c r="BY385" s="10">
        <f t="shared" si="3350"/>
        <v>-96.897611546599094</v>
      </c>
      <c r="BZ385" s="48">
        <f t="shared" si="3351"/>
        <v>-1.691182358806629</v>
      </c>
      <c r="CA385" s="31">
        <f t="shared" si="3313"/>
        <v>-1.8649799062711629E-2</v>
      </c>
      <c r="CC385" s="44">
        <f t="shared" si="3348"/>
        <v>7.06</v>
      </c>
      <c r="CD385" s="47">
        <f t="shared" si="3348"/>
        <v>-23.680423105766032</v>
      </c>
      <c r="CE385" s="45">
        <f t="shared" si="3349"/>
        <v>-1.8649799062711629E-2</v>
      </c>
      <c r="CF385" s="49"/>
      <c r="CG385" s="10"/>
      <c r="CH385" s="48"/>
      <c r="CI385" s="31"/>
    </row>
    <row r="386" spans="2:87" ht="18.649999999999999" customHeight="1" thickBot="1">
      <c r="D386" s="8"/>
      <c r="E386" s="8" t="s">
        <v>93</v>
      </c>
      <c r="F386" s="8"/>
      <c r="G386" s="8"/>
      <c r="H386" s="8"/>
      <c r="I386" s="8"/>
      <c r="J386" s="8" t="s">
        <v>94</v>
      </c>
      <c r="K386" s="8"/>
      <c r="L386" s="8"/>
      <c r="M386" s="8"/>
      <c r="N386" s="8"/>
      <c r="O386" s="8" t="s">
        <v>95</v>
      </c>
      <c r="P386" s="8"/>
      <c r="Q386" s="8"/>
      <c r="R386" s="8"/>
      <c r="S386" s="8"/>
      <c r="T386" s="8" t="s">
        <v>96</v>
      </c>
      <c r="U386" s="8"/>
      <c r="V386" s="8"/>
      <c r="W386" s="8"/>
      <c r="X386" s="8"/>
      <c r="Y386" s="8" t="s">
        <v>97</v>
      </c>
      <c r="Z386" s="8"/>
      <c r="AA386" s="8"/>
      <c r="AB386" s="8"/>
      <c r="AC386" s="8"/>
      <c r="AD386" s="8" t="s">
        <v>98</v>
      </c>
      <c r="AE386" s="8"/>
      <c r="AF386" s="8"/>
      <c r="AG386" s="8"/>
      <c r="AH386" s="8"/>
      <c r="AI386" s="8" t="s">
        <v>99</v>
      </c>
      <c r="AJ386" s="8"/>
      <c r="AK386" s="8"/>
      <c r="AL386" s="8"/>
      <c r="AM386" s="8"/>
      <c r="AN386" s="8" t="s">
        <v>96</v>
      </c>
      <c r="AO386" s="8"/>
      <c r="AP386" s="8"/>
      <c r="AQ386" s="8"/>
      <c r="AR386" s="8"/>
      <c r="AS386" s="8" t="s">
        <v>100</v>
      </c>
      <c r="AT386" s="8"/>
      <c r="AU386" s="8"/>
      <c r="AV386" s="8"/>
      <c r="AW386" s="8"/>
      <c r="AX386" s="8" t="s">
        <v>94</v>
      </c>
      <c r="AY386" s="8"/>
      <c r="AZ386" s="8"/>
      <c r="BA386" s="8"/>
      <c r="BB386" s="8"/>
      <c r="BC386" s="8" t="s">
        <v>101</v>
      </c>
      <c r="BD386" s="8"/>
      <c r="BE386" s="8"/>
      <c r="BF386" s="8"/>
      <c r="BG386" s="8"/>
      <c r="BH386" s="8" t="s">
        <v>96</v>
      </c>
      <c r="BI386" s="8"/>
      <c r="BJ386" s="8"/>
      <c r="BK386" s="8"/>
      <c r="BL386" s="8"/>
      <c r="BM386" s="8" t="s">
        <v>102</v>
      </c>
      <c r="BN386" s="8"/>
      <c r="BO386" s="8"/>
      <c r="BP386" s="8"/>
      <c r="BU386" s="46">
        <f t="shared" si="3310"/>
        <v>7.08</v>
      </c>
      <c r="BV386" s="47">
        <f t="shared" si="3311"/>
        <v>-22.470654451786992</v>
      </c>
      <c r="BW386" s="45">
        <f t="shared" si="3312"/>
        <v>29.962428971497243</v>
      </c>
      <c r="BX386" s="49"/>
      <c r="BY386" s="10">
        <f t="shared" si="3350"/>
        <v>-105.91715509334753</v>
      </c>
      <c r="BZ386" s="48">
        <f t="shared" si="3351"/>
        <v>-1.8486030907243964</v>
      </c>
      <c r="CA386" s="31">
        <f t="shared" si="3313"/>
        <v>-2.4657620480681514E-2</v>
      </c>
      <c r="CC386" s="44">
        <f t="shared" si="3348"/>
        <v>7.08</v>
      </c>
      <c r="CD386" s="47">
        <f t="shared" si="3348"/>
        <v>-22.470654451786992</v>
      </c>
      <c r="CE386" s="45">
        <f t="shared" si="3349"/>
        <v>-2.4657620480681514E-2</v>
      </c>
      <c r="CF386" s="49"/>
      <c r="CG386" s="10"/>
      <c r="CH386" s="48"/>
      <c r="CI386" s="31"/>
    </row>
    <row r="387" spans="2:87" ht="18.649999999999999" customHeight="1" thickBot="1">
      <c r="B387" s="16"/>
      <c r="D387" s="250" t="s">
        <v>22</v>
      </c>
      <c r="E387" s="251"/>
      <c r="F387" s="252" t="s">
        <v>23</v>
      </c>
      <c r="G387" s="253"/>
      <c r="H387" s="123"/>
      <c r="I387" s="242" t="s">
        <v>1</v>
      </c>
      <c r="J387" s="243"/>
      <c r="K387" s="244" t="s">
        <v>2</v>
      </c>
      <c r="L387" s="245"/>
      <c r="M387" s="123"/>
      <c r="N387" s="242" t="s">
        <v>43</v>
      </c>
      <c r="O387" s="243"/>
      <c r="P387" s="244" t="s">
        <v>44</v>
      </c>
      <c r="Q387" s="245"/>
      <c r="R387" s="123"/>
      <c r="S387" s="242" t="s">
        <v>32</v>
      </c>
      <c r="T387" s="243"/>
      <c r="U387" s="244" t="s">
        <v>33</v>
      </c>
      <c r="V387" s="245"/>
      <c r="W387" s="123"/>
      <c r="X387" s="242" t="s">
        <v>45</v>
      </c>
      <c r="Y387" s="243"/>
      <c r="Z387" s="244" t="s">
        <v>46</v>
      </c>
      <c r="AA387" s="245"/>
      <c r="AB387" s="127"/>
      <c r="AC387" s="242" t="s">
        <v>62</v>
      </c>
      <c r="AD387" s="243"/>
      <c r="AE387" s="244" t="s">
        <v>3</v>
      </c>
      <c r="AF387" s="245"/>
      <c r="AG387" s="123"/>
      <c r="AH387" s="242" t="s">
        <v>76</v>
      </c>
      <c r="AI387" s="243"/>
      <c r="AJ387" s="244" t="s">
        <v>77</v>
      </c>
      <c r="AK387" s="245"/>
      <c r="AL387" s="127"/>
      <c r="AM387" s="242" t="s">
        <v>64</v>
      </c>
      <c r="AN387" s="243"/>
      <c r="AO387" s="244" t="s">
        <v>65</v>
      </c>
      <c r="AP387" s="245"/>
      <c r="AQ387" s="123"/>
      <c r="AR387" s="242" t="s">
        <v>80</v>
      </c>
      <c r="AS387" s="243"/>
      <c r="AT387" s="244" t="s">
        <v>81</v>
      </c>
      <c r="AU387" s="245"/>
      <c r="AV387" s="127"/>
      <c r="AW387" s="242" t="s">
        <v>68</v>
      </c>
      <c r="AX387" s="243"/>
      <c r="AY387" s="244" t="s">
        <v>69</v>
      </c>
      <c r="AZ387" s="245"/>
      <c r="BA387" s="123"/>
      <c r="BB387" s="246" t="s">
        <v>84</v>
      </c>
      <c r="BC387" s="247"/>
      <c r="BD387" s="248" t="s">
        <v>85</v>
      </c>
      <c r="BE387" s="249"/>
      <c r="BF387" s="127"/>
      <c r="BG387" s="242" t="s">
        <v>72</v>
      </c>
      <c r="BH387" s="243"/>
      <c r="BI387" s="244" t="s">
        <v>73</v>
      </c>
      <c r="BJ387" s="245"/>
      <c r="BK387" s="123"/>
      <c r="BL387" s="242" t="s">
        <v>88</v>
      </c>
      <c r="BM387" s="243"/>
      <c r="BN387" s="244" t="s">
        <v>89</v>
      </c>
      <c r="BO387" s="245"/>
      <c r="BP387" s="123"/>
      <c r="BQ387" s="19" t="s">
        <v>165</v>
      </c>
      <c r="BS387" s="63" t="s">
        <v>120</v>
      </c>
      <c r="BT387" s="4"/>
      <c r="BU387" s="46">
        <f t="shared" si="3310"/>
        <v>7.1</v>
      </c>
      <c r="BV387" s="47">
        <f t="shared" si="3311"/>
        <v>-21.20755811354551</v>
      </c>
      <c r="BW387" s="45">
        <f t="shared" si="3312"/>
        <v>27.844085869630337</v>
      </c>
      <c r="BX387" s="49"/>
      <c r="BY387" s="10">
        <f t="shared" si="3350"/>
        <v>-116.83577744155646</v>
      </c>
      <c r="BZ387" s="48">
        <f t="shared" si="3351"/>
        <v>-2.039169000482477</v>
      </c>
      <c r="CA387" s="31">
        <f t="shared" si="3313"/>
        <v>-3.3012474449083826E-2</v>
      </c>
      <c r="CC387" s="44">
        <f t="shared" si="3348"/>
        <v>7.1</v>
      </c>
      <c r="CD387" s="47">
        <f t="shared" si="3348"/>
        <v>-21.20755811354551</v>
      </c>
      <c r="CE387" s="45">
        <f t="shared" si="3349"/>
        <v>-3.3012474449083826E-2</v>
      </c>
      <c r="CF387" s="49"/>
      <c r="CG387" s="10"/>
      <c r="CH387" s="48"/>
      <c r="CI387" s="31"/>
    </row>
    <row r="388" spans="2:87" ht="18.649999999999999" customHeight="1" thickTop="1" thickBot="1">
      <c r="B388" s="39">
        <v>1.04</v>
      </c>
      <c r="D388" s="25">
        <f t="shared" ref="D388" si="3673">COS($F$8*$B388)</f>
        <v>0.94094273066283629</v>
      </c>
      <c r="E388" s="26">
        <v>0</v>
      </c>
      <c r="F388" s="10">
        <v>0</v>
      </c>
      <c r="G388" s="85">
        <f t="shared" ref="G388" si="3674">$E$8*SIN($B388*$F$8)</f>
        <v>1.0156972966956668</v>
      </c>
      <c r="I388" s="21">
        <v>1</v>
      </c>
      <c r="J388" s="24">
        <v>0</v>
      </c>
      <c r="K388" s="22">
        <v>0</v>
      </c>
      <c r="L388" s="23">
        <v>0</v>
      </c>
      <c r="N388" s="21">
        <f t="shared" ref="N388" si="3675">D388*I388+F388*I391-E388*J388-G388*J391</f>
        <v>-0.61389404287545368</v>
      </c>
      <c r="O388" s="24">
        <f t="shared" ref="O388" si="3676">(D388*J388+E388*I388+F388*J391+G388*I391)</f>
        <v>0</v>
      </c>
      <c r="P388" s="22">
        <f t="shared" ref="P388" si="3677">D388*K388+F388*K391-E388*L388-G388*L391</f>
        <v>0</v>
      </c>
      <c r="Q388" s="23">
        <f t="shared" ref="Q388" si="3678">(D388*L388+E388*K388+F388*L391+G388*K391)</f>
        <v>1.0156972966956668</v>
      </c>
      <c r="S388" s="25">
        <f t="shared" ref="S388" si="3679">COS($U$8*$B388)</f>
        <v>0.82377440494406828</v>
      </c>
      <c r="T388" s="26">
        <v>0</v>
      </c>
      <c r="U388" s="10">
        <v>0</v>
      </c>
      <c r="V388" s="85">
        <f t="shared" ref="V388" si="3680">$T$8*SIN($B388*$U$8)</f>
        <v>1.7007532354317059</v>
      </c>
      <c r="X388" s="21">
        <f t="shared" ref="X388" si="3681">N388*S388+P388*S391-O388*T388-Q388*T391</f>
        <v>-0.69764914026559</v>
      </c>
      <c r="Y388" s="24">
        <f t="shared" ref="Y388" si="3682">(N388*T388+O388*S388+P388*T391+Q388*S391)</f>
        <v>0</v>
      </c>
      <c r="Z388" s="22">
        <f t="shared" ref="Z388" si="3683">N388*U388+P388*U391-O388*V388-Q388*V391</f>
        <v>0</v>
      </c>
      <c r="AA388" s="23">
        <f t="shared" ref="AA388" si="3684">(N388*V388+O388*U388+P388*V391+Q388*U391)</f>
        <v>-0.20737684344390661</v>
      </c>
      <c r="AB388" s="8"/>
      <c r="AC388" s="21">
        <v>1</v>
      </c>
      <c r="AD388" s="24">
        <v>0</v>
      </c>
      <c r="AE388" s="22">
        <v>0</v>
      </c>
      <c r="AF388" s="23">
        <v>0</v>
      </c>
      <c r="AH388" s="21">
        <f t="shared" ref="AH388" si="3685">X388*AC388+Z388*AC391-Y388*AD388-AA388*AD391</f>
        <v>-0.33864914836344995</v>
      </c>
      <c r="AI388" s="24">
        <f t="shared" ref="AI388" si="3686">(X388*AD388+Y388*AC388+Z388*AD391+AA388*AC391)</f>
        <v>0</v>
      </c>
      <c r="AJ388" s="22">
        <f t="shared" ref="AJ388" si="3687">X388*AE388+Z388*AE391-Y388*AF388-AA388*AF391</f>
        <v>0</v>
      </c>
      <c r="AK388" s="23">
        <f t="shared" ref="AK388" si="3688">(X388*AF388+Y388*AE388+Z388*AF391+AA388*AE391)</f>
        <v>-0.20737684344390661</v>
      </c>
      <c r="AL388" s="8"/>
      <c r="AM388" s="25">
        <f t="shared" ref="AM388" si="3689">COS($AO$8*$B388)</f>
        <v>0.82377440494406828</v>
      </c>
      <c r="AN388" s="26">
        <v>0</v>
      </c>
      <c r="AO388" s="10">
        <v>0</v>
      </c>
      <c r="AP388" s="85">
        <f t="shared" ref="AP388" si="3690">$AN$8*SIN($B388*$AO$8)</f>
        <v>1.7007532354317059</v>
      </c>
      <c r="AR388" s="21">
        <f t="shared" ref="AR388" si="3691">AH388*AM388+AJ388*AM391-AI388*AN388-AK388*AN391</f>
        <v>-0.23978196318448997</v>
      </c>
      <c r="AS388" s="24">
        <f t="shared" ref="AS388" si="3692">(AH388*AN388+AI388*AM388+AJ388*AN391+AK388*AM391)</f>
        <v>0</v>
      </c>
      <c r="AT388" s="22">
        <f t="shared" ref="AT388" si="3693">AH388*AO388+AJ388*AO391-AI388*AP388-AK388*AP391</f>
        <v>0</v>
      </c>
      <c r="AU388" s="23">
        <f t="shared" ref="AU388" si="3694">(AH388*AP388+AI388*AO388+AJ388*AP391+AK388*AO391)</f>
        <v>-0.74679037056251263</v>
      </c>
      <c r="AV388" s="8"/>
      <c r="AW388" s="21">
        <v>1</v>
      </c>
      <c r="AX388" s="24">
        <v>0</v>
      </c>
      <c r="AY388" s="22">
        <v>0</v>
      </c>
      <c r="AZ388" s="23">
        <v>0</v>
      </c>
      <c r="BB388" s="21">
        <f t="shared" ref="BB388" si="3695">AR388*AW388+AT388*AW391-AS388*AX388-AU388*AX391</f>
        <v>0.90341014144389553</v>
      </c>
      <c r="BC388" s="24">
        <f t="shared" ref="BC388" si="3696">(AR388*AX388+AS388*AW388+AT388*AX391+AU388*AW391)</f>
        <v>0</v>
      </c>
      <c r="BD388" s="22">
        <f t="shared" ref="BD388" si="3697">AR388*AY388+AT388*AY391-AS388*AZ388-AU388*AZ391</f>
        <v>0</v>
      </c>
      <c r="BE388" s="23">
        <f t="shared" ref="BE388" si="3698">(AR388*AZ388+AS388*AY388+AT388*AZ391+AU388*AY391)</f>
        <v>-0.74679037056251263</v>
      </c>
      <c r="BF388" s="8"/>
      <c r="BG388" s="25">
        <f t="shared" ref="BG388" si="3699">COS($BI$8*$B388)</f>
        <v>0.94093895110942871</v>
      </c>
      <c r="BH388" s="26">
        <v>0</v>
      </c>
      <c r="BI388" s="10">
        <v>0</v>
      </c>
      <c r="BJ388" s="85">
        <f t="shared" ref="BJ388" si="3700">$BH$8*SIN($B388*$BI$8)</f>
        <v>1.015728808573328</v>
      </c>
      <c r="BL388" s="21">
        <f t="shared" ref="BL388" si="3701">BB388*BG388+BD388*BG391-BC388*BH388-BE388*BH391</f>
        <v>0.93433562350578359</v>
      </c>
      <c r="BM388" s="24">
        <f t="shared" ref="BM388" si="3702">(BB388*BH388+BC388*BG388+BD388*BH391+BE388*BG391)</f>
        <v>0</v>
      </c>
      <c r="BN388" s="22">
        <f t="shared" ref="BN388" si="3703">BB388*BI388+BD388*BI391-BC388*BJ388-BE388*BJ391</f>
        <v>0</v>
      </c>
      <c r="BO388" s="23">
        <f t="shared" ref="BO388" si="3704">(BB388*BJ388+BC388*BI388+BD388*BJ391+BE388*BI391)</f>
        <v>0.21493555864615754</v>
      </c>
      <c r="BQ388" s="27">
        <f t="shared" ref="BQ388" si="3705">20*LOG((2*$BL$8)/(($BL$8*BL388+BN388+$BL$8*BL391+BN391)^2+($BL$8*BM388+BO388+$BL$8*BM391+BO391)^2)^0.5)</f>
        <v>-0.15092606248507331</v>
      </c>
      <c r="BS388" s="64">
        <f t="shared" ref="BS388" si="3706">((BL388^2+BM388^2)/(BL391^2+BM391^2))^0.5</f>
        <v>1.5808433926380538</v>
      </c>
      <c r="BT388" s="4"/>
      <c r="BU388" s="46">
        <f t="shared" si="3310"/>
        <v>7.12</v>
      </c>
      <c r="BV388" s="47">
        <f t="shared" si="3311"/>
        <v>-19.884043815103496</v>
      </c>
      <c r="BW388" s="45">
        <f t="shared" si="3312"/>
        <v>25.507370320799154</v>
      </c>
      <c r="BX388" s="49"/>
      <c r="BY388" s="10">
        <f t="shared" si="3350"/>
        <v>-130.28459308847317</v>
      </c>
      <c r="BZ388" s="48">
        <f t="shared" si="3351"/>
        <v>-2.2738951140149051</v>
      </c>
      <c r="CA388" s="31">
        <f t="shared" si="3313"/>
        <v>-4.4835267430612384E-2</v>
      </c>
      <c r="CC388" s="44">
        <f t="shared" si="3348"/>
        <v>7.12</v>
      </c>
      <c r="CD388" s="47">
        <f t="shared" si="3348"/>
        <v>-19.884043815103496</v>
      </c>
      <c r="CE388" s="45">
        <f t="shared" si="3349"/>
        <v>-4.4835267430612384E-2</v>
      </c>
      <c r="CF388" s="49"/>
      <c r="CG388" s="10"/>
      <c r="CH388" s="48"/>
      <c r="CI388" s="31"/>
    </row>
    <row r="389" spans="2:87" ht="18.649999999999999" customHeight="1" thickBot="1">
      <c r="D389" s="25"/>
      <c r="E389" s="10"/>
      <c r="F389" s="10"/>
      <c r="G389" s="31"/>
      <c r="I389" s="29"/>
      <c r="L389" s="30"/>
      <c r="N389" s="29"/>
      <c r="Q389" s="30"/>
      <c r="S389" s="29"/>
      <c r="V389" s="30"/>
      <c r="X389" s="29"/>
      <c r="AA389" s="30"/>
      <c r="AC389" s="29"/>
      <c r="AF389" s="30"/>
      <c r="AH389" s="29"/>
      <c r="AK389" s="30"/>
      <c r="AM389" s="29"/>
      <c r="AP389" s="30"/>
      <c r="AR389" s="29"/>
      <c r="AU389" s="30"/>
      <c r="AW389" s="29"/>
      <c r="AZ389" s="30"/>
      <c r="BB389" s="29"/>
      <c r="BE389" s="30"/>
      <c r="BG389" s="29"/>
      <c r="BJ389" s="30"/>
      <c r="BL389" s="29"/>
      <c r="BO389" s="30"/>
      <c r="BS389" s="65"/>
      <c r="BT389" s="65"/>
      <c r="BU389" s="46">
        <f t="shared" si="3310"/>
        <v>7.14</v>
      </c>
      <c r="BV389" s="47">
        <f t="shared" si="3311"/>
        <v>-18.491681298913363</v>
      </c>
      <c r="BW389" s="45">
        <f t="shared" si="3312"/>
        <v>22.901678459029746</v>
      </c>
      <c r="BX389" s="49"/>
      <c r="BY389" s="10">
        <f t="shared" si="3350"/>
        <v>-147.18404424069485</v>
      </c>
      <c r="BZ389" s="48">
        <f t="shared" si="3351"/>
        <v>-2.5688461784011225</v>
      </c>
      <c r="CA389" s="31">
        <f t="shared" si="3313"/>
        <v>-6.1902419780858899E-2</v>
      </c>
      <c r="CC389" s="44">
        <f t="shared" si="3348"/>
        <v>7.14</v>
      </c>
      <c r="CD389" s="47">
        <f t="shared" si="3348"/>
        <v>-18.491681298913363</v>
      </c>
      <c r="CE389" s="45">
        <f t="shared" si="3349"/>
        <v>-6.1902419780858899E-2</v>
      </c>
      <c r="CF389" s="49"/>
      <c r="CG389" s="10"/>
      <c r="CH389" s="48"/>
      <c r="CI389" s="31"/>
    </row>
    <row r="390" spans="2:87" ht="18.649999999999999" customHeight="1" thickBot="1">
      <c r="D390" s="254" t="s">
        <v>24</v>
      </c>
      <c r="E390" s="255"/>
      <c r="F390" s="256" t="s">
        <v>25</v>
      </c>
      <c r="G390" s="257"/>
      <c r="H390" s="123"/>
      <c r="I390" s="242" t="s">
        <v>4</v>
      </c>
      <c r="J390" s="243"/>
      <c r="K390" s="244" t="s">
        <v>5</v>
      </c>
      <c r="L390" s="245"/>
      <c r="M390" s="123"/>
      <c r="N390" s="242" t="s">
        <v>6</v>
      </c>
      <c r="O390" s="243"/>
      <c r="P390" s="244" t="s">
        <v>7</v>
      </c>
      <c r="Q390" s="245"/>
      <c r="R390" s="123"/>
      <c r="S390" s="242" t="s">
        <v>34</v>
      </c>
      <c r="T390" s="243"/>
      <c r="U390" s="244" t="s">
        <v>35</v>
      </c>
      <c r="V390" s="245"/>
      <c r="W390" s="123"/>
      <c r="X390" s="242" t="s">
        <v>47</v>
      </c>
      <c r="Y390" s="243"/>
      <c r="Z390" s="244" t="s">
        <v>48</v>
      </c>
      <c r="AA390" s="245"/>
      <c r="AB390" s="127"/>
      <c r="AC390" s="242" t="s">
        <v>63</v>
      </c>
      <c r="AD390" s="243"/>
      <c r="AE390" s="244" t="s">
        <v>8</v>
      </c>
      <c r="AF390" s="245"/>
      <c r="AG390" s="123"/>
      <c r="AH390" s="242" t="s">
        <v>78</v>
      </c>
      <c r="AI390" s="243"/>
      <c r="AJ390" s="244" t="s">
        <v>79</v>
      </c>
      <c r="AK390" s="245"/>
      <c r="AL390" s="127"/>
      <c r="AM390" s="242" t="s">
        <v>67</v>
      </c>
      <c r="AN390" s="243"/>
      <c r="AO390" s="244" t="s">
        <v>66</v>
      </c>
      <c r="AP390" s="245"/>
      <c r="AQ390" s="123"/>
      <c r="AR390" s="242" t="s">
        <v>83</v>
      </c>
      <c r="AS390" s="243"/>
      <c r="AT390" s="244" t="s">
        <v>82</v>
      </c>
      <c r="AU390" s="245"/>
      <c r="AV390" s="127"/>
      <c r="AW390" s="242" t="s">
        <v>71</v>
      </c>
      <c r="AX390" s="243"/>
      <c r="AY390" s="244" t="s">
        <v>70</v>
      </c>
      <c r="AZ390" s="245"/>
      <c r="BA390" s="123"/>
      <c r="BB390" s="124" t="s">
        <v>87</v>
      </c>
      <c r="BC390" s="125"/>
      <c r="BD390" s="122" t="s">
        <v>86</v>
      </c>
      <c r="BE390" s="126"/>
      <c r="BF390" s="127"/>
      <c r="BG390" s="242" t="s">
        <v>74</v>
      </c>
      <c r="BH390" s="243"/>
      <c r="BI390" s="244" t="s">
        <v>75</v>
      </c>
      <c r="BJ390" s="245"/>
      <c r="BK390" s="123"/>
      <c r="BL390" s="242" t="s">
        <v>91</v>
      </c>
      <c r="BM390" s="243"/>
      <c r="BN390" s="244" t="s">
        <v>90</v>
      </c>
      <c r="BO390" s="245"/>
      <c r="BP390" s="123"/>
      <c r="BQ390" s="35" t="s">
        <v>166</v>
      </c>
      <c r="BS390" s="66" t="s">
        <v>121</v>
      </c>
      <c r="BT390" s="65"/>
      <c r="BU390" s="46">
        <f t="shared" si="3310"/>
        <v>7.16</v>
      </c>
      <c r="BV390" s="47">
        <f t="shared" si="3311"/>
        <v>-17.020408711115078</v>
      </c>
      <c r="BW390" s="45">
        <f t="shared" si="3312"/>
        <v>19.957997574215781</v>
      </c>
      <c r="BX390" s="49"/>
      <c r="BY390" s="10">
        <f t="shared" si="3350"/>
        <v>-168.91273764398994</v>
      </c>
      <c r="BZ390" s="48">
        <f t="shared" si="3351"/>
        <v>-2.9480834204449939</v>
      </c>
      <c r="CA390" s="31">
        <f t="shared" si="3313"/>
        <v>-8.7114790955506713E-2</v>
      </c>
      <c r="CC390" s="44">
        <f t="shared" si="3348"/>
        <v>7.16</v>
      </c>
      <c r="CD390" s="47">
        <f t="shared" si="3348"/>
        <v>-17.020408711115078</v>
      </c>
      <c r="CE390" s="45">
        <f t="shared" si="3349"/>
        <v>-8.7114790955506713E-2</v>
      </c>
      <c r="CF390" s="49"/>
      <c r="CG390" s="10"/>
      <c r="CH390" s="48"/>
      <c r="CI390" s="31"/>
    </row>
    <row r="391" spans="2:87" ht="18.649999999999999" customHeight="1" thickTop="1" thickBot="1">
      <c r="D391" s="15">
        <v>0</v>
      </c>
      <c r="E391" s="145">
        <f t="shared" ref="E391" si="3707">(1/$E$8)*SIN($B388*$F$8)</f>
        <v>0.11285525518840742</v>
      </c>
      <c r="F391" s="15">
        <f t="shared" ref="F391" si="3708">COS($F$8*$B388)</f>
        <v>0.94094273066283629</v>
      </c>
      <c r="G391" s="37">
        <v>0</v>
      </c>
      <c r="I391" s="21">
        <v>0</v>
      </c>
      <c r="J391" s="24">
        <f t="shared" ref="J391" si="3709">(TAN($K$8*$B388))/$J$8</f>
        <v>1.5308072381373734</v>
      </c>
      <c r="K391" s="22">
        <v>1</v>
      </c>
      <c r="L391" s="23">
        <v>0</v>
      </c>
      <c r="N391" s="21">
        <f t="shared" ref="N391" si="3710">D391*I388+F391*I391-E391*J388-G391*J391</f>
        <v>0</v>
      </c>
      <c r="O391" s="24">
        <f t="shared" ref="O391" si="3711">(D391*J388+E391*I388+F391*J391+G391*I391)</f>
        <v>1.5532571979598222</v>
      </c>
      <c r="P391" s="22">
        <f t="shared" ref="P391" si="3712">D391*K388+F391*K391-E391*L388-G391*L391</f>
        <v>0.94094273066283629</v>
      </c>
      <c r="Q391" s="23">
        <f t="shared" ref="Q391" si="3713">(D391*L388+E391*K388+F391*L391+G391*K391)</f>
        <v>0</v>
      </c>
      <c r="S391" s="15">
        <v>0</v>
      </c>
      <c r="T391" s="145">
        <f t="shared" ref="T391" si="3714">(1/$T$8)*SIN($B388*$U$8)</f>
        <v>0.18897258171463396</v>
      </c>
      <c r="U391" s="15">
        <f t="shared" ref="U391" si="3715">COS($U$8*$B388)</f>
        <v>0.82377440494406828</v>
      </c>
      <c r="V391" s="37">
        <v>0</v>
      </c>
      <c r="X391" s="21">
        <f t="shared" ref="X391" si="3716">N391*S388+P391*S391-O391*T388-Q391*T391</f>
        <v>0</v>
      </c>
      <c r="Y391" s="24">
        <f t="shared" ref="Y391" si="3717">(N391*T388+O391*S388+P391*T391+Q391*S391)</f>
        <v>1.4573459010334171</v>
      </c>
      <c r="Z391" s="22">
        <f t="shared" ref="Z391" si="3718">N391*U388+P391*U391-O391*V388-Q391*V391</f>
        <v>-1.8665826668495287</v>
      </c>
      <c r="AA391" s="23">
        <f t="shared" ref="AA391" si="3719">(N391*V388+O391*U388+P391*V391+Q391*U391)</f>
        <v>0</v>
      </c>
      <c r="AB391" s="8"/>
      <c r="AC391" s="21">
        <v>0</v>
      </c>
      <c r="AD391" s="24">
        <f t="shared" ref="AD391" si="3720">(TAN($AE$8*$B388))/$AD$8</f>
        <v>1.7311479234625635</v>
      </c>
      <c r="AE391" s="22">
        <v>1</v>
      </c>
      <c r="AF391" s="23">
        <v>0</v>
      </c>
      <c r="AH391" s="21">
        <f t="shared" ref="AH391" si="3721">X391*AC388+Z391*AC391-Y391*AD388-AA391*AD391</f>
        <v>0</v>
      </c>
      <c r="AI391" s="24">
        <f t="shared" ref="AI391" si="3722">(X391*AD388+Y391*AC388+Z391*AD391+AA391*AC391)</f>
        <v>-1.7739848066543586</v>
      </c>
      <c r="AJ391" s="22">
        <f t="shared" ref="AJ391" si="3723">X391*AE388+Z391*AE391-Y391*AF388-AA391*AF391</f>
        <v>-1.8665826668495287</v>
      </c>
      <c r="AK391" s="23">
        <f t="shared" ref="AK391" si="3724">(X391*AF388+Y391*AE388+Z391*AF391+AA391*AE391)</f>
        <v>0</v>
      </c>
      <c r="AL391" s="8"/>
      <c r="AM391" s="15">
        <v>0</v>
      </c>
      <c r="AN391" s="85">
        <f t="shared" ref="AN391" si="3725">(1/$AN$8)*SIN($B388*$AO$8)</f>
        <v>0.18897258171463396</v>
      </c>
      <c r="AO391" s="25">
        <f t="shared" ref="AO391" si="3726">COS($AO$8*$B388)</f>
        <v>0.82377440494406828</v>
      </c>
      <c r="AP391" s="37">
        <v>0</v>
      </c>
      <c r="AR391" s="21">
        <f t="shared" ref="AR391" si="3727">AH391*AM388+AJ391*AM391-AI391*AN388-AK391*AN391</f>
        <v>0</v>
      </c>
      <c r="AS391" s="24">
        <f t="shared" ref="AS391" si="3728">(AH391*AN388+AI391*AM388+AJ391*AN391+AK391*AM391)</f>
        <v>-1.8140962240198542</v>
      </c>
      <c r="AT391" s="22">
        <f t="shared" ref="AT391" si="3729">AH391*AO388+AJ391*AO391-AI391*AP388-AK391*AP391</f>
        <v>1.479467373861207</v>
      </c>
      <c r="AU391" s="23">
        <f t="shared" ref="AU391" si="3730">(AH391*AP388+AI391*AO388+AJ391*AP391+AK391*AO391)</f>
        <v>0</v>
      </c>
      <c r="AV391" s="8"/>
      <c r="AW391" s="21">
        <v>0</v>
      </c>
      <c r="AX391" s="24">
        <f t="shared" ref="AX391" si="3731">(TAN($AY$8*$B388))/$AX$8</f>
        <v>1.5308072381373734</v>
      </c>
      <c r="AY391" s="22">
        <v>1</v>
      </c>
      <c r="AZ391" s="23">
        <v>0</v>
      </c>
      <c r="BB391" s="21">
        <f t="shared" ref="BB391" si="3732">AR391*AW388+AT391*AW391-AS391*AX388-AU391*AX391</f>
        <v>0</v>
      </c>
      <c r="BC391" s="24">
        <f t="shared" ref="BC391" si="3733">(AR391*AX388+AS391*AW388+AT391*AX391+AU391*AW391)</f>
        <v>0.45068314047497293</v>
      </c>
      <c r="BD391" s="22">
        <f t="shared" ref="BD391" si="3734">AR391*AY388+AT391*AY391-AS391*AZ388-AU391*AZ391</f>
        <v>1.479467373861207</v>
      </c>
      <c r="BE391" s="23">
        <f t="shared" ref="BE391" si="3735">(AR391*AZ388+AS391*AY388+AT391*AZ391+AU391*AY391)</f>
        <v>0</v>
      </c>
      <c r="BF391" s="8"/>
      <c r="BG391" s="15">
        <v>0</v>
      </c>
      <c r="BH391" s="85">
        <f t="shared" ref="BH391" si="3736">(1/$BH$8)*SIN($B388*$BI$8)</f>
        <v>0.11285875650814756</v>
      </c>
      <c r="BI391" s="25">
        <f t="shared" ref="BI391" si="3737">COS($BI$8*$B388)</f>
        <v>0.94093895110942871</v>
      </c>
      <c r="BJ391" s="37">
        <v>0</v>
      </c>
      <c r="BL391" s="21">
        <f t="shared" ref="BL391" si="3738">BB391*BG388+BD391*BG391-BC391*BH388-BE391*BH391</f>
        <v>0</v>
      </c>
      <c r="BM391" s="24">
        <f t="shared" ref="BM391" si="3739">(BB391*BH388+BC391*BG388+BD391*BH391+BE391*BG391)</f>
        <v>0.59103616958957483</v>
      </c>
      <c r="BN391" s="22">
        <f t="shared" ref="BN391" si="3740">BB391*BI388+BD391*BI391-BC391*BJ388-BE391*BJ391</f>
        <v>0.93431662964285489</v>
      </c>
      <c r="BO391" s="23">
        <f t="shared" ref="BO391" si="3741">(BB391*BJ388+BC391*BI388+BD391*BJ391+BE391*BI391)</f>
        <v>0</v>
      </c>
      <c r="BQ391" s="38">
        <f t="shared" ref="BQ391" si="3742">(180/PI())*ATAN(-1*(($BL$8*BM388+BO388+$BL$8*BM391+BO391)/($BL$8*BL388+BN388+$BL$8*BL391+BN391)))</f>
        <v>-23.331105625163953</v>
      </c>
      <c r="BS391" s="67">
        <f t="shared" ref="BS391" si="3743">20*LOG(((($BL$8*BL388+BN388-$BL$8*BL391-BN391)^2+($BL$8*BM388+BO388-$BL$8*BM391-BO391)^2)/(($BL$8*BL388+BN388+$BL$8*BL391+BN391)^2+($BL$8*BM388+BO388+$BL$8*BM391+BO391)^2))^0.5)</f>
        <v>-14.665445186740641</v>
      </c>
      <c r="BT391" s="65"/>
      <c r="BU391" s="46">
        <f t="shared" si="3310"/>
        <v>7.18</v>
      </c>
      <c r="BV391" s="47">
        <f t="shared" si="3311"/>
        <v>-15.458245107958309</v>
      </c>
      <c r="BW391" s="45">
        <f t="shared" si="3312"/>
        <v>16.579742821336055</v>
      </c>
      <c r="BX391" s="49"/>
      <c r="BY391" s="10">
        <f t="shared" si="3350"/>
        <v>-197.59345742780874</v>
      </c>
      <c r="BZ391" s="48">
        <f t="shared" si="3351"/>
        <v>-3.4486564125145081</v>
      </c>
      <c r="CA391" s="31">
        <f t="shared" si="3313"/>
        <v>-0.12537573918257505</v>
      </c>
      <c r="CC391" s="44">
        <f t="shared" si="3348"/>
        <v>7.18</v>
      </c>
      <c r="CD391" s="47">
        <f t="shared" si="3348"/>
        <v>-15.458245107958309</v>
      </c>
      <c r="CE391" s="45">
        <f t="shared" si="3349"/>
        <v>-0.12537573918257505</v>
      </c>
      <c r="CF391" s="49"/>
      <c r="CG391" s="10"/>
      <c r="CH391" s="48"/>
      <c r="CI391" s="31"/>
    </row>
    <row r="392" spans="2:87" ht="18.649999999999999" customHeight="1">
      <c r="BS392" s="32"/>
      <c r="BU392" s="46">
        <f t="shared" si="3310"/>
        <v>7.2</v>
      </c>
      <c r="BV392" s="47">
        <f t="shared" si="3311"/>
        <v>-13.791148154117451</v>
      </c>
      <c r="BW392" s="45">
        <f t="shared" si="3312"/>
        <v>12.627873672779788</v>
      </c>
      <c r="BX392" s="49"/>
      <c r="BY392" s="10">
        <f t="shared" si="3350"/>
        <v>-236.58300144993635</v>
      </c>
      <c r="BZ392" s="48">
        <f t="shared" si="3351"/>
        <v>-4.1291523295519079</v>
      </c>
      <c r="CA392" s="31">
        <f t="shared" si="3313"/>
        <v>-0.18531139251579343</v>
      </c>
      <c r="CC392" s="44">
        <f t="shared" si="3348"/>
        <v>7.2</v>
      </c>
      <c r="CD392" s="47">
        <f t="shared" si="3348"/>
        <v>-13.791148154117451</v>
      </c>
      <c r="CE392" s="45">
        <f t="shared" si="3349"/>
        <v>-0.18531139251579343</v>
      </c>
      <c r="CF392" s="49"/>
      <c r="CG392" s="10"/>
      <c r="CH392" s="48"/>
      <c r="CI392" s="31"/>
    </row>
    <row r="393" spans="2:87" ht="18.649999999999999" customHeight="1" thickBot="1">
      <c r="D393" s="8"/>
      <c r="E393" s="8" t="s">
        <v>93</v>
      </c>
      <c r="F393" s="8"/>
      <c r="G393" s="8"/>
      <c r="H393" s="8"/>
      <c r="I393" s="8"/>
      <c r="J393" s="8" t="s">
        <v>94</v>
      </c>
      <c r="K393" s="8"/>
      <c r="L393" s="8"/>
      <c r="M393" s="8"/>
      <c r="N393" s="8"/>
      <c r="O393" s="8" t="s">
        <v>95</v>
      </c>
      <c r="P393" s="8"/>
      <c r="Q393" s="8"/>
      <c r="R393" s="8"/>
      <c r="S393" s="8"/>
      <c r="T393" s="8" t="s">
        <v>96</v>
      </c>
      <c r="U393" s="8"/>
      <c r="V393" s="8"/>
      <c r="W393" s="8"/>
      <c r="X393" s="8"/>
      <c r="Y393" s="8" t="s">
        <v>97</v>
      </c>
      <c r="Z393" s="8"/>
      <c r="AA393" s="8"/>
      <c r="AB393" s="8"/>
      <c r="AC393" s="8"/>
      <c r="AD393" s="8" t="s">
        <v>98</v>
      </c>
      <c r="AE393" s="8"/>
      <c r="AF393" s="8"/>
      <c r="AG393" s="8"/>
      <c r="AH393" s="8"/>
      <c r="AI393" s="8" t="s">
        <v>99</v>
      </c>
      <c r="AJ393" s="8"/>
      <c r="AK393" s="8"/>
      <c r="AL393" s="8"/>
      <c r="AM393" s="8"/>
      <c r="AN393" s="8" t="s">
        <v>96</v>
      </c>
      <c r="AO393" s="8"/>
      <c r="AP393" s="8"/>
      <c r="AQ393" s="8"/>
      <c r="AR393" s="8"/>
      <c r="AS393" s="8" t="s">
        <v>100</v>
      </c>
      <c r="AT393" s="8"/>
      <c r="AU393" s="8"/>
      <c r="AV393" s="8"/>
      <c r="AW393" s="8"/>
      <c r="AX393" s="8" t="s">
        <v>94</v>
      </c>
      <c r="AY393" s="8"/>
      <c r="AZ393" s="8"/>
      <c r="BA393" s="8"/>
      <c r="BB393" s="8"/>
      <c r="BC393" s="8" t="s">
        <v>101</v>
      </c>
      <c r="BD393" s="8"/>
      <c r="BE393" s="8"/>
      <c r="BF393" s="8"/>
      <c r="BG393" s="8"/>
      <c r="BH393" s="8" t="s">
        <v>96</v>
      </c>
      <c r="BI393" s="8"/>
      <c r="BJ393" s="8"/>
      <c r="BK393" s="8"/>
      <c r="BL393" s="8"/>
      <c r="BM393" s="8" t="s">
        <v>102</v>
      </c>
      <c r="BN393" s="8"/>
      <c r="BO393" s="8"/>
      <c r="BP393" s="8"/>
      <c r="BU393" s="46">
        <f t="shared" si="3310"/>
        <v>7.22</v>
      </c>
      <c r="BV393" s="47">
        <f t="shared" si="3311"/>
        <v>-12.003428898967396</v>
      </c>
      <c r="BW393" s="45">
        <f t="shared" si="3312"/>
        <v>7.8962136437811621</v>
      </c>
      <c r="BX393" s="49"/>
      <c r="BY393" s="10">
        <f t="shared" si="3350"/>
        <v>-291.29690538877401</v>
      </c>
      <c r="BZ393" s="48">
        <f t="shared" si="3351"/>
        <v>-5.0840900999045191</v>
      </c>
      <c r="CA393" s="31">
        <f t="shared" si="3313"/>
        <v>-0.28281701620426947</v>
      </c>
      <c r="CC393" s="44">
        <f t="shared" si="3348"/>
        <v>7.22</v>
      </c>
      <c r="CD393" s="47">
        <f t="shared" si="3348"/>
        <v>-12.003428898967396</v>
      </c>
      <c r="CE393" s="45">
        <f t="shared" si="3349"/>
        <v>-0.28281701620426947</v>
      </c>
      <c r="CF393" s="49"/>
      <c r="CG393" s="10"/>
      <c r="CH393" s="48"/>
      <c r="CI393" s="31"/>
    </row>
    <row r="394" spans="2:87" ht="18.649999999999999" customHeight="1" thickBot="1">
      <c r="B394" s="16"/>
      <c r="D394" s="250" t="s">
        <v>22</v>
      </c>
      <c r="E394" s="251"/>
      <c r="F394" s="252" t="s">
        <v>23</v>
      </c>
      <c r="G394" s="253"/>
      <c r="H394" s="123"/>
      <c r="I394" s="242" t="s">
        <v>1</v>
      </c>
      <c r="J394" s="243"/>
      <c r="K394" s="244" t="s">
        <v>2</v>
      </c>
      <c r="L394" s="245"/>
      <c r="M394" s="123"/>
      <c r="N394" s="242" t="s">
        <v>43</v>
      </c>
      <c r="O394" s="243"/>
      <c r="P394" s="244" t="s">
        <v>44</v>
      </c>
      <c r="Q394" s="245"/>
      <c r="R394" s="123"/>
      <c r="S394" s="242" t="s">
        <v>32</v>
      </c>
      <c r="T394" s="243"/>
      <c r="U394" s="244" t="s">
        <v>33</v>
      </c>
      <c r="V394" s="245"/>
      <c r="W394" s="123"/>
      <c r="X394" s="242" t="s">
        <v>45</v>
      </c>
      <c r="Y394" s="243"/>
      <c r="Z394" s="244" t="s">
        <v>46</v>
      </c>
      <c r="AA394" s="245"/>
      <c r="AB394" s="127"/>
      <c r="AC394" s="242" t="s">
        <v>62</v>
      </c>
      <c r="AD394" s="243"/>
      <c r="AE394" s="244" t="s">
        <v>3</v>
      </c>
      <c r="AF394" s="245"/>
      <c r="AG394" s="123"/>
      <c r="AH394" s="242" t="s">
        <v>76</v>
      </c>
      <c r="AI394" s="243"/>
      <c r="AJ394" s="244" t="s">
        <v>77</v>
      </c>
      <c r="AK394" s="245"/>
      <c r="AL394" s="127"/>
      <c r="AM394" s="242" t="s">
        <v>64</v>
      </c>
      <c r="AN394" s="243"/>
      <c r="AO394" s="244" t="s">
        <v>65</v>
      </c>
      <c r="AP394" s="245"/>
      <c r="AQ394" s="123"/>
      <c r="AR394" s="242" t="s">
        <v>80</v>
      </c>
      <c r="AS394" s="243"/>
      <c r="AT394" s="244" t="s">
        <v>81</v>
      </c>
      <c r="AU394" s="245"/>
      <c r="AV394" s="127"/>
      <c r="AW394" s="242" t="s">
        <v>68</v>
      </c>
      <c r="AX394" s="243"/>
      <c r="AY394" s="244" t="s">
        <v>69</v>
      </c>
      <c r="AZ394" s="245"/>
      <c r="BA394" s="123"/>
      <c r="BB394" s="246" t="s">
        <v>84</v>
      </c>
      <c r="BC394" s="247"/>
      <c r="BD394" s="248" t="s">
        <v>85</v>
      </c>
      <c r="BE394" s="249"/>
      <c r="BF394" s="127"/>
      <c r="BG394" s="242" t="s">
        <v>72</v>
      </c>
      <c r="BH394" s="243"/>
      <c r="BI394" s="244" t="s">
        <v>73</v>
      </c>
      <c r="BJ394" s="245"/>
      <c r="BK394" s="123"/>
      <c r="BL394" s="242" t="s">
        <v>88</v>
      </c>
      <c r="BM394" s="243"/>
      <c r="BN394" s="244" t="s">
        <v>89</v>
      </c>
      <c r="BO394" s="245"/>
      <c r="BP394" s="123"/>
      <c r="BQ394" s="19" t="s">
        <v>165</v>
      </c>
      <c r="BS394" s="63" t="s">
        <v>120</v>
      </c>
      <c r="BT394" s="4"/>
      <c r="BU394" s="46">
        <f t="shared" si="3310"/>
        <v>7.24</v>
      </c>
      <c r="BV394" s="47">
        <f t="shared" si="3311"/>
        <v>-10.079875599575347</v>
      </c>
      <c r="BW394" s="45">
        <f t="shared" si="3312"/>
        <v>2.0702755360055476</v>
      </c>
      <c r="BX394" s="49"/>
      <c r="BY394" s="10">
        <f t="shared" si="3350"/>
        <v>-370.46328458978604</v>
      </c>
      <c r="BZ394" s="48">
        <f t="shared" si="3351"/>
        <v>-6.465804073844537</v>
      </c>
      <c r="CA394" s="31">
        <f t="shared" si="3313"/>
        <v>-0.44878984754992346</v>
      </c>
      <c r="CC394" s="44">
        <f t="shared" si="3348"/>
        <v>7.24</v>
      </c>
      <c r="CD394" s="47">
        <f t="shared" si="3348"/>
        <v>-10.079875599575347</v>
      </c>
      <c r="CE394" s="45">
        <f t="shared" si="3349"/>
        <v>-0.44878984754992346</v>
      </c>
      <c r="CF394" s="49"/>
      <c r="CG394" s="10"/>
      <c r="CH394" s="48"/>
      <c r="CI394" s="31"/>
    </row>
    <row r="395" spans="2:87" ht="18.649999999999999" customHeight="1" thickTop="1" thickBot="1">
      <c r="B395" s="39">
        <v>1.06</v>
      </c>
      <c r="D395" s="25">
        <f t="shared" ref="D395" si="3744">COS($F$8*$B395)</f>
        <v>0.93867318352015527</v>
      </c>
      <c r="E395" s="26">
        <v>0</v>
      </c>
      <c r="F395" s="10">
        <v>0</v>
      </c>
      <c r="G395" s="85">
        <f t="shared" ref="G395" si="3745">$E$8*SIN($B395*$F$8)</f>
        <v>1.0344244249152437</v>
      </c>
      <c r="I395" s="21">
        <v>1</v>
      </c>
      <c r="J395" s="24">
        <v>0</v>
      </c>
      <c r="K395" s="22">
        <v>0</v>
      </c>
      <c r="L395" s="23">
        <v>0</v>
      </c>
      <c r="N395" s="21">
        <f t="shared" ref="N395" si="3746">D395*I395+F395*I398-E395*J395-G395*J398</f>
        <v>-0.69575222774334466</v>
      </c>
      <c r="O395" s="24">
        <f t="shared" ref="O395" si="3747">(D395*J395+E395*I395+F395*J398+G395*I398)</f>
        <v>0</v>
      </c>
      <c r="P395" s="22">
        <f t="shared" ref="P395" si="3748">D395*K395+F395*K398-E395*L395-G395*L398</f>
        <v>0</v>
      </c>
      <c r="Q395" s="23">
        <f t="shared" ref="Q395" si="3749">(D395*L395+E395*K395+F395*L398+G395*K398)</f>
        <v>1.0344244249152437</v>
      </c>
      <c r="S395" s="25">
        <f t="shared" ref="S395" si="3750">COS($U$8*$B395)</f>
        <v>0.81714776790369059</v>
      </c>
      <c r="T395" s="26">
        <v>0</v>
      </c>
      <c r="U395" s="10">
        <v>0</v>
      </c>
      <c r="V395" s="85">
        <f t="shared" ref="V395" si="3751">$T$8*SIN($B395*$U$8)</f>
        <v>1.7292847448266422</v>
      </c>
      <c r="X395" s="21">
        <f t="shared" ref="X395" si="3752">N395*S395+P395*S398-O395*T395-Q395*T398</f>
        <v>-0.76728953299027236</v>
      </c>
      <c r="Y395" s="24">
        <f t="shared" ref="Y395" si="3753">(N395*T395+O395*S395+P395*T398+Q395*S398)</f>
        <v>0</v>
      </c>
      <c r="Z395" s="22">
        <f t="shared" ref="Z395" si="3754">N395*U395+P395*U398-O395*V395-Q395*V398</f>
        <v>0</v>
      </c>
      <c r="AA395" s="23">
        <f t="shared" ref="AA395" si="3755">(N395*V395+O395*U395+P395*V398+Q395*U398)</f>
        <v>-0.35787610373116741</v>
      </c>
      <c r="AB395" s="8"/>
      <c r="AC395" s="21">
        <v>1</v>
      </c>
      <c r="AD395" s="24">
        <v>0</v>
      </c>
      <c r="AE395" s="22">
        <v>0</v>
      </c>
      <c r="AF395" s="23">
        <v>0</v>
      </c>
      <c r="AH395" s="21">
        <f t="shared" ref="AH395" si="3756">X395*AC395+Z395*AC398-Y395*AD395-AA395*AD398</f>
        <v>-0.12592477133547753</v>
      </c>
      <c r="AI395" s="24">
        <f t="shared" ref="AI395" si="3757">(X395*AD395+Y395*AC395+Z395*AD398+AA395*AC398)</f>
        <v>0</v>
      </c>
      <c r="AJ395" s="22">
        <f t="shared" ref="AJ395" si="3758">X395*AE395+Z395*AE398-Y395*AF395-AA395*AF398</f>
        <v>0</v>
      </c>
      <c r="AK395" s="23">
        <f t="shared" ref="AK395" si="3759">(X395*AF395+Y395*AE395+Z395*AF398+AA395*AE398)</f>
        <v>-0.35787610373116741</v>
      </c>
      <c r="AL395" s="8"/>
      <c r="AM395" s="25">
        <f t="shared" ref="AM395" si="3760">COS($AO$8*$B395)</f>
        <v>0.81714776790369059</v>
      </c>
      <c r="AN395" s="26">
        <v>0</v>
      </c>
      <c r="AO395" s="10">
        <v>0</v>
      </c>
      <c r="AP395" s="85">
        <f t="shared" ref="AP395" si="3761">$AN$8*SIN($B395*$AO$8)</f>
        <v>1.7292847448266422</v>
      </c>
      <c r="AR395" s="21">
        <f t="shared" ref="AR395" si="3762">AH395*AM395+AJ395*AM398-AI395*AN395-AK395*AN398</f>
        <v>-3.4135847296089802E-2</v>
      </c>
      <c r="AS395" s="24">
        <f t="shared" ref="AS395" si="3763">(AH395*AN395+AI395*AM395+AJ395*AN398+AK395*AM398)</f>
        <v>0</v>
      </c>
      <c r="AT395" s="22">
        <f t="shared" ref="AT395" si="3764">AH395*AO395+AJ395*AO398-AI395*AP395-AK395*AP398</f>
        <v>0</v>
      </c>
      <c r="AU395" s="23">
        <f t="shared" ref="AU395" si="3765">(AH395*AP395+AI395*AO395+AJ395*AP398+AK395*AO398)</f>
        <v>-0.51019744541621759</v>
      </c>
      <c r="AV395" s="8"/>
      <c r="AW395" s="21">
        <v>1</v>
      </c>
      <c r="AX395" s="24">
        <v>0</v>
      </c>
      <c r="AY395" s="22">
        <v>0</v>
      </c>
      <c r="AZ395" s="23">
        <v>0</v>
      </c>
      <c r="BB395" s="21">
        <f t="shared" ref="BB395" si="3766">AR395*AW395+AT395*AW398-AS395*AX395-AU395*AX398</f>
        <v>0.77199329028524011</v>
      </c>
      <c r="BC395" s="24">
        <f t="shared" ref="BC395" si="3767">(AR395*AX395+AS395*AW395+AT395*AX398+AU395*AW398)</f>
        <v>0</v>
      </c>
      <c r="BD395" s="22">
        <f t="shared" ref="BD395" si="3768">AR395*AY395+AT395*AY398-AS395*AZ395-AU395*AZ398</f>
        <v>0</v>
      </c>
      <c r="BE395" s="23">
        <f t="shared" ref="BE395" si="3769">(AR395*AZ395+AS395*AY395+AT395*AZ398+AU395*AY398)</f>
        <v>-0.51019744541621759</v>
      </c>
      <c r="BF395" s="8"/>
      <c r="BG395" s="25">
        <f t="shared" ref="BG395" si="3770">COS($BI$8*$B395)</f>
        <v>0.93866926025671193</v>
      </c>
      <c r="BH395" s="26">
        <v>0</v>
      </c>
      <c r="BI395" s="10">
        <v>0</v>
      </c>
      <c r="BJ395" s="85">
        <f t="shared" ref="BJ395" si="3771">$BH$8*SIN($B395*$BI$8)</f>
        <v>1.0344564653198582</v>
      </c>
      <c r="BL395" s="21">
        <f t="shared" ref="BL395" si="3772">BB395*BG395+BD395*BG398-BC395*BH395-BE395*BH398</f>
        <v>0.78328826471524493</v>
      </c>
      <c r="BM395" s="24">
        <f t="shared" ref="BM395" si="3773">(BB395*BH395+BC395*BG395+BD395*BH398+BE395*BG398)</f>
        <v>0</v>
      </c>
      <c r="BN395" s="22">
        <f t="shared" ref="BN395" si="3774">BB395*BI395+BD395*BI398-BC395*BJ395-BE395*BJ398</f>
        <v>0</v>
      </c>
      <c r="BO395" s="23">
        <f t="shared" ref="BO395" si="3775">(BB395*BJ395+BC395*BI395+BD395*BJ398+BE395*BI398)</f>
        <v>0.31968679164541164</v>
      </c>
      <c r="BQ395" s="27">
        <f t="shared" ref="BQ395" si="3776">20*LOG((2*$BL$8)/(($BL$8*BL395+BN395+$BL$8*BL398+BN398)^2+($BL$8*BM395+BO395+$BL$8*BM398+BO398)^2)^0.5)</f>
        <v>-0.78349842097822409</v>
      </c>
      <c r="BS395" s="64">
        <f t="shared" ref="BS395" si="3777">((BL395^2+BM395^2)/(BL398^2+BM398^2))^0.5</f>
        <v>0.64789865117874668</v>
      </c>
      <c r="BT395" s="4"/>
      <c r="BU395" s="46">
        <f t="shared" si="3310"/>
        <v>7.26</v>
      </c>
      <c r="BV395" s="47">
        <f t="shared" si="3311"/>
        <v>-8.0127371647921475</v>
      </c>
      <c r="BW395" s="45">
        <f t="shared" si="3312"/>
        <v>-5.3389901557900146</v>
      </c>
      <c r="BX395" s="49"/>
      <c r="BY395" s="10">
        <f t="shared" si="3350"/>
        <v>-487.26958034936723</v>
      </c>
      <c r="BZ395" s="48">
        <f t="shared" si="3351"/>
        <v>-8.5044585219075195</v>
      </c>
      <c r="CA395" s="31">
        <f t="shared" si="3313"/>
        <v>-0.7470089435781796</v>
      </c>
      <c r="CC395" s="44">
        <f t="shared" si="3348"/>
        <v>7.26</v>
      </c>
      <c r="CD395" s="47">
        <f t="shared" si="3348"/>
        <v>-8.0127371647921475</v>
      </c>
      <c r="CE395" s="45">
        <f t="shared" si="3349"/>
        <v>-0.7470089435781796</v>
      </c>
      <c r="CF395" s="49"/>
      <c r="CG395" s="10"/>
      <c r="CH395" s="48"/>
      <c r="CI395" s="31"/>
    </row>
    <row r="396" spans="2:87" ht="18.649999999999999" customHeight="1" thickBot="1">
      <c r="D396" s="25"/>
      <c r="E396" s="10"/>
      <c r="F396" s="10"/>
      <c r="G396" s="31"/>
      <c r="I396" s="29"/>
      <c r="L396" s="30"/>
      <c r="N396" s="29"/>
      <c r="Q396" s="30"/>
      <c r="S396" s="29"/>
      <c r="V396" s="30"/>
      <c r="X396" s="29"/>
      <c r="AA396" s="30"/>
      <c r="AC396" s="29"/>
      <c r="AF396" s="30"/>
      <c r="AH396" s="29"/>
      <c r="AK396" s="30"/>
      <c r="AM396" s="29"/>
      <c r="AP396" s="30"/>
      <c r="AR396" s="29"/>
      <c r="AU396" s="30"/>
      <c r="AW396" s="29"/>
      <c r="AZ396" s="30"/>
      <c r="BB396" s="29"/>
      <c r="BE396" s="30"/>
      <c r="BG396" s="29"/>
      <c r="BJ396" s="30"/>
      <c r="BL396" s="29"/>
      <c r="BO396" s="30"/>
      <c r="BS396" s="65"/>
      <c r="BT396" s="65"/>
      <c r="BU396" s="46">
        <f t="shared" si="3310"/>
        <v>7.28</v>
      </c>
      <c r="BV396" s="47">
        <f t="shared" si="3311"/>
        <v>-5.821737808388125</v>
      </c>
      <c r="BW396" s="45">
        <f t="shared" si="3312"/>
        <v>-15.084381762777584</v>
      </c>
      <c r="BX396" s="49"/>
      <c r="BY396" s="10">
        <f t="shared" si="3350"/>
        <v>-656.47317546923932</v>
      </c>
      <c r="BZ396" s="48">
        <f t="shared" si="3351"/>
        <v>-11.457618362960698</v>
      </c>
      <c r="CA396" s="31">
        <f t="shared" si="3313"/>
        <v>-1.3177510604071252</v>
      </c>
      <c r="CC396" s="44">
        <f t="shared" si="3348"/>
        <v>7.28</v>
      </c>
      <c r="CD396" s="47">
        <f t="shared" si="3348"/>
        <v>-5.821737808388125</v>
      </c>
      <c r="CE396" s="45">
        <f t="shared" si="3349"/>
        <v>-1.3177510604071252</v>
      </c>
      <c r="CF396" s="49"/>
      <c r="CG396" s="10"/>
      <c r="CH396" s="48"/>
      <c r="CI396" s="31"/>
    </row>
    <row r="397" spans="2:87" ht="18.649999999999999" customHeight="1" thickBot="1">
      <c r="D397" s="254" t="s">
        <v>24</v>
      </c>
      <c r="E397" s="255"/>
      <c r="F397" s="256" t="s">
        <v>25</v>
      </c>
      <c r="G397" s="257"/>
      <c r="H397" s="123"/>
      <c r="I397" s="242" t="s">
        <v>4</v>
      </c>
      <c r="J397" s="243"/>
      <c r="K397" s="244" t="s">
        <v>5</v>
      </c>
      <c r="L397" s="245"/>
      <c r="M397" s="123"/>
      <c r="N397" s="242" t="s">
        <v>6</v>
      </c>
      <c r="O397" s="243"/>
      <c r="P397" s="244" t="s">
        <v>7</v>
      </c>
      <c r="Q397" s="245"/>
      <c r="R397" s="123"/>
      <c r="S397" s="242" t="s">
        <v>34</v>
      </c>
      <c r="T397" s="243"/>
      <c r="U397" s="244" t="s">
        <v>35</v>
      </c>
      <c r="V397" s="245"/>
      <c r="W397" s="123"/>
      <c r="X397" s="242" t="s">
        <v>47</v>
      </c>
      <c r="Y397" s="243"/>
      <c r="Z397" s="244" t="s">
        <v>48</v>
      </c>
      <c r="AA397" s="245"/>
      <c r="AB397" s="127"/>
      <c r="AC397" s="242" t="s">
        <v>63</v>
      </c>
      <c r="AD397" s="243"/>
      <c r="AE397" s="244" t="s">
        <v>8</v>
      </c>
      <c r="AF397" s="245"/>
      <c r="AG397" s="123"/>
      <c r="AH397" s="242" t="s">
        <v>78</v>
      </c>
      <c r="AI397" s="243"/>
      <c r="AJ397" s="244" t="s">
        <v>79</v>
      </c>
      <c r="AK397" s="245"/>
      <c r="AL397" s="127"/>
      <c r="AM397" s="242" t="s">
        <v>67</v>
      </c>
      <c r="AN397" s="243"/>
      <c r="AO397" s="244" t="s">
        <v>66</v>
      </c>
      <c r="AP397" s="245"/>
      <c r="AQ397" s="123"/>
      <c r="AR397" s="242" t="s">
        <v>83</v>
      </c>
      <c r="AS397" s="243"/>
      <c r="AT397" s="244" t="s">
        <v>82</v>
      </c>
      <c r="AU397" s="245"/>
      <c r="AV397" s="127"/>
      <c r="AW397" s="242" t="s">
        <v>71</v>
      </c>
      <c r="AX397" s="243"/>
      <c r="AY397" s="244" t="s">
        <v>70</v>
      </c>
      <c r="AZ397" s="245"/>
      <c r="BA397" s="123"/>
      <c r="BB397" s="124" t="s">
        <v>87</v>
      </c>
      <c r="BC397" s="125"/>
      <c r="BD397" s="122" t="s">
        <v>86</v>
      </c>
      <c r="BE397" s="126"/>
      <c r="BF397" s="127"/>
      <c r="BG397" s="242" t="s">
        <v>74</v>
      </c>
      <c r="BH397" s="243"/>
      <c r="BI397" s="244" t="s">
        <v>75</v>
      </c>
      <c r="BJ397" s="245"/>
      <c r="BK397" s="123"/>
      <c r="BL397" s="242" t="s">
        <v>91</v>
      </c>
      <c r="BM397" s="243"/>
      <c r="BN397" s="244" t="s">
        <v>90</v>
      </c>
      <c r="BO397" s="245"/>
      <c r="BP397" s="123"/>
      <c r="BQ397" s="35" t="s">
        <v>166</v>
      </c>
      <c r="BS397" s="66" t="s">
        <v>121</v>
      </c>
      <c r="BT397" s="65"/>
      <c r="BU397" s="46">
        <f t="shared" si="3310"/>
        <v>7.3</v>
      </c>
      <c r="BV397" s="47">
        <f t="shared" si="3311"/>
        <v>-3.6043858842036904</v>
      </c>
      <c r="BW397" s="45">
        <f t="shared" si="3312"/>
        <v>-28.213845272162089</v>
      </c>
      <c r="BX397" s="49"/>
      <c r="BY397" s="10">
        <f t="shared" si="3350"/>
        <v>-872.82832771765129</v>
      </c>
      <c r="BZ397" s="48">
        <f t="shared" si="3351"/>
        <v>-15.233728123349099</v>
      </c>
      <c r="CA397" s="31">
        <f t="shared" si="3313"/>
        <v>-2.4877882354195253</v>
      </c>
      <c r="CC397" s="44">
        <f t="shared" si="3348"/>
        <v>7.3</v>
      </c>
      <c r="CD397" s="47">
        <f t="shared" si="3348"/>
        <v>-3.6043858842036904</v>
      </c>
      <c r="CE397" s="45">
        <f t="shared" si="3349"/>
        <v>-2.4877882354195253</v>
      </c>
      <c r="CF397" s="49"/>
      <c r="CG397" s="10"/>
      <c r="CH397" s="48"/>
      <c r="CI397" s="31"/>
    </row>
    <row r="398" spans="2:87" ht="18.649999999999999" customHeight="1" thickTop="1" thickBot="1">
      <c r="D398" s="15">
        <v>0</v>
      </c>
      <c r="E398" s="145">
        <f t="shared" ref="E398" si="3778">(1/$E$8)*SIN($B395*$F$8)</f>
        <v>0.11493604721280484</v>
      </c>
      <c r="F398" s="15">
        <f t="shared" ref="F398" si="3779">COS($F$8*$B395)</f>
        <v>0.93867318352015527</v>
      </c>
      <c r="G398" s="37">
        <v>0</v>
      </c>
      <c r="I398" s="21">
        <v>0</v>
      </c>
      <c r="J398" s="24">
        <f t="shared" ref="J398" si="3780">(TAN($K$8*$B395))/$J$8</f>
        <v>1.5800336611322938</v>
      </c>
      <c r="K398" s="22">
        <v>1</v>
      </c>
      <c r="L398" s="23">
        <v>0</v>
      </c>
      <c r="N398" s="21">
        <f t="shared" ref="N398" si="3781">D398*I395+F398*I398-E398*J395-G398*J398</f>
        <v>0</v>
      </c>
      <c r="O398" s="24">
        <f t="shared" ref="O398" si="3782">(D398*J395+E398*I395+F398*J398+G398*I398)</f>
        <v>1.5980712739768614</v>
      </c>
      <c r="P398" s="22">
        <f t="shared" ref="P398" si="3783">D398*K395+F398*K398-E398*L395-G398*L398</f>
        <v>0.93867318352015527</v>
      </c>
      <c r="Q398" s="23">
        <f t="shared" ref="Q398" si="3784">(D398*L395+E398*K395+F398*L398+G398*K398)</f>
        <v>0</v>
      </c>
      <c r="S398" s="15">
        <v>0</v>
      </c>
      <c r="T398" s="145">
        <f t="shared" ref="T398" si="3785">(1/$T$8)*SIN($B395*$U$8)</f>
        <v>0.19214274942518245</v>
      </c>
      <c r="U398" s="15">
        <f t="shared" ref="U398" si="3786">COS($U$8*$B395)</f>
        <v>0.81714776790369059</v>
      </c>
      <c r="V398" s="37">
        <v>0</v>
      </c>
      <c r="X398" s="21">
        <f t="shared" ref="X398" si="3787">N398*S395+P398*S398-O398*T395-Q398*T398</f>
        <v>0</v>
      </c>
      <c r="Y398" s="24">
        <f t="shared" ref="Y398" si="3788">(N398*T395+O398*S395+P398*T398+Q398*S398)</f>
        <v>1.4862196207744509</v>
      </c>
      <c r="Z398" s="22">
        <f t="shared" ref="Z398" si="3789">N398*U395+P398*U398-O398*V395-Q398*V398</f>
        <v>-1.9964855785293176</v>
      </c>
      <c r="AA398" s="23">
        <f t="shared" ref="AA398" si="3790">(N398*V395+O398*U395+P398*V398+Q398*U398)</f>
        <v>0</v>
      </c>
      <c r="AB398" s="8"/>
      <c r="AC398" s="21">
        <v>0</v>
      </c>
      <c r="AD398" s="24">
        <f t="shared" ref="AD398" si="3791">(TAN($AE$8*$B395))/$AD$8</f>
        <v>1.7921419032117913</v>
      </c>
      <c r="AE398" s="22">
        <v>1</v>
      </c>
      <c r="AF398" s="23">
        <v>0</v>
      </c>
      <c r="AH398" s="21">
        <f t="shared" ref="AH398" si="3792">X398*AC395+Z398*AC398-Y398*AD395-AA398*AD398</f>
        <v>0</v>
      </c>
      <c r="AI398" s="24">
        <f t="shared" ref="AI398" si="3793">(X398*AD395+Y398*AC395+Z398*AD398+AA398*AC398)</f>
        <v>-2.091765843665975</v>
      </c>
      <c r="AJ398" s="22">
        <f t="shared" ref="AJ398" si="3794">X398*AE395+Z398*AE398-Y398*AF395-AA398*AF398</f>
        <v>-1.9964855785293176</v>
      </c>
      <c r="AK398" s="23">
        <f t="shared" ref="AK398" si="3795">(X398*AF395+Y398*AE395+Z398*AF398+AA398*AE398)</f>
        <v>0</v>
      </c>
      <c r="AL398" s="8"/>
      <c r="AM398" s="15">
        <v>0</v>
      </c>
      <c r="AN398" s="85">
        <f t="shared" ref="AN398" si="3796">(1/$AN$8)*SIN($B395*$AO$8)</f>
        <v>0.19214274942518245</v>
      </c>
      <c r="AO398" s="25">
        <f t="shared" ref="AO398" si="3797">COS($AO$8*$B395)</f>
        <v>0.81714776790369059</v>
      </c>
      <c r="AP398" s="37">
        <v>0</v>
      </c>
      <c r="AR398" s="21">
        <f t="shared" ref="AR398" si="3798">AH398*AM395+AJ398*AM398-AI398*AN395-AK398*AN398</f>
        <v>0</v>
      </c>
      <c r="AS398" s="24">
        <f t="shared" ref="AS398" si="3799">(AH398*AN395+AI398*AM395+AJ398*AN398+AK398*AM398)</f>
        <v>-2.0928920183751809</v>
      </c>
      <c r="AT398" s="22">
        <f t="shared" ref="AT398" si="3800">AH398*AO395+AJ398*AO398-AI398*AP395-AK398*AP398</f>
        <v>1.9858350290538613</v>
      </c>
      <c r="AU398" s="23">
        <f t="shared" ref="AU398" si="3801">(AH398*AP395+AI398*AO395+AJ398*AP398+AK398*AO398)</f>
        <v>0</v>
      </c>
      <c r="AV398" s="8"/>
      <c r="AW398" s="21">
        <v>0</v>
      </c>
      <c r="AX398" s="24">
        <f t="shared" ref="AX398" si="3802">(TAN($AY$8*$B395))/$AX$8</f>
        <v>1.5800336611322938</v>
      </c>
      <c r="AY398" s="22">
        <v>1</v>
      </c>
      <c r="AZ398" s="23">
        <v>0</v>
      </c>
      <c r="BB398" s="21">
        <f t="shared" ref="BB398" si="3803">AR398*AW395+AT398*AW398-AS398*AX395-AU398*AX398</f>
        <v>0</v>
      </c>
      <c r="BC398" s="24">
        <f t="shared" ref="BC398" si="3804">(AR398*AX395+AS398*AW395+AT398*AX398+AU398*AW398)</f>
        <v>1.0447941729855468</v>
      </c>
      <c r="BD398" s="22">
        <f t="shared" ref="BD398" si="3805">AR398*AY395+AT398*AY398-AS398*AZ395-AU398*AZ398</f>
        <v>1.9858350290538613</v>
      </c>
      <c r="BE398" s="23">
        <f t="shared" ref="BE398" si="3806">(AR398*AZ395+AS398*AY395+AT398*AZ398+AU398*AY398)</f>
        <v>0</v>
      </c>
      <c r="BF398" s="8"/>
      <c r="BG398" s="15">
        <v>0</v>
      </c>
      <c r="BH398" s="85">
        <f t="shared" ref="BH398" si="3807">(1/$BH$8)*SIN($B395*$BI$8)</f>
        <v>0.11493960725776201</v>
      </c>
      <c r="BI398" s="25">
        <f t="shared" ref="BI398" si="3808">COS($BI$8*$B395)</f>
        <v>0.93866926025671193</v>
      </c>
      <c r="BJ398" s="37">
        <v>0</v>
      </c>
      <c r="BL398" s="21">
        <f t="shared" ref="BL398" si="3809">BB398*BG395+BD398*BG398-BC398*BH395-BE398*BH398</f>
        <v>0</v>
      </c>
      <c r="BM398" s="24">
        <f t="shared" ref="BM398" si="3810">(BB398*BH395+BC398*BG395+BD398*BH398+BE398*BG398)</f>
        <v>1.2089672717950235</v>
      </c>
      <c r="BN398" s="22">
        <f t="shared" ref="BN398" si="3811">BB398*BI395+BD398*BI398-BC398*BJ395-BE398*BJ398</f>
        <v>0.7832482105404408</v>
      </c>
      <c r="BO398" s="23">
        <f t="shared" ref="BO398" si="3812">(BB398*BJ395+BC398*BI395+BD398*BJ398+BE398*BI398)</f>
        <v>0</v>
      </c>
      <c r="BQ398" s="38">
        <f t="shared" ref="BQ398" si="3813">(180/PI())*ATAN(-1*(($BL$8*BM395+BO395+$BL$8*BM398+BO398)/($BL$8*BL395+BN395+$BL$8*BL398+BN398)))</f>
        <v>-44.298785027993411</v>
      </c>
      <c r="BS398" s="67">
        <f t="shared" ref="BS398" si="3814">20*LOG(((($BL$8*BL395+BN395-$BL$8*BL398-BN398)^2+($BL$8*BM395+BO395-$BL$8*BM398-BO398)^2)/(($BL$8*BL395+BN395+$BL$8*BL398+BN398)^2+($BL$8*BM395+BO395+$BL$8*BM398+BO398)^2))^0.5)</f>
        <v>-7.8233231337241662</v>
      </c>
      <c r="BT398" s="65"/>
      <c r="BU398" s="46">
        <f t="shared" si="3310"/>
        <v>7.32</v>
      </c>
      <c r="BV398" s="47">
        <f t="shared" si="3311"/>
        <v>-1.6263789797204919</v>
      </c>
      <c r="BW398" s="45">
        <f t="shared" si="3312"/>
        <v>-45.670411826515519</v>
      </c>
      <c r="BX398" s="49"/>
      <c r="BY398" s="10">
        <f t="shared" si="3350"/>
        <v>-1057.1877711099949</v>
      </c>
      <c r="BZ398" s="48">
        <f t="shared" si="3351"/>
        <v>-18.451407417689598</v>
      </c>
      <c r="CA398" s="31">
        <f t="shared" si="3313"/>
        <v>-5.0534672207853557</v>
      </c>
      <c r="CC398" s="44">
        <f t="shared" si="3348"/>
        <v>7.32</v>
      </c>
      <c r="CD398" s="47">
        <f t="shared" si="3348"/>
        <v>-1.6263789797204919</v>
      </c>
      <c r="CE398" s="45">
        <f t="shared" si="3349"/>
        <v>-5.0534672207853557</v>
      </c>
      <c r="CF398" s="49"/>
      <c r="CG398" s="10"/>
      <c r="CH398" s="48"/>
      <c r="CI398" s="31"/>
    </row>
    <row r="399" spans="2:87" ht="18.649999999999999" customHeight="1">
      <c r="BS399" s="32"/>
      <c r="BU399" s="46">
        <f t="shared" si="3310"/>
        <v>7.34</v>
      </c>
      <c r="BV399" s="47">
        <f t="shared" si="3311"/>
        <v>-0.33510563297708856</v>
      </c>
      <c r="BW399" s="45">
        <f t="shared" si="3312"/>
        <v>-66.814167248714966</v>
      </c>
      <c r="BX399" s="49"/>
      <c r="BY399" s="10">
        <f t="shared" si="3350"/>
        <v>-1070.4043645182496</v>
      </c>
      <c r="BZ399" s="48">
        <f t="shared" si="3351"/>
        <v>-18.68208048856102</v>
      </c>
      <c r="CA399" s="31">
        <f t="shared" si="3313"/>
        <v>-11.292501323495447</v>
      </c>
      <c r="CC399" s="44">
        <f t="shared" si="3348"/>
        <v>7.34</v>
      </c>
      <c r="CD399" s="47">
        <f t="shared" si="3348"/>
        <v>-0.33510563297708856</v>
      </c>
      <c r="CE399" s="45">
        <f t="shared" si="3349"/>
        <v>-11.292501323495447</v>
      </c>
      <c r="CF399" s="49"/>
      <c r="CG399" s="10"/>
      <c r="CH399" s="48"/>
      <c r="CI399" s="31"/>
    </row>
    <row r="400" spans="2:87" ht="18.649999999999999" customHeight="1" thickBot="1">
      <c r="D400" s="8"/>
      <c r="E400" s="8" t="s">
        <v>93</v>
      </c>
      <c r="F400" s="8"/>
      <c r="G400" s="8"/>
      <c r="H400" s="8"/>
      <c r="I400" s="8"/>
      <c r="J400" s="8" t="s">
        <v>94</v>
      </c>
      <c r="K400" s="8"/>
      <c r="L400" s="8"/>
      <c r="M400" s="8"/>
      <c r="N400" s="8"/>
      <c r="O400" s="8" t="s">
        <v>95</v>
      </c>
      <c r="P400" s="8"/>
      <c r="Q400" s="8"/>
      <c r="R400" s="8"/>
      <c r="S400" s="8"/>
      <c r="T400" s="8" t="s">
        <v>96</v>
      </c>
      <c r="U400" s="8"/>
      <c r="V400" s="8"/>
      <c r="W400" s="8"/>
      <c r="X400" s="8"/>
      <c r="Y400" s="8" t="s">
        <v>97</v>
      </c>
      <c r="Z400" s="8"/>
      <c r="AA400" s="8"/>
      <c r="AB400" s="8"/>
      <c r="AC400" s="8"/>
      <c r="AD400" s="8" t="s">
        <v>98</v>
      </c>
      <c r="AE400" s="8"/>
      <c r="AF400" s="8"/>
      <c r="AG400" s="8"/>
      <c r="AH400" s="8"/>
      <c r="AI400" s="8" t="s">
        <v>99</v>
      </c>
      <c r="AJ400" s="8"/>
      <c r="AK400" s="8"/>
      <c r="AL400" s="8"/>
      <c r="AM400" s="8"/>
      <c r="AN400" s="8" t="s">
        <v>96</v>
      </c>
      <c r="AO400" s="8"/>
      <c r="AP400" s="8"/>
      <c r="AQ400" s="8"/>
      <c r="AR400" s="8"/>
      <c r="AS400" s="8" t="s">
        <v>100</v>
      </c>
      <c r="AT400" s="8"/>
      <c r="AU400" s="8"/>
      <c r="AV400" s="8"/>
      <c r="AW400" s="8"/>
      <c r="AX400" s="8" t="s">
        <v>94</v>
      </c>
      <c r="AY400" s="8"/>
      <c r="AZ400" s="8"/>
      <c r="BA400" s="8"/>
      <c r="BB400" s="8"/>
      <c r="BC400" s="8" t="s">
        <v>101</v>
      </c>
      <c r="BD400" s="8"/>
      <c r="BE400" s="8"/>
      <c r="BF400" s="8"/>
      <c r="BG400" s="8"/>
      <c r="BH400" s="8" t="s">
        <v>96</v>
      </c>
      <c r="BI400" s="8"/>
      <c r="BJ400" s="8"/>
      <c r="BK400" s="8"/>
      <c r="BL400" s="8"/>
      <c r="BM400" s="8" t="s">
        <v>102</v>
      </c>
      <c r="BN400" s="8"/>
      <c r="BO400" s="8"/>
      <c r="BP400" s="8"/>
      <c r="BU400" s="46">
        <f t="shared" si="3310"/>
        <v>7.36</v>
      </c>
      <c r="BV400" s="47">
        <f t="shared" si="3311"/>
        <v>-7.4628072869153701E-3</v>
      </c>
      <c r="BW400" s="45">
        <f t="shared" si="3312"/>
        <v>-88.222254539080453</v>
      </c>
      <c r="BX400" s="49"/>
      <c r="BY400" s="10">
        <f t="shared" si="3350"/>
        <v>8092.9397668947677</v>
      </c>
      <c r="BZ400" s="48">
        <f t="shared" si="3351"/>
        <v>-15.493715056660246</v>
      </c>
      <c r="CA400" s="31">
        <f t="shared" si="3313"/>
        <v>-27.652551713121518</v>
      </c>
      <c r="CC400" s="44">
        <f t="shared" si="3348"/>
        <v>7.36</v>
      </c>
      <c r="CD400" s="47">
        <f t="shared" si="3348"/>
        <v>-7.4628072869153701E-3</v>
      </c>
      <c r="CE400" s="45">
        <f t="shared" si="3349"/>
        <v>-27.652551713121518</v>
      </c>
      <c r="CF400" s="49"/>
      <c r="CG400" s="10"/>
      <c r="CH400" s="48"/>
      <c r="CI400" s="31"/>
    </row>
    <row r="401" spans="2:87" ht="18.649999999999999" customHeight="1" thickBot="1">
      <c r="B401" s="16"/>
      <c r="D401" s="250" t="s">
        <v>22</v>
      </c>
      <c r="E401" s="251"/>
      <c r="F401" s="252" t="s">
        <v>23</v>
      </c>
      <c r="G401" s="253"/>
      <c r="H401" s="123"/>
      <c r="I401" s="242" t="s">
        <v>1</v>
      </c>
      <c r="J401" s="243"/>
      <c r="K401" s="244" t="s">
        <v>2</v>
      </c>
      <c r="L401" s="245"/>
      <c r="M401" s="123"/>
      <c r="N401" s="242" t="s">
        <v>43</v>
      </c>
      <c r="O401" s="243"/>
      <c r="P401" s="244" t="s">
        <v>44</v>
      </c>
      <c r="Q401" s="245"/>
      <c r="R401" s="123"/>
      <c r="S401" s="242" t="s">
        <v>32</v>
      </c>
      <c r="T401" s="243"/>
      <c r="U401" s="244" t="s">
        <v>33</v>
      </c>
      <c r="V401" s="245"/>
      <c r="W401" s="123"/>
      <c r="X401" s="242" t="s">
        <v>45</v>
      </c>
      <c r="Y401" s="243"/>
      <c r="Z401" s="244" t="s">
        <v>46</v>
      </c>
      <c r="AA401" s="245"/>
      <c r="AB401" s="127"/>
      <c r="AC401" s="242" t="s">
        <v>62</v>
      </c>
      <c r="AD401" s="243"/>
      <c r="AE401" s="244" t="s">
        <v>3</v>
      </c>
      <c r="AF401" s="245"/>
      <c r="AG401" s="123"/>
      <c r="AH401" s="242" t="s">
        <v>76</v>
      </c>
      <c r="AI401" s="243"/>
      <c r="AJ401" s="244" t="s">
        <v>77</v>
      </c>
      <c r="AK401" s="245"/>
      <c r="AL401" s="127"/>
      <c r="AM401" s="242" t="s">
        <v>64</v>
      </c>
      <c r="AN401" s="243"/>
      <c r="AO401" s="244" t="s">
        <v>65</v>
      </c>
      <c r="AP401" s="245"/>
      <c r="AQ401" s="123"/>
      <c r="AR401" s="242" t="s">
        <v>80</v>
      </c>
      <c r="AS401" s="243"/>
      <c r="AT401" s="244" t="s">
        <v>81</v>
      </c>
      <c r="AU401" s="245"/>
      <c r="AV401" s="127"/>
      <c r="AW401" s="242" t="s">
        <v>68</v>
      </c>
      <c r="AX401" s="243"/>
      <c r="AY401" s="244" t="s">
        <v>69</v>
      </c>
      <c r="AZ401" s="245"/>
      <c r="BA401" s="123"/>
      <c r="BB401" s="246" t="s">
        <v>84</v>
      </c>
      <c r="BC401" s="247"/>
      <c r="BD401" s="248" t="s">
        <v>85</v>
      </c>
      <c r="BE401" s="249"/>
      <c r="BF401" s="127"/>
      <c r="BG401" s="242" t="s">
        <v>72</v>
      </c>
      <c r="BH401" s="243"/>
      <c r="BI401" s="244" t="s">
        <v>73</v>
      </c>
      <c r="BJ401" s="245"/>
      <c r="BK401" s="123"/>
      <c r="BL401" s="242" t="s">
        <v>88</v>
      </c>
      <c r="BM401" s="243"/>
      <c r="BN401" s="244" t="s">
        <v>89</v>
      </c>
      <c r="BO401" s="245"/>
      <c r="BP401" s="123"/>
      <c r="BQ401" s="19" t="s">
        <v>165</v>
      </c>
      <c r="BS401" s="63" t="s">
        <v>120</v>
      </c>
      <c r="BT401" s="4"/>
      <c r="BU401" s="46">
        <f t="shared" si="3310"/>
        <v>7.38</v>
      </c>
      <c r="BV401" s="47">
        <f t="shared" si="3311"/>
        <v>-0.38915453596459837</v>
      </c>
      <c r="BW401" s="45">
        <f t="shared" si="3312"/>
        <v>73.636540798811453</v>
      </c>
      <c r="BX401" s="49"/>
      <c r="BY401" s="10">
        <f t="shared" si="3350"/>
        <v>-705.0445989316089</v>
      </c>
      <c r="BZ401" s="48">
        <f t="shared" si="3351"/>
        <v>-12.305349624759469</v>
      </c>
      <c r="CA401" s="31">
        <f t="shared" si="3313"/>
        <v>-10.669746565701651</v>
      </c>
      <c r="CC401" s="44">
        <f t="shared" si="3348"/>
        <v>7.38</v>
      </c>
      <c r="CD401" s="47">
        <f t="shared" si="3348"/>
        <v>-0.38915453596459837</v>
      </c>
      <c r="CE401" s="45">
        <f t="shared" si="3349"/>
        <v>-10.669746565701651</v>
      </c>
      <c r="CF401" s="49"/>
      <c r="CG401" s="10"/>
      <c r="CH401" s="48"/>
      <c r="CI401" s="31"/>
    </row>
    <row r="402" spans="2:87" ht="18.649999999999999" customHeight="1" thickTop="1" thickBot="1">
      <c r="B402" s="39">
        <v>1.08</v>
      </c>
      <c r="D402" s="25">
        <f t="shared" ref="D402" si="3815">COS($F$8*$B402)</f>
        <v>0.93636222389702495</v>
      </c>
      <c r="E402" s="26">
        <v>0</v>
      </c>
      <c r="F402" s="10">
        <v>0</v>
      </c>
      <c r="G402" s="85">
        <f t="shared" ref="G402" si="3816">$E$8*SIN($B402*$F$8)</f>
        <v>1.0531059162912149</v>
      </c>
      <c r="I402" s="21">
        <v>1</v>
      </c>
      <c r="J402" s="24">
        <v>0</v>
      </c>
      <c r="K402" s="22">
        <v>0</v>
      </c>
      <c r="L402" s="23">
        <v>0</v>
      </c>
      <c r="N402" s="21">
        <f t="shared" ref="N402" si="3817">D402*I402+F402*I405-E402*J402-G402*J405</f>
        <v>-0.78126162576468927</v>
      </c>
      <c r="O402" s="24">
        <f t="shared" ref="O402" si="3818">(D402*J402+E402*I402+F402*J405+G402*I405)</f>
        <v>0</v>
      </c>
      <c r="P402" s="22">
        <f t="shared" ref="P402" si="3819">D402*K402+F402*K405-E402*L402-G402*L405</f>
        <v>0</v>
      </c>
      <c r="Q402" s="23">
        <f t="shared" ref="Q402" si="3820">(D402*L402+E402*K402+F402*L405+G402*K405)</f>
        <v>1.0531059162912149</v>
      </c>
      <c r="S402" s="25">
        <f t="shared" ref="S402" si="3821">COS($U$8*$B402)</f>
        <v>0.81041133726449721</v>
      </c>
      <c r="T402" s="26">
        <v>0</v>
      </c>
      <c r="U402" s="10">
        <v>0</v>
      </c>
      <c r="V402" s="85">
        <f t="shared" ref="V402" si="3822">$T$8*SIN($B402*$U$8)</f>
        <v>1.7575839040849581</v>
      </c>
      <c r="X402" s="21">
        <f t="shared" ref="X402" si="3823">N402*S402+P402*S405-O402*T402-Q402*T405</f>
        <v>-0.83880127975273933</v>
      </c>
      <c r="Y402" s="24">
        <f t="shared" ref="Y402" si="3824">(N402*T402+O402*S402+P402*T405+Q402*S405)</f>
        <v>0</v>
      </c>
      <c r="Z402" s="22">
        <f t="shared" ref="Z402" si="3825">N402*U402+P402*U405-O402*V402-Q402*V405</f>
        <v>0</v>
      </c>
      <c r="AA402" s="23">
        <f t="shared" ref="AA402" si="3826">(N402*V402+O402*U402+P402*V405+Q402*U405)</f>
        <v>-0.51968388442054692</v>
      </c>
      <c r="AB402" s="8"/>
      <c r="AC402" s="21">
        <v>1</v>
      </c>
      <c r="AD402" s="24">
        <v>0</v>
      </c>
      <c r="AE402" s="22">
        <v>0</v>
      </c>
      <c r="AF402" s="23">
        <v>0</v>
      </c>
      <c r="AH402" s="21">
        <f t="shared" ref="AH402" si="3827">X402*AC402+Z402*AC405-Y402*AD402-AA402*AD405</f>
        <v>0.12562016558890887</v>
      </c>
      <c r="AI402" s="24">
        <f t="shared" ref="AI402" si="3828">(X402*AD402+Y402*AC402+Z402*AD405+AA402*AC405)</f>
        <v>0</v>
      </c>
      <c r="AJ402" s="22">
        <f t="shared" ref="AJ402" si="3829">X402*AE402+Z402*AE405-Y402*AF402-AA402*AF405</f>
        <v>0</v>
      </c>
      <c r="AK402" s="23">
        <f t="shared" ref="AK402" si="3830">(X402*AF402+Y402*AE402+Z402*AF405+AA402*AE405)</f>
        <v>-0.51968388442054692</v>
      </c>
      <c r="AL402" s="8"/>
      <c r="AM402" s="25">
        <f t="shared" ref="AM402" si="3831">COS($AO$8*$B402)</f>
        <v>0.81041133726449721</v>
      </c>
      <c r="AN402" s="26">
        <v>0</v>
      </c>
      <c r="AO402" s="10">
        <v>0</v>
      </c>
      <c r="AP402" s="85">
        <f t="shared" ref="AP402" si="3832">$AN$8*SIN($B402*$AO$8)</f>
        <v>1.7575839040849581</v>
      </c>
      <c r="AR402" s="21">
        <f t="shared" ref="AR402" si="3833">AH402*AM402+AJ402*AM405-AI402*AN402-AK402*AN405</f>
        <v>0.20329156532339532</v>
      </c>
      <c r="AS402" s="24">
        <f t="shared" ref="AS402" si="3834">(AH402*AN402+AI402*AM402+AJ402*AN405+AK402*AM405)</f>
        <v>0</v>
      </c>
      <c r="AT402" s="22">
        <f t="shared" ref="AT402" si="3835">AH402*AO402+AJ402*AO405-AI402*AP402-AK402*AP405</f>
        <v>0</v>
      </c>
      <c r="AU402" s="23">
        <f t="shared" ref="AU402" si="3836">(AH402*AP402+AI402*AO402+AJ402*AP405+AK402*AO405)</f>
        <v>-0.20036973066051045</v>
      </c>
      <c r="AV402" s="8"/>
      <c r="AW402" s="21">
        <v>1</v>
      </c>
      <c r="AX402" s="24">
        <v>0</v>
      </c>
      <c r="AY402" s="22">
        <v>0</v>
      </c>
      <c r="AZ402" s="23">
        <v>0</v>
      </c>
      <c r="BB402" s="21">
        <f t="shared" ref="BB402" si="3837">AR402*AW402+AT402*AW405-AS402*AX402-AU402*AX405</f>
        <v>0.53009613721758297</v>
      </c>
      <c r="BC402" s="24">
        <f t="shared" ref="BC402" si="3838">(AR402*AX402+AS402*AW402+AT402*AX405+AU402*AW405)</f>
        <v>0</v>
      </c>
      <c r="BD402" s="22">
        <f t="shared" ref="BD402" si="3839">AR402*AY402+AT402*AY405-AS402*AZ402-AU402*AZ405</f>
        <v>0</v>
      </c>
      <c r="BE402" s="23">
        <f t="shared" ref="BE402" si="3840">(AR402*AZ402+AS402*AY402+AT402*AZ405+AU402*AY405)</f>
        <v>-0.20036973066051045</v>
      </c>
      <c r="BF402" s="8"/>
      <c r="BG402" s="25">
        <f t="shared" ref="BG402" si="3841">COS($BI$8*$B402)</f>
        <v>0.93635815441966597</v>
      </c>
      <c r="BH402" s="26">
        <v>0</v>
      </c>
      <c r="BI402" s="10">
        <v>0</v>
      </c>
      <c r="BJ402" s="85">
        <f t="shared" ref="BJ402" si="3842">$BH$8*SIN($B402*$BI$8)</f>
        <v>1.0531384808590809</v>
      </c>
      <c r="BL402" s="21">
        <f t="shared" ref="BL402" si="3843">BB402*BG402+BD402*BG405-BC402*BH402-BE402*BH405</f>
        <v>0.51980618223871145</v>
      </c>
      <c r="BM402" s="24">
        <f t="shared" ref="BM402" si="3844">(BB402*BH402+BC402*BG402+BD402*BH405+BE402*BG405)</f>
        <v>0</v>
      </c>
      <c r="BN402" s="22">
        <f t="shared" ref="BN402" si="3845">BB402*BI402+BD402*BI405-BC402*BJ402-BE402*BJ405</f>
        <v>0</v>
      </c>
      <c r="BO402" s="23">
        <f t="shared" ref="BO402" si="3846">(BB402*BJ402+BC402*BI402+BD402*BJ405+BE402*BI405)</f>
        <v>0.37064680945575113</v>
      </c>
      <c r="BQ402" s="27">
        <f t="shared" ref="BQ402" si="3847">20*LOG((2*$BL$8)/(($BL$8*BL402+BN402+$BL$8*BL405+BN405)^2+($BL$8*BM402+BO402+$BL$8*BM405+BO405)^2)^0.5)</f>
        <v>-2.1451376289816237</v>
      </c>
      <c r="BS402" s="64">
        <f t="shared" ref="BS402" si="3848">((BL402^2+BM402^2)/(BL405^2+BM405^2))^0.5</f>
        <v>0.2639831432455137</v>
      </c>
      <c r="BT402" s="4"/>
      <c r="BU402" s="46">
        <f t="shared" si="3310"/>
        <v>7.4</v>
      </c>
      <c r="BV402" s="47">
        <f t="shared" si="3311"/>
        <v>-1.027535181730868</v>
      </c>
      <c r="BW402" s="45">
        <f t="shared" si="3312"/>
        <v>59.535648820178949</v>
      </c>
      <c r="BX402" s="49"/>
      <c r="BY402" s="10">
        <f t="shared" si="3350"/>
        <v>-548.94878789316692</v>
      </c>
      <c r="BZ402" s="48">
        <f t="shared" si="3351"/>
        <v>-9.5809637735677491</v>
      </c>
      <c r="CA402" s="31">
        <f t="shared" si="3313"/>
        <v>-6.7635186896908239</v>
      </c>
      <c r="CC402" s="44">
        <f t="shared" si="3348"/>
        <v>7.4</v>
      </c>
      <c r="CD402" s="47">
        <f t="shared" si="3348"/>
        <v>-1.027535181730868</v>
      </c>
      <c r="CE402" s="45">
        <f t="shared" si="3349"/>
        <v>-6.7635186896908239</v>
      </c>
      <c r="CF402" s="49"/>
      <c r="CG402" s="10"/>
      <c r="CH402" s="48"/>
      <c r="CI402" s="31"/>
    </row>
    <row r="403" spans="2:87" ht="18.649999999999999" customHeight="1" thickBot="1">
      <c r="D403" s="25"/>
      <c r="E403" s="10"/>
      <c r="F403" s="10"/>
      <c r="G403" s="31"/>
      <c r="I403" s="29"/>
      <c r="L403" s="30"/>
      <c r="N403" s="29"/>
      <c r="Q403" s="30"/>
      <c r="S403" s="29"/>
      <c r="V403" s="30"/>
      <c r="X403" s="29"/>
      <c r="AA403" s="30"/>
      <c r="AC403" s="29"/>
      <c r="AF403" s="30"/>
      <c r="AH403" s="29"/>
      <c r="AK403" s="30"/>
      <c r="AM403" s="29"/>
      <c r="AP403" s="30"/>
      <c r="AR403" s="29"/>
      <c r="AU403" s="30"/>
      <c r="AW403" s="29"/>
      <c r="AZ403" s="30"/>
      <c r="BB403" s="29"/>
      <c r="BE403" s="30"/>
      <c r="BG403" s="29"/>
      <c r="BJ403" s="30"/>
      <c r="BL403" s="29"/>
      <c r="BO403" s="30"/>
      <c r="BS403" s="65"/>
      <c r="BT403" s="65"/>
      <c r="BU403" s="46">
        <f t="shared" si="3310"/>
        <v>7.42</v>
      </c>
      <c r="BV403" s="47">
        <f t="shared" si="3311"/>
        <v>-1.6441744650982817</v>
      </c>
      <c r="BW403" s="45">
        <f t="shared" si="3312"/>
        <v>48.556673062315845</v>
      </c>
      <c r="BX403" s="49"/>
      <c r="BY403" s="10">
        <f t="shared" si="3350"/>
        <v>-446.66316537077648</v>
      </c>
      <c r="BZ403" s="48">
        <f t="shared" si="3351"/>
        <v>-7.7957428830999689</v>
      </c>
      <c r="CA403" s="31">
        <f t="shared" si="3313"/>
        <v>-5.0145464261448076</v>
      </c>
      <c r="CC403" s="44">
        <f t="shared" si="3348"/>
        <v>7.42</v>
      </c>
      <c r="CD403" s="47">
        <f t="shared" si="3348"/>
        <v>-1.6441744650982817</v>
      </c>
      <c r="CE403" s="45">
        <f t="shared" si="3349"/>
        <v>-5.0145464261448076</v>
      </c>
      <c r="CF403" s="49"/>
      <c r="CG403" s="10"/>
      <c r="CH403" s="48"/>
      <c r="CI403" s="31"/>
    </row>
    <row r="404" spans="2:87" ht="18.649999999999999" customHeight="1" thickBot="1">
      <c r="D404" s="254" t="s">
        <v>24</v>
      </c>
      <c r="E404" s="255"/>
      <c r="F404" s="256" t="s">
        <v>25</v>
      </c>
      <c r="G404" s="257"/>
      <c r="H404" s="123"/>
      <c r="I404" s="242" t="s">
        <v>4</v>
      </c>
      <c r="J404" s="243"/>
      <c r="K404" s="244" t="s">
        <v>5</v>
      </c>
      <c r="L404" s="245"/>
      <c r="M404" s="123"/>
      <c r="N404" s="242" t="s">
        <v>6</v>
      </c>
      <c r="O404" s="243"/>
      <c r="P404" s="244" t="s">
        <v>7</v>
      </c>
      <c r="Q404" s="245"/>
      <c r="R404" s="123"/>
      <c r="S404" s="242" t="s">
        <v>34</v>
      </c>
      <c r="T404" s="243"/>
      <c r="U404" s="244" t="s">
        <v>35</v>
      </c>
      <c r="V404" s="245"/>
      <c r="W404" s="123"/>
      <c r="X404" s="242" t="s">
        <v>47</v>
      </c>
      <c r="Y404" s="243"/>
      <c r="Z404" s="244" t="s">
        <v>48</v>
      </c>
      <c r="AA404" s="245"/>
      <c r="AB404" s="127"/>
      <c r="AC404" s="242" t="s">
        <v>63</v>
      </c>
      <c r="AD404" s="243"/>
      <c r="AE404" s="244" t="s">
        <v>8</v>
      </c>
      <c r="AF404" s="245"/>
      <c r="AG404" s="123"/>
      <c r="AH404" s="242" t="s">
        <v>78</v>
      </c>
      <c r="AI404" s="243"/>
      <c r="AJ404" s="244" t="s">
        <v>79</v>
      </c>
      <c r="AK404" s="245"/>
      <c r="AL404" s="127"/>
      <c r="AM404" s="242" t="s">
        <v>67</v>
      </c>
      <c r="AN404" s="243"/>
      <c r="AO404" s="244" t="s">
        <v>66</v>
      </c>
      <c r="AP404" s="245"/>
      <c r="AQ404" s="123"/>
      <c r="AR404" s="242" t="s">
        <v>83</v>
      </c>
      <c r="AS404" s="243"/>
      <c r="AT404" s="244" t="s">
        <v>82</v>
      </c>
      <c r="AU404" s="245"/>
      <c r="AV404" s="127"/>
      <c r="AW404" s="242" t="s">
        <v>71</v>
      </c>
      <c r="AX404" s="243"/>
      <c r="AY404" s="244" t="s">
        <v>70</v>
      </c>
      <c r="AZ404" s="245"/>
      <c r="BA404" s="123"/>
      <c r="BB404" s="124" t="s">
        <v>87</v>
      </c>
      <c r="BC404" s="125"/>
      <c r="BD404" s="122" t="s">
        <v>86</v>
      </c>
      <c r="BE404" s="126"/>
      <c r="BF404" s="127"/>
      <c r="BG404" s="242" t="s">
        <v>74</v>
      </c>
      <c r="BH404" s="243"/>
      <c r="BI404" s="244" t="s">
        <v>75</v>
      </c>
      <c r="BJ404" s="245"/>
      <c r="BK404" s="123"/>
      <c r="BL404" s="242" t="s">
        <v>91</v>
      </c>
      <c r="BM404" s="243"/>
      <c r="BN404" s="244" t="s">
        <v>90</v>
      </c>
      <c r="BO404" s="245"/>
      <c r="BP404" s="123"/>
      <c r="BQ404" s="35" t="s">
        <v>166</v>
      </c>
      <c r="BS404" s="66" t="s">
        <v>121</v>
      </c>
      <c r="BT404" s="65"/>
      <c r="BU404" s="46">
        <f t="shared" si="3310"/>
        <v>7.44</v>
      </c>
      <c r="BV404" s="47">
        <f t="shared" si="3311"/>
        <v>-2.1340656974120868</v>
      </c>
      <c r="BW404" s="45">
        <f t="shared" si="3312"/>
        <v>39.623409754900109</v>
      </c>
      <c r="BX404" s="49"/>
      <c r="BY404" s="10">
        <f t="shared" si="3350"/>
        <v>-383.92972866979085</v>
      </c>
      <c r="BZ404" s="48">
        <f t="shared" si="3351"/>
        <v>-6.7008378615763196</v>
      </c>
      <c r="CA404" s="31">
        <f t="shared" si="3313"/>
        <v>-4.1091918747628124</v>
      </c>
      <c r="CC404" s="44">
        <f t="shared" si="3348"/>
        <v>7.44</v>
      </c>
      <c r="CD404" s="47">
        <f t="shared" si="3348"/>
        <v>-2.1340656974120868</v>
      </c>
      <c r="CE404" s="45">
        <f t="shared" si="3349"/>
        <v>-4.1091918747628124</v>
      </c>
      <c r="CF404" s="49"/>
      <c r="CG404" s="10"/>
      <c r="CH404" s="48"/>
      <c r="CI404" s="31"/>
    </row>
    <row r="405" spans="2:87" ht="18.649999999999999" customHeight="1" thickTop="1" thickBot="1">
      <c r="D405" s="15">
        <v>0</v>
      </c>
      <c r="E405" s="145">
        <f t="shared" ref="E405" si="3849">(1/$E$8)*SIN($B402*$F$8)</f>
        <v>0.11701176847680164</v>
      </c>
      <c r="F405" s="15">
        <f t="shared" ref="F405" si="3850">COS($F$8*$B402)</f>
        <v>0.93636222389702495</v>
      </c>
      <c r="G405" s="37">
        <v>0</v>
      </c>
      <c r="I405" s="21">
        <v>0</v>
      </c>
      <c r="J405" s="24">
        <f t="shared" ref="J405" si="3851">(TAN($K$8*$B402))/$J$8</f>
        <v>1.6310076917151612</v>
      </c>
      <c r="K405" s="22">
        <v>1</v>
      </c>
      <c r="L405" s="23">
        <v>0</v>
      </c>
      <c r="N405" s="21">
        <f t="shared" ref="N405" si="3852">D405*I402+F405*I405-E405*J402-G405*J405</f>
        <v>0</v>
      </c>
      <c r="O405" s="24">
        <f t="shared" ref="O405" si="3853">(D405*J402+E405*I402+F405*J405+G405*I405)</f>
        <v>1.6442257578843633</v>
      </c>
      <c r="P405" s="22">
        <f t="shared" ref="P405" si="3854">D405*K402+F405*K405-E405*L402-G405*L405</f>
        <v>0.93636222389702495</v>
      </c>
      <c r="Q405" s="23">
        <f t="shared" ref="Q405" si="3855">(D405*L402+E405*K402+F405*L405+G405*K405)</f>
        <v>0</v>
      </c>
      <c r="S405" s="15">
        <v>0</v>
      </c>
      <c r="T405" s="145">
        <f t="shared" ref="T405" si="3856">(1/$T$8)*SIN($B402*$U$8)</f>
        <v>0.19528710045388423</v>
      </c>
      <c r="U405" s="15">
        <f t="shared" ref="U405" si="3857">COS($U$8*$B402)</f>
        <v>0.81041133726449721</v>
      </c>
      <c r="V405" s="37">
        <v>0</v>
      </c>
      <c r="X405" s="21">
        <f t="shared" ref="X405" si="3858">N405*S402+P405*S405-O405*T402-Q405*T405</f>
        <v>0</v>
      </c>
      <c r="Y405" s="24">
        <f t="shared" ref="Y405" si="3859">(N405*T402+O405*S402+P405*T405+Q405*S405)</f>
        <v>1.5153586588911991</v>
      </c>
      <c r="Z405" s="22">
        <f t="shared" ref="Z405" si="3860">N405*U402+P405*U405-O405*V402-Q405*V405</f>
        <v>-2.1310261647071016</v>
      </c>
      <c r="AA405" s="23">
        <f t="shared" ref="AA405" si="3861">(N405*V402+O405*U402+P405*V405+Q405*U405)</f>
        <v>0</v>
      </c>
      <c r="AB405" s="8"/>
      <c r="AC405" s="21">
        <v>0</v>
      </c>
      <c r="AD405" s="24">
        <f t="shared" ref="AD405" si="3862">(TAN($AE$8*$B402))/$AD$8</f>
        <v>1.8557847842770581</v>
      </c>
      <c r="AE405" s="22">
        <v>1</v>
      </c>
      <c r="AF405" s="23">
        <v>0</v>
      </c>
      <c r="AH405" s="21">
        <f t="shared" ref="AH405" si="3863">X405*AC402+Z405*AC405-Y405*AD402-AA405*AD405</f>
        <v>0</v>
      </c>
      <c r="AI405" s="24">
        <f t="shared" ref="AI405" si="3864">(X405*AD402+Y405*AC402+Z405*AD405+AA405*AC405)</f>
        <v>-2.4393672724685356</v>
      </c>
      <c r="AJ405" s="22">
        <f t="shared" ref="AJ405" si="3865">X405*AE402+Z405*AE405-Y405*AF402-AA405*AF405</f>
        <v>-2.1310261647071016</v>
      </c>
      <c r="AK405" s="23">
        <f t="shared" ref="AK405" si="3866">(X405*AF402+Y405*AE402+Z405*AF405+AA405*AE405)</f>
        <v>0</v>
      </c>
      <c r="AL405" s="8"/>
      <c r="AM405" s="15">
        <v>0</v>
      </c>
      <c r="AN405" s="85">
        <f t="shared" ref="AN405" si="3867">(1/$AN$8)*SIN($B402*$AO$8)</f>
        <v>0.19528710045388423</v>
      </c>
      <c r="AO405" s="25">
        <f t="shared" ref="AO405" si="3868">COS($AO$8*$B402)</f>
        <v>0.81041133726449721</v>
      </c>
      <c r="AP405" s="37">
        <v>0</v>
      </c>
      <c r="AR405" s="21">
        <f t="shared" ref="AR405" si="3869">AH405*AM402+AJ405*AM405-AI405*AN402-AK405*AN405</f>
        <v>0</v>
      </c>
      <c r="AS405" s="24">
        <f t="shared" ref="AS405" si="3870">(AH405*AN402+AI405*AM402+AJ405*AN405+AK405*AM405)</f>
        <v>-2.3930528140574863</v>
      </c>
      <c r="AT405" s="22">
        <f t="shared" ref="AT405" si="3871">AH405*AO402+AJ405*AO405-AI405*AP402-AK405*AP405</f>
        <v>2.5603848903564099</v>
      </c>
      <c r="AU405" s="23">
        <f t="shared" ref="AU405" si="3872">(AH405*AP402+AI405*AO402+AJ405*AP405+AK405*AO405)</f>
        <v>0</v>
      </c>
      <c r="AV405" s="8"/>
      <c r="AW405" s="21">
        <v>0</v>
      </c>
      <c r="AX405" s="24">
        <f t="shared" ref="AX405" si="3873">(TAN($AY$8*$B402))/$AX$8</f>
        <v>1.6310076917151612</v>
      </c>
      <c r="AY405" s="22">
        <v>1</v>
      </c>
      <c r="AZ405" s="23">
        <v>0</v>
      </c>
      <c r="BB405" s="21">
        <f t="shared" ref="BB405" si="3874">AR405*AW402+AT405*AW405-AS405*AX402-AU405*AX405</f>
        <v>0</v>
      </c>
      <c r="BC405" s="24">
        <f t="shared" ref="BC405" si="3875">(AR405*AX402+AS405*AW402+AT405*AX405+AU405*AW405)</f>
        <v>1.7829546358650985</v>
      </c>
      <c r="BD405" s="22">
        <f t="shared" ref="BD405" si="3876">AR405*AY402+AT405*AY405-AS405*AZ402-AU405*AZ405</f>
        <v>2.5603848903564099</v>
      </c>
      <c r="BE405" s="23">
        <f t="shared" ref="BE405" si="3877">(AR405*AZ402+AS405*AY402+AT405*AZ405+AU405*AY405)</f>
        <v>0</v>
      </c>
      <c r="BF405" s="8"/>
      <c r="BG405" s="15">
        <v>0</v>
      </c>
      <c r="BH405" s="85">
        <f t="shared" ref="BH405" si="3878">(1/$BH$8)*SIN($B402*$BI$8)</f>
        <v>0.1170153867621201</v>
      </c>
      <c r="BI405" s="25">
        <f t="shared" ref="BI405" si="3879">COS($BI$8*$B402)</f>
        <v>0.93635815441966597</v>
      </c>
      <c r="BJ405" s="37">
        <v>0</v>
      </c>
      <c r="BL405" s="21">
        <f t="shared" ref="BL405" si="3880">BB405*BG402+BD405*BG405-BC405*BH402-BE405*BH405</f>
        <v>0</v>
      </c>
      <c r="BM405" s="24">
        <f t="shared" ref="BM405" si="3881">(BB405*BH402+BC405*BG402+BD405*BH405+BE405*BG405)</f>
        <v>1.9690885404575749</v>
      </c>
      <c r="BN405" s="22">
        <f t="shared" ref="BN405" si="3882">BB405*BI402+BD405*BI405-BC405*BJ402-BE405*BJ405</f>
        <v>0.51973913388250104</v>
      </c>
      <c r="BO405" s="23">
        <f t="shared" ref="BO405" si="3883">(BB405*BJ402+BC405*BI402+BD405*BJ405+BE405*BI405)</f>
        <v>0</v>
      </c>
      <c r="BQ405" s="38">
        <f t="shared" ref="BQ405" si="3884">(180/PI())*ATAN(-1*(($BL$8*BM402+BO402+$BL$8*BM405+BO405)/($BL$8*BL402+BN402+$BL$8*BL405+BN405)))</f>
        <v>-66.044403921009135</v>
      </c>
      <c r="BS405" s="67">
        <f t="shared" ref="BS405" si="3885">20*LOG(((($BL$8*BL402+BN402-$BL$8*BL405-BN405)^2+($BL$8*BM402+BO402-$BL$8*BM405-BO405)^2)/(($BL$8*BL402+BN402+$BL$8*BL405+BN405)^2+($BL$8*BM402+BO402+$BL$8*BM405+BO405)^2))^0.5)</f>
        <v>-4.091801348873255</v>
      </c>
      <c r="BT405" s="65"/>
      <c r="BU405" s="46">
        <f t="shared" si="3310"/>
        <v>7.46</v>
      </c>
      <c r="BV405" s="47">
        <f t="shared" si="3311"/>
        <v>-2.474417672891998</v>
      </c>
      <c r="BW405" s="45">
        <f t="shared" si="3312"/>
        <v>31.944815181504456</v>
      </c>
      <c r="BX405" s="49"/>
      <c r="BY405" s="10">
        <f t="shared" si="3350"/>
        <v>-347.58007397952929</v>
      </c>
      <c r="BZ405" s="48">
        <f t="shared" si="3351"/>
        <v>-6.0664167052682547</v>
      </c>
      <c r="CA405" s="31">
        <f t="shared" si="3313"/>
        <v>-3.6217377207027339</v>
      </c>
      <c r="CC405" s="44">
        <f t="shared" si="3348"/>
        <v>7.46</v>
      </c>
      <c r="CD405" s="47">
        <f t="shared" si="3348"/>
        <v>-2.474417672891998</v>
      </c>
      <c r="CE405" s="45">
        <f t="shared" si="3349"/>
        <v>-3.6217377207027339</v>
      </c>
      <c r="CF405" s="49"/>
      <c r="CG405" s="10"/>
      <c r="CH405" s="48"/>
      <c r="CI405" s="31"/>
    </row>
    <row r="406" spans="2:87" ht="18.649999999999999" customHeight="1">
      <c r="BS406" s="32"/>
      <c r="BU406" s="46">
        <f t="shared" si="3310"/>
        <v>7.48</v>
      </c>
      <c r="BV406" s="47">
        <f t="shared" si="3311"/>
        <v>-2.6723144223692668</v>
      </c>
      <c r="BW406" s="45">
        <f t="shared" si="3312"/>
        <v>24.99321370191371</v>
      </c>
      <c r="BX406" s="49"/>
      <c r="BY406" s="10">
        <f t="shared" si="3350"/>
        <v>-328.90680748937206</v>
      </c>
      <c r="BZ406" s="48">
        <f t="shared" si="3351"/>
        <v>-5.7405067229126869</v>
      </c>
      <c r="CA406" s="31">
        <f t="shared" si="3313"/>
        <v>-3.3768256162941235</v>
      </c>
      <c r="CC406" s="44">
        <f t="shared" si="3348"/>
        <v>7.48</v>
      </c>
      <c r="CD406" s="47">
        <f t="shared" si="3348"/>
        <v>-2.6723144223692668</v>
      </c>
      <c r="CE406" s="45">
        <f t="shared" si="3349"/>
        <v>-3.3768256162941235</v>
      </c>
      <c r="CF406" s="49"/>
      <c r="CG406" s="10"/>
      <c r="CH406" s="48"/>
      <c r="CI406" s="31"/>
    </row>
    <row r="407" spans="2:87" ht="18.649999999999999" customHeight="1" thickBot="1">
      <c r="D407" s="8"/>
      <c r="E407" s="8" t="s">
        <v>93</v>
      </c>
      <c r="F407" s="8"/>
      <c r="G407" s="8"/>
      <c r="H407" s="8"/>
      <c r="I407" s="8"/>
      <c r="J407" s="8" t="s">
        <v>94</v>
      </c>
      <c r="K407" s="8"/>
      <c r="L407" s="8"/>
      <c r="M407" s="8"/>
      <c r="N407" s="8"/>
      <c r="O407" s="8" t="s">
        <v>95</v>
      </c>
      <c r="P407" s="8"/>
      <c r="Q407" s="8"/>
      <c r="R407" s="8"/>
      <c r="S407" s="8"/>
      <c r="T407" s="8" t="s">
        <v>96</v>
      </c>
      <c r="U407" s="8"/>
      <c r="V407" s="8"/>
      <c r="W407" s="8"/>
      <c r="X407" s="8"/>
      <c r="Y407" s="8" t="s">
        <v>97</v>
      </c>
      <c r="Z407" s="8"/>
      <c r="AA407" s="8"/>
      <c r="AB407" s="8"/>
      <c r="AC407" s="8"/>
      <c r="AD407" s="8" t="s">
        <v>98</v>
      </c>
      <c r="AE407" s="8"/>
      <c r="AF407" s="8"/>
      <c r="AG407" s="8"/>
      <c r="AH407" s="8"/>
      <c r="AI407" s="8" t="s">
        <v>99</v>
      </c>
      <c r="AJ407" s="8"/>
      <c r="AK407" s="8"/>
      <c r="AL407" s="8"/>
      <c r="AM407" s="8"/>
      <c r="AN407" s="8" t="s">
        <v>96</v>
      </c>
      <c r="AO407" s="8"/>
      <c r="AP407" s="8"/>
      <c r="AQ407" s="8"/>
      <c r="AR407" s="8"/>
      <c r="AS407" s="8" t="s">
        <v>100</v>
      </c>
      <c r="AT407" s="8"/>
      <c r="AU407" s="8"/>
      <c r="AV407" s="8"/>
      <c r="AW407" s="8"/>
      <c r="AX407" s="8" t="s">
        <v>94</v>
      </c>
      <c r="AY407" s="8"/>
      <c r="AZ407" s="8"/>
      <c r="BA407" s="8"/>
      <c r="BB407" s="8"/>
      <c r="BC407" s="8" t="s">
        <v>101</v>
      </c>
      <c r="BD407" s="8"/>
      <c r="BE407" s="8"/>
      <c r="BF407" s="8"/>
      <c r="BG407" s="8"/>
      <c r="BH407" s="8" t="s">
        <v>96</v>
      </c>
      <c r="BI407" s="8"/>
      <c r="BJ407" s="8"/>
      <c r="BK407" s="8"/>
      <c r="BL407" s="8"/>
      <c r="BM407" s="8" t="s">
        <v>102</v>
      </c>
      <c r="BN407" s="8"/>
      <c r="BO407" s="8"/>
      <c r="BP407" s="8"/>
      <c r="BU407" s="46">
        <f t="shared" si="3310"/>
        <v>7.5</v>
      </c>
      <c r="BV407" s="47">
        <f t="shared" si="3311"/>
        <v>-2.7438475178249329</v>
      </c>
      <c r="BW407" s="45">
        <f t="shared" si="3312"/>
        <v>18.415077552126409</v>
      </c>
      <c r="BX407" s="49"/>
      <c r="BY407" s="10">
        <f t="shared" si="3350"/>
        <v>-322.55573372063503</v>
      </c>
      <c r="BZ407" s="48">
        <f t="shared" si="3351"/>
        <v>-5.629659574611181</v>
      </c>
      <c r="CA407" s="31">
        <f t="shared" si="3313"/>
        <v>-3.2941747715885379</v>
      </c>
      <c r="CC407" s="44">
        <f t="shared" si="3348"/>
        <v>7.5</v>
      </c>
      <c r="CD407" s="47">
        <f t="shared" si="3348"/>
        <v>-2.7438475178249329</v>
      </c>
      <c r="CE407" s="45">
        <f t="shared" si="3349"/>
        <v>-3.2941747715885379</v>
      </c>
      <c r="CF407" s="49"/>
      <c r="CG407" s="10"/>
      <c r="CH407" s="48"/>
      <c r="CI407" s="31"/>
    </row>
    <row r="408" spans="2:87" ht="18.649999999999999" customHeight="1" thickBot="1">
      <c r="B408" s="16"/>
      <c r="D408" s="250" t="s">
        <v>22</v>
      </c>
      <c r="E408" s="251"/>
      <c r="F408" s="252" t="s">
        <v>23</v>
      </c>
      <c r="G408" s="253"/>
      <c r="H408" s="123"/>
      <c r="I408" s="242" t="s">
        <v>1</v>
      </c>
      <c r="J408" s="243"/>
      <c r="K408" s="244" t="s">
        <v>2</v>
      </c>
      <c r="L408" s="245"/>
      <c r="M408" s="123"/>
      <c r="N408" s="242" t="s">
        <v>43</v>
      </c>
      <c r="O408" s="243"/>
      <c r="P408" s="244" t="s">
        <v>44</v>
      </c>
      <c r="Q408" s="245"/>
      <c r="R408" s="123"/>
      <c r="S408" s="242" t="s">
        <v>32</v>
      </c>
      <c r="T408" s="243"/>
      <c r="U408" s="244" t="s">
        <v>33</v>
      </c>
      <c r="V408" s="245"/>
      <c r="W408" s="123"/>
      <c r="X408" s="242" t="s">
        <v>45</v>
      </c>
      <c r="Y408" s="243"/>
      <c r="Z408" s="244" t="s">
        <v>46</v>
      </c>
      <c r="AA408" s="245"/>
      <c r="AB408" s="127"/>
      <c r="AC408" s="242" t="s">
        <v>62</v>
      </c>
      <c r="AD408" s="243"/>
      <c r="AE408" s="244" t="s">
        <v>3</v>
      </c>
      <c r="AF408" s="245"/>
      <c r="AG408" s="123"/>
      <c r="AH408" s="242" t="s">
        <v>76</v>
      </c>
      <c r="AI408" s="243"/>
      <c r="AJ408" s="244" t="s">
        <v>77</v>
      </c>
      <c r="AK408" s="245"/>
      <c r="AL408" s="127"/>
      <c r="AM408" s="242" t="s">
        <v>64</v>
      </c>
      <c r="AN408" s="243"/>
      <c r="AO408" s="244" t="s">
        <v>65</v>
      </c>
      <c r="AP408" s="245"/>
      <c r="AQ408" s="123"/>
      <c r="AR408" s="242" t="s">
        <v>80</v>
      </c>
      <c r="AS408" s="243"/>
      <c r="AT408" s="244" t="s">
        <v>81</v>
      </c>
      <c r="AU408" s="245"/>
      <c r="AV408" s="127"/>
      <c r="AW408" s="242" t="s">
        <v>68</v>
      </c>
      <c r="AX408" s="243"/>
      <c r="AY408" s="244" t="s">
        <v>69</v>
      </c>
      <c r="AZ408" s="245"/>
      <c r="BA408" s="123"/>
      <c r="BB408" s="246" t="s">
        <v>84</v>
      </c>
      <c r="BC408" s="247"/>
      <c r="BD408" s="248" t="s">
        <v>85</v>
      </c>
      <c r="BE408" s="249"/>
      <c r="BF408" s="127"/>
      <c r="BG408" s="242" t="s">
        <v>72</v>
      </c>
      <c r="BH408" s="243"/>
      <c r="BI408" s="244" t="s">
        <v>73</v>
      </c>
      <c r="BJ408" s="245"/>
      <c r="BK408" s="123"/>
      <c r="BL408" s="242" t="s">
        <v>88</v>
      </c>
      <c r="BM408" s="243"/>
      <c r="BN408" s="244" t="s">
        <v>89</v>
      </c>
      <c r="BO408" s="245"/>
      <c r="BP408" s="123"/>
      <c r="BQ408" s="19" t="s">
        <v>165</v>
      </c>
      <c r="BS408" s="63" t="s">
        <v>120</v>
      </c>
      <c r="BT408" s="4"/>
      <c r="BU408" s="46">
        <f t="shared" si="3310"/>
        <v>7.52</v>
      </c>
      <c r="BV408" s="47">
        <f t="shared" si="3311"/>
        <v>-2.7070045727550669</v>
      </c>
      <c r="BW408" s="45">
        <f t="shared" si="3312"/>
        <v>11.963962877713845</v>
      </c>
      <c r="BX408" s="49"/>
      <c r="BY408" s="10">
        <f t="shared" si="3350"/>
        <v>-325.21548157091343</v>
      </c>
      <c r="BZ408" s="48">
        <f t="shared" si="3351"/>
        <v>-5.6760809318713799</v>
      </c>
      <c r="CA408" s="31">
        <f t="shared" si="3313"/>
        <v>-3.3363773449437657</v>
      </c>
      <c r="CC408" s="44">
        <f t="shared" si="3348"/>
        <v>7.52</v>
      </c>
      <c r="CD408" s="47">
        <f t="shared" si="3348"/>
        <v>-2.7070045727550669</v>
      </c>
      <c r="CE408" s="45">
        <f t="shared" si="3349"/>
        <v>-3.3363773449437657</v>
      </c>
      <c r="CF408" s="49"/>
      <c r="CG408" s="10"/>
      <c r="CH408" s="48"/>
      <c r="CI408" s="31"/>
    </row>
    <row r="409" spans="2:87" ht="18.649999999999999" customHeight="1" thickTop="1" thickBot="1">
      <c r="B409" s="39">
        <v>1.1000000000000001</v>
      </c>
      <c r="D409" s="25">
        <f t="shared" ref="D409" si="3886">COS($F$8*$B409)</f>
        <v>0.93400995374860074</v>
      </c>
      <c r="E409" s="26">
        <v>0</v>
      </c>
      <c r="F409" s="10">
        <v>0</v>
      </c>
      <c r="G409" s="85">
        <f t="shared" ref="G409" si="3887">$E$8*SIN($B409*$F$8)</f>
        <v>1.0717409466316148</v>
      </c>
      <c r="I409" s="21">
        <v>1</v>
      </c>
      <c r="J409" s="24">
        <v>0</v>
      </c>
      <c r="K409" s="22">
        <v>0</v>
      </c>
      <c r="L409" s="23">
        <v>0</v>
      </c>
      <c r="N409" s="21">
        <f t="shared" ref="N409" si="3888">D409*I409+F409*I412-E409*J409-G409*J412</f>
        <v>-0.87064192294996212</v>
      </c>
      <c r="O409" s="24">
        <f t="shared" ref="O409" si="3889">(D409*J409+E409*I409+F409*J412+G409*I412)</f>
        <v>0</v>
      </c>
      <c r="P409" s="22">
        <f t="shared" ref="P409" si="3890">D409*K409+F409*K412-E409*L409-G409*L412</f>
        <v>0</v>
      </c>
      <c r="Q409" s="23">
        <f t="shared" ref="Q409" si="3891">(D409*L409+E409*K409+F409*L412+G409*K412)</f>
        <v>1.0717409466316148</v>
      </c>
      <c r="S409" s="25">
        <f t="shared" ref="S409" si="3892">COS($U$8*$B409)</f>
        <v>0.80356601814670281</v>
      </c>
      <c r="T409" s="26">
        <v>0</v>
      </c>
      <c r="U409" s="10">
        <v>0</v>
      </c>
      <c r="V409" s="85">
        <f t="shared" ref="V409" si="3893">$T$8*SIN($B409*$U$8)</f>
        <v>1.7856469108753488</v>
      </c>
      <c r="X409" s="21">
        <f t="shared" ref="X409" si="3894">N409*S409+P409*S412-O409*T409-Q409*T412</f>
        <v>-0.91225725332441887</v>
      </c>
      <c r="Y409" s="24">
        <f t="shared" ref="Y409" si="3895">(N409*T409+O409*S409+P409*T412+Q409*S412)</f>
        <v>0</v>
      </c>
      <c r="Z409" s="22">
        <f t="shared" ref="Z409" si="3896">N409*U409+P409*U412-O409*V409-Q409*V412</f>
        <v>0</v>
      </c>
      <c r="AA409" s="23">
        <f t="shared" ref="AA409" si="3897">(N409*V409+O409*U409+P409*V412+Q409*U412)</f>
        <v>-0.69344445522462861</v>
      </c>
      <c r="AB409" s="8"/>
      <c r="AC409" s="21">
        <v>1</v>
      </c>
      <c r="AD409" s="24">
        <v>0</v>
      </c>
      <c r="AE409" s="22">
        <v>0</v>
      </c>
      <c r="AF409" s="23">
        <v>0</v>
      </c>
      <c r="AH409" s="21">
        <f t="shared" ref="AH409" si="3898">X409*AC409+Z409*AC412-Y409*AD409-AA409*AD412</f>
        <v>0.42074545309042333</v>
      </c>
      <c r="AI409" s="24">
        <f t="shared" ref="AI409" si="3899">(X409*AD409+Y409*AC409+Z409*AD412+AA409*AC412)</f>
        <v>0</v>
      </c>
      <c r="AJ409" s="22">
        <f t="shared" ref="AJ409" si="3900">X409*AE409+Z409*AE412-Y409*AF409-AA409*AF412</f>
        <v>0</v>
      </c>
      <c r="AK409" s="23">
        <f t="shared" ref="AK409" si="3901">(X409*AF409+Y409*AE409+Z409*AF412+AA409*AE412)</f>
        <v>-0.69344445522462861</v>
      </c>
      <c r="AL409" s="8"/>
      <c r="AM409" s="25">
        <f t="shared" ref="AM409" si="3902">COS($AO$8*$B409)</f>
        <v>0.80356601814670281</v>
      </c>
      <c r="AN409" s="26">
        <v>0</v>
      </c>
      <c r="AO409" s="10">
        <v>0</v>
      </c>
      <c r="AP409" s="85">
        <f t="shared" ref="AP409" si="3903">$AN$8*SIN($B409*$AO$8)</f>
        <v>1.7856469108753488</v>
      </c>
      <c r="AR409" s="21">
        <f t="shared" ref="AR409" si="3904">AH409*AM409+AJ409*AM412-AI409*AN409-AK409*AN412</f>
        <v>0.47567974276381259</v>
      </c>
      <c r="AS409" s="24">
        <f t="shared" ref="AS409" si="3905">(AH409*AN409+AI409*AM409+AJ409*AN412+AK409*AM412)</f>
        <v>0</v>
      </c>
      <c r="AT409" s="22">
        <f t="shared" ref="AT409" si="3906">AH409*AO409+AJ409*AO412-AI409*AP409-AK409*AP412</f>
        <v>0</v>
      </c>
      <c r="AU409" s="23">
        <f t="shared" ref="AU409" si="3907">(AH409*AP409+AI409*AO409+AJ409*AP412+AK409*AO412)</f>
        <v>0.1940744188849991</v>
      </c>
      <c r="AV409" s="8"/>
      <c r="AW409" s="21">
        <v>1</v>
      </c>
      <c r="AX409" s="24">
        <v>0</v>
      </c>
      <c r="AY409" s="22">
        <v>0</v>
      </c>
      <c r="AZ409" s="23">
        <v>0</v>
      </c>
      <c r="BB409" s="21">
        <f t="shared" ref="BB409" si="3908">AR409*AW409+AT409*AW412-AS409*AX409-AU409*AX412</f>
        <v>0.14888737249862932</v>
      </c>
      <c r="BC409" s="24">
        <f t="shared" ref="BC409" si="3909">(AR409*AX409+AS409*AW409+AT409*AX412+AU409*AW412)</f>
        <v>0</v>
      </c>
      <c r="BD409" s="22">
        <f t="shared" ref="BD409" si="3910">AR409*AY409+AT409*AY412-AS409*AZ409-AU409*AZ412</f>
        <v>0</v>
      </c>
      <c r="BE409" s="23">
        <f t="shared" ref="BE409" si="3911">(AR409*AZ409+AS409*AY409+AT409*AZ412+AU409*AY412)</f>
        <v>0.1940744188849991</v>
      </c>
      <c r="BF409" s="8"/>
      <c r="BG409" s="25">
        <f t="shared" ref="BG409" si="3912">COS($BI$8*$B409)</f>
        <v>0.9340057355664878</v>
      </c>
      <c r="BH409" s="26">
        <v>0</v>
      </c>
      <c r="BI409" s="10">
        <v>0</v>
      </c>
      <c r="BJ409" s="85">
        <f t="shared" ref="BJ409" si="3913">$BH$8*SIN($B409*$BI$8)</f>
        <v>1.0717740309226267</v>
      </c>
      <c r="BL409" s="21">
        <f t="shared" ref="BL409" si="3914">BB409*BG409+BD409*BG412-BC409*BH409-BE409*BH412</f>
        <v>0.11595011295299484</v>
      </c>
      <c r="BM409" s="24">
        <f t="shared" ref="BM409" si="3915">(BB409*BH409+BC409*BG409+BD409*BH412+BE409*BG412)</f>
        <v>0</v>
      </c>
      <c r="BN409" s="22">
        <f t="shared" ref="BN409" si="3916">BB409*BI409+BD409*BI412-BC409*BJ409-BE409*BJ412</f>
        <v>0</v>
      </c>
      <c r="BO409" s="23">
        <f t="shared" ref="BO409" si="3917">(BB409*BJ409+BC409*BI409+BD409*BJ412+BE409*BI412)</f>
        <v>0.34084023974165684</v>
      </c>
      <c r="BQ409" s="27">
        <f t="shared" ref="BQ409" si="3918">20*LOG((2*$BL$8)/(($BL$8*BL409+BN409+$BL$8*BL412+BN412)^2+($BL$8*BM409+BO409+$BL$8*BM412+BO412)^2)^0.5)</f>
        <v>-4.2000761930567396</v>
      </c>
      <c r="BS409" s="64">
        <f t="shared" ref="BS409" si="3919">((BL409^2+BM409^2)/(BL412^2+BM412^2))^0.5</f>
        <v>4.0058558737718825E-2</v>
      </c>
      <c r="BT409" s="4"/>
      <c r="BU409" s="46">
        <f t="shared" si="3310"/>
        <v>7.54</v>
      </c>
      <c r="BV409" s="47">
        <f t="shared" si="3311"/>
        <v>-2.5797336067647048</v>
      </c>
      <c r="BW409" s="45">
        <f t="shared" si="3312"/>
        <v>5.4596532462954261</v>
      </c>
      <c r="BX409" s="49"/>
      <c r="BY409" s="10">
        <f t="shared" si="3350"/>
        <v>-334.71599063023717</v>
      </c>
      <c r="BZ409" s="48">
        <f t="shared" si="3351"/>
        <v>-5.8418960955721282</v>
      </c>
      <c r="CA409" s="31">
        <f t="shared" si="3313"/>
        <v>-3.4882989867758232</v>
      </c>
      <c r="CC409" s="44">
        <f t="shared" si="3348"/>
        <v>7.54</v>
      </c>
      <c r="CD409" s="47">
        <f t="shared" si="3348"/>
        <v>-2.5797336067647048</v>
      </c>
      <c r="CE409" s="45">
        <f t="shared" si="3349"/>
        <v>-3.4882989867758232</v>
      </c>
      <c r="CF409" s="49"/>
      <c r="CG409" s="10"/>
      <c r="CH409" s="48"/>
      <c r="CI409" s="31"/>
    </row>
    <row r="410" spans="2:87" ht="18.649999999999999" customHeight="1" thickBot="1">
      <c r="D410" s="25"/>
      <c r="E410" s="10"/>
      <c r="F410" s="10"/>
      <c r="G410" s="31"/>
      <c r="I410" s="29"/>
      <c r="L410" s="30"/>
      <c r="N410" s="29"/>
      <c r="Q410" s="30"/>
      <c r="S410" s="29"/>
      <c r="V410" s="30"/>
      <c r="X410" s="29"/>
      <c r="AA410" s="30"/>
      <c r="AC410" s="29"/>
      <c r="AF410" s="30"/>
      <c r="AH410" s="29"/>
      <c r="AK410" s="30"/>
      <c r="AM410" s="29"/>
      <c r="AP410" s="30"/>
      <c r="AR410" s="29"/>
      <c r="AU410" s="30"/>
      <c r="AW410" s="29"/>
      <c r="AZ410" s="30"/>
      <c r="BB410" s="29"/>
      <c r="BE410" s="30"/>
      <c r="BG410" s="29"/>
      <c r="BJ410" s="30"/>
      <c r="BL410" s="29"/>
      <c r="BO410" s="30"/>
      <c r="BS410" s="65"/>
      <c r="BT410" s="65"/>
      <c r="BU410" s="46">
        <f t="shared" si="3310"/>
        <v>7.56</v>
      </c>
      <c r="BV410" s="47">
        <f t="shared" si="3311"/>
        <v>-2.379826939290635</v>
      </c>
      <c r="BW410" s="45">
        <f t="shared" si="3312"/>
        <v>-1.2346665663091747</v>
      </c>
      <c r="BX410" s="49"/>
      <c r="BY410" s="10">
        <f t="shared" si="3350"/>
        <v>-349.4517824058895</v>
      </c>
      <c r="BZ410" s="48">
        <f t="shared" si="3351"/>
        <v>-6.0990841799455628</v>
      </c>
      <c r="CA410" s="31">
        <f t="shared" si="3313"/>
        <v>-3.7481011995615039</v>
      </c>
      <c r="CC410" s="44">
        <f t="shared" si="3348"/>
        <v>7.56</v>
      </c>
      <c r="CD410" s="47">
        <f t="shared" si="3348"/>
        <v>-2.379826939290635</v>
      </c>
      <c r="CE410" s="45">
        <f t="shared" si="3349"/>
        <v>-3.7481011995615039</v>
      </c>
      <c r="CF410" s="49"/>
      <c r="CG410" s="10"/>
      <c r="CH410" s="48"/>
      <c r="CI410" s="31"/>
    </row>
    <row r="411" spans="2:87" ht="18.649999999999999" customHeight="1" thickBot="1">
      <c r="D411" s="254" t="s">
        <v>24</v>
      </c>
      <c r="E411" s="255"/>
      <c r="F411" s="256" t="s">
        <v>25</v>
      </c>
      <c r="G411" s="257"/>
      <c r="H411" s="123"/>
      <c r="I411" s="242" t="s">
        <v>4</v>
      </c>
      <c r="J411" s="243"/>
      <c r="K411" s="244" t="s">
        <v>5</v>
      </c>
      <c r="L411" s="245"/>
      <c r="M411" s="123"/>
      <c r="N411" s="242" t="s">
        <v>6</v>
      </c>
      <c r="O411" s="243"/>
      <c r="P411" s="244" t="s">
        <v>7</v>
      </c>
      <c r="Q411" s="245"/>
      <c r="R411" s="123"/>
      <c r="S411" s="242" t="s">
        <v>34</v>
      </c>
      <c r="T411" s="243"/>
      <c r="U411" s="244" t="s">
        <v>35</v>
      </c>
      <c r="V411" s="245"/>
      <c r="W411" s="123"/>
      <c r="X411" s="242" t="s">
        <v>47</v>
      </c>
      <c r="Y411" s="243"/>
      <c r="Z411" s="244" t="s">
        <v>48</v>
      </c>
      <c r="AA411" s="245"/>
      <c r="AB411" s="127"/>
      <c r="AC411" s="242" t="s">
        <v>63</v>
      </c>
      <c r="AD411" s="243"/>
      <c r="AE411" s="244" t="s">
        <v>8</v>
      </c>
      <c r="AF411" s="245"/>
      <c r="AG411" s="123"/>
      <c r="AH411" s="242" t="s">
        <v>78</v>
      </c>
      <c r="AI411" s="243"/>
      <c r="AJ411" s="244" t="s">
        <v>79</v>
      </c>
      <c r="AK411" s="245"/>
      <c r="AL411" s="127"/>
      <c r="AM411" s="242" t="s">
        <v>67</v>
      </c>
      <c r="AN411" s="243"/>
      <c r="AO411" s="244" t="s">
        <v>66</v>
      </c>
      <c r="AP411" s="245"/>
      <c r="AQ411" s="123"/>
      <c r="AR411" s="242" t="s">
        <v>83</v>
      </c>
      <c r="AS411" s="243"/>
      <c r="AT411" s="244" t="s">
        <v>82</v>
      </c>
      <c r="AU411" s="245"/>
      <c r="AV411" s="127"/>
      <c r="AW411" s="242" t="s">
        <v>71</v>
      </c>
      <c r="AX411" s="243"/>
      <c r="AY411" s="244" t="s">
        <v>70</v>
      </c>
      <c r="AZ411" s="245"/>
      <c r="BA411" s="123"/>
      <c r="BB411" s="124" t="s">
        <v>87</v>
      </c>
      <c r="BC411" s="125"/>
      <c r="BD411" s="122" t="s">
        <v>86</v>
      </c>
      <c r="BE411" s="126"/>
      <c r="BF411" s="127"/>
      <c r="BG411" s="242" t="s">
        <v>74</v>
      </c>
      <c r="BH411" s="243"/>
      <c r="BI411" s="244" t="s">
        <v>75</v>
      </c>
      <c r="BJ411" s="245"/>
      <c r="BK411" s="123"/>
      <c r="BL411" s="242" t="s">
        <v>91</v>
      </c>
      <c r="BM411" s="243"/>
      <c r="BN411" s="244" t="s">
        <v>90</v>
      </c>
      <c r="BO411" s="245"/>
      <c r="BP411" s="123"/>
      <c r="BQ411" s="35" t="s">
        <v>166</v>
      </c>
      <c r="BS411" s="66" t="s">
        <v>121</v>
      </c>
      <c r="BT411" s="65"/>
      <c r="BU411" s="46">
        <f t="shared" si="3310"/>
        <v>7.58</v>
      </c>
      <c r="BV411" s="47">
        <f t="shared" si="3311"/>
        <v>-2.1253329929775919</v>
      </c>
      <c r="BW411" s="45">
        <f t="shared" si="3312"/>
        <v>-8.2237022144271261</v>
      </c>
      <c r="BX411" s="49"/>
      <c r="BY411" s="10">
        <f t="shared" si="3350"/>
        <v>-368.00623799907828</v>
      </c>
      <c r="BZ411" s="48">
        <f t="shared" si="3351"/>
        <v>-6.4229205209617852</v>
      </c>
      <c r="CA411" s="31">
        <f t="shared" si="3313"/>
        <v>-4.1229889731023555</v>
      </c>
      <c r="CC411" s="44">
        <f t="shared" si="3348"/>
        <v>7.58</v>
      </c>
      <c r="CD411" s="47">
        <f t="shared" si="3348"/>
        <v>-2.1253329929775919</v>
      </c>
      <c r="CE411" s="45">
        <f t="shared" si="3349"/>
        <v>-4.1229889731023555</v>
      </c>
      <c r="CF411" s="49"/>
      <c r="CG411" s="10"/>
      <c r="CH411" s="48"/>
      <c r="CI411" s="31"/>
    </row>
    <row r="412" spans="2:87" ht="18.649999999999999" customHeight="1" thickTop="1" thickBot="1">
      <c r="D412" s="15">
        <v>0</v>
      </c>
      <c r="E412" s="145">
        <f t="shared" ref="E412" si="3920">(1/$E$8)*SIN($B409*$F$8)</f>
        <v>0.11908232740351274</v>
      </c>
      <c r="F412" s="15">
        <f t="shared" ref="F412" si="3921">COS($F$8*$B409)</f>
        <v>0.93400995374860074</v>
      </c>
      <c r="G412" s="37">
        <v>0</v>
      </c>
      <c r="I412" s="21">
        <v>0</v>
      </c>
      <c r="J412" s="24">
        <f t="shared" ref="J412" si="3922">(TAN($K$8*$B409))/$J$8</f>
        <v>1.6838508245583237</v>
      </c>
      <c r="K412" s="22">
        <v>1</v>
      </c>
      <c r="L412" s="23">
        <v>0</v>
      </c>
      <c r="N412" s="21">
        <f t="shared" ref="N412" si="3923">D412*I409+F412*I412-E412*J409-G412*J412</f>
        <v>0</v>
      </c>
      <c r="O412" s="24">
        <f t="shared" ref="O412" si="3924">(D412*J409+E412*I409+F412*J412+G412*I412)</f>
        <v>1.6918157581687758</v>
      </c>
      <c r="P412" s="22">
        <f t="shared" ref="P412" si="3925">D412*K409+F412*K412-E412*L409-G412*L412</f>
        <v>0.93400995374860074</v>
      </c>
      <c r="Q412" s="23">
        <f t="shared" ref="Q412" si="3926">(D412*L409+E412*K409+F412*L412+G412*K412)</f>
        <v>0</v>
      </c>
      <c r="S412" s="15">
        <v>0</v>
      </c>
      <c r="T412" s="145">
        <f t="shared" ref="T412" si="3927">(1/$T$8)*SIN($B409*$U$8)</f>
        <v>0.19840521231948319</v>
      </c>
      <c r="U412" s="15">
        <f t="shared" ref="U412" si="3928">COS($U$8*$B409)</f>
        <v>0.80356601814670281</v>
      </c>
      <c r="V412" s="37">
        <v>0</v>
      </c>
      <c r="X412" s="21">
        <f t="shared" ref="X412" si="3929">N412*S409+P412*S412-O412*T409-Q412*T412</f>
        <v>0</v>
      </c>
      <c r="Y412" s="24">
        <f t="shared" ref="Y412" si="3930">(N412*T409+O412*S409+P412*T412+Q412*S412)</f>
        <v>1.5447980954115299</v>
      </c>
      <c r="Z412" s="22">
        <f t="shared" ref="Z412" si="3931">N412*U409+P412*U412-O412*V409-Q412*V412</f>
        <v>-2.2704469229011615</v>
      </c>
      <c r="AA412" s="23">
        <f t="shared" ref="AA412" si="3932">(N412*V409+O412*U409+P412*V412+Q412*U412)</f>
        <v>0</v>
      </c>
      <c r="AB412" s="8"/>
      <c r="AC412" s="21">
        <v>0</v>
      </c>
      <c r="AD412" s="24">
        <f t="shared" ref="AD412" si="3933">(TAN($AE$8*$B409))/$AD$8</f>
        <v>1.922291967830416</v>
      </c>
      <c r="AE412" s="22">
        <v>1</v>
      </c>
      <c r="AF412" s="23">
        <v>0</v>
      </c>
      <c r="AH412" s="21">
        <f t="shared" ref="AH412" si="3934">X412*AC409+Z412*AC412-Y412*AD409-AA412*AD412</f>
        <v>0</v>
      </c>
      <c r="AI412" s="24">
        <f t="shared" ref="AI412" si="3935">(X412*AD409+Y412*AC409+Z412*AD412+AA412*AC412)</f>
        <v>-2.8196637878666562</v>
      </c>
      <c r="AJ412" s="22">
        <f t="shared" ref="AJ412" si="3936">X412*AE409+Z412*AE412-Y412*AF409-AA412*AF412</f>
        <v>-2.2704469229011615</v>
      </c>
      <c r="AK412" s="23">
        <f t="shared" ref="AK412" si="3937">(X412*AF409+Y412*AE409+Z412*AF412+AA412*AE412)</f>
        <v>0</v>
      </c>
      <c r="AL412" s="8"/>
      <c r="AM412" s="15">
        <v>0</v>
      </c>
      <c r="AN412" s="85">
        <f t="shared" ref="AN412" si="3938">(1/$AN$8)*SIN($B409*$AO$8)</f>
        <v>0.19840521231948319</v>
      </c>
      <c r="AO412" s="25">
        <f t="shared" ref="AO412" si="3939">COS($AO$8*$B409)</f>
        <v>0.80356601814670281</v>
      </c>
      <c r="AP412" s="37">
        <v>0</v>
      </c>
      <c r="AR412" s="21">
        <f t="shared" ref="AR412" si="3940">AH412*AM409+AJ412*AM412-AI412*AN409-AK412*AN412</f>
        <v>0</v>
      </c>
      <c r="AS412" s="24">
        <f t="shared" ref="AS412" si="3941">(AH412*AN409+AI412*AM409+AJ412*AN412+AK412*AM412)</f>
        <v>-2.7162545063267802</v>
      </c>
      <c r="AT412" s="22">
        <f t="shared" ref="AT412" si="3942">AH412*AO409+AJ412*AO412-AI412*AP409-AK412*AP412</f>
        <v>3.210469939262059</v>
      </c>
      <c r="AU412" s="23">
        <f t="shared" ref="AU412" si="3943">(AH412*AP409+AI412*AO409+AJ412*AP412+AK412*AO412)</f>
        <v>0</v>
      </c>
      <c r="AV412" s="8"/>
      <c r="AW412" s="21">
        <v>0</v>
      </c>
      <c r="AX412" s="24">
        <f t="shared" ref="AX412" si="3944">(TAN($AY$8*$B409))/$AX$8</f>
        <v>1.6838508245583237</v>
      </c>
      <c r="AY412" s="22">
        <v>1</v>
      </c>
      <c r="AZ412" s="23">
        <v>0</v>
      </c>
      <c r="BB412" s="21">
        <f t="shared" ref="BB412" si="3945">AR412*AW409+AT412*AW412-AS412*AX409-AU412*AX412</f>
        <v>0</v>
      </c>
      <c r="BC412" s="24">
        <f t="shared" ref="BC412" si="3946">(AR412*AX409+AS412*AW409+AT412*AX412+AU412*AW412)</f>
        <v>2.6896979481193495</v>
      </c>
      <c r="BD412" s="22">
        <f t="shared" ref="BD412" si="3947">AR412*AY409+AT412*AY412-AS412*AZ409-AU412*AZ412</f>
        <v>3.210469939262059</v>
      </c>
      <c r="BE412" s="23">
        <f t="shared" ref="BE412" si="3948">(AR412*AZ409+AS412*AY409+AT412*AZ412+AU412*AY412)</f>
        <v>0</v>
      </c>
      <c r="BF412" s="8"/>
      <c r="BG412" s="15">
        <v>0</v>
      </c>
      <c r="BH412" s="85">
        <f t="shared" ref="BH412" si="3949">(1/$BH$8)*SIN($B409*$BI$8)</f>
        <v>0.11908600343584741</v>
      </c>
      <c r="BI412" s="25">
        <f t="shared" ref="BI412" si="3950">COS($BI$8*$B409)</f>
        <v>0.9340057355664878</v>
      </c>
      <c r="BJ412" s="37">
        <v>0</v>
      </c>
      <c r="BL412" s="21">
        <f t="shared" ref="BL412" si="3951">BB412*BG409+BD412*BG412-BC412*BH409-BE412*BH412</f>
        <v>0</v>
      </c>
      <c r="BM412" s="24">
        <f t="shared" ref="BM412" si="3952">(BB412*BH409+BC412*BG409+BD412*BH412+BE412*BG412)</f>
        <v>2.8945153447025325</v>
      </c>
      <c r="BN412" s="22">
        <f t="shared" ref="BN412" si="3953">BB412*BI409+BD412*BI412-BC412*BJ409-BE412*BJ412</f>
        <v>0.11584892531436353</v>
      </c>
      <c r="BO412" s="23">
        <f t="shared" ref="BO412" si="3954">(BB412*BJ409+BC412*BI409+BD412*BJ412+BE412*BI412)</f>
        <v>0</v>
      </c>
      <c r="BQ412" s="38">
        <f t="shared" ref="BQ412" si="3955">(180/PI())*ATAN(-1*(($BL$8*BM409+BO409+$BL$8*BM412+BO412)/($BL$8*BL409+BN409+$BL$8*BL412+BN412)))</f>
        <v>-85.902010896666098</v>
      </c>
      <c r="BS412" s="67">
        <f t="shared" ref="BS412" si="3956">20*LOG(((($BL$8*BL409+BN409-$BL$8*BL412-BN412)^2+($BL$8*BM409+BO409-$BL$8*BM412-BO412)^2)/(($BL$8*BL409+BN409+$BL$8*BL412+BN412)^2+($BL$8*BM409+BO409+$BL$8*BM412+BO412)^2))^0.5)</f>
        <v>-2.0773632456536051</v>
      </c>
      <c r="BT412" s="65"/>
      <c r="BU412" s="46">
        <f t="shared" si="3310"/>
        <v>7.6</v>
      </c>
      <c r="BV412" s="47">
        <f t="shared" si="3311"/>
        <v>-1.8349297387968382</v>
      </c>
      <c r="BW412" s="45">
        <f t="shared" si="3312"/>
        <v>-15.583826974408534</v>
      </c>
      <c r="BX412" s="49"/>
      <c r="BY412" s="10">
        <f t="shared" si="3350"/>
        <v>-388.9129888280707</v>
      </c>
      <c r="BZ412" s="48">
        <f t="shared" si="3351"/>
        <v>-6.7878121588217573</v>
      </c>
      <c r="CA412" s="31">
        <f t="shared" si="3313"/>
        <v>-4.6268584725895003</v>
      </c>
      <c r="CC412" s="44">
        <f t="shared" si="3348"/>
        <v>7.6</v>
      </c>
      <c r="CD412" s="47">
        <f t="shared" si="3348"/>
        <v>-1.8349297387968382</v>
      </c>
      <c r="CE412" s="45">
        <f t="shared" si="3349"/>
        <v>-4.6268584725895003</v>
      </c>
      <c r="CF412" s="49"/>
      <c r="CG412" s="10"/>
      <c r="CH412" s="48"/>
      <c r="CI412" s="31"/>
    </row>
    <row r="413" spans="2:87" ht="18.649999999999999" customHeight="1">
      <c r="BS413" s="32"/>
      <c r="BU413" s="46">
        <f t="shared" si="3310"/>
        <v>7.62</v>
      </c>
      <c r="BV413" s="47">
        <f t="shared" si="3311"/>
        <v>-1.5279255694206573</v>
      </c>
      <c r="BW413" s="45">
        <f t="shared" si="3312"/>
        <v>-23.362086750970128</v>
      </c>
      <c r="BX413" s="49"/>
      <c r="BY413" s="10">
        <f t="shared" si="3350"/>
        <v>-410.54821155144253</v>
      </c>
      <c r="BZ413" s="48">
        <f t="shared" si="3351"/>
        <v>-7.1654180297468892</v>
      </c>
      <c r="CA413" s="31">
        <f t="shared" si="3313"/>
        <v>-5.2784089880057472</v>
      </c>
      <c r="CC413" s="44">
        <f t="shared" si="3348"/>
        <v>7.62</v>
      </c>
      <c r="CD413" s="47">
        <f t="shared" si="3348"/>
        <v>-1.5279255694206573</v>
      </c>
      <c r="CE413" s="45">
        <f t="shared" si="3349"/>
        <v>-5.2784089880057472</v>
      </c>
      <c r="CF413" s="49"/>
      <c r="CG413" s="10"/>
      <c r="CH413" s="48"/>
      <c r="CI413" s="31"/>
    </row>
    <row r="414" spans="2:87" ht="18.649999999999999" customHeight="1" thickBot="1">
      <c r="D414" s="8"/>
      <c r="E414" s="8" t="s">
        <v>93</v>
      </c>
      <c r="F414" s="8"/>
      <c r="G414" s="8"/>
      <c r="H414" s="8"/>
      <c r="I414" s="8"/>
      <c r="J414" s="8" t="s">
        <v>94</v>
      </c>
      <c r="K414" s="8"/>
      <c r="L414" s="8"/>
      <c r="M414" s="8"/>
      <c r="N414" s="8"/>
      <c r="O414" s="8" t="s">
        <v>95</v>
      </c>
      <c r="P414" s="8"/>
      <c r="Q414" s="8"/>
      <c r="R414" s="8"/>
      <c r="S414" s="8"/>
      <c r="T414" s="8" t="s">
        <v>96</v>
      </c>
      <c r="U414" s="8"/>
      <c r="V414" s="8"/>
      <c r="W414" s="8"/>
      <c r="X414" s="8"/>
      <c r="Y414" s="8" t="s">
        <v>97</v>
      </c>
      <c r="Z414" s="8"/>
      <c r="AA414" s="8"/>
      <c r="AB414" s="8"/>
      <c r="AC414" s="8"/>
      <c r="AD414" s="8" t="s">
        <v>98</v>
      </c>
      <c r="AE414" s="8"/>
      <c r="AF414" s="8"/>
      <c r="AG414" s="8"/>
      <c r="AH414" s="8"/>
      <c r="AI414" s="8" t="s">
        <v>99</v>
      </c>
      <c r="AJ414" s="8"/>
      <c r="AK414" s="8"/>
      <c r="AL414" s="8"/>
      <c r="AM414" s="8"/>
      <c r="AN414" s="8" t="s">
        <v>96</v>
      </c>
      <c r="AO414" s="8"/>
      <c r="AP414" s="8"/>
      <c r="AQ414" s="8"/>
      <c r="AR414" s="8"/>
      <c r="AS414" s="8" t="s">
        <v>100</v>
      </c>
      <c r="AT414" s="8"/>
      <c r="AU414" s="8"/>
      <c r="AV414" s="8"/>
      <c r="AW414" s="8"/>
      <c r="AX414" s="8" t="s">
        <v>94</v>
      </c>
      <c r="AY414" s="8"/>
      <c r="AZ414" s="8"/>
      <c r="BA414" s="8"/>
      <c r="BB414" s="8"/>
      <c r="BC414" s="8" t="s">
        <v>101</v>
      </c>
      <c r="BD414" s="8"/>
      <c r="BE414" s="8"/>
      <c r="BF414" s="8"/>
      <c r="BG414" s="8"/>
      <c r="BH414" s="8" t="s">
        <v>96</v>
      </c>
      <c r="BI414" s="8"/>
      <c r="BJ414" s="8"/>
      <c r="BK414" s="8"/>
      <c r="BL414" s="8"/>
      <c r="BM414" s="8" t="s">
        <v>102</v>
      </c>
      <c r="BN414" s="8"/>
      <c r="BO414" s="8"/>
      <c r="BP414" s="8"/>
      <c r="BU414" s="46">
        <f t="shared" si="3310"/>
        <v>7.64</v>
      </c>
      <c r="BV414" s="47">
        <f t="shared" si="3311"/>
        <v>-1.2236484526563971</v>
      </c>
      <c r="BW414" s="45">
        <f t="shared" si="3312"/>
        <v>-31.573050981998804</v>
      </c>
      <c r="BX414" s="49"/>
      <c r="BY414" s="10">
        <f t="shared" si="3350"/>
        <v>-431.18158896480378</v>
      </c>
      <c r="BZ414" s="48">
        <f t="shared" si="3351"/>
        <v>-7.5255384014166742</v>
      </c>
      <c r="CA414" s="31">
        <f t="shared" si="3313"/>
        <v>-6.0987447754450699</v>
      </c>
      <c r="CC414" s="44">
        <f t="shared" si="3348"/>
        <v>7.64</v>
      </c>
      <c r="CD414" s="47">
        <f t="shared" si="3348"/>
        <v>-1.2236484526563971</v>
      </c>
      <c r="CE414" s="45">
        <f t="shared" si="3349"/>
        <v>-6.0987447754450699</v>
      </c>
      <c r="CF414" s="49"/>
      <c r="CG414" s="10"/>
      <c r="CH414" s="48"/>
      <c r="CI414" s="31"/>
    </row>
    <row r="415" spans="2:87" ht="18.649999999999999" customHeight="1" thickBot="1">
      <c r="B415" s="16"/>
      <c r="D415" s="250" t="s">
        <v>22</v>
      </c>
      <c r="E415" s="251"/>
      <c r="F415" s="252" t="s">
        <v>23</v>
      </c>
      <c r="G415" s="253"/>
      <c r="H415" s="123"/>
      <c r="I415" s="242" t="s">
        <v>1</v>
      </c>
      <c r="J415" s="243"/>
      <c r="K415" s="244" t="s">
        <v>2</v>
      </c>
      <c r="L415" s="245"/>
      <c r="M415" s="123"/>
      <c r="N415" s="242" t="s">
        <v>43</v>
      </c>
      <c r="O415" s="243"/>
      <c r="P415" s="244" t="s">
        <v>44</v>
      </c>
      <c r="Q415" s="245"/>
      <c r="R415" s="123"/>
      <c r="S415" s="242" t="s">
        <v>32</v>
      </c>
      <c r="T415" s="243"/>
      <c r="U415" s="244" t="s">
        <v>33</v>
      </c>
      <c r="V415" s="245"/>
      <c r="W415" s="123"/>
      <c r="X415" s="242" t="s">
        <v>45</v>
      </c>
      <c r="Y415" s="243"/>
      <c r="Z415" s="244" t="s">
        <v>46</v>
      </c>
      <c r="AA415" s="245"/>
      <c r="AB415" s="127"/>
      <c r="AC415" s="242" t="s">
        <v>62</v>
      </c>
      <c r="AD415" s="243"/>
      <c r="AE415" s="244" t="s">
        <v>3</v>
      </c>
      <c r="AF415" s="245"/>
      <c r="AG415" s="123"/>
      <c r="AH415" s="242" t="s">
        <v>76</v>
      </c>
      <c r="AI415" s="243"/>
      <c r="AJ415" s="244" t="s">
        <v>77</v>
      </c>
      <c r="AK415" s="245"/>
      <c r="AL415" s="127"/>
      <c r="AM415" s="242" t="s">
        <v>64</v>
      </c>
      <c r="AN415" s="243"/>
      <c r="AO415" s="244" t="s">
        <v>65</v>
      </c>
      <c r="AP415" s="245"/>
      <c r="AQ415" s="123"/>
      <c r="AR415" s="242" t="s">
        <v>80</v>
      </c>
      <c r="AS415" s="243"/>
      <c r="AT415" s="244" t="s">
        <v>81</v>
      </c>
      <c r="AU415" s="245"/>
      <c r="AV415" s="127"/>
      <c r="AW415" s="242" t="s">
        <v>68</v>
      </c>
      <c r="AX415" s="243"/>
      <c r="AY415" s="244" t="s">
        <v>69</v>
      </c>
      <c r="AZ415" s="245"/>
      <c r="BA415" s="123"/>
      <c r="BB415" s="246" t="s">
        <v>84</v>
      </c>
      <c r="BC415" s="247"/>
      <c r="BD415" s="248" t="s">
        <v>85</v>
      </c>
      <c r="BE415" s="249"/>
      <c r="BF415" s="127"/>
      <c r="BG415" s="242" t="s">
        <v>72</v>
      </c>
      <c r="BH415" s="243"/>
      <c r="BI415" s="244" t="s">
        <v>73</v>
      </c>
      <c r="BJ415" s="245"/>
      <c r="BK415" s="123"/>
      <c r="BL415" s="242" t="s">
        <v>88</v>
      </c>
      <c r="BM415" s="243"/>
      <c r="BN415" s="244" t="s">
        <v>89</v>
      </c>
      <c r="BO415" s="245"/>
      <c r="BP415" s="123"/>
      <c r="BQ415" s="19" t="s">
        <v>165</v>
      </c>
      <c r="BS415" s="63" t="s">
        <v>120</v>
      </c>
      <c r="BT415" s="4"/>
      <c r="BU415" s="46">
        <f t="shared" si="3310"/>
        <v>7.66</v>
      </c>
      <c r="BV415" s="47">
        <f t="shared" si="3311"/>
        <v>-0.94012249796073977</v>
      </c>
      <c r="BW415" s="45">
        <f t="shared" si="3312"/>
        <v>-40.196682761295079</v>
      </c>
      <c r="BX415" s="49"/>
      <c r="BY415" s="10">
        <f t="shared" si="3350"/>
        <v>-449.20489413393977</v>
      </c>
      <c r="BZ415" s="48">
        <f t="shared" si="3351"/>
        <v>-7.840104418709811</v>
      </c>
      <c r="CA415" s="31">
        <f t="shared" si="3313"/>
        <v>-7.1075836517903124</v>
      </c>
      <c r="CC415" s="44">
        <f t="shared" si="3348"/>
        <v>7.66</v>
      </c>
      <c r="CD415" s="47">
        <f t="shared" si="3348"/>
        <v>-0.94012249796073977</v>
      </c>
      <c r="CE415" s="45">
        <f t="shared" si="3349"/>
        <v>-7.1075836517903124</v>
      </c>
      <c r="CF415" s="49"/>
      <c r="CG415" s="10"/>
      <c r="CH415" s="48"/>
      <c r="CI415" s="31"/>
    </row>
    <row r="416" spans="2:87" ht="18.649999999999999" customHeight="1" thickTop="1" thickBot="1">
      <c r="B416" s="39">
        <v>1.1200000000000001</v>
      </c>
      <c r="D416" s="25">
        <f t="shared" ref="D416" si="3957">COS($F$8*$B416)</f>
        <v>0.93161647685257998</v>
      </c>
      <c r="E416" s="26">
        <v>0</v>
      </c>
      <c r="F416" s="10">
        <v>0</v>
      </c>
      <c r="G416" s="85">
        <f t="shared" ref="G416" si="3958">$E$8*SIN($B416*$F$8)</f>
        <v>1.0903286937942502</v>
      </c>
      <c r="I416" s="21">
        <v>1</v>
      </c>
      <c r="J416" s="24">
        <v>0</v>
      </c>
      <c r="K416" s="22">
        <v>0</v>
      </c>
      <c r="L416" s="23">
        <v>0</v>
      </c>
      <c r="N416" s="21">
        <f t="shared" ref="N416" si="3959">D416*I416+F416*I419-E416*J416-G416*J419</f>
        <v>-0.96413318420403582</v>
      </c>
      <c r="O416" s="24">
        <f t="shared" ref="O416" si="3960">(D416*J416+E416*I416+F416*J419+G416*I419)</f>
        <v>0</v>
      </c>
      <c r="P416" s="22">
        <f t="shared" ref="P416" si="3961">D416*K416+F416*K419-E416*L416-G416*L419</f>
        <v>0</v>
      </c>
      <c r="Q416" s="23">
        <f t="shared" ref="Q416" si="3962">(D416*L416+E416*K416+F416*L419+G416*K419)</f>
        <v>1.0903286937942502</v>
      </c>
      <c r="S416" s="25">
        <f t="shared" ref="S416" si="3963">COS($U$8*$B416)</f>
        <v>0.79661273030099444</v>
      </c>
      <c r="T416" s="26">
        <v>0</v>
      </c>
      <c r="U416" s="10">
        <v>0</v>
      </c>
      <c r="V416" s="85">
        <f t="shared" ref="V416" si="3964">$T$8*SIN($B416*$U$8)</f>
        <v>1.8134699945964248</v>
      </c>
      <c r="X416" s="21">
        <f t="shared" ref="X416" si="3965">N416*S416+P416*S419-O416*T416-Q416*T419</f>
        <v>-0.98773836495850031</v>
      </c>
      <c r="Y416" s="24">
        <f t="shared" ref="Y416" si="3966">(N416*T416+O416*S416+P416*T419+Q416*S419)</f>
        <v>0</v>
      </c>
      <c r="Z416" s="22">
        <f t="shared" ref="Z416" si="3967">N416*U416+P416*U419-O416*V416-Q416*V419</f>
        <v>0</v>
      </c>
      <c r="AA416" s="23">
        <f t="shared" ref="AA416" si="3968">(N416*V416+O416*U416+P416*V419+Q416*U419)</f>
        <v>-0.87985688265977191</v>
      </c>
      <c r="AB416" s="8"/>
      <c r="AC416" s="21">
        <v>1</v>
      </c>
      <c r="AD416" s="24">
        <v>0</v>
      </c>
      <c r="AE416" s="22">
        <v>0</v>
      </c>
      <c r="AF416" s="23">
        <v>0</v>
      </c>
      <c r="AH416" s="21">
        <f t="shared" ref="AH416" si="3969">X416*AC416+Z416*AC419-Y416*AD416-AA416*AD419</f>
        <v>0.76485043964413957</v>
      </c>
      <c r="AI416" s="24">
        <f t="shared" ref="AI416" si="3970">(X416*AD416+Y416*AC416+Z416*AD419+AA416*AC419)</f>
        <v>0</v>
      </c>
      <c r="AJ416" s="22">
        <f t="shared" ref="AJ416" si="3971">X416*AE416+Z416*AE419-Y416*AF416-AA416*AF419</f>
        <v>0</v>
      </c>
      <c r="AK416" s="23">
        <f t="shared" ref="AK416" si="3972">(X416*AF416+Y416*AE416+Z416*AF419+AA416*AE419)</f>
        <v>-0.87985688265977191</v>
      </c>
      <c r="AL416" s="8"/>
      <c r="AM416" s="25">
        <f t="shared" ref="AM416" si="3973">COS($AO$8*$B416)</f>
        <v>0.79661273030099444</v>
      </c>
      <c r="AN416" s="26">
        <v>0</v>
      </c>
      <c r="AO416" s="10">
        <v>0</v>
      </c>
      <c r="AP416" s="85">
        <f t="shared" ref="AP416" si="3974">$AN$8*SIN($B416*$AO$8)</f>
        <v>1.8134699945964248</v>
      </c>
      <c r="AR416" s="21">
        <f t="shared" ref="AR416" si="3975">AH416*AM416+AJ416*AM419-AI416*AN416-AK416*AN419</f>
        <v>0.78657782546823873</v>
      </c>
      <c r="AS416" s="24">
        <f t="shared" ref="AS416" si="3976">(AH416*AN416+AI416*AM416+AJ416*AN419+AK416*AM419)</f>
        <v>0</v>
      </c>
      <c r="AT416" s="22">
        <f t="shared" ref="AT416" si="3977">AH416*AO416+AJ416*AO419-AI416*AP416-AK416*AP419</f>
        <v>0</v>
      </c>
      <c r="AU416" s="23">
        <f t="shared" ref="AU416" si="3978">(AH416*AP416+AI416*AO416+AJ416*AP419+AK416*AO419)</f>
        <v>0.68612812907880838</v>
      </c>
      <c r="AV416" s="8"/>
      <c r="AW416" s="21">
        <v>1</v>
      </c>
      <c r="AX416" s="24">
        <v>0</v>
      </c>
      <c r="AY416" s="22">
        <v>0</v>
      </c>
      <c r="AZ416" s="23">
        <v>0</v>
      </c>
      <c r="BB416" s="21">
        <f t="shared" ref="BB416" si="3979">AR416*AW416+AT416*AW419-AS416*AX416-AU416*AX419</f>
        <v>-0.40639010754665983</v>
      </c>
      <c r="BC416" s="24">
        <f t="shared" ref="BC416" si="3980">(AR416*AX416+AS416*AW416+AT416*AX419+AU416*AW419)</f>
        <v>0</v>
      </c>
      <c r="BD416" s="22">
        <f t="shared" ref="BD416" si="3981">AR416*AY416+AT416*AY419-AS416*AZ416-AU416*AZ419</f>
        <v>0</v>
      </c>
      <c r="BE416" s="23">
        <f t="shared" ref="BE416" si="3982">(AR416*AZ416+AS416*AY416+AT416*AZ419+AU416*AY419)</f>
        <v>0.68612812907880838</v>
      </c>
      <c r="BF416" s="8"/>
      <c r="BG416" s="25">
        <f t="shared" ref="BG416" si="3983">COS($BI$8*$B416)</f>
        <v>0.93161210748814427</v>
      </c>
      <c r="BH416" s="26">
        <v>0</v>
      </c>
      <c r="BI416" s="10">
        <v>0</v>
      </c>
      <c r="BJ416" s="85">
        <f t="shared" ref="BJ416" si="3984">$BH$8*SIN($B416*$BI$8)</f>
        <v>1.0903622932922268</v>
      </c>
      <c r="BL416" s="21">
        <f t="shared" ref="BL416" si="3985">BB416*BG416+BD416*BG419-BC416*BH416-BE416*BH419</f>
        <v>-0.4617233045888412</v>
      </c>
      <c r="BM416" s="24">
        <f t="shared" ref="BM416" si="3986">(BB416*BH416+BC416*BG416+BD416*BH419+BE416*BG419)</f>
        <v>0</v>
      </c>
      <c r="BN416" s="22">
        <f t="shared" ref="BN416" si="3987">BB416*BI416+BD416*BI419-BC416*BJ416-BE416*BJ419</f>
        <v>0</v>
      </c>
      <c r="BO416" s="23">
        <f t="shared" ref="BO416" si="3988">(BB416*BJ416+BC416*BI416+BD416*BJ419+BE416*BI419)</f>
        <v>0.1960928227021555</v>
      </c>
      <c r="BQ416" s="27">
        <f t="shared" ref="BQ416" si="3989">20*LOG((2*$BL$8)/(($BL$8*BL416+BN416+$BL$8*BL419+BN419)^2+($BL$8*BM416+BO416+$BL$8*BM419+BO419)^2)^0.5)</f>
        <v>-6.6656371660391454</v>
      </c>
      <c r="BS416" s="64">
        <f t="shared" ref="BS416" si="3990">((BL416^2+BM416^2)/(BL419^2+BM419^2))^0.5</f>
        <v>0.11508253606049093</v>
      </c>
      <c r="BT416" s="4"/>
      <c r="BU416" s="46">
        <f t="shared" ref="BU416:BU479" si="3991">INDEX(B:B,(ROW()-32)*7+24)</f>
        <v>7.68</v>
      </c>
      <c r="BV416" s="47">
        <f t="shared" ref="BV416:BV479" si="3992">INDEX(BQ:BQ,(ROW()-32)*7+24)</f>
        <v>-0.69220026501329246</v>
      </c>
      <c r="BW416" s="45">
        <f t="shared" ref="BW416:BW479" si="3993">INDEX(BQ:BQ,(ROW()-32)*7+27)</f>
        <v>-49.180780643973684</v>
      </c>
      <c r="BX416" s="49"/>
      <c r="BY416" s="10">
        <f t="shared" si="3350"/>
        <v>-463.49345196093128</v>
      </c>
      <c r="BZ416" s="48">
        <f t="shared" si="3351"/>
        <v>-8.0894867981524179</v>
      </c>
      <c r="CA416" s="31">
        <f t="shared" ref="CA416:CA479" si="3994">INDEX(BS:BS,(ROW()-32)*7+27)</f>
        <v>-8.3170296751332931</v>
      </c>
      <c r="CC416" s="44">
        <f t="shared" si="3348"/>
        <v>7.68</v>
      </c>
      <c r="CD416" s="47">
        <f t="shared" si="3348"/>
        <v>-0.69220026501329246</v>
      </c>
      <c r="CE416" s="45">
        <f t="shared" si="3349"/>
        <v>-8.3170296751332931</v>
      </c>
      <c r="CF416" s="49"/>
      <c r="CG416" s="10"/>
      <c r="CH416" s="48"/>
      <c r="CI416" s="31"/>
    </row>
    <row r="417" spans="2:87" ht="18.649999999999999" customHeight="1" thickBot="1">
      <c r="D417" s="25"/>
      <c r="E417" s="10"/>
      <c r="F417" s="10"/>
      <c r="G417" s="31"/>
      <c r="I417" s="29"/>
      <c r="L417" s="30"/>
      <c r="N417" s="29"/>
      <c r="Q417" s="30"/>
      <c r="S417" s="29"/>
      <c r="V417" s="30"/>
      <c r="X417" s="29"/>
      <c r="AA417" s="30"/>
      <c r="AC417" s="29"/>
      <c r="AF417" s="30"/>
      <c r="AH417" s="29"/>
      <c r="AK417" s="30"/>
      <c r="AM417" s="29"/>
      <c r="AP417" s="30"/>
      <c r="AR417" s="29"/>
      <c r="AU417" s="30"/>
      <c r="AW417" s="29"/>
      <c r="AZ417" s="30"/>
      <c r="BB417" s="29"/>
      <c r="BE417" s="30"/>
      <c r="BG417" s="29"/>
      <c r="BJ417" s="30"/>
      <c r="BL417" s="29"/>
      <c r="BO417" s="30"/>
      <c r="BS417" s="65"/>
      <c r="BT417" s="65"/>
      <c r="BU417" s="46">
        <f t="shared" si="3991"/>
        <v>7.7</v>
      </c>
      <c r="BV417" s="47">
        <f t="shared" si="3992"/>
        <v>-0.48967620243853249</v>
      </c>
      <c r="BW417" s="45">
        <f t="shared" si="3993"/>
        <v>-58.450649683192523</v>
      </c>
      <c r="BX417" s="49"/>
      <c r="BY417" s="10">
        <f t="shared" si="3350"/>
        <v>-473.76487846736541</v>
      </c>
      <c r="BZ417" s="48">
        <f t="shared" si="3351"/>
        <v>-8.268757009566313</v>
      </c>
      <c r="CA417" s="31">
        <f t="shared" si="3994"/>
        <v>-9.7212909723842476</v>
      </c>
      <c r="CC417" s="44">
        <f t="shared" ref="CC417:CD480" si="3995">BU417</f>
        <v>7.7</v>
      </c>
      <c r="CD417" s="47">
        <f t="shared" si="3995"/>
        <v>-0.48967620243853249</v>
      </c>
      <c r="CE417" s="45">
        <f t="shared" ref="CE417:CE480" si="3996">CA417</f>
        <v>-9.7212909723842476</v>
      </c>
      <c r="CF417" s="49"/>
      <c r="CG417" s="10"/>
      <c r="CH417" s="48"/>
      <c r="CI417" s="31"/>
    </row>
    <row r="418" spans="2:87" ht="18.649999999999999" customHeight="1" thickBot="1">
      <c r="D418" s="254" t="s">
        <v>24</v>
      </c>
      <c r="E418" s="255"/>
      <c r="F418" s="256" t="s">
        <v>25</v>
      </c>
      <c r="G418" s="257"/>
      <c r="H418" s="123"/>
      <c r="I418" s="242" t="s">
        <v>4</v>
      </c>
      <c r="J418" s="243"/>
      <c r="K418" s="244" t="s">
        <v>5</v>
      </c>
      <c r="L418" s="245"/>
      <c r="M418" s="123"/>
      <c r="N418" s="242" t="s">
        <v>6</v>
      </c>
      <c r="O418" s="243"/>
      <c r="P418" s="244" t="s">
        <v>7</v>
      </c>
      <c r="Q418" s="245"/>
      <c r="R418" s="123"/>
      <c r="S418" s="242" t="s">
        <v>34</v>
      </c>
      <c r="T418" s="243"/>
      <c r="U418" s="244" t="s">
        <v>35</v>
      </c>
      <c r="V418" s="245"/>
      <c r="W418" s="123"/>
      <c r="X418" s="242" t="s">
        <v>47</v>
      </c>
      <c r="Y418" s="243"/>
      <c r="Z418" s="244" t="s">
        <v>48</v>
      </c>
      <c r="AA418" s="245"/>
      <c r="AB418" s="127"/>
      <c r="AC418" s="242" t="s">
        <v>63</v>
      </c>
      <c r="AD418" s="243"/>
      <c r="AE418" s="244" t="s">
        <v>8</v>
      </c>
      <c r="AF418" s="245"/>
      <c r="AG418" s="123"/>
      <c r="AH418" s="242" t="s">
        <v>78</v>
      </c>
      <c r="AI418" s="243"/>
      <c r="AJ418" s="244" t="s">
        <v>79</v>
      </c>
      <c r="AK418" s="245"/>
      <c r="AL418" s="127"/>
      <c r="AM418" s="242" t="s">
        <v>67</v>
      </c>
      <c r="AN418" s="243"/>
      <c r="AO418" s="244" t="s">
        <v>66</v>
      </c>
      <c r="AP418" s="245"/>
      <c r="AQ418" s="123"/>
      <c r="AR418" s="242" t="s">
        <v>83</v>
      </c>
      <c r="AS418" s="243"/>
      <c r="AT418" s="244" t="s">
        <v>82</v>
      </c>
      <c r="AU418" s="245"/>
      <c r="AV418" s="127"/>
      <c r="AW418" s="242" t="s">
        <v>71</v>
      </c>
      <c r="AX418" s="243"/>
      <c r="AY418" s="244" t="s">
        <v>70</v>
      </c>
      <c r="AZ418" s="245"/>
      <c r="BA418" s="123"/>
      <c r="BB418" s="124" t="s">
        <v>87</v>
      </c>
      <c r="BC418" s="125"/>
      <c r="BD418" s="122" t="s">
        <v>86</v>
      </c>
      <c r="BE418" s="126"/>
      <c r="BF418" s="127"/>
      <c r="BG418" s="242" t="s">
        <v>74</v>
      </c>
      <c r="BH418" s="243"/>
      <c r="BI418" s="244" t="s">
        <v>75</v>
      </c>
      <c r="BJ418" s="245"/>
      <c r="BK418" s="123"/>
      <c r="BL418" s="242" t="s">
        <v>91</v>
      </c>
      <c r="BM418" s="243"/>
      <c r="BN418" s="244" t="s">
        <v>90</v>
      </c>
      <c r="BO418" s="245"/>
      <c r="BP418" s="123"/>
      <c r="BQ418" s="35" t="s">
        <v>166</v>
      </c>
      <c r="BS418" s="66" t="s">
        <v>121</v>
      </c>
      <c r="BT418" s="65"/>
      <c r="BU418" s="46">
        <f t="shared" si="3991"/>
        <v>7.72</v>
      </c>
      <c r="BV418" s="47">
        <f t="shared" si="3992"/>
        <v>-0.33614848595790403</v>
      </c>
      <c r="BW418" s="45">
        <f t="shared" si="3993"/>
        <v>-67.925947252539629</v>
      </c>
      <c r="BX418" s="49"/>
      <c r="BY418" s="10">
        <f t="shared" ref="BY418:BY481" si="3997">(BW419-BW418)/(BU419-BU418)</f>
        <v>-480.75785586510904</v>
      </c>
      <c r="BZ418" s="48">
        <f t="shared" ref="BZ418:BZ481" si="3998">(IF(BY418&lt;0,BY418,(BY419+BY417)/2))*PI()/180</f>
        <v>-8.3908074896744846</v>
      </c>
      <c r="CA418" s="31">
        <f t="shared" si="3994"/>
        <v>-11.279521721588921</v>
      </c>
      <c r="CC418" s="44">
        <f t="shared" si="3995"/>
        <v>7.72</v>
      </c>
      <c r="CD418" s="47">
        <f t="shared" si="3995"/>
        <v>-0.33614848595790403</v>
      </c>
      <c r="CE418" s="45">
        <f t="shared" si="3996"/>
        <v>-11.279521721588921</v>
      </c>
      <c r="CF418" s="49"/>
      <c r="CG418" s="10"/>
      <c r="CH418" s="48"/>
      <c r="CI418" s="31"/>
    </row>
    <row r="419" spans="2:87" ht="18.649999999999999" customHeight="1" thickTop="1" thickBot="1">
      <c r="D419" s="15">
        <v>0</v>
      </c>
      <c r="E419" s="145">
        <f t="shared" ref="E419" si="3999">(1/$E$8)*SIN($B416*$F$8)</f>
        <v>0.12114763264380558</v>
      </c>
      <c r="F419" s="15">
        <f t="shared" ref="F419" si="4000">COS($F$8*$B416)</f>
        <v>0.93161647685257998</v>
      </c>
      <c r="G419" s="37">
        <v>0</v>
      </c>
      <c r="I419" s="21">
        <v>0</v>
      </c>
      <c r="J419" s="24">
        <f t="shared" ref="J419" si="4001">(TAN($K$8*$B416))/$J$8</f>
        <v>1.7386955620323719</v>
      </c>
      <c r="K419" s="22">
        <v>1</v>
      </c>
      <c r="L419" s="23">
        <v>0</v>
      </c>
      <c r="N419" s="21">
        <f t="shared" ref="N419" si="4002">D419*I416+F419*I419-E419*J416-G419*J419</f>
        <v>0</v>
      </c>
      <c r="O419" s="24">
        <f t="shared" ref="O419" si="4003">(D419*J416+E419*I416+F419*J419+G419*I419)</f>
        <v>1.7409450664636203</v>
      </c>
      <c r="P419" s="22">
        <f t="shared" ref="P419" si="4004">D419*K416+F419*K419-E419*L416-G419*L419</f>
        <v>0.93161647685257998</v>
      </c>
      <c r="Q419" s="23">
        <f t="shared" ref="Q419" si="4005">(D419*L416+E419*K416+F419*L419+G419*K419)</f>
        <v>0</v>
      </c>
      <c r="S419" s="15">
        <v>0</v>
      </c>
      <c r="T419" s="145">
        <f t="shared" ref="T419" si="4006">(1/$T$8)*SIN($B416*$U$8)</f>
        <v>0.2014966660662694</v>
      </c>
      <c r="U419" s="15">
        <f t="shared" ref="U419" si="4007">COS($U$8*$B416)</f>
        <v>0.79661273030099444</v>
      </c>
      <c r="V419" s="37">
        <v>0</v>
      </c>
      <c r="X419" s="21">
        <f t="shared" ref="X419" si="4008">N419*S416+P419*S419-O419*T416-Q419*T419</f>
        <v>0</v>
      </c>
      <c r="Y419" s="24">
        <f t="shared" ref="Y419" si="4009">(N419*T416+O419*S416+P419*T419+Q419*S419)</f>
        <v>1.5745766168378295</v>
      </c>
      <c r="Z419" s="22">
        <f t="shared" ref="Z419" si="4010">N419*U416+P419*U419-O419*V416-Q419*V419</f>
        <v>-2.415014095053527</v>
      </c>
      <c r="AA419" s="23">
        <f t="shared" ref="AA419" si="4011">(N419*V416+O419*U416+P419*V419+Q419*U419)</f>
        <v>0</v>
      </c>
      <c r="AB419" s="8"/>
      <c r="AC419" s="21">
        <v>0</v>
      </c>
      <c r="AD419" s="24">
        <f t="shared" ref="AD419" si="4012">(TAN($AE$8*$B416))/$AD$8</f>
        <v>1.9919021367482339</v>
      </c>
      <c r="AE419" s="22">
        <v>1</v>
      </c>
      <c r="AF419" s="23">
        <v>0</v>
      </c>
      <c r="AH419" s="21">
        <f t="shared" ref="AH419" si="4013">X419*AC416+Z419*AC419-Y419*AD416-AA419*AD419</f>
        <v>0</v>
      </c>
      <c r="AI419" s="24">
        <f t="shared" ref="AI419" si="4014">(X419*AD416+Y419*AC416+Z419*AD419+AA419*AC419)</f>
        <v>-3.2358951193763934</v>
      </c>
      <c r="AJ419" s="22">
        <f t="shared" ref="AJ419" si="4015">X419*AE416+Z419*AE419-Y419*AF416-AA419*AF419</f>
        <v>-2.415014095053527</v>
      </c>
      <c r="AK419" s="23">
        <f t="shared" ref="AK419" si="4016">(X419*AF416+Y419*AE416+Z419*AF419+AA419*AE419)</f>
        <v>0</v>
      </c>
      <c r="AL419" s="8"/>
      <c r="AM419" s="15">
        <v>0</v>
      </c>
      <c r="AN419" s="85">
        <f t="shared" ref="AN419" si="4017">(1/$AN$8)*SIN($B416*$AO$8)</f>
        <v>0.2014966660662694</v>
      </c>
      <c r="AO419" s="25">
        <f t="shared" ref="AO419" si="4018">COS($AO$8*$B416)</f>
        <v>0.79661273030099444</v>
      </c>
      <c r="AP419" s="37">
        <v>0</v>
      </c>
      <c r="AR419" s="21">
        <f t="shared" ref="AR419" si="4019">AH419*AM416+AJ419*AM419-AI419*AN416-AK419*AN419</f>
        <v>0</v>
      </c>
      <c r="AS419" s="24">
        <f t="shared" ref="AS419" si="4020">(AH419*AN416+AI419*AM416+AJ419*AN419+AK419*AM419)</f>
        <v>-3.0643725346704254</v>
      </c>
      <c r="AT419" s="22">
        <f t="shared" ref="AT419" si="4021">AH419*AO416+AJ419*AO419-AI419*AP416-AK419*AP419</f>
        <v>3.9443677326741304</v>
      </c>
      <c r="AU419" s="23">
        <f t="shared" ref="AU419" si="4022">(AH419*AP416+AI419*AO416+AJ419*AP419+AK419*AO419)</f>
        <v>0</v>
      </c>
      <c r="AV419" s="8"/>
      <c r="AW419" s="21">
        <v>0</v>
      </c>
      <c r="AX419" s="24">
        <f t="shared" ref="AX419" si="4023">(TAN($AY$8*$B416))/$AX$8</f>
        <v>1.7386955620323719</v>
      </c>
      <c r="AY419" s="22">
        <v>1</v>
      </c>
      <c r="AZ419" s="23">
        <v>0</v>
      </c>
      <c r="BB419" s="21">
        <f t="shared" ref="BB419" si="4024">AR419*AW416+AT419*AW419-AS419*AX416-AU419*AX419</f>
        <v>0</v>
      </c>
      <c r="BC419" s="24">
        <f t="shared" ref="BC419" si="4025">(AR419*AX416+AS419*AW416+AT419*AX419+AU419*AW419)</f>
        <v>3.7936821371537746</v>
      </c>
      <c r="BD419" s="22">
        <f t="shared" ref="BD419" si="4026">AR419*AY416+AT419*AY419-AS419*AZ416-AU419*AZ419</f>
        <v>3.9443677326741304</v>
      </c>
      <c r="BE419" s="23">
        <f t="shared" ref="BE419" si="4027">(AR419*AZ416+AS419*AY416+AT419*AZ419+AU419*AY419)</f>
        <v>0</v>
      </c>
      <c r="BF419" s="8"/>
      <c r="BG419" s="15">
        <v>0</v>
      </c>
      <c r="BH419" s="85">
        <f t="shared" ref="BH419" si="4028">(1/$BH$8)*SIN($B416*$BI$8)</f>
        <v>0.12115136592135853</v>
      </c>
      <c r="BI419" s="25">
        <f t="shared" ref="BI419" si="4029">COS($BI$8*$B416)</f>
        <v>0.93161210748814427</v>
      </c>
      <c r="BJ419" s="37">
        <v>0</v>
      </c>
      <c r="BL419" s="21">
        <f t="shared" ref="BL419" si="4030">BB419*BG416+BD419*BG419-BC419*BH416-BE419*BH419</f>
        <v>0</v>
      </c>
      <c r="BM419" s="24">
        <f t="shared" ref="BM419" si="4031">(BB419*BH416+BC419*BG416+BD419*BH419+BE419*BG419)</f>
        <v>4.0121057494435579</v>
      </c>
      <c r="BN419" s="22">
        <f t="shared" ref="BN419" si="4032">BB419*BI416+BD419*BI419-BC419*BJ416-BE419*BJ419</f>
        <v>-0.46186721894396587</v>
      </c>
      <c r="BO419" s="23">
        <f t="shared" ref="BO419" si="4033">(BB419*BJ416+BC419*BI416+BD419*BJ419+BE419*BI419)</f>
        <v>0</v>
      </c>
      <c r="BQ419" s="38">
        <f t="shared" ref="BQ419" si="4034">(180/PI())*ATAN(-1*(($BL$8*BM416+BO416+$BL$8*BM419+BO419)/($BL$8*BL416+BN416+$BL$8*BL419+BN419)))</f>
        <v>77.621326356696855</v>
      </c>
      <c r="BS419" s="67">
        <f t="shared" ref="BS419" si="4035">20*LOG(((($BL$8*BL416+BN416-$BL$8*BL419-BN419)^2+($BL$8*BM416+BO416-$BL$8*BM419-BO419)^2)/(($BL$8*BL416+BN416+$BL$8*BL419+BN419)^2+($BL$8*BM416+BO416+$BL$8*BM419+BO419)^2))^0.5)</f>
        <v>-1.0540403290051343</v>
      </c>
      <c r="BT419" s="65"/>
      <c r="BU419" s="46">
        <f t="shared" si="3991"/>
        <v>7.74</v>
      </c>
      <c r="BV419" s="47">
        <f t="shared" si="3992"/>
        <v>-0.22928633877536397</v>
      </c>
      <c r="BW419" s="45">
        <f t="shared" si="3993"/>
        <v>-77.541104369842031</v>
      </c>
      <c r="BX419" s="49"/>
      <c r="BY419" s="10">
        <f t="shared" si="3997"/>
        <v>-486.12252306107888</v>
      </c>
      <c r="BZ419" s="48">
        <f t="shared" si="3998"/>
        <v>-8.48443859551789</v>
      </c>
      <c r="CA419" s="31">
        <f t="shared" si="3994"/>
        <v>-12.888200114854662</v>
      </c>
      <c r="CC419" s="44">
        <f t="shared" si="3995"/>
        <v>7.74</v>
      </c>
      <c r="CD419" s="47">
        <f t="shared" si="3995"/>
        <v>-0.22928633877536397</v>
      </c>
      <c r="CE419" s="45">
        <f t="shared" si="3996"/>
        <v>-12.888200114854662</v>
      </c>
      <c r="CF419" s="49"/>
      <c r="CG419" s="10"/>
      <c r="CH419" s="48"/>
      <c r="CI419" s="31"/>
    </row>
    <row r="420" spans="2:87" ht="18.649999999999999" customHeight="1">
      <c r="BS420" s="32"/>
      <c r="BU420" s="46">
        <f t="shared" si="3991"/>
        <v>7.76</v>
      </c>
      <c r="BV420" s="47">
        <f t="shared" si="3992"/>
        <v>-0.16268271065459089</v>
      </c>
      <c r="BW420" s="45">
        <f t="shared" si="3993"/>
        <v>-87.263554831063402</v>
      </c>
      <c r="BX420" s="49"/>
      <c r="BY420" s="10">
        <f t="shared" si="3997"/>
        <v>8507.9457689414157</v>
      </c>
      <c r="BZ420" s="48">
        <f t="shared" si="3998"/>
        <v>-8.6124800596170275</v>
      </c>
      <c r="CA420" s="31">
        <f t="shared" si="3994"/>
        <v>-14.345516555934392</v>
      </c>
      <c r="CC420" s="44">
        <f t="shared" si="3995"/>
        <v>7.76</v>
      </c>
      <c r="CD420" s="47">
        <f t="shared" si="3995"/>
        <v>-0.16268271065459089</v>
      </c>
      <c r="CE420" s="45">
        <f t="shared" si="3996"/>
        <v>-14.345516555934392</v>
      </c>
      <c r="CF420" s="49"/>
      <c r="CG420" s="10"/>
      <c r="CH420" s="48"/>
      <c r="CI420" s="31"/>
    </row>
    <row r="421" spans="2:87" ht="18.649999999999999" customHeight="1" thickBot="1">
      <c r="D421" s="8"/>
      <c r="E421" s="8" t="s">
        <v>93</v>
      </c>
      <c r="F421" s="8"/>
      <c r="G421" s="8"/>
      <c r="H421" s="8"/>
      <c r="I421" s="8"/>
      <c r="J421" s="8" t="s">
        <v>94</v>
      </c>
      <c r="K421" s="8"/>
      <c r="L421" s="8"/>
      <c r="M421" s="8"/>
      <c r="N421" s="8"/>
      <c r="O421" s="8" t="s">
        <v>95</v>
      </c>
      <c r="P421" s="8"/>
      <c r="Q421" s="8"/>
      <c r="R421" s="8"/>
      <c r="S421" s="8"/>
      <c r="T421" s="8" t="s">
        <v>96</v>
      </c>
      <c r="U421" s="8"/>
      <c r="V421" s="8"/>
      <c r="W421" s="8"/>
      <c r="X421" s="8"/>
      <c r="Y421" s="8" t="s">
        <v>97</v>
      </c>
      <c r="Z421" s="8"/>
      <c r="AA421" s="8"/>
      <c r="AB421" s="8"/>
      <c r="AC421" s="8"/>
      <c r="AD421" s="8" t="s">
        <v>98</v>
      </c>
      <c r="AE421" s="8"/>
      <c r="AF421" s="8"/>
      <c r="AG421" s="8"/>
      <c r="AH421" s="8"/>
      <c r="AI421" s="8" t="s">
        <v>99</v>
      </c>
      <c r="AJ421" s="8"/>
      <c r="AK421" s="8"/>
      <c r="AL421" s="8"/>
      <c r="AM421" s="8"/>
      <c r="AN421" s="8" t="s">
        <v>96</v>
      </c>
      <c r="AO421" s="8"/>
      <c r="AP421" s="8"/>
      <c r="AQ421" s="8"/>
      <c r="AR421" s="8"/>
      <c r="AS421" s="8" t="s">
        <v>100</v>
      </c>
      <c r="AT421" s="8"/>
      <c r="AU421" s="8"/>
      <c r="AV421" s="8"/>
      <c r="AW421" s="8"/>
      <c r="AX421" s="8" t="s">
        <v>94</v>
      </c>
      <c r="AY421" s="8"/>
      <c r="AZ421" s="8"/>
      <c r="BA421" s="8"/>
      <c r="BB421" s="8"/>
      <c r="BC421" s="8" t="s">
        <v>101</v>
      </c>
      <c r="BD421" s="8"/>
      <c r="BE421" s="8"/>
      <c r="BF421" s="8"/>
      <c r="BG421" s="8"/>
      <c r="BH421" s="8" t="s">
        <v>96</v>
      </c>
      <c r="BI421" s="8"/>
      <c r="BJ421" s="8"/>
      <c r="BK421" s="8"/>
      <c r="BL421" s="8"/>
      <c r="BM421" s="8" t="s">
        <v>102</v>
      </c>
      <c r="BN421" s="8"/>
      <c r="BO421" s="8"/>
      <c r="BP421" s="8"/>
      <c r="BU421" s="46">
        <f t="shared" si="3991"/>
        <v>7.78</v>
      </c>
      <c r="BV421" s="47">
        <f t="shared" si="3992"/>
        <v>-0.12892719120115798</v>
      </c>
      <c r="BW421" s="45">
        <f t="shared" si="3993"/>
        <v>82.895360547768846</v>
      </c>
      <c r="BX421" s="49"/>
      <c r="BY421" s="10">
        <f t="shared" si="3997"/>
        <v>-500.79499405219184</v>
      </c>
      <c r="BZ421" s="48">
        <f t="shared" si="3998"/>
        <v>-8.7405215237161666</v>
      </c>
      <c r="CA421" s="31">
        <f t="shared" si="3994"/>
        <v>-15.338702021878278</v>
      </c>
      <c r="CC421" s="44">
        <f t="shared" si="3995"/>
        <v>7.78</v>
      </c>
      <c r="CD421" s="47">
        <f t="shared" si="3995"/>
        <v>-0.12892719120115798</v>
      </c>
      <c r="CE421" s="45">
        <f t="shared" si="3996"/>
        <v>-15.338702021878278</v>
      </c>
      <c r="CF421" s="49"/>
      <c r="CG421" s="10"/>
      <c r="CH421" s="48"/>
      <c r="CI421" s="31"/>
    </row>
    <row r="422" spans="2:87" ht="18.649999999999999" customHeight="1" thickBot="1">
      <c r="B422" s="16"/>
      <c r="D422" s="250" t="s">
        <v>22</v>
      </c>
      <c r="E422" s="251"/>
      <c r="F422" s="252" t="s">
        <v>23</v>
      </c>
      <c r="G422" s="253"/>
      <c r="H422" s="123"/>
      <c r="I422" s="242" t="s">
        <v>1</v>
      </c>
      <c r="J422" s="243"/>
      <c r="K422" s="244" t="s">
        <v>2</v>
      </c>
      <c r="L422" s="245"/>
      <c r="M422" s="123"/>
      <c r="N422" s="242" t="s">
        <v>43</v>
      </c>
      <c r="O422" s="243"/>
      <c r="P422" s="244" t="s">
        <v>44</v>
      </c>
      <c r="Q422" s="245"/>
      <c r="R422" s="123"/>
      <c r="S422" s="242" t="s">
        <v>32</v>
      </c>
      <c r="T422" s="243"/>
      <c r="U422" s="244" t="s">
        <v>33</v>
      </c>
      <c r="V422" s="245"/>
      <c r="W422" s="123"/>
      <c r="X422" s="242" t="s">
        <v>45</v>
      </c>
      <c r="Y422" s="243"/>
      <c r="Z422" s="244" t="s">
        <v>46</v>
      </c>
      <c r="AA422" s="245"/>
      <c r="AB422" s="127"/>
      <c r="AC422" s="242" t="s">
        <v>62</v>
      </c>
      <c r="AD422" s="243"/>
      <c r="AE422" s="244" t="s">
        <v>3</v>
      </c>
      <c r="AF422" s="245"/>
      <c r="AG422" s="123"/>
      <c r="AH422" s="242" t="s">
        <v>76</v>
      </c>
      <c r="AI422" s="243"/>
      <c r="AJ422" s="244" t="s">
        <v>77</v>
      </c>
      <c r="AK422" s="245"/>
      <c r="AL422" s="127"/>
      <c r="AM422" s="242" t="s">
        <v>64</v>
      </c>
      <c r="AN422" s="243"/>
      <c r="AO422" s="244" t="s">
        <v>65</v>
      </c>
      <c r="AP422" s="245"/>
      <c r="AQ422" s="123"/>
      <c r="AR422" s="242" t="s">
        <v>80</v>
      </c>
      <c r="AS422" s="243"/>
      <c r="AT422" s="244" t="s">
        <v>81</v>
      </c>
      <c r="AU422" s="245"/>
      <c r="AV422" s="127"/>
      <c r="AW422" s="242" t="s">
        <v>68</v>
      </c>
      <c r="AX422" s="243"/>
      <c r="AY422" s="244" t="s">
        <v>69</v>
      </c>
      <c r="AZ422" s="245"/>
      <c r="BA422" s="123"/>
      <c r="BB422" s="246" t="s">
        <v>84</v>
      </c>
      <c r="BC422" s="247"/>
      <c r="BD422" s="248" t="s">
        <v>85</v>
      </c>
      <c r="BE422" s="249"/>
      <c r="BF422" s="127"/>
      <c r="BG422" s="242" t="s">
        <v>72</v>
      </c>
      <c r="BH422" s="243"/>
      <c r="BI422" s="244" t="s">
        <v>73</v>
      </c>
      <c r="BJ422" s="245"/>
      <c r="BK422" s="123"/>
      <c r="BL422" s="242" t="s">
        <v>88</v>
      </c>
      <c r="BM422" s="243"/>
      <c r="BN422" s="244" t="s">
        <v>89</v>
      </c>
      <c r="BO422" s="245"/>
      <c r="BP422" s="123"/>
      <c r="BQ422" s="19" t="s">
        <v>165</v>
      </c>
      <c r="BS422" s="63" t="s">
        <v>120</v>
      </c>
      <c r="BT422" s="4"/>
      <c r="BU422" s="46">
        <f t="shared" si="3991"/>
        <v>7.8</v>
      </c>
      <c r="BV422" s="47">
        <f t="shared" si="3992"/>
        <v>-0.12326857881718721</v>
      </c>
      <c r="BW422" s="45">
        <f t="shared" si="3993"/>
        <v>72.879460666725222</v>
      </c>
      <c r="BX422" s="49"/>
      <c r="BY422" s="10">
        <f t="shared" si="3997"/>
        <v>-514.09978737940082</v>
      </c>
      <c r="BZ422" s="48">
        <f t="shared" si="3998"/>
        <v>-8.9727339735733338</v>
      </c>
      <c r="CA422" s="31">
        <f t="shared" si="3994"/>
        <v>-15.530807729995722</v>
      </c>
      <c r="CC422" s="44">
        <f t="shared" si="3995"/>
        <v>7.8</v>
      </c>
      <c r="CD422" s="47">
        <f t="shared" si="3995"/>
        <v>-0.12326857881718721</v>
      </c>
      <c r="CE422" s="45">
        <f t="shared" si="3996"/>
        <v>-15.530807729995722</v>
      </c>
      <c r="CF422" s="49"/>
      <c r="CG422" s="10"/>
      <c r="CH422" s="48"/>
      <c r="CI422" s="31"/>
    </row>
    <row r="423" spans="2:87" ht="18.649999999999999" customHeight="1" thickTop="1" thickBot="1">
      <c r="B423" s="39">
        <v>1.1399999999999999</v>
      </c>
      <c r="D423" s="25">
        <f t="shared" ref="D423" si="4036">COS($F$8*$B423)</f>
        <v>0.92918189880462365</v>
      </c>
      <c r="E423" s="26">
        <v>0</v>
      </c>
      <c r="F423" s="10">
        <v>0</v>
      </c>
      <c r="G423" s="85">
        <f t="shared" ref="G423" si="4037">$E$8*SIN($B423*$F$8)</f>
        <v>1.1088683377229724</v>
      </c>
      <c r="I423" s="21">
        <v>1</v>
      </c>
      <c r="J423" s="24">
        <v>0</v>
      </c>
      <c r="K423" s="22">
        <v>0</v>
      </c>
      <c r="L423" s="23">
        <v>0</v>
      </c>
      <c r="N423" s="21">
        <f t="shared" ref="N423" si="4038">D423*I423+F423*I426-E423*J423-G423*J426</f>
        <v>-1.0619982374803547</v>
      </c>
      <c r="O423" s="24">
        <f t="shared" ref="O423" si="4039">(D423*J423+E423*I423+F423*J426+G423*I426)</f>
        <v>0</v>
      </c>
      <c r="P423" s="22">
        <f t="shared" ref="P423" si="4040">D423*K423+F423*K426-E423*L423-G423*L426</f>
        <v>0</v>
      </c>
      <c r="Q423" s="23">
        <f t="shared" ref="Q423" si="4041">(D423*L423+E423*K423+F423*L426+G423*K426)</f>
        <v>1.1088683377229724</v>
      </c>
      <c r="S423" s="25">
        <f t="shared" ref="S423" si="4042">COS($U$8*$B423)</f>
        <v>0.78955240798495208</v>
      </c>
      <c r="T423" s="26">
        <v>0</v>
      </c>
      <c r="U423" s="10">
        <v>0</v>
      </c>
      <c r="V423" s="85">
        <f t="shared" ref="V423" si="4043">$T$8*SIN($B423*$U$8)</f>
        <v>1.8410494168833367</v>
      </c>
      <c r="X423" s="21">
        <f t="shared" ref="X423" si="4044">N423*S423+P423*S426-O423*T423-Q423*T426</f>
        <v>-1.0653345330745305</v>
      </c>
      <c r="Y423" s="24">
        <f t="shared" ref="Y423" si="4045">(N423*T423+O423*S423+P423*T426+Q423*S426)</f>
        <v>0</v>
      </c>
      <c r="Z423" s="22">
        <f t="shared" ref="Z423" si="4046">N423*U423+P423*U426-O423*V423-Q423*V426</f>
        <v>0</v>
      </c>
      <c r="AA423" s="23">
        <f t="shared" ref="AA423" si="4047">(N423*V423+O423*U423+P423*V426+Q423*U426)</f>
        <v>-1.0796815696568944</v>
      </c>
      <c r="AB423" s="8"/>
      <c r="AC423" s="21">
        <v>1</v>
      </c>
      <c r="AD423" s="24">
        <v>0</v>
      </c>
      <c r="AE423" s="22">
        <v>0</v>
      </c>
      <c r="AF423" s="23">
        <v>0</v>
      </c>
      <c r="AH423" s="21">
        <f t="shared" ref="AH423" si="4048">X423*AC423+Z423*AC426-Y423*AD423-AA423*AD426</f>
        <v>1.1640789063658319</v>
      </c>
      <c r="AI423" s="24">
        <f t="shared" ref="AI423" si="4049">(X423*AD423+Y423*AC423+Z423*AD426+AA423*AC426)</f>
        <v>0</v>
      </c>
      <c r="AJ423" s="22">
        <f t="shared" ref="AJ423" si="4050">X423*AE423+Z423*AE426-Y423*AF423-AA423*AF426</f>
        <v>0</v>
      </c>
      <c r="AK423" s="23">
        <f t="shared" ref="AK423" si="4051">(X423*AF423+Y423*AE423+Z423*AF426+AA423*AE426)</f>
        <v>-1.0796815696568944</v>
      </c>
      <c r="AL423" s="8"/>
      <c r="AM423" s="25">
        <f t="shared" ref="AM423" si="4052">COS($AO$8*$B423)</f>
        <v>0.78955240798495208</v>
      </c>
      <c r="AN423" s="26">
        <v>0</v>
      </c>
      <c r="AO423" s="10">
        <v>0</v>
      </c>
      <c r="AP423" s="85">
        <f t="shared" ref="AP423" si="4053">$AN$8*SIN($B423*$AO$8)</f>
        <v>1.8410494168833367</v>
      </c>
      <c r="AR423" s="21">
        <f t="shared" ref="AR423" si="4054">AH423*AM423+AJ423*AM426-AI423*AN423-AK423*AN426</f>
        <v>1.1399620951874667</v>
      </c>
      <c r="AS423" s="24">
        <f t="shared" ref="AS423" si="4055">(AH423*AN423+AI423*AM423+AJ423*AN426+AK423*AM426)</f>
        <v>0</v>
      </c>
      <c r="AT423" s="22">
        <f t="shared" ref="AT423" si="4056">AH423*AO423+AJ423*AO426-AI423*AP423-AK423*AP426</f>
        <v>0</v>
      </c>
      <c r="AU423" s="23">
        <f t="shared" ref="AU423" si="4057">(AH423*AP423+AI423*AO423+AJ423*AP426+AK423*AO426)</f>
        <v>1.2906616085914333</v>
      </c>
      <c r="AV423" s="8"/>
      <c r="AW423" s="21">
        <v>1</v>
      </c>
      <c r="AX423" s="24">
        <v>0</v>
      </c>
      <c r="AY423" s="22">
        <v>0</v>
      </c>
      <c r="AZ423" s="23">
        <v>0</v>
      </c>
      <c r="BB423" s="21">
        <f t="shared" ref="BB423" si="4058">AR423*AW423+AT423*AW426-AS423*AX423-AU423*AX426</f>
        <v>-1.177661801415238</v>
      </c>
      <c r="BC423" s="24">
        <f t="shared" ref="BC423" si="4059">(AR423*AX423+AS423*AW423+AT423*AX426+AU423*AW426)</f>
        <v>0</v>
      </c>
      <c r="BD423" s="22">
        <f t="shared" ref="BD423" si="4060">AR423*AY423+AT423*AY426-AS423*AZ423-AU423*AZ426</f>
        <v>0</v>
      </c>
      <c r="BE423" s="23">
        <f t="shared" ref="BE423" si="4061">(AR423*AZ423+AS423*AY423+AT423*AZ426+AU423*AY426)</f>
        <v>1.2906616085914333</v>
      </c>
      <c r="BF423" s="8"/>
      <c r="BG423" s="25">
        <f t="shared" ref="BG423" si="4062">COS($BI$8*$B423)</f>
        <v>0.92917737579379245</v>
      </c>
      <c r="BH423" s="26">
        <v>0</v>
      </c>
      <c r="BI423" s="10">
        <v>0</v>
      </c>
      <c r="BJ423" s="85">
        <f t="shared" ref="BJ423" si="4063">$BH$8*SIN($B423*$BI$8)</f>
        <v>1.1089024478359915</v>
      </c>
      <c r="BL423" s="21">
        <f t="shared" ref="BL423" si="4064">BB423*BG423+BD423*BG426-BC423*BH423-BE423*BH426</f>
        <v>-1.2532809041110433</v>
      </c>
      <c r="BM423" s="24">
        <f t="shared" ref="BM423" si="4065">(BB423*BH423+BC423*BG423+BD423*BH426+BE423*BG426)</f>
        <v>0</v>
      </c>
      <c r="BN423" s="22">
        <f t="shared" ref="BN423" si="4066">BB423*BI423+BD423*BI426-BC423*BJ423-BE423*BJ426</f>
        <v>0</v>
      </c>
      <c r="BO423" s="23">
        <f t="shared" ref="BO423" si="4067">(BB423*BJ423+BC423*BI423+BD423*BJ426+BE423*BI426)</f>
        <v>-0.10665848780351772</v>
      </c>
      <c r="BQ423" s="27">
        <f t="shared" ref="BQ423" si="4068">20*LOG((2*$BL$8)/(($BL$8*BL423+BN423+$BL$8*BL426+BN426)^2+($BL$8*BM423+BO423+$BL$8*BM426+BO426)^2)^0.5)</f>
        <v>-9.2698014919300764</v>
      </c>
      <c r="BS423" s="64">
        <f t="shared" ref="BS423" si="4069">((BL423^2+BM423^2)/(BL426^2+BM426^2))^0.5</f>
        <v>0.2341198673570965</v>
      </c>
      <c r="BT423" s="4"/>
      <c r="BU423" s="46">
        <f t="shared" si="3991"/>
        <v>7.82</v>
      </c>
      <c r="BV423" s="47">
        <f t="shared" si="3992"/>
        <v>-0.14729609658121726</v>
      </c>
      <c r="BW423" s="45">
        <f t="shared" si="3993"/>
        <v>62.597464919136968</v>
      </c>
      <c r="BX423" s="49"/>
      <c r="BY423" s="10">
        <f t="shared" si="3997"/>
        <v>-532.66727989772744</v>
      </c>
      <c r="BZ423" s="48">
        <f t="shared" si="3998"/>
        <v>-9.2967978518575478</v>
      </c>
      <c r="CA423" s="31">
        <f t="shared" si="3994"/>
        <v>-14.769370628471052</v>
      </c>
      <c r="CC423" s="44">
        <f t="shared" si="3995"/>
        <v>7.82</v>
      </c>
      <c r="CD423" s="47">
        <f t="shared" si="3995"/>
        <v>-0.14729609658121726</v>
      </c>
      <c r="CE423" s="45">
        <f t="shared" si="3996"/>
        <v>-14.769370628471052</v>
      </c>
      <c r="CF423" s="49"/>
      <c r="CG423" s="10"/>
      <c r="CH423" s="48"/>
      <c r="CI423" s="31"/>
    </row>
    <row r="424" spans="2:87" ht="18.649999999999999" customHeight="1" thickBot="1">
      <c r="D424" s="25"/>
      <c r="E424" s="10"/>
      <c r="F424" s="10"/>
      <c r="G424" s="31"/>
      <c r="I424" s="29"/>
      <c r="L424" s="30"/>
      <c r="N424" s="29"/>
      <c r="Q424" s="30"/>
      <c r="S424" s="29"/>
      <c r="V424" s="30"/>
      <c r="X424" s="29"/>
      <c r="AA424" s="30"/>
      <c r="AC424" s="29"/>
      <c r="AF424" s="30"/>
      <c r="AH424" s="29"/>
      <c r="AK424" s="30"/>
      <c r="AM424" s="29"/>
      <c r="AP424" s="30"/>
      <c r="AR424" s="29"/>
      <c r="AU424" s="30"/>
      <c r="AW424" s="29"/>
      <c r="AZ424" s="30"/>
      <c r="BB424" s="29"/>
      <c r="BE424" s="30"/>
      <c r="BG424" s="29"/>
      <c r="BJ424" s="30"/>
      <c r="BL424" s="29"/>
      <c r="BO424" s="30"/>
      <c r="BS424" s="65"/>
      <c r="BT424" s="65"/>
      <c r="BU424" s="46">
        <f t="shared" si="3991"/>
        <v>7.84</v>
      </c>
      <c r="BV424" s="47">
        <f t="shared" si="3992"/>
        <v>-0.21215493522147627</v>
      </c>
      <c r="BW424" s="45">
        <f t="shared" si="3993"/>
        <v>51.944119321182647</v>
      </c>
      <c r="BX424" s="49"/>
      <c r="BY424" s="10">
        <f t="shared" si="3997"/>
        <v>-555.49394194374668</v>
      </c>
      <c r="BZ424" s="48">
        <f t="shared" si="3998"/>
        <v>-9.6951982618006092</v>
      </c>
      <c r="CA424" s="31">
        <f t="shared" si="3994"/>
        <v>-13.216957371991027</v>
      </c>
      <c r="CC424" s="44">
        <f t="shared" si="3995"/>
        <v>7.84</v>
      </c>
      <c r="CD424" s="47">
        <f t="shared" si="3995"/>
        <v>-0.21215493522147627</v>
      </c>
      <c r="CE424" s="45">
        <f t="shared" si="3996"/>
        <v>-13.216957371991027</v>
      </c>
      <c r="CF424" s="49"/>
      <c r="CG424" s="10"/>
      <c r="CH424" s="48"/>
      <c r="CI424" s="31"/>
    </row>
    <row r="425" spans="2:87" ht="18.649999999999999" customHeight="1" thickBot="1">
      <c r="D425" s="254" t="s">
        <v>24</v>
      </c>
      <c r="E425" s="255"/>
      <c r="F425" s="256" t="s">
        <v>25</v>
      </c>
      <c r="G425" s="257"/>
      <c r="H425" s="123"/>
      <c r="I425" s="242" t="s">
        <v>4</v>
      </c>
      <c r="J425" s="243"/>
      <c r="K425" s="244" t="s">
        <v>5</v>
      </c>
      <c r="L425" s="245"/>
      <c r="M425" s="123"/>
      <c r="N425" s="242" t="s">
        <v>6</v>
      </c>
      <c r="O425" s="243"/>
      <c r="P425" s="244" t="s">
        <v>7</v>
      </c>
      <c r="Q425" s="245"/>
      <c r="R425" s="123"/>
      <c r="S425" s="242" t="s">
        <v>34</v>
      </c>
      <c r="T425" s="243"/>
      <c r="U425" s="244" t="s">
        <v>35</v>
      </c>
      <c r="V425" s="245"/>
      <c r="W425" s="123"/>
      <c r="X425" s="242" t="s">
        <v>47</v>
      </c>
      <c r="Y425" s="243"/>
      <c r="Z425" s="244" t="s">
        <v>48</v>
      </c>
      <c r="AA425" s="245"/>
      <c r="AB425" s="127"/>
      <c r="AC425" s="242" t="s">
        <v>63</v>
      </c>
      <c r="AD425" s="243"/>
      <c r="AE425" s="244" t="s">
        <v>8</v>
      </c>
      <c r="AF425" s="245"/>
      <c r="AG425" s="123"/>
      <c r="AH425" s="242" t="s">
        <v>78</v>
      </c>
      <c r="AI425" s="243"/>
      <c r="AJ425" s="244" t="s">
        <v>79</v>
      </c>
      <c r="AK425" s="245"/>
      <c r="AL425" s="127"/>
      <c r="AM425" s="242" t="s">
        <v>67</v>
      </c>
      <c r="AN425" s="243"/>
      <c r="AO425" s="244" t="s">
        <v>66</v>
      </c>
      <c r="AP425" s="245"/>
      <c r="AQ425" s="123"/>
      <c r="AR425" s="242" t="s">
        <v>83</v>
      </c>
      <c r="AS425" s="243"/>
      <c r="AT425" s="244" t="s">
        <v>82</v>
      </c>
      <c r="AU425" s="245"/>
      <c r="AV425" s="127"/>
      <c r="AW425" s="242" t="s">
        <v>71</v>
      </c>
      <c r="AX425" s="243"/>
      <c r="AY425" s="244" t="s">
        <v>70</v>
      </c>
      <c r="AZ425" s="245"/>
      <c r="BA425" s="123"/>
      <c r="BB425" s="124" t="s">
        <v>87</v>
      </c>
      <c r="BC425" s="125"/>
      <c r="BD425" s="122" t="s">
        <v>86</v>
      </c>
      <c r="BE425" s="126"/>
      <c r="BF425" s="127"/>
      <c r="BG425" s="242" t="s">
        <v>74</v>
      </c>
      <c r="BH425" s="243"/>
      <c r="BI425" s="244" t="s">
        <v>75</v>
      </c>
      <c r="BJ425" s="245"/>
      <c r="BK425" s="123"/>
      <c r="BL425" s="242" t="s">
        <v>91</v>
      </c>
      <c r="BM425" s="243"/>
      <c r="BN425" s="244" t="s">
        <v>90</v>
      </c>
      <c r="BO425" s="245"/>
      <c r="BP425" s="123"/>
      <c r="BQ425" s="35" t="s">
        <v>166</v>
      </c>
      <c r="BS425" s="66" t="s">
        <v>121</v>
      </c>
      <c r="BT425" s="65"/>
      <c r="BU425" s="46">
        <f t="shared" si="3991"/>
        <v>7.86</v>
      </c>
      <c r="BV425" s="47">
        <f t="shared" si="3992"/>
        <v>-0.34054266304320407</v>
      </c>
      <c r="BW425" s="45">
        <f t="shared" si="3993"/>
        <v>40.834240482307457</v>
      </c>
      <c r="BX425" s="49"/>
      <c r="BY425" s="10">
        <f t="shared" si="3997"/>
        <v>-579.2597370111348</v>
      </c>
      <c r="BZ425" s="48">
        <f t="shared" si="3998"/>
        <v>-10.109989635080758</v>
      </c>
      <c r="CA425" s="31">
        <f t="shared" si="3994"/>
        <v>-11.225286600996522</v>
      </c>
      <c r="CC425" s="44">
        <f t="shared" si="3995"/>
        <v>7.86</v>
      </c>
      <c r="CD425" s="47">
        <f t="shared" si="3995"/>
        <v>-0.34054266304320407</v>
      </c>
      <c r="CE425" s="45">
        <f t="shared" si="3996"/>
        <v>-11.225286600996522</v>
      </c>
      <c r="CF425" s="49"/>
      <c r="CG425" s="10"/>
      <c r="CH425" s="48"/>
      <c r="CI425" s="31"/>
    </row>
    <row r="426" spans="2:87" ht="18.649999999999999" customHeight="1" thickTop="1" thickBot="1">
      <c r="D426" s="15">
        <v>0</v>
      </c>
      <c r="E426" s="145">
        <f t="shared" ref="E426" si="4070">(1/$E$8)*SIN($B423*$F$8)</f>
        <v>0.12320759308033026</v>
      </c>
      <c r="F426" s="15">
        <f t="shared" ref="F426" si="4071">COS($F$8*$B423)</f>
        <v>0.92918189880462365</v>
      </c>
      <c r="G426" s="37">
        <v>0</v>
      </c>
      <c r="I426" s="21">
        <v>0</v>
      </c>
      <c r="J426" s="24">
        <f t="shared" ref="J426" si="4072">(TAN($K$8*$B423))/$J$8</f>
        <v>1.795686709184795</v>
      </c>
      <c r="K426" s="22">
        <v>1</v>
      </c>
      <c r="L426" s="23">
        <v>0</v>
      </c>
      <c r="N426" s="21">
        <f t="shared" ref="N426" si="4073">D426*I423+F426*I426-E426*J423-G426*J426</f>
        <v>0</v>
      </c>
      <c r="O426" s="24">
        <f t="shared" ref="O426" si="4074">(D426*J423+E426*I423+F426*J426+G426*I426)</f>
        <v>1.791727179178884</v>
      </c>
      <c r="P426" s="22">
        <f t="shared" ref="P426" si="4075">D426*K423+F426*K426-E426*L423-G426*L426</f>
        <v>0.92918189880462365</v>
      </c>
      <c r="Q426" s="23">
        <f t="shared" ref="Q426" si="4076">(D426*L423+E426*K423+F426*L426+G426*K426)</f>
        <v>0</v>
      </c>
      <c r="S426" s="15">
        <v>0</v>
      </c>
      <c r="T426" s="145">
        <f t="shared" ref="T426" si="4077">(1/$T$8)*SIN($B423*$U$8)</f>
        <v>0.20456104632037075</v>
      </c>
      <c r="U426" s="15">
        <f t="shared" ref="U426" si="4078">COS($U$8*$B423)</f>
        <v>0.78955240798495208</v>
      </c>
      <c r="V426" s="37">
        <v>0</v>
      </c>
      <c r="X426" s="21">
        <f t="shared" ref="X426" si="4079">N426*S423+P426*S426-O426*T423-Q426*T426</f>
        <v>0</v>
      </c>
      <c r="Y426" s="24">
        <f t="shared" ref="Y426" si="4080">(N426*T423+O426*S423+P426*T426+Q426*S426)</f>
        <v>1.6047369302141963</v>
      </c>
      <c r="Z426" s="22">
        <f t="shared" ref="Z426" si="4081">N426*U423+P426*U426-O426*V423-Q426*V426</f>
        <v>-2.5650204727840893</v>
      </c>
      <c r="AA426" s="23">
        <f t="shared" ref="AA426" si="4082">(N426*V423+O426*U423+P426*V426+Q426*U426)</f>
        <v>0</v>
      </c>
      <c r="AB426" s="8"/>
      <c r="AC426" s="21">
        <v>0</v>
      </c>
      <c r="AD426" s="24">
        <f t="shared" ref="AD426" si="4083">(TAN($AE$8*$B423))/$AD$8</f>
        <v>2.0648805185670014</v>
      </c>
      <c r="AE426" s="22">
        <v>1</v>
      </c>
      <c r="AF426" s="23">
        <v>0</v>
      </c>
      <c r="AH426" s="21">
        <f t="shared" ref="AH426" si="4084">X426*AC423+Z426*AC426-Y426*AD423-AA426*AD426</f>
        <v>0</v>
      </c>
      <c r="AI426" s="24">
        <f t="shared" ref="AI426" si="4085">(X426*AD423+Y426*AC423+Z426*AD426+AA426*AC426)</f>
        <v>-3.6917238737631894</v>
      </c>
      <c r="AJ426" s="22">
        <f t="shared" ref="AJ426" si="4086">X426*AE423+Z426*AE426-Y426*AF423-AA426*AF426</f>
        <v>-2.5650204727840893</v>
      </c>
      <c r="AK426" s="23">
        <f t="shared" ref="AK426" si="4087">(X426*AF423+Y426*AE423+Z426*AF426+AA426*AE426)</f>
        <v>0</v>
      </c>
      <c r="AL426" s="8"/>
      <c r="AM426" s="15">
        <v>0</v>
      </c>
      <c r="AN426" s="85">
        <f t="shared" ref="AN426" si="4088">(1/$AN$8)*SIN($B423*$AO$8)</f>
        <v>0.20456104632037075</v>
      </c>
      <c r="AO426" s="25">
        <f t="shared" ref="AO426" si="4089">COS($AO$8*$B423)</f>
        <v>0.78955240798495208</v>
      </c>
      <c r="AP426" s="37">
        <v>0</v>
      </c>
      <c r="AR426" s="21">
        <f t="shared" ref="AR426" si="4090">AH426*AM423+AJ426*AM426-AI426*AN423-AK426*AN426</f>
        <v>0</v>
      </c>
      <c r="AS426" s="24">
        <f t="shared" ref="AS426" si="4091">(AH426*AN423+AI426*AM423+AJ426*AN426+AK426*AM426)</f>
        <v>-3.4395127458911467</v>
      </c>
      <c r="AT426" s="22">
        <f t="shared" ref="AT426" si="4092">AH426*AO423+AJ426*AO426-AI426*AP423-AK426*AP426</f>
        <v>4.7714279942686346</v>
      </c>
      <c r="AU426" s="23">
        <f t="shared" ref="AU426" si="4093">(AH426*AP423+AI426*AO423+AJ426*AP426+AK426*AO426)</f>
        <v>0</v>
      </c>
      <c r="AV426" s="8"/>
      <c r="AW426" s="21">
        <v>0</v>
      </c>
      <c r="AX426" s="24">
        <f t="shared" ref="AX426" si="4094">(TAN($AY$8*$B423))/$AX$8</f>
        <v>1.795686709184795</v>
      </c>
      <c r="AY426" s="22">
        <v>1</v>
      </c>
      <c r="AZ426" s="23">
        <v>0</v>
      </c>
      <c r="BB426" s="21">
        <f t="shared" ref="BB426" si="4095">AR426*AW423+AT426*AW426-AS426*AX423-AU426*AX426</f>
        <v>0</v>
      </c>
      <c r="BC426" s="24">
        <f t="shared" ref="BC426" si="4096">(AR426*AX423+AS426*AW423+AT426*AX426+AU426*AW426)</f>
        <v>5.1284770872493048</v>
      </c>
      <c r="BD426" s="22">
        <f t="shared" ref="BD426" si="4097">AR426*AY423+AT426*AY426-AS426*AZ423-AU426*AZ426</f>
        <v>4.7714279942686346</v>
      </c>
      <c r="BE426" s="23">
        <f t="shared" ref="BE426" si="4098">(AR426*AZ423+AS426*AY423+AT426*AZ426+AU426*AY426)</f>
        <v>0</v>
      </c>
      <c r="BF426" s="8"/>
      <c r="BG426" s="15">
        <v>0</v>
      </c>
      <c r="BH426" s="85">
        <f t="shared" ref="BH426" si="4099">(1/$BH$8)*SIN($B423*$BI$8)</f>
        <v>0.12321138309288793</v>
      </c>
      <c r="BI426" s="25">
        <f t="shared" ref="BI426" si="4100">COS($BI$8*$B423)</f>
        <v>0.92917737579379245</v>
      </c>
      <c r="BJ426" s="37">
        <v>0</v>
      </c>
      <c r="BL426" s="21">
        <f t="shared" ref="BL426" si="4101">BB426*BG423+BD426*BG426-BC426*BH423-BE426*BH426</f>
        <v>0</v>
      </c>
      <c r="BM426" s="24">
        <f t="shared" ref="BM426" si="4102">(BB426*BH423+BC426*BG423+BD426*BH426+BE426*BG426)</f>
        <v>5.3531591242508645</v>
      </c>
      <c r="BN426" s="22">
        <f t="shared" ref="BN426" si="4103">BB426*BI423+BD426*BI426-BC426*BJ423-BE426*BJ426</f>
        <v>-1.2534778532179809</v>
      </c>
      <c r="BO426" s="23">
        <f t="shared" ref="BO426" si="4104">(BB426*BJ423+BC426*BI423+BD426*BJ426+BE426*BI426)</f>
        <v>0</v>
      </c>
      <c r="BQ426" s="38">
        <f t="shared" ref="BQ426" si="4105">(180/PI())*ATAN(-1*(($BL$8*BM423+BO423+$BL$8*BM426+BO426)/($BL$8*BL423+BN423+$BL$8*BL426+BN426)))</f>
        <v>64.461700130961233</v>
      </c>
      <c r="BS426" s="67">
        <f t="shared" ref="BS426" si="4106">20*LOG(((($BL$8*BL423+BN423-$BL$8*BL426-BN426)^2+($BL$8*BM423+BO423-$BL$8*BM426-BO426)^2)/(($BL$8*BL423+BN423+$BL$8*BL426+BN426)^2+($BL$8*BM423+BO423+$BL$8*BM426+BO426)^2))^0.5)</f>
        <v>-0.54683869711714439</v>
      </c>
      <c r="BT426" s="65"/>
      <c r="BU426" s="46">
        <f t="shared" si="3991"/>
        <v>7.88</v>
      </c>
      <c r="BV426" s="47">
        <f t="shared" si="3992"/>
        <v>-0.56600320518079172</v>
      </c>
      <c r="BW426" s="45">
        <f t="shared" si="3993"/>
        <v>29.249045742085009</v>
      </c>
      <c r="BX426" s="49"/>
      <c r="BY426" s="10">
        <f t="shared" si="3997"/>
        <v>-598.23402335677849</v>
      </c>
      <c r="BZ426" s="48">
        <f t="shared" si="3998"/>
        <v>-10.441153405028444</v>
      </c>
      <c r="CA426" s="31">
        <f t="shared" si="3994"/>
        <v>-9.1295826814337069</v>
      </c>
      <c r="CC426" s="44">
        <f t="shared" si="3995"/>
        <v>7.88</v>
      </c>
      <c r="CD426" s="47">
        <f t="shared" si="3995"/>
        <v>-0.56600320518079172</v>
      </c>
      <c r="CE426" s="45">
        <f t="shared" si="3996"/>
        <v>-9.1295826814337069</v>
      </c>
      <c r="CF426" s="49"/>
      <c r="CG426" s="10"/>
      <c r="CH426" s="48"/>
      <c r="CI426" s="31"/>
    </row>
    <row r="427" spans="2:87" ht="18.649999999999999" customHeight="1">
      <c r="BS427" s="32"/>
      <c r="BU427" s="46">
        <f t="shared" si="3991"/>
        <v>7.9</v>
      </c>
      <c r="BV427" s="47">
        <f t="shared" si="3992"/>
        <v>-0.92749455307190531</v>
      </c>
      <c r="BW427" s="45">
        <f t="shared" si="3993"/>
        <v>17.284365274949163</v>
      </c>
      <c r="BX427" s="49"/>
      <c r="BY427" s="10">
        <f t="shared" si="3997"/>
        <v>-605.49199474566649</v>
      </c>
      <c r="BZ427" s="48">
        <f t="shared" si="3998"/>
        <v>-10.567828902780086</v>
      </c>
      <c r="CA427" s="31">
        <f t="shared" si="3994"/>
        <v>-7.1602265547116417</v>
      </c>
      <c r="CC427" s="44">
        <f t="shared" si="3995"/>
        <v>7.9</v>
      </c>
      <c r="CD427" s="47">
        <f t="shared" si="3995"/>
        <v>-0.92749455307190531</v>
      </c>
      <c r="CE427" s="45">
        <f t="shared" si="3996"/>
        <v>-7.1602265547116417</v>
      </c>
      <c r="CF427" s="49"/>
      <c r="CG427" s="10"/>
      <c r="CH427" s="48"/>
      <c r="CI427" s="31"/>
    </row>
    <row r="428" spans="2:87" ht="18.649999999999999" customHeight="1" thickBot="1">
      <c r="D428" s="8"/>
      <c r="E428" s="8" t="s">
        <v>93</v>
      </c>
      <c r="F428" s="8"/>
      <c r="G428" s="8"/>
      <c r="H428" s="8"/>
      <c r="I428" s="8"/>
      <c r="J428" s="8" t="s">
        <v>94</v>
      </c>
      <c r="K428" s="8"/>
      <c r="L428" s="8"/>
      <c r="M428" s="8"/>
      <c r="N428" s="8"/>
      <c r="O428" s="8" t="s">
        <v>95</v>
      </c>
      <c r="P428" s="8"/>
      <c r="Q428" s="8"/>
      <c r="R428" s="8"/>
      <c r="S428" s="8"/>
      <c r="T428" s="8" t="s">
        <v>96</v>
      </c>
      <c r="U428" s="8"/>
      <c r="V428" s="8"/>
      <c r="W428" s="8"/>
      <c r="X428" s="8"/>
      <c r="Y428" s="8" t="s">
        <v>97</v>
      </c>
      <c r="Z428" s="8"/>
      <c r="AA428" s="8"/>
      <c r="AB428" s="8"/>
      <c r="AC428" s="8"/>
      <c r="AD428" s="8" t="s">
        <v>98</v>
      </c>
      <c r="AE428" s="8"/>
      <c r="AF428" s="8"/>
      <c r="AG428" s="8"/>
      <c r="AH428" s="8"/>
      <c r="AI428" s="8" t="s">
        <v>99</v>
      </c>
      <c r="AJ428" s="8"/>
      <c r="AK428" s="8"/>
      <c r="AL428" s="8"/>
      <c r="AM428" s="8"/>
      <c r="AN428" s="8" t="s">
        <v>96</v>
      </c>
      <c r="AO428" s="8"/>
      <c r="AP428" s="8"/>
      <c r="AQ428" s="8"/>
      <c r="AR428" s="8"/>
      <c r="AS428" s="8" t="s">
        <v>100</v>
      </c>
      <c r="AT428" s="8"/>
      <c r="AU428" s="8"/>
      <c r="AV428" s="8"/>
      <c r="AW428" s="8"/>
      <c r="AX428" s="8" t="s">
        <v>94</v>
      </c>
      <c r="AY428" s="8"/>
      <c r="AZ428" s="8"/>
      <c r="BA428" s="8"/>
      <c r="BB428" s="8"/>
      <c r="BC428" s="8" t="s">
        <v>101</v>
      </c>
      <c r="BD428" s="8"/>
      <c r="BE428" s="8"/>
      <c r="BF428" s="8"/>
      <c r="BG428" s="8"/>
      <c r="BH428" s="8" t="s">
        <v>96</v>
      </c>
      <c r="BI428" s="8"/>
      <c r="BJ428" s="8"/>
      <c r="BK428" s="8"/>
      <c r="BL428" s="8"/>
      <c r="BM428" s="8" t="s">
        <v>102</v>
      </c>
      <c r="BN428" s="8"/>
      <c r="BO428" s="8"/>
      <c r="BP428" s="8"/>
      <c r="BU428" s="46">
        <f t="shared" si="3991"/>
        <v>7.92</v>
      </c>
      <c r="BV428" s="47">
        <f t="shared" si="3992"/>
        <v>-1.4585067876887901</v>
      </c>
      <c r="BW428" s="45">
        <f t="shared" si="3993"/>
        <v>5.1745253800360906</v>
      </c>
      <c r="BX428" s="49"/>
      <c r="BY428" s="10">
        <f t="shared" si="3997"/>
        <v>-595.65743522553123</v>
      </c>
      <c r="BZ428" s="48">
        <f t="shared" si="3998"/>
        <v>-10.396183458670372</v>
      </c>
      <c r="CA428" s="31">
        <f t="shared" si="3994"/>
        <v>-5.4476221256141057</v>
      </c>
      <c r="CC428" s="44">
        <f t="shared" si="3995"/>
        <v>7.92</v>
      </c>
      <c r="CD428" s="47">
        <f t="shared" si="3995"/>
        <v>-1.4585067876887901</v>
      </c>
      <c r="CE428" s="45">
        <f t="shared" si="3996"/>
        <v>-5.4476221256141057</v>
      </c>
      <c r="CF428" s="49"/>
      <c r="CG428" s="10"/>
      <c r="CH428" s="48"/>
      <c r="CI428" s="31"/>
    </row>
    <row r="429" spans="2:87" ht="18.649999999999999" customHeight="1" thickBot="1">
      <c r="B429" s="16"/>
      <c r="D429" s="250" t="s">
        <v>22</v>
      </c>
      <c r="E429" s="251"/>
      <c r="F429" s="252" t="s">
        <v>23</v>
      </c>
      <c r="G429" s="253"/>
      <c r="H429" s="123"/>
      <c r="I429" s="242" t="s">
        <v>1</v>
      </c>
      <c r="J429" s="243"/>
      <c r="K429" s="244" t="s">
        <v>2</v>
      </c>
      <c r="L429" s="245"/>
      <c r="M429" s="123"/>
      <c r="N429" s="242" t="s">
        <v>43</v>
      </c>
      <c r="O429" s="243"/>
      <c r="P429" s="244" t="s">
        <v>44</v>
      </c>
      <c r="Q429" s="245"/>
      <c r="R429" s="123"/>
      <c r="S429" s="242" t="s">
        <v>32</v>
      </c>
      <c r="T429" s="243"/>
      <c r="U429" s="244" t="s">
        <v>33</v>
      </c>
      <c r="V429" s="245"/>
      <c r="W429" s="123"/>
      <c r="X429" s="242" t="s">
        <v>45</v>
      </c>
      <c r="Y429" s="243"/>
      <c r="Z429" s="244" t="s">
        <v>46</v>
      </c>
      <c r="AA429" s="245"/>
      <c r="AB429" s="127"/>
      <c r="AC429" s="242" t="s">
        <v>62</v>
      </c>
      <c r="AD429" s="243"/>
      <c r="AE429" s="244" t="s">
        <v>3</v>
      </c>
      <c r="AF429" s="245"/>
      <c r="AG429" s="123"/>
      <c r="AH429" s="242" t="s">
        <v>76</v>
      </c>
      <c r="AI429" s="243"/>
      <c r="AJ429" s="244" t="s">
        <v>77</v>
      </c>
      <c r="AK429" s="245"/>
      <c r="AL429" s="127"/>
      <c r="AM429" s="242" t="s">
        <v>64</v>
      </c>
      <c r="AN429" s="243"/>
      <c r="AO429" s="244" t="s">
        <v>65</v>
      </c>
      <c r="AP429" s="245"/>
      <c r="AQ429" s="123"/>
      <c r="AR429" s="242" t="s">
        <v>80</v>
      </c>
      <c r="AS429" s="243"/>
      <c r="AT429" s="244" t="s">
        <v>81</v>
      </c>
      <c r="AU429" s="245"/>
      <c r="AV429" s="127"/>
      <c r="AW429" s="242" t="s">
        <v>68</v>
      </c>
      <c r="AX429" s="243"/>
      <c r="AY429" s="244" t="s">
        <v>69</v>
      </c>
      <c r="AZ429" s="245"/>
      <c r="BA429" s="123"/>
      <c r="BB429" s="246" t="s">
        <v>84</v>
      </c>
      <c r="BC429" s="247"/>
      <c r="BD429" s="248" t="s">
        <v>85</v>
      </c>
      <c r="BE429" s="249"/>
      <c r="BF429" s="127"/>
      <c r="BG429" s="242" t="s">
        <v>72</v>
      </c>
      <c r="BH429" s="243"/>
      <c r="BI429" s="244" t="s">
        <v>73</v>
      </c>
      <c r="BJ429" s="245"/>
      <c r="BK429" s="123"/>
      <c r="BL429" s="242" t="s">
        <v>88</v>
      </c>
      <c r="BM429" s="243"/>
      <c r="BN429" s="244" t="s">
        <v>89</v>
      </c>
      <c r="BO429" s="245"/>
      <c r="BP429" s="123"/>
      <c r="BQ429" s="19" t="s">
        <v>165</v>
      </c>
      <c r="BS429" s="63" t="s">
        <v>120</v>
      </c>
      <c r="BT429" s="4"/>
      <c r="BU429" s="46">
        <f t="shared" si="3991"/>
        <v>7.94</v>
      </c>
      <c r="BV429" s="47">
        <f t="shared" si="3992"/>
        <v>-2.1742137213379409</v>
      </c>
      <c r="BW429" s="45">
        <f t="shared" si="3993"/>
        <v>-6.7386233244748102</v>
      </c>
      <c r="BX429" s="49"/>
      <c r="BY429" s="10">
        <f t="shared" si="3997"/>
        <v>-567.71047096112113</v>
      </c>
      <c r="BZ429" s="48">
        <f t="shared" si="3998"/>
        <v>-9.9084169163192222</v>
      </c>
      <c r="CA429" s="31">
        <f t="shared" si="3994"/>
        <v>-4.0466686991683813</v>
      </c>
      <c r="CC429" s="44">
        <f t="shared" si="3995"/>
        <v>7.94</v>
      </c>
      <c r="CD429" s="47">
        <f t="shared" si="3995"/>
        <v>-2.1742137213379409</v>
      </c>
      <c r="CE429" s="45">
        <f t="shared" si="3996"/>
        <v>-4.0466686991683813</v>
      </c>
      <c r="CF429" s="49"/>
      <c r="CG429" s="10"/>
      <c r="CH429" s="48"/>
      <c r="CI429" s="31"/>
    </row>
    <row r="430" spans="2:87" ht="18.649999999999999" customHeight="1" thickTop="1" thickBot="1">
      <c r="B430" s="39">
        <v>1.1599999999999999</v>
      </c>
      <c r="D430" s="25">
        <f t="shared" ref="D430" si="4107">COS($F$8*$B430)</f>
        <v>0.92670632701369715</v>
      </c>
      <c r="E430" s="26">
        <v>0</v>
      </c>
      <c r="F430" s="10">
        <v>0</v>
      </c>
      <c r="G430" s="85">
        <f t="shared" ref="G430" si="4108">$E$8*SIN($B430*$F$8)</f>
        <v>1.1273590604838561</v>
      </c>
      <c r="I430" s="21">
        <v>1</v>
      </c>
      <c r="J430" s="24">
        <v>0</v>
      </c>
      <c r="K430" s="22">
        <v>0</v>
      </c>
      <c r="L430" s="23">
        <v>0</v>
      </c>
      <c r="N430" s="21">
        <f t="shared" ref="N430" si="4109">D430*I430+F430*I433-E430*J430-G430*J433</f>
        <v>-1.1645254018946392</v>
      </c>
      <c r="O430" s="24">
        <f t="shared" ref="O430" si="4110">(D430*J430+E430*I430+F430*J433+G430*I433)</f>
        <v>0</v>
      </c>
      <c r="P430" s="22">
        <f t="shared" ref="P430" si="4111">D430*K430+F430*K433-E430*L430-G430*L433</f>
        <v>0</v>
      </c>
      <c r="Q430" s="23">
        <f t="shared" ref="Q430" si="4112">(D430*L430+E430*K430+F430*L433+G430*K433)</f>
        <v>1.1273590604838561</v>
      </c>
      <c r="S430" s="25">
        <f t="shared" ref="S430" si="4113">COS($U$8*$B430)</f>
        <v>0.78238599983752</v>
      </c>
      <c r="T430" s="26">
        <v>0</v>
      </c>
      <c r="U430" s="10">
        <v>0</v>
      </c>
      <c r="V430" s="85">
        <f t="shared" ref="V430" si="4114">$T$8*SIN($B430*$U$8)</f>
        <v>1.8683814721100711</v>
      </c>
      <c r="X430" s="21">
        <f t="shared" ref="X430" si="4115">N430*S430+P430*S433-O430*T430-Q430*T433</f>
        <v>-1.1451457910112441</v>
      </c>
      <c r="Y430" s="24">
        <f t="shared" ref="Y430" si="4116">(N430*T430+O430*S430+P430*T433+Q430*S433)</f>
        <v>0</v>
      </c>
      <c r="Z430" s="22">
        <f t="shared" ref="Z430" si="4117">N430*U430+P430*U433-O430*V430-Q430*V433</f>
        <v>0</v>
      </c>
      <c r="AA430" s="23">
        <f t="shared" ref="AA430" si="4118">(N430*V430+O430*U430+P430*V433+Q430*U433)</f>
        <v>-1.2937477389889294</v>
      </c>
      <c r="AB430" s="8"/>
      <c r="AC430" s="21">
        <v>1</v>
      </c>
      <c r="AD430" s="24">
        <v>0</v>
      </c>
      <c r="AE430" s="22">
        <v>0</v>
      </c>
      <c r="AF430" s="23">
        <v>0</v>
      </c>
      <c r="AH430" s="21">
        <f t="shared" ref="AH430" si="4119">X430*AC430+Z430*AC433-Y430*AD430-AA430*AD433</f>
        <v>1.6254443755717209</v>
      </c>
      <c r="AI430" s="24">
        <f t="shared" ref="AI430" si="4120">(X430*AD430+Y430*AC430+Z430*AD433+AA430*AC433)</f>
        <v>0</v>
      </c>
      <c r="AJ430" s="22">
        <f t="shared" ref="AJ430" si="4121">X430*AE430+Z430*AE433-Y430*AF430-AA430*AF433</f>
        <v>0</v>
      </c>
      <c r="AK430" s="23">
        <f t="shared" ref="AK430" si="4122">(X430*AF430+Y430*AE430+Z430*AF433+AA430*AE433)</f>
        <v>-1.2937477389889294</v>
      </c>
      <c r="AL430" s="8"/>
      <c r="AM430" s="25">
        <f t="shared" ref="AM430" si="4123">COS($AO$8*$B430)</f>
        <v>0.78238599983752</v>
      </c>
      <c r="AN430" s="26">
        <v>0</v>
      </c>
      <c r="AO430" s="10">
        <v>0</v>
      </c>
      <c r="AP430" s="85">
        <f t="shared" ref="AP430" si="4124">$AN$8*SIN($B430*$AO$8)</f>
        <v>1.8683814721100711</v>
      </c>
      <c r="AR430" s="21">
        <f t="shared" ref="AR430" si="4125">AH430*AM430+AJ430*AM433-AI430*AN430-AK430*AN433</f>
        <v>1.5403042901965334</v>
      </c>
      <c r="AS430" s="24">
        <f t="shared" ref="AS430" si="4126">(AH430*AN430+AI430*AM430+AJ430*AN433+AK430*AM433)</f>
        <v>0</v>
      </c>
      <c r="AT430" s="22">
        <f t="shared" ref="AT430" si="4127">AH430*AO430+AJ430*AO433-AI430*AP430-AK430*AP433</f>
        <v>0</v>
      </c>
      <c r="AU430" s="23">
        <f t="shared" ref="AU430" si="4128">(AH430*AP430+AI430*AO430+AJ430*AP433+AK430*AO433)</f>
        <v>2.0247400369573429</v>
      </c>
      <c r="AV430" s="8"/>
      <c r="AW430" s="21">
        <v>1</v>
      </c>
      <c r="AX430" s="24">
        <v>0</v>
      </c>
      <c r="AY430" s="22">
        <v>0</v>
      </c>
      <c r="AZ430" s="23">
        <v>0</v>
      </c>
      <c r="BB430" s="21">
        <f t="shared" ref="BB430" si="4129">AR430*AW430+AT430*AW433-AS430*AX430-AU430*AX433</f>
        <v>-2.2155537646976531</v>
      </c>
      <c r="BC430" s="24">
        <f t="shared" ref="BC430" si="4130">(AR430*AX430+AS430*AW430+AT430*AX433+AU430*AW433)</f>
        <v>0</v>
      </c>
      <c r="BD430" s="22">
        <f t="shared" ref="BD430" si="4131">AR430*AY430+AT430*AY433-AS430*AZ430-AU430*AZ433</f>
        <v>0</v>
      </c>
      <c r="BE430" s="23">
        <f t="shared" ref="BE430" si="4132">(AR430*AZ430+AS430*AY430+AT430*AZ433+AU430*AY433)</f>
        <v>2.0247400369573429</v>
      </c>
      <c r="BF430" s="8"/>
      <c r="BG430" s="25">
        <f t="shared" ref="BG430" si="4133">COS($BI$8*$B430)</f>
        <v>0.92670164790611997</v>
      </c>
      <c r="BH430" s="26">
        <v>0</v>
      </c>
      <c r="BI430" s="10">
        <v>0</v>
      </c>
      <c r="BJ430" s="85">
        <f t="shared" ref="BJ430" si="4134">$BH$8*SIN($B430*$BI$8)</f>
        <v>1.1273936765445931</v>
      </c>
      <c r="BL430" s="21">
        <f t="shared" ref="BL430" si="4135">BB430*BG430+BD430*BG433-BC430*BH430-BE430*BH433</f>
        <v>-2.3067883374712981</v>
      </c>
      <c r="BM430" s="24">
        <f t="shared" ref="BM430" si="4136">(BB430*BH430+BC430*BG430+BD430*BH433+BE430*BG433)</f>
        <v>0</v>
      </c>
      <c r="BN430" s="22">
        <f t="shared" ref="BN430" si="4137">BB430*BI430+BD430*BI433-BC430*BJ430-BE430*BJ433</f>
        <v>0</v>
      </c>
      <c r="BO430" s="23">
        <f t="shared" ref="BO430" si="4138">(BB430*BJ430+BC430*BI430+BD430*BJ433+BE430*BI433)</f>
        <v>-0.62147137553483334</v>
      </c>
      <c r="BQ430" s="27">
        <f t="shared" ref="BQ430" si="4139">20*LOG((2*$BL$8)/(($BL$8*BL430+BN430+$BL$8*BL433+BN433)^2+($BL$8*BM430+BO430+$BL$8*BM433+BO433)^2)^0.5)</f>
        <v>-11.860504155320776</v>
      </c>
      <c r="BS430" s="64">
        <f t="shared" ref="BS430" si="4140">((BL430^2+BM430^2)/(BL433^2+BM433^2))^0.5</f>
        <v>0.33170835646472985</v>
      </c>
      <c r="BT430" s="4"/>
      <c r="BU430" s="46">
        <f t="shared" si="3991"/>
        <v>7.96</v>
      </c>
      <c r="BV430" s="47">
        <f t="shared" si="3992"/>
        <v>-3.0641452620276537</v>
      </c>
      <c r="BW430" s="45">
        <f t="shared" si="3993"/>
        <v>-18.092832743696992</v>
      </c>
      <c r="BX430" s="49"/>
      <c r="BY430" s="10">
        <f t="shared" si="3997"/>
        <v>-525.52673073548146</v>
      </c>
      <c r="BZ430" s="48">
        <f t="shared" si="3998"/>
        <v>-9.1721717585758338</v>
      </c>
      <c r="CA430" s="31">
        <f t="shared" si="3994"/>
        <v>-2.957114076211159</v>
      </c>
      <c r="CC430" s="44">
        <f t="shared" si="3995"/>
        <v>7.96</v>
      </c>
      <c r="CD430" s="47">
        <f t="shared" si="3995"/>
        <v>-3.0641452620276537</v>
      </c>
      <c r="CE430" s="45">
        <f t="shared" si="3996"/>
        <v>-2.957114076211159</v>
      </c>
      <c r="CF430" s="49"/>
      <c r="CG430" s="10"/>
      <c r="CH430" s="48"/>
      <c r="CI430" s="31"/>
    </row>
    <row r="431" spans="2:87" ht="18.649999999999999" customHeight="1" thickBot="1">
      <c r="D431" s="25"/>
      <c r="E431" s="10"/>
      <c r="F431" s="10"/>
      <c r="G431" s="31"/>
      <c r="I431" s="29"/>
      <c r="L431" s="30"/>
      <c r="N431" s="29"/>
      <c r="Q431" s="30"/>
      <c r="S431" s="29"/>
      <c r="V431" s="30"/>
      <c r="X431" s="29"/>
      <c r="AA431" s="30"/>
      <c r="AC431" s="29"/>
      <c r="AF431" s="30"/>
      <c r="AH431" s="29"/>
      <c r="AK431" s="30"/>
      <c r="AM431" s="29"/>
      <c r="AP431" s="30"/>
      <c r="AR431" s="29"/>
      <c r="AU431" s="30"/>
      <c r="AW431" s="29"/>
      <c r="AZ431" s="30"/>
      <c r="BB431" s="29"/>
      <c r="BE431" s="30"/>
      <c r="BG431" s="29"/>
      <c r="BJ431" s="30"/>
      <c r="BL431" s="29"/>
      <c r="BO431" s="30"/>
      <c r="BS431" s="65"/>
      <c r="BT431" s="65"/>
      <c r="BU431" s="46">
        <f t="shared" si="3991"/>
        <v>7.98</v>
      </c>
      <c r="BV431" s="47">
        <f t="shared" si="3992"/>
        <v>-4.0955921328568259</v>
      </c>
      <c r="BW431" s="45">
        <f t="shared" si="3993"/>
        <v>-28.603367358406864</v>
      </c>
      <c r="BX431" s="49"/>
      <c r="BY431" s="10">
        <f t="shared" si="3997"/>
        <v>-475.66508153269871</v>
      </c>
      <c r="BZ431" s="48">
        <f t="shared" si="3998"/>
        <v>-8.3019218095128693</v>
      </c>
      <c r="CA431" s="31">
        <f t="shared" si="3994"/>
        <v>-2.1427179812026251</v>
      </c>
      <c r="CC431" s="44">
        <f t="shared" si="3995"/>
        <v>7.98</v>
      </c>
      <c r="CD431" s="47">
        <f t="shared" si="3995"/>
        <v>-4.0955921328568259</v>
      </c>
      <c r="CE431" s="45">
        <f t="shared" si="3996"/>
        <v>-2.1427179812026251</v>
      </c>
      <c r="CF431" s="49"/>
      <c r="CG431" s="10"/>
      <c r="CH431" s="48"/>
      <c r="CI431" s="31"/>
    </row>
    <row r="432" spans="2:87" ht="18.649999999999999" customHeight="1" thickBot="1">
      <c r="D432" s="254" t="s">
        <v>24</v>
      </c>
      <c r="E432" s="255"/>
      <c r="F432" s="256" t="s">
        <v>25</v>
      </c>
      <c r="G432" s="257"/>
      <c r="H432" s="123"/>
      <c r="I432" s="242" t="s">
        <v>4</v>
      </c>
      <c r="J432" s="243"/>
      <c r="K432" s="244" t="s">
        <v>5</v>
      </c>
      <c r="L432" s="245"/>
      <c r="M432" s="123"/>
      <c r="N432" s="242" t="s">
        <v>6</v>
      </c>
      <c r="O432" s="243"/>
      <c r="P432" s="244" t="s">
        <v>7</v>
      </c>
      <c r="Q432" s="245"/>
      <c r="R432" s="123"/>
      <c r="S432" s="242" t="s">
        <v>34</v>
      </c>
      <c r="T432" s="243"/>
      <c r="U432" s="244" t="s">
        <v>35</v>
      </c>
      <c r="V432" s="245"/>
      <c r="W432" s="123"/>
      <c r="X432" s="242" t="s">
        <v>47</v>
      </c>
      <c r="Y432" s="243"/>
      <c r="Z432" s="244" t="s">
        <v>48</v>
      </c>
      <c r="AA432" s="245"/>
      <c r="AB432" s="127"/>
      <c r="AC432" s="242" t="s">
        <v>63</v>
      </c>
      <c r="AD432" s="243"/>
      <c r="AE432" s="244" t="s">
        <v>8</v>
      </c>
      <c r="AF432" s="245"/>
      <c r="AG432" s="123"/>
      <c r="AH432" s="242" t="s">
        <v>78</v>
      </c>
      <c r="AI432" s="243"/>
      <c r="AJ432" s="244" t="s">
        <v>79</v>
      </c>
      <c r="AK432" s="245"/>
      <c r="AL432" s="127"/>
      <c r="AM432" s="242" t="s">
        <v>67</v>
      </c>
      <c r="AN432" s="243"/>
      <c r="AO432" s="244" t="s">
        <v>66</v>
      </c>
      <c r="AP432" s="245"/>
      <c r="AQ432" s="123"/>
      <c r="AR432" s="242" t="s">
        <v>83</v>
      </c>
      <c r="AS432" s="243"/>
      <c r="AT432" s="244" t="s">
        <v>82</v>
      </c>
      <c r="AU432" s="245"/>
      <c r="AV432" s="127"/>
      <c r="AW432" s="242" t="s">
        <v>71</v>
      </c>
      <c r="AX432" s="243"/>
      <c r="AY432" s="244" t="s">
        <v>70</v>
      </c>
      <c r="AZ432" s="245"/>
      <c r="BA432" s="123"/>
      <c r="BB432" s="124" t="s">
        <v>87</v>
      </c>
      <c r="BC432" s="125"/>
      <c r="BD432" s="122" t="s">
        <v>86</v>
      </c>
      <c r="BE432" s="126"/>
      <c r="BF432" s="127"/>
      <c r="BG432" s="242" t="s">
        <v>74</v>
      </c>
      <c r="BH432" s="243"/>
      <c r="BI432" s="244" t="s">
        <v>75</v>
      </c>
      <c r="BJ432" s="245"/>
      <c r="BK432" s="123"/>
      <c r="BL432" s="242" t="s">
        <v>91</v>
      </c>
      <c r="BM432" s="243"/>
      <c r="BN432" s="244" t="s">
        <v>90</v>
      </c>
      <c r="BO432" s="245"/>
      <c r="BP432" s="123"/>
      <c r="BQ432" s="35" t="s">
        <v>166</v>
      </c>
      <c r="BS432" s="66" t="s">
        <v>121</v>
      </c>
      <c r="BT432" s="65"/>
      <c r="BU432" s="46">
        <f t="shared" si="3991"/>
        <v>8</v>
      </c>
      <c r="BV432" s="47">
        <f t="shared" si="3992"/>
        <v>-5.2249600562389737</v>
      </c>
      <c r="BW432" s="45">
        <f t="shared" si="3993"/>
        <v>-38.116668989060635</v>
      </c>
      <c r="BX432" s="49"/>
      <c r="BY432" s="10">
        <f t="shared" si="3997"/>
        <v>-424.41833937703331</v>
      </c>
      <c r="BZ432" s="48">
        <f t="shared" si="3998"/>
        <v>-7.4074974279759305</v>
      </c>
      <c r="CA432" s="31">
        <f t="shared" si="3994"/>
        <v>-1.5506609458003222</v>
      </c>
      <c r="CC432" s="44">
        <f t="shared" si="3995"/>
        <v>8</v>
      </c>
      <c r="CD432" s="47">
        <f t="shared" si="3995"/>
        <v>-5.2249600562389737</v>
      </c>
      <c r="CE432" s="45">
        <f t="shared" si="3996"/>
        <v>-1.5506609458003222</v>
      </c>
      <c r="CF432" s="49"/>
      <c r="CG432" s="10"/>
      <c r="CH432" s="48"/>
      <c r="CI432" s="31"/>
    </row>
    <row r="433" spans="2:87" ht="18.649999999999999" customHeight="1" thickTop="1" thickBot="1">
      <c r="D433" s="15">
        <v>0</v>
      </c>
      <c r="E433" s="145">
        <f t="shared" ref="E433" si="4141">(1/$E$8)*SIN($B430*$F$8)</f>
        <v>0.12526211783153957</v>
      </c>
      <c r="F433" s="15">
        <f t="shared" ref="F433" si="4142">COS($F$8*$B430)</f>
        <v>0.92670632701369715</v>
      </c>
      <c r="G433" s="37">
        <v>0</v>
      </c>
      <c r="I433" s="21">
        <v>0</v>
      </c>
      <c r="J433" s="24">
        <f t="shared" ref="J433" si="4143">(TAN($K$8*$B430))/$J$8</f>
        <v>1.8549828552500316</v>
      </c>
      <c r="K433" s="22">
        <v>1</v>
      </c>
      <c r="L433" s="23">
        <v>0</v>
      </c>
      <c r="N433" s="21">
        <f t="shared" ref="N433" si="4144">D433*I430+F433*I433-E433*J430-G433*J433</f>
        <v>0</v>
      </c>
      <c r="O433" s="24">
        <f t="shared" ref="O433" si="4145">(D433*J430+E433*I430+F433*J433+G433*I433)</f>
        <v>1.8442864662936771</v>
      </c>
      <c r="P433" s="22">
        <f t="shared" ref="P433" si="4146">D433*K430+F433*K433-E433*L430-G433*L433</f>
        <v>0.92670632701369715</v>
      </c>
      <c r="Q433" s="23">
        <f t="shared" ref="Q433" si="4147">(D433*L430+E433*K430+F433*L433+G433*K433)</f>
        <v>0</v>
      </c>
      <c r="S433" s="15">
        <v>0</v>
      </c>
      <c r="T433" s="145">
        <f t="shared" ref="T433" si="4148">(1/$T$8)*SIN($B430*$U$8)</f>
        <v>0.20759794134556345</v>
      </c>
      <c r="U433" s="15">
        <f t="shared" ref="U433" si="4149">COS($U$8*$B430)</f>
        <v>0.78238599983752</v>
      </c>
      <c r="V433" s="37">
        <v>0</v>
      </c>
      <c r="X433" s="21">
        <f t="shared" ref="X433" si="4150">N433*S430+P433*S433-O433*T430-Q433*T433</f>
        <v>0</v>
      </c>
      <c r="Y433" s="24">
        <f t="shared" ref="Y433" si="4151">(N433*T430+O433*S430+P433*T433+Q433*S433)</f>
        <v>1.6353262366379371</v>
      </c>
      <c r="Z433" s="22">
        <f t="shared" ref="Z433" si="4152">N433*U430+P433*U433-O433*V430-Q433*V433</f>
        <v>-2.7207886066700944</v>
      </c>
      <c r="AA433" s="23">
        <f t="shared" ref="AA433" si="4153">(N433*V430+O433*U430+P433*V433+Q433*U433)</f>
        <v>0</v>
      </c>
      <c r="AB433" s="8"/>
      <c r="AC433" s="21">
        <v>0</v>
      </c>
      <c r="AD433" s="24">
        <f t="shared" ref="AD433" si="4154">(TAN($AE$8*$B430))/$AD$8</f>
        <v>2.1415227119532561</v>
      </c>
      <c r="AE433" s="22">
        <v>1</v>
      </c>
      <c r="AF433" s="23">
        <v>0</v>
      </c>
      <c r="AH433" s="21">
        <f t="shared" ref="AH433" si="4155">X433*AC430+Z433*AC433-Y433*AD430-AA433*AD433</f>
        <v>0</v>
      </c>
      <c r="AI433" s="24">
        <f t="shared" ref="AI433" si="4156">(X433*AD430+Y433*AC430+Z433*AD433+AA433*AC433)</f>
        <v>-4.1913043589697248</v>
      </c>
      <c r="AJ433" s="22">
        <f t="shared" ref="AJ433" si="4157">X433*AE430+Z433*AE433-Y433*AF430-AA433*AF433</f>
        <v>-2.7207886066700944</v>
      </c>
      <c r="AK433" s="23">
        <f t="shared" ref="AK433" si="4158">(X433*AF430+Y433*AE430+Z433*AF433+AA433*AE433)</f>
        <v>0</v>
      </c>
      <c r="AL433" s="8"/>
      <c r="AM433" s="15">
        <v>0</v>
      </c>
      <c r="AN433" s="85">
        <f t="shared" ref="AN433" si="4159">(1/$AN$8)*SIN($B430*$AO$8)</f>
        <v>0.20759794134556345</v>
      </c>
      <c r="AO433" s="25">
        <f t="shared" ref="AO433" si="4160">COS($AO$8*$B430)</f>
        <v>0.78238599983752</v>
      </c>
      <c r="AP433" s="37">
        <v>0</v>
      </c>
      <c r="AR433" s="21">
        <f t="shared" ref="AR433" si="4161">AH433*AM430+AJ433*AM433-AI433*AN430-AK433*AN433</f>
        <v>0</v>
      </c>
      <c r="AS433" s="24">
        <f t="shared" ref="AS433" si="4162">(AH433*AN430+AI433*AM430+AJ433*AN433+AK433*AM433)</f>
        <v>-3.8440479650970598</v>
      </c>
      <c r="AT433" s="22">
        <f t="shared" ref="AT433" si="4163">AH433*AO430+AJ433*AO433-AI433*AP430-AK433*AP433</f>
        <v>5.7022484938970974</v>
      </c>
      <c r="AU433" s="23">
        <f t="shared" ref="AU433" si="4164">(AH433*AP430+AI433*AO430+AJ433*AP433+AK433*AO433)</f>
        <v>0</v>
      </c>
      <c r="AV433" s="8"/>
      <c r="AW433" s="21">
        <v>0</v>
      </c>
      <c r="AX433" s="24">
        <f t="shared" ref="AX433" si="4165">(TAN($AY$8*$B430))/$AX$8</f>
        <v>1.8549828552500316</v>
      </c>
      <c r="AY433" s="22">
        <v>1</v>
      </c>
      <c r="AZ433" s="23">
        <v>0</v>
      </c>
      <c r="BB433" s="21">
        <f t="shared" ref="BB433" si="4166">AR433*AW430+AT433*AW433-AS433*AX430-AU433*AX433</f>
        <v>0</v>
      </c>
      <c r="BC433" s="24">
        <f t="shared" ref="BC433" si="4167">(AR433*AX430+AS433*AW430+AT433*AX433+AU433*AW433)</f>
        <v>6.7335252274573705</v>
      </c>
      <c r="BD433" s="22">
        <f t="shared" ref="BD433" si="4168">AR433*AY430+AT433*AY433-AS433*AZ430-AU433*AZ433</f>
        <v>5.7022484938970974</v>
      </c>
      <c r="BE433" s="23">
        <f t="shared" ref="BE433" si="4169">(AR433*AZ430+AS433*AY430+AT433*AZ433+AU433*AY433)</f>
        <v>0</v>
      </c>
      <c r="BF433" s="8"/>
      <c r="BG433" s="15">
        <v>0</v>
      </c>
      <c r="BH433" s="85">
        <f t="shared" ref="BH433" si="4170">(1/$BH$8)*SIN($B430*$BI$8)</f>
        <v>0.12526596406051033</v>
      </c>
      <c r="BI433" s="25">
        <f t="shared" ref="BI433" si="4171">COS($BI$8*$B430)</f>
        <v>0.92670164790611997</v>
      </c>
      <c r="BJ433" s="37">
        <v>0</v>
      </c>
      <c r="BL433" s="21">
        <f t="shared" ref="BL433" si="4172">BB433*BG430+BD433*BG433-BC433*BH430-BE433*BH433</f>
        <v>0</v>
      </c>
      <c r="BM433" s="24">
        <f t="shared" ref="BM433" si="4173">(BB433*BH430+BC433*BG430+BD433*BH433+BE433*BG433)</f>
        <v>6.9542665794027894</v>
      </c>
      <c r="BN433" s="22">
        <f t="shared" ref="BN433" si="4174">BB433*BI430+BD433*BI433-BC433*BJ430-BE433*BJ433</f>
        <v>-2.3070506862243008</v>
      </c>
      <c r="BO433" s="23">
        <f t="shared" ref="BO433" si="4175">(BB433*BJ430+BC433*BI430+BD433*BJ433+BE433*BI433)</f>
        <v>0</v>
      </c>
      <c r="BQ433" s="38">
        <f t="shared" ref="BQ433" si="4176">(180/PI())*ATAN(-1*(($BL$8*BM430+BO430+$BL$8*BM433+BO433)/($BL$8*BL430+BN430+$BL$8*BL433+BN433)))</f>
        <v>53.924311290098636</v>
      </c>
      <c r="BS433" s="67">
        <f t="shared" ref="BS433" si="4177">20*LOG(((($BL$8*BL430+BN430-$BL$8*BL433-BN433)^2+($BL$8*BM430+BO430-$BL$8*BM433-BO433)^2)/(($BL$8*BL430+BN430+$BL$8*BL433+BN433)^2+($BL$8*BM430+BO430+$BL$8*BM433+BO433)^2))^0.5)</f>
        <v>-0.29260518354279619</v>
      </c>
      <c r="BT433" s="65"/>
      <c r="BU433" s="46">
        <f t="shared" si="3991"/>
        <v>8.02</v>
      </c>
      <c r="BV433" s="47">
        <f t="shared" si="3992"/>
        <v>-6.4094714189782405</v>
      </c>
      <c r="BW433" s="45">
        <f t="shared" si="3993"/>
        <v>-46.60503577660112</v>
      </c>
      <c r="BX433" s="49"/>
      <c r="BY433" s="10">
        <f t="shared" si="3997"/>
        <v>-376.11976895617317</v>
      </c>
      <c r="BZ433" s="48">
        <f t="shared" si="3998"/>
        <v>-6.5645283501255776</v>
      </c>
      <c r="CA433" s="31">
        <f t="shared" si="3994"/>
        <v>-1.1271344075038798</v>
      </c>
      <c r="CC433" s="44">
        <f t="shared" si="3995"/>
        <v>8.02</v>
      </c>
      <c r="CD433" s="47">
        <f t="shared" si="3995"/>
        <v>-6.4094714189782405</v>
      </c>
      <c r="CE433" s="45">
        <f t="shared" si="3996"/>
        <v>-1.1271344075038798</v>
      </c>
      <c r="CF433" s="49"/>
      <c r="CG433" s="10"/>
      <c r="CH433" s="48"/>
      <c r="CI433" s="31"/>
    </row>
    <row r="434" spans="2:87" ht="18.649999999999999" customHeight="1">
      <c r="BS434" s="32"/>
      <c r="BU434" s="46">
        <f t="shared" si="3991"/>
        <v>8.0399999999999991</v>
      </c>
      <c r="BV434" s="47">
        <f t="shared" si="3992"/>
        <v>-7.614118616602652</v>
      </c>
      <c r="BW434" s="45">
        <f t="shared" si="3993"/>
        <v>-54.127431155724423</v>
      </c>
      <c r="BX434" s="49"/>
      <c r="BY434" s="10">
        <f t="shared" si="3997"/>
        <v>-332.97039401654331</v>
      </c>
      <c r="BZ434" s="48">
        <f t="shared" si="3998"/>
        <v>-5.8114296872515068</v>
      </c>
      <c r="CA434" s="31">
        <f t="shared" si="3994"/>
        <v>-0.82607964319526206</v>
      </c>
      <c r="CC434" s="44">
        <f t="shared" si="3995"/>
        <v>8.0399999999999991</v>
      </c>
      <c r="CD434" s="47">
        <f t="shared" si="3995"/>
        <v>-7.614118616602652</v>
      </c>
      <c r="CE434" s="45">
        <f t="shared" si="3996"/>
        <v>-0.82607964319526206</v>
      </c>
      <c r="CF434" s="49"/>
      <c r="CG434" s="10"/>
      <c r="CH434" s="48"/>
      <c r="CI434" s="31"/>
    </row>
    <row r="435" spans="2:87" ht="18.649999999999999" customHeight="1" thickBot="1">
      <c r="D435" s="8"/>
      <c r="E435" s="8" t="s">
        <v>93</v>
      </c>
      <c r="F435" s="8"/>
      <c r="G435" s="8"/>
      <c r="H435" s="8"/>
      <c r="I435" s="8"/>
      <c r="J435" s="8" t="s">
        <v>94</v>
      </c>
      <c r="K435" s="8"/>
      <c r="L435" s="8"/>
      <c r="M435" s="8"/>
      <c r="N435" s="8"/>
      <c r="O435" s="8" t="s">
        <v>95</v>
      </c>
      <c r="P435" s="8"/>
      <c r="Q435" s="8"/>
      <c r="R435" s="8"/>
      <c r="S435" s="8"/>
      <c r="T435" s="8" t="s">
        <v>96</v>
      </c>
      <c r="U435" s="8"/>
      <c r="V435" s="8"/>
      <c r="W435" s="8"/>
      <c r="X435" s="8"/>
      <c r="Y435" s="8" t="s">
        <v>97</v>
      </c>
      <c r="Z435" s="8"/>
      <c r="AA435" s="8"/>
      <c r="AB435" s="8"/>
      <c r="AC435" s="8"/>
      <c r="AD435" s="8" t="s">
        <v>98</v>
      </c>
      <c r="AE435" s="8"/>
      <c r="AF435" s="8"/>
      <c r="AG435" s="8"/>
      <c r="AH435" s="8"/>
      <c r="AI435" s="8" t="s">
        <v>99</v>
      </c>
      <c r="AJ435" s="8"/>
      <c r="AK435" s="8"/>
      <c r="AL435" s="8"/>
      <c r="AM435" s="8"/>
      <c r="AN435" s="8" t="s">
        <v>96</v>
      </c>
      <c r="AO435" s="8"/>
      <c r="AP435" s="8"/>
      <c r="AQ435" s="8"/>
      <c r="AR435" s="8"/>
      <c r="AS435" s="8" t="s">
        <v>100</v>
      </c>
      <c r="AT435" s="8"/>
      <c r="AU435" s="8"/>
      <c r="AV435" s="8"/>
      <c r="AW435" s="8"/>
      <c r="AX435" s="8" t="s">
        <v>94</v>
      </c>
      <c r="AY435" s="8"/>
      <c r="AZ435" s="8"/>
      <c r="BA435" s="8"/>
      <c r="BB435" s="8"/>
      <c r="BC435" s="8" t="s">
        <v>101</v>
      </c>
      <c r="BD435" s="8"/>
      <c r="BE435" s="8"/>
      <c r="BF435" s="8"/>
      <c r="BG435" s="8"/>
      <c r="BH435" s="8" t="s">
        <v>96</v>
      </c>
      <c r="BI435" s="8"/>
      <c r="BJ435" s="8"/>
      <c r="BK435" s="8"/>
      <c r="BL435" s="8"/>
      <c r="BM435" s="8" t="s">
        <v>102</v>
      </c>
      <c r="BN435" s="8"/>
      <c r="BO435" s="8"/>
      <c r="BP435" s="8"/>
      <c r="BU435" s="46">
        <f t="shared" si="3991"/>
        <v>8.06</v>
      </c>
      <c r="BV435" s="47">
        <f t="shared" si="3992"/>
        <v>-8.8135899333754271</v>
      </c>
      <c r="BW435" s="45">
        <f t="shared" si="3993"/>
        <v>-60.786839036055738</v>
      </c>
      <c r="BX435" s="49"/>
      <c r="BY435" s="10">
        <f t="shared" si="3997"/>
        <v>-295.62607975244208</v>
      </c>
      <c r="BZ435" s="48">
        <f t="shared" si="3998"/>
        <v>-5.1596484464434571</v>
      </c>
      <c r="CA435" s="31">
        <f t="shared" si="3994"/>
        <v>-0.61187079933347299</v>
      </c>
      <c r="CC435" s="44">
        <f t="shared" si="3995"/>
        <v>8.06</v>
      </c>
      <c r="CD435" s="47">
        <f t="shared" si="3995"/>
        <v>-8.8135899333754271</v>
      </c>
      <c r="CE435" s="45">
        <f t="shared" si="3996"/>
        <v>-0.61187079933347299</v>
      </c>
      <c r="CF435" s="49"/>
      <c r="CG435" s="10"/>
      <c r="CH435" s="48"/>
      <c r="CI435" s="31"/>
    </row>
    <row r="436" spans="2:87" ht="18.649999999999999" customHeight="1" thickBot="1">
      <c r="B436" s="16"/>
      <c r="D436" s="250" t="s">
        <v>22</v>
      </c>
      <c r="E436" s="251"/>
      <c r="F436" s="252" t="s">
        <v>23</v>
      </c>
      <c r="G436" s="253"/>
      <c r="H436" s="123"/>
      <c r="I436" s="242" t="s">
        <v>1</v>
      </c>
      <c r="J436" s="243"/>
      <c r="K436" s="244" t="s">
        <v>2</v>
      </c>
      <c r="L436" s="245"/>
      <c r="M436" s="123"/>
      <c r="N436" s="242" t="s">
        <v>43</v>
      </c>
      <c r="O436" s="243"/>
      <c r="P436" s="244" t="s">
        <v>44</v>
      </c>
      <c r="Q436" s="245"/>
      <c r="R436" s="123"/>
      <c r="S436" s="242" t="s">
        <v>32</v>
      </c>
      <c r="T436" s="243"/>
      <c r="U436" s="244" t="s">
        <v>33</v>
      </c>
      <c r="V436" s="245"/>
      <c r="W436" s="123"/>
      <c r="X436" s="242" t="s">
        <v>45</v>
      </c>
      <c r="Y436" s="243"/>
      <c r="Z436" s="244" t="s">
        <v>46</v>
      </c>
      <c r="AA436" s="245"/>
      <c r="AB436" s="127"/>
      <c r="AC436" s="242" t="s">
        <v>62</v>
      </c>
      <c r="AD436" s="243"/>
      <c r="AE436" s="244" t="s">
        <v>3</v>
      </c>
      <c r="AF436" s="245"/>
      <c r="AG436" s="123"/>
      <c r="AH436" s="242" t="s">
        <v>76</v>
      </c>
      <c r="AI436" s="243"/>
      <c r="AJ436" s="244" t="s">
        <v>77</v>
      </c>
      <c r="AK436" s="245"/>
      <c r="AL436" s="127"/>
      <c r="AM436" s="242" t="s">
        <v>64</v>
      </c>
      <c r="AN436" s="243"/>
      <c r="AO436" s="244" t="s">
        <v>65</v>
      </c>
      <c r="AP436" s="245"/>
      <c r="AQ436" s="123"/>
      <c r="AR436" s="242" t="s">
        <v>80</v>
      </c>
      <c r="AS436" s="243"/>
      <c r="AT436" s="244" t="s">
        <v>81</v>
      </c>
      <c r="AU436" s="245"/>
      <c r="AV436" s="127"/>
      <c r="AW436" s="242" t="s">
        <v>68</v>
      </c>
      <c r="AX436" s="243"/>
      <c r="AY436" s="244" t="s">
        <v>69</v>
      </c>
      <c r="AZ436" s="245"/>
      <c r="BA436" s="123"/>
      <c r="BB436" s="246" t="s">
        <v>84</v>
      </c>
      <c r="BC436" s="247"/>
      <c r="BD436" s="248" t="s">
        <v>85</v>
      </c>
      <c r="BE436" s="249"/>
      <c r="BF436" s="127"/>
      <c r="BG436" s="242" t="s">
        <v>72</v>
      </c>
      <c r="BH436" s="243"/>
      <c r="BI436" s="244" t="s">
        <v>73</v>
      </c>
      <c r="BJ436" s="245"/>
      <c r="BK436" s="123"/>
      <c r="BL436" s="242" t="s">
        <v>88</v>
      </c>
      <c r="BM436" s="243"/>
      <c r="BN436" s="244" t="s">
        <v>89</v>
      </c>
      <c r="BO436" s="245"/>
      <c r="BP436" s="123"/>
      <c r="BQ436" s="19" t="s">
        <v>165</v>
      </c>
      <c r="BS436" s="63" t="s">
        <v>120</v>
      </c>
      <c r="BT436" s="4"/>
      <c r="BU436" s="46">
        <f t="shared" si="3991"/>
        <v>8.08</v>
      </c>
      <c r="BV436" s="47">
        <f t="shared" si="3992"/>
        <v>-9.9912388707116548</v>
      </c>
      <c r="BW436" s="45">
        <f t="shared" si="3993"/>
        <v>-66.699360631104454</v>
      </c>
      <c r="BX436" s="49"/>
      <c r="BY436" s="10">
        <f t="shared" si="3997"/>
        <v>-263.86894163329436</v>
      </c>
      <c r="BZ436" s="48">
        <f t="shared" si="3998"/>
        <v>-4.6053818252537297</v>
      </c>
      <c r="CA436" s="31">
        <f t="shared" si="3994"/>
        <v>-0.45854945630407323</v>
      </c>
      <c r="CC436" s="44">
        <f t="shared" si="3995"/>
        <v>8.08</v>
      </c>
      <c r="CD436" s="47">
        <f t="shared" si="3995"/>
        <v>-9.9912388707116548</v>
      </c>
      <c r="CE436" s="45">
        <f t="shared" si="3996"/>
        <v>-0.45854945630407323</v>
      </c>
      <c r="CF436" s="49"/>
      <c r="CG436" s="10"/>
      <c r="CH436" s="48"/>
      <c r="CI436" s="31"/>
    </row>
    <row r="437" spans="2:87" ht="18.649999999999999" customHeight="1" thickTop="1" thickBot="1">
      <c r="B437" s="39">
        <v>1.18</v>
      </c>
      <c r="D437" s="25">
        <f t="shared" ref="D437" si="4178">COS($F$8*$B437)</f>
        <v>0.92418987069733283</v>
      </c>
      <c r="E437" s="26">
        <v>0</v>
      </c>
      <c r="F437" s="10">
        <v>0</v>
      </c>
      <c r="G437" s="85">
        <f t="shared" ref="G437" si="4179">$E$8*SIN($B437*$F$8)</f>
        <v>1.1458000463012845</v>
      </c>
      <c r="I437" s="21">
        <v>1</v>
      </c>
      <c r="J437" s="24">
        <v>0</v>
      </c>
      <c r="K437" s="22">
        <v>0</v>
      </c>
      <c r="L437" s="23">
        <v>0</v>
      </c>
      <c r="N437" s="21">
        <f t="shared" ref="N437" si="4180">D437*I437+F437*I440-E437*J437-G437*J440</f>
        <v>-1.2720316190594956</v>
      </c>
      <c r="O437" s="24">
        <f t="shared" ref="O437" si="4181">(D437*J437+E437*I437+F437*J440+G437*I440)</f>
        <v>0</v>
      </c>
      <c r="P437" s="22">
        <f t="shared" ref="P437" si="4182">D437*K437+F437*K440-E437*L437-G437*L440</f>
        <v>0</v>
      </c>
      <c r="Q437" s="23">
        <f t="shared" ref="Q437" si="4183">(D437*L437+E437*K437+F437*L440+G437*K440)</f>
        <v>1.1458000463012845</v>
      </c>
      <c r="S437" s="25">
        <f t="shared" ref="S437" si="4184">COS($U$8*$B437)</f>
        <v>0.77511446875154588</v>
      </c>
      <c r="T437" s="26">
        <v>0</v>
      </c>
      <c r="U437" s="10">
        <v>0</v>
      </c>
      <c r="V437" s="85">
        <f t="shared" ref="V437" si="4185">$T$8*SIN($B437*$U$8)</f>
        <v>1.8954624878873436</v>
      </c>
      <c r="X437" s="21">
        <f t="shared" ref="X437" si="4186">N437*S437+P437*S440-O437*T437-Q437*T440</f>
        <v>-1.2272835577962105</v>
      </c>
      <c r="Y437" s="24">
        <f t="shared" ref="Y437" si="4187">(N437*T437+O437*S437+P437*T440+Q437*S440)</f>
        <v>0</v>
      </c>
      <c r="Z437" s="22">
        <f t="shared" ref="Z437" si="4188">N437*U437+P437*U440-O437*V437-Q437*V440</f>
        <v>0</v>
      </c>
      <c r="AA437" s="23">
        <f t="shared" ref="AA437" si="4189">(N437*V437+O437*U437+P437*V440+Q437*U440)</f>
        <v>-1.5229620231495602</v>
      </c>
      <c r="AB437" s="8"/>
      <c r="AC437" s="21">
        <v>1</v>
      </c>
      <c r="AD437" s="24">
        <v>0</v>
      </c>
      <c r="AE437" s="22">
        <v>0</v>
      </c>
      <c r="AF437" s="23">
        <v>0</v>
      </c>
      <c r="AH437" s="21">
        <f t="shared" ref="AH437" si="4190">X437*AC437+Z437*AC440-Y437*AD437-AA437*AD440</f>
        <v>2.1569805035242995</v>
      </c>
      <c r="AI437" s="24">
        <f t="shared" ref="AI437" si="4191">(X437*AD437+Y437*AC437+Z437*AD440+AA437*AC440)</f>
        <v>0</v>
      </c>
      <c r="AJ437" s="22">
        <f t="shared" ref="AJ437" si="4192">X437*AE437+Z437*AE440-Y437*AF437-AA437*AF440</f>
        <v>0</v>
      </c>
      <c r="AK437" s="23">
        <f t="shared" ref="AK437" si="4193">(X437*AF437+Y437*AE437+Z437*AF440+AA437*AE440)</f>
        <v>-1.5229620231495602</v>
      </c>
      <c r="AL437" s="8"/>
      <c r="AM437" s="25">
        <f t="shared" ref="AM437" si="4194">COS($AO$8*$B437)</f>
        <v>0.77511446875154588</v>
      </c>
      <c r="AN437" s="26">
        <v>0</v>
      </c>
      <c r="AO437" s="10">
        <v>0</v>
      </c>
      <c r="AP437" s="85">
        <f t="shared" ref="AP437" si="4195">$AN$8*SIN($B437*$AO$8)</f>
        <v>1.8954624878873436</v>
      </c>
      <c r="AR437" s="21">
        <f t="shared" ref="AR437" si="4196">AH437*AM437+AJ437*AM440-AI437*AN437-AK437*AN440</f>
        <v>1.9926531732474579</v>
      </c>
      <c r="AS437" s="24">
        <f t="shared" ref="AS437" si="4197">(AH437*AN437+AI437*AM437+AJ437*AN440+AK437*AM440)</f>
        <v>0</v>
      </c>
      <c r="AT437" s="22">
        <f t="shared" ref="AT437" si="4198">AH437*AO437+AJ437*AO440-AI437*AP437-AK437*AP440</f>
        <v>0</v>
      </c>
      <c r="AU437" s="23">
        <f t="shared" ref="AU437" si="4199">(AH437*AP437+AI437*AO437+AJ437*AP440+AK437*AO440)</f>
        <v>2.9080057320323127</v>
      </c>
      <c r="AV437" s="8"/>
      <c r="AW437" s="21">
        <v>1</v>
      </c>
      <c r="AX437" s="24">
        <v>0</v>
      </c>
      <c r="AY437" s="22">
        <v>0</v>
      </c>
      <c r="AZ437" s="23">
        <v>0</v>
      </c>
      <c r="BB437" s="21">
        <f t="shared" ref="BB437" si="4200">AR437*AW437+AT437*AW440-AS437*AX437-AU437*AX440</f>
        <v>-3.5812902924050647</v>
      </c>
      <c r="BC437" s="24">
        <f t="shared" ref="BC437" si="4201">(AR437*AX437+AS437*AW437+AT437*AX440+AU437*AW440)</f>
        <v>0</v>
      </c>
      <c r="BD437" s="22">
        <f t="shared" ref="BD437" si="4202">AR437*AY437+AT437*AY440-AS437*AZ437-AU437*AZ440</f>
        <v>0</v>
      </c>
      <c r="BE437" s="23">
        <f t="shared" ref="BE437" si="4203">(AR437*AZ437+AS437*AY437+AT437*AZ440+AU437*AY440)</f>
        <v>2.9080057320323127</v>
      </c>
      <c r="BF437" s="8"/>
      <c r="BG437" s="25">
        <f t="shared" ref="BG437" si="4204">COS($BI$8*$B437)</f>
        <v>0.92418503305660615</v>
      </c>
      <c r="BH437" s="26">
        <v>0</v>
      </c>
      <c r="BI437" s="10">
        <v>0</v>
      </c>
      <c r="BJ437" s="85">
        <f t="shared" ref="BJ437" si="4205">$BH$8*SIN($B437*$BI$8)</f>
        <v>1.1458351635673598</v>
      </c>
      <c r="BL437" s="21">
        <f t="shared" ref="BL437" si="4206">BB437*BG437+BD437*BG440-BC437*BH437-BE437*BH440</f>
        <v>-3.6800076898959069</v>
      </c>
      <c r="BM437" s="24">
        <f t="shared" ref="BM437" si="4207">(BB437*BH437+BC437*BG437+BD437*BH440+BE437*BG440)</f>
        <v>0</v>
      </c>
      <c r="BN437" s="22">
        <f t="shared" ref="BN437" si="4208">BB437*BI437+BD437*BI440-BC437*BJ437-BE437*BJ440</f>
        <v>0</v>
      </c>
      <c r="BO437" s="23">
        <f t="shared" ref="BO437" si="4209">(BB437*BJ437+BC437*BI437+BD437*BJ440+BE437*BI440)</f>
        <v>-1.416032974393072</v>
      </c>
      <c r="BQ437" s="27">
        <f t="shared" ref="BQ437" si="4210">20*LOG((2*$BL$8)/(($BL$8*BL437+BN437+$BL$8*BL440+BN440)^2+($BL$8*BM437+BO437+$BL$8*BM440+BO440)^2)^0.5)</f>
        <v>-14.376037998945815</v>
      </c>
      <c r="BS437" s="64">
        <f t="shared" ref="BS437" si="4211">((BL437^2+BM437^2)/(BL440^2+BM440^2))^0.5</f>
        <v>0.41542806773168872</v>
      </c>
      <c r="BT437" s="4"/>
      <c r="BU437" s="46">
        <f t="shared" si="3991"/>
        <v>8.1</v>
      </c>
      <c r="BV437" s="47">
        <f t="shared" si="3992"/>
        <v>-11.137042763534875</v>
      </c>
      <c r="BW437" s="45">
        <f t="shared" si="3993"/>
        <v>-71.97673946377023</v>
      </c>
      <c r="BX437" s="49"/>
      <c r="BY437" s="10">
        <f t="shared" si="3997"/>
        <v>-237.09190179866945</v>
      </c>
      <c r="BZ437" s="48">
        <f t="shared" si="3998"/>
        <v>-4.138034316201848</v>
      </c>
      <c r="CA437" s="31">
        <f t="shared" si="3994"/>
        <v>-0.34782035197306166</v>
      </c>
      <c r="CC437" s="44">
        <f t="shared" si="3995"/>
        <v>8.1</v>
      </c>
      <c r="CD437" s="47">
        <f t="shared" si="3995"/>
        <v>-11.137042763534875</v>
      </c>
      <c r="CE437" s="45">
        <f t="shared" si="3996"/>
        <v>-0.34782035197306166</v>
      </c>
      <c r="CF437" s="49"/>
      <c r="CG437" s="10"/>
      <c r="CH437" s="48"/>
      <c r="CI437" s="31"/>
    </row>
    <row r="438" spans="2:87" ht="18.649999999999999" customHeight="1" thickBot="1">
      <c r="D438" s="25"/>
      <c r="E438" s="10"/>
      <c r="F438" s="10"/>
      <c r="G438" s="31"/>
      <c r="I438" s="29"/>
      <c r="L438" s="30"/>
      <c r="N438" s="29"/>
      <c r="Q438" s="30"/>
      <c r="S438" s="29"/>
      <c r="V438" s="30"/>
      <c r="X438" s="29"/>
      <c r="AA438" s="30"/>
      <c r="AC438" s="29"/>
      <c r="AF438" s="30"/>
      <c r="AH438" s="29"/>
      <c r="AK438" s="30"/>
      <c r="AM438" s="29"/>
      <c r="AP438" s="30"/>
      <c r="AR438" s="29"/>
      <c r="AU438" s="30"/>
      <c r="AW438" s="29"/>
      <c r="AZ438" s="30"/>
      <c r="BB438" s="29"/>
      <c r="BE438" s="30"/>
      <c r="BG438" s="29"/>
      <c r="BJ438" s="30"/>
      <c r="BL438" s="29"/>
      <c r="BO438" s="30"/>
      <c r="BS438" s="65"/>
      <c r="BT438" s="65"/>
      <c r="BU438" s="46">
        <f t="shared" si="3991"/>
        <v>8.1199999999999992</v>
      </c>
      <c r="BV438" s="47">
        <f t="shared" si="3992"/>
        <v>-12.245609736277469</v>
      </c>
      <c r="BW438" s="45">
        <f t="shared" si="3993"/>
        <v>-76.718577499743517</v>
      </c>
      <c r="BX438" s="49"/>
      <c r="BY438" s="10">
        <f t="shared" si="3997"/>
        <v>-214.5785094438925</v>
      </c>
      <c r="BZ438" s="48">
        <f t="shared" si="3998"/>
        <v>-3.7451014938176708</v>
      </c>
      <c r="CA438" s="31">
        <f t="shared" si="3994"/>
        <v>-0.26699599456769063</v>
      </c>
      <c r="CC438" s="44">
        <f t="shared" si="3995"/>
        <v>8.1199999999999992</v>
      </c>
      <c r="CD438" s="47">
        <f t="shared" si="3995"/>
        <v>-12.245609736277469</v>
      </c>
      <c r="CE438" s="45">
        <f t="shared" si="3996"/>
        <v>-0.26699599456769063</v>
      </c>
      <c r="CF438" s="49"/>
      <c r="CG438" s="10"/>
      <c r="CH438" s="48"/>
      <c r="CI438" s="31"/>
    </row>
    <row r="439" spans="2:87" ht="18.649999999999999" customHeight="1" thickBot="1">
      <c r="D439" s="254" t="s">
        <v>24</v>
      </c>
      <c r="E439" s="255"/>
      <c r="F439" s="256" t="s">
        <v>25</v>
      </c>
      <c r="G439" s="257"/>
      <c r="H439" s="123"/>
      <c r="I439" s="242" t="s">
        <v>4</v>
      </c>
      <c r="J439" s="243"/>
      <c r="K439" s="244" t="s">
        <v>5</v>
      </c>
      <c r="L439" s="245"/>
      <c r="M439" s="123"/>
      <c r="N439" s="242" t="s">
        <v>6</v>
      </c>
      <c r="O439" s="243"/>
      <c r="P439" s="244" t="s">
        <v>7</v>
      </c>
      <c r="Q439" s="245"/>
      <c r="R439" s="123"/>
      <c r="S439" s="242" t="s">
        <v>34</v>
      </c>
      <c r="T439" s="243"/>
      <c r="U439" s="244" t="s">
        <v>35</v>
      </c>
      <c r="V439" s="245"/>
      <c r="W439" s="123"/>
      <c r="X439" s="242" t="s">
        <v>47</v>
      </c>
      <c r="Y439" s="243"/>
      <c r="Z439" s="244" t="s">
        <v>48</v>
      </c>
      <c r="AA439" s="245"/>
      <c r="AB439" s="127"/>
      <c r="AC439" s="242" t="s">
        <v>63</v>
      </c>
      <c r="AD439" s="243"/>
      <c r="AE439" s="244" t="s">
        <v>8</v>
      </c>
      <c r="AF439" s="245"/>
      <c r="AG439" s="123"/>
      <c r="AH439" s="242" t="s">
        <v>78</v>
      </c>
      <c r="AI439" s="243"/>
      <c r="AJ439" s="244" t="s">
        <v>79</v>
      </c>
      <c r="AK439" s="245"/>
      <c r="AL439" s="127"/>
      <c r="AM439" s="242" t="s">
        <v>67</v>
      </c>
      <c r="AN439" s="243"/>
      <c r="AO439" s="244" t="s">
        <v>66</v>
      </c>
      <c r="AP439" s="245"/>
      <c r="AQ439" s="123"/>
      <c r="AR439" s="242" t="s">
        <v>83</v>
      </c>
      <c r="AS439" s="243"/>
      <c r="AT439" s="244" t="s">
        <v>82</v>
      </c>
      <c r="AU439" s="245"/>
      <c r="AV439" s="127"/>
      <c r="AW439" s="242" t="s">
        <v>71</v>
      </c>
      <c r="AX439" s="243"/>
      <c r="AY439" s="244" t="s">
        <v>70</v>
      </c>
      <c r="AZ439" s="245"/>
      <c r="BA439" s="123"/>
      <c r="BB439" s="124" t="s">
        <v>87</v>
      </c>
      <c r="BC439" s="125"/>
      <c r="BD439" s="122" t="s">
        <v>86</v>
      </c>
      <c r="BE439" s="126"/>
      <c r="BF439" s="127"/>
      <c r="BG439" s="242" t="s">
        <v>74</v>
      </c>
      <c r="BH439" s="243"/>
      <c r="BI439" s="244" t="s">
        <v>75</v>
      </c>
      <c r="BJ439" s="245"/>
      <c r="BK439" s="123"/>
      <c r="BL439" s="242" t="s">
        <v>91</v>
      </c>
      <c r="BM439" s="243"/>
      <c r="BN439" s="244" t="s">
        <v>90</v>
      </c>
      <c r="BO439" s="245"/>
      <c r="BP439" s="123"/>
      <c r="BQ439" s="35" t="s">
        <v>166</v>
      </c>
      <c r="BS439" s="66" t="s">
        <v>121</v>
      </c>
      <c r="BT439" s="65"/>
      <c r="BU439" s="46">
        <f t="shared" si="3991"/>
        <v>8.14</v>
      </c>
      <c r="BV439" s="47">
        <f t="shared" si="3992"/>
        <v>-13.314605325215904</v>
      </c>
      <c r="BW439" s="45">
        <f t="shared" si="3993"/>
        <v>-81.010147688621657</v>
      </c>
      <c r="BX439" s="49"/>
      <c r="BY439" s="10">
        <f t="shared" si="3997"/>
        <v>-195.63973145936365</v>
      </c>
      <c r="BZ439" s="48">
        <f t="shared" si="3998"/>
        <v>-3.4145574616834269</v>
      </c>
      <c r="CA439" s="31">
        <f t="shared" si="3994"/>
        <v>-0.20732359010294824</v>
      </c>
      <c r="CC439" s="44">
        <f t="shared" si="3995"/>
        <v>8.14</v>
      </c>
      <c r="CD439" s="47">
        <f t="shared" si="3995"/>
        <v>-13.314605325215904</v>
      </c>
      <c r="CE439" s="45">
        <f t="shared" si="3996"/>
        <v>-0.20732359010294824</v>
      </c>
      <c r="CF439" s="49"/>
      <c r="CG439" s="10"/>
      <c r="CH439" s="48"/>
      <c r="CI439" s="31"/>
    </row>
    <row r="440" spans="2:87" ht="18.649999999999999" customHeight="1" thickTop="1" thickBot="1">
      <c r="D440" s="15">
        <v>0</v>
      </c>
      <c r="E440" s="145">
        <f t="shared" ref="E440" si="4212">(1/$E$8)*SIN($B437*$F$8)</f>
        <v>0.12731111625569827</v>
      </c>
      <c r="F440" s="15">
        <f t="shared" ref="F440" si="4213">COS($F$8*$B437)</f>
        <v>0.92418987069733283</v>
      </c>
      <c r="G440" s="37">
        <v>0</v>
      </c>
      <c r="I440" s="21">
        <v>0</v>
      </c>
      <c r="J440" s="24">
        <f t="shared" ref="J440" si="4214">(TAN($K$8*$B437))/$J$8</f>
        <v>1.9167580738422654</v>
      </c>
      <c r="K440" s="22">
        <v>1</v>
      </c>
      <c r="L440" s="23">
        <v>0</v>
      </c>
      <c r="N440" s="21">
        <f t="shared" ref="N440" si="4215">D440*I437+F440*I440-E440*J437-G440*J440</f>
        <v>0</v>
      </c>
      <c r="O440" s="24">
        <f t="shared" ref="O440" si="4216">(D440*J437+E440*I437+F440*J440+G440*I440)</f>
        <v>1.8987595126780503</v>
      </c>
      <c r="P440" s="22">
        <f t="shared" ref="P440" si="4217">D440*K437+F440*K440-E440*L437-G440*L440</f>
        <v>0.92418987069733283</v>
      </c>
      <c r="Q440" s="23">
        <f t="shared" ref="Q440" si="4218">(D440*L437+E440*K437+F440*L440+G440*K440)</f>
        <v>0</v>
      </c>
      <c r="S440" s="15">
        <v>0</v>
      </c>
      <c r="T440" s="145">
        <f t="shared" ref="T440" si="4219">(1/$T$8)*SIN($B437*$U$8)</f>
        <v>0.21060694309859374</v>
      </c>
      <c r="U440" s="15">
        <f t="shared" ref="U440" si="4220">COS($U$8*$B437)</f>
        <v>0.77511446875154588</v>
      </c>
      <c r="V440" s="37">
        <v>0</v>
      </c>
      <c r="X440" s="21">
        <f t="shared" ref="X440" si="4221">N440*S437+P440*S440-O440*T437-Q440*T440</f>
        <v>0</v>
      </c>
      <c r="Y440" s="24">
        <f t="shared" ref="Y440" si="4222">(N440*T437+O440*S437+P440*T440+Q440*S440)</f>
        <v>1.666396774466641</v>
      </c>
      <c r="Z440" s="22">
        <f t="shared" ref="Z440" si="4223">N440*U437+P440*U440-O440*V437-Q440*V440</f>
        <v>-2.8826744891493745</v>
      </c>
      <c r="AA440" s="23">
        <f t="shared" ref="AA440" si="4224">(N440*V437+O440*U437+P440*V440+Q440*U440)</f>
        <v>0</v>
      </c>
      <c r="AB440" s="8"/>
      <c r="AC440" s="21">
        <v>0</v>
      </c>
      <c r="AD440" s="24">
        <f t="shared" ref="AD440" si="4225">(TAN($AE$8*$B437))/$AD$8</f>
        <v>2.2221591936492846</v>
      </c>
      <c r="AE440" s="22">
        <v>1</v>
      </c>
      <c r="AF440" s="23">
        <v>0</v>
      </c>
      <c r="AH440" s="21">
        <f t="shared" ref="AH440" si="4226">X440*AC437+Z440*AC440-Y440*AD437-AA440*AD440</f>
        <v>0</v>
      </c>
      <c r="AI440" s="24">
        <f t="shared" ref="AI440" si="4227">(X440*AD437+Y440*AC437+Z440*AD440+AA440*AC440)</f>
        <v>-4.7393648438948963</v>
      </c>
      <c r="AJ440" s="22">
        <f t="shared" ref="AJ440" si="4228">X440*AE437+Z440*AE440-Y440*AF437-AA440*AF440</f>
        <v>-2.8826744891493745</v>
      </c>
      <c r="AK440" s="23">
        <f t="shared" ref="AK440" si="4229">(X440*AF437+Y440*AE437+Z440*AF440+AA440*AE440)</f>
        <v>0</v>
      </c>
      <c r="AL440" s="8"/>
      <c r="AM440" s="15">
        <v>0</v>
      </c>
      <c r="AN440" s="85">
        <f t="shared" ref="AN440" si="4230">(1/$AN$8)*SIN($B437*$AO$8)</f>
        <v>0.21060694309859374</v>
      </c>
      <c r="AO440" s="25">
        <f t="shared" ref="AO440" si="4231">COS($AO$8*$B437)</f>
        <v>0.77511446875154588</v>
      </c>
      <c r="AP440" s="37">
        <v>0</v>
      </c>
      <c r="AR440" s="21">
        <f t="shared" ref="AR440" si="4232">AH440*AM437+AJ440*AM440-AI440*AN437-AK440*AN440</f>
        <v>0</v>
      </c>
      <c r="AS440" s="24">
        <f t="shared" ref="AS440" si="4233">(AH440*AN437+AI440*AM437+AJ440*AN440+AK440*AM440)</f>
        <v>-4.2806615253033957</v>
      </c>
      <c r="AT440" s="22">
        <f t="shared" ref="AT440" si="4234">AH440*AO437+AJ440*AO440-AI440*AP437-AK440*AP440</f>
        <v>6.7488855727741814</v>
      </c>
      <c r="AU440" s="23">
        <f t="shared" ref="AU440" si="4235">(AH440*AP437+AI440*AO437+AJ440*AP440+AK440*AO440)</f>
        <v>0</v>
      </c>
      <c r="AV440" s="8"/>
      <c r="AW440" s="21">
        <v>0</v>
      </c>
      <c r="AX440" s="24">
        <f t="shared" ref="AX440" si="4236">(TAN($AY$8*$B437))/$AX$8</f>
        <v>1.9167580738422654</v>
      </c>
      <c r="AY440" s="22">
        <v>1</v>
      </c>
      <c r="AZ440" s="23">
        <v>0</v>
      </c>
      <c r="BB440" s="21">
        <f t="shared" ref="BB440" si="4237">AR440*AW437+AT440*AW440-AS440*AX437-AU440*AX440</f>
        <v>0</v>
      </c>
      <c r="BC440" s="24">
        <f t="shared" ref="BC440" si="4238">(AR440*AX437+AS440*AW437+AT440*AX440+AU440*AW440)</f>
        <v>8.6553193857490989</v>
      </c>
      <c r="BD440" s="22">
        <f t="shared" ref="BD440" si="4239">AR440*AY437+AT440*AY440-AS440*AZ437-AU440*AZ440</f>
        <v>6.7488855727741814</v>
      </c>
      <c r="BE440" s="23">
        <f t="shared" ref="BE440" si="4240">(AR440*AZ437+AS440*AY437+AT440*AZ440+AU440*AY440)</f>
        <v>0</v>
      </c>
      <c r="BF440" s="8"/>
      <c r="BG440" s="15">
        <v>0</v>
      </c>
      <c r="BH440" s="85">
        <f t="shared" ref="BH440" si="4241">(1/$BH$8)*SIN($B437*$BI$8)</f>
        <v>0.12731501817415108</v>
      </c>
      <c r="BI440" s="25">
        <f t="shared" ref="BI440" si="4242">COS($BI$8*$B437)</f>
        <v>0.92418503305660615</v>
      </c>
      <c r="BJ440" s="37">
        <v>0</v>
      </c>
      <c r="BL440" s="21">
        <f t="shared" ref="BL440" si="4243">BB440*BG437+BD440*BG440-BC440*BH437-BE440*BH440</f>
        <v>0</v>
      </c>
      <c r="BM440" s="24">
        <f t="shared" ref="BM440" si="4244">(BB440*BH437+BC440*BG437+BD440*BH440+BE440*BG440)</f>
        <v>8.8583511219870257</v>
      </c>
      <c r="BN440" s="22">
        <f t="shared" ref="BN440" si="4245">BB440*BI437+BD440*BI440-BC440*BJ437-BE440*BJ440</f>
        <v>-3.6803502679280005</v>
      </c>
      <c r="BO440" s="23">
        <f t="shared" ref="BO440" si="4246">(BB440*BJ437+BC440*BI437+BD440*BJ440+BE440*BI440)</f>
        <v>0</v>
      </c>
      <c r="BQ440" s="38">
        <f t="shared" ref="BQ440" si="4247">(180/PI())*ATAN(-1*(($BL$8*BM437+BO437+$BL$8*BM440+BO440)/($BL$8*BL437+BN437+$BL$8*BL440+BN440)))</f>
        <v>45.317234866295358</v>
      </c>
      <c r="BS440" s="67">
        <f t="shared" ref="BS440" si="4248">20*LOG(((($BL$8*BL437+BN437-$BL$8*BL440-BN440)^2+($BL$8*BM437+BO437-$BL$8*BM440-BO440)^2)/(($BL$8*BL437+BN437+$BL$8*BL440+BN440)^2+($BL$8*BM437+BO437+$BL$8*BM440+BO440)^2))^0.5)</f>
        <v>-0.1615219612731269</v>
      </c>
      <c r="BT440" s="65"/>
      <c r="BU440" s="46">
        <f t="shared" si="3991"/>
        <v>8.16</v>
      </c>
      <c r="BV440" s="47">
        <f t="shared" si="3992"/>
        <v>-14.34362995123408</v>
      </c>
      <c r="BW440" s="45">
        <f t="shared" si="3993"/>
        <v>-84.922942317808847</v>
      </c>
      <c r="BX440" s="49"/>
      <c r="BY440" s="10">
        <f t="shared" si="3997"/>
        <v>-179.66861695833416</v>
      </c>
      <c r="BZ440" s="48">
        <f t="shared" si="3998"/>
        <v>-3.1358089284274508</v>
      </c>
      <c r="CA440" s="31">
        <f t="shared" si="3994"/>
        <v>-0.16275473767718945</v>
      </c>
      <c r="CC440" s="44">
        <f t="shared" si="3995"/>
        <v>8.16</v>
      </c>
      <c r="CD440" s="47">
        <f t="shared" si="3995"/>
        <v>-14.34362995123408</v>
      </c>
      <c r="CE440" s="45">
        <f t="shared" si="3996"/>
        <v>-0.16275473767718945</v>
      </c>
      <c r="CF440" s="49"/>
      <c r="CG440" s="10"/>
      <c r="CH440" s="48"/>
      <c r="CI440" s="31"/>
    </row>
    <row r="441" spans="2:87" ht="18.649999999999999" customHeight="1">
      <c r="BS441" s="32"/>
      <c r="BU441" s="46">
        <f t="shared" si="3991"/>
        <v>8.18</v>
      </c>
      <c r="BV441" s="47">
        <f t="shared" si="3992"/>
        <v>-15.333461456965416</v>
      </c>
      <c r="BW441" s="45">
        <f t="shared" si="3993"/>
        <v>-88.516314656975453</v>
      </c>
      <c r="BX441" s="49"/>
      <c r="BY441" s="10">
        <f t="shared" si="3997"/>
        <v>8833.8464891700442</v>
      </c>
      <c r="BZ441" s="48">
        <f t="shared" si="3998"/>
        <v>-2.9176794040941147</v>
      </c>
      <c r="CA441" s="31">
        <f t="shared" si="3994"/>
        <v>-0.12908519610885907</v>
      </c>
      <c r="CC441" s="44">
        <f t="shared" si="3995"/>
        <v>8.18</v>
      </c>
      <c r="CD441" s="47">
        <f t="shared" si="3995"/>
        <v>-15.333461456965416</v>
      </c>
      <c r="CE441" s="45">
        <f t="shared" si="3996"/>
        <v>-0.12908519610885907</v>
      </c>
      <c r="CF441" s="49"/>
      <c r="CG441" s="10"/>
      <c r="CH441" s="48"/>
      <c r="CI441" s="31"/>
    </row>
    <row r="442" spans="2:87" ht="18.649999999999999" customHeight="1" thickBot="1">
      <c r="D442" s="8"/>
      <c r="E442" s="8" t="s">
        <v>93</v>
      </c>
      <c r="F442" s="8"/>
      <c r="G442" s="8"/>
      <c r="H442" s="8"/>
      <c r="I442" s="8"/>
      <c r="J442" s="8" t="s">
        <v>94</v>
      </c>
      <c r="K442" s="8"/>
      <c r="L442" s="8"/>
      <c r="M442" s="8"/>
      <c r="N442" s="8"/>
      <c r="O442" s="8" t="s">
        <v>95</v>
      </c>
      <c r="P442" s="8"/>
      <c r="Q442" s="8"/>
      <c r="R442" s="8"/>
      <c r="S442" s="8"/>
      <c r="T442" s="8" t="s">
        <v>96</v>
      </c>
      <c r="U442" s="8"/>
      <c r="V442" s="8"/>
      <c r="W442" s="8"/>
      <c r="X442" s="8"/>
      <c r="Y442" s="8" t="s">
        <v>97</v>
      </c>
      <c r="Z442" s="8"/>
      <c r="AA442" s="8"/>
      <c r="AB442" s="8"/>
      <c r="AC442" s="8"/>
      <c r="AD442" s="8" t="s">
        <v>98</v>
      </c>
      <c r="AE442" s="8"/>
      <c r="AF442" s="8"/>
      <c r="AG442" s="8"/>
      <c r="AH442" s="8"/>
      <c r="AI442" s="8" t="s">
        <v>99</v>
      </c>
      <c r="AJ442" s="8"/>
      <c r="AK442" s="8"/>
      <c r="AL442" s="8"/>
      <c r="AM442" s="8"/>
      <c r="AN442" s="8" t="s">
        <v>96</v>
      </c>
      <c r="AO442" s="8"/>
      <c r="AP442" s="8"/>
      <c r="AQ442" s="8"/>
      <c r="AR442" s="8"/>
      <c r="AS442" s="8" t="s">
        <v>100</v>
      </c>
      <c r="AT442" s="8"/>
      <c r="AU442" s="8"/>
      <c r="AV442" s="8"/>
      <c r="AW442" s="8"/>
      <c r="AX442" s="8" t="s">
        <v>94</v>
      </c>
      <c r="AY442" s="8"/>
      <c r="AZ442" s="8"/>
      <c r="BA442" s="8"/>
      <c r="BB442" s="8"/>
      <c r="BC442" s="8" t="s">
        <v>101</v>
      </c>
      <c r="BD442" s="8"/>
      <c r="BE442" s="8"/>
      <c r="BF442" s="8"/>
      <c r="BG442" s="8"/>
      <c r="BH442" s="8" t="s">
        <v>96</v>
      </c>
      <c r="BI442" s="8"/>
      <c r="BJ442" s="8"/>
      <c r="BK442" s="8"/>
      <c r="BL442" s="8"/>
      <c r="BM442" s="8" t="s">
        <v>102</v>
      </c>
      <c r="BN442" s="8"/>
      <c r="BO442" s="8"/>
      <c r="BP442" s="8"/>
      <c r="BU442" s="46">
        <f t="shared" si="3991"/>
        <v>8.1999999999999993</v>
      </c>
      <c r="BV442" s="47">
        <f t="shared" si="3992"/>
        <v>-16.28556087770529</v>
      </c>
      <c r="BW442" s="45">
        <f t="shared" si="3993"/>
        <v>88.160615126421675</v>
      </c>
      <c r="BX442" s="49"/>
      <c r="BY442" s="10">
        <f t="shared" si="3997"/>
        <v>-154.67281469534151</v>
      </c>
      <c r="BZ442" s="48">
        <f t="shared" si="3998"/>
        <v>-2.6995498797607791</v>
      </c>
      <c r="CA442" s="31">
        <f t="shared" si="3994"/>
        <v>-0.103368062350764</v>
      </c>
      <c r="CC442" s="44">
        <f t="shared" si="3995"/>
        <v>8.1999999999999993</v>
      </c>
      <c r="CD442" s="47">
        <f t="shared" si="3995"/>
        <v>-16.28556087770529</v>
      </c>
      <c r="CE442" s="45">
        <f t="shared" si="3996"/>
        <v>-0.103368062350764</v>
      </c>
      <c r="CF442" s="49"/>
      <c r="CG442" s="10"/>
      <c r="CH442" s="48"/>
      <c r="CI442" s="31"/>
    </row>
    <row r="443" spans="2:87" ht="18.649999999999999" customHeight="1" thickBot="1">
      <c r="B443" s="16"/>
      <c r="D443" s="250" t="s">
        <v>22</v>
      </c>
      <c r="E443" s="251"/>
      <c r="F443" s="252" t="s">
        <v>23</v>
      </c>
      <c r="G443" s="253"/>
      <c r="H443" s="123"/>
      <c r="I443" s="242" t="s">
        <v>1</v>
      </c>
      <c r="J443" s="243"/>
      <c r="K443" s="244" t="s">
        <v>2</v>
      </c>
      <c r="L443" s="245"/>
      <c r="M443" s="123"/>
      <c r="N443" s="242" t="s">
        <v>43</v>
      </c>
      <c r="O443" s="243"/>
      <c r="P443" s="244" t="s">
        <v>44</v>
      </c>
      <c r="Q443" s="245"/>
      <c r="R443" s="123"/>
      <c r="S443" s="242" t="s">
        <v>32</v>
      </c>
      <c r="T443" s="243"/>
      <c r="U443" s="244" t="s">
        <v>33</v>
      </c>
      <c r="V443" s="245"/>
      <c r="W443" s="123"/>
      <c r="X443" s="242" t="s">
        <v>45</v>
      </c>
      <c r="Y443" s="243"/>
      <c r="Z443" s="244" t="s">
        <v>46</v>
      </c>
      <c r="AA443" s="245"/>
      <c r="AB443" s="127"/>
      <c r="AC443" s="242" t="s">
        <v>62</v>
      </c>
      <c r="AD443" s="243"/>
      <c r="AE443" s="244" t="s">
        <v>3</v>
      </c>
      <c r="AF443" s="245"/>
      <c r="AG443" s="123"/>
      <c r="AH443" s="242" t="s">
        <v>76</v>
      </c>
      <c r="AI443" s="243"/>
      <c r="AJ443" s="244" t="s">
        <v>77</v>
      </c>
      <c r="AK443" s="245"/>
      <c r="AL443" s="127"/>
      <c r="AM443" s="242" t="s">
        <v>64</v>
      </c>
      <c r="AN443" s="243"/>
      <c r="AO443" s="244" t="s">
        <v>65</v>
      </c>
      <c r="AP443" s="245"/>
      <c r="AQ443" s="123"/>
      <c r="AR443" s="242" t="s">
        <v>80</v>
      </c>
      <c r="AS443" s="243"/>
      <c r="AT443" s="244" t="s">
        <v>81</v>
      </c>
      <c r="AU443" s="245"/>
      <c r="AV443" s="127"/>
      <c r="AW443" s="242" t="s">
        <v>68</v>
      </c>
      <c r="AX443" s="243"/>
      <c r="AY443" s="244" t="s">
        <v>69</v>
      </c>
      <c r="AZ443" s="245"/>
      <c r="BA443" s="123"/>
      <c r="BB443" s="246" t="s">
        <v>84</v>
      </c>
      <c r="BC443" s="247"/>
      <c r="BD443" s="248" t="s">
        <v>85</v>
      </c>
      <c r="BE443" s="249"/>
      <c r="BF443" s="127"/>
      <c r="BG443" s="242" t="s">
        <v>72</v>
      </c>
      <c r="BH443" s="243"/>
      <c r="BI443" s="244" t="s">
        <v>73</v>
      </c>
      <c r="BJ443" s="245"/>
      <c r="BK443" s="123"/>
      <c r="BL443" s="242" t="s">
        <v>88</v>
      </c>
      <c r="BM443" s="243"/>
      <c r="BN443" s="244" t="s">
        <v>89</v>
      </c>
      <c r="BO443" s="245"/>
      <c r="BP443" s="123"/>
      <c r="BQ443" s="19" t="s">
        <v>165</v>
      </c>
      <c r="BS443" s="63" t="s">
        <v>120</v>
      </c>
      <c r="BT443" s="4"/>
      <c r="BU443" s="46">
        <f t="shared" si="3991"/>
        <v>8.2200000000000006</v>
      </c>
      <c r="BV443" s="47">
        <f t="shared" si="3992"/>
        <v>-17.20175726564743</v>
      </c>
      <c r="BW443" s="45">
        <f t="shared" si="3993"/>
        <v>85.067158832514636</v>
      </c>
      <c r="BX443" s="49"/>
      <c r="BY443" s="10">
        <f t="shared" si="3997"/>
        <v>-144.88303086964746</v>
      </c>
      <c r="BZ443" s="48">
        <f t="shared" si="3998"/>
        <v>-2.5286859189439315</v>
      </c>
      <c r="CA443" s="31">
        <f t="shared" si="3994"/>
        <v>-8.3517554746254691E-2</v>
      </c>
      <c r="CC443" s="44">
        <f t="shared" si="3995"/>
        <v>8.2200000000000006</v>
      </c>
      <c r="CD443" s="47">
        <f t="shared" si="3995"/>
        <v>-17.20175726564743</v>
      </c>
      <c r="CE443" s="45">
        <f t="shared" si="3996"/>
        <v>-8.3517554746254691E-2</v>
      </c>
      <c r="CF443" s="49"/>
      <c r="CG443" s="10"/>
      <c r="CH443" s="48"/>
      <c r="CI443" s="31"/>
    </row>
    <row r="444" spans="2:87" ht="18.649999999999999" customHeight="1" thickTop="1" thickBot="1">
      <c r="B444" s="39">
        <v>1.2</v>
      </c>
      <c r="D444" s="25">
        <f t="shared" ref="D444" si="4249">COS($F$8*$B444)</f>
        <v>0.92163264087680996</v>
      </c>
      <c r="E444" s="26">
        <v>0</v>
      </c>
      <c r="F444" s="10">
        <v>0</v>
      </c>
      <c r="G444" s="85">
        <f t="shared" ref="G444" si="4250">$E$8*SIN($B444*$F$8)</f>
        <v>1.1641904815939412</v>
      </c>
      <c r="I444" s="21">
        <v>1</v>
      </c>
      <c r="J444" s="24">
        <v>0</v>
      </c>
      <c r="K444" s="22">
        <v>0</v>
      </c>
      <c r="L444" s="23">
        <v>0</v>
      </c>
      <c r="N444" s="21">
        <f t="shared" ref="N444" si="4251">D444*I444+F444*I447-E444*J444-G444*J447</f>
        <v>-1.3848660588679587</v>
      </c>
      <c r="O444" s="24">
        <f t="shared" ref="O444" si="4252">(D444*J444+E444*I444+F444*J447+G444*I447)</f>
        <v>0</v>
      </c>
      <c r="P444" s="22">
        <f t="shared" ref="P444" si="4253">D444*K444+F444*K447-E444*L444-G444*L447</f>
        <v>0</v>
      </c>
      <c r="Q444" s="23">
        <f t="shared" ref="Q444" si="4254">(D444*L444+E444*K444+F444*L447+G444*K447)</f>
        <v>1.1641904815939412</v>
      </c>
      <c r="S444" s="25">
        <f t="shared" ref="S444" si="4255">COS($U$8*$B444)</f>
        <v>0.76773879174440418</v>
      </c>
      <c r="T444" s="26">
        <v>0</v>
      </c>
      <c r="U444" s="10">
        <v>0</v>
      </c>
      <c r="V444" s="85">
        <f t="shared" ref="V444" si="4256">$T$8*SIN($B444*$U$8)</f>
        <v>1.92228882555603</v>
      </c>
      <c r="X444" s="21">
        <f t="shared" ref="X444" si="4257">N444*S444+P444*S447-O444*T444-Q444*T447</f>
        <v>-1.3118721007172023</v>
      </c>
      <c r="Y444" s="24">
        <f t="shared" ref="Y444" si="4258">(N444*T444+O444*S444+P444*T447+Q444*S447)</f>
        <v>0</v>
      </c>
      <c r="Z444" s="22">
        <f t="shared" ref="Z444" si="4259">N444*U444+P444*U447-O444*V444-Q444*V447</f>
        <v>0</v>
      </c>
      <c r="AA444" s="23">
        <f t="shared" ref="AA444" si="4260">(N444*V444+O444*U444+P444*V447+Q444*U447)</f>
        <v>-1.7683183561544276</v>
      </c>
      <c r="AB444" s="8"/>
      <c r="AC444" s="21">
        <v>1</v>
      </c>
      <c r="AD444" s="24">
        <v>0</v>
      </c>
      <c r="AE444" s="22">
        <v>0</v>
      </c>
      <c r="AF444" s="23">
        <v>0</v>
      </c>
      <c r="AH444" s="21">
        <f t="shared" ref="AH444" si="4261">X444*AC444+Z444*AC447-Y444*AD444-AA444*AD447</f>
        <v>2.7679224298309228</v>
      </c>
      <c r="AI444" s="24">
        <f t="shared" ref="AI444" si="4262">(X444*AD444+Y444*AC444+Z444*AD447+AA444*AC447)</f>
        <v>0</v>
      </c>
      <c r="AJ444" s="22">
        <f t="shared" ref="AJ444" si="4263">X444*AE444+Z444*AE447-Y444*AF444-AA444*AF447</f>
        <v>0</v>
      </c>
      <c r="AK444" s="23">
        <f t="shared" ref="AK444" si="4264">(X444*AF444+Y444*AE444+Z444*AF447+AA444*AE447)</f>
        <v>-1.7683183561544276</v>
      </c>
      <c r="AL444" s="8"/>
      <c r="AM444" s="25">
        <f t="shared" ref="AM444" si="4265">COS($AO$8*$B444)</f>
        <v>0.76773879174440418</v>
      </c>
      <c r="AN444" s="26">
        <v>0</v>
      </c>
      <c r="AO444" s="10">
        <v>0</v>
      </c>
      <c r="AP444" s="85">
        <f t="shared" ref="AP444" si="4266">$AN$8*SIN($B444*$AO$8)</f>
        <v>1.92228882555603</v>
      </c>
      <c r="AR444" s="21">
        <f t="shared" ref="AR444" si="4267">AH444*AM444+AJ444*AM447-AI444*AN444-AK444*AN447</f>
        <v>2.5027323792607685</v>
      </c>
      <c r="AS444" s="24">
        <f t="shared" ref="AS444" si="4268">(AH444*AN444+AI444*AM444+AJ444*AN447+AK444*AM447)</f>
        <v>0</v>
      </c>
      <c r="AT444" s="22">
        <f t="shared" ref="AT444" si="4269">AH444*AO444+AJ444*AO447-AI444*AP444-AK444*AP447</f>
        <v>0</v>
      </c>
      <c r="AU444" s="23">
        <f t="shared" ref="AU444" si="4270">(AH444*AP444+AI444*AO444+AJ444*AP447+AK444*AO447)</f>
        <v>3.9631397586964261</v>
      </c>
      <c r="AV444" s="8"/>
      <c r="AW444" s="21">
        <v>1</v>
      </c>
      <c r="AX444" s="24">
        <v>0</v>
      </c>
      <c r="AY444" s="22">
        <v>0</v>
      </c>
      <c r="AZ444" s="23">
        <v>0</v>
      </c>
      <c r="BB444" s="21">
        <f t="shared" ref="BB444" si="4271">AR444*AW444+AT444*AW447-AS444*AX444-AU444*AX447</f>
        <v>-5.3490554895292375</v>
      </c>
      <c r="BC444" s="24">
        <f t="shared" ref="BC444" si="4272">(AR444*AX444+AS444*AW444+AT444*AX447+AU444*AW447)</f>
        <v>0</v>
      </c>
      <c r="BD444" s="22">
        <f t="shared" ref="BD444" si="4273">AR444*AY444+AT444*AY447-AS444*AZ444-AU444*AZ447</f>
        <v>0</v>
      </c>
      <c r="BE444" s="23">
        <f t="shared" ref="BE444" si="4274">(AR444*AZ444+AS444*AY444+AT444*AZ447+AU444*AY447)</f>
        <v>3.9631397586964261</v>
      </c>
      <c r="BF444" s="8"/>
      <c r="BG444" s="25">
        <f t="shared" ref="BG444" si="4275">COS($BI$8*$B444)</f>
        <v>0.92162764228070182</v>
      </c>
      <c r="BH444" s="26">
        <v>0</v>
      </c>
      <c r="BI444" s="10">
        <v>0</v>
      </c>
      <c r="BJ444" s="85">
        <f t="shared" ref="BJ444" si="4276">$BH$8*SIN($B444*$BI$8)</f>
        <v>1.1642260952482695</v>
      </c>
      <c r="BL444" s="21">
        <f t="shared" ref="BL444" si="4277">BB444*BG444+BD444*BG447-BC444*BH444-BE444*BH447</f>
        <v>-5.442503035486844</v>
      </c>
      <c r="BM444" s="24">
        <f t="shared" ref="BM444" si="4278">(BB444*BH444+BC444*BG444+BD444*BH447+BE444*BG447)</f>
        <v>0</v>
      </c>
      <c r="BN444" s="22">
        <f t="shared" ref="BN444" si="4279">BB444*BI444+BD444*BI447-BC444*BJ444-BE444*BJ447</f>
        <v>0</v>
      </c>
      <c r="BO444" s="23">
        <f t="shared" ref="BO444" si="4280">(BB444*BJ444+BC444*BI444+BD444*BJ447+BE444*BI447)</f>
        <v>-2.5749708340046475</v>
      </c>
      <c r="BQ444" s="27">
        <f t="shared" ref="BQ444" si="4281">20*LOG((2*$BL$8)/(($BL$8*BL444+BN444+$BL$8*BL447+BN447)^2+($BL$8*BM444+BO444+$BL$8*BM447+BO447)^2)^0.5)</f>
        <v>-16.799754377478365</v>
      </c>
      <c r="BS444" s="64">
        <f t="shared" ref="BS444" si="4282">((BL444^2+BM444^2)/(BL447^2+BM447^2))^0.5</f>
        <v>0.48961221465309812</v>
      </c>
      <c r="BT444" s="4"/>
      <c r="BU444" s="46">
        <f t="shared" si="3991"/>
        <v>8.24</v>
      </c>
      <c r="BV444" s="47">
        <f t="shared" si="3992"/>
        <v>-18.084050507684651</v>
      </c>
      <c r="BW444" s="45">
        <f t="shared" si="3993"/>
        <v>82.169498215121749</v>
      </c>
      <c r="BX444" s="49"/>
      <c r="BY444" s="10">
        <f t="shared" si="3997"/>
        <v>-136.50557107602103</v>
      </c>
      <c r="BZ444" s="48">
        <f t="shared" si="3998"/>
        <v>-2.3824716625917057</v>
      </c>
      <c r="CA444" s="31">
        <f t="shared" si="3994"/>
        <v>-6.8041976019519515E-2</v>
      </c>
      <c r="CC444" s="44">
        <f t="shared" si="3995"/>
        <v>8.24</v>
      </c>
      <c r="CD444" s="47">
        <f t="shared" si="3995"/>
        <v>-18.084050507684651</v>
      </c>
      <c r="CE444" s="45">
        <f t="shared" si="3996"/>
        <v>-6.8041976019519515E-2</v>
      </c>
      <c r="CF444" s="49"/>
      <c r="CG444" s="10"/>
      <c r="CH444" s="48"/>
      <c r="CI444" s="31"/>
    </row>
    <row r="445" spans="2:87" ht="18.649999999999999" customHeight="1" thickBot="1">
      <c r="D445" s="25"/>
      <c r="E445" s="10"/>
      <c r="F445" s="10"/>
      <c r="G445" s="31"/>
      <c r="I445" s="29"/>
      <c r="L445" s="30"/>
      <c r="N445" s="29"/>
      <c r="Q445" s="30"/>
      <c r="S445" s="29"/>
      <c r="V445" s="30"/>
      <c r="X445" s="29"/>
      <c r="AA445" s="30"/>
      <c r="AC445" s="29"/>
      <c r="AF445" s="30"/>
      <c r="AH445" s="29"/>
      <c r="AK445" s="30"/>
      <c r="AM445" s="29"/>
      <c r="AP445" s="30"/>
      <c r="AR445" s="29"/>
      <c r="AU445" s="30"/>
      <c r="AW445" s="29"/>
      <c r="AZ445" s="30"/>
      <c r="BB445" s="29"/>
      <c r="BE445" s="30"/>
      <c r="BG445" s="29"/>
      <c r="BJ445" s="30"/>
      <c r="BL445" s="29"/>
      <c r="BO445" s="30"/>
      <c r="BS445" s="65"/>
      <c r="BT445" s="65"/>
      <c r="BU445" s="46">
        <f t="shared" si="3991"/>
        <v>8.26</v>
      </c>
      <c r="BV445" s="47">
        <f t="shared" si="3992"/>
        <v>-18.934490512995744</v>
      </c>
      <c r="BW445" s="45">
        <f t="shared" si="3993"/>
        <v>79.439386793601386</v>
      </c>
      <c r="BX445" s="49"/>
      <c r="BY445" s="10">
        <f t="shared" si="3997"/>
        <v>-129.31461306574894</v>
      </c>
      <c r="BZ445" s="48">
        <f t="shared" si="3998"/>
        <v>-2.2569657689397977</v>
      </c>
      <c r="CA445" s="31">
        <f t="shared" si="3994"/>
        <v>-5.5863150325744737E-2</v>
      </c>
      <c r="CC445" s="44">
        <f t="shared" si="3995"/>
        <v>8.26</v>
      </c>
      <c r="CD445" s="47">
        <f t="shared" si="3995"/>
        <v>-18.934490512995744</v>
      </c>
      <c r="CE445" s="45">
        <f t="shared" si="3996"/>
        <v>-5.5863150325744737E-2</v>
      </c>
      <c r="CF445" s="49"/>
      <c r="CG445" s="10"/>
      <c r="CH445" s="48"/>
      <c r="CI445" s="31"/>
    </row>
    <row r="446" spans="2:87" ht="18.649999999999999" customHeight="1" thickBot="1">
      <c r="D446" s="254" t="s">
        <v>24</v>
      </c>
      <c r="E446" s="255"/>
      <c r="F446" s="256" t="s">
        <v>25</v>
      </c>
      <c r="G446" s="257"/>
      <c r="H446" s="123"/>
      <c r="I446" s="242" t="s">
        <v>4</v>
      </c>
      <c r="J446" s="243"/>
      <c r="K446" s="244" t="s">
        <v>5</v>
      </c>
      <c r="L446" s="245"/>
      <c r="M446" s="123"/>
      <c r="N446" s="242" t="s">
        <v>6</v>
      </c>
      <c r="O446" s="243"/>
      <c r="P446" s="244" t="s">
        <v>7</v>
      </c>
      <c r="Q446" s="245"/>
      <c r="R446" s="123"/>
      <c r="S446" s="242" t="s">
        <v>34</v>
      </c>
      <c r="T446" s="243"/>
      <c r="U446" s="244" t="s">
        <v>35</v>
      </c>
      <c r="V446" s="245"/>
      <c r="W446" s="123"/>
      <c r="X446" s="242" t="s">
        <v>47</v>
      </c>
      <c r="Y446" s="243"/>
      <c r="Z446" s="244" t="s">
        <v>48</v>
      </c>
      <c r="AA446" s="245"/>
      <c r="AB446" s="127"/>
      <c r="AC446" s="242" t="s">
        <v>63</v>
      </c>
      <c r="AD446" s="243"/>
      <c r="AE446" s="244" t="s">
        <v>8</v>
      </c>
      <c r="AF446" s="245"/>
      <c r="AG446" s="123"/>
      <c r="AH446" s="242" t="s">
        <v>78</v>
      </c>
      <c r="AI446" s="243"/>
      <c r="AJ446" s="244" t="s">
        <v>79</v>
      </c>
      <c r="AK446" s="245"/>
      <c r="AL446" s="127"/>
      <c r="AM446" s="242" t="s">
        <v>67</v>
      </c>
      <c r="AN446" s="243"/>
      <c r="AO446" s="244" t="s">
        <v>66</v>
      </c>
      <c r="AP446" s="245"/>
      <c r="AQ446" s="123"/>
      <c r="AR446" s="242" t="s">
        <v>83</v>
      </c>
      <c r="AS446" s="243"/>
      <c r="AT446" s="244" t="s">
        <v>82</v>
      </c>
      <c r="AU446" s="245"/>
      <c r="AV446" s="127"/>
      <c r="AW446" s="242" t="s">
        <v>71</v>
      </c>
      <c r="AX446" s="243"/>
      <c r="AY446" s="244" t="s">
        <v>70</v>
      </c>
      <c r="AZ446" s="245"/>
      <c r="BA446" s="123"/>
      <c r="BB446" s="124" t="s">
        <v>87</v>
      </c>
      <c r="BC446" s="125"/>
      <c r="BD446" s="122" t="s">
        <v>86</v>
      </c>
      <c r="BE446" s="126"/>
      <c r="BF446" s="127"/>
      <c r="BG446" s="242" t="s">
        <v>74</v>
      </c>
      <c r="BH446" s="243"/>
      <c r="BI446" s="244" t="s">
        <v>75</v>
      </c>
      <c r="BJ446" s="245"/>
      <c r="BK446" s="123"/>
      <c r="BL446" s="242" t="s">
        <v>91</v>
      </c>
      <c r="BM446" s="243"/>
      <c r="BN446" s="244" t="s">
        <v>90</v>
      </c>
      <c r="BO446" s="245"/>
      <c r="BP446" s="123"/>
      <c r="BQ446" s="35" t="s">
        <v>166</v>
      </c>
      <c r="BS446" s="66" t="s">
        <v>121</v>
      </c>
      <c r="BT446" s="65"/>
      <c r="BU446" s="46">
        <f t="shared" si="3991"/>
        <v>8.2799999999999994</v>
      </c>
      <c r="BV446" s="47">
        <f t="shared" si="3992"/>
        <v>-19.755105294047418</v>
      </c>
      <c r="BW446" s="45">
        <f t="shared" si="3993"/>
        <v>76.853094532286462</v>
      </c>
      <c r="BX446" s="49"/>
      <c r="BY446" s="10">
        <f t="shared" si="3997"/>
        <v>-123.12675642743208</v>
      </c>
      <c r="BZ446" s="48">
        <f t="shared" si="3998"/>
        <v>-2.1489672969597802</v>
      </c>
      <c r="CA446" s="31">
        <f t="shared" si="3994"/>
        <v>-4.6193557791509451E-2</v>
      </c>
      <c r="CC446" s="44">
        <f t="shared" si="3995"/>
        <v>8.2799999999999994</v>
      </c>
      <c r="CD446" s="47">
        <f t="shared" si="3995"/>
        <v>-19.755105294047418</v>
      </c>
      <c r="CE446" s="45">
        <f t="shared" si="3996"/>
        <v>-4.6193557791509451E-2</v>
      </c>
      <c r="CF446" s="49"/>
      <c r="CG446" s="10"/>
      <c r="CH446" s="48"/>
      <c r="CI446" s="31"/>
    </row>
    <row r="447" spans="2:87" ht="18.649999999999999" customHeight="1" thickTop="1" thickBot="1">
      <c r="D447" s="15">
        <v>0</v>
      </c>
      <c r="E447" s="145">
        <f t="shared" ref="E447" si="4283">(1/$E$8)*SIN($B444*$F$8)</f>
        <v>0.12935449795488235</v>
      </c>
      <c r="F447" s="15">
        <f t="shared" ref="F447" si="4284">COS($F$8*$B444)</f>
        <v>0.92163264087680996</v>
      </c>
      <c r="G447" s="37">
        <v>0</v>
      </c>
      <c r="I447" s="21">
        <v>0</v>
      </c>
      <c r="J447" s="24">
        <f t="shared" ref="J447" si="4285">(TAN($K$8*$B444))/$J$8</f>
        <v>1.9812038804739633</v>
      </c>
      <c r="K447" s="22">
        <v>1</v>
      </c>
      <c r="L447" s="23">
        <v>0</v>
      </c>
      <c r="N447" s="21">
        <f t="shared" ref="N447" si="4286">D447*I444+F447*I447-E447*J444-G447*J447</f>
        <v>0</v>
      </c>
      <c r="O447" s="24">
        <f t="shared" ref="O447" si="4287">(D447*J444+E447*I444+F447*J447+G447*I447)</f>
        <v>1.9552966624314849</v>
      </c>
      <c r="P447" s="22">
        <f t="shared" ref="P447" si="4288">D447*K444+F447*K447-E447*L444-G447*L447</f>
        <v>0.92163264087680996</v>
      </c>
      <c r="Q447" s="23">
        <f t="shared" ref="Q447" si="4289">(D447*L444+E447*K444+F447*L447+G447*K447)</f>
        <v>0</v>
      </c>
      <c r="S447" s="15">
        <v>0</v>
      </c>
      <c r="T447" s="145">
        <f t="shared" ref="T447" si="4290">(1/$T$8)*SIN($B444*$U$8)</f>
        <v>0.21358764728400331</v>
      </c>
      <c r="U447" s="15">
        <f t="shared" ref="U447" si="4291">COS($U$8*$B444)</f>
        <v>0.76773879174440418</v>
      </c>
      <c r="V447" s="37">
        <v>0</v>
      </c>
      <c r="X447" s="21">
        <f t="shared" ref="X447" si="4292">N447*S444+P447*S447-O447*T444-Q447*T447</f>
        <v>0</v>
      </c>
      <c r="Y447" s="24">
        <f t="shared" ref="Y447" si="4293">(N447*T444+O447*S444+P447*T447+Q447*S447)</f>
        <v>1.6980064445420349</v>
      </c>
      <c r="Z447" s="22">
        <f t="shared" ref="Z447" si="4294">N447*U444+P447*U447-O447*V444-Q447*V447</f>
        <v>-3.0510717947000776</v>
      </c>
      <c r="AA447" s="23">
        <f t="shared" ref="AA447" si="4295">(N447*V444+O447*U444+P447*V447+Q447*U447)</f>
        <v>0</v>
      </c>
      <c r="AB447" s="8"/>
      <c r="AC447" s="21">
        <v>0</v>
      </c>
      <c r="AD447" s="24">
        <f t="shared" ref="AD447" si="4296">(TAN($AE$8*$B444))/$AD$8</f>
        <v>2.3071606514454097</v>
      </c>
      <c r="AE447" s="22">
        <v>1</v>
      </c>
      <c r="AF447" s="23">
        <v>0</v>
      </c>
      <c r="AH447" s="21">
        <f t="shared" ref="AH447" si="4297">X447*AC444+Z447*AC447-Y447*AD444-AA447*AD447</f>
        <v>0</v>
      </c>
      <c r="AI447" s="24">
        <f t="shared" ref="AI447" si="4298">(X447*AD444+Y447*AC444+Z447*AD447+AA447*AC447)</f>
        <v>-5.3413063449249121</v>
      </c>
      <c r="AJ447" s="22">
        <f t="shared" ref="AJ447" si="4299">X447*AE444+Z447*AE447-Y447*AF444-AA447*AF447</f>
        <v>-3.0510717947000776</v>
      </c>
      <c r="AK447" s="23">
        <f t="shared" ref="AK447" si="4300">(X447*AF444+Y447*AE444+Z447*AF447+AA447*AE447)</f>
        <v>0</v>
      </c>
      <c r="AL447" s="8"/>
      <c r="AM447" s="15">
        <v>0</v>
      </c>
      <c r="AN447" s="85">
        <f t="shared" ref="AN447" si="4301">(1/$AN$8)*SIN($B444*$AO$8)</f>
        <v>0.21358764728400331</v>
      </c>
      <c r="AO447" s="25">
        <f t="shared" ref="AO447" si="4302">COS($AO$8*$B444)</f>
        <v>0.76773879174440418</v>
      </c>
      <c r="AP447" s="37">
        <v>0</v>
      </c>
      <c r="AR447" s="21">
        <f t="shared" ref="AR447" si="4303">AH447*AM444+AJ447*AM447-AI447*AN444-AK447*AN447</f>
        <v>0</v>
      </c>
      <c r="AS447" s="24">
        <f t="shared" ref="AS447" si="4304">(AH447*AN444+AI447*AM444+AJ447*AN447+AK447*AM447)</f>
        <v>-4.7523993259139425</v>
      </c>
      <c r="AT447" s="22">
        <f t="shared" ref="AT447" si="4305">AH447*AO444+AJ447*AO447-AI447*AP444-AK447*AP447</f>
        <v>7.9251073275322126</v>
      </c>
      <c r="AU447" s="23">
        <f t="shared" ref="AU447" si="4306">(AH447*AP444+AI447*AO444+AJ447*AP447+AK447*AO447)</f>
        <v>0</v>
      </c>
      <c r="AV447" s="8"/>
      <c r="AW447" s="21">
        <v>0</v>
      </c>
      <c r="AX447" s="24">
        <f t="shared" ref="AX447" si="4307">(TAN($AY$8*$B444))/$AX$8</f>
        <v>1.9812038804739633</v>
      </c>
      <c r="AY447" s="22">
        <v>1</v>
      </c>
      <c r="AZ447" s="23">
        <v>0</v>
      </c>
      <c r="BB447" s="21">
        <f t="shared" ref="BB447" si="4308">AR447*AW444+AT447*AW447-AS447*AX444-AU447*AX447</f>
        <v>0</v>
      </c>
      <c r="BC447" s="24">
        <f t="shared" ref="BC447" si="4309">(AR447*AX444+AS447*AW444+AT447*AX447+AU447*AW447)</f>
        <v>10.94885406456552</v>
      </c>
      <c r="BD447" s="22">
        <f t="shared" ref="BD447" si="4310">AR447*AY444+AT447*AY447-AS447*AZ444-AU447*AZ447</f>
        <v>7.9251073275322126</v>
      </c>
      <c r="BE447" s="23">
        <f t="shared" ref="BE447" si="4311">(AR447*AZ444+AS447*AY444+AT447*AZ447+AU447*AY447)</f>
        <v>0</v>
      </c>
      <c r="BF447" s="8"/>
      <c r="BG447" s="15">
        <v>0</v>
      </c>
      <c r="BH447" s="85">
        <f t="shared" ref="BH447" si="4312">(1/$BH$8)*SIN($B444*$BI$8)</f>
        <v>0.12935845502758547</v>
      </c>
      <c r="BI447" s="25">
        <f t="shared" ref="BI447" si="4313">COS($BI$8*$B444)</f>
        <v>0.92162764228070182</v>
      </c>
      <c r="BJ447" s="37">
        <v>0</v>
      </c>
      <c r="BL447" s="21">
        <f t="shared" ref="BL447" si="4314">BB447*BG444+BD447*BG447-BC447*BH444-BE447*BH447</f>
        <v>0</v>
      </c>
      <c r="BM447" s="24">
        <f t="shared" ref="BM447" si="4315">(BB447*BH444+BC447*BG444+BD447*BH447+BE447*BG447)</f>
        <v>11.115946197018362</v>
      </c>
      <c r="BN447" s="22">
        <f t="shared" ref="BN447" si="4316">BB447*BI444+BD447*BI447-BC447*BJ444-BE447*BJ447</f>
        <v>-5.442943633937233</v>
      </c>
      <c r="BO447" s="23">
        <f t="shared" ref="BO447" si="4317">(BB447*BJ444+BC447*BI444+BD447*BJ447+BE447*BI447)</f>
        <v>0</v>
      </c>
      <c r="BQ447" s="38">
        <f t="shared" ref="BQ447" si="4318">(180/PI())*ATAN(-1*(($BL$8*BM444+BO444+$BL$8*BM447+BO447)/($BL$8*BL444+BN444+$BL$8*BL447+BN447)))</f>
        <v>38.118557973287643</v>
      </c>
      <c r="BS447" s="67">
        <f t="shared" ref="BS447" si="4319">20*LOG(((($BL$8*BL444+BN444-$BL$8*BL447-BN447)^2+($BL$8*BM444+BO444-$BL$8*BM447-BO447)^2)/(($BL$8*BL444+BN444+$BL$8*BL447+BN447)^2+($BL$8*BM444+BO444+$BL$8*BM447+BO447)^2))^0.5)</f>
        <v>-9.1703514705600828E-2</v>
      </c>
      <c r="BT447" s="65"/>
      <c r="BU447" s="46">
        <f t="shared" si="3991"/>
        <v>8.3000000000000007</v>
      </c>
      <c r="BV447" s="47">
        <f t="shared" si="3992"/>
        <v>-20.547860108933399</v>
      </c>
      <c r="BW447" s="45">
        <f t="shared" si="3993"/>
        <v>74.390559403737655</v>
      </c>
      <c r="BX447" s="49"/>
      <c r="BY447" s="10">
        <f t="shared" si="3997"/>
        <v>-117.79254820637102</v>
      </c>
      <c r="BZ447" s="48">
        <f t="shared" si="3998"/>
        <v>-2.0558678005153155</v>
      </c>
      <c r="CA447" s="31">
        <f t="shared" si="3994"/>
        <v>-3.8452048754903982E-2</v>
      </c>
      <c r="CC447" s="44">
        <f t="shared" si="3995"/>
        <v>8.3000000000000007</v>
      </c>
      <c r="CD447" s="47">
        <f t="shared" si="3995"/>
        <v>-20.547860108933399</v>
      </c>
      <c r="CE447" s="45">
        <f t="shared" si="3996"/>
        <v>-3.8452048754903982E-2</v>
      </c>
      <c r="CF447" s="49"/>
      <c r="CG447" s="10"/>
      <c r="CH447" s="48"/>
      <c r="CI447" s="31"/>
    </row>
    <row r="448" spans="2:87" ht="18.649999999999999" customHeight="1">
      <c r="BS448" s="32"/>
      <c r="BU448" s="46">
        <f t="shared" si="3991"/>
        <v>8.32</v>
      </c>
      <c r="BV448" s="47">
        <f t="shared" si="3992"/>
        <v>-21.314636193921896</v>
      </c>
      <c r="BW448" s="45">
        <f t="shared" si="3993"/>
        <v>72.034708439610284</v>
      </c>
      <c r="BX448" s="49"/>
      <c r="BY448" s="10">
        <f t="shared" si="3997"/>
        <v>-113.18968177076229</v>
      </c>
      <c r="BZ448" s="48">
        <f t="shared" si="3998"/>
        <v>-1.9755326261844073</v>
      </c>
      <c r="CA448" s="31">
        <f t="shared" si="3994"/>
        <v>-3.2205494471083368E-2</v>
      </c>
      <c r="CC448" s="44">
        <f t="shared" si="3995"/>
        <v>8.32</v>
      </c>
      <c r="CD448" s="47">
        <f t="shared" si="3995"/>
        <v>-21.314636193921896</v>
      </c>
      <c r="CE448" s="45">
        <f t="shared" si="3996"/>
        <v>-3.2205494471083368E-2</v>
      </c>
      <c r="CF448" s="49"/>
      <c r="CG448" s="10"/>
      <c r="CH448" s="48"/>
      <c r="CI448" s="31"/>
    </row>
    <row r="449" spans="2:87" ht="18.649999999999999" customHeight="1" thickBot="1">
      <c r="D449" s="8"/>
      <c r="E449" s="8" t="s">
        <v>93</v>
      </c>
      <c r="F449" s="8"/>
      <c r="G449" s="8"/>
      <c r="H449" s="8"/>
      <c r="I449" s="8"/>
      <c r="J449" s="8" t="s">
        <v>94</v>
      </c>
      <c r="K449" s="8"/>
      <c r="L449" s="8"/>
      <c r="M449" s="8"/>
      <c r="N449" s="8"/>
      <c r="O449" s="8" t="s">
        <v>95</v>
      </c>
      <c r="P449" s="8"/>
      <c r="Q449" s="8"/>
      <c r="R449" s="8"/>
      <c r="S449" s="8"/>
      <c r="T449" s="8" t="s">
        <v>96</v>
      </c>
      <c r="U449" s="8"/>
      <c r="V449" s="8"/>
      <c r="W449" s="8"/>
      <c r="X449" s="8"/>
      <c r="Y449" s="8" t="s">
        <v>97</v>
      </c>
      <c r="Z449" s="8"/>
      <c r="AA449" s="8"/>
      <c r="AB449" s="8"/>
      <c r="AC449" s="8"/>
      <c r="AD449" s="8" t="s">
        <v>98</v>
      </c>
      <c r="AE449" s="8"/>
      <c r="AF449" s="8"/>
      <c r="AG449" s="8"/>
      <c r="AH449" s="8"/>
      <c r="AI449" s="8" t="s">
        <v>99</v>
      </c>
      <c r="AJ449" s="8"/>
      <c r="AK449" s="8"/>
      <c r="AL449" s="8"/>
      <c r="AM449" s="8"/>
      <c r="AN449" s="8" t="s">
        <v>96</v>
      </c>
      <c r="AO449" s="8"/>
      <c r="AP449" s="8"/>
      <c r="AQ449" s="8"/>
      <c r="AR449" s="8"/>
      <c r="AS449" s="8" t="s">
        <v>100</v>
      </c>
      <c r="AT449" s="8"/>
      <c r="AU449" s="8"/>
      <c r="AV449" s="8"/>
      <c r="AW449" s="8"/>
      <c r="AX449" s="8" t="s">
        <v>94</v>
      </c>
      <c r="AY449" s="8"/>
      <c r="AZ449" s="8"/>
      <c r="BA449" s="8"/>
      <c r="BB449" s="8"/>
      <c r="BC449" s="8" t="s">
        <v>101</v>
      </c>
      <c r="BD449" s="8"/>
      <c r="BE449" s="8"/>
      <c r="BF449" s="8"/>
      <c r="BG449" s="8"/>
      <c r="BH449" s="8" t="s">
        <v>96</v>
      </c>
      <c r="BI449" s="8"/>
      <c r="BJ449" s="8"/>
      <c r="BK449" s="8"/>
      <c r="BL449" s="8"/>
      <c r="BM449" s="8" t="s">
        <v>102</v>
      </c>
      <c r="BN449" s="8"/>
      <c r="BO449" s="8"/>
      <c r="BP449" s="8"/>
      <c r="BU449" s="46">
        <f t="shared" si="3991"/>
        <v>8.34</v>
      </c>
      <c r="BV449" s="47">
        <f t="shared" si="3992"/>
        <v>-22.0572217408779</v>
      </c>
      <c r="BW449" s="45">
        <f t="shared" si="3993"/>
        <v>69.770914804195087</v>
      </c>
      <c r="BX449" s="49"/>
      <c r="BY449" s="10">
        <f t="shared" si="3997"/>
        <v>-109.21759572816276</v>
      </c>
      <c r="BZ449" s="48">
        <f t="shared" si="3998"/>
        <v>-1.9062066465685339</v>
      </c>
      <c r="CA449" s="31">
        <f t="shared" si="3994"/>
        <v>-2.7128003407800992E-2</v>
      </c>
      <c r="CC449" s="44">
        <f t="shared" si="3995"/>
        <v>8.34</v>
      </c>
      <c r="CD449" s="47">
        <f t="shared" si="3995"/>
        <v>-22.0572217408779</v>
      </c>
      <c r="CE449" s="45">
        <f t="shared" si="3996"/>
        <v>-2.7128003407800992E-2</v>
      </c>
      <c r="CF449" s="49"/>
      <c r="CG449" s="10"/>
      <c r="CH449" s="48"/>
      <c r="CI449" s="31"/>
    </row>
    <row r="450" spans="2:87" ht="18.649999999999999" customHeight="1" thickBot="1">
      <c r="B450" s="16"/>
      <c r="D450" s="250" t="s">
        <v>22</v>
      </c>
      <c r="E450" s="251"/>
      <c r="F450" s="252" t="s">
        <v>23</v>
      </c>
      <c r="G450" s="253"/>
      <c r="H450" s="123"/>
      <c r="I450" s="242" t="s">
        <v>1</v>
      </c>
      <c r="J450" s="243"/>
      <c r="K450" s="244" t="s">
        <v>2</v>
      </c>
      <c r="L450" s="245"/>
      <c r="M450" s="123"/>
      <c r="N450" s="242" t="s">
        <v>43</v>
      </c>
      <c r="O450" s="243"/>
      <c r="P450" s="244" t="s">
        <v>44</v>
      </c>
      <c r="Q450" s="245"/>
      <c r="R450" s="123"/>
      <c r="S450" s="242" t="s">
        <v>32</v>
      </c>
      <c r="T450" s="243"/>
      <c r="U450" s="244" t="s">
        <v>33</v>
      </c>
      <c r="V450" s="245"/>
      <c r="W450" s="123"/>
      <c r="X450" s="242" t="s">
        <v>45</v>
      </c>
      <c r="Y450" s="243"/>
      <c r="Z450" s="244" t="s">
        <v>46</v>
      </c>
      <c r="AA450" s="245"/>
      <c r="AB450" s="127"/>
      <c r="AC450" s="242" t="s">
        <v>62</v>
      </c>
      <c r="AD450" s="243"/>
      <c r="AE450" s="244" t="s">
        <v>3</v>
      </c>
      <c r="AF450" s="245"/>
      <c r="AG450" s="123"/>
      <c r="AH450" s="242" t="s">
        <v>76</v>
      </c>
      <c r="AI450" s="243"/>
      <c r="AJ450" s="244" t="s">
        <v>77</v>
      </c>
      <c r="AK450" s="245"/>
      <c r="AL450" s="127"/>
      <c r="AM450" s="242" t="s">
        <v>64</v>
      </c>
      <c r="AN450" s="243"/>
      <c r="AO450" s="244" t="s">
        <v>65</v>
      </c>
      <c r="AP450" s="245"/>
      <c r="AQ450" s="123"/>
      <c r="AR450" s="242" t="s">
        <v>80</v>
      </c>
      <c r="AS450" s="243"/>
      <c r="AT450" s="244" t="s">
        <v>81</v>
      </c>
      <c r="AU450" s="245"/>
      <c r="AV450" s="127"/>
      <c r="AW450" s="242" t="s">
        <v>68</v>
      </c>
      <c r="AX450" s="243"/>
      <c r="AY450" s="244" t="s">
        <v>69</v>
      </c>
      <c r="AZ450" s="245"/>
      <c r="BA450" s="123"/>
      <c r="BB450" s="246" t="s">
        <v>84</v>
      </c>
      <c r="BC450" s="247"/>
      <c r="BD450" s="248" t="s">
        <v>85</v>
      </c>
      <c r="BE450" s="249"/>
      <c r="BF450" s="127"/>
      <c r="BG450" s="242" t="s">
        <v>72</v>
      </c>
      <c r="BH450" s="243"/>
      <c r="BI450" s="244" t="s">
        <v>73</v>
      </c>
      <c r="BJ450" s="245"/>
      <c r="BK450" s="123"/>
      <c r="BL450" s="242" t="s">
        <v>88</v>
      </c>
      <c r="BM450" s="243"/>
      <c r="BN450" s="244" t="s">
        <v>89</v>
      </c>
      <c r="BO450" s="245"/>
      <c r="BP450" s="123"/>
      <c r="BQ450" s="19" t="s">
        <v>165</v>
      </c>
      <c r="BS450" s="63" t="s">
        <v>120</v>
      </c>
      <c r="BT450" s="4"/>
      <c r="BU450" s="46">
        <f t="shared" si="3991"/>
        <v>8.36</v>
      </c>
      <c r="BV450" s="47">
        <f t="shared" si="3992"/>
        <v>-22.777310429419927</v>
      </c>
      <c r="BW450" s="45">
        <f t="shared" si="3993"/>
        <v>67.586562889631878</v>
      </c>
      <c r="BX450" s="49"/>
      <c r="BY450" s="10">
        <f t="shared" si="3997"/>
        <v>-105.79320442739326</v>
      </c>
      <c r="BZ450" s="48">
        <f t="shared" si="3998"/>
        <v>-1.8464397434934545</v>
      </c>
      <c r="CA450" s="31">
        <f t="shared" si="3994"/>
        <v>-2.2972135476313708E-2</v>
      </c>
      <c r="CC450" s="44">
        <f t="shared" si="3995"/>
        <v>8.36</v>
      </c>
      <c r="CD450" s="47">
        <f t="shared" si="3995"/>
        <v>-22.777310429419927</v>
      </c>
      <c r="CE450" s="45">
        <f t="shared" si="3996"/>
        <v>-2.2972135476313708E-2</v>
      </c>
      <c r="CF450" s="49"/>
      <c r="CG450" s="10"/>
      <c r="CH450" s="48"/>
      <c r="CI450" s="31"/>
    </row>
    <row r="451" spans="2:87" ht="18.649999999999999" customHeight="1" thickTop="1" thickBot="1">
      <c r="B451" s="39">
        <v>1.22</v>
      </c>
      <c r="D451" s="25">
        <f t="shared" ref="D451" si="4320">COS($F$8*$B451)</f>
        <v>0.91903475037225812</v>
      </c>
      <c r="E451" s="26">
        <v>0</v>
      </c>
      <c r="F451" s="10">
        <v>0</v>
      </c>
      <c r="G451" s="85">
        <f t="shared" ref="G451" si="4321">$E$8*SIN($B451*$F$8)</f>
        <v>1.1825295550107029</v>
      </c>
      <c r="I451" s="21">
        <v>1</v>
      </c>
      <c r="J451" s="24">
        <v>0</v>
      </c>
      <c r="K451" s="22">
        <v>0</v>
      </c>
      <c r="L451" s="23">
        <v>0</v>
      </c>
      <c r="N451" s="21">
        <f t="shared" ref="N451" si="4322">D451*I451+F451*I454-E451*J451-G451*J454</f>
        <v>-1.5034142857092143</v>
      </c>
      <c r="O451" s="24">
        <f t="shared" ref="O451" si="4323">(D451*J451+E451*I451+F451*J454+G451*I454)</f>
        <v>0</v>
      </c>
      <c r="P451" s="22">
        <f t="shared" ref="P451" si="4324">D451*K451+F451*K454-E451*L451-G451*L454</f>
        <v>0</v>
      </c>
      <c r="Q451" s="23">
        <f t="shared" ref="Q451" si="4325">(D451*L451+E451*K451+F451*L454+G451*K454)</f>
        <v>1.1825295550107029</v>
      </c>
      <c r="S451" s="25">
        <f t="shared" ref="S451" si="4326">COS($U$8*$B451)</f>
        <v>0.76025995982672245</v>
      </c>
      <c r="T451" s="26">
        <v>0</v>
      </c>
      <c r="U451" s="10">
        <v>0</v>
      </c>
      <c r="V451" s="85">
        <f t="shared" ref="V451" si="4327">$T$8*SIN($B451*$U$8)</f>
        <v>1.9488568806760624</v>
      </c>
      <c r="X451" s="21">
        <f t="shared" ref="X451" si="4328">N451*S451+P451*S454-O451*T451-Q451*T454</f>
        <v>-1.3990502244434757</v>
      </c>
      <c r="Y451" s="24">
        <f t="shared" ref="Y451" si="4329">(N451*T451+O451*S451+P451*T454+Q451*S454)</f>
        <v>0</v>
      </c>
      <c r="Z451" s="22">
        <f t="shared" ref="Z451" si="4330">N451*U451+P451*U454-O451*V451-Q451*V454</f>
        <v>0</v>
      </c>
      <c r="AA451" s="23">
        <f t="shared" ref="AA451" si="4331">(N451*V451+O451*U451+P451*V454+Q451*U454)</f>
        <v>-2.030909403224741</v>
      </c>
      <c r="AB451" s="8"/>
      <c r="AC451" s="21">
        <v>1</v>
      </c>
      <c r="AD451" s="24">
        <v>0</v>
      </c>
      <c r="AE451" s="22">
        <v>0</v>
      </c>
      <c r="AF451" s="23">
        <v>0</v>
      </c>
      <c r="AH451" s="21">
        <f t="shared" ref="AH451" si="4332">X451*AC451+Z451*AC454-Y451*AD451-AA451*AD454</f>
        <v>3.468926545075091</v>
      </c>
      <c r="AI451" s="24">
        <f t="shared" ref="AI451" si="4333">(X451*AD451+Y451*AC451+Z451*AD454+AA451*AC454)</f>
        <v>0</v>
      </c>
      <c r="AJ451" s="22">
        <f t="shared" ref="AJ451" si="4334">X451*AE451+Z451*AE454-Y451*AF451-AA451*AF454</f>
        <v>0</v>
      </c>
      <c r="AK451" s="23">
        <f t="shared" ref="AK451" si="4335">(X451*AF451+Y451*AE451+Z451*AF454+AA451*AE454)</f>
        <v>-2.030909403224741</v>
      </c>
      <c r="AL451" s="8"/>
      <c r="AM451" s="25">
        <f t="shared" ref="AM451" si="4336">COS($AO$8*$B451)</f>
        <v>0.76025995982672245</v>
      </c>
      <c r="AN451" s="26">
        <v>0</v>
      </c>
      <c r="AO451" s="10">
        <v>0</v>
      </c>
      <c r="AP451" s="85">
        <f t="shared" ref="AP451" si="4337">$AN$8*SIN($B451*$AO$8)</f>
        <v>1.9488568806760624</v>
      </c>
      <c r="AR451" s="21">
        <f t="shared" ref="AR451" si="4338">AH451*AM451+AJ451*AM454-AI451*AN451-AK451*AN454</f>
        <v>3.0770583740788902</v>
      </c>
      <c r="AS451" s="24">
        <f t="shared" ref="AS451" si="4339">(AH451*AN451+AI451*AM451+AJ451*AN454+AK451*AM454)</f>
        <v>0</v>
      </c>
      <c r="AT451" s="22">
        <f t="shared" ref="AT451" si="4340">AH451*AO451+AJ451*AO454-AI451*AP451-AK451*AP454</f>
        <v>0</v>
      </c>
      <c r="AU451" s="23">
        <f t="shared" ref="AU451" si="4341">(AH451*AP451+AI451*AO451+AJ451*AP454+AK451*AO454)</f>
        <v>5.2164222646220768</v>
      </c>
      <c r="AV451" s="8"/>
      <c r="AW451" s="21">
        <v>1</v>
      </c>
      <c r="AX451" s="24">
        <v>0</v>
      </c>
      <c r="AY451" s="22">
        <v>0</v>
      </c>
      <c r="AZ451" s="23">
        <v>0</v>
      </c>
      <c r="BB451" s="21">
        <f t="shared" ref="BB451" si="4342">AR451*AW451+AT451*AW454-AS451*AX451-AU451*AX454</f>
        <v>-7.6089469212503342</v>
      </c>
      <c r="BC451" s="24">
        <f t="shared" ref="BC451" si="4343">(AR451*AX451+AS451*AW451+AT451*AX454+AU451*AW454)</f>
        <v>0</v>
      </c>
      <c r="BD451" s="22">
        <f t="shared" ref="BD451" si="4344">AR451*AY451+AT451*AY454-AS451*AZ451-AU451*AZ454</f>
        <v>0</v>
      </c>
      <c r="BE451" s="23">
        <f t="shared" ref="BE451" si="4345">(AR451*AZ451+AS451*AY451+AT451*AZ454+AU451*AY454)</f>
        <v>5.2164222646220768</v>
      </c>
      <c r="BF451" s="8"/>
      <c r="BG451" s="25">
        <f t="shared" ref="BG451" si="4346">COS($BI$8*$B451)</f>
        <v>0.9190295884129307</v>
      </c>
      <c r="BH451" s="26">
        <v>0</v>
      </c>
      <c r="BI451" s="10">
        <v>0</v>
      </c>
      <c r="BJ451" s="85">
        <f t="shared" ref="BJ451" si="4347">$BH$8*SIN($B451*$BI$8)</f>
        <v>1.1825656601618504</v>
      </c>
      <c r="BL451" s="21">
        <f t="shared" ref="BL451" si="4348">BB451*BG451+BD451*BG454-BC451*BH451-BE451*BH454</f>
        <v>-7.6782653394087284</v>
      </c>
      <c r="BM451" s="24">
        <f t="shared" ref="BM451" si="4349">(BB451*BH451+BC451*BG451+BD451*BH454+BE451*BG454)</f>
        <v>0</v>
      </c>
      <c r="BN451" s="22">
        <f t="shared" ref="BN451" si="4350">BB451*BI451+BD451*BI454-BC451*BJ451-BE451*BJ454</f>
        <v>0</v>
      </c>
      <c r="BO451" s="23">
        <f t="shared" ref="BO451" si="4351">(BB451*BJ451+BC451*BI451+BD451*BJ454+BE451*BI454)</f>
        <v>-4.2040329322212049</v>
      </c>
      <c r="BQ451" s="27">
        <f t="shared" ref="BQ451" si="4352">20*LOG((2*$BL$8)/(($BL$8*BL451+BN451+$BL$8*BL454+BN454)^2+($BL$8*BM451+BO451+$BL$8*BM454+BO454)^2)^0.5)</f>
        <v>-19.133756147395168</v>
      </c>
      <c r="BS451" s="64">
        <f t="shared" ref="BS451" si="4353">((BL451^2+BM451^2)/(BL454^2+BM454^2))^0.5</f>
        <v>0.55692974267156703</v>
      </c>
      <c r="BT451" s="4"/>
      <c r="BU451" s="46">
        <f t="shared" si="3991"/>
        <v>8.3800000000000008</v>
      </c>
      <c r="BV451" s="47">
        <f t="shared" si="3992"/>
        <v>-23.476504527725083</v>
      </c>
      <c r="BW451" s="45">
        <f t="shared" si="3993"/>
        <v>65.47069880108387</v>
      </c>
      <c r="BX451" s="49"/>
      <c r="BY451" s="10">
        <f t="shared" si="3997"/>
        <v>-102.84752619922456</v>
      </c>
      <c r="BZ451" s="48">
        <f t="shared" si="3998"/>
        <v>-1.7950279597075982</v>
      </c>
      <c r="CA451" s="31">
        <f t="shared" si="3994"/>
        <v>-1.9548386236117946E-2</v>
      </c>
      <c r="CC451" s="44">
        <f t="shared" si="3995"/>
        <v>8.3800000000000008</v>
      </c>
      <c r="CD451" s="47">
        <f t="shared" si="3995"/>
        <v>-23.476504527725083</v>
      </c>
      <c r="CE451" s="45">
        <f t="shared" si="3996"/>
        <v>-1.9548386236117946E-2</v>
      </c>
      <c r="CF451" s="49"/>
      <c r="CG451" s="10"/>
      <c r="CH451" s="48"/>
      <c r="CI451" s="31"/>
    </row>
    <row r="452" spans="2:87" ht="18.649999999999999" customHeight="1" thickBot="1">
      <c r="D452" s="25"/>
      <c r="E452" s="10"/>
      <c r="F452" s="10"/>
      <c r="G452" s="31"/>
      <c r="I452" s="29"/>
      <c r="L452" s="30"/>
      <c r="N452" s="29"/>
      <c r="Q452" s="30"/>
      <c r="S452" s="29"/>
      <c r="V452" s="30"/>
      <c r="X452" s="29"/>
      <c r="AA452" s="30"/>
      <c r="AC452" s="29"/>
      <c r="AF452" s="30"/>
      <c r="AH452" s="29"/>
      <c r="AK452" s="30"/>
      <c r="AM452" s="29"/>
      <c r="AP452" s="30"/>
      <c r="AR452" s="29"/>
      <c r="AU452" s="30"/>
      <c r="AW452" s="29"/>
      <c r="AZ452" s="30"/>
      <c r="BB452" s="29"/>
      <c r="BE452" s="30"/>
      <c r="BG452" s="29"/>
      <c r="BJ452" s="30"/>
      <c r="BL452" s="29"/>
      <c r="BO452" s="30"/>
      <c r="BS452" s="65"/>
      <c r="BT452" s="65"/>
      <c r="BU452" s="46">
        <f t="shared" si="3991"/>
        <v>8.4</v>
      </c>
      <c r="BV452" s="47">
        <f t="shared" si="3992"/>
        <v>-24.15632066959569</v>
      </c>
      <c r="BW452" s="45">
        <f t="shared" si="3993"/>
        <v>63.413748277099423</v>
      </c>
      <c r="BX452" s="49"/>
      <c r="BY452" s="10">
        <f t="shared" si="3997"/>
        <v>-100.3230169311454</v>
      </c>
      <c r="BZ452" s="48">
        <f t="shared" si="3998"/>
        <v>-1.7509669609825045</v>
      </c>
      <c r="CA452" s="31">
        <f t="shared" si="3994"/>
        <v>-1.6710425082641266E-2</v>
      </c>
      <c r="CC452" s="44">
        <f t="shared" si="3995"/>
        <v>8.4</v>
      </c>
      <c r="CD452" s="47">
        <f t="shared" si="3995"/>
        <v>-24.15632066959569</v>
      </c>
      <c r="CE452" s="45">
        <f t="shared" si="3996"/>
        <v>-1.6710425082641266E-2</v>
      </c>
      <c r="CF452" s="49"/>
      <c r="CG452" s="10"/>
      <c r="CH452" s="48"/>
      <c r="CI452" s="31"/>
    </row>
    <row r="453" spans="2:87" ht="18.649999999999999" customHeight="1" thickBot="1">
      <c r="D453" s="254" t="s">
        <v>24</v>
      </c>
      <c r="E453" s="255"/>
      <c r="F453" s="256" t="s">
        <v>25</v>
      </c>
      <c r="G453" s="257"/>
      <c r="H453" s="123"/>
      <c r="I453" s="242" t="s">
        <v>4</v>
      </c>
      <c r="J453" s="243"/>
      <c r="K453" s="244" t="s">
        <v>5</v>
      </c>
      <c r="L453" s="245"/>
      <c r="M453" s="123"/>
      <c r="N453" s="242" t="s">
        <v>6</v>
      </c>
      <c r="O453" s="243"/>
      <c r="P453" s="244" t="s">
        <v>7</v>
      </c>
      <c r="Q453" s="245"/>
      <c r="R453" s="123"/>
      <c r="S453" s="242" t="s">
        <v>34</v>
      </c>
      <c r="T453" s="243"/>
      <c r="U453" s="244" t="s">
        <v>35</v>
      </c>
      <c r="V453" s="245"/>
      <c r="W453" s="123"/>
      <c r="X453" s="242" t="s">
        <v>47</v>
      </c>
      <c r="Y453" s="243"/>
      <c r="Z453" s="244" t="s">
        <v>48</v>
      </c>
      <c r="AA453" s="245"/>
      <c r="AB453" s="127"/>
      <c r="AC453" s="242" t="s">
        <v>63</v>
      </c>
      <c r="AD453" s="243"/>
      <c r="AE453" s="244" t="s">
        <v>8</v>
      </c>
      <c r="AF453" s="245"/>
      <c r="AG453" s="123"/>
      <c r="AH453" s="242" t="s">
        <v>78</v>
      </c>
      <c r="AI453" s="243"/>
      <c r="AJ453" s="244" t="s">
        <v>79</v>
      </c>
      <c r="AK453" s="245"/>
      <c r="AL453" s="127"/>
      <c r="AM453" s="242" t="s">
        <v>67</v>
      </c>
      <c r="AN453" s="243"/>
      <c r="AO453" s="244" t="s">
        <v>66</v>
      </c>
      <c r="AP453" s="245"/>
      <c r="AQ453" s="123"/>
      <c r="AR453" s="242" t="s">
        <v>83</v>
      </c>
      <c r="AS453" s="243"/>
      <c r="AT453" s="244" t="s">
        <v>82</v>
      </c>
      <c r="AU453" s="245"/>
      <c r="AV453" s="127"/>
      <c r="AW453" s="242" t="s">
        <v>71</v>
      </c>
      <c r="AX453" s="243"/>
      <c r="AY453" s="244" t="s">
        <v>70</v>
      </c>
      <c r="AZ453" s="245"/>
      <c r="BA453" s="123"/>
      <c r="BB453" s="124" t="s">
        <v>87</v>
      </c>
      <c r="BC453" s="125"/>
      <c r="BD453" s="122" t="s">
        <v>86</v>
      </c>
      <c r="BE453" s="126"/>
      <c r="BF453" s="127"/>
      <c r="BG453" s="242" t="s">
        <v>74</v>
      </c>
      <c r="BH453" s="243"/>
      <c r="BI453" s="244" t="s">
        <v>75</v>
      </c>
      <c r="BJ453" s="245"/>
      <c r="BK453" s="123"/>
      <c r="BL453" s="242" t="s">
        <v>91</v>
      </c>
      <c r="BM453" s="243"/>
      <c r="BN453" s="244" t="s">
        <v>90</v>
      </c>
      <c r="BO453" s="245"/>
      <c r="BP453" s="123"/>
      <c r="BQ453" s="35" t="s">
        <v>166</v>
      </c>
      <c r="BS453" s="66" t="s">
        <v>121</v>
      </c>
      <c r="BT453" s="65"/>
      <c r="BU453" s="46">
        <f t="shared" si="3991"/>
        <v>8.42</v>
      </c>
      <c r="BV453" s="47">
        <f t="shared" si="3992"/>
        <v>-24.818197118468078</v>
      </c>
      <c r="BW453" s="45">
        <f t="shared" si="3993"/>
        <v>61.407287938476557</v>
      </c>
      <c r="BX453" s="49"/>
      <c r="BY453" s="10">
        <f t="shared" si="3997"/>
        <v>-98.171455375308938</v>
      </c>
      <c r="BZ453" s="48">
        <f t="shared" si="3998"/>
        <v>-1.7134151277738263</v>
      </c>
      <c r="CA453" s="31">
        <f t="shared" si="3994"/>
        <v>-1.4344374685122646E-2</v>
      </c>
      <c r="CC453" s="44">
        <f t="shared" si="3995"/>
        <v>8.42</v>
      </c>
      <c r="CD453" s="47">
        <f t="shared" si="3995"/>
        <v>-24.818197118468078</v>
      </c>
      <c r="CE453" s="45">
        <f t="shared" si="3996"/>
        <v>-1.4344374685122646E-2</v>
      </c>
      <c r="CF453" s="49"/>
      <c r="CG453" s="10"/>
      <c r="CH453" s="48"/>
      <c r="CI453" s="31"/>
    </row>
    <row r="454" spans="2:87" ht="18.649999999999999" customHeight="1" thickTop="1" thickBot="1">
      <c r="D454" s="15">
        <v>0</v>
      </c>
      <c r="E454" s="145">
        <f t="shared" ref="E454" si="4354">(1/$E$8)*SIN($B451*$F$8)</f>
        <v>0.13139217277896698</v>
      </c>
      <c r="F454" s="15">
        <f t="shared" ref="F454" si="4355">COS($F$8*$B451)</f>
        <v>0.91903475037225812</v>
      </c>
      <c r="G454" s="37">
        <v>0</v>
      </c>
      <c r="I454" s="21">
        <v>0</v>
      </c>
      <c r="J454" s="24">
        <f t="shared" ref="J454" si="4356">(TAN($K$8*$B451))/$J$8</f>
        <v>2.0485314940475607</v>
      </c>
      <c r="K454" s="22">
        <v>1</v>
      </c>
      <c r="L454" s="23">
        <v>0</v>
      </c>
      <c r="N454" s="21">
        <f t="shared" ref="N454" si="4357">D454*I451+F454*I454-E454*J451-G454*J454</f>
        <v>0</v>
      </c>
      <c r="O454" s="24">
        <f t="shared" ref="O454" si="4358">(D454*J451+E454*I451+F454*J454+G454*I454)</f>
        <v>2.0140638030406759</v>
      </c>
      <c r="P454" s="22">
        <f t="shared" ref="P454" si="4359">D454*K451+F454*K454-E454*L451-G454*L454</f>
        <v>0.91903475037225812</v>
      </c>
      <c r="Q454" s="23">
        <f t="shared" ref="Q454" si="4360">(D454*L451+E454*K451+F454*L454+G454*K454)</f>
        <v>0</v>
      </c>
      <c r="S454" s="15">
        <v>0</v>
      </c>
      <c r="T454" s="145">
        <f t="shared" ref="T454" si="4361">(1/$T$8)*SIN($B451*$U$8)</f>
        <v>0.21653965340845138</v>
      </c>
      <c r="U454" s="15">
        <f t="shared" ref="U454" si="4362">COS($U$8*$B451)</f>
        <v>0.76025995982672245</v>
      </c>
      <c r="V454" s="37">
        <v>0</v>
      </c>
      <c r="X454" s="21">
        <f t="shared" ref="X454" si="4363">N454*S451+P454*S454-O454*T451-Q454*T454</f>
        <v>0</v>
      </c>
      <c r="Y454" s="24">
        <f t="shared" ref="Y454" si="4364">(N454*T451+O454*S451+P454*T454+Q454*S454)</f>
        <v>1.7302195323040914</v>
      </c>
      <c r="Z454" s="22">
        <f t="shared" ref="Z454" si="4365">N454*U451+P454*U454-O454*V451-Q454*V454</f>
        <v>-3.2264167782790443</v>
      </c>
      <c r="AA454" s="23">
        <f t="shared" ref="AA454" si="4366">(N454*V451+O454*U451+P454*V454+Q454*U454)</f>
        <v>0</v>
      </c>
      <c r="AB454" s="8"/>
      <c r="AC454" s="21">
        <v>0</v>
      </c>
      <c r="AD454" s="24">
        <f t="shared" ref="AD454" si="4367">(TAN($AE$8*$B451))/$AD$8</f>
        <v>2.3969443254283238</v>
      </c>
      <c r="AE454" s="22">
        <v>1</v>
      </c>
      <c r="AF454" s="23">
        <v>0</v>
      </c>
      <c r="AH454" s="21">
        <f t="shared" ref="AH454" si="4368">X454*AC451+Z454*AC454-Y454*AD451-AA454*AD454</f>
        <v>0</v>
      </c>
      <c r="AI454" s="24">
        <f t="shared" ref="AI454" si="4369">(X454*AD451+Y454*AC451+Z454*AD454+AA454*AC454)</f>
        <v>-6.0033218558585979</v>
      </c>
      <c r="AJ454" s="22">
        <f t="shared" ref="AJ454" si="4370">X454*AE451+Z454*AE454-Y454*AF451-AA454*AF454</f>
        <v>-3.2264167782790443</v>
      </c>
      <c r="AK454" s="23">
        <f t="shared" ref="AK454" si="4371">(X454*AF451+Y454*AE451+Z454*AF454+AA454*AE454)</f>
        <v>0</v>
      </c>
      <c r="AL454" s="8"/>
      <c r="AM454" s="15">
        <v>0</v>
      </c>
      <c r="AN454" s="85">
        <f t="shared" ref="AN454" si="4372">(1/$AN$8)*SIN($B451*$AO$8)</f>
        <v>0.21653965340845138</v>
      </c>
      <c r="AO454" s="25">
        <f t="shared" ref="AO454" si="4373">COS($AO$8*$B451)</f>
        <v>0.76025995982672245</v>
      </c>
      <c r="AP454" s="37">
        <v>0</v>
      </c>
      <c r="AR454" s="21">
        <f t="shared" ref="AR454" si="4374">AH454*AM451+AJ454*AM454-AI454*AN451-AK454*AN454</f>
        <v>0</v>
      </c>
      <c r="AS454" s="24">
        <f t="shared" ref="AS454" si="4375">(AH454*AN451+AI454*AM451+AJ454*AN454+AK454*AM454)</f>
        <v>-5.2627324038816994</v>
      </c>
      <c r="AT454" s="22">
        <f t="shared" ref="AT454" si="4376">AH454*AO451+AJ454*AO454-AI454*AP451-AK454*AP454</f>
        <v>9.2466996154643279</v>
      </c>
      <c r="AU454" s="23">
        <f t="shared" ref="AU454" si="4377">(AH454*AP451+AI454*AO451+AJ454*AP454+AK454*AO454)</f>
        <v>0</v>
      </c>
      <c r="AV454" s="8"/>
      <c r="AW454" s="21">
        <v>0</v>
      </c>
      <c r="AX454" s="24">
        <f t="shared" ref="AX454" si="4378">(TAN($AY$8*$B451))/$AX$8</f>
        <v>2.0485314940475607</v>
      </c>
      <c r="AY454" s="22">
        <v>1</v>
      </c>
      <c r="AZ454" s="23">
        <v>0</v>
      </c>
      <c r="BB454" s="21">
        <f t="shared" ref="BB454" si="4379">AR454*AW451+AT454*AW454-AS454*AX451-AU454*AX454</f>
        <v>0</v>
      </c>
      <c r="BC454" s="24">
        <f t="shared" ref="BC454" si="4380">(AR454*AX451+AS454*AW451+AT454*AX454+AU454*AW454)</f>
        <v>13.679422974394445</v>
      </c>
      <c r="BD454" s="22">
        <f t="shared" ref="BD454" si="4381">AR454*AY451+AT454*AY454-AS454*AZ451-AU454*AZ454</f>
        <v>9.2466996154643279</v>
      </c>
      <c r="BE454" s="23">
        <f t="shared" ref="BE454" si="4382">(AR454*AZ451+AS454*AY451+AT454*AZ454+AU454*AY454)</f>
        <v>0</v>
      </c>
      <c r="BF454" s="8"/>
      <c r="BG454" s="15">
        <v>0</v>
      </c>
      <c r="BH454" s="85">
        <f t="shared" ref="BH454" si="4383">(1/$BH$8)*SIN($B451*$BI$8)</f>
        <v>0.13139618446242779</v>
      </c>
      <c r="BI454" s="25">
        <f t="shared" ref="BI454" si="4384">COS($BI$8*$B451)</f>
        <v>0.9190295884129307</v>
      </c>
      <c r="BJ454" s="37">
        <v>0</v>
      </c>
      <c r="BL454" s="21">
        <f t="shared" ref="BL454" si="4385">BB454*BG451+BD454*BG454-BC454*BH451-BE454*BH454</f>
        <v>0</v>
      </c>
      <c r="BM454" s="24">
        <f t="shared" ref="BM454" si="4386">(BB454*BH451+BC454*BG451+BD454*BH454+BE454*BG454)</f>
        <v>13.786775514226324</v>
      </c>
      <c r="BN454" s="22">
        <f t="shared" ref="BN454" si="4387">BB454*BI451+BD454*BI454-BC454*BJ451-BE454*BJ454</f>
        <v>-7.6788253185697641</v>
      </c>
      <c r="BO454" s="23">
        <f t="shared" ref="BO454" si="4388">(BB454*BJ451+BC454*BI451+BD454*BJ454+BE454*BI454)</f>
        <v>0</v>
      </c>
      <c r="BQ454" s="38">
        <f t="shared" ref="BQ454" si="4389">(180/PI())*ATAN(-1*(($BL$8*BM451+BO451+$BL$8*BM454+BO454)/($BL$8*BL451+BN451+$BL$8*BL454+BN454)))</f>
        <v>31.963943064942058</v>
      </c>
      <c r="BS454" s="67">
        <f t="shared" ref="BS454" si="4390">20*LOG(((($BL$8*BL451+BN451-$BL$8*BL454-BN454)^2+($BL$8*BM451+BO451-$BL$8*BM454-BO454)^2)/(($BL$8*BL451+BN451+$BL$8*BL454+BN454)^2+($BL$8*BM451+BO451+$BL$8*BM454+BO454)^2))^0.5)</f>
        <v>-5.3342466107385751E-2</v>
      </c>
      <c r="BT454" s="65"/>
      <c r="BU454" s="46">
        <f t="shared" si="3991"/>
        <v>8.44</v>
      </c>
      <c r="BV454" s="47">
        <f t="shared" si="3992"/>
        <v>-25.463501782035397</v>
      </c>
      <c r="BW454" s="45">
        <f t="shared" si="3993"/>
        <v>59.44385883097042</v>
      </c>
      <c r="BX454" s="49"/>
      <c r="BY454" s="10">
        <f t="shared" si="3997"/>
        <v>-96.35225957015858</v>
      </c>
      <c r="BZ454" s="48">
        <f t="shared" si="3998"/>
        <v>-1.6816641712354836</v>
      </c>
      <c r="CA454" s="31">
        <f t="shared" si="3994"/>
        <v>-1.2360955252942452E-2</v>
      </c>
      <c r="CC454" s="44">
        <f t="shared" si="3995"/>
        <v>8.44</v>
      </c>
      <c r="CD454" s="47">
        <f t="shared" si="3995"/>
        <v>-25.463501782035397</v>
      </c>
      <c r="CE454" s="45">
        <f t="shared" si="3996"/>
        <v>-1.2360955252942452E-2</v>
      </c>
      <c r="CF454" s="49"/>
      <c r="CG454" s="10"/>
      <c r="CH454" s="48"/>
      <c r="CI454" s="31"/>
    </row>
    <row r="455" spans="2:87" ht="18.649999999999999" customHeight="1">
      <c r="BS455" s="32"/>
      <c r="BU455" s="46">
        <f t="shared" si="3991"/>
        <v>8.4600000000000009</v>
      </c>
      <c r="BV455" s="47">
        <f t="shared" si="3992"/>
        <v>-26.093540533801118</v>
      </c>
      <c r="BW455" s="45">
        <f t="shared" si="3993"/>
        <v>57.516813639567118</v>
      </c>
      <c r="BX455" s="49"/>
      <c r="BY455" s="10">
        <f t="shared" si="3997"/>
        <v>-94.831140473953354</v>
      </c>
      <c r="BZ455" s="48">
        <f t="shared" si="3998"/>
        <v>-1.6551156346917419</v>
      </c>
      <c r="CA455" s="31">
        <f t="shared" si="3994"/>
        <v>-1.0689678217514414E-2</v>
      </c>
      <c r="CC455" s="44">
        <f t="shared" si="3995"/>
        <v>8.4600000000000009</v>
      </c>
      <c r="CD455" s="47">
        <f t="shared" si="3995"/>
        <v>-26.093540533801118</v>
      </c>
      <c r="CE455" s="45">
        <f t="shared" si="3996"/>
        <v>-1.0689678217514414E-2</v>
      </c>
      <c r="CF455" s="49"/>
      <c r="CG455" s="10"/>
      <c r="CH455" s="48"/>
      <c r="CI455" s="31"/>
    </row>
    <row r="456" spans="2:87" ht="18.649999999999999" customHeight="1" thickBot="1">
      <c r="D456" s="8"/>
      <c r="E456" s="8" t="s">
        <v>93</v>
      </c>
      <c r="F456" s="8"/>
      <c r="G456" s="8"/>
      <c r="H456" s="8"/>
      <c r="I456" s="8"/>
      <c r="J456" s="8" t="s">
        <v>94</v>
      </c>
      <c r="K456" s="8"/>
      <c r="L456" s="8"/>
      <c r="M456" s="8"/>
      <c r="N456" s="8"/>
      <c r="O456" s="8" t="s">
        <v>95</v>
      </c>
      <c r="P456" s="8"/>
      <c r="Q456" s="8"/>
      <c r="R456" s="8"/>
      <c r="S456" s="8"/>
      <c r="T456" s="8" t="s">
        <v>96</v>
      </c>
      <c r="U456" s="8"/>
      <c r="V456" s="8"/>
      <c r="W456" s="8"/>
      <c r="X456" s="8"/>
      <c r="Y456" s="8" t="s">
        <v>97</v>
      </c>
      <c r="Z456" s="8"/>
      <c r="AA456" s="8"/>
      <c r="AB456" s="8"/>
      <c r="AC456" s="8"/>
      <c r="AD456" s="8" t="s">
        <v>98</v>
      </c>
      <c r="AE456" s="8"/>
      <c r="AF456" s="8"/>
      <c r="AG456" s="8"/>
      <c r="AH456" s="8"/>
      <c r="AI456" s="8" t="s">
        <v>99</v>
      </c>
      <c r="AJ456" s="8"/>
      <c r="AK456" s="8"/>
      <c r="AL456" s="8"/>
      <c r="AM456" s="8"/>
      <c r="AN456" s="8" t="s">
        <v>96</v>
      </c>
      <c r="AO456" s="8"/>
      <c r="AP456" s="8"/>
      <c r="AQ456" s="8"/>
      <c r="AR456" s="8"/>
      <c r="AS456" s="8" t="s">
        <v>100</v>
      </c>
      <c r="AT456" s="8"/>
      <c r="AU456" s="8"/>
      <c r="AV456" s="8"/>
      <c r="AW456" s="8"/>
      <c r="AX456" s="8" t="s">
        <v>94</v>
      </c>
      <c r="AY456" s="8"/>
      <c r="AZ456" s="8"/>
      <c r="BA456" s="8"/>
      <c r="BB456" s="8"/>
      <c r="BC456" s="8" t="s">
        <v>101</v>
      </c>
      <c r="BD456" s="8"/>
      <c r="BE456" s="8"/>
      <c r="BF456" s="8"/>
      <c r="BG456" s="8"/>
      <c r="BH456" s="8" t="s">
        <v>96</v>
      </c>
      <c r="BI456" s="8"/>
      <c r="BJ456" s="8"/>
      <c r="BK456" s="8"/>
      <c r="BL456" s="8"/>
      <c r="BM456" s="8" t="s">
        <v>102</v>
      </c>
      <c r="BN456" s="8"/>
      <c r="BO456" s="8"/>
      <c r="BP456" s="8"/>
      <c r="BU456" s="46">
        <f t="shared" si="3991"/>
        <v>8.48</v>
      </c>
      <c r="BV456" s="47">
        <f t="shared" si="3992"/>
        <v>-26.709565587520832</v>
      </c>
      <c r="BW456" s="45">
        <f t="shared" si="3993"/>
        <v>55.620190830088092</v>
      </c>
      <c r="BX456" s="49"/>
      <c r="BY456" s="10">
        <f t="shared" si="3997"/>
        <v>-93.579019993464954</v>
      </c>
      <c r="BZ456" s="48">
        <f t="shared" si="3998"/>
        <v>-1.6332620096755659</v>
      </c>
      <c r="CA456" s="31">
        <f t="shared" si="3994"/>
        <v>-9.2745190152135198E-3</v>
      </c>
      <c r="CC456" s="44">
        <f t="shared" si="3995"/>
        <v>8.48</v>
      </c>
      <c r="CD456" s="47">
        <f t="shared" si="3995"/>
        <v>-26.709565587520832</v>
      </c>
      <c r="CE456" s="45">
        <f t="shared" si="3996"/>
        <v>-9.2745190152135198E-3</v>
      </c>
      <c r="CF456" s="49"/>
      <c r="CG456" s="10"/>
      <c r="CH456" s="48"/>
      <c r="CI456" s="31"/>
    </row>
    <row r="457" spans="2:87" ht="18.649999999999999" customHeight="1" thickBot="1">
      <c r="B457" s="16"/>
      <c r="D457" s="250" t="s">
        <v>22</v>
      </c>
      <c r="E457" s="251"/>
      <c r="F457" s="252" t="s">
        <v>23</v>
      </c>
      <c r="G457" s="253"/>
      <c r="H457" s="123"/>
      <c r="I457" s="242" t="s">
        <v>1</v>
      </c>
      <c r="J457" s="243"/>
      <c r="K457" s="244" t="s">
        <v>2</v>
      </c>
      <c r="L457" s="245"/>
      <c r="M457" s="123"/>
      <c r="N457" s="242" t="s">
        <v>43</v>
      </c>
      <c r="O457" s="243"/>
      <c r="P457" s="244" t="s">
        <v>44</v>
      </c>
      <c r="Q457" s="245"/>
      <c r="R457" s="123"/>
      <c r="S457" s="242" t="s">
        <v>32</v>
      </c>
      <c r="T457" s="243"/>
      <c r="U457" s="244" t="s">
        <v>33</v>
      </c>
      <c r="V457" s="245"/>
      <c r="W457" s="123"/>
      <c r="X457" s="242" t="s">
        <v>45</v>
      </c>
      <c r="Y457" s="243"/>
      <c r="Z457" s="244" t="s">
        <v>46</v>
      </c>
      <c r="AA457" s="245"/>
      <c r="AB457" s="127"/>
      <c r="AC457" s="242" t="s">
        <v>62</v>
      </c>
      <c r="AD457" s="243"/>
      <c r="AE457" s="244" t="s">
        <v>3</v>
      </c>
      <c r="AF457" s="245"/>
      <c r="AG457" s="123"/>
      <c r="AH457" s="242" t="s">
        <v>76</v>
      </c>
      <c r="AI457" s="243"/>
      <c r="AJ457" s="244" t="s">
        <v>77</v>
      </c>
      <c r="AK457" s="245"/>
      <c r="AL457" s="127"/>
      <c r="AM457" s="242" t="s">
        <v>64</v>
      </c>
      <c r="AN457" s="243"/>
      <c r="AO457" s="244" t="s">
        <v>65</v>
      </c>
      <c r="AP457" s="245"/>
      <c r="AQ457" s="123"/>
      <c r="AR457" s="242" t="s">
        <v>80</v>
      </c>
      <c r="AS457" s="243"/>
      <c r="AT457" s="244" t="s">
        <v>81</v>
      </c>
      <c r="AU457" s="245"/>
      <c r="AV457" s="127"/>
      <c r="AW457" s="242" t="s">
        <v>68</v>
      </c>
      <c r="AX457" s="243"/>
      <c r="AY457" s="244" t="s">
        <v>69</v>
      </c>
      <c r="AZ457" s="245"/>
      <c r="BA457" s="123"/>
      <c r="BB457" s="246" t="s">
        <v>84</v>
      </c>
      <c r="BC457" s="247"/>
      <c r="BD457" s="248" t="s">
        <v>85</v>
      </c>
      <c r="BE457" s="249"/>
      <c r="BF457" s="127"/>
      <c r="BG457" s="242" t="s">
        <v>72</v>
      </c>
      <c r="BH457" s="243"/>
      <c r="BI457" s="244" t="s">
        <v>73</v>
      </c>
      <c r="BJ457" s="245"/>
      <c r="BK457" s="123"/>
      <c r="BL457" s="242" t="s">
        <v>88</v>
      </c>
      <c r="BM457" s="243"/>
      <c r="BN457" s="244" t="s">
        <v>89</v>
      </c>
      <c r="BO457" s="245"/>
      <c r="BP457" s="123"/>
      <c r="BQ457" s="19" t="s">
        <v>165</v>
      </c>
      <c r="BS457" s="63" t="s">
        <v>120</v>
      </c>
      <c r="BT457" s="4"/>
      <c r="BU457" s="46">
        <f t="shared" si="3991"/>
        <v>8.5</v>
      </c>
      <c r="BV457" s="47">
        <f t="shared" si="3992"/>
        <v>-27.312783793923995</v>
      </c>
      <c r="BW457" s="45">
        <f t="shared" si="3993"/>
        <v>53.748610430218832</v>
      </c>
      <c r="BX457" s="49"/>
      <c r="BY457" s="10">
        <f t="shared" si="3997"/>
        <v>-92.571156989976643</v>
      </c>
      <c r="BZ457" s="48">
        <f t="shared" si="3998"/>
        <v>-1.6156714818556559</v>
      </c>
      <c r="CA457" s="31">
        <f t="shared" si="3994"/>
        <v>-8.0706665221164427E-3</v>
      </c>
      <c r="CC457" s="44">
        <f t="shared" si="3995"/>
        <v>8.5</v>
      </c>
      <c r="CD457" s="47">
        <f t="shared" si="3995"/>
        <v>-27.312783793923995</v>
      </c>
      <c r="CE457" s="45">
        <f t="shared" si="3996"/>
        <v>-8.0706665221164427E-3</v>
      </c>
      <c r="CF457" s="49"/>
      <c r="CG457" s="10"/>
      <c r="CH457" s="48"/>
      <c r="CI457" s="31"/>
    </row>
    <row r="458" spans="2:87" ht="18.649999999999999" customHeight="1" thickTop="1" thickBot="1">
      <c r="B458" s="39">
        <v>1.24</v>
      </c>
      <c r="D458" s="25">
        <f t="shared" ref="D458" si="4391">COS($F$8*$B458)</f>
        <v>0.91639631379767883</v>
      </c>
      <c r="E458" s="26">
        <v>0</v>
      </c>
      <c r="F458" s="10">
        <v>0</v>
      </c>
      <c r="G458" s="85">
        <f t="shared" ref="G458" si="4392">$E$8*SIN($B458*$F$8)</f>
        <v>1.2008164574664342</v>
      </c>
      <c r="I458" s="21">
        <v>1</v>
      </c>
      <c r="J458" s="24">
        <v>0</v>
      </c>
      <c r="K458" s="22">
        <v>0</v>
      </c>
      <c r="L458" s="23">
        <v>0</v>
      </c>
      <c r="N458" s="21">
        <f t="shared" ref="N458" si="4393">D458*I458+F458*I461-E458*J458-G458*J461</f>
        <v>-1.6281030893850423</v>
      </c>
      <c r="O458" s="24">
        <f t="shared" ref="O458" si="4394">(D458*J458+E458*I458+F458*J461+G458*I461)</f>
        <v>0</v>
      </c>
      <c r="P458" s="22">
        <f t="shared" ref="P458" si="4395">D458*K458+F458*K461-E458*L458-G458*L461</f>
        <v>0</v>
      </c>
      <c r="Q458" s="23">
        <f t="shared" ref="Q458" si="4396">(D458*L458+E458*K458+F458*L461+G458*K461)</f>
        <v>1.2008164574664342</v>
      </c>
      <c r="S458" s="25">
        <f t="shared" ref="S458" si="4397">COS($U$8*$B458)</f>
        <v>0.75267897786922733</v>
      </c>
      <c r="T458" s="26">
        <v>0</v>
      </c>
      <c r="U458" s="10">
        <v>0</v>
      </c>
      <c r="V458" s="85">
        <f t="shared" ref="V458" si="4398">$T$8*SIN($B458*$U$8)</f>
        <v>1.9751630835107306</v>
      </c>
      <c r="X458" s="21">
        <f t="shared" ref="X458" si="4399">N458*S458+P458*S461-O458*T458-Q458*T461</f>
        <v>-1.4889732288351576</v>
      </c>
      <c r="Y458" s="24">
        <f t="shared" ref="Y458" si="4400">(N458*T458+O458*S458+P458*T461+Q458*S461)</f>
        <v>0</v>
      </c>
      <c r="Z458" s="22">
        <f t="shared" ref="Z458" si="4401">N458*U458+P458*U461-O458*V458-Q458*V461</f>
        <v>0</v>
      </c>
      <c r="AA458" s="23">
        <f t="shared" ref="AA458" si="4402">(N458*V458+O458*U458+P458*V461+Q458*U461)</f>
        <v>-2.3119398144887247</v>
      </c>
      <c r="AB458" s="8"/>
      <c r="AC458" s="21">
        <v>1</v>
      </c>
      <c r="AD458" s="24">
        <v>0</v>
      </c>
      <c r="AE458" s="22">
        <v>0</v>
      </c>
      <c r="AF458" s="23">
        <v>0</v>
      </c>
      <c r="AH458" s="21">
        <f t="shared" ref="AH458" si="4403">X458*AC458+Z458*AC461-Y458*AD458-AA458*AD461</f>
        <v>4.2723382195906527</v>
      </c>
      <c r="AI458" s="24">
        <f t="shared" ref="AI458" si="4404">(X458*AD458+Y458*AC458+Z458*AD461+AA458*AC461)</f>
        <v>0</v>
      </c>
      <c r="AJ458" s="22">
        <f t="shared" ref="AJ458" si="4405">X458*AE458+Z458*AE461-Y458*AF458-AA458*AF461</f>
        <v>0</v>
      </c>
      <c r="AK458" s="23">
        <f t="shared" ref="AK458" si="4406">(X458*AF458+Y458*AE458+Z458*AF461+AA458*AE461)</f>
        <v>-2.3119398144887247</v>
      </c>
      <c r="AL458" s="8"/>
      <c r="AM458" s="25">
        <f t="shared" ref="AM458" si="4407">COS($AO$8*$B458)</f>
        <v>0.75267897786922733</v>
      </c>
      <c r="AN458" s="26">
        <v>0</v>
      </c>
      <c r="AO458" s="10">
        <v>0</v>
      </c>
      <c r="AP458" s="85">
        <f t="shared" ref="AP458" si="4408">$AN$8*SIN($B458*$AO$8)</f>
        <v>1.9751630835107306</v>
      </c>
      <c r="AR458" s="21">
        <f t="shared" ref="AR458" si="4409">AH458*AM458+AJ458*AM461-AI458*AN458-AK458*AN461</f>
        <v>3.7230834056638797</v>
      </c>
      <c r="AS458" s="24">
        <f t="shared" ref="AS458" si="4410">(AH458*AN458+AI458*AM458+AJ458*AN461+AK458*AM461)</f>
        <v>0</v>
      </c>
      <c r="AT458" s="22">
        <f t="shared" ref="AT458" si="4411">AH458*AO458+AJ458*AO461-AI458*AP458-AK458*AP461</f>
        <v>0</v>
      </c>
      <c r="AU458" s="23">
        <f t="shared" ref="AU458" si="4412">(AH458*AP458+AI458*AO458+AJ458*AP461+AK458*AO461)</f>
        <v>6.6984162351428731</v>
      </c>
      <c r="AV458" s="8"/>
      <c r="AW458" s="21">
        <v>1</v>
      </c>
      <c r="AX458" s="24">
        <v>0</v>
      </c>
      <c r="AY458" s="22">
        <v>0</v>
      </c>
      <c r="AZ458" s="23">
        <v>0</v>
      </c>
      <c r="BB458" s="21">
        <f t="shared" ref="BB458" si="4413">AR458*AW458+AT458*AW461-AS458*AX458-AU458*AX461</f>
        <v>-10.470689511598886</v>
      </c>
      <c r="BC458" s="24">
        <f t="shared" ref="BC458" si="4414">(AR458*AX458+AS458*AW458+AT458*AX461+AU458*AW461)</f>
        <v>0</v>
      </c>
      <c r="BD458" s="22">
        <f t="shared" ref="BD458" si="4415">AR458*AY458+AT458*AY461-AS458*AZ458-AU458*AZ461</f>
        <v>0</v>
      </c>
      <c r="BE458" s="23">
        <f t="shared" ref="BE458" si="4416">(AR458*AZ458+AS458*AY458+AT458*AZ461+AU458*AY461)</f>
        <v>6.6984162351428731</v>
      </c>
      <c r="BF458" s="8"/>
      <c r="BG458" s="25">
        <f t="shared" ref="BG458" si="4417">COS($BI$8*$B458)</f>
        <v>0.91639098608191094</v>
      </c>
      <c r="BH458" s="26">
        <v>0</v>
      </c>
      <c r="BI458" s="10">
        <v>0</v>
      </c>
      <c r="BJ458" s="85">
        <f t="shared" ref="BJ458" si="4418">$BH$8*SIN($B458*$BI$8)</f>
        <v>1.2008530491489815</v>
      </c>
      <c r="BL458" s="21">
        <f t="shared" ref="BL458" si="4419">BB458*BG458+BD458*BG461-BC458*BH458-BE458*BH461</f>
        <v>-10.489002548762777</v>
      </c>
      <c r="BM458" s="24">
        <f t="shared" ref="BM458" si="4420">(BB458*BH458+BC458*BG458+BD458*BH461+BE458*BG461)</f>
        <v>0</v>
      </c>
      <c r="BN458" s="22">
        <f t="shared" ref="BN458" si="4421">BB458*BI458+BD458*BI461-BC458*BJ458-BE458*BJ461</f>
        <v>0</v>
      </c>
      <c r="BO458" s="23">
        <f t="shared" ref="BO458" si="4422">(BB458*BJ458+BC458*BI458+BD458*BJ461+BE458*BI461)</f>
        <v>-6.4353911677861229</v>
      </c>
      <c r="BQ458" s="27">
        <f t="shared" ref="BQ458" si="4423">20*LOG((2*$BL$8)/(($BL$8*BL458+BN458+$BL$8*BL461+BN461)^2+($BL$8*BM458+BO458+$BL$8*BM461+BO461)^2)^0.5)</f>
        <v>-21.386887648199849</v>
      </c>
      <c r="BS458" s="64">
        <f t="shared" ref="BS458" si="4424">((BL458^2+BM458^2)/(BL461^2+BM461^2))^0.5</f>
        <v>0.61912279376858559</v>
      </c>
      <c r="BT458" s="4"/>
      <c r="BU458" s="46">
        <f t="shared" si="3991"/>
        <v>8.52</v>
      </c>
      <c r="BV458" s="47">
        <f t="shared" si="3992"/>
        <v>-27.904364810057949</v>
      </c>
      <c r="BW458" s="45">
        <f t="shared" si="3993"/>
        <v>51.897187290419339</v>
      </c>
      <c r="BX458" s="49"/>
      <c r="BY458" s="10">
        <f t="shared" si="3997"/>
        <v>-91.786437499672687</v>
      </c>
      <c r="BZ458" s="48">
        <f t="shared" si="3998"/>
        <v>-1.60197554304528</v>
      </c>
      <c r="CA458" s="31">
        <f t="shared" si="3994"/>
        <v>-7.0420626723860036E-3</v>
      </c>
      <c r="CC458" s="44">
        <f t="shared" si="3995"/>
        <v>8.52</v>
      </c>
      <c r="CD458" s="47">
        <f t="shared" si="3995"/>
        <v>-27.904364810057949</v>
      </c>
      <c r="CE458" s="45">
        <f t="shared" si="3996"/>
        <v>-7.0420626723860036E-3</v>
      </c>
      <c r="CF458" s="49"/>
      <c r="CG458" s="10"/>
      <c r="CH458" s="48"/>
      <c r="CI458" s="31"/>
    </row>
    <row r="459" spans="2:87" ht="18.649999999999999" customHeight="1" thickBot="1">
      <c r="D459" s="25"/>
      <c r="E459" s="10"/>
      <c r="F459" s="10"/>
      <c r="G459" s="31"/>
      <c r="I459" s="29"/>
      <c r="L459" s="30"/>
      <c r="N459" s="29"/>
      <c r="Q459" s="30"/>
      <c r="S459" s="29"/>
      <c r="V459" s="30"/>
      <c r="X459" s="29"/>
      <c r="AA459" s="30"/>
      <c r="AC459" s="29"/>
      <c r="AF459" s="30"/>
      <c r="AH459" s="29"/>
      <c r="AK459" s="30"/>
      <c r="AM459" s="29"/>
      <c r="AP459" s="30"/>
      <c r="AR459" s="29"/>
      <c r="AU459" s="30"/>
      <c r="AW459" s="29"/>
      <c r="AZ459" s="30"/>
      <c r="BB459" s="29"/>
      <c r="BE459" s="30"/>
      <c r="BG459" s="29"/>
      <c r="BJ459" s="30"/>
      <c r="BL459" s="29"/>
      <c r="BO459" s="30"/>
      <c r="BS459" s="65"/>
      <c r="BT459" s="65"/>
      <c r="BU459" s="46">
        <f t="shared" si="3991"/>
        <v>8.5399999999999991</v>
      </c>
      <c r="BV459" s="47">
        <f t="shared" si="3992"/>
        <v>-28.485449145491458</v>
      </c>
      <c r="BW459" s="45">
        <f t="shared" si="3993"/>
        <v>50.061458540425924</v>
      </c>
      <c r="BX459" s="49"/>
      <c r="BY459" s="10">
        <f t="shared" si="3997"/>
        <v>-91.20679513624583</v>
      </c>
      <c r="BZ459" s="48">
        <f t="shared" si="3998"/>
        <v>-1.5918588753194398</v>
      </c>
      <c r="CA459" s="31">
        <f t="shared" si="3994"/>
        <v>-6.159526622887857E-3</v>
      </c>
      <c r="CC459" s="44">
        <f t="shared" si="3995"/>
        <v>8.5399999999999991</v>
      </c>
      <c r="CD459" s="47">
        <f t="shared" si="3995"/>
        <v>-28.485449145491458</v>
      </c>
      <c r="CE459" s="45">
        <f t="shared" si="3996"/>
        <v>-6.159526622887857E-3</v>
      </c>
      <c r="CF459" s="49"/>
      <c r="CG459" s="10"/>
      <c r="CH459" s="48"/>
      <c r="CI459" s="31"/>
    </row>
    <row r="460" spans="2:87" ht="18.649999999999999" customHeight="1" thickBot="1">
      <c r="D460" s="254" t="s">
        <v>24</v>
      </c>
      <c r="E460" s="255"/>
      <c r="F460" s="256" t="s">
        <v>25</v>
      </c>
      <c r="G460" s="257"/>
      <c r="H460" s="123"/>
      <c r="I460" s="242" t="s">
        <v>4</v>
      </c>
      <c r="J460" s="243"/>
      <c r="K460" s="244" t="s">
        <v>5</v>
      </c>
      <c r="L460" s="245"/>
      <c r="M460" s="123"/>
      <c r="N460" s="242" t="s">
        <v>6</v>
      </c>
      <c r="O460" s="243"/>
      <c r="P460" s="244" t="s">
        <v>7</v>
      </c>
      <c r="Q460" s="245"/>
      <c r="R460" s="123"/>
      <c r="S460" s="242" t="s">
        <v>34</v>
      </c>
      <c r="T460" s="243"/>
      <c r="U460" s="244" t="s">
        <v>35</v>
      </c>
      <c r="V460" s="245"/>
      <c r="W460" s="123"/>
      <c r="X460" s="242" t="s">
        <v>47</v>
      </c>
      <c r="Y460" s="243"/>
      <c r="Z460" s="244" t="s">
        <v>48</v>
      </c>
      <c r="AA460" s="245"/>
      <c r="AB460" s="127"/>
      <c r="AC460" s="242" t="s">
        <v>63</v>
      </c>
      <c r="AD460" s="243"/>
      <c r="AE460" s="244" t="s">
        <v>8</v>
      </c>
      <c r="AF460" s="245"/>
      <c r="AG460" s="123"/>
      <c r="AH460" s="242" t="s">
        <v>78</v>
      </c>
      <c r="AI460" s="243"/>
      <c r="AJ460" s="244" t="s">
        <v>79</v>
      </c>
      <c r="AK460" s="245"/>
      <c r="AL460" s="127"/>
      <c r="AM460" s="242" t="s">
        <v>67</v>
      </c>
      <c r="AN460" s="243"/>
      <c r="AO460" s="244" t="s">
        <v>66</v>
      </c>
      <c r="AP460" s="245"/>
      <c r="AQ460" s="123"/>
      <c r="AR460" s="242" t="s">
        <v>83</v>
      </c>
      <c r="AS460" s="243"/>
      <c r="AT460" s="244" t="s">
        <v>82</v>
      </c>
      <c r="AU460" s="245"/>
      <c r="AV460" s="127"/>
      <c r="AW460" s="242" t="s">
        <v>71</v>
      </c>
      <c r="AX460" s="243"/>
      <c r="AY460" s="244" t="s">
        <v>70</v>
      </c>
      <c r="AZ460" s="245"/>
      <c r="BA460" s="123"/>
      <c r="BB460" s="124" t="s">
        <v>87</v>
      </c>
      <c r="BC460" s="125"/>
      <c r="BD460" s="122" t="s">
        <v>86</v>
      </c>
      <c r="BE460" s="126"/>
      <c r="BF460" s="127"/>
      <c r="BG460" s="242" t="s">
        <v>74</v>
      </c>
      <c r="BH460" s="243"/>
      <c r="BI460" s="244" t="s">
        <v>75</v>
      </c>
      <c r="BJ460" s="245"/>
      <c r="BK460" s="123"/>
      <c r="BL460" s="242" t="s">
        <v>91</v>
      </c>
      <c r="BM460" s="243"/>
      <c r="BN460" s="244" t="s">
        <v>90</v>
      </c>
      <c r="BO460" s="245"/>
      <c r="BP460" s="123"/>
      <c r="BQ460" s="35" t="s">
        <v>166</v>
      </c>
      <c r="BS460" s="66" t="s">
        <v>121</v>
      </c>
      <c r="BT460" s="65"/>
      <c r="BU460" s="46">
        <f t="shared" si="3991"/>
        <v>8.56</v>
      </c>
      <c r="BV460" s="47">
        <f t="shared" si="3992"/>
        <v>-29.057156126575538</v>
      </c>
      <c r="BW460" s="45">
        <f t="shared" si="3993"/>
        <v>48.237322637700885</v>
      </c>
      <c r="BX460" s="49"/>
      <c r="BY460" s="10">
        <f t="shared" si="3997"/>
        <v>-90.816735117904003</v>
      </c>
      <c r="BZ460" s="48">
        <f t="shared" si="3998"/>
        <v>-1.5850510437189853</v>
      </c>
      <c r="CA460" s="31">
        <f t="shared" si="3994"/>
        <v>-5.3993146411567931E-3</v>
      </c>
      <c r="CC460" s="44">
        <f t="shared" si="3995"/>
        <v>8.56</v>
      </c>
      <c r="CD460" s="47">
        <f t="shared" si="3995"/>
        <v>-29.057156126575538</v>
      </c>
      <c r="CE460" s="45">
        <f t="shared" si="3996"/>
        <v>-5.3993146411567931E-3</v>
      </c>
      <c r="CF460" s="49"/>
      <c r="CG460" s="10"/>
      <c r="CH460" s="48"/>
      <c r="CI460" s="31"/>
    </row>
    <row r="461" spans="2:87" ht="18.649999999999999" customHeight="1" thickTop="1" thickBot="1">
      <c r="D461" s="15">
        <v>0</v>
      </c>
      <c r="E461" s="145">
        <f t="shared" ref="E461" si="4425">(1/$E$8)*SIN($B458*$F$8)</f>
        <v>0.13342405082960379</v>
      </c>
      <c r="F461" s="15">
        <f t="shared" ref="F461" si="4426">COS($F$8*$B458)</f>
        <v>0.91639631379767883</v>
      </c>
      <c r="G461" s="37">
        <v>0</v>
      </c>
      <c r="I461" s="21">
        <v>0</v>
      </c>
      <c r="J461" s="24">
        <f t="shared" ref="J461" si="4427">(TAN($K$8*$B458))/$J$8</f>
        <v>2.1189744588871493</v>
      </c>
      <c r="K461" s="22">
        <v>1</v>
      </c>
      <c r="L461" s="23">
        <v>0</v>
      </c>
      <c r="N461" s="21">
        <f t="shared" ref="N461" si="4428">D461*I458+F461*I461-E461*J458-G461*J461</f>
        <v>0</v>
      </c>
      <c r="O461" s="24">
        <f t="shared" ref="O461" si="4429">(D461*J458+E461*I458+F461*J461+G461*I461)</f>
        <v>2.0752444339852185</v>
      </c>
      <c r="P461" s="22">
        <f t="shared" ref="P461" si="4430">D461*K458+F461*K461-E461*L458-G461*L461</f>
        <v>0.91639631379767883</v>
      </c>
      <c r="Q461" s="23">
        <f t="shared" ref="Q461" si="4431">(D461*L458+E461*K458+F461*L461+G461*K461)</f>
        <v>0</v>
      </c>
      <c r="S461" s="15">
        <v>0</v>
      </c>
      <c r="T461" s="145">
        <f t="shared" ref="T461" si="4432">(1/$T$8)*SIN($B458*$U$8)</f>
        <v>0.21946256483452559</v>
      </c>
      <c r="U461" s="15">
        <f t="shared" ref="U461" si="4433">COS($U$8*$B458)</f>
        <v>0.75267897786922733</v>
      </c>
      <c r="V461" s="37">
        <v>0</v>
      </c>
      <c r="X461" s="21">
        <f t="shared" ref="X461" si="4434">N461*S458+P461*S461-O461*T458-Q461*T461</f>
        <v>0</v>
      </c>
      <c r="Y461" s="24">
        <f t="shared" ref="Y461" si="4435">(N461*T458+O461*S458+P461*T461+Q461*S461)</f>
        <v>1.7631075448317408</v>
      </c>
      <c r="Z461" s="22">
        <f t="shared" ref="Z461" si="4436">N461*U458+P461*U461-O461*V458-Q461*V461</f>
        <v>-3.4091939544763599</v>
      </c>
      <c r="AA461" s="23">
        <f t="shared" ref="AA461" si="4437">(N461*V458+O461*U458+P461*V461+Q461*U461)</f>
        <v>0</v>
      </c>
      <c r="AB461" s="8"/>
      <c r="AC461" s="21">
        <v>0</v>
      </c>
      <c r="AD461" s="24">
        <f t="shared" ref="AD461" si="4438">(TAN($AE$8*$B458))/$AD$8</f>
        <v>2.4919815872023032</v>
      </c>
      <c r="AE461" s="22">
        <v>1</v>
      </c>
      <c r="AF461" s="23">
        <v>0</v>
      </c>
      <c r="AH461" s="21">
        <f t="shared" ref="AH461" si="4439">X461*AC458+Z461*AC461-Y461*AD458-AA461*AD461</f>
        <v>0</v>
      </c>
      <c r="AI461" s="24">
        <f t="shared" ref="AI461" si="4440">(X461*AD458+Y461*AC458+Z461*AD461+AA461*AC461)</f>
        <v>-6.7325410169247561</v>
      </c>
      <c r="AJ461" s="22">
        <f t="shared" ref="AJ461" si="4441">X461*AE458+Z461*AE461-Y461*AF458-AA461*AF461</f>
        <v>-3.4091939544763599</v>
      </c>
      <c r="AK461" s="23">
        <f t="shared" ref="AK461" si="4442">(X461*AF458+Y461*AE458+Z461*AF461+AA461*AE461)</f>
        <v>0</v>
      </c>
      <c r="AL461" s="8"/>
      <c r="AM461" s="15">
        <v>0</v>
      </c>
      <c r="AN461" s="85">
        <f t="shared" ref="AN461" si="4443">(1/$AN$8)*SIN($B458*$AO$8)</f>
        <v>0.21946256483452559</v>
      </c>
      <c r="AO461" s="25">
        <f t="shared" ref="AO461" si="4444">COS($AO$8*$B458)</f>
        <v>0.75267897786922733</v>
      </c>
      <c r="AP461" s="37">
        <v>0</v>
      </c>
      <c r="AR461" s="21">
        <f t="shared" ref="AR461" si="4445">AH461*AM458+AJ461*AM461-AI461*AN458-AK461*AN461</f>
        <v>0</v>
      </c>
      <c r="AS461" s="24">
        <f t="shared" ref="AS461" si="4446">(AH461*AN458+AI461*AM458+AJ461*AN461+AK461*AM461)</f>
        <v>-5.8156325403493145</v>
      </c>
      <c r="AT461" s="22">
        <f t="shared" ref="AT461" si="4447">AH461*AO458+AJ461*AO461-AI461*AP458-AK461*AP461</f>
        <v>10.731837853838355</v>
      </c>
      <c r="AU461" s="23">
        <f t="shared" ref="AU461" si="4448">(AH461*AP458+AI461*AO458+AJ461*AP461+AK461*AO461)</f>
        <v>0</v>
      </c>
      <c r="AV461" s="8"/>
      <c r="AW461" s="21">
        <v>0</v>
      </c>
      <c r="AX461" s="24">
        <f t="shared" ref="AX461" si="4449">(TAN($AY$8*$B458))/$AX$8</f>
        <v>2.1189744588871493</v>
      </c>
      <c r="AY461" s="22">
        <v>1</v>
      </c>
      <c r="AZ461" s="23">
        <v>0</v>
      </c>
      <c r="BB461" s="21">
        <f t="shared" ref="BB461" si="4450">AR461*AW458+AT461*AW461-AS461*AX458-AU461*AX461</f>
        <v>0</v>
      </c>
      <c r="BC461" s="24">
        <f t="shared" ref="BC461" si="4451">(AR461*AX458+AS461*AW458+AT461*AX461+AU461*AW461)</f>
        <v>16.924857768852441</v>
      </c>
      <c r="BD461" s="22">
        <f t="shared" ref="BD461" si="4452">AR461*AY458+AT461*AY461-AS461*AZ458-AU461*AZ461</f>
        <v>10.731837853838355</v>
      </c>
      <c r="BE461" s="23">
        <f t="shared" ref="BE461" si="4453">(AR461*AZ458+AS461*AY458+AT461*AZ461+AU461*AY461)</f>
        <v>0</v>
      </c>
      <c r="BF461" s="8"/>
      <c r="BG461" s="15">
        <v>0</v>
      </c>
      <c r="BH461" s="85">
        <f t="shared" ref="BH461" si="4454">(1/$BH$8)*SIN($B458*$BI$8)</f>
        <v>0.13342811657210904</v>
      </c>
      <c r="BI461" s="25">
        <f t="shared" ref="BI461" si="4455">COS($BI$8*$B458)</f>
        <v>0.91639098608191094</v>
      </c>
      <c r="BJ461" s="37">
        <v>0</v>
      </c>
      <c r="BL461" s="21">
        <f t="shared" ref="BL461" si="4456">BB461*BG458+BD461*BG461-BC461*BH458-BE461*BH461</f>
        <v>0</v>
      </c>
      <c r="BM461" s="24">
        <f t="shared" ref="BM461" si="4457">(BB461*BH458+BC461*BG458+BD461*BH461+BE461*BG461)</f>
        <v>16.941716012289696</v>
      </c>
      <c r="BN461" s="22">
        <f t="shared" ref="BN461" si="4458">BB461*BI458+BD461*BI461-BC461*BJ458-BE461*BJ461</f>
        <v>-10.489707584789171</v>
      </c>
      <c r="BO461" s="23">
        <f t="shared" ref="BO461" si="4459">(BB461*BJ458+BC461*BI458+BD461*BJ461+BE461*BI461)</f>
        <v>0</v>
      </c>
      <c r="BQ461" s="38">
        <f t="shared" ref="BQ461" si="4460">(180/PI())*ATAN(-1*(($BL$8*BM458+BO458+$BL$8*BM461+BO461)/($BL$8*BL458+BN458+$BL$8*BL461+BN461)))</f>
        <v>26.60211664029886</v>
      </c>
      <c r="BS461" s="67">
        <f t="shared" ref="BS461" si="4461">20*LOG(((($BL$8*BL458+BN458-$BL$8*BL461-BN461)^2+($BL$8*BM458+BO458-$BL$8*BM461-BO461)^2)/(($BL$8*BL458+BN458+$BL$8*BL461+BN461)^2+($BL$8*BM458+BO458+$BL$8*BM461+BO461)^2))^0.5)</f>
        <v>-3.1672197283249562E-2</v>
      </c>
      <c r="BT461" s="65"/>
      <c r="BU461" s="46">
        <f t="shared" si="3991"/>
        <v>8.58</v>
      </c>
      <c r="BV461" s="47">
        <f t="shared" si="3992"/>
        <v>-29.62059184674537</v>
      </c>
      <c r="BW461" s="45">
        <f t="shared" si="3993"/>
        <v>46.420987935342843</v>
      </c>
      <c r="BX461" s="49"/>
      <c r="BY461" s="10">
        <f t="shared" si="3997"/>
        <v>-90.6029411077524</v>
      </c>
      <c r="BZ461" s="48">
        <f t="shared" si="3998"/>
        <v>-1.5813196343207978</v>
      </c>
      <c r="CA461" s="31">
        <f t="shared" si="3994"/>
        <v>-4.7420071602424846E-3</v>
      </c>
      <c r="CC461" s="44">
        <f t="shared" si="3995"/>
        <v>8.58</v>
      </c>
      <c r="CD461" s="47">
        <f t="shared" si="3995"/>
        <v>-29.62059184674537</v>
      </c>
      <c r="CE461" s="45">
        <f t="shared" si="3996"/>
        <v>-4.7420071602424846E-3</v>
      </c>
      <c r="CF461" s="49"/>
      <c r="CG461" s="10"/>
      <c r="CH461" s="48"/>
      <c r="CI461" s="31"/>
    </row>
    <row r="462" spans="2:87" ht="18.649999999999999" customHeight="1">
      <c r="BS462" s="32"/>
      <c r="BU462" s="46">
        <f t="shared" si="3991"/>
        <v>8.6</v>
      </c>
      <c r="BV462" s="47">
        <f t="shared" si="3992"/>
        <v>-30.17685719208794</v>
      </c>
      <c r="BW462" s="45">
        <f t="shared" si="3993"/>
        <v>44.608929113187834</v>
      </c>
      <c r="BX462" s="49"/>
      <c r="BY462" s="10">
        <f t="shared" si="3997"/>
        <v>-90.553948483379699</v>
      </c>
      <c r="BZ462" s="48">
        <f t="shared" si="3998"/>
        <v>-1.5804645517163014</v>
      </c>
      <c r="CA462" s="31">
        <f t="shared" si="3994"/>
        <v>-4.1716432129999155E-3</v>
      </c>
      <c r="CC462" s="44">
        <f t="shared" si="3995"/>
        <v>8.6</v>
      </c>
      <c r="CD462" s="47">
        <f t="shared" si="3995"/>
        <v>-30.17685719208794</v>
      </c>
      <c r="CE462" s="45">
        <f t="shared" si="3996"/>
        <v>-4.1716432129999155E-3</v>
      </c>
      <c r="CF462" s="49"/>
      <c r="CG462" s="10"/>
      <c r="CH462" s="48"/>
      <c r="CI462" s="31"/>
    </row>
    <row r="463" spans="2:87" ht="18.649999999999999" customHeight="1" thickBot="1">
      <c r="D463" s="8"/>
      <c r="E463" s="8" t="s">
        <v>93</v>
      </c>
      <c r="F463" s="8"/>
      <c r="G463" s="8"/>
      <c r="H463" s="8"/>
      <c r="I463" s="8"/>
      <c r="J463" s="8" t="s">
        <v>94</v>
      </c>
      <c r="K463" s="8"/>
      <c r="L463" s="8"/>
      <c r="M463" s="8"/>
      <c r="N463" s="8"/>
      <c r="O463" s="8" t="s">
        <v>95</v>
      </c>
      <c r="P463" s="8"/>
      <c r="Q463" s="8"/>
      <c r="R463" s="8"/>
      <c r="S463" s="8"/>
      <c r="T463" s="8" t="s">
        <v>96</v>
      </c>
      <c r="U463" s="8"/>
      <c r="V463" s="8"/>
      <c r="W463" s="8"/>
      <c r="X463" s="8"/>
      <c r="Y463" s="8" t="s">
        <v>97</v>
      </c>
      <c r="Z463" s="8"/>
      <c r="AA463" s="8"/>
      <c r="AB463" s="8"/>
      <c r="AC463" s="8"/>
      <c r="AD463" s="8" t="s">
        <v>98</v>
      </c>
      <c r="AE463" s="8"/>
      <c r="AF463" s="8"/>
      <c r="AG463" s="8"/>
      <c r="AH463" s="8"/>
      <c r="AI463" s="8" t="s">
        <v>99</v>
      </c>
      <c r="AJ463" s="8"/>
      <c r="AK463" s="8"/>
      <c r="AL463" s="8"/>
      <c r="AM463" s="8"/>
      <c r="AN463" s="8" t="s">
        <v>96</v>
      </c>
      <c r="AO463" s="8"/>
      <c r="AP463" s="8"/>
      <c r="AQ463" s="8"/>
      <c r="AR463" s="8"/>
      <c r="AS463" s="8" t="s">
        <v>100</v>
      </c>
      <c r="AT463" s="8"/>
      <c r="AU463" s="8"/>
      <c r="AV463" s="8"/>
      <c r="AW463" s="8"/>
      <c r="AX463" s="8" t="s">
        <v>94</v>
      </c>
      <c r="AY463" s="8"/>
      <c r="AZ463" s="8"/>
      <c r="BA463" s="8"/>
      <c r="BB463" s="8"/>
      <c r="BC463" s="8" t="s">
        <v>101</v>
      </c>
      <c r="BD463" s="8"/>
      <c r="BE463" s="8"/>
      <c r="BF463" s="8"/>
      <c r="BG463" s="8"/>
      <c r="BH463" s="8" t="s">
        <v>96</v>
      </c>
      <c r="BI463" s="8"/>
      <c r="BJ463" s="8"/>
      <c r="BK463" s="8"/>
      <c r="BL463" s="8"/>
      <c r="BM463" s="8" t="s">
        <v>102</v>
      </c>
      <c r="BN463" s="8"/>
      <c r="BO463" s="8"/>
      <c r="BP463" s="8"/>
      <c r="BU463" s="46">
        <f t="shared" si="3991"/>
        <v>8.6199999999999992</v>
      </c>
      <c r="BV463" s="47">
        <f t="shared" si="3992"/>
        <v>-30.727056050403505</v>
      </c>
      <c r="BW463" s="45">
        <f t="shared" si="3993"/>
        <v>42.797850143520279</v>
      </c>
      <c r="BX463" s="49"/>
      <c r="BY463" s="10">
        <f t="shared" si="3997"/>
        <v>-90.659871071180746</v>
      </c>
      <c r="BZ463" s="48">
        <f t="shared" si="3998"/>
        <v>-1.5823132496256624</v>
      </c>
      <c r="CA463" s="31">
        <f t="shared" si="3994"/>
        <v>-3.6750431737242305E-3</v>
      </c>
      <c r="CC463" s="44">
        <f t="shared" si="3995"/>
        <v>8.6199999999999992</v>
      </c>
      <c r="CD463" s="47">
        <f t="shared" si="3995"/>
        <v>-30.727056050403505</v>
      </c>
      <c r="CE463" s="45">
        <f t="shared" si="3996"/>
        <v>-3.6750431737242305E-3</v>
      </c>
      <c r="CF463" s="49"/>
      <c r="CG463" s="10"/>
      <c r="CH463" s="48"/>
      <c r="CI463" s="31"/>
    </row>
    <row r="464" spans="2:87" ht="18.649999999999999" customHeight="1" thickBot="1">
      <c r="B464" s="16"/>
      <c r="D464" s="250" t="s">
        <v>22</v>
      </c>
      <c r="E464" s="251"/>
      <c r="F464" s="252" t="s">
        <v>23</v>
      </c>
      <c r="G464" s="253"/>
      <c r="H464" s="123"/>
      <c r="I464" s="242" t="s">
        <v>1</v>
      </c>
      <c r="J464" s="243"/>
      <c r="K464" s="244" t="s">
        <v>2</v>
      </c>
      <c r="L464" s="245"/>
      <c r="M464" s="123"/>
      <c r="N464" s="242" t="s">
        <v>43</v>
      </c>
      <c r="O464" s="243"/>
      <c r="P464" s="244" t="s">
        <v>44</v>
      </c>
      <c r="Q464" s="245"/>
      <c r="R464" s="123"/>
      <c r="S464" s="242" t="s">
        <v>32</v>
      </c>
      <c r="T464" s="243"/>
      <c r="U464" s="244" t="s">
        <v>33</v>
      </c>
      <c r="V464" s="245"/>
      <c r="W464" s="123"/>
      <c r="X464" s="242" t="s">
        <v>45</v>
      </c>
      <c r="Y464" s="243"/>
      <c r="Z464" s="244" t="s">
        <v>46</v>
      </c>
      <c r="AA464" s="245"/>
      <c r="AB464" s="127"/>
      <c r="AC464" s="242" t="s">
        <v>62</v>
      </c>
      <c r="AD464" s="243"/>
      <c r="AE464" s="244" t="s">
        <v>3</v>
      </c>
      <c r="AF464" s="245"/>
      <c r="AG464" s="123"/>
      <c r="AH464" s="242" t="s">
        <v>76</v>
      </c>
      <c r="AI464" s="243"/>
      <c r="AJ464" s="244" t="s">
        <v>77</v>
      </c>
      <c r="AK464" s="245"/>
      <c r="AL464" s="127"/>
      <c r="AM464" s="242" t="s">
        <v>64</v>
      </c>
      <c r="AN464" s="243"/>
      <c r="AO464" s="244" t="s">
        <v>65</v>
      </c>
      <c r="AP464" s="245"/>
      <c r="AQ464" s="123"/>
      <c r="AR464" s="242" t="s">
        <v>80</v>
      </c>
      <c r="AS464" s="243"/>
      <c r="AT464" s="244" t="s">
        <v>81</v>
      </c>
      <c r="AU464" s="245"/>
      <c r="AV464" s="127"/>
      <c r="AW464" s="242" t="s">
        <v>68</v>
      </c>
      <c r="AX464" s="243"/>
      <c r="AY464" s="244" t="s">
        <v>69</v>
      </c>
      <c r="AZ464" s="245"/>
      <c r="BA464" s="123"/>
      <c r="BB464" s="246" t="s">
        <v>84</v>
      </c>
      <c r="BC464" s="247"/>
      <c r="BD464" s="248" t="s">
        <v>85</v>
      </c>
      <c r="BE464" s="249"/>
      <c r="BF464" s="127"/>
      <c r="BG464" s="242" t="s">
        <v>72</v>
      </c>
      <c r="BH464" s="243"/>
      <c r="BI464" s="244" t="s">
        <v>73</v>
      </c>
      <c r="BJ464" s="245"/>
      <c r="BK464" s="123"/>
      <c r="BL464" s="242" t="s">
        <v>88</v>
      </c>
      <c r="BM464" s="243"/>
      <c r="BN464" s="244" t="s">
        <v>89</v>
      </c>
      <c r="BO464" s="245"/>
      <c r="BP464" s="123"/>
      <c r="BQ464" s="19" t="s">
        <v>165</v>
      </c>
      <c r="BS464" s="63" t="s">
        <v>120</v>
      </c>
      <c r="BT464" s="4"/>
      <c r="BU464" s="46">
        <f t="shared" si="3991"/>
        <v>8.64</v>
      </c>
      <c r="BV464" s="47">
        <f t="shared" si="3992"/>
        <v>-31.272303831301421</v>
      </c>
      <c r="BW464" s="45">
        <f t="shared" si="3993"/>
        <v>40.984652722096541</v>
      </c>
      <c r="BX464" s="49"/>
      <c r="BY464" s="10">
        <f t="shared" si="3997"/>
        <v>-90.912171031834689</v>
      </c>
      <c r="BZ464" s="48">
        <f t="shared" si="3998"/>
        <v>-1.5867167146417258</v>
      </c>
      <c r="CA464" s="31">
        <f t="shared" si="3994"/>
        <v>-3.2412757640155896E-3</v>
      </c>
      <c r="CC464" s="44">
        <f t="shared" si="3995"/>
        <v>8.64</v>
      </c>
      <c r="CD464" s="47">
        <f t="shared" si="3995"/>
        <v>-31.272303831301421</v>
      </c>
      <c r="CE464" s="45">
        <f t="shared" si="3996"/>
        <v>-3.2412757640155896E-3</v>
      </c>
      <c r="CF464" s="49"/>
      <c r="CG464" s="10"/>
      <c r="CH464" s="48"/>
      <c r="CI464" s="31"/>
    </row>
    <row r="465" spans="2:87" ht="18.649999999999999" customHeight="1" thickTop="1" thickBot="1">
      <c r="B465" s="39">
        <v>1.26</v>
      </c>
      <c r="D465" s="25">
        <f t="shared" ref="D465" si="4462">COS($F$8*$B465)</f>
        <v>0.91371744755588924</v>
      </c>
      <c r="E465" s="26">
        <v>0</v>
      </c>
      <c r="F465" s="10">
        <v>0</v>
      </c>
      <c r="G465" s="85">
        <f t="shared" ref="G465" si="4463">$E$8*SIN($B465*$F$8)</f>
        <v>1.2190503821776841</v>
      </c>
      <c r="I465" s="21">
        <v>1</v>
      </c>
      <c r="J465" s="24">
        <v>0</v>
      </c>
      <c r="K465" s="22">
        <v>0</v>
      </c>
      <c r="L465" s="23">
        <v>0</v>
      </c>
      <c r="N465" s="21">
        <f t="shared" ref="N465" si="4464">D465*I465+F465*I468-E465*J465-G465*J468</f>
        <v>-1.7594061077745717</v>
      </c>
      <c r="O465" s="24">
        <f t="shared" ref="O465" si="4465">(D465*J465+E465*I465+F465*J468+G465*I468)</f>
        <v>0</v>
      </c>
      <c r="P465" s="22">
        <f t="shared" ref="P465" si="4466">D465*K465+F465*K468-E465*L465-G465*L468</f>
        <v>0</v>
      </c>
      <c r="Q465" s="23">
        <f t="shared" ref="Q465" si="4467">(D465*L465+E465*K465+F465*L468+G465*K468)</f>
        <v>1.2190503821776841</v>
      </c>
      <c r="S465" s="25">
        <f t="shared" ref="S465" si="4468">COS($U$8*$B465)</f>
        <v>0.74499686446772773</v>
      </c>
      <c r="T465" s="26">
        <v>0</v>
      </c>
      <c r="U465" s="10">
        <v>0</v>
      </c>
      <c r="V465" s="85">
        <f t="shared" ref="V465" si="4469">$T$8*SIN($B465*$U$8)</f>
        <v>2.0012038995063168</v>
      </c>
      <c r="X465" s="21">
        <f t="shared" ref="X465" si="4470">N465*S465+P465*S468-O465*T465-Q465*T468</f>
        <v>-1.5818151867850525</v>
      </c>
      <c r="Y465" s="24">
        <f t="shared" ref="Y465" si="4471">(N465*T465+O465*S465+P465*T468+Q465*S468)</f>
        <v>0</v>
      </c>
      <c r="Z465" s="22">
        <f t="shared" ref="Z465" si="4472">N465*U465+P465*U468-O465*V465-Q465*V468</f>
        <v>0</v>
      </c>
      <c r="AA465" s="23">
        <f t="shared" ref="AA465" si="4473">(N465*V465+O465*U465+P465*V468+Q465*U468)</f>
        <v>-2.6127416513431441</v>
      </c>
      <c r="AB465" s="8"/>
      <c r="AC465" s="21">
        <v>1</v>
      </c>
      <c r="AD465" s="24">
        <v>0</v>
      </c>
      <c r="AE465" s="22">
        <v>0</v>
      </c>
      <c r="AF465" s="23">
        <v>0</v>
      </c>
      <c r="AH465" s="21">
        <f t="shared" ref="AH465" si="4474">X465*AC465+Z465*AC468-Y465*AD465-AA465*AD468</f>
        <v>5.1925197829668317</v>
      </c>
      <c r="AI465" s="24">
        <f t="shared" ref="AI465" si="4475">(X465*AD465+Y465*AC465+Z465*AD468+AA465*AC468)</f>
        <v>0</v>
      </c>
      <c r="AJ465" s="22">
        <f t="shared" ref="AJ465" si="4476">X465*AE465+Z465*AE468-Y465*AF465-AA465*AF468</f>
        <v>0</v>
      </c>
      <c r="AK465" s="23">
        <f t="shared" ref="AK465" si="4477">(X465*AF465+Y465*AE465+Z465*AF468+AA465*AE468)</f>
        <v>-2.6127416513431441</v>
      </c>
      <c r="AL465" s="8"/>
      <c r="AM465" s="25">
        <f t="shared" ref="AM465" si="4478">COS($AO$8*$B465)</f>
        <v>0.74499686446772773</v>
      </c>
      <c r="AN465" s="26">
        <v>0</v>
      </c>
      <c r="AO465" s="10">
        <v>0</v>
      </c>
      <c r="AP465" s="85">
        <f t="shared" ref="AP465" si="4479">$AN$8*SIN($B465*$AO$8)</f>
        <v>2.0012038995063168</v>
      </c>
      <c r="AR465" s="21">
        <f t="shared" ref="AR465" si="4480">AH465*AM465+AJ465*AM468-AI465*AN465-AK465*AN468</f>
        <v>4.4493697104492105</v>
      </c>
      <c r="AS465" s="24">
        <f t="shared" ref="AS465" si="4481">(AH465*AN465+AI465*AM465+AJ465*AN468+AK465*AM468)</f>
        <v>0</v>
      </c>
      <c r="AT465" s="22">
        <f t="shared" ref="AT465" si="4482">AH465*AO465+AJ465*AO468-AI465*AP465-AK465*AP468</f>
        <v>0</v>
      </c>
      <c r="AU465" s="23">
        <f t="shared" ref="AU465" si="4483">(AH465*AP465+AI465*AO465+AJ465*AP468+AK465*AO468)</f>
        <v>8.4448065000220431</v>
      </c>
      <c r="AV465" s="8"/>
      <c r="AW465" s="21">
        <v>1</v>
      </c>
      <c r="AX465" s="24">
        <v>0</v>
      </c>
      <c r="AY465" s="22">
        <v>0</v>
      </c>
      <c r="AZ465" s="23">
        <v>0</v>
      </c>
      <c r="BB465" s="21">
        <f t="shared" ref="BB465" si="4484">AR465*AW465+AT465*AW468-AS465*AX465-AU465*AX468</f>
        <v>-14.068331859104468</v>
      </c>
      <c r="BC465" s="24">
        <f t="shared" ref="BC465" si="4485">(AR465*AX465+AS465*AW465+AT465*AX468+AU465*AW468)</f>
        <v>0</v>
      </c>
      <c r="BD465" s="22">
        <f t="shared" ref="BD465" si="4486">AR465*AY465+AT465*AY468-AS465*AZ465-AU465*AZ468</f>
        <v>0</v>
      </c>
      <c r="BE465" s="23">
        <f t="shared" ref="BE465" si="4487">(AR465*AZ465+AS465*AY465+AT465*AZ468+AU465*AY468)</f>
        <v>8.4448065000220431</v>
      </c>
      <c r="BF465" s="8"/>
      <c r="BG465" s="25">
        <f t="shared" ref="BG465" si="4488">COS($BI$8*$B465)</f>
        <v>0.91371195170529773</v>
      </c>
      <c r="BH465" s="26">
        <v>0</v>
      </c>
      <c r="BI465" s="10">
        <v>0</v>
      </c>
      <c r="BJ465" s="85">
        <f t="shared" ref="BJ465" si="4489">$BH$8*SIN($B465*$BI$8)</f>
        <v>1.2190874553525937</v>
      </c>
      <c r="BL465" s="21">
        <f t="shared" ref="BL465" si="4490">BB465*BG465+BD465*BG468-BC465*BH465-BE465*BH468</f>
        <v>-13.99828714544871</v>
      </c>
      <c r="BM465" s="24">
        <f t="shared" ref="BM465" si="4491">(BB465*BH465+BC465*BG465+BD465*BH468+BE465*BG468)</f>
        <v>0</v>
      </c>
      <c r="BN465" s="22">
        <f t="shared" ref="BN465" si="4492">BB465*BI465+BD465*BI468-BC465*BJ465-BE465*BJ468</f>
        <v>0</v>
      </c>
      <c r="BO465" s="23">
        <f t="shared" ref="BO465" si="4493">(BB465*BJ465+BC465*BI465+BD465*BJ468+BE465*BI468)</f>
        <v>-9.4344062582627615</v>
      </c>
      <c r="BQ465" s="27">
        <f t="shared" ref="BQ465" si="4494">20*LOG((2*$BL$8)/(($BL$8*BL465+BN465+$BL$8*BL468+BN468)^2+($BL$8*BM465+BO465+$BL$8*BM468+BO468)^2)^0.5)</f>
        <v>-23.569763336004677</v>
      </c>
      <c r="BS465" s="64">
        <f t="shared" ref="BS465" si="4495">((BL465^2+BM465^2)/(BL468^2+BM468^2))^0.5</f>
        <v>0.6773828677490058</v>
      </c>
      <c r="BT465" s="4"/>
      <c r="BU465" s="46">
        <f t="shared" si="3991"/>
        <v>8.66</v>
      </c>
      <c r="BV465" s="47">
        <f t="shared" si="3992"/>
        <v>-31.813736446652005</v>
      </c>
      <c r="BW465" s="45">
        <f t="shared" si="3993"/>
        <v>39.166409301459886</v>
      </c>
      <c r="BX465" s="49"/>
      <c r="BY465" s="10">
        <f t="shared" si="3997"/>
        <v>-91.303463645057363</v>
      </c>
      <c r="BZ465" s="48">
        <f t="shared" si="3998"/>
        <v>-1.5935460590811943</v>
      </c>
      <c r="CA465" s="31">
        <f t="shared" si="3994"/>
        <v>-2.8612362629050142E-3</v>
      </c>
      <c r="CC465" s="44">
        <f t="shared" si="3995"/>
        <v>8.66</v>
      </c>
      <c r="CD465" s="47">
        <f t="shared" si="3995"/>
        <v>-31.813736446652005</v>
      </c>
      <c r="CE465" s="45">
        <f t="shared" si="3996"/>
        <v>-2.8612362629050142E-3</v>
      </c>
      <c r="CF465" s="49"/>
      <c r="CG465" s="10"/>
      <c r="CH465" s="48"/>
      <c r="CI465" s="31"/>
    </row>
    <row r="466" spans="2:87" ht="18.649999999999999" customHeight="1" thickBot="1">
      <c r="D466" s="25"/>
      <c r="E466" s="10"/>
      <c r="F466" s="10"/>
      <c r="G466" s="31"/>
      <c r="I466" s="29"/>
      <c r="L466" s="30"/>
      <c r="N466" s="29"/>
      <c r="Q466" s="30"/>
      <c r="S466" s="29"/>
      <c r="V466" s="30"/>
      <c r="X466" s="29"/>
      <c r="AA466" s="30"/>
      <c r="AC466" s="29"/>
      <c r="AF466" s="30"/>
      <c r="AH466" s="29"/>
      <c r="AK466" s="30"/>
      <c r="AM466" s="29"/>
      <c r="AP466" s="30"/>
      <c r="AR466" s="29"/>
      <c r="AU466" s="30"/>
      <c r="AW466" s="29"/>
      <c r="AZ466" s="30"/>
      <c r="BB466" s="29"/>
      <c r="BE466" s="30"/>
      <c r="BG466" s="29"/>
      <c r="BJ466" s="30"/>
      <c r="BL466" s="29"/>
      <c r="BO466" s="30"/>
      <c r="BS466" s="65"/>
      <c r="BT466" s="65"/>
      <c r="BU466" s="46">
        <f t="shared" si="3991"/>
        <v>8.68</v>
      </c>
      <c r="BV466" s="47">
        <f t="shared" si="3992"/>
        <v>-32.352519927045847</v>
      </c>
      <c r="BW466" s="45">
        <f t="shared" si="3993"/>
        <v>37.340340028558778</v>
      </c>
      <c r="BX466" s="49"/>
      <c r="BY466" s="10">
        <f t="shared" si="3997"/>
        <v>-91.827350352092026</v>
      </c>
      <c r="BZ466" s="48">
        <f t="shared" si="3998"/>
        <v>-1.6026896070263799</v>
      </c>
      <c r="CA466" s="31">
        <f t="shared" si="3994"/>
        <v>-2.5273109441303083E-3</v>
      </c>
      <c r="CC466" s="44">
        <f t="shared" si="3995"/>
        <v>8.68</v>
      </c>
      <c r="CD466" s="47">
        <f t="shared" si="3995"/>
        <v>-32.352519927045847</v>
      </c>
      <c r="CE466" s="45">
        <f t="shared" si="3996"/>
        <v>-2.5273109441303083E-3</v>
      </c>
      <c r="CF466" s="49"/>
      <c r="CG466" s="10"/>
      <c r="CH466" s="48"/>
      <c r="CI466" s="31"/>
    </row>
    <row r="467" spans="2:87" ht="18.649999999999999" customHeight="1" thickBot="1">
      <c r="D467" s="254" t="s">
        <v>24</v>
      </c>
      <c r="E467" s="255"/>
      <c r="F467" s="256" t="s">
        <v>25</v>
      </c>
      <c r="G467" s="257"/>
      <c r="H467" s="123"/>
      <c r="I467" s="242" t="s">
        <v>4</v>
      </c>
      <c r="J467" s="243"/>
      <c r="K467" s="244" t="s">
        <v>5</v>
      </c>
      <c r="L467" s="245"/>
      <c r="M467" s="123"/>
      <c r="N467" s="242" t="s">
        <v>6</v>
      </c>
      <c r="O467" s="243"/>
      <c r="P467" s="244" t="s">
        <v>7</v>
      </c>
      <c r="Q467" s="245"/>
      <c r="R467" s="123"/>
      <c r="S467" s="242" t="s">
        <v>34</v>
      </c>
      <c r="T467" s="243"/>
      <c r="U467" s="244" t="s">
        <v>35</v>
      </c>
      <c r="V467" s="245"/>
      <c r="W467" s="123"/>
      <c r="X467" s="242" t="s">
        <v>47</v>
      </c>
      <c r="Y467" s="243"/>
      <c r="Z467" s="244" t="s">
        <v>48</v>
      </c>
      <c r="AA467" s="245"/>
      <c r="AB467" s="127"/>
      <c r="AC467" s="242" t="s">
        <v>63</v>
      </c>
      <c r="AD467" s="243"/>
      <c r="AE467" s="244" t="s">
        <v>8</v>
      </c>
      <c r="AF467" s="245"/>
      <c r="AG467" s="123"/>
      <c r="AH467" s="242" t="s">
        <v>78</v>
      </c>
      <c r="AI467" s="243"/>
      <c r="AJ467" s="244" t="s">
        <v>79</v>
      </c>
      <c r="AK467" s="245"/>
      <c r="AL467" s="127"/>
      <c r="AM467" s="242" t="s">
        <v>67</v>
      </c>
      <c r="AN467" s="243"/>
      <c r="AO467" s="244" t="s">
        <v>66</v>
      </c>
      <c r="AP467" s="245"/>
      <c r="AQ467" s="123"/>
      <c r="AR467" s="242" t="s">
        <v>83</v>
      </c>
      <c r="AS467" s="243"/>
      <c r="AT467" s="244" t="s">
        <v>82</v>
      </c>
      <c r="AU467" s="245"/>
      <c r="AV467" s="127"/>
      <c r="AW467" s="242" t="s">
        <v>71</v>
      </c>
      <c r="AX467" s="243"/>
      <c r="AY467" s="244" t="s">
        <v>70</v>
      </c>
      <c r="AZ467" s="245"/>
      <c r="BA467" s="123"/>
      <c r="BB467" s="124" t="s">
        <v>87</v>
      </c>
      <c r="BC467" s="125"/>
      <c r="BD467" s="122" t="s">
        <v>86</v>
      </c>
      <c r="BE467" s="126"/>
      <c r="BF467" s="127"/>
      <c r="BG467" s="242" t="s">
        <v>74</v>
      </c>
      <c r="BH467" s="243"/>
      <c r="BI467" s="244" t="s">
        <v>75</v>
      </c>
      <c r="BJ467" s="245"/>
      <c r="BK467" s="123"/>
      <c r="BL467" s="242" t="s">
        <v>91</v>
      </c>
      <c r="BM467" s="243"/>
      <c r="BN467" s="244" t="s">
        <v>90</v>
      </c>
      <c r="BO467" s="245"/>
      <c r="BP467" s="123"/>
      <c r="BQ467" s="35" t="s">
        <v>166</v>
      </c>
      <c r="BS467" s="66" t="s">
        <v>121</v>
      </c>
      <c r="BT467" s="65"/>
      <c r="BU467" s="46">
        <f t="shared" si="3991"/>
        <v>8.6999999999999993</v>
      </c>
      <c r="BV467" s="47">
        <f t="shared" si="3992"/>
        <v>-32.889860883053721</v>
      </c>
      <c r="BW467" s="45">
        <f t="shared" si="3993"/>
        <v>35.503793021516977</v>
      </c>
      <c r="BX467" s="49"/>
      <c r="BY467" s="10">
        <f t="shared" si="3997"/>
        <v>-92.478274677033824</v>
      </c>
      <c r="BZ467" s="48">
        <f t="shared" si="3998"/>
        <v>-1.6140503796779357</v>
      </c>
      <c r="CA467" s="31">
        <f t="shared" si="3994"/>
        <v>-2.2331087519899583E-3</v>
      </c>
      <c r="CC467" s="44">
        <f t="shared" si="3995"/>
        <v>8.6999999999999993</v>
      </c>
      <c r="CD467" s="47">
        <f t="shared" si="3995"/>
        <v>-32.889860883053721</v>
      </c>
      <c r="CE467" s="45">
        <f t="shared" si="3996"/>
        <v>-2.2331087519899583E-3</v>
      </c>
      <c r="CF467" s="49"/>
      <c r="CG467" s="10"/>
      <c r="CH467" s="48"/>
      <c r="CI467" s="31"/>
    </row>
    <row r="468" spans="2:87" ht="18.649999999999999" customHeight="1" thickTop="1" thickBot="1">
      <c r="D468" s="15">
        <v>0</v>
      </c>
      <c r="E468" s="145">
        <f t="shared" ref="E468" si="4496">(1/$E$8)*SIN($B465*$F$8)</f>
        <v>0.13545004246418713</v>
      </c>
      <c r="F468" s="15">
        <f t="shared" ref="F468" si="4497">COS($F$8*$B465)</f>
        <v>0.91371744755588924</v>
      </c>
      <c r="G468" s="37">
        <v>0</v>
      </c>
      <c r="I468" s="21">
        <v>0</v>
      </c>
      <c r="J468" s="24">
        <f t="shared" ref="J468" si="4498">(TAN($K$8*$B465))/$J$8</f>
        <v>2.1927916962342882</v>
      </c>
      <c r="K468" s="22">
        <v>1</v>
      </c>
      <c r="L468" s="23">
        <v>0</v>
      </c>
      <c r="N468" s="21">
        <f t="shared" ref="N468" si="4499">D468*I465+F468*I468-E468*J465-G468*J468</f>
        <v>0</v>
      </c>
      <c r="O468" s="24">
        <f t="shared" ref="O468" si="4500">(D468*J465+E468*I465+F468*J468+G468*I468)</f>
        <v>2.1390420741691294</v>
      </c>
      <c r="P468" s="22">
        <f t="shared" ref="P468" si="4501">D468*K465+F468*K468-E468*L465-G468*L468</f>
        <v>0.91371744755588924</v>
      </c>
      <c r="Q468" s="23">
        <f t="shared" ref="Q468" si="4502">(D468*L465+E468*K465+F468*L468+G468*K468)</f>
        <v>0</v>
      </c>
      <c r="S468" s="15">
        <v>0</v>
      </c>
      <c r="T468" s="145">
        <f t="shared" ref="T468" si="4503">(1/$T$8)*SIN($B465*$U$8)</f>
        <v>0.22235598883403518</v>
      </c>
      <c r="U468" s="15">
        <f t="shared" ref="U468" si="4504">COS($U$8*$B465)</f>
        <v>0.74499686446772773</v>
      </c>
      <c r="V468" s="37">
        <v>0</v>
      </c>
      <c r="X468" s="21">
        <f t="shared" ref="X468" si="4505">N468*S465+P468*S468-O468*T465-Q468*T468</f>
        <v>0</v>
      </c>
      <c r="Y468" s="24">
        <f t="shared" ref="Y468" si="4506">(N468*T465+O468*S465+P468*T468+Q468*S468)</f>
        <v>1.7967501847867464</v>
      </c>
      <c r="Z468" s="22">
        <f t="shared" ref="Z468" si="4507">N468*U465+P468*U468-O468*V465-Q468*V468</f>
        <v>-3.5999427065967491</v>
      </c>
      <c r="AA468" s="23">
        <f t="shared" ref="AA468" si="4508">(N468*V465+O468*U465+P468*V468+Q468*U468)</f>
        <v>0</v>
      </c>
      <c r="AB468" s="8"/>
      <c r="AC468" s="21">
        <v>0</v>
      </c>
      <c r="AD468" s="24">
        <f t="shared" ref="AD468" si="4509">(TAN($AE$8*$B465))/$AD$8</f>
        <v>2.5928070485918004</v>
      </c>
      <c r="AE468" s="22">
        <v>1</v>
      </c>
      <c r="AF468" s="23">
        <v>0</v>
      </c>
      <c r="AH468" s="21">
        <f t="shared" ref="AH468" si="4510">X468*AC465+Z468*AC468-Y468*AD465-AA468*AD468</f>
        <v>0</v>
      </c>
      <c r="AI468" s="24">
        <f t="shared" ref="AI468" si="4511">(X468*AD465+Y468*AC465+Z468*AD468+AA468*AC468)</f>
        <v>-7.5372066394039487</v>
      </c>
      <c r="AJ468" s="22">
        <f t="shared" ref="AJ468" si="4512">X468*AE465+Z468*AE468-Y468*AF465-AA468*AF468</f>
        <v>-3.5999427065967491</v>
      </c>
      <c r="AK468" s="23">
        <f t="shared" ref="AK468" si="4513">(X468*AF465+Y468*AE465+Z468*AF468+AA468*AE468)</f>
        <v>0</v>
      </c>
      <c r="AL468" s="8"/>
      <c r="AM468" s="15">
        <v>0</v>
      </c>
      <c r="AN468" s="85">
        <f t="shared" ref="AN468" si="4514">(1/$AN$8)*SIN($B465*$AO$8)</f>
        <v>0.22235598883403518</v>
      </c>
      <c r="AO468" s="25">
        <f t="shared" ref="AO468" si="4515">COS($AO$8*$B465)</f>
        <v>0.74499686446772773</v>
      </c>
      <c r="AP468" s="37">
        <v>0</v>
      </c>
      <c r="AR468" s="21">
        <f t="shared" ref="AR468" si="4516">AH468*AM465+AJ468*AM468-AI468*AN465-AK468*AN468</f>
        <v>0</v>
      </c>
      <c r="AS468" s="24">
        <f t="shared" ref="AS468" si="4517">(AH468*AN465+AI468*AM465+AJ468*AN468+AK468*AM468)</f>
        <v>-6.4156641334724736</v>
      </c>
      <c r="AT468" s="22">
        <f t="shared" ref="AT468" si="4518">AH468*AO465+AJ468*AO468-AI468*AP465-AK468*AP468</f>
        <v>12.40154128948204</v>
      </c>
      <c r="AU468" s="23">
        <f t="shared" ref="AU468" si="4519">(AH468*AP465+AI468*AO465+AJ468*AP468+AK468*AO468)</f>
        <v>0</v>
      </c>
      <c r="AV468" s="8"/>
      <c r="AW468" s="21">
        <v>0</v>
      </c>
      <c r="AX468" s="24">
        <f t="shared" ref="AX468" si="4520">(TAN($AY$8*$B465))/$AX$8</f>
        <v>2.1927916962342882</v>
      </c>
      <c r="AY468" s="22">
        <v>1</v>
      </c>
      <c r="AZ468" s="23">
        <v>0</v>
      </c>
      <c r="BB468" s="21">
        <f t="shared" ref="BB468" si="4521">AR468*AW465+AT468*AW468-AS468*AX465-AU468*AX468</f>
        <v>0</v>
      </c>
      <c r="BC468" s="24">
        <f t="shared" ref="BC468" si="4522">(AR468*AX465+AS468*AW465+AT468*AX468+AU468*AW468)</f>
        <v>20.778332626610407</v>
      </c>
      <c r="BD468" s="22">
        <f t="shared" ref="BD468" si="4523">AR468*AY465+AT468*AY468-AS468*AZ465-AU468*AZ468</f>
        <v>12.40154128948204</v>
      </c>
      <c r="BE468" s="23">
        <f t="shared" ref="BE468" si="4524">(AR468*AZ465+AS468*AY465+AT468*AZ468+AU468*AY468)</f>
        <v>0</v>
      </c>
      <c r="BF468" s="8"/>
      <c r="BG468" s="15">
        <v>0</v>
      </c>
      <c r="BH468" s="85">
        <f t="shared" ref="BH468" si="4525">(1/$BH$8)*SIN($B465*$BI$8)</f>
        <v>0.13545416170584373</v>
      </c>
      <c r="BI468" s="25">
        <f t="shared" ref="BI468" si="4526">COS($BI$8*$B465)</f>
        <v>0.91371195170529773</v>
      </c>
      <c r="BJ468" s="37">
        <v>0</v>
      </c>
      <c r="BL468" s="21">
        <f t="shared" ref="BL468" si="4527">BB468*BG465+BD468*BG468-BC468*BH465-BE468*BH468</f>
        <v>0</v>
      </c>
      <c r="BM468" s="24">
        <f t="shared" ref="BM468" si="4528">(BB468*BH465+BC468*BG465+BD468*BH468+BE468*BG468)</f>
        <v>20.665251236669256</v>
      </c>
      <c r="BN468" s="22">
        <f t="shared" ref="BN468" si="4529">BB468*BI465+BD468*BI468-BC468*BJ465-BE468*BJ468</f>
        <v>-13.999168152477784</v>
      </c>
      <c r="BO468" s="23">
        <f t="shared" ref="BO468" si="4530">(BB468*BJ465+BC468*BI465+BD468*BJ468+BE468*BI468)</f>
        <v>0</v>
      </c>
      <c r="BQ468" s="38">
        <f t="shared" ref="BQ468" si="4531">(180/PI())*ATAN(-1*(($BL$8*BM465+BO465+$BL$8*BM468+BO468)/($BL$8*BL465+BN465+$BL$8*BL468+BN468)))</f>
        <v>21.857599649087049</v>
      </c>
      <c r="BS468" s="67">
        <f t="shared" ref="BS468" si="4532">20*LOG(((($BL$8*BL465+BN465-$BL$8*BL468-BN468)^2+($BL$8*BM465+BO465-$BL$8*BM468-BO468)^2)/(($BL$8*BL465+BN465+$BL$8*BL468+BN468)^2+($BL$8*BM465+BO465+$BL$8*BM468+BO468)^2))^0.5)</f>
        <v>-1.9132170170062045E-2</v>
      </c>
      <c r="BT468" s="65"/>
      <c r="BU468" s="46">
        <f t="shared" si="3991"/>
        <v>8.7200000000000006</v>
      </c>
      <c r="BV468" s="47">
        <f t="shared" si="3992"/>
        <v>-33.427018062747365</v>
      </c>
      <c r="BW468" s="45">
        <f t="shared" si="3993"/>
        <v>33.654227527976175</v>
      </c>
      <c r="BX468" s="49"/>
      <c r="BY468" s="10">
        <f t="shared" si="3997"/>
        <v>-93.251396642297408</v>
      </c>
      <c r="BZ468" s="48">
        <f t="shared" si="3998"/>
        <v>-1.6275439034912746</v>
      </c>
      <c r="CA468" s="31">
        <f t="shared" si="3994"/>
        <v>-1.97324569313557E-3</v>
      </c>
      <c r="CC468" s="44">
        <f t="shared" si="3995"/>
        <v>8.7200000000000006</v>
      </c>
      <c r="CD468" s="47">
        <f t="shared" si="3995"/>
        <v>-33.427018062747365</v>
      </c>
      <c r="CE468" s="45">
        <f t="shared" si="3996"/>
        <v>-1.97324569313557E-3</v>
      </c>
      <c r="CF468" s="49"/>
      <c r="CG468" s="10"/>
      <c r="CH468" s="48"/>
      <c r="CI468" s="31"/>
    </row>
    <row r="469" spans="2:87" ht="18.649999999999999" customHeight="1">
      <c r="BS469" s="32"/>
      <c r="BU469" s="46">
        <f t="shared" si="3991"/>
        <v>8.74</v>
      </c>
      <c r="BV469" s="47">
        <f t="shared" si="3992"/>
        <v>-33.965315312610272</v>
      </c>
      <c r="BW469" s="45">
        <f t="shared" si="3993"/>
        <v>31.789199595130267</v>
      </c>
      <c r="BX469" s="49"/>
      <c r="BY469" s="10">
        <f t="shared" si="3997"/>
        <v>-94.142482080046776</v>
      </c>
      <c r="BZ469" s="48">
        <f t="shared" si="3998"/>
        <v>-1.6430962782965761</v>
      </c>
      <c r="CA469" s="31">
        <f t="shared" si="3994"/>
        <v>-1.7431707729759936E-3</v>
      </c>
      <c r="CC469" s="44">
        <f t="shared" si="3995"/>
        <v>8.74</v>
      </c>
      <c r="CD469" s="47">
        <f t="shared" si="3995"/>
        <v>-33.965315312610272</v>
      </c>
      <c r="CE469" s="45">
        <f t="shared" si="3996"/>
        <v>-1.7431707729759936E-3</v>
      </c>
      <c r="CF469" s="49"/>
      <c r="CG469" s="10"/>
      <c r="CH469" s="48"/>
      <c r="CI469" s="31"/>
    </row>
    <row r="470" spans="2:87" ht="18.649999999999999" customHeight="1" thickBot="1">
      <c r="D470" s="8"/>
      <c r="E470" s="8" t="s">
        <v>93</v>
      </c>
      <c r="F470" s="8"/>
      <c r="G470" s="8"/>
      <c r="H470" s="8"/>
      <c r="I470" s="8"/>
      <c r="J470" s="8" t="s">
        <v>94</v>
      </c>
      <c r="K470" s="8"/>
      <c r="L470" s="8"/>
      <c r="M470" s="8"/>
      <c r="N470" s="8"/>
      <c r="O470" s="8" t="s">
        <v>95</v>
      </c>
      <c r="P470" s="8"/>
      <c r="Q470" s="8"/>
      <c r="R470" s="8"/>
      <c r="S470" s="8"/>
      <c r="T470" s="8" t="s">
        <v>96</v>
      </c>
      <c r="U470" s="8"/>
      <c r="V470" s="8"/>
      <c r="W470" s="8"/>
      <c r="X470" s="8"/>
      <c r="Y470" s="8" t="s">
        <v>97</v>
      </c>
      <c r="Z470" s="8"/>
      <c r="AA470" s="8"/>
      <c r="AB470" s="8"/>
      <c r="AC470" s="8"/>
      <c r="AD470" s="8" t="s">
        <v>98</v>
      </c>
      <c r="AE470" s="8"/>
      <c r="AF470" s="8"/>
      <c r="AG470" s="8"/>
      <c r="AH470" s="8"/>
      <c r="AI470" s="8" t="s">
        <v>99</v>
      </c>
      <c r="AJ470" s="8"/>
      <c r="AK470" s="8"/>
      <c r="AL470" s="8"/>
      <c r="AM470" s="8"/>
      <c r="AN470" s="8" t="s">
        <v>96</v>
      </c>
      <c r="AO470" s="8"/>
      <c r="AP470" s="8"/>
      <c r="AQ470" s="8"/>
      <c r="AR470" s="8"/>
      <c r="AS470" s="8" t="s">
        <v>100</v>
      </c>
      <c r="AT470" s="8"/>
      <c r="AU470" s="8"/>
      <c r="AV470" s="8"/>
      <c r="AW470" s="8"/>
      <c r="AX470" s="8" t="s">
        <v>94</v>
      </c>
      <c r="AY470" s="8"/>
      <c r="AZ470" s="8"/>
      <c r="BA470" s="8"/>
      <c r="BB470" s="8"/>
      <c r="BC470" s="8" t="s">
        <v>101</v>
      </c>
      <c r="BD470" s="8"/>
      <c r="BE470" s="8"/>
      <c r="BF470" s="8"/>
      <c r="BG470" s="8"/>
      <c r="BH470" s="8" t="s">
        <v>96</v>
      </c>
      <c r="BI470" s="8"/>
      <c r="BJ470" s="8"/>
      <c r="BK470" s="8"/>
      <c r="BL470" s="8"/>
      <c r="BM470" s="8" t="s">
        <v>102</v>
      </c>
      <c r="BN470" s="8"/>
      <c r="BO470" s="8"/>
      <c r="BP470" s="8"/>
      <c r="BU470" s="46">
        <f t="shared" si="3991"/>
        <v>8.76</v>
      </c>
      <c r="BV470" s="47">
        <f t="shared" si="3992"/>
        <v>-34.506156322295915</v>
      </c>
      <c r="BW470" s="45">
        <f t="shared" si="3993"/>
        <v>29.906349953529372</v>
      </c>
      <c r="BX470" s="49"/>
      <c r="BY470" s="10">
        <f t="shared" si="3997"/>
        <v>-95.147803867078977</v>
      </c>
      <c r="BZ470" s="48">
        <f t="shared" si="3998"/>
        <v>-1.6606424535223214</v>
      </c>
      <c r="CA470" s="31">
        <f t="shared" si="3994"/>
        <v>-1.5390248350400683E-3</v>
      </c>
      <c r="CC470" s="44">
        <f t="shared" si="3995"/>
        <v>8.76</v>
      </c>
      <c r="CD470" s="47">
        <f t="shared" si="3995"/>
        <v>-34.506156322295915</v>
      </c>
      <c r="CE470" s="45">
        <f t="shared" si="3996"/>
        <v>-1.5390248350400683E-3</v>
      </c>
      <c r="CF470" s="49"/>
      <c r="CG470" s="10"/>
      <c r="CH470" s="48"/>
      <c r="CI470" s="31"/>
    </row>
    <row r="471" spans="2:87" ht="18.649999999999999" customHeight="1" thickBot="1">
      <c r="B471" s="16"/>
      <c r="D471" s="250" t="s">
        <v>22</v>
      </c>
      <c r="E471" s="251"/>
      <c r="F471" s="252" t="s">
        <v>23</v>
      </c>
      <c r="G471" s="253"/>
      <c r="H471" s="123"/>
      <c r="I471" s="242" t="s">
        <v>1</v>
      </c>
      <c r="J471" s="243"/>
      <c r="K471" s="244" t="s">
        <v>2</v>
      </c>
      <c r="L471" s="245"/>
      <c r="M471" s="123"/>
      <c r="N471" s="242" t="s">
        <v>43</v>
      </c>
      <c r="O471" s="243"/>
      <c r="P471" s="244" t="s">
        <v>44</v>
      </c>
      <c r="Q471" s="245"/>
      <c r="R471" s="123"/>
      <c r="S471" s="242" t="s">
        <v>32</v>
      </c>
      <c r="T471" s="243"/>
      <c r="U471" s="244" t="s">
        <v>33</v>
      </c>
      <c r="V471" s="245"/>
      <c r="W471" s="123"/>
      <c r="X471" s="242" t="s">
        <v>45</v>
      </c>
      <c r="Y471" s="243"/>
      <c r="Z471" s="244" t="s">
        <v>46</v>
      </c>
      <c r="AA471" s="245"/>
      <c r="AB471" s="127"/>
      <c r="AC471" s="242" t="s">
        <v>62</v>
      </c>
      <c r="AD471" s="243"/>
      <c r="AE471" s="244" t="s">
        <v>3</v>
      </c>
      <c r="AF471" s="245"/>
      <c r="AG471" s="123"/>
      <c r="AH471" s="242" t="s">
        <v>76</v>
      </c>
      <c r="AI471" s="243"/>
      <c r="AJ471" s="244" t="s">
        <v>77</v>
      </c>
      <c r="AK471" s="245"/>
      <c r="AL471" s="127"/>
      <c r="AM471" s="242" t="s">
        <v>64</v>
      </c>
      <c r="AN471" s="243"/>
      <c r="AO471" s="244" t="s">
        <v>65</v>
      </c>
      <c r="AP471" s="245"/>
      <c r="AQ471" s="123"/>
      <c r="AR471" s="242" t="s">
        <v>80</v>
      </c>
      <c r="AS471" s="243"/>
      <c r="AT471" s="244" t="s">
        <v>81</v>
      </c>
      <c r="AU471" s="245"/>
      <c r="AV471" s="127"/>
      <c r="AW471" s="242" t="s">
        <v>68</v>
      </c>
      <c r="AX471" s="243"/>
      <c r="AY471" s="244" t="s">
        <v>69</v>
      </c>
      <c r="AZ471" s="245"/>
      <c r="BA471" s="123"/>
      <c r="BB471" s="246" t="s">
        <v>84</v>
      </c>
      <c r="BC471" s="247"/>
      <c r="BD471" s="248" t="s">
        <v>85</v>
      </c>
      <c r="BE471" s="249"/>
      <c r="BF471" s="127"/>
      <c r="BG471" s="242" t="s">
        <v>72</v>
      </c>
      <c r="BH471" s="243"/>
      <c r="BI471" s="244" t="s">
        <v>73</v>
      </c>
      <c r="BJ471" s="245"/>
      <c r="BK471" s="123"/>
      <c r="BL471" s="242" t="s">
        <v>88</v>
      </c>
      <c r="BM471" s="243"/>
      <c r="BN471" s="244" t="s">
        <v>89</v>
      </c>
      <c r="BO471" s="245"/>
      <c r="BP471" s="123"/>
      <c r="BQ471" s="19" t="s">
        <v>165</v>
      </c>
      <c r="BS471" s="63" t="s">
        <v>120</v>
      </c>
      <c r="BT471" s="4"/>
      <c r="BU471" s="46">
        <f t="shared" si="3991"/>
        <v>8.7799999999999994</v>
      </c>
      <c r="BV471" s="47">
        <f t="shared" si="3992"/>
        <v>-35.051041631088367</v>
      </c>
      <c r="BW471" s="45">
        <f t="shared" si="3993"/>
        <v>28.003393876187832</v>
      </c>
      <c r="BX471" s="49"/>
      <c r="BY471" s="10">
        <f t="shared" si="3997"/>
        <v>-96.264052611139377</v>
      </c>
      <c r="BZ471" s="48">
        <f t="shared" si="3998"/>
        <v>-1.6801246693774265</v>
      </c>
      <c r="CA471" s="31">
        <f t="shared" si="3994"/>
        <v>-1.3575255828365807E-3</v>
      </c>
      <c r="CC471" s="44">
        <f t="shared" si="3995"/>
        <v>8.7799999999999994</v>
      </c>
      <c r="CD471" s="47">
        <f t="shared" si="3995"/>
        <v>-35.051041631088367</v>
      </c>
      <c r="CE471" s="45">
        <f t="shared" si="3996"/>
        <v>-1.3575255828365807E-3</v>
      </c>
      <c r="CF471" s="49"/>
      <c r="CG471" s="10"/>
      <c r="CH471" s="48"/>
      <c r="CI471" s="31"/>
    </row>
    <row r="472" spans="2:87" ht="18.649999999999999" customHeight="1" thickTop="1" thickBot="1">
      <c r="B472" s="39">
        <v>1.28</v>
      </c>
      <c r="D472" s="25">
        <f t="shared" ref="D472" si="4533">COS($F$8*$B472)</f>
        <v>0.91099826983338694</v>
      </c>
      <c r="E472" s="26">
        <v>0</v>
      </c>
      <c r="F472" s="10">
        <v>0</v>
      </c>
      <c r="G472" s="85">
        <f t="shared" ref="G472" si="4534">$E$8*SIN($B472*$F$8)</f>
        <v>1.2372305246982798</v>
      </c>
      <c r="I472" s="21">
        <v>1</v>
      </c>
      <c r="J472" s="24">
        <v>0</v>
      </c>
      <c r="K472" s="22">
        <v>0</v>
      </c>
      <c r="L472" s="23">
        <v>0</v>
      </c>
      <c r="N472" s="21">
        <f t="shared" ref="N472" si="4535">D472*I472+F472*I475-E472*J472-G472*J475</f>
        <v>-1.897850396829607</v>
      </c>
      <c r="O472" s="24">
        <f t="shared" ref="O472" si="4536">(D472*J472+E472*I472+F472*J475+G472*I475)</f>
        <v>0</v>
      </c>
      <c r="P472" s="22">
        <f t="shared" ref="P472" si="4537">D472*K472+F472*K475-E472*L472-G472*L475</f>
        <v>0</v>
      </c>
      <c r="Q472" s="23">
        <f t="shared" ref="Q472" si="4538">(D472*L472+E472*K472+F472*L475+G472*K475)</f>
        <v>1.2372305246982798</v>
      </c>
      <c r="S472" s="25">
        <f t="shared" ref="S472" si="4539">COS($U$8*$B472)</f>
        <v>0.73721465180625434</v>
      </c>
      <c r="T472" s="26">
        <v>0</v>
      </c>
      <c r="U472" s="10">
        <v>0</v>
      </c>
      <c r="V472" s="85">
        <f t="shared" ref="V472" si="4540">$T$8*SIN($B472*$U$8)</f>
        <v>2.0269758297670073</v>
      </c>
      <c r="X472" s="21">
        <f t="shared" ref="X472" si="4541">N472*S472+P472*S475-O472*T472-Q472*T475</f>
        <v>-1.6777716049694742</v>
      </c>
      <c r="Y472" s="24">
        <f t="shared" ref="Y472" si="4542">(N472*T472+O472*S472+P472*T475+Q472*S475)</f>
        <v>0</v>
      </c>
      <c r="Z472" s="22">
        <f t="shared" ref="Z472" si="4543">N472*U472+P472*U475-O472*V472-Q472*V475</f>
        <v>0</v>
      </c>
      <c r="AA472" s="23">
        <f t="shared" ref="AA472" si="4544">(N472*V472+O472*U472+P472*V475+Q472*U475)</f>
        <v>-2.9347924124178251</v>
      </c>
      <c r="AB472" s="8"/>
      <c r="AC472" s="21">
        <v>1</v>
      </c>
      <c r="AD472" s="24">
        <v>0</v>
      </c>
      <c r="AE472" s="22">
        <v>0</v>
      </c>
      <c r="AF472" s="23">
        <v>0</v>
      </c>
      <c r="AH472" s="21">
        <f t="shared" ref="AH472" si="4545">X472*AC472+Z472*AC475-Y472*AD472-AA472*AD475</f>
        <v>6.24625469773639</v>
      </c>
      <c r="AI472" s="24">
        <f t="shared" ref="AI472" si="4546">(X472*AD472+Y472*AC472+Z472*AD475+AA472*AC475)</f>
        <v>0</v>
      </c>
      <c r="AJ472" s="22">
        <f t="shared" ref="AJ472" si="4547">X472*AE472+Z472*AE475-Y472*AF472-AA472*AF475</f>
        <v>0</v>
      </c>
      <c r="AK472" s="23">
        <f t="shared" ref="AK472" si="4548">(X472*AF472+Y472*AE472+Z472*AF475+AA472*AE475)</f>
        <v>-2.9347924124178251</v>
      </c>
      <c r="AL472" s="8"/>
      <c r="AM472" s="25">
        <f t="shared" ref="AM472" si="4549">COS($AO$8*$B472)</f>
        <v>0.73721465180625434</v>
      </c>
      <c r="AN472" s="26">
        <v>0</v>
      </c>
      <c r="AO472" s="10">
        <v>0</v>
      </c>
      <c r="AP472" s="85">
        <f t="shared" ref="AP472" si="4550">$AN$8*SIN($B472*$AO$8)</f>
        <v>2.0269758297670073</v>
      </c>
      <c r="AR472" s="21">
        <f t="shared" ref="AR472" si="4551">AH472*AM472+AJ472*AM475-AI472*AN472-AK472*AN475</f>
        <v>5.2658030693465285</v>
      </c>
      <c r="AS472" s="24">
        <f t="shared" ref="AS472" si="4552">(AH472*AN472+AI472*AM472+AJ472*AN475+AK472*AM475)</f>
        <v>0</v>
      </c>
      <c r="AT472" s="22">
        <f t="shared" ref="AT472" si="4553">AH472*AO472+AJ472*AO475-AI472*AP472-AK472*AP475</f>
        <v>0</v>
      </c>
      <c r="AU472" s="23">
        <f t="shared" ref="AU472" si="4554">(AH472*AP472+AI472*AO472+AJ472*AP475+AK472*AO475)</f>
        <v>10.497435332436044</v>
      </c>
      <c r="AV472" s="8"/>
      <c r="AW472" s="21">
        <v>1</v>
      </c>
      <c r="AX472" s="24">
        <v>0</v>
      </c>
      <c r="AY472" s="22">
        <v>0</v>
      </c>
      <c r="AZ472" s="23">
        <v>0</v>
      </c>
      <c r="BB472" s="21">
        <f t="shared" ref="BB472" si="4555">AR472*AW472+AT472*AW475-AS472*AX472-AU472*AX475</f>
        <v>-18.566220671002576</v>
      </c>
      <c r="BC472" s="24">
        <f t="shared" ref="BC472" si="4556">(AR472*AX472+AS472*AW472+AT472*AX475+AU472*AW475)</f>
        <v>0</v>
      </c>
      <c r="BD472" s="22">
        <f t="shared" ref="BD472" si="4557">AR472*AY472+AT472*AY475-AS472*AZ472-AU472*AZ475</f>
        <v>0</v>
      </c>
      <c r="BE472" s="23">
        <f t="shared" ref="BE472" si="4558">(AR472*AZ472+AS472*AY472+AT472*AZ475+AU472*AY475)</f>
        <v>10.497435332436044</v>
      </c>
      <c r="BF472" s="8"/>
      <c r="BG472" s="25">
        <f t="shared" ref="BG472" si="4559">COS($BI$8*$B472)</f>
        <v>0.91099260348464639</v>
      </c>
      <c r="BH472" s="26">
        <v>0</v>
      </c>
      <c r="BI472" s="10">
        <v>0</v>
      </c>
      <c r="BJ472" s="85">
        <f t="shared" ref="BJ472" si="4560">$BH$8*SIN($B472*$BI$8)</f>
        <v>1.2372680742532685</v>
      </c>
      <c r="BL472" s="21">
        <f t="shared" ref="BL472" si="4561">BB472*BG472+BD472*BG475-BC472*BH472-BE472*BH475</f>
        <v>-18.356816550209469</v>
      </c>
      <c r="BM472" s="24">
        <f t="shared" ref="BM472" si="4562">(BB472*BH472+BC472*BG472+BD472*BH475+BE472*BG475)</f>
        <v>0</v>
      </c>
      <c r="BN472" s="22">
        <f t="shared" ref="BN472" si="4563">BB472*BI472+BD472*BI475-BC472*BJ472-BE472*BJ475</f>
        <v>0</v>
      </c>
      <c r="BO472" s="23">
        <f t="shared" ref="BO472" si="4564">(BB472*BJ472+BC472*BI472+BD472*BJ475+BE472*BI475)</f>
        <v>-13.408306152364956</v>
      </c>
      <c r="BQ472" s="27">
        <f t="shared" ref="BQ472" si="4565">20*LOG((2*$BL$8)/(($BL$8*BL472+BN472+$BL$8*BL475+BN475)^2+($BL$8*BM472+BO472+$BL$8*BM475+BO475)^2)^0.5)</f>
        <v>-25.692859725592818</v>
      </c>
      <c r="BS472" s="64">
        <f t="shared" ref="BS472" si="4566">((BL472^2+BM472^2)/(BL475^2+BM475^2))^0.5</f>
        <v>0.7325568148007735</v>
      </c>
      <c r="BT472" s="4"/>
      <c r="BU472" s="46">
        <f t="shared" si="3991"/>
        <v>8.8000000000000007</v>
      </c>
      <c r="BV472" s="47">
        <f t="shared" si="3992"/>
        <v>-35.601588504400382</v>
      </c>
      <c r="BW472" s="45">
        <f t="shared" si="3993"/>
        <v>26.078112823964915</v>
      </c>
      <c r="BX472" s="49"/>
      <c r="BY472" s="10">
        <f t="shared" si="3997"/>
        <v>-97.488254720238331</v>
      </c>
      <c r="BZ472" s="48">
        <f t="shared" si="3998"/>
        <v>-1.7014910268910624</v>
      </c>
      <c r="CA472" s="31">
        <f t="shared" si="3994"/>
        <v>-1.1958735301112564E-3</v>
      </c>
      <c r="CC472" s="44">
        <f t="shared" si="3995"/>
        <v>8.8000000000000007</v>
      </c>
      <c r="CD472" s="47">
        <f t="shared" si="3995"/>
        <v>-35.601588504400382</v>
      </c>
      <c r="CE472" s="45">
        <f t="shared" si="3996"/>
        <v>-1.1958735301112564E-3</v>
      </c>
      <c r="CF472" s="49"/>
      <c r="CG472" s="10"/>
      <c r="CH472" s="48"/>
      <c r="CI472" s="31"/>
    </row>
    <row r="473" spans="2:87" ht="18.649999999999999" customHeight="1" thickBot="1">
      <c r="D473" s="25"/>
      <c r="E473" s="10"/>
      <c r="F473" s="10"/>
      <c r="G473" s="31"/>
      <c r="I473" s="29"/>
      <c r="L473" s="30"/>
      <c r="N473" s="29"/>
      <c r="Q473" s="30"/>
      <c r="S473" s="29"/>
      <c r="V473" s="30"/>
      <c r="X473" s="29"/>
      <c r="AA473" s="30"/>
      <c r="AC473" s="29"/>
      <c r="AF473" s="30"/>
      <c r="AH473" s="29"/>
      <c r="AK473" s="30"/>
      <c r="AM473" s="29"/>
      <c r="AP473" s="30"/>
      <c r="AR473" s="29"/>
      <c r="AU473" s="30"/>
      <c r="AW473" s="29"/>
      <c r="AZ473" s="30"/>
      <c r="BB473" s="29"/>
      <c r="BE473" s="30"/>
      <c r="BG473" s="29"/>
      <c r="BJ473" s="30"/>
      <c r="BL473" s="29"/>
      <c r="BO473" s="30"/>
      <c r="BS473" s="65"/>
      <c r="BT473" s="65"/>
      <c r="BU473" s="46">
        <f t="shared" si="3991"/>
        <v>8.82</v>
      </c>
      <c r="BV473" s="47">
        <f t="shared" si="3992"/>
        <v>-36.159554465071935</v>
      </c>
      <c r="BW473" s="45">
        <f t="shared" si="3993"/>
        <v>24.12834772956019</v>
      </c>
      <c r="BX473" s="49"/>
      <c r="BY473" s="10">
        <f t="shared" si="3997"/>
        <v>-98.81769611592668</v>
      </c>
      <c r="BZ473" s="48">
        <f t="shared" si="3998"/>
        <v>-1.7246941564581328</v>
      </c>
      <c r="CA473" s="31">
        <f t="shared" si="3994"/>
        <v>-1.051674751313058E-3</v>
      </c>
      <c r="CC473" s="44">
        <f t="shared" si="3995"/>
        <v>8.82</v>
      </c>
      <c r="CD473" s="47">
        <f t="shared" si="3995"/>
        <v>-36.159554465071935</v>
      </c>
      <c r="CE473" s="45">
        <f t="shared" si="3996"/>
        <v>-1.051674751313058E-3</v>
      </c>
      <c r="CF473" s="49"/>
      <c r="CG473" s="10"/>
      <c r="CH473" s="48"/>
      <c r="CI473" s="31"/>
    </row>
    <row r="474" spans="2:87" ht="18.649999999999999" customHeight="1" thickBot="1">
      <c r="D474" s="254" t="s">
        <v>24</v>
      </c>
      <c r="E474" s="255"/>
      <c r="F474" s="256" t="s">
        <v>25</v>
      </c>
      <c r="G474" s="257"/>
      <c r="H474" s="123"/>
      <c r="I474" s="242" t="s">
        <v>4</v>
      </c>
      <c r="J474" s="243"/>
      <c r="K474" s="244" t="s">
        <v>5</v>
      </c>
      <c r="L474" s="245"/>
      <c r="M474" s="123"/>
      <c r="N474" s="242" t="s">
        <v>6</v>
      </c>
      <c r="O474" s="243"/>
      <c r="P474" s="244" t="s">
        <v>7</v>
      </c>
      <c r="Q474" s="245"/>
      <c r="R474" s="123"/>
      <c r="S474" s="242" t="s">
        <v>34</v>
      </c>
      <c r="T474" s="243"/>
      <c r="U474" s="244" t="s">
        <v>35</v>
      </c>
      <c r="V474" s="245"/>
      <c r="W474" s="123"/>
      <c r="X474" s="242" t="s">
        <v>47</v>
      </c>
      <c r="Y474" s="243"/>
      <c r="Z474" s="244" t="s">
        <v>48</v>
      </c>
      <c r="AA474" s="245"/>
      <c r="AB474" s="127"/>
      <c r="AC474" s="242" t="s">
        <v>63</v>
      </c>
      <c r="AD474" s="243"/>
      <c r="AE474" s="244" t="s">
        <v>8</v>
      </c>
      <c r="AF474" s="245"/>
      <c r="AG474" s="123"/>
      <c r="AH474" s="242" t="s">
        <v>78</v>
      </c>
      <c r="AI474" s="243"/>
      <c r="AJ474" s="244" t="s">
        <v>79</v>
      </c>
      <c r="AK474" s="245"/>
      <c r="AL474" s="127"/>
      <c r="AM474" s="242" t="s">
        <v>67</v>
      </c>
      <c r="AN474" s="243"/>
      <c r="AO474" s="244" t="s">
        <v>66</v>
      </c>
      <c r="AP474" s="245"/>
      <c r="AQ474" s="123"/>
      <c r="AR474" s="242" t="s">
        <v>83</v>
      </c>
      <c r="AS474" s="243"/>
      <c r="AT474" s="244" t="s">
        <v>82</v>
      </c>
      <c r="AU474" s="245"/>
      <c r="AV474" s="127"/>
      <c r="AW474" s="242" t="s">
        <v>71</v>
      </c>
      <c r="AX474" s="243"/>
      <c r="AY474" s="244" t="s">
        <v>70</v>
      </c>
      <c r="AZ474" s="245"/>
      <c r="BA474" s="123"/>
      <c r="BB474" s="124" t="s">
        <v>87</v>
      </c>
      <c r="BC474" s="125"/>
      <c r="BD474" s="122" t="s">
        <v>86</v>
      </c>
      <c r="BE474" s="126"/>
      <c r="BF474" s="127"/>
      <c r="BG474" s="242" t="s">
        <v>74</v>
      </c>
      <c r="BH474" s="243"/>
      <c r="BI474" s="244" t="s">
        <v>75</v>
      </c>
      <c r="BJ474" s="245"/>
      <c r="BK474" s="123"/>
      <c r="BL474" s="242" t="s">
        <v>91</v>
      </c>
      <c r="BM474" s="243"/>
      <c r="BN474" s="244" t="s">
        <v>90</v>
      </c>
      <c r="BO474" s="245"/>
      <c r="BP474" s="123"/>
      <c r="BQ474" s="35" t="s">
        <v>166</v>
      </c>
      <c r="BS474" s="66" t="s">
        <v>121</v>
      </c>
      <c r="BT474" s="65"/>
      <c r="BU474" s="46">
        <f t="shared" si="3991"/>
        <v>8.84</v>
      </c>
      <c r="BV474" s="47">
        <f t="shared" si="3992"/>
        <v>-36.726865505292196</v>
      </c>
      <c r="BW474" s="45">
        <f t="shared" si="3993"/>
        <v>22.151993807241698</v>
      </c>
      <c r="BX474" s="49"/>
      <c r="BY474" s="10">
        <f t="shared" si="3997"/>
        <v>-100.24985012324682</v>
      </c>
      <c r="BZ474" s="48">
        <f t="shared" si="3998"/>
        <v>-1.7496899592815001</v>
      </c>
      <c r="CA474" s="31">
        <f t="shared" si="3994"/>
        <v>-9.2287717256411188E-4</v>
      </c>
      <c r="CC474" s="44">
        <f t="shared" si="3995"/>
        <v>8.84</v>
      </c>
      <c r="CD474" s="47">
        <f t="shared" si="3995"/>
        <v>-36.726865505292196</v>
      </c>
      <c r="CE474" s="45">
        <f t="shared" si="3996"/>
        <v>-9.2287717256411188E-4</v>
      </c>
      <c r="CF474" s="49"/>
      <c r="CG474" s="10"/>
      <c r="CH474" s="48"/>
      <c r="CI474" s="31"/>
    </row>
    <row r="475" spans="2:87" ht="18.649999999999999" customHeight="1" thickTop="1" thickBot="1">
      <c r="D475" s="15">
        <v>0</v>
      </c>
      <c r="E475" s="145">
        <f t="shared" ref="E475" si="4567">(1/$E$8)*SIN($B472*$F$8)</f>
        <v>0.13747005829980885</v>
      </c>
      <c r="F475" s="15">
        <f t="shared" ref="F475" si="4568">COS($F$8*$B472)</f>
        <v>0.91099826983338694</v>
      </c>
      <c r="G475" s="37">
        <v>0</v>
      </c>
      <c r="I475" s="21">
        <v>0</v>
      </c>
      <c r="J475" s="24">
        <f t="shared" ref="J475" si="4569">(TAN($K$8*$B472))/$J$8</f>
        <v>2.2702710696116881</v>
      </c>
      <c r="K475" s="22">
        <v>1</v>
      </c>
      <c r="L475" s="23">
        <v>0</v>
      </c>
      <c r="N475" s="21">
        <f t="shared" ref="N475" si="4570">D475*I472+F475*I475-E475*J472-G475*J475</f>
        <v>0</v>
      </c>
      <c r="O475" s="24">
        <f t="shared" ref="O475" si="4571">(D475*J472+E475*I472+F475*J475+G475*I475)</f>
        <v>2.2056830747688494</v>
      </c>
      <c r="P475" s="22">
        <f t="shared" ref="P475" si="4572">D475*K472+F475*K475-E475*L472-G475*L475</f>
        <v>0.91099826983338694</v>
      </c>
      <c r="Q475" s="23">
        <f t="shared" ref="Q475" si="4573">(D475*L472+E475*K472+F475*L475+G475*K475)</f>
        <v>0</v>
      </c>
      <c r="S475" s="15">
        <v>0</v>
      </c>
      <c r="T475" s="145">
        <f t="shared" ref="T475" si="4574">(1/$T$8)*SIN($B472*$U$8)</f>
        <v>0.22521953664077859</v>
      </c>
      <c r="U475" s="15">
        <f t="shared" ref="U475" si="4575">COS($U$8*$B472)</f>
        <v>0.73721465180625434</v>
      </c>
      <c r="V475" s="37">
        <v>0</v>
      </c>
      <c r="X475" s="21">
        <f t="shared" ref="X475" si="4576">N475*S472+P475*S475-O475*T472-Q475*T475</f>
        <v>0</v>
      </c>
      <c r="Y475" s="24">
        <f t="shared" ref="Y475" si="4577">(N475*T472+O475*S472+P475*T475+Q475*S475)</f>
        <v>1.8312364881730923</v>
      </c>
      <c r="Z475" s="22">
        <f t="shared" ref="Z475" si="4578">N475*U472+P475*U475-O475*V472-Q475*V475</f>
        <v>-3.7992650083913122</v>
      </c>
      <c r="AA475" s="23">
        <f t="shared" ref="AA475" si="4579">(N475*V472+O475*U472+P475*V475+Q475*U475)</f>
        <v>0</v>
      </c>
      <c r="AB475" s="8"/>
      <c r="AC475" s="21">
        <v>0</v>
      </c>
      <c r="AD475" s="24">
        <f t="shared" ref="AD475" si="4580">(TAN($AE$8*$B472))/$AD$8</f>
        <v>2.7000295725099224</v>
      </c>
      <c r="AE475" s="22">
        <v>1</v>
      </c>
      <c r="AF475" s="23">
        <v>0</v>
      </c>
      <c r="AH475" s="21">
        <f t="shared" ref="AH475" si="4581">X475*AC472+Z475*AC475-Y475*AD472-AA475*AD475</f>
        <v>0</v>
      </c>
      <c r="AI475" s="24">
        <f t="shared" ref="AI475" si="4582">(X475*AD472+Y475*AC472+Z475*AD475+AA475*AC475)</f>
        <v>-8.4268913882856094</v>
      </c>
      <c r="AJ475" s="22">
        <f t="shared" ref="AJ475" si="4583">X475*AE472+Z475*AE475-Y475*AF472-AA475*AF475</f>
        <v>-3.7992650083913122</v>
      </c>
      <c r="AK475" s="23">
        <f t="shared" ref="AK475" si="4584">(X475*AF472+Y475*AE472+Z475*AF475+AA475*AE475)</f>
        <v>0</v>
      </c>
      <c r="AL475" s="8"/>
      <c r="AM475" s="15">
        <v>0</v>
      </c>
      <c r="AN475" s="85">
        <f t="shared" ref="AN475" si="4585">(1/$AN$8)*SIN($B472*$AO$8)</f>
        <v>0.22521953664077859</v>
      </c>
      <c r="AO475" s="25">
        <f t="shared" ref="AO475" si="4586">COS($AO$8*$B472)</f>
        <v>0.73721465180625434</v>
      </c>
      <c r="AP475" s="37">
        <v>0</v>
      </c>
      <c r="AR475" s="21">
        <f t="shared" ref="AR475" si="4587">AH475*AM472+AJ475*AM475-AI475*AN472-AK475*AN475</f>
        <v>0</v>
      </c>
      <c r="AS475" s="24">
        <f t="shared" ref="AS475" si="4588">(AH475*AN472+AI475*AM472+AJ475*AN475+AK475*AM475)</f>
        <v>-7.068096505389514</v>
      </c>
      <c r="AT475" s="22">
        <f t="shared" ref="AT475" si="4589">AH475*AO472+AJ475*AO475-AI475*AP472-AK475*AP475</f>
        <v>14.280231333845785</v>
      </c>
      <c r="AU475" s="23">
        <f t="shared" ref="AU475" si="4590">(AH475*AP472+AI475*AO472+AJ475*AP475+AK475*AO475)</f>
        <v>0</v>
      </c>
      <c r="AV475" s="8"/>
      <c r="AW475" s="21">
        <v>0</v>
      </c>
      <c r="AX475" s="24">
        <f t="shared" ref="AX475" si="4591">(TAN($AY$8*$B472))/$AX$8</f>
        <v>2.2702710696116881</v>
      </c>
      <c r="AY475" s="22">
        <v>1</v>
      </c>
      <c r="AZ475" s="23">
        <v>0</v>
      </c>
      <c r="BB475" s="21">
        <f t="shared" ref="BB475" si="4592">AR475*AW472+AT475*AW475-AS475*AX472-AU475*AX475</f>
        <v>0</v>
      </c>
      <c r="BC475" s="24">
        <f t="shared" ref="BC475" si="4593">(AR475*AX472+AS475*AW472+AT475*AX475+AU475*AW475)</f>
        <v>25.351899559202906</v>
      </c>
      <c r="BD475" s="22">
        <f t="shared" ref="BD475" si="4594">AR475*AY472+AT475*AY475-AS475*AZ472-AU475*AZ475</f>
        <v>14.280231333845785</v>
      </c>
      <c r="BE475" s="23">
        <f t="shared" ref="BE475" si="4595">(AR475*AZ472+AS475*AY472+AT475*AZ475+AU475*AY475)</f>
        <v>0</v>
      </c>
      <c r="BF475" s="8"/>
      <c r="BG475" s="15">
        <v>0</v>
      </c>
      <c r="BH475" s="85">
        <f t="shared" ref="BH475" si="4596">(1/$BH$8)*SIN($B472*$BI$8)</f>
        <v>0.13747423047258539</v>
      </c>
      <c r="BI475" s="25">
        <f t="shared" ref="BI475" si="4597">COS($BI$8*$B472)</f>
        <v>0.91099260348464639</v>
      </c>
      <c r="BJ475" s="37">
        <v>0</v>
      </c>
      <c r="BL475" s="21">
        <f t="shared" ref="BL475" si="4598">BB475*BG472+BD475*BG475-BC475*BH472-BE475*BH475</f>
        <v>0</v>
      </c>
      <c r="BM475" s="24">
        <f t="shared" ref="BM475" si="4599">(BB475*BH472+BC475*BG472+BD475*BH475+BE475*BG475)</f>
        <v>25.058556796310466</v>
      </c>
      <c r="BN475" s="22">
        <f t="shared" ref="BN475" si="4600">BB475*BI472+BD475*BI475-BC475*BJ472-BE475*BJ475</f>
        <v>-18.357910825094066</v>
      </c>
      <c r="BO475" s="23">
        <f t="shared" ref="BO475" si="4601">(BB475*BJ472+BC475*BI472+BD475*BJ475+BE475*BI475)</f>
        <v>0</v>
      </c>
      <c r="BQ475" s="38">
        <f t="shared" ref="BQ475" si="4602">(180/PI())*ATAN(-1*(($BL$8*BM472+BO472+$BL$8*BM475+BO475)/($BL$8*BL472+BN472+$BL$8*BL475+BN475)))</f>
        <v>17.60517951536799</v>
      </c>
      <c r="BS475" s="67">
        <f t="shared" ref="BS475" si="4603">20*LOG(((($BL$8*BL472+BN472-$BL$8*BL475-BN475)^2+($BL$8*BM472+BO472-$BL$8*BM475-BO475)^2)/(($BL$8*BL472+BN472+$BL$8*BL475+BN475)^2+($BL$8*BM472+BO472+$BL$8*BM475+BO475)^2))^0.5)</f>
        <v>-1.1724232398977276E-2</v>
      </c>
      <c r="BT475" s="65"/>
      <c r="BU475" s="46">
        <f t="shared" si="3991"/>
        <v>8.86</v>
      </c>
      <c r="BV475" s="47">
        <f t="shared" si="3992"/>
        <v>-37.305650338166252</v>
      </c>
      <c r="BW475" s="45">
        <f t="shared" si="3993"/>
        <v>20.146996804776805</v>
      </c>
      <c r="BX475" s="49"/>
      <c r="BY475" s="10">
        <f t="shared" si="3997"/>
        <v>-101.78230829968082</v>
      </c>
      <c r="BZ475" s="48">
        <f t="shared" si="3998"/>
        <v>-1.7764364001093815</v>
      </c>
      <c r="CA475" s="31">
        <f t="shared" si="3994"/>
        <v>-8.0771781681308603E-4</v>
      </c>
      <c r="CC475" s="44">
        <f t="shared" si="3995"/>
        <v>8.86</v>
      </c>
      <c r="CD475" s="47">
        <f t="shared" si="3995"/>
        <v>-37.305650338166252</v>
      </c>
      <c r="CE475" s="45">
        <f t="shared" si="3996"/>
        <v>-8.0771781681308603E-4</v>
      </c>
      <c r="CF475" s="49"/>
      <c r="CG475" s="10"/>
      <c r="CH475" s="48"/>
      <c r="CI475" s="31"/>
    </row>
    <row r="476" spans="2:87" ht="18.649999999999999" customHeight="1">
      <c r="BS476" s="32"/>
      <c r="BU476" s="46">
        <f t="shared" si="3991"/>
        <v>8.8800000000000008</v>
      </c>
      <c r="BV476" s="47">
        <f t="shared" si="3992"/>
        <v>-37.898282514502021</v>
      </c>
      <c r="BW476" s="45">
        <f t="shared" si="3993"/>
        <v>18.111350638783051</v>
      </c>
      <c r="BX476" s="49"/>
      <c r="BY476" s="10">
        <f t="shared" si="3997"/>
        <v>-103.41271316398658</v>
      </c>
      <c r="BZ476" s="48">
        <f t="shared" si="3998"/>
        <v>-1.8048923331320483</v>
      </c>
      <c r="CA476" s="31">
        <f t="shared" si="3994"/>
        <v>-7.0467894151381681E-4</v>
      </c>
      <c r="CC476" s="44">
        <f t="shared" si="3995"/>
        <v>8.8800000000000008</v>
      </c>
      <c r="CD476" s="47">
        <f t="shared" si="3995"/>
        <v>-37.898282514502021</v>
      </c>
      <c r="CE476" s="45">
        <f t="shared" si="3996"/>
        <v>-7.0467894151381681E-4</v>
      </c>
      <c r="CF476" s="49"/>
      <c r="CG476" s="10"/>
      <c r="CH476" s="48"/>
      <c r="CI476" s="31"/>
    </row>
    <row r="477" spans="2:87" ht="18.649999999999999" customHeight="1" thickBot="1">
      <c r="D477" s="8"/>
      <c r="E477" s="8" t="s">
        <v>93</v>
      </c>
      <c r="F477" s="8"/>
      <c r="G477" s="8"/>
      <c r="H477" s="8"/>
      <c r="I477" s="8"/>
      <c r="J477" s="8" t="s">
        <v>94</v>
      </c>
      <c r="K477" s="8"/>
      <c r="L477" s="8"/>
      <c r="M477" s="8"/>
      <c r="N477" s="8"/>
      <c r="O477" s="8" t="s">
        <v>95</v>
      </c>
      <c r="P477" s="8"/>
      <c r="Q477" s="8"/>
      <c r="R477" s="8"/>
      <c r="S477" s="8"/>
      <c r="T477" s="8" t="s">
        <v>96</v>
      </c>
      <c r="U477" s="8"/>
      <c r="V477" s="8"/>
      <c r="W477" s="8"/>
      <c r="X477" s="8"/>
      <c r="Y477" s="8" t="s">
        <v>97</v>
      </c>
      <c r="Z477" s="8"/>
      <c r="AA477" s="8"/>
      <c r="AB477" s="8"/>
      <c r="AC477" s="8"/>
      <c r="AD477" s="8" t="s">
        <v>98</v>
      </c>
      <c r="AE477" s="8"/>
      <c r="AF477" s="8"/>
      <c r="AG477" s="8"/>
      <c r="AH477" s="8"/>
      <c r="AI477" s="8" t="s">
        <v>99</v>
      </c>
      <c r="AJ477" s="8"/>
      <c r="AK477" s="8"/>
      <c r="AL477" s="8"/>
      <c r="AM477" s="8"/>
      <c r="AN477" s="8" t="s">
        <v>96</v>
      </c>
      <c r="AO477" s="8"/>
      <c r="AP477" s="8"/>
      <c r="AQ477" s="8"/>
      <c r="AR477" s="8"/>
      <c r="AS477" s="8" t="s">
        <v>100</v>
      </c>
      <c r="AT477" s="8"/>
      <c r="AU477" s="8"/>
      <c r="AV477" s="8"/>
      <c r="AW477" s="8"/>
      <c r="AX477" s="8" t="s">
        <v>94</v>
      </c>
      <c r="AY477" s="8"/>
      <c r="AZ477" s="8"/>
      <c r="BA477" s="8"/>
      <c r="BB477" s="8"/>
      <c r="BC477" s="8" t="s">
        <v>101</v>
      </c>
      <c r="BD477" s="8"/>
      <c r="BE477" s="8"/>
      <c r="BF477" s="8"/>
      <c r="BG477" s="8"/>
      <c r="BH477" s="8" t="s">
        <v>96</v>
      </c>
      <c r="BI477" s="8"/>
      <c r="BJ477" s="8"/>
      <c r="BK477" s="8"/>
      <c r="BL477" s="8"/>
      <c r="BM477" s="8" t="s">
        <v>102</v>
      </c>
      <c r="BN477" s="8"/>
      <c r="BO477" s="8"/>
      <c r="BP477" s="8"/>
      <c r="BU477" s="46">
        <f t="shared" si="3991"/>
        <v>8.9</v>
      </c>
      <c r="BV477" s="47">
        <f t="shared" si="3992"/>
        <v>-38.507432893072966</v>
      </c>
      <c r="BW477" s="45">
        <f t="shared" si="3993"/>
        <v>16.043096375503364</v>
      </c>
      <c r="BX477" s="49"/>
      <c r="BY477" s="10">
        <f t="shared" si="3997"/>
        <v>-105.13869196313881</v>
      </c>
      <c r="BZ477" s="48">
        <f t="shared" si="3998"/>
        <v>-1.8350163459968729</v>
      </c>
      <c r="CA477" s="31">
        <f t="shared" si="3994"/>
        <v>-6.1245141758809786E-4</v>
      </c>
      <c r="CC477" s="44">
        <f t="shared" si="3995"/>
        <v>8.9</v>
      </c>
      <c r="CD477" s="47">
        <f t="shared" si="3995"/>
        <v>-38.507432893072966</v>
      </c>
      <c r="CE477" s="45">
        <f t="shared" si="3996"/>
        <v>-6.1245141758809786E-4</v>
      </c>
      <c r="CF477" s="49"/>
      <c r="CG477" s="10"/>
      <c r="CH477" s="48"/>
      <c r="CI477" s="31"/>
    </row>
    <row r="478" spans="2:87" ht="18.649999999999999" customHeight="1" thickBot="1">
      <c r="B478" s="16"/>
      <c r="D478" s="250" t="s">
        <v>22</v>
      </c>
      <c r="E478" s="251"/>
      <c r="F478" s="252" t="s">
        <v>23</v>
      </c>
      <c r="G478" s="253"/>
      <c r="H478" s="123"/>
      <c r="I478" s="242" t="s">
        <v>1</v>
      </c>
      <c r="J478" s="243"/>
      <c r="K478" s="244" t="s">
        <v>2</v>
      </c>
      <c r="L478" s="245"/>
      <c r="M478" s="123"/>
      <c r="N478" s="242" t="s">
        <v>43</v>
      </c>
      <c r="O478" s="243"/>
      <c r="P478" s="244" t="s">
        <v>44</v>
      </c>
      <c r="Q478" s="245"/>
      <c r="R478" s="123"/>
      <c r="S478" s="242" t="s">
        <v>32</v>
      </c>
      <c r="T478" s="243"/>
      <c r="U478" s="244" t="s">
        <v>33</v>
      </c>
      <c r="V478" s="245"/>
      <c r="W478" s="123"/>
      <c r="X478" s="242" t="s">
        <v>45</v>
      </c>
      <c r="Y478" s="243"/>
      <c r="Z478" s="244" t="s">
        <v>46</v>
      </c>
      <c r="AA478" s="245"/>
      <c r="AB478" s="127"/>
      <c r="AC478" s="242" t="s">
        <v>62</v>
      </c>
      <c r="AD478" s="243"/>
      <c r="AE478" s="244" t="s">
        <v>3</v>
      </c>
      <c r="AF478" s="245"/>
      <c r="AG478" s="123"/>
      <c r="AH478" s="242" t="s">
        <v>76</v>
      </c>
      <c r="AI478" s="243"/>
      <c r="AJ478" s="244" t="s">
        <v>77</v>
      </c>
      <c r="AK478" s="245"/>
      <c r="AL478" s="127"/>
      <c r="AM478" s="242" t="s">
        <v>64</v>
      </c>
      <c r="AN478" s="243"/>
      <c r="AO478" s="244" t="s">
        <v>65</v>
      </c>
      <c r="AP478" s="245"/>
      <c r="AQ478" s="123"/>
      <c r="AR478" s="242" t="s">
        <v>80</v>
      </c>
      <c r="AS478" s="243"/>
      <c r="AT478" s="244" t="s">
        <v>81</v>
      </c>
      <c r="AU478" s="245"/>
      <c r="AV478" s="127"/>
      <c r="AW478" s="242" t="s">
        <v>68</v>
      </c>
      <c r="AX478" s="243"/>
      <c r="AY478" s="244" t="s">
        <v>69</v>
      </c>
      <c r="AZ478" s="245"/>
      <c r="BA478" s="123"/>
      <c r="BB478" s="246" t="s">
        <v>84</v>
      </c>
      <c r="BC478" s="247"/>
      <c r="BD478" s="248" t="s">
        <v>85</v>
      </c>
      <c r="BE478" s="249"/>
      <c r="BF478" s="127"/>
      <c r="BG478" s="242" t="s">
        <v>72</v>
      </c>
      <c r="BH478" s="243"/>
      <c r="BI478" s="244" t="s">
        <v>73</v>
      </c>
      <c r="BJ478" s="245"/>
      <c r="BK478" s="123"/>
      <c r="BL478" s="242" t="s">
        <v>88</v>
      </c>
      <c r="BM478" s="243"/>
      <c r="BN478" s="244" t="s">
        <v>89</v>
      </c>
      <c r="BO478" s="245"/>
      <c r="BP478" s="123"/>
      <c r="BQ478" s="19" t="s">
        <v>165</v>
      </c>
      <c r="BS478" s="63" t="s">
        <v>120</v>
      </c>
      <c r="BT478" s="4"/>
      <c r="BU478" s="46">
        <f t="shared" si="3991"/>
        <v>8.92</v>
      </c>
      <c r="BV478" s="47">
        <f t="shared" si="3992"/>
        <v>-39.136135908903505</v>
      </c>
      <c r="BW478" s="45">
        <f t="shared" si="3993"/>
        <v>13.940322536240632</v>
      </c>
      <c r="BX478" s="49"/>
      <c r="BY478" s="10">
        <f t="shared" si="3997"/>
        <v>-106.95779078074047</v>
      </c>
      <c r="BZ478" s="48">
        <f t="shared" si="3998"/>
        <v>-1.8667656097831575</v>
      </c>
      <c r="CA478" s="31">
        <f t="shared" si="3994"/>
        <v>-5.2990402138740193E-4</v>
      </c>
      <c r="CC478" s="44">
        <f t="shared" si="3995"/>
        <v>8.92</v>
      </c>
      <c r="CD478" s="47">
        <f t="shared" si="3995"/>
        <v>-39.136135908903505</v>
      </c>
      <c r="CE478" s="45">
        <f t="shared" si="3996"/>
        <v>-5.2990402138740193E-4</v>
      </c>
      <c r="CF478" s="49"/>
      <c r="CG478" s="10"/>
      <c r="CH478" s="48"/>
      <c r="CI478" s="31"/>
    </row>
    <row r="479" spans="2:87" ht="18.649999999999999" customHeight="1" thickTop="1" thickBot="1">
      <c r="B479" s="39">
        <v>1.3</v>
      </c>
      <c r="D479" s="25">
        <f t="shared" ref="D479" si="4604">COS($F$8*$B479)</f>
        <v>0.90823890059513546</v>
      </c>
      <c r="E479" s="26">
        <v>0</v>
      </c>
      <c r="F479" s="10">
        <v>0</v>
      </c>
      <c r="G479" s="85">
        <f t="shared" ref="G479" si="4605">$E$8*SIN($B479*$F$8)</f>
        <v>1.2553560829548149</v>
      </c>
      <c r="I479" s="21">
        <v>1</v>
      </c>
      <c r="J479" s="24">
        <v>0</v>
      </c>
      <c r="K479" s="22">
        <v>0</v>
      </c>
      <c r="L479" s="23">
        <v>0</v>
      </c>
      <c r="N479" s="21">
        <f t="shared" ref="N479" si="4606">D479*I479+F479*I482-E479*J479-G479*J482</f>
        <v>-2.0440241394354155</v>
      </c>
      <c r="O479" s="24">
        <f t="shared" ref="O479" si="4607">(D479*J479+E479*I479+F479*J482+G479*I482)</f>
        <v>0</v>
      </c>
      <c r="P479" s="22">
        <f t="shared" ref="P479" si="4608">D479*K479+F479*K482-E479*L479-G479*L482</f>
        <v>0</v>
      </c>
      <c r="Q479" s="23">
        <f t="shared" ref="Q479" si="4609">(D479*L479+E479*K479+F479*L482+G479*K482)</f>
        <v>1.2553560829548149</v>
      </c>
      <c r="S479" s="25">
        <f t="shared" ref="S479" si="4610">COS($U$8*$B479)</f>
        <v>0.72933338551837368</v>
      </c>
      <c r="T479" s="26">
        <v>0</v>
      </c>
      <c r="U479" s="10">
        <v>0</v>
      </c>
      <c r="V479" s="85">
        <f t="shared" ref="V479" si="4611">$T$8*SIN($B479*$U$8)</f>
        <v>2.0524754115250117</v>
      </c>
      <c r="X479" s="21">
        <f t="shared" ref="X479" si="4612">N479*S479+P479*S482-O479*T479-Q479*T482</f>
        <v>-1.7770625449149464</v>
      </c>
      <c r="Y479" s="24">
        <f t="shared" ref="Y479" si="4613">(N479*T479+O479*S479+P479*T482+Q479*S482)</f>
        <v>0</v>
      </c>
      <c r="Z479" s="22">
        <f t="shared" ref="Z479" si="4614">N479*U479+P479*U482-O479*V479-Q479*V482</f>
        <v>0</v>
      </c>
      <c r="AA479" s="23">
        <f t="shared" ref="AA479" si="4615">(N479*V479+O479*U479+P479*V482+Q479*U482)</f>
        <v>-3.2797361847422426</v>
      </c>
      <c r="AB479" s="8"/>
      <c r="AC479" s="21">
        <v>1</v>
      </c>
      <c r="AD479" s="24">
        <v>0</v>
      </c>
      <c r="AE479" s="22">
        <v>0</v>
      </c>
      <c r="AF479" s="23">
        <v>0</v>
      </c>
      <c r="AH479" s="21">
        <f t="shared" ref="AH479" si="4616">X479*AC479+Z479*AC482-Y479*AD479-AA479*AD482</f>
        <v>7.4532487728976342</v>
      </c>
      <c r="AI479" s="24">
        <f t="shared" ref="AI479" si="4617">(X479*AD479+Y479*AC479+Z479*AD482+AA479*AC482)</f>
        <v>0</v>
      </c>
      <c r="AJ479" s="22">
        <f t="shared" ref="AJ479" si="4618">X479*AE479+Z479*AE482-Y479*AF479-AA479*AF482</f>
        <v>0</v>
      </c>
      <c r="AK479" s="23">
        <f t="shared" ref="AK479" si="4619">(X479*AF479+Y479*AE479+Z479*AF482+AA479*AE482)</f>
        <v>-3.2797361847422426</v>
      </c>
      <c r="AL479" s="8"/>
      <c r="AM479" s="25">
        <f t="shared" ref="AM479" si="4620">COS($AO$8*$B479)</f>
        <v>0.72933338551837368</v>
      </c>
      <c r="AN479" s="26">
        <v>0</v>
      </c>
      <c r="AO479" s="10">
        <v>0</v>
      </c>
      <c r="AP479" s="85">
        <f t="shared" ref="AP479" si="4621">$AN$8*SIN($B479*$AO$8)</f>
        <v>2.0524754115250117</v>
      </c>
      <c r="AR479" s="21">
        <f t="shared" ref="AR479" si="4622">AH479*AM479+AJ479*AM482-AI479*AN479-AK479*AN482</f>
        <v>6.1838562579227965</v>
      </c>
      <c r="AS479" s="24">
        <f t="shared" ref="AS479" si="4623">(AH479*AN479+AI479*AM479+AJ479*AN482+AK479*AM482)</f>
        <v>0</v>
      </c>
      <c r="AT479" s="22">
        <f t="shared" ref="AT479" si="4624">AH479*AO479+AJ479*AO482-AI479*AP479-AK479*AP482</f>
        <v>0</v>
      </c>
      <c r="AU479" s="23">
        <f t="shared" ref="AU479" si="4625">(AH479*AP479+AI479*AO479+AJ479*AP482+AK479*AO482)</f>
        <v>12.905588747126185</v>
      </c>
      <c r="AV479" s="8"/>
      <c r="AW479" s="21">
        <v>1</v>
      </c>
      <c r="AX479" s="24">
        <v>0</v>
      </c>
      <c r="AY479" s="22">
        <v>0</v>
      </c>
      <c r="AZ479" s="23">
        <v>0</v>
      </c>
      <c r="BB479" s="21">
        <f t="shared" ref="BB479" si="4626">AR479*AW479+AT479*AW482-AS479*AX479-AU479*AX482</f>
        <v>-24.166650013010859</v>
      </c>
      <c r="BC479" s="24">
        <f t="shared" ref="BC479" si="4627">(AR479*AX479+AS479*AW479+AT479*AX482+AU479*AW482)</f>
        <v>0</v>
      </c>
      <c r="BD479" s="22">
        <f t="shared" ref="BD479" si="4628">AR479*AY479+AT479*AY482-AS479*AZ479-AU479*AZ482</f>
        <v>0</v>
      </c>
      <c r="BE479" s="23">
        <f t="shared" ref="BE479" si="4629">(AR479*AZ479+AS479*AY479+AT479*AZ482+AU479*AY482)</f>
        <v>12.905588747126185</v>
      </c>
      <c r="BF479" s="8"/>
      <c r="BG479" s="25">
        <f t="shared" ref="BG479" si="4630">COS($BI$8*$B479)</f>
        <v>0.90823306140019811</v>
      </c>
      <c r="BH479" s="26">
        <v>0</v>
      </c>
      <c r="BI479" s="10">
        <v>0</v>
      </c>
      <c r="BJ479" s="85">
        <f t="shared" ref="BJ479" si="4631">$BH$8*SIN($B479*$BI$8)</f>
        <v>1.2553941037047354</v>
      </c>
      <c r="BL479" s="21">
        <f t="shared" ref="BL479" si="4632">BB479*BG479+BD479*BG482-BC479*BH479-BE479*BH482</f>
        <v>-23.749128304879587</v>
      </c>
      <c r="BM479" s="24">
        <f t="shared" ref="BM479" si="4633">(BB479*BH479+BC479*BG479+BD479*BH482+BE479*BG482)</f>
        <v>0</v>
      </c>
      <c r="BN479" s="22">
        <f t="shared" ref="BN479" si="4634">BB479*BI479+BD479*BI482-BC479*BJ479-BE479*BJ482</f>
        <v>0</v>
      </c>
      <c r="BO479" s="23">
        <f t="shared" ref="BO479" si="4635">(BB479*BJ479+BC479*BI479+BD479*BJ482+BE479*BI482)</f>
        <v>-18.617387555655437</v>
      </c>
      <c r="BQ479" s="27">
        <f t="shared" ref="BQ479" si="4636">20*LOG((2*$BL$8)/(($BL$8*BL479+BN479+$BL$8*BL482+BN482)^2+($BL$8*BM479+BO479+$BL$8*BM482+BO482)^2)^0.5)</f>
        <v>-27.765880922187645</v>
      </c>
      <c r="BS479" s="64">
        <f t="shared" ref="BS479" si="4637">((BL479^2+BM479^2)/(BL482^2+BM482^2))^0.5</f>
        <v>0.78526631306281203</v>
      </c>
      <c r="BT479" s="4"/>
      <c r="BU479" s="46">
        <f t="shared" si="3991"/>
        <v>8.94</v>
      </c>
      <c r="BV479" s="47">
        <f t="shared" si="3992"/>
        <v>-39.78787448850624</v>
      </c>
      <c r="BW479" s="45">
        <f t="shared" si="3993"/>
        <v>11.801166720625869</v>
      </c>
      <c r="BX479" s="49"/>
      <c r="BY479" s="10">
        <f t="shared" si="3997"/>
        <v>-108.8674084499097</v>
      </c>
      <c r="BZ479" s="48">
        <f t="shared" si="3998"/>
        <v>-1.9000947255644207</v>
      </c>
      <c r="CA479" s="31">
        <f t="shared" si="3994"/>
        <v>-4.5605756605869325E-4</v>
      </c>
      <c r="CC479" s="44">
        <f t="shared" si="3995"/>
        <v>8.94</v>
      </c>
      <c r="CD479" s="47">
        <f t="shared" si="3995"/>
        <v>-39.78787448850624</v>
      </c>
      <c r="CE479" s="45">
        <f t="shared" si="3996"/>
        <v>-4.5605756605869325E-4</v>
      </c>
      <c r="CF479" s="49"/>
      <c r="CG479" s="10"/>
      <c r="CH479" s="48"/>
      <c r="CI479" s="31"/>
    </row>
    <row r="480" spans="2:87" ht="18.649999999999999" customHeight="1" thickBot="1">
      <c r="D480" s="25"/>
      <c r="E480" s="10"/>
      <c r="F480" s="10"/>
      <c r="G480" s="31"/>
      <c r="I480" s="29"/>
      <c r="L480" s="30"/>
      <c r="N480" s="29"/>
      <c r="Q480" s="30"/>
      <c r="S480" s="29"/>
      <c r="V480" s="30"/>
      <c r="X480" s="29"/>
      <c r="AA480" s="30"/>
      <c r="AC480" s="29"/>
      <c r="AF480" s="30"/>
      <c r="AH480" s="29"/>
      <c r="AK480" s="30"/>
      <c r="AM480" s="29"/>
      <c r="AP480" s="30"/>
      <c r="AR480" s="29"/>
      <c r="AU480" s="30"/>
      <c r="AW480" s="29"/>
      <c r="AZ480" s="30"/>
      <c r="BB480" s="29"/>
      <c r="BE480" s="30"/>
      <c r="BG480" s="29"/>
      <c r="BJ480" s="30"/>
      <c r="BL480" s="29"/>
      <c r="BO480" s="30"/>
      <c r="BS480" s="65"/>
      <c r="BT480" s="65"/>
      <c r="BU480" s="46">
        <f t="shared" ref="BU480:BU533" si="4638">INDEX(B:B,(ROW()-32)*7+24)</f>
        <v>8.9600000000000009</v>
      </c>
      <c r="BV480" s="47">
        <f t="shared" ref="BV480:BV532" si="4639">INDEX(BQ:BQ,(ROW()-32)*7+24)</f>
        <v>-40.466690563959204</v>
      </c>
      <c r="BW480" s="45">
        <f t="shared" ref="BW480:BW532" si="4640">INDEX(BQ:BQ,(ROW()-32)*7+27)</f>
        <v>9.6238185516275276</v>
      </c>
      <c r="BX480" s="49"/>
      <c r="BY480" s="10">
        <f t="shared" si="3997"/>
        <v>-110.86472989462665</v>
      </c>
      <c r="BZ480" s="48">
        <f t="shared" si="3998"/>
        <v>-1.9349545609954211</v>
      </c>
      <c r="CA480" s="31">
        <f t="shared" ref="CA480:CA532" si="4641">INDEX(BS:BS,(ROW()-32)*7+27)</f>
        <v>-3.9006300115472026E-4</v>
      </c>
      <c r="CC480" s="44">
        <f t="shared" si="3995"/>
        <v>8.9600000000000009</v>
      </c>
      <c r="CD480" s="47">
        <f t="shared" si="3995"/>
        <v>-40.466690563959204</v>
      </c>
      <c r="CE480" s="45">
        <f t="shared" si="3996"/>
        <v>-3.9006300115472026E-4</v>
      </c>
      <c r="CF480" s="49"/>
      <c r="CG480" s="10"/>
      <c r="CH480" s="48"/>
      <c r="CI480" s="31"/>
    </row>
    <row r="481" spans="2:87" ht="18.649999999999999" customHeight="1" thickBot="1">
      <c r="D481" s="254" t="s">
        <v>24</v>
      </c>
      <c r="E481" s="255"/>
      <c r="F481" s="256" t="s">
        <v>25</v>
      </c>
      <c r="G481" s="257"/>
      <c r="H481" s="123"/>
      <c r="I481" s="242" t="s">
        <v>4</v>
      </c>
      <c r="J481" s="243"/>
      <c r="K481" s="244" t="s">
        <v>5</v>
      </c>
      <c r="L481" s="245"/>
      <c r="M481" s="123"/>
      <c r="N481" s="242" t="s">
        <v>6</v>
      </c>
      <c r="O481" s="243"/>
      <c r="P481" s="244" t="s">
        <v>7</v>
      </c>
      <c r="Q481" s="245"/>
      <c r="R481" s="123"/>
      <c r="S481" s="242" t="s">
        <v>34</v>
      </c>
      <c r="T481" s="243"/>
      <c r="U481" s="244" t="s">
        <v>35</v>
      </c>
      <c r="V481" s="245"/>
      <c r="W481" s="123"/>
      <c r="X481" s="242" t="s">
        <v>47</v>
      </c>
      <c r="Y481" s="243"/>
      <c r="Z481" s="244" t="s">
        <v>48</v>
      </c>
      <c r="AA481" s="245"/>
      <c r="AB481" s="127"/>
      <c r="AC481" s="242" t="s">
        <v>63</v>
      </c>
      <c r="AD481" s="243"/>
      <c r="AE481" s="244" t="s">
        <v>8</v>
      </c>
      <c r="AF481" s="245"/>
      <c r="AG481" s="123"/>
      <c r="AH481" s="242" t="s">
        <v>78</v>
      </c>
      <c r="AI481" s="243"/>
      <c r="AJ481" s="244" t="s">
        <v>79</v>
      </c>
      <c r="AK481" s="245"/>
      <c r="AL481" s="127"/>
      <c r="AM481" s="242" t="s">
        <v>67</v>
      </c>
      <c r="AN481" s="243"/>
      <c r="AO481" s="244" t="s">
        <v>66</v>
      </c>
      <c r="AP481" s="245"/>
      <c r="AQ481" s="123"/>
      <c r="AR481" s="242" t="s">
        <v>83</v>
      </c>
      <c r="AS481" s="243"/>
      <c r="AT481" s="244" t="s">
        <v>82</v>
      </c>
      <c r="AU481" s="245"/>
      <c r="AV481" s="127"/>
      <c r="AW481" s="242" t="s">
        <v>71</v>
      </c>
      <c r="AX481" s="243"/>
      <c r="AY481" s="244" t="s">
        <v>70</v>
      </c>
      <c r="AZ481" s="245"/>
      <c r="BA481" s="123"/>
      <c r="BB481" s="124" t="s">
        <v>87</v>
      </c>
      <c r="BC481" s="125"/>
      <c r="BD481" s="122" t="s">
        <v>86</v>
      </c>
      <c r="BE481" s="126"/>
      <c r="BF481" s="127"/>
      <c r="BG481" s="242" t="s">
        <v>74</v>
      </c>
      <c r="BH481" s="243"/>
      <c r="BI481" s="244" t="s">
        <v>75</v>
      </c>
      <c r="BJ481" s="245"/>
      <c r="BK481" s="123"/>
      <c r="BL481" s="242" t="s">
        <v>91</v>
      </c>
      <c r="BM481" s="243"/>
      <c r="BN481" s="244" t="s">
        <v>90</v>
      </c>
      <c r="BO481" s="245"/>
      <c r="BP481" s="123"/>
      <c r="BQ481" s="35" t="s">
        <v>166</v>
      </c>
      <c r="BS481" s="66" t="s">
        <v>121</v>
      </c>
      <c r="BT481" s="65"/>
      <c r="BU481" s="46">
        <f t="shared" si="4638"/>
        <v>8.98</v>
      </c>
      <c r="BV481" s="47">
        <f t="shared" si="4639"/>
        <v>-41.177331355643346</v>
      </c>
      <c r="BW481" s="45">
        <f t="shared" si="4640"/>
        <v>7.406523953735042</v>
      </c>
      <c r="BX481" s="49"/>
      <c r="BY481" s="10">
        <f t="shared" si="3997"/>
        <v>-112.94665869154291</v>
      </c>
      <c r="BZ481" s="48">
        <f t="shared" si="3998"/>
        <v>-1.9712910732936944</v>
      </c>
      <c r="CA481" s="31">
        <f t="shared" si="4641"/>
        <v>-3.3118277039842215E-4</v>
      </c>
      <c r="CC481" s="44">
        <f t="shared" ref="CC481:CD533" si="4642">BU481</f>
        <v>8.98</v>
      </c>
      <c r="CD481" s="47">
        <f t="shared" si="4642"/>
        <v>-41.177331355643346</v>
      </c>
      <c r="CE481" s="45">
        <f t="shared" ref="CE481:CE533" si="4643">CA481</f>
        <v>-3.3118277039842215E-4</v>
      </c>
      <c r="CF481" s="49"/>
      <c r="CG481" s="10"/>
      <c r="CH481" s="48"/>
      <c r="CI481" s="31"/>
    </row>
    <row r="482" spans="2:87" ht="18.649999999999999" customHeight="1" thickTop="1" thickBot="1">
      <c r="D482" s="15">
        <v>0</v>
      </c>
      <c r="E482" s="145">
        <f t="shared" ref="E482" si="4644">(1/$E$8)*SIN($B479*$F$8)</f>
        <v>0.13948400921720167</v>
      </c>
      <c r="F482" s="15">
        <f t="shared" ref="F482" si="4645">COS($F$8*$B479)</f>
        <v>0.90823890059513546</v>
      </c>
      <c r="G482" s="37">
        <v>0</v>
      </c>
      <c r="I482" s="21">
        <v>0</v>
      </c>
      <c r="J482" s="24">
        <f t="shared" ref="J482" si="4646">(TAN($K$8*$B479))/$J$8</f>
        <v>2.3517335679623375</v>
      </c>
      <c r="K482" s="22">
        <v>1</v>
      </c>
      <c r="L482" s="23">
        <v>0</v>
      </c>
      <c r="N482" s="21">
        <f t="shared" ref="N482" si="4647">D482*I479+F482*I482-E482*J479-G482*J482</f>
        <v>0</v>
      </c>
      <c r="O482" s="24">
        <f t="shared" ref="O482" si="4648">(D482*J479+E482*I479+F482*J482+G482*I482)</f>
        <v>2.2754199194759903</v>
      </c>
      <c r="P482" s="22">
        <f t="shared" ref="P482" si="4649">D482*K479+F482*K482-E482*L479-G482*L482</f>
        <v>0.90823890059513546</v>
      </c>
      <c r="Q482" s="23">
        <f t="shared" ref="Q482" si="4650">(D482*L479+E482*K479+F482*L482+G482*K482)</f>
        <v>0</v>
      </c>
      <c r="S482" s="15">
        <v>0</v>
      </c>
      <c r="T482" s="145">
        <f t="shared" ref="T482" si="4651">(1/$T$8)*SIN($B479*$U$8)</f>
        <v>0.22805282350277906</v>
      </c>
      <c r="U482" s="15">
        <f t="shared" ref="U482" si="4652">COS($U$8*$B479)</f>
        <v>0.72933338551837368</v>
      </c>
      <c r="V482" s="37">
        <v>0</v>
      </c>
      <c r="X482" s="21">
        <f t="shared" ref="X482" si="4653">N482*S479+P482*S482-O482*T479-Q482*T482</f>
        <v>0</v>
      </c>
      <c r="Y482" s="24">
        <f t="shared" ref="Y482" si="4654">(N482*T479+O482*S479+P482*T482+Q482*S482)</f>
        <v>1.8666661590431497</v>
      </c>
      <c r="Z482" s="22">
        <f t="shared" ref="Z482" si="4655">N482*U479+P482*U482-O482*V479-Q482*V482</f>
        <v>-4.007834483388157</v>
      </c>
      <c r="AA482" s="23">
        <f t="shared" ref="AA482" si="4656">(N482*V479+O482*U479+P482*V482+Q482*U482)</f>
        <v>0</v>
      </c>
      <c r="AB482" s="8"/>
      <c r="AC482" s="21">
        <v>0</v>
      </c>
      <c r="AD482" s="24">
        <f t="shared" ref="AD482" si="4657">(TAN($AE$8*$B479))/$AD$8</f>
        <v>2.8143456662011976</v>
      </c>
      <c r="AE482" s="22">
        <v>1</v>
      </c>
      <c r="AF482" s="23">
        <v>0</v>
      </c>
      <c r="AH482" s="21">
        <f t="shared" ref="AH482" si="4658">X482*AC479+Z482*AC482-Y482*AD479-AA482*AD482</f>
        <v>0</v>
      </c>
      <c r="AI482" s="24">
        <f t="shared" ref="AI482" si="4659">(X482*AD479+Y482*AC479+Z482*AD482+AA482*AC482)</f>
        <v>-9.4127654501320244</v>
      </c>
      <c r="AJ482" s="22">
        <f t="shared" ref="AJ482" si="4660">X482*AE479+Z482*AE482-Y482*AF479-AA482*AF482</f>
        <v>-4.007834483388157</v>
      </c>
      <c r="AK482" s="23">
        <f t="shared" ref="AK482" si="4661">(X482*AF479+Y482*AE479+Z482*AF482+AA482*AE482)</f>
        <v>0</v>
      </c>
      <c r="AL482" s="8"/>
      <c r="AM482" s="15">
        <v>0</v>
      </c>
      <c r="AN482" s="85">
        <f t="shared" ref="AN482" si="4662">(1/$AN$8)*SIN($B479*$AO$8)</f>
        <v>0.22805282350277906</v>
      </c>
      <c r="AO482" s="25">
        <f t="shared" ref="AO482" si="4663">COS($AO$8*$B479)</f>
        <v>0.72933338551837368</v>
      </c>
      <c r="AP482" s="37">
        <v>0</v>
      </c>
      <c r="AR482" s="21">
        <f t="shared" ref="AR482" si="4664">AH482*AM479+AJ482*AM482-AI482*AN479-AK482*AN482</f>
        <v>0</v>
      </c>
      <c r="AS482" s="24">
        <f t="shared" ref="AS482" si="4665">(AH482*AN479+AI482*AM479+AJ482*AN482+AK482*AM482)</f>
        <v>-7.7790420629036392</v>
      </c>
      <c r="AT482" s="22">
        <f t="shared" ref="AT482" si="4666">AH482*AO479+AJ482*AO482-AI482*AP479-AK482*AP482</f>
        <v>16.396422148481371</v>
      </c>
      <c r="AU482" s="23">
        <f t="shared" ref="AU482" si="4667">(AH482*AP479+AI482*AO479+AJ482*AP482+AK482*AO482)</f>
        <v>0</v>
      </c>
      <c r="AV482" s="8"/>
      <c r="AW482" s="21">
        <v>0</v>
      </c>
      <c r="AX482" s="24">
        <f t="shared" ref="AX482" si="4668">(TAN($AY$8*$B479))/$AX$8</f>
        <v>2.3517335679623375</v>
      </c>
      <c r="AY482" s="22">
        <v>1</v>
      </c>
      <c r="AZ482" s="23">
        <v>0</v>
      </c>
      <c r="BB482" s="21">
        <f t="shared" ref="BB482" si="4669">AR482*AW479+AT482*AW482-AS482*AX479-AU482*AX482</f>
        <v>0</v>
      </c>
      <c r="BC482" s="24">
        <f t="shared" ref="BC482" si="4670">(AR482*AX479+AS482*AW479+AT482*AX482+AU482*AW482)</f>
        <v>30.780974298161151</v>
      </c>
      <c r="BD482" s="22">
        <f t="shared" ref="BD482" si="4671">AR482*AY479+AT482*AY482-AS482*AZ479-AU482*AZ482</f>
        <v>16.396422148481371</v>
      </c>
      <c r="BE482" s="23">
        <f t="shared" ref="BE482" si="4672">(AR482*AZ479+AS482*AY479+AT482*AZ482+AU482*AY482)</f>
        <v>0</v>
      </c>
      <c r="BF482" s="8"/>
      <c r="BG482" s="15">
        <v>0</v>
      </c>
      <c r="BH482" s="85">
        <f t="shared" ref="BH482" si="4673">(1/$BH$8)*SIN($B479*$BI$8)</f>
        <v>0.13948823374497057</v>
      </c>
      <c r="BI482" s="25">
        <f t="shared" ref="BI482" si="4674">COS($BI$8*$B479)</f>
        <v>0.90823306140019811</v>
      </c>
      <c r="BJ482" s="37">
        <v>0</v>
      </c>
      <c r="BL482" s="21">
        <f t="shared" ref="BL482" si="4675">BB482*BG479+BD482*BG482-BC482*BH479-BE482*BH482</f>
        <v>0</v>
      </c>
      <c r="BM482" s="24">
        <f t="shared" ref="BM482" si="4676">(BB482*BH479+BC482*BG479+BD482*BH482+BE482*BG482)</f>
        <v>30.2434064849283</v>
      </c>
      <c r="BN482" s="22">
        <f t="shared" ref="BN482" si="4677">BB482*BI479+BD482*BI482-BC482*BJ479-BE482*BJ482</f>
        <v>-23.750480956273265</v>
      </c>
      <c r="BO482" s="23">
        <f t="shared" ref="BO482" si="4678">(BB482*BJ479+BC482*BI479+BD482*BJ482+BE482*BI482)</f>
        <v>0</v>
      </c>
      <c r="BQ482" s="38">
        <f t="shared" ref="BQ482" si="4679">(180/PI())*ATAN(-1*(($BL$8*BM479+BO479+$BL$8*BM482+BO482)/($BL$8*BL479+BN479+$BL$8*BL482+BN482)))</f>
        <v>13.753344220240686</v>
      </c>
      <c r="BS482" s="67">
        <f t="shared" ref="BS482" si="4680">20*LOG(((($BL$8*BL479+BN479-$BL$8*BL482-BN482)^2+($BL$8*BM479+BO479-$BL$8*BM482-BO482)^2)/(($BL$8*BL479+BN479+$BL$8*BL482+BN482)^2+($BL$8*BM479+BO479+$BL$8*BM482+BO482)^2))^0.5)</f>
        <v>-7.2704231719968827E-3</v>
      </c>
      <c r="BT482" s="65"/>
      <c r="BU482" s="46">
        <f t="shared" si="4638"/>
        <v>9</v>
      </c>
      <c r="BV482" s="47">
        <f t="shared" si="4639"/>
        <v>-41.925446638270998</v>
      </c>
      <c r="BW482" s="45">
        <f t="shared" si="4640"/>
        <v>5.147590779904232</v>
      </c>
      <c r="BX482" s="49"/>
      <c r="BY482" s="10">
        <f t="shared" ref="BY482:BY532" si="4681">(BW483-BW482)/(BU483-BU482)</f>
        <v>-115.10974882400265</v>
      </c>
      <c r="BZ482" s="48">
        <f t="shared" ref="BZ482:BZ531" si="4682">(IF(BY482&lt;0,BY482,(BY483+BY481)/2))*PI()/180</f>
        <v>-2.0090441181225169</v>
      </c>
      <c r="CA482" s="31">
        <f t="shared" si="4641"/>
        <v>-2.7877484700328795E-4</v>
      </c>
      <c r="CC482" s="44">
        <f t="shared" si="4642"/>
        <v>9</v>
      </c>
      <c r="CD482" s="47">
        <f t="shared" si="4642"/>
        <v>-41.925446638270998</v>
      </c>
      <c r="CE482" s="45">
        <f t="shared" si="4643"/>
        <v>-2.7877484700328795E-4</v>
      </c>
      <c r="CF482" s="49"/>
      <c r="CG482" s="10"/>
      <c r="CH482" s="48"/>
      <c r="CI482" s="31"/>
    </row>
    <row r="483" spans="2:87" ht="18.649999999999999" customHeight="1">
      <c r="BS483" s="32"/>
      <c r="BU483" s="46">
        <f t="shared" si="4638"/>
        <v>9.02</v>
      </c>
      <c r="BV483" s="47">
        <f t="shared" si="4639"/>
        <v>-42.717860332252442</v>
      </c>
      <c r="BW483" s="45">
        <f t="shared" si="4640"/>
        <v>2.8453958034242279</v>
      </c>
      <c r="BX483" s="49"/>
      <c r="BY483" s="10">
        <f t="shared" si="4681"/>
        <v>-117.35013579584512</v>
      </c>
      <c r="BZ483" s="48">
        <f t="shared" si="4682"/>
        <v>-2.0481462472999534</v>
      </c>
      <c r="CA483" s="31">
        <f t="shared" si="4641"/>
        <v>-2.322789702181429E-4</v>
      </c>
      <c r="CC483" s="44">
        <f t="shared" si="4642"/>
        <v>9.02</v>
      </c>
      <c r="CD483" s="47">
        <f t="shared" si="4642"/>
        <v>-42.717860332252442</v>
      </c>
      <c r="CE483" s="45">
        <f t="shared" si="4643"/>
        <v>-2.322789702181429E-4</v>
      </c>
      <c r="CF483" s="49"/>
      <c r="CG483" s="10"/>
      <c r="CH483" s="48"/>
      <c r="CI483" s="31"/>
    </row>
    <row r="484" spans="2:87" ht="18.649999999999999" customHeight="1" thickBot="1">
      <c r="D484" s="8"/>
      <c r="E484" s="8" t="s">
        <v>93</v>
      </c>
      <c r="F484" s="8"/>
      <c r="G484" s="8"/>
      <c r="H484" s="8"/>
      <c r="I484" s="8"/>
      <c r="J484" s="8" t="s">
        <v>94</v>
      </c>
      <c r="K484" s="8"/>
      <c r="L484" s="8"/>
      <c r="M484" s="8"/>
      <c r="N484" s="8"/>
      <c r="O484" s="8" t="s">
        <v>95</v>
      </c>
      <c r="P484" s="8"/>
      <c r="Q484" s="8"/>
      <c r="R484" s="8"/>
      <c r="S484" s="8"/>
      <c r="T484" s="8" t="s">
        <v>96</v>
      </c>
      <c r="U484" s="8"/>
      <c r="V484" s="8"/>
      <c r="W484" s="8"/>
      <c r="X484" s="8"/>
      <c r="Y484" s="8" t="s">
        <v>97</v>
      </c>
      <c r="Z484" s="8"/>
      <c r="AA484" s="8"/>
      <c r="AB484" s="8"/>
      <c r="AC484" s="8"/>
      <c r="AD484" s="8" t="s">
        <v>98</v>
      </c>
      <c r="AE484" s="8"/>
      <c r="AF484" s="8"/>
      <c r="AG484" s="8"/>
      <c r="AH484" s="8"/>
      <c r="AI484" s="8" t="s">
        <v>99</v>
      </c>
      <c r="AJ484" s="8"/>
      <c r="AK484" s="8"/>
      <c r="AL484" s="8"/>
      <c r="AM484" s="8"/>
      <c r="AN484" s="8" t="s">
        <v>96</v>
      </c>
      <c r="AO484" s="8"/>
      <c r="AP484" s="8"/>
      <c r="AQ484" s="8"/>
      <c r="AR484" s="8"/>
      <c r="AS484" s="8" t="s">
        <v>100</v>
      </c>
      <c r="AT484" s="8"/>
      <c r="AU484" s="8"/>
      <c r="AV484" s="8"/>
      <c r="AW484" s="8"/>
      <c r="AX484" s="8" t="s">
        <v>94</v>
      </c>
      <c r="AY484" s="8"/>
      <c r="AZ484" s="8"/>
      <c r="BA484" s="8"/>
      <c r="BB484" s="8"/>
      <c r="BC484" s="8" t="s">
        <v>101</v>
      </c>
      <c r="BD484" s="8"/>
      <c r="BE484" s="8"/>
      <c r="BF484" s="8"/>
      <c r="BG484" s="8"/>
      <c r="BH484" s="8" t="s">
        <v>96</v>
      </c>
      <c r="BI484" s="8"/>
      <c r="BJ484" s="8"/>
      <c r="BK484" s="8"/>
      <c r="BL484" s="8"/>
      <c r="BM484" s="8" t="s">
        <v>102</v>
      </c>
      <c r="BN484" s="8"/>
      <c r="BO484" s="8"/>
      <c r="BP484" s="8"/>
      <c r="BU484" s="46">
        <f t="shared" si="4638"/>
        <v>9.0399999999999991</v>
      </c>
      <c r="BV484" s="47">
        <f t="shared" si="4639"/>
        <v>-43.562953267139228</v>
      </c>
      <c r="BW484" s="45">
        <f t="shared" si="4640"/>
        <v>0.49839308750737576</v>
      </c>
      <c r="BX484" s="49"/>
      <c r="BY484" s="10">
        <f t="shared" si="4681"/>
        <v>-119.66346748748876</v>
      </c>
      <c r="BZ484" s="48">
        <f t="shared" si="4682"/>
        <v>-2.0885215020098653</v>
      </c>
      <c r="CA484" s="31">
        <f t="shared" si="4641"/>
        <v>-1.9120469178018939E-4</v>
      </c>
      <c r="CC484" s="44">
        <f t="shared" si="4642"/>
        <v>9.0399999999999991</v>
      </c>
      <c r="CD484" s="47">
        <f t="shared" si="4642"/>
        <v>-43.562953267139228</v>
      </c>
      <c r="CE484" s="45">
        <f t="shared" si="4643"/>
        <v>-1.9120469178018939E-4</v>
      </c>
      <c r="CF484" s="49"/>
      <c r="CG484" s="10"/>
      <c r="CH484" s="48"/>
      <c r="CI484" s="31"/>
    </row>
    <row r="485" spans="2:87" ht="18.649999999999999" customHeight="1" thickBot="1">
      <c r="B485" s="16"/>
      <c r="D485" s="250" t="s">
        <v>22</v>
      </c>
      <c r="E485" s="251"/>
      <c r="F485" s="252" t="s">
        <v>23</v>
      </c>
      <c r="G485" s="253"/>
      <c r="H485" s="123"/>
      <c r="I485" s="242" t="s">
        <v>1</v>
      </c>
      <c r="J485" s="243"/>
      <c r="K485" s="244" t="s">
        <v>2</v>
      </c>
      <c r="L485" s="245"/>
      <c r="M485" s="123"/>
      <c r="N485" s="242" t="s">
        <v>43</v>
      </c>
      <c r="O485" s="243"/>
      <c r="P485" s="244" t="s">
        <v>44</v>
      </c>
      <c r="Q485" s="245"/>
      <c r="R485" s="123"/>
      <c r="S485" s="242" t="s">
        <v>32</v>
      </c>
      <c r="T485" s="243"/>
      <c r="U485" s="244" t="s">
        <v>33</v>
      </c>
      <c r="V485" s="245"/>
      <c r="W485" s="123"/>
      <c r="X485" s="242" t="s">
        <v>45</v>
      </c>
      <c r="Y485" s="243"/>
      <c r="Z485" s="244" t="s">
        <v>46</v>
      </c>
      <c r="AA485" s="245"/>
      <c r="AB485" s="127"/>
      <c r="AC485" s="242" t="s">
        <v>62</v>
      </c>
      <c r="AD485" s="243"/>
      <c r="AE485" s="244" t="s">
        <v>3</v>
      </c>
      <c r="AF485" s="245"/>
      <c r="AG485" s="123"/>
      <c r="AH485" s="242" t="s">
        <v>76</v>
      </c>
      <c r="AI485" s="243"/>
      <c r="AJ485" s="244" t="s">
        <v>77</v>
      </c>
      <c r="AK485" s="245"/>
      <c r="AL485" s="127"/>
      <c r="AM485" s="242" t="s">
        <v>64</v>
      </c>
      <c r="AN485" s="243"/>
      <c r="AO485" s="244" t="s">
        <v>65</v>
      </c>
      <c r="AP485" s="245"/>
      <c r="AQ485" s="123"/>
      <c r="AR485" s="242" t="s">
        <v>80</v>
      </c>
      <c r="AS485" s="243"/>
      <c r="AT485" s="244" t="s">
        <v>81</v>
      </c>
      <c r="AU485" s="245"/>
      <c r="AV485" s="127"/>
      <c r="AW485" s="242" t="s">
        <v>68</v>
      </c>
      <c r="AX485" s="243"/>
      <c r="AY485" s="244" t="s">
        <v>69</v>
      </c>
      <c r="AZ485" s="245"/>
      <c r="BA485" s="123"/>
      <c r="BB485" s="246" t="s">
        <v>84</v>
      </c>
      <c r="BC485" s="247"/>
      <c r="BD485" s="248" t="s">
        <v>85</v>
      </c>
      <c r="BE485" s="249"/>
      <c r="BF485" s="127"/>
      <c r="BG485" s="242" t="s">
        <v>72</v>
      </c>
      <c r="BH485" s="243"/>
      <c r="BI485" s="244" t="s">
        <v>73</v>
      </c>
      <c r="BJ485" s="245"/>
      <c r="BK485" s="123"/>
      <c r="BL485" s="242" t="s">
        <v>88</v>
      </c>
      <c r="BM485" s="243"/>
      <c r="BN485" s="244" t="s">
        <v>89</v>
      </c>
      <c r="BO485" s="245"/>
      <c r="BP485" s="123"/>
      <c r="BQ485" s="19" t="s">
        <v>165</v>
      </c>
      <c r="BS485" s="63" t="s">
        <v>120</v>
      </c>
      <c r="BT485" s="4"/>
      <c r="BU485" s="46">
        <f t="shared" si="4638"/>
        <v>9.06</v>
      </c>
      <c r="BV485" s="47">
        <f t="shared" si="4639"/>
        <v>-44.471217210901067</v>
      </c>
      <c r="BW485" s="45">
        <f t="shared" si="4640"/>
        <v>-1.8948762622425608</v>
      </c>
      <c r="BX485" s="49"/>
      <c r="BY485" s="10">
        <f t="shared" si="4681"/>
        <v>-122.04483537257052</v>
      </c>
      <c r="BZ485" s="48">
        <f t="shared" si="4682"/>
        <v>-2.1300842123057961</v>
      </c>
      <c r="CA485" s="31">
        <f t="shared" si="4641"/>
        <v>-1.5512091086223678E-4</v>
      </c>
      <c r="CC485" s="44">
        <f t="shared" si="4642"/>
        <v>9.06</v>
      </c>
      <c r="CD485" s="47">
        <f t="shared" si="4642"/>
        <v>-44.471217210901067</v>
      </c>
      <c r="CE485" s="45">
        <f t="shared" si="4643"/>
        <v>-1.5512091086223678E-4</v>
      </c>
      <c r="CF485" s="49"/>
      <c r="CG485" s="10"/>
      <c r="CH485" s="48"/>
      <c r="CI485" s="31"/>
    </row>
    <row r="486" spans="2:87" ht="18.649999999999999" customHeight="1" thickTop="1" thickBot="1">
      <c r="B486" s="39">
        <v>1.32</v>
      </c>
      <c r="D486" s="25">
        <f t="shared" ref="D486" si="4683">COS($F$8*$B486)</f>
        <v>0.90543946157927191</v>
      </c>
      <c r="E486" s="26">
        <v>0</v>
      </c>
      <c r="F486" s="10">
        <v>0</v>
      </c>
      <c r="G486" s="85">
        <f t="shared" ref="G486" si="4684">$E$8*SIN($B486*$F$8)</f>
        <v>1.2734262572820394</v>
      </c>
      <c r="I486" s="21">
        <v>1</v>
      </c>
      <c r="J486" s="24">
        <v>0</v>
      </c>
      <c r="K486" s="22">
        <v>0</v>
      </c>
      <c r="L486" s="23">
        <v>0</v>
      </c>
      <c r="N486" s="21">
        <f t="shared" ref="N486" si="4685">D486*I486+F486*I489-E486*J486-G486*J489</f>
        <v>-2.1985857302489564</v>
      </c>
      <c r="O486" s="24">
        <f t="shared" ref="O486" si="4686">(D486*J486+E486*I486+F486*J489+G486*I489)</f>
        <v>0</v>
      </c>
      <c r="P486" s="22">
        <f t="shared" ref="P486" si="4687">D486*K486+F486*K489-E486*L486-G486*L489</f>
        <v>0</v>
      </c>
      <c r="Q486" s="23">
        <f t="shared" ref="Q486" si="4688">(D486*L486+E486*K486+F486*L489+G486*K489)</f>
        <v>1.2734262572820394</v>
      </c>
      <c r="S486" s="25">
        <f t="shared" ref="S486" si="4689">COS($U$8*$B486)</f>
        <v>0.72135412454669434</v>
      </c>
      <c r="T486" s="26">
        <v>0</v>
      </c>
      <c r="U486" s="10">
        <v>0</v>
      </c>
      <c r="V486" s="85">
        <f t="shared" ref="V486" si="4690">$T$8*SIN($B486*$U$8)</f>
        <v>2.0776992186058236</v>
      </c>
      <c r="X486" s="21">
        <f t="shared" ref="X486" si="4691">N486*S486+P486*S489-O486*T486-Q486*T489</f>
        <v>-1.8799363002075942</v>
      </c>
      <c r="Y486" s="24">
        <f t="shared" ref="Y486" si="4692">(N486*T486+O486*S486+P486*T489+Q486*S489)</f>
        <v>0</v>
      </c>
      <c r="Z486" s="22">
        <f t="shared" ref="Z486" si="4693">N486*U486+P486*U489-O486*V486-Q486*V489</f>
        <v>0</v>
      </c>
      <c r="AA486" s="23">
        <f t="shared" ref="AA486" si="4694">(N486*V486+O486*U486+P486*V489+Q486*U489)</f>
        <v>-3.6494085707797117</v>
      </c>
      <c r="AB486" s="8"/>
      <c r="AC486" s="21">
        <v>1</v>
      </c>
      <c r="AD486" s="24">
        <v>0</v>
      </c>
      <c r="AE486" s="22">
        <v>0</v>
      </c>
      <c r="AF486" s="23">
        <v>0</v>
      </c>
      <c r="AH486" s="21">
        <f t="shared" ref="AH486" si="4695">X486*AC486+Z486*AC489-Y486*AD486-AA486*AD489</f>
        <v>8.8367558997450715</v>
      </c>
      <c r="AI486" s="24">
        <f t="shared" ref="AI486" si="4696">(X486*AD486+Y486*AC486+Z486*AD489+AA486*AC489)</f>
        <v>0</v>
      </c>
      <c r="AJ486" s="22">
        <f t="shared" ref="AJ486" si="4697">X486*AE486+Z486*AE489-Y486*AF486-AA486*AF489</f>
        <v>0</v>
      </c>
      <c r="AK486" s="23">
        <f t="shared" ref="AK486" si="4698">(X486*AF486+Y486*AE486+Z486*AF489+AA486*AE489)</f>
        <v>-3.6494085707797117</v>
      </c>
      <c r="AL486" s="8"/>
      <c r="AM486" s="25">
        <f t="shared" ref="AM486" si="4699">COS($AO$8*$B486)</f>
        <v>0.72135412454669434</v>
      </c>
      <c r="AN486" s="26">
        <v>0</v>
      </c>
      <c r="AO486" s="10">
        <v>0</v>
      </c>
      <c r="AP486" s="85">
        <f t="shared" ref="AP486" si="4700">$AN$8*SIN($B486*$AO$8)</f>
        <v>2.0776992186058236</v>
      </c>
      <c r="AR486" s="21">
        <f t="shared" ref="AR486" si="4701">AH486*AM486+AJ486*AM489-AI486*AN486-AK486*AN489</f>
        <v>7.2169162421025979</v>
      </c>
      <c r="AS486" s="24">
        <f t="shared" ref="AS486" si="4702">(AH486*AN486+AI486*AM486+AJ486*AN489+AK486*AM489)</f>
        <v>0</v>
      </c>
      <c r="AT486" s="22">
        <f t="shared" ref="AT486" si="4703">AH486*AO486+AJ486*AO489-AI486*AP486-AK486*AP489</f>
        <v>0</v>
      </c>
      <c r="AU486" s="23">
        <f t="shared" ref="AU486" si="4704">(AH486*AP486+AI486*AO486+AJ486*AP489+AK486*AO489)</f>
        <v>15.727604903222735</v>
      </c>
      <c r="AV486" s="8"/>
      <c r="AW486" s="21">
        <v>1</v>
      </c>
      <c r="AX486" s="24">
        <v>0</v>
      </c>
      <c r="AY486" s="22">
        <v>0</v>
      </c>
      <c r="AZ486" s="23">
        <v>0</v>
      </c>
      <c r="BB486" s="21">
        <f t="shared" ref="BB486" si="4705">AR486*AW486+AT486*AW489-AS486*AX486-AU486*AX489</f>
        <v>-31.119722057567778</v>
      </c>
      <c r="BC486" s="24">
        <f t="shared" ref="BC486" si="4706">(AR486*AX486+AS486*AW486+AT486*AX489+AU486*AW489)</f>
        <v>0</v>
      </c>
      <c r="BD486" s="22">
        <f t="shared" ref="BD486" si="4707">AR486*AY486+AT486*AY489-AS486*AZ486-AU486*AZ489</f>
        <v>0</v>
      </c>
      <c r="BE486" s="23">
        <f t="shared" ref="BE486" si="4708">(AR486*AZ486+AS486*AY486+AT486*AZ489+AU486*AY489)</f>
        <v>15.727604903222735</v>
      </c>
      <c r="BF486" s="8"/>
      <c r="BG486" s="25">
        <f t="shared" ref="BG486" si="4709">COS($BI$8*$B486)</f>
        <v>0.90543344720558527</v>
      </c>
      <c r="BH486" s="26">
        <v>0</v>
      </c>
      <c r="BI486" s="10">
        <v>0</v>
      </c>
      <c r="BJ486" s="85">
        <f t="shared" ref="BJ486" si="4710">$BH$8*SIN($B486*$BI$8)</f>
        <v>1.2734647439692612</v>
      </c>
      <c r="BL486" s="21">
        <f t="shared" ref="BL486" si="4711">BB486*BG486+BD486*BG489-BC486*BH486-BE486*BH489</f>
        <v>-30.40223170214464</v>
      </c>
      <c r="BM486" s="24">
        <f t="shared" ref="BM486" si="4712">(BB486*BH486+BC486*BG486+BD486*BH489+BE486*BG489)</f>
        <v>0</v>
      </c>
      <c r="BN486" s="22">
        <f t="shared" ref="BN486" si="4713">BB486*BI486+BD486*BI489-BC486*BJ486-BE486*BJ489</f>
        <v>0</v>
      </c>
      <c r="BO486" s="23">
        <f t="shared" ref="BO486" si="4714">(BB486*BJ486+BC486*BI486+BD486*BJ489+BE486*BI489)</f>
        <v>-25.389569358622694</v>
      </c>
      <c r="BQ486" s="27">
        <f t="shared" ref="BQ486" si="4715">20*LOG((2*$BL$8)/(($BL$8*BL486+BN486+$BL$8*BL489+BN489)^2+($BL$8*BM486+BO486+$BL$8*BM489+BO489)^2)^0.5)</f>
        <v>-29.797637236667185</v>
      </c>
      <c r="BS486" s="64">
        <f t="shared" ref="BS486" si="4716">((BL486^2+BM486^2)/(BL489^2+BM489^2))^0.5</f>
        <v>0.83598054314228398</v>
      </c>
      <c r="BT486" s="4"/>
      <c r="BU486" s="46">
        <f t="shared" si="4638"/>
        <v>9.08</v>
      </c>
      <c r="BV486" s="47">
        <f t="shared" si="4639"/>
        <v>-45.45608194401219</v>
      </c>
      <c r="BW486" s="45">
        <f t="shared" si="4640"/>
        <v>-4.3357729696939193</v>
      </c>
      <c r="BX486" s="49"/>
      <c r="BY486" s="10">
        <f t="shared" si="4681"/>
        <v>-124.48870697050334</v>
      </c>
      <c r="BZ486" s="48">
        <f t="shared" si="4682"/>
        <v>-2.1727378181856989</v>
      </c>
      <c r="CA486" s="31">
        <f t="shared" si="4641"/>
        <v>-1.2364663429691476E-4</v>
      </c>
      <c r="CC486" s="44">
        <f t="shared" si="4642"/>
        <v>9.08</v>
      </c>
      <c r="CD486" s="47">
        <f t="shared" si="4642"/>
        <v>-45.45608194401219</v>
      </c>
      <c r="CE486" s="45">
        <f t="shared" si="4643"/>
        <v>-1.2364663429691476E-4</v>
      </c>
      <c r="CF486" s="49"/>
      <c r="CG486" s="10"/>
      <c r="CH486" s="48"/>
      <c r="CI486" s="31"/>
    </row>
    <row r="487" spans="2:87" ht="18.649999999999999" customHeight="1" thickBot="1">
      <c r="D487" s="25"/>
      <c r="E487" s="10"/>
      <c r="F487" s="10"/>
      <c r="G487" s="31"/>
      <c r="I487" s="29"/>
      <c r="L487" s="30"/>
      <c r="N487" s="29"/>
      <c r="Q487" s="30"/>
      <c r="S487" s="29"/>
      <c r="V487" s="30"/>
      <c r="X487" s="29"/>
      <c r="AA487" s="30"/>
      <c r="AC487" s="29"/>
      <c r="AF487" s="30"/>
      <c r="AH487" s="29"/>
      <c r="AK487" s="30"/>
      <c r="AM487" s="29"/>
      <c r="AP487" s="30"/>
      <c r="AR487" s="29"/>
      <c r="AU487" s="30"/>
      <c r="AW487" s="29"/>
      <c r="AZ487" s="30"/>
      <c r="BB487" s="29"/>
      <c r="BE487" s="30"/>
      <c r="BG487" s="29"/>
      <c r="BJ487" s="30"/>
      <c r="BL487" s="29"/>
      <c r="BO487" s="30"/>
      <c r="BS487" s="65"/>
      <c r="BT487" s="65"/>
      <c r="BU487" s="46">
        <f t="shared" si="4638"/>
        <v>9.1</v>
      </c>
      <c r="BV487" s="47">
        <f t="shared" si="4639"/>
        <v>-46.535195559820004</v>
      </c>
      <c r="BW487" s="45">
        <f t="shared" si="4640"/>
        <v>-6.8255471091039333</v>
      </c>
      <c r="BX487" s="49"/>
      <c r="BY487" s="10">
        <f t="shared" si="4681"/>
        <v>-126.9888606866035</v>
      </c>
      <c r="BZ487" s="48">
        <f t="shared" si="4682"/>
        <v>-2.216373732337618</v>
      </c>
      <c r="CA487" s="31">
        <f t="shared" si="4641"/>
        <v>-9.6442748212952582E-5</v>
      </c>
      <c r="CC487" s="44">
        <f t="shared" si="4642"/>
        <v>9.1</v>
      </c>
      <c r="CD487" s="47">
        <f t="shared" si="4642"/>
        <v>-46.535195559820004</v>
      </c>
      <c r="CE487" s="45">
        <f t="shared" si="4643"/>
        <v>-9.6442748212952582E-5</v>
      </c>
      <c r="CF487" s="49"/>
      <c r="CG487" s="10"/>
      <c r="CH487" s="48"/>
      <c r="CI487" s="31"/>
    </row>
    <row r="488" spans="2:87" ht="18.649999999999999" customHeight="1" thickBot="1">
      <c r="D488" s="254" t="s">
        <v>24</v>
      </c>
      <c r="E488" s="255"/>
      <c r="F488" s="256" t="s">
        <v>25</v>
      </c>
      <c r="G488" s="257"/>
      <c r="H488" s="123"/>
      <c r="I488" s="242" t="s">
        <v>4</v>
      </c>
      <c r="J488" s="243"/>
      <c r="K488" s="244" t="s">
        <v>5</v>
      </c>
      <c r="L488" s="245"/>
      <c r="M488" s="123"/>
      <c r="N488" s="242" t="s">
        <v>6</v>
      </c>
      <c r="O488" s="243"/>
      <c r="P488" s="244" t="s">
        <v>7</v>
      </c>
      <c r="Q488" s="245"/>
      <c r="R488" s="123"/>
      <c r="S488" s="242" t="s">
        <v>34</v>
      </c>
      <c r="T488" s="243"/>
      <c r="U488" s="244" t="s">
        <v>35</v>
      </c>
      <c r="V488" s="245"/>
      <c r="W488" s="123"/>
      <c r="X488" s="242" t="s">
        <v>47</v>
      </c>
      <c r="Y488" s="243"/>
      <c r="Z488" s="244" t="s">
        <v>48</v>
      </c>
      <c r="AA488" s="245"/>
      <c r="AB488" s="127"/>
      <c r="AC488" s="242" t="s">
        <v>63</v>
      </c>
      <c r="AD488" s="243"/>
      <c r="AE488" s="244" t="s">
        <v>8</v>
      </c>
      <c r="AF488" s="245"/>
      <c r="AG488" s="123"/>
      <c r="AH488" s="242" t="s">
        <v>78</v>
      </c>
      <c r="AI488" s="243"/>
      <c r="AJ488" s="244" t="s">
        <v>79</v>
      </c>
      <c r="AK488" s="245"/>
      <c r="AL488" s="127"/>
      <c r="AM488" s="242" t="s">
        <v>67</v>
      </c>
      <c r="AN488" s="243"/>
      <c r="AO488" s="244" t="s">
        <v>66</v>
      </c>
      <c r="AP488" s="245"/>
      <c r="AQ488" s="123"/>
      <c r="AR488" s="242" t="s">
        <v>83</v>
      </c>
      <c r="AS488" s="243"/>
      <c r="AT488" s="244" t="s">
        <v>82</v>
      </c>
      <c r="AU488" s="245"/>
      <c r="AV488" s="127"/>
      <c r="AW488" s="242" t="s">
        <v>71</v>
      </c>
      <c r="AX488" s="243"/>
      <c r="AY488" s="244" t="s">
        <v>70</v>
      </c>
      <c r="AZ488" s="245"/>
      <c r="BA488" s="123"/>
      <c r="BB488" s="124" t="s">
        <v>87</v>
      </c>
      <c r="BC488" s="125"/>
      <c r="BD488" s="122" t="s">
        <v>86</v>
      </c>
      <c r="BE488" s="126"/>
      <c r="BF488" s="127"/>
      <c r="BG488" s="242" t="s">
        <v>74</v>
      </c>
      <c r="BH488" s="243"/>
      <c r="BI488" s="244" t="s">
        <v>75</v>
      </c>
      <c r="BJ488" s="245"/>
      <c r="BK488" s="123"/>
      <c r="BL488" s="242" t="s">
        <v>91</v>
      </c>
      <c r="BM488" s="243"/>
      <c r="BN488" s="244" t="s">
        <v>90</v>
      </c>
      <c r="BO488" s="245"/>
      <c r="BP488" s="123"/>
      <c r="BQ488" s="35" t="s">
        <v>166</v>
      </c>
      <c r="BS488" s="66" t="s">
        <v>121</v>
      </c>
      <c r="BT488" s="65"/>
      <c r="BU488" s="46">
        <f t="shared" si="4638"/>
        <v>9.1199999999999992</v>
      </c>
      <c r="BV488" s="47">
        <f t="shared" si="4639"/>
        <v>-47.732494226759805</v>
      </c>
      <c r="BW488" s="45">
        <f t="shared" si="4640"/>
        <v>-9.3653243228359493</v>
      </c>
      <c r="BX488" s="49"/>
      <c r="BY488" s="10">
        <f t="shared" si="4681"/>
        <v>-129.53832448307119</v>
      </c>
      <c r="BZ488" s="48">
        <f t="shared" si="4682"/>
        <v>-2.2608702697463738</v>
      </c>
      <c r="CA488" s="31">
        <f t="shared" si="4641"/>
        <v>-7.3204629821743545E-5</v>
      </c>
      <c r="CC488" s="44">
        <f t="shared" si="4642"/>
        <v>9.1199999999999992</v>
      </c>
      <c r="CD488" s="47">
        <f t="shared" si="4642"/>
        <v>-47.732494226759805</v>
      </c>
      <c r="CE488" s="45">
        <f t="shared" si="4643"/>
        <v>-7.3204629821743545E-5</v>
      </c>
      <c r="CF488" s="49"/>
      <c r="CG488" s="10"/>
      <c r="CH488" s="48"/>
      <c r="CI488" s="31"/>
    </row>
    <row r="489" spans="2:87" ht="18.649999999999999" customHeight="1" thickTop="1" thickBot="1">
      <c r="D489" s="15">
        <v>0</v>
      </c>
      <c r="E489" s="145">
        <f t="shared" ref="E489" si="4717">(1/$E$8)*SIN($B486*$F$8)</f>
        <v>0.14149180636467104</v>
      </c>
      <c r="F489" s="15">
        <f t="shared" ref="F489" si="4718">COS($F$8*$B486)</f>
        <v>0.90543946157927191</v>
      </c>
      <c r="G489" s="37">
        <v>0</v>
      </c>
      <c r="I489" s="21">
        <v>0</v>
      </c>
      <c r="J489" s="24">
        <f t="shared" ref="J489" si="4719">(TAN($K$8*$B486))/$J$8</f>
        <v>2.4375382351965644</v>
      </c>
      <c r="K489" s="22">
        <v>1</v>
      </c>
      <c r="L489" s="23">
        <v>0</v>
      </c>
      <c r="N489" s="21">
        <f t="shared" ref="N489" si="4720">D489*I486+F489*I489-E489*J486-G489*J489</f>
        <v>0</v>
      </c>
      <c r="O489" s="24">
        <f t="shared" ref="O489" si="4721">(D489*J486+E489*I486+F489*J489+G489*I489)</f>
        <v>2.3485351136199366</v>
      </c>
      <c r="P489" s="22">
        <f t="shared" ref="P489" si="4722">D489*K486+F489*K489-E489*L486-G489*L489</f>
        <v>0.90543946157927191</v>
      </c>
      <c r="Q489" s="23">
        <f t="shared" ref="Q489" si="4723">(D489*L486+E489*K486+F489*L489+G489*K489)</f>
        <v>0</v>
      </c>
      <c r="S489" s="15">
        <v>0</v>
      </c>
      <c r="T489" s="145">
        <f t="shared" ref="T489" si="4724">(1/$T$8)*SIN($B486*$U$8)</f>
        <v>0.23085546873398038</v>
      </c>
      <c r="U489" s="15">
        <f t="shared" ref="U489" si="4725">COS($U$8*$B486)</f>
        <v>0.72135412454669434</v>
      </c>
      <c r="V489" s="37">
        <v>0</v>
      </c>
      <c r="X489" s="21">
        <f t="shared" ref="X489" si="4726">N489*S486+P489*S489-O489*T486-Q489*T489</f>
        <v>0</v>
      </c>
      <c r="Y489" s="24">
        <f t="shared" ref="Y489" si="4727">(N489*T486+O489*S486+P489*T489+Q489*S489)</f>
        <v>1.9031511421656064</v>
      </c>
      <c r="Z489" s="22">
        <f t="shared" ref="Z489" si="4728">N489*U486+P489*U489-O489*V486-Q489*V489</f>
        <v>-4.2264070802989355</v>
      </c>
      <c r="AA489" s="23">
        <f t="shared" ref="AA489" si="4729">(N489*V486+O489*U486+P489*V489+Q489*U489)</f>
        <v>0</v>
      </c>
      <c r="AB489" s="8"/>
      <c r="AC489" s="21">
        <v>0</v>
      </c>
      <c r="AD489" s="24">
        <f t="shared" ref="AD489" si="4730">(TAN($AE$8*$B486))/$AD$8</f>
        <v>2.9365558807965968</v>
      </c>
      <c r="AE489" s="22">
        <v>1</v>
      </c>
      <c r="AF489" s="23">
        <v>0</v>
      </c>
      <c r="AH489" s="21">
        <f t="shared" ref="AH489" si="4731">X489*AC486+Z489*AC489-Y489*AD486-AA489*AD489</f>
        <v>0</v>
      </c>
      <c r="AI489" s="24">
        <f t="shared" ref="AI489" si="4732">(X489*AD486+Y489*AC486+Z489*AD489+AA489*AC489)</f>
        <v>-10.507929424126607</v>
      </c>
      <c r="AJ489" s="22">
        <f t="shared" ref="AJ489" si="4733">X489*AE486+Z489*AE489-Y489*AF486-AA489*AF489</f>
        <v>-4.2264070802989355</v>
      </c>
      <c r="AK489" s="23">
        <f t="shared" ref="AK489" si="4734">(X489*AF486+Y489*AE486+Z489*AF489+AA489*AE489)</f>
        <v>0</v>
      </c>
      <c r="AL489" s="8"/>
      <c r="AM489" s="15">
        <v>0</v>
      </c>
      <c r="AN489" s="85">
        <f t="shared" ref="AN489" si="4735">(1/$AN$8)*SIN($B486*$AO$8)</f>
        <v>0.23085546873398038</v>
      </c>
      <c r="AO489" s="25">
        <f t="shared" ref="AO489" si="4736">COS($AO$8*$B486)</f>
        <v>0.72135412454669434</v>
      </c>
      <c r="AP489" s="37">
        <v>0</v>
      </c>
      <c r="AR489" s="21">
        <f t="shared" ref="AR489" si="4737">AH489*AM486+AJ489*AM489-AI489*AN486-AK489*AN489</f>
        <v>0</v>
      </c>
      <c r="AS489" s="24">
        <f t="shared" ref="AS489" si="4738">(AH489*AN486+AI489*AM486+AJ489*AN489+AK489*AM489)</f>
        <v>-8.555627418122322</v>
      </c>
      <c r="AT489" s="22">
        <f t="shared" ref="AT489" si="4739">AH489*AO486+AJ489*AO489-AI489*AP486-AK489*AP489</f>
        <v>18.783580574286002</v>
      </c>
      <c r="AU489" s="23">
        <f t="shared" ref="AU489" si="4740">(AH489*AP486+AI489*AO486+AJ489*AP489+AK489*AO489)</f>
        <v>0</v>
      </c>
      <c r="AV489" s="8"/>
      <c r="AW489" s="21">
        <v>0</v>
      </c>
      <c r="AX489" s="24">
        <f t="shared" ref="AX489" si="4741">(TAN($AY$8*$B486))/$AX$8</f>
        <v>2.4375382351965644</v>
      </c>
      <c r="AY489" s="22">
        <v>1</v>
      </c>
      <c r="AZ489" s="23">
        <v>0</v>
      </c>
      <c r="BB489" s="21">
        <f t="shared" ref="BB489" si="4742">AR489*AW486+AT489*AW489-AS489*AX486-AU489*AX489</f>
        <v>0</v>
      </c>
      <c r="BC489" s="24">
        <f t="shared" ref="BC489" si="4743">(AR489*AX486+AS489*AW486+AT489*AX489+AU489*AW489)</f>
        <v>37.230068425595249</v>
      </c>
      <c r="BD489" s="22">
        <f t="shared" ref="BD489" si="4744">AR489*AY486+AT489*AY489-AS489*AZ486-AU489*AZ489</f>
        <v>18.783580574286002</v>
      </c>
      <c r="BE489" s="23">
        <f t="shared" ref="BE489" si="4745">(AR489*AZ486+AS489*AY486+AT489*AZ489+AU489*AY489)</f>
        <v>0</v>
      </c>
      <c r="BF489" s="8"/>
      <c r="BG489" s="15">
        <v>0</v>
      </c>
      <c r="BH489" s="85">
        <f t="shared" ref="BH489" si="4746">(1/$BH$8)*SIN($B486*$BI$8)</f>
        <v>0.14149608266325125</v>
      </c>
      <c r="BI489" s="25">
        <f t="shared" ref="BI489" si="4747">COS($BI$8*$B486)</f>
        <v>0.90543344720558527</v>
      </c>
      <c r="BJ489" s="37">
        <v>0</v>
      </c>
      <c r="BL489" s="21">
        <f t="shared" ref="BL489" si="4748">BB489*BG486+BD489*BG489-BC489*BH486-BE489*BH489</f>
        <v>0</v>
      </c>
      <c r="BM489" s="24">
        <f t="shared" ref="BM489" si="4749">(BB489*BH486+BC489*BG486+BD489*BH489+BE489*BG489)</f>
        <v>36.367152263937534</v>
      </c>
      <c r="BN489" s="22">
        <f t="shared" ref="BN489" si="4750">BB489*BI486+BD489*BI489-BC489*BJ486-BE489*BJ489</f>
        <v>-30.403897445319089</v>
      </c>
      <c r="BO489" s="23">
        <f t="shared" ref="BO489" si="4751">(BB489*BJ486+BC489*BI486+BD489*BJ489+BE489*BI489)</f>
        <v>0</v>
      </c>
      <c r="BQ489" s="38">
        <f t="shared" ref="BQ489" si="4752">(180/PI())*ATAN(-1*(($BL$8*BM486+BO486+$BL$8*BM489+BO489)/($BL$8*BL486+BN486+$BL$8*BL489+BN489)))</f>
        <v>10.233615090487492</v>
      </c>
      <c r="BS489" s="67">
        <f t="shared" ref="BS489" si="4753">20*LOG(((($BL$8*BL486+BN486-$BL$8*BL489-BN489)^2+($BL$8*BM486+BO486-$BL$8*BM489-BO489)^2)/(($BL$8*BL486+BN486+$BL$8*BL489+BN489)^2+($BL$8*BM486+BO486+$BL$8*BM489+BO489)^2))^0.5)</f>
        <v>-4.5524815231214478E-3</v>
      </c>
      <c r="BT489" s="65"/>
      <c r="BU489" s="46">
        <f t="shared" si="4638"/>
        <v>9.14</v>
      </c>
      <c r="BV489" s="47">
        <f t="shared" si="4639"/>
        <v>-49.081730256580862</v>
      </c>
      <c r="BW489" s="45">
        <f t="shared" si="4640"/>
        <v>-11.956090812497548</v>
      </c>
      <c r="BX489" s="49"/>
      <c r="BY489" s="10">
        <f t="shared" si="4681"/>
        <v>-132.12932012339456</v>
      </c>
      <c r="BZ489" s="48">
        <f t="shared" si="4682"/>
        <v>-2.3060916745748354</v>
      </c>
      <c r="CA489" s="31">
        <f t="shared" si="4641"/>
        <v>-5.3655465671690174E-5</v>
      </c>
      <c r="CC489" s="44">
        <f t="shared" si="4642"/>
        <v>9.14</v>
      </c>
      <c r="CD489" s="47">
        <f t="shared" si="4642"/>
        <v>-49.081730256580862</v>
      </c>
      <c r="CE489" s="45">
        <f t="shared" si="4643"/>
        <v>-5.3655465671690174E-5</v>
      </c>
      <c r="CF489" s="49"/>
      <c r="CG489" s="10"/>
      <c r="CH489" s="48"/>
      <c r="CI489" s="31"/>
    </row>
    <row r="490" spans="2:87" ht="18.649999999999999" customHeight="1">
      <c r="BS490" s="32"/>
      <c r="BU490" s="46">
        <f t="shared" si="4638"/>
        <v>9.16</v>
      </c>
      <c r="BV490" s="47">
        <f t="shared" si="4639"/>
        <v>-50.632898781299069</v>
      </c>
      <c r="BW490" s="45">
        <f t="shared" si="4640"/>
        <v>-14.598677214965383</v>
      </c>
      <c r="BX490" s="49"/>
      <c r="BY490" s="10">
        <f t="shared" si="4681"/>
        <v>-134.75321502912394</v>
      </c>
      <c r="BZ490" s="48">
        <f t="shared" si="4682"/>
        <v>-2.3518872799061192</v>
      </c>
      <c r="CA490" s="31">
        <f t="shared" si="4641"/>
        <v>-3.7540176500540254E-5</v>
      </c>
      <c r="CC490" s="44">
        <f t="shared" si="4642"/>
        <v>9.16</v>
      </c>
      <c r="CD490" s="47">
        <f t="shared" si="4642"/>
        <v>-50.632898781299069</v>
      </c>
      <c r="CE490" s="45">
        <f t="shared" si="4643"/>
        <v>-3.7540176500540254E-5</v>
      </c>
      <c r="CF490" s="49"/>
      <c r="CG490" s="10"/>
      <c r="CH490" s="48"/>
      <c r="CI490" s="31"/>
    </row>
    <row r="491" spans="2:87" ht="18.649999999999999" customHeight="1" thickBot="1">
      <c r="D491" s="8"/>
      <c r="E491" s="8" t="s">
        <v>93</v>
      </c>
      <c r="F491" s="8"/>
      <c r="G491" s="8"/>
      <c r="H491" s="8"/>
      <c r="I491" s="8"/>
      <c r="J491" s="8" t="s">
        <v>94</v>
      </c>
      <c r="K491" s="8"/>
      <c r="L491" s="8"/>
      <c r="M491" s="8"/>
      <c r="N491" s="8"/>
      <c r="O491" s="8" t="s">
        <v>95</v>
      </c>
      <c r="P491" s="8"/>
      <c r="Q491" s="8"/>
      <c r="R491" s="8"/>
      <c r="S491" s="8"/>
      <c r="T491" s="8" t="s">
        <v>96</v>
      </c>
      <c r="U491" s="8"/>
      <c r="V491" s="8"/>
      <c r="W491" s="8"/>
      <c r="X491" s="8"/>
      <c r="Y491" s="8" t="s">
        <v>97</v>
      </c>
      <c r="Z491" s="8"/>
      <c r="AA491" s="8"/>
      <c r="AB491" s="8"/>
      <c r="AC491" s="8"/>
      <c r="AD491" s="8" t="s">
        <v>98</v>
      </c>
      <c r="AE491" s="8"/>
      <c r="AF491" s="8"/>
      <c r="AG491" s="8"/>
      <c r="AH491" s="8"/>
      <c r="AI491" s="8" t="s">
        <v>99</v>
      </c>
      <c r="AJ491" s="8"/>
      <c r="AK491" s="8"/>
      <c r="AL491" s="8"/>
      <c r="AM491" s="8"/>
      <c r="AN491" s="8" t="s">
        <v>96</v>
      </c>
      <c r="AO491" s="8"/>
      <c r="AP491" s="8"/>
      <c r="AQ491" s="8"/>
      <c r="AR491" s="8"/>
      <c r="AS491" s="8" t="s">
        <v>100</v>
      </c>
      <c r="AT491" s="8"/>
      <c r="AU491" s="8"/>
      <c r="AV491" s="8"/>
      <c r="AW491" s="8"/>
      <c r="AX491" s="8" t="s">
        <v>94</v>
      </c>
      <c r="AY491" s="8"/>
      <c r="AZ491" s="8"/>
      <c r="BA491" s="8"/>
      <c r="BB491" s="8"/>
      <c r="BC491" s="8" t="s">
        <v>101</v>
      </c>
      <c r="BD491" s="8"/>
      <c r="BE491" s="8"/>
      <c r="BF491" s="8"/>
      <c r="BG491" s="8"/>
      <c r="BH491" s="8" t="s">
        <v>96</v>
      </c>
      <c r="BI491" s="8"/>
      <c r="BJ491" s="8"/>
      <c r="BK491" s="8"/>
      <c r="BL491" s="8"/>
      <c r="BM491" s="8" t="s">
        <v>102</v>
      </c>
      <c r="BN491" s="8"/>
      <c r="BO491" s="8"/>
      <c r="BP491" s="8"/>
      <c r="BU491" s="46">
        <f t="shared" si="4638"/>
        <v>9.18</v>
      </c>
      <c r="BV491" s="47">
        <f t="shared" si="4639"/>
        <v>-52.464996109850986</v>
      </c>
      <c r="BW491" s="45">
        <f t="shared" si="4640"/>
        <v>-17.293741515547804</v>
      </c>
      <c r="BX491" s="49"/>
      <c r="BY491" s="10">
        <f t="shared" si="4681"/>
        <v>-137.4004840670307</v>
      </c>
      <c r="BZ491" s="48">
        <f t="shared" si="4682"/>
        <v>-2.3980908408036949</v>
      </c>
      <c r="CA491" s="31">
        <f t="shared" si="4641"/>
        <v>-2.461987997187957E-5</v>
      </c>
      <c r="CC491" s="44">
        <f t="shared" si="4642"/>
        <v>9.18</v>
      </c>
      <c r="CD491" s="47">
        <f t="shared" si="4642"/>
        <v>-52.464996109850986</v>
      </c>
      <c r="CE491" s="45">
        <f t="shared" si="4643"/>
        <v>-2.461987997187957E-5</v>
      </c>
      <c r="CF491" s="49"/>
      <c r="CG491" s="10"/>
      <c r="CH491" s="48"/>
      <c r="CI491" s="31"/>
    </row>
    <row r="492" spans="2:87" ht="18.649999999999999" customHeight="1" thickBot="1">
      <c r="B492" s="16"/>
      <c r="D492" s="250" t="s">
        <v>22</v>
      </c>
      <c r="E492" s="251"/>
      <c r="F492" s="252" t="s">
        <v>23</v>
      </c>
      <c r="G492" s="253"/>
      <c r="H492" s="123"/>
      <c r="I492" s="242" t="s">
        <v>1</v>
      </c>
      <c r="J492" s="243"/>
      <c r="K492" s="244" t="s">
        <v>2</v>
      </c>
      <c r="L492" s="245"/>
      <c r="M492" s="123"/>
      <c r="N492" s="242" t="s">
        <v>43</v>
      </c>
      <c r="O492" s="243"/>
      <c r="P492" s="244" t="s">
        <v>44</v>
      </c>
      <c r="Q492" s="245"/>
      <c r="R492" s="123"/>
      <c r="S492" s="242" t="s">
        <v>32</v>
      </c>
      <c r="T492" s="243"/>
      <c r="U492" s="244" t="s">
        <v>33</v>
      </c>
      <c r="V492" s="245"/>
      <c r="W492" s="123"/>
      <c r="X492" s="242" t="s">
        <v>45</v>
      </c>
      <c r="Y492" s="243"/>
      <c r="Z492" s="244" t="s">
        <v>46</v>
      </c>
      <c r="AA492" s="245"/>
      <c r="AB492" s="127"/>
      <c r="AC492" s="242" t="s">
        <v>62</v>
      </c>
      <c r="AD492" s="243"/>
      <c r="AE492" s="244" t="s">
        <v>3</v>
      </c>
      <c r="AF492" s="245"/>
      <c r="AG492" s="123"/>
      <c r="AH492" s="242" t="s">
        <v>76</v>
      </c>
      <c r="AI492" s="243"/>
      <c r="AJ492" s="244" t="s">
        <v>77</v>
      </c>
      <c r="AK492" s="245"/>
      <c r="AL492" s="127"/>
      <c r="AM492" s="242" t="s">
        <v>64</v>
      </c>
      <c r="AN492" s="243"/>
      <c r="AO492" s="244" t="s">
        <v>65</v>
      </c>
      <c r="AP492" s="245"/>
      <c r="AQ492" s="123"/>
      <c r="AR492" s="242" t="s">
        <v>80</v>
      </c>
      <c r="AS492" s="243"/>
      <c r="AT492" s="244" t="s">
        <v>81</v>
      </c>
      <c r="AU492" s="245"/>
      <c r="AV492" s="127"/>
      <c r="AW492" s="242" t="s">
        <v>68</v>
      </c>
      <c r="AX492" s="243"/>
      <c r="AY492" s="244" t="s">
        <v>69</v>
      </c>
      <c r="AZ492" s="245"/>
      <c r="BA492" s="123"/>
      <c r="BB492" s="246" t="s">
        <v>84</v>
      </c>
      <c r="BC492" s="247"/>
      <c r="BD492" s="248" t="s">
        <v>85</v>
      </c>
      <c r="BE492" s="249"/>
      <c r="BF492" s="127"/>
      <c r="BG492" s="242" t="s">
        <v>72</v>
      </c>
      <c r="BH492" s="243"/>
      <c r="BI492" s="244" t="s">
        <v>73</v>
      </c>
      <c r="BJ492" s="245"/>
      <c r="BK492" s="123"/>
      <c r="BL492" s="242" t="s">
        <v>88</v>
      </c>
      <c r="BM492" s="243"/>
      <c r="BN492" s="244" t="s">
        <v>89</v>
      </c>
      <c r="BO492" s="245"/>
      <c r="BP492" s="123"/>
      <c r="BQ492" s="19" t="s">
        <v>165</v>
      </c>
      <c r="BS492" s="63" t="s">
        <v>120</v>
      </c>
      <c r="BT492" s="4"/>
      <c r="BU492" s="46">
        <f t="shared" si="4638"/>
        <v>9.1999999999999993</v>
      </c>
      <c r="BV492" s="47">
        <f t="shared" si="4639"/>
        <v>-54.714481545685118</v>
      </c>
      <c r="BW492" s="45">
        <f t="shared" si="4640"/>
        <v>-20.041751196888359</v>
      </c>
      <c r="BX492" s="49"/>
      <c r="BY492" s="10">
        <f t="shared" si="4681"/>
        <v>-140.06068382749618</v>
      </c>
      <c r="BZ492" s="48">
        <f t="shared" si="4682"/>
        <v>-2.4445200853845819</v>
      </c>
      <c r="CA492" s="31">
        <f t="shared" si="4641"/>
        <v>-1.4666851339752255E-5</v>
      </c>
      <c r="CC492" s="44">
        <f t="shared" si="4642"/>
        <v>9.1999999999999993</v>
      </c>
      <c r="CD492" s="47">
        <f t="shared" si="4642"/>
        <v>-54.714481545685118</v>
      </c>
      <c r="CE492" s="45">
        <f t="shared" si="4643"/>
        <v>-1.4666851339752255E-5</v>
      </c>
      <c r="CF492" s="49"/>
      <c r="CG492" s="10"/>
      <c r="CH492" s="48"/>
      <c r="CI492" s="31"/>
    </row>
    <row r="493" spans="2:87" ht="18.649999999999999" customHeight="1" thickTop="1" thickBot="1">
      <c r="B493" s="39">
        <v>1.34</v>
      </c>
      <c r="D493" s="25">
        <f t="shared" ref="D493" si="4754">COS($F$8*$B493)</f>
        <v>0.90260007629173589</v>
      </c>
      <c r="E493" s="26">
        <v>0</v>
      </c>
      <c r="F493" s="10">
        <v>0</v>
      </c>
      <c r="G493" s="85">
        <f t="shared" ref="G493" si="4755">$E$8*SIN($B493*$F$8)</f>
        <v>1.2914402504581359</v>
      </c>
      <c r="I493" s="21">
        <v>1</v>
      </c>
      <c r="J493" s="24">
        <v>0</v>
      </c>
      <c r="K493" s="22">
        <v>0</v>
      </c>
      <c r="L493" s="23">
        <v>0</v>
      </c>
      <c r="N493" s="21">
        <f t="shared" ref="N493" si="4756">D493*I493+F493*I496-E493*J493-G493*J496</f>
        <v>-2.3622745317785379</v>
      </c>
      <c r="O493" s="24">
        <f t="shared" ref="O493" si="4757">(D493*J493+E493*I493+F493*J496+G493*I496)</f>
        <v>0</v>
      </c>
      <c r="P493" s="22">
        <f t="shared" ref="P493" si="4758">D493*K493+F493*K496-E493*L493-G493*L496</f>
        <v>0</v>
      </c>
      <c r="Q493" s="23">
        <f t="shared" ref="Q493" si="4759">(D493*L493+E493*K493+F493*L496+G493*K496)</f>
        <v>1.2914402504581359</v>
      </c>
      <c r="S493" s="25">
        <f t="shared" ref="S493" si="4760">COS($U$8*$B493)</f>
        <v>0.71327794100058561</v>
      </c>
      <c r="T493" s="26">
        <v>0</v>
      </c>
      <c r="U493" s="10">
        <v>0</v>
      </c>
      <c r="V493" s="85">
        <f t="shared" ref="V493" si="4761">$T$8*SIN($B493*$U$8)</f>
        <v>2.1026438618885717</v>
      </c>
      <c r="X493" s="21">
        <f t="shared" ref="X493" si="4762">N493*S493+P493*S496-O493*T493-Q493*T496</f>
        <v>-1.9866737491741888</v>
      </c>
      <c r="Y493" s="24">
        <f t="shared" ref="Y493" si="4763">(N493*T493+O493*S493+P493*T496+Q493*S496)</f>
        <v>0</v>
      </c>
      <c r="Z493" s="22">
        <f t="shared" ref="Z493" si="4764">N493*U493+P493*U496-O493*V493-Q493*V496</f>
        <v>0</v>
      </c>
      <c r="AA493" s="23">
        <f t="shared" ref="AA493" si="4765">(N493*V493+O493*U493+P493*V496+Q493*U496)</f>
        <v>-4.0458662015677822</v>
      </c>
      <c r="AB493" s="8"/>
      <c r="AC493" s="21">
        <v>1</v>
      </c>
      <c r="AD493" s="24">
        <v>0</v>
      </c>
      <c r="AE493" s="22">
        <v>0</v>
      </c>
      <c r="AF493" s="23">
        <v>0</v>
      </c>
      <c r="AH493" s="21">
        <f t="shared" ref="AH493" si="4766">X493*AC493+Z493*AC496-Y493*AD493-AA493*AD496</f>
        <v>10.424364864877644</v>
      </c>
      <c r="AI493" s="24">
        <f t="shared" ref="AI493" si="4767">(X493*AD493+Y493*AC493+Z493*AD496+AA493*AC496)</f>
        <v>0</v>
      </c>
      <c r="AJ493" s="22">
        <f t="shared" ref="AJ493" si="4768">X493*AE493+Z493*AE496-Y493*AF493-AA493*AF496</f>
        <v>0</v>
      </c>
      <c r="AK493" s="23">
        <f t="shared" ref="AK493" si="4769">(X493*AF493+Y493*AE493+Z493*AF496+AA493*AE496)</f>
        <v>-4.0458662015677822</v>
      </c>
      <c r="AL493" s="8"/>
      <c r="AM493" s="25">
        <f t="shared" ref="AM493" si="4770">COS($AO$8*$B493)</f>
        <v>0.71327794100058561</v>
      </c>
      <c r="AN493" s="26">
        <v>0</v>
      </c>
      <c r="AO493" s="10">
        <v>0</v>
      </c>
      <c r="AP493" s="85">
        <f t="shared" ref="AP493" si="4771">$AN$8*SIN($B493*$AO$8)</f>
        <v>2.1026438618885717</v>
      </c>
      <c r="AR493" s="21">
        <f t="shared" ref="AR493" si="4772">AH493*AM493+AJ493*AM496-AI493*AN493-AK493*AN496</f>
        <v>8.3806934775864317</v>
      </c>
      <c r="AS493" s="24">
        <f t="shared" ref="AS493" si="4773">(AH493*AN493+AI493*AM493+AJ493*AN496+AK493*AM496)</f>
        <v>0</v>
      </c>
      <c r="AT493" s="22">
        <f t="shared" ref="AT493" si="4774">AH493*AO493+AJ493*AO496-AI493*AP493-AK493*AP496</f>
        <v>0</v>
      </c>
      <c r="AU493" s="23">
        <f t="shared" ref="AU493" si="4775">(AH493*AP493+AI493*AO493+AJ493*AP496+AK493*AO496)</f>
        <v>19.032899683403741</v>
      </c>
      <c r="AV493" s="8"/>
      <c r="AW493" s="21">
        <v>1</v>
      </c>
      <c r="AX493" s="24">
        <v>0</v>
      </c>
      <c r="AY493" s="22">
        <v>0</v>
      </c>
      <c r="AZ493" s="23">
        <v>0</v>
      </c>
      <c r="BB493" s="21">
        <f t="shared" ref="BB493" si="4776">AR493*AW493+AT493*AW496-AS493*AX493-AU493*AX496</f>
        <v>-39.736151937638603</v>
      </c>
      <c r="BC493" s="24">
        <f t="shared" ref="BC493" si="4777">(AR493*AX493+AS493*AW493+AT493*AX496+AU493*AW496)</f>
        <v>0</v>
      </c>
      <c r="BD493" s="22">
        <f t="shared" ref="BD493" si="4778">AR493*AY493+AT493*AY496-AS493*AZ493-AU493*AZ496</f>
        <v>0</v>
      </c>
      <c r="BE493" s="23">
        <f t="shared" ref="BE493" si="4779">(AR493*AZ493+AS493*AY493+AT493*AZ496+AU493*AY496)</f>
        <v>19.032899683403741</v>
      </c>
      <c r="BF493" s="8"/>
      <c r="BG493" s="25">
        <f t="shared" ref="BG493" si="4780">COS($BI$8*$B493)</f>
        <v>0.90259388442246014</v>
      </c>
      <c r="BH493" s="26">
        <v>0</v>
      </c>
      <c r="BI493" s="10">
        <v>0</v>
      </c>
      <c r="BJ493" s="85">
        <f t="shared" ref="BJ493" si="4781">$BH$8*SIN($B493*$BI$8)</f>
        <v>1.2914791977529381</v>
      </c>
      <c r="BL493" s="21">
        <f t="shared" ref="BL493" si="4782">BB493*BG493+BD493*BG496-BC493*BH493-BE493*BH496</f>
        <v>-38.596784842064778</v>
      </c>
      <c r="BM493" s="24">
        <f t="shared" ref="BM493" si="4783">(BB493*BH493+BC493*BG493+BD493*BH496+BE493*BG496)</f>
        <v>0</v>
      </c>
      <c r="BN493" s="22">
        <f t="shared" ref="BN493" si="4784">BB493*BI493+BD493*BI496-BC493*BJ493-BE493*BJ496</f>
        <v>0</v>
      </c>
      <c r="BO493" s="23">
        <f t="shared" ref="BO493" si="4785">(BB493*BJ493+BC493*BI493+BD493*BJ496+BE493*BI496)</f>
        <v>-34.139434769143961</v>
      </c>
      <c r="BQ493" s="27">
        <f t="shared" ref="BQ493" si="4786">20*LOG((2*$BL$8)/(($BL$8*BL493+BN493+$BL$8*BL496+BN496)^2+($BL$8*BM493+BO493+$BL$8*BM496+BO496)^2)^0.5)</f>
        <v>-31.796119586411756</v>
      </c>
      <c r="BS493" s="64">
        <f t="shared" ref="BS493" si="4787">((BL493^2+BM493^2)/(BL496^2+BM496^2))^0.5</f>
        <v>0.88506220304933114</v>
      </c>
      <c r="BT493" s="4"/>
      <c r="BU493" s="46">
        <f t="shared" si="4638"/>
        <v>9.2200000000000006</v>
      </c>
      <c r="BV493" s="47">
        <f t="shared" si="4639"/>
        <v>-57.650476563797</v>
      </c>
      <c r="BW493" s="45">
        <f t="shared" si="4640"/>
        <v>-22.842964873438472</v>
      </c>
      <c r="BX493" s="49"/>
      <c r="BY493" s="10">
        <f t="shared" si="4681"/>
        <v>-142.72244213936054</v>
      </c>
      <c r="BZ493" s="48">
        <f t="shared" si="4682"/>
        <v>-2.4909765318189412</v>
      </c>
      <c r="CA493" s="31">
        <f t="shared" si="4641"/>
        <v>-7.4599690888797363E-6</v>
      </c>
      <c r="CC493" s="44">
        <f t="shared" si="4642"/>
        <v>9.2200000000000006</v>
      </c>
      <c r="CD493" s="47">
        <f t="shared" si="4642"/>
        <v>-57.650476563797</v>
      </c>
      <c r="CE493" s="45">
        <f t="shared" si="4643"/>
        <v>-7.4599690888797363E-6</v>
      </c>
      <c r="CF493" s="49"/>
      <c r="CG493" s="10"/>
      <c r="CH493" s="48"/>
      <c r="CI493" s="31"/>
    </row>
    <row r="494" spans="2:87" ht="18.649999999999999" customHeight="1" thickBot="1">
      <c r="D494" s="25"/>
      <c r="E494" s="10"/>
      <c r="F494" s="10"/>
      <c r="G494" s="31"/>
      <c r="I494" s="29"/>
      <c r="L494" s="30"/>
      <c r="N494" s="29"/>
      <c r="Q494" s="30"/>
      <c r="S494" s="29"/>
      <c r="V494" s="30"/>
      <c r="X494" s="29"/>
      <c r="AA494" s="30"/>
      <c r="AC494" s="29"/>
      <c r="AF494" s="30"/>
      <c r="AH494" s="29"/>
      <c r="AK494" s="30"/>
      <c r="AM494" s="29"/>
      <c r="AP494" s="30"/>
      <c r="AR494" s="29"/>
      <c r="AU494" s="30"/>
      <c r="AW494" s="29"/>
      <c r="AZ494" s="30"/>
      <c r="BB494" s="29"/>
      <c r="BE494" s="30"/>
      <c r="BG494" s="29"/>
      <c r="BJ494" s="30"/>
      <c r="BL494" s="29"/>
      <c r="BO494" s="30"/>
      <c r="BS494" s="65"/>
      <c r="BT494" s="65"/>
      <c r="BU494" s="46">
        <f t="shared" si="4638"/>
        <v>9.24</v>
      </c>
      <c r="BV494" s="47">
        <f t="shared" si="4639"/>
        <v>-61.936369683751394</v>
      </c>
      <c r="BW494" s="45">
        <f t="shared" si="4640"/>
        <v>-25.697413716225622</v>
      </c>
      <c r="BX494" s="49"/>
      <c r="BY494" s="10">
        <f t="shared" si="4681"/>
        <v>-145.37346566661293</v>
      </c>
      <c r="BZ494" s="48">
        <f t="shared" si="4682"/>
        <v>-2.5372456209173286</v>
      </c>
      <c r="CA494" s="31">
        <f t="shared" si="4641"/>
        <v>-2.7806573912801723E-6</v>
      </c>
      <c r="CC494" s="44">
        <f t="shared" si="4642"/>
        <v>9.24</v>
      </c>
      <c r="CD494" s="47">
        <f t="shared" si="4642"/>
        <v>-61.936369683751394</v>
      </c>
      <c r="CE494" s="45">
        <f t="shared" si="4643"/>
        <v>-2.7806573912801723E-6</v>
      </c>
      <c r="CF494" s="49"/>
      <c r="CG494" s="10"/>
      <c r="CH494" s="48"/>
      <c r="CI494" s="31"/>
    </row>
    <row r="495" spans="2:87" ht="18.649999999999999" customHeight="1" thickBot="1">
      <c r="D495" s="254" t="s">
        <v>24</v>
      </c>
      <c r="E495" s="255"/>
      <c r="F495" s="256" t="s">
        <v>25</v>
      </c>
      <c r="G495" s="257"/>
      <c r="H495" s="123"/>
      <c r="I495" s="242" t="s">
        <v>4</v>
      </c>
      <c r="J495" s="243"/>
      <c r="K495" s="244" t="s">
        <v>5</v>
      </c>
      <c r="L495" s="245"/>
      <c r="M495" s="123"/>
      <c r="N495" s="242" t="s">
        <v>6</v>
      </c>
      <c r="O495" s="243"/>
      <c r="P495" s="244" t="s">
        <v>7</v>
      </c>
      <c r="Q495" s="245"/>
      <c r="R495" s="123"/>
      <c r="S495" s="242" t="s">
        <v>34</v>
      </c>
      <c r="T495" s="243"/>
      <c r="U495" s="244" t="s">
        <v>35</v>
      </c>
      <c r="V495" s="245"/>
      <c r="W495" s="123"/>
      <c r="X495" s="242" t="s">
        <v>47</v>
      </c>
      <c r="Y495" s="243"/>
      <c r="Z495" s="244" t="s">
        <v>48</v>
      </c>
      <c r="AA495" s="245"/>
      <c r="AB495" s="127"/>
      <c r="AC495" s="242" t="s">
        <v>63</v>
      </c>
      <c r="AD495" s="243"/>
      <c r="AE495" s="244" t="s">
        <v>8</v>
      </c>
      <c r="AF495" s="245"/>
      <c r="AG495" s="123"/>
      <c r="AH495" s="242" t="s">
        <v>78</v>
      </c>
      <c r="AI495" s="243"/>
      <c r="AJ495" s="244" t="s">
        <v>79</v>
      </c>
      <c r="AK495" s="245"/>
      <c r="AL495" s="127"/>
      <c r="AM495" s="242" t="s">
        <v>67</v>
      </c>
      <c r="AN495" s="243"/>
      <c r="AO495" s="244" t="s">
        <v>66</v>
      </c>
      <c r="AP495" s="245"/>
      <c r="AQ495" s="123"/>
      <c r="AR495" s="242" t="s">
        <v>83</v>
      </c>
      <c r="AS495" s="243"/>
      <c r="AT495" s="244" t="s">
        <v>82</v>
      </c>
      <c r="AU495" s="245"/>
      <c r="AV495" s="127"/>
      <c r="AW495" s="242" t="s">
        <v>71</v>
      </c>
      <c r="AX495" s="243"/>
      <c r="AY495" s="244" t="s">
        <v>70</v>
      </c>
      <c r="AZ495" s="245"/>
      <c r="BA495" s="123"/>
      <c r="BB495" s="124" t="s">
        <v>87</v>
      </c>
      <c r="BC495" s="125"/>
      <c r="BD495" s="122" t="s">
        <v>86</v>
      </c>
      <c r="BE495" s="126"/>
      <c r="BF495" s="127"/>
      <c r="BG495" s="242" t="s">
        <v>74</v>
      </c>
      <c r="BH495" s="243"/>
      <c r="BI495" s="244" t="s">
        <v>75</v>
      </c>
      <c r="BJ495" s="245"/>
      <c r="BK495" s="123"/>
      <c r="BL495" s="242" t="s">
        <v>91</v>
      </c>
      <c r="BM495" s="243"/>
      <c r="BN495" s="244" t="s">
        <v>90</v>
      </c>
      <c r="BO495" s="245"/>
      <c r="BP495" s="123"/>
      <c r="BQ495" s="35" t="s">
        <v>166</v>
      </c>
      <c r="BS495" s="66" t="s">
        <v>121</v>
      </c>
      <c r="BT495" s="65"/>
      <c r="BU495" s="46">
        <f t="shared" si="4638"/>
        <v>9.26</v>
      </c>
      <c r="BV495" s="47">
        <f t="shared" si="4639"/>
        <v>-70.256794701461573</v>
      </c>
      <c r="BW495" s="45">
        <f t="shared" si="4640"/>
        <v>-28.604883029557818</v>
      </c>
      <c r="BX495" s="49"/>
      <c r="BY495" s="10">
        <f t="shared" si="4681"/>
        <v>-148.00056842017545</v>
      </c>
      <c r="BZ495" s="48">
        <f t="shared" si="4682"/>
        <v>-2.5830972137552042</v>
      </c>
      <c r="CA495" s="31">
        <f t="shared" si="4641"/>
        <v>-4.0935948787658799E-7</v>
      </c>
      <c r="CC495" s="44">
        <f t="shared" si="4642"/>
        <v>9.26</v>
      </c>
      <c r="CD495" s="47">
        <f t="shared" si="4642"/>
        <v>-70.256794701461573</v>
      </c>
      <c r="CE495" s="45">
        <f t="shared" si="4643"/>
        <v>-4.0935948787658799E-7</v>
      </c>
      <c r="CF495" s="49"/>
      <c r="CG495" s="10"/>
      <c r="CH495" s="48"/>
      <c r="CI495" s="31"/>
    </row>
    <row r="496" spans="2:87" ht="18.649999999999999" customHeight="1" thickTop="1" thickBot="1">
      <c r="D496" s="15">
        <v>0</v>
      </c>
      <c r="E496" s="145">
        <f t="shared" ref="E496" si="4788">(1/$E$8)*SIN($B493*$F$8)</f>
        <v>0.14349336116201511</v>
      </c>
      <c r="F496" s="15">
        <f t="shared" ref="F496" si="4789">COS($F$8*$B493)</f>
        <v>0.90260007629173589</v>
      </c>
      <c r="G496" s="37">
        <v>0</v>
      </c>
      <c r="I496" s="21">
        <v>0</v>
      </c>
      <c r="J496" s="24">
        <f t="shared" ref="J496" si="4790">(TAN($K$8*$B493))/$J$8</f>
        <v>2.5280880063263211</v>
      </c>
      <c r="K496" s="22">
        <v>1</v>
      </c>
      <c r="L496" s="23">
        <v>0</v>
      </c>
      <c r="N496" s="21">
        <f t="shared" ref="N496" si="4791">D496*I493+F496*I496-E496*J493-G496*J496</f>
        <v>0</v>
      </c>
      <c r="O496" s="24">
        <f t="shared" ref="O496" si="4792">(D496*J493+E496*I493+F496*J496+G496*I496)</f>
        <v>2.4253457885443752</v>
      </c>
      <c r="P496" s="22">
        <f t="shared" ref="P496" si="4793">D496*K493+F496*K496-E496*L493-G496*L496</f>
        <v>0.90260007629173589</v>
      </c>
      <c r="Q496" s="23">
        <f t="shared" ref="Q496" si="4794">(D496*L493+E496*K493+F496*L496+G496*K496)</f>
        <v>0</v>
      </c>
      <c r="S496" s="15">
        <v>0</v>
      </c>
      <c r="T496" s="145">
        <f t="shared" ref="T496" si="4795">(1/$T$8)*SIN($B493*$U$8)</f>
        <v>0.23362709576539681</v>
      </c>
      <c r="U496" s="15">
        <f t="shared" ref="U496" si="4796">COS($U$8*$B493)</f>
        <v>0.71327794100058561</v>
      </c>
      <c r="V496" s="37">
        <v>0</v>
      </c>
      <c r="X496" s="21">
        <f t="shared" ref="X496" si="4797">N496*S493+P496*S496-O496*T493-Q496*T496</f>
        <v>0</v>
      </c>
      <c r="Y496" s="24">
        <f t="shared" ref="Y496" si="4798">(N496*T493+O496*S493+P496*T496+Q496*S496)</f>
        <v>1.9408174847290374</v>
      </c>
      <c r="Z496" s="22">
        <f t="shared" ref="Z496" si="4799">N496*U493+P496*U496-O496*V493-Q496*V496</f>
        <v>-4.4558337112757869</v>
      </c>
      <c r="AA496" s="23">
        <f t="shared" ref="AA496" si="4800">(N496*V493+O496*U493+P496*V496+Q496*U496)</f>
        <v>0</v>
      </c>
      <c r="AB496" s="8"/>
      <c r="AC496" s="21">
        <v>0</v>
      </c>
      <c r="AD496" s="24">
        <f t="shared" ref="AD496" si="4801">(TAN($AE$8*$B493))/$AD$8</f>
        <v>3.0675850351261067</v>
      </c>
      <c r="AE496" s="22">
        <v>1</v>
      </c>
      <c r="AF496" s="23">
        <v>0</v>
      </c>
      <c r="AH496" s="21">
        <f t="shared" ref="AH496" si="4802">X496*AC493+Z496*AC496-Y496*AD493-AA496*AD496</f>
        <v>0</v>
      </c>
      <c r="AI496" s="24">
        <f t="shared" ref="AI496" si="4803">(X496*AD493+Y496*AC493+Z496*AD496+AA496*AC496)</f>
        <v>-11.727831326990987</v>
      </c>
      <c r="AJ496" s="22">
        <f t="shared" ref="AJ496" si="4804">X496*AE493+Z496*AE496-Y496*AF493-AA496*AF496</f>
        <v>-4.4558337112757869</v>
      </c>
      <c r="AK496" s="23">
        <f t="shared" ref="AK496" si="4805">(X496*AF493+Y496*AE493+Z496*AF496+AA496*AE496)</f>
        <v>0</v>
      </c>
      <c r="AL496" s="8"/>
      <c r="AM496" s="15">
        <v>0</v>
      </c>
      <c r="AN496" s="85">
        <f t="shared" ref="AN496" si="4806">(1/$AN$8)*SIN($B493*$AO$8)</f>
        <v>0.23362709576539681</v>
      </c>
      <c r="AO496" s="25">
        <f t="shared" ref="AO496" si="4807">COS($AO$8*$B493)</f>
        <v>0.71327794100058561</v>
      </c>
      <c r="AP496" s="37">
        <v>0</v>
      </c>
      <c r="AR496" s="21">
        <f t="shared" ref="AR496" si="4808">AH496*AM493+AJ496*AM496-AI496*AN493-AK496*AN496</f>
        <v>0</v>
      </c>
      <c r="AS496" s="24">
        <f t="shared" ref="AS496" si="4809">(AH496*AN493+AI496*AM493+AJ496*AN496+AK496*AM496)</f>
        <v>-9.4062068704972095</v>
      </c>
      <c r="AT496" s="22">
        <f t="shared" ref="AT496" si="4810">AH496*AO493+AJ496*AO496-AI496*AP493-AK496*AP496</f>
        <v>21.48120465794231</v>
      </c>
      <c r="AU496" s="23">
        <f t="shared" ref="AU496" si="4811">(AH496*AP493+AI496*AO493+AJ496*AP496+AK496*AO496)</f>
        <v>0</v>
      </c>
      <c r="AV496" s="8"/>
      <c r="AW496" s="21">
        <v>0</v>
      </c>
      <c r="AX496" s="24">
        <f t="shared" ref="AX496" si="4812">(TAN($AY$8*$B493))/$AX$8</f>
        <v>2.5280880063263211</v>
      </c>
      <c r="AY496" s="22">
        <v>1</v>
      </c>
      <c r="AZ496" s="23">
        <v>0</v>
      </c>
      <c r="BB496" s="21">
        <f t="shared" ref="BB496" si="4813">AR496*AW493+AT496*AW496-AS496*AX493-AU496*AX496</f>
        <v>0</v>
      </c>
      <c r="BC496" s="24">
        <f t="shared" ref="BC496" si="4814">(AR496*AX493+AS496*AW493+AT496*AX496+AU496*AW496)</f>
        <v>44.900168986687852</v>
      </c>
      <c r="BD496" s="22">
        <f t="shared" ref="BD496" si="4815">AR496*AY493+AT496*AY496-AS496*AZ493-AU496*AZ496</f>
        <v>21.48120465794231</v>
      </c>
      <c r="BE496" s="23">
        <f t="shared" ref="BE496" si="4816">(AR496*AZ493+AS496*AY493+AT496*AZ496+AU496*AY496)</f>
        <v>0</v>
      </c>
      <c r="BF496" s="8"/>
      <c r="BG496" s="15">
        <v>0</v>
      </c>
      <c r="BH496" s="85">
        <f t="shared" ref="BH496" si="4817">(1/$BH$8)*SIN($B493*$BI$8)</f>
        <v>0.14349768863921533</v>
      </c>
      <c r="BI496" s="25">
        <f t="shared" ref="BI496" si="4818">COS($BI$8*$B493)</f>
        <v>0.90259388442246014</v>
      </c>
      <c r="BJ496" s="37">
        <v>0</v>
      </c>
      <c r="BL496" s="21">
        <f t="shared" ref="BL496" si="4819">BB496*BG493+BD496*BG496-BC496*BH493-BE496*BH496</f>
        <v>0</v>
      </c>
      <c r="BM496" s="24">
        <f t="shared" ref="BM496" si="4820">(BB496*BH493+BC496*BG493+BD496*BH496+BE496*BG496)</f>
        <v>43.609121154520132</v>
      </c>
      <c r="BN496" s="22">
        <f t="shared" ref="BN496" si="4821">BB496*BI493+BD496*BI496-BC496*BJ493-BE496*BJ496</f>
        <v>-38.598830267612982</v>
      </c>
      <c r="BO496" s="23">
        <f t="shared" ref="BO496" si="4822">(BB496*BJ493+BC496*BI493+BD496*BJ496+BE496*BI496)</f>
        <v>0</v>
      </c>
      <c r="BQ496" s="38">
        <f t="shared" ref="BQ496" si="4823">(180/PI())*ATAN(-1*(($BL$8*BM493+BO493+$BL$8*BM496+BO496)/($BL$8*BL493+BN493+$BL$8*BL496+BN496)))</f>
        <v>6.9936068673347034</v>
      </c>
      <c r="BS496" s="67">
        <f t="shared" ref="BS496" si="4824">20*LOG(((($BL$8*BL493+BN493-$BL$8*BL496-BN496)^2+($BL$8*BM493+BO493-$BL$8*BM496-BO496)^2)/(($BL$8*BL493+BN493+$BL$8*BL496+BN496)^2+($BL$8*BM493+BO493+$BL$8*BM496+BO496)^2))^0.5)</f>
        <v>-2.872870092822776E-3</v>
      </c>
      <c r="BT496" s="65"/>
      <c r="BU496" s="46">
        <f t="shared" si="4638"/>
        <v>9.2799999999999994</v>
      </c>
      <c r="BV496" s="47">
        <f t="shared" si="4639"/>
        <v>-75.493110592667719</v>
      </c>
      <c r="BW496" s="45">
        <f t="shared" si="4640"/>
        <v>-31.564894397961265</v>
      </c>
      <c r="BX496" s="49"/>
      <c r="BY496" s="10">
        <f t="shared" si="4681"/>
        <v>-150.58972386459959</v>
      </c>
      <c r="BZ496" s="48">
        <f t="shared" si="4682"/>
        <v>-2.6282865011063423</v>
      </c>
      <c r="CA496" s="31">
        <f t="shared" si="4641"/>
        <v>-1.2259514166060182E-7</v>
      </c>
      <c r="CC496" s="44">
        <f t="shared" si="4642"/>
        <v>9.2799999999999994</v>
      </c>
      <c r="CD496" s="47">
        <f t="shared" si="4642"/>
        <v>-75.493110592667719</v>
      </c>
      <c r="CE496" s="45">
        <f t="shared" si="4643"/>
        <v>-1.2259514166060182E-7</v>
      </c>
      <c r="CF496" s="49"/>
      <c r="CG496" s="10"/>
      <c r="CH496" s="48"/>
      <c r="CI496" s="31"/>
    </row>
    <row r="497" spans="2:87" ht="18.649999999999999" customHeight="1">
      <c r="BS497" s="32"/>
      <c r="BU497" s="46">
        <f t="shared" si="4638"/>
        <v>9.3000000000000007</v>
      </c>
      <c r="BV497" s="47">
        <f t="shared" si="4639"/>
        <v>-64.097256036910096</v>
      </c>
      <c r="BW497" s="45">
        <f t="shared" si="4640"/>
        <v>-34.57668887525346</v>
      </c>
      <c r="BX497" s="49"/>
      <c r="BY497" s="10">
        <f t="shared" si="4681"/>
        <v>-153.12614297881851</v>
      </c>
      <c r="BZ497" s="48">
        <f t="shared" si="4682"/>
        <v>-2.6725553658599805</v>
      </c>
      <c r="CA497" s="31">
        <f t="shared" si="4641"/>
        <v>-1.6906697877584057E-6</v>
      </c>
      <c r="CC497" s="44">
        <f t="shared" si="4642"/>
        <v>9.3000000000000007</v>
      </c>
      <c r="CD497" s="47">
        <f t="shared" si="4642"/>
        <v>-64.097256036910096</v>
      </c>
      <c r="CE497" s="45">
        <f t="shared" si="4643"/>
        <v>-1.6906697877584057E-6</v>
      </c>
      <c r="CF497" s="49"/>
      <c r="CG497" s="10"/>
      <c r="CH497" s="48"/>
      <c r="CI497" s="31"/>
    </row>
    <row r="498" spans="2:87" ht="18.649999999999999" customHeight="1" thickBot="1">
      <c r="D498" s="8"/>
      <c r="E498" s="8" t="s">
        <v>93</v>
      </c>
      <c r="F498" s="8"/>
      <c r="G498" s="8"/>
      <c r="H498" s="8"/>
      <c r="I498" s="8"/>
      <c r="J498" s="8" t="s">
        <v>94</v>
      </c>
      <c r="K498" s="8"/>
      <c r="L498" s="8"/>
      <c r="M498" s="8"/>
      <c r="N498" s="8"/>
      <c r="O498" s="8" t="s">
        <v>95</v>
      </c>
      <c r="P498" s="8"/>
      <c r="Q498" s="8"/>
      <c r="R498" s="8"/>
      <c r="S498" s="8"/>
      <c r="T498" s="8" t="s">
        <v>96</v>
      </c>
      <c r="U498" s="8"/>
      <c r="V498" s="8"/>
      <c r="W498" s="8"/>
      <c r="X498" s="8"/>
      <c r="Y498" s="8" t="s">
        <v>97</v>
      </c>
      <c r="Z498" s="8"/>
      <c r="AA498" s="8"/>
      <c r="AB498" s="8"/>
      <c r="AC498" s="8"/>
      <c r="AD498" s="8" t="s">
        <v>98</v>
      </c>
      <c r="AE498" s="8"/>
      <c r="AF498" s="8"/>
      <c r="AG498" s="8"/>
      <c r="AH498" s="8"/>
      <c r="AI498" s="8" t="s">
        <v>99</v>
      </c>
      <c r="AJ498" s="8"/>
      <c r="AK498" s="8"/>
      <c r="AL498" s="8"/>
      <c r="AM498" s="8"/>
      <c r="AN498" s="8" t="s">
        <v>96</v>
      </c>
      <c r="AO498" s="8"/>
      <c r="AP498" s="8"/>
      <c r="AQ498" s="8"/>
      <c r="AR498" s="8"/>
      <c r="AS498" s="8" t="s">
        <v>100</v>
      </c>
      <c r="AT498" s="8"/>
      <c r="AU498" s="8"/>
      <c r="AV498" s="8"/>
      <c r="AW498" s="8"/>
      <c r="AX498" s="8" t="s">
        <v>94</v>
      </c>
      <c r="AY498" s="8"/>
      <c r="AZ498" s="8"/>
      <c r="BA498" s="8"/>
      <c r="BB498" s="8"/>
      <c r="BC498" s="8" t="s">
        <v>101</v>
      </c>
      <c r="BD498" s="8"/>
      <c r="BE498" s="8"/>
      <c r="BF498" s="8"/>
      <c r="BG498" s="8"/>
      <c r="BH498" s="8" t="s">
        <v>96</v>
      </c>
      <c r="BI498" s="8"/>
      <c r="BJ498" s="8"/>
      <c r="BK498" s="8"/>
      <c r="BL498" s="8"/>
      <c r="BM498" s="8" t="s">
        <v>102</v>
      </c>
      <c r="BN498" s="8"/>
      <c r="BO498" s="8"/>
      <c r="BP498" s="8"/>
      <c r="BU498" s="46">
        <f t="shared" si="4638"/>
        <v>9.32</v>
      </c>
      <c r="BV498" s="47">
        <f t="shared" si="4639"/>
        <v>-59.497108769469691</v>
      </c>
      <c r="BW498" s="45">
        <f t="shared" si="4640"/>
        <v>-37.639211734829765</v>
      </c>
      <c r="BX498" s="49"/>
      <c r="BY498" s="10">
        <f t="shared" si="4681"/>
        <v>-155.59438011921654</v>
      </c>
      <c r="BZ498" s="48">
        <f t="shared" si="4682"/>
        <v>-2.7156342306799357</v>
      </c>
      <c r="CA498" s="31">
        <f t="shared" si="4641"/>
        <v>-4.8761120653277719E-6</v>
      </c>
      <c r="CC498" s="44">
        <f t="shared" si="4642"/>
        <v>9.32</v>
      </c>
      <c r="CD498" s="47">
        <f t="shared" si="4642"/>
        <v>-59.497108769469691</v>
      </c>
      <c r="CE498" s="45">
        <f t="shared" si="4643"/>
        <v>-4.8761120653277719E-6</v>
      </c>
      <c r="CF498" s="49"/>
      <c r="CG498" s="10"/>
      <c r="CH498" s="48"/>
      <c r="CI498" s="31"/>
    </row>
    <row r="499" spans="2:87" ht="18.649999999999999" customHeight="1" thickBot="1">
      <c r="B499" s="16"/>
      <c r="D499" s="250" t="s">
        <v>22</v>
      </c>
      <c r="E499" s="251"/>
      <c r="F499" s="252" t="s">
        <v>23</v>
      </c>
      <c r="G499" s="253"/>
      <c r="H499" s="123"/>
      <c r="I499" s="242" t="s">
        <v>1</v>
      </c>
      <c r="J499" s="243"/>
      <c r="K499" s="244" t="s">
        <v>2</v>
      </c>
      <c r="L499" s="245"/>
      <c r="M499" s="123"/>
      <c r="N499" s="242" t="s">
        <v>43</v>
      </c>
      <c r="O499" s="243"/>
      <c r="P499" s="244" t="s">
        <v>44</v>
      </c>
      <c r="Q499" s="245"/>
      <c r="R499" s="123"/>
      <c r="S499" s="242" t="s">
        <v>32</v>
      </c>
      <c r="T499" s="243"/>
      <c r="U499" s="244" t="s">
        <v>33</v>
      </c>
      <c r="V499" s="245"/>
      <c r="W499" s="123"/>
      <c r="X499" s="242" t="s">
        <v>45</v>
      </c>
      <c r="Y499" s="243"/>
      <c r="Z499" s="244" t="s">
        <v>46</v>
      </c>
      <c r="AA499" s="245"/>
      <c r="AB499" s="127"/>
      <c r="AC499" s="242" t="s">
        <v>62</v>
      </c>
      <c r="AD499" s="243"/>
      <c r="AE499" s="244" t="s">
        <v>3</v>
      </c>
      <c r="AF499" s="245"/>
      <c r="AG499" s="123"/>
      <c r="AH499" s="242" t="s">
        <v>76</v>
      </c>
      <c r="AI499" s="243"/>
      <c r="AJ499" s="244" t="s">
        <v>77</v>
      </c>
      <c r="AK499" s="245"/>
      <c r="AL499" s="127"/>
      <c r="AM499" s="242" t="s">
        <v>64</v>
      </c>
      <c r="AN499" s="243"/>
      <c r="AO499" s="244" t="s">
        <v>65</v>
      </c>
      <c r="AP499" s="245"/>
      <c r="AQ499" s="123"/>
      <c r="AR499" s="242" t="s">
        <v>80</v>
      </c>
      <c r="AS499" s="243"/>
      <c r="AT499" s="244" t="s">
        <v>81</v>
      </c>
      <c r="AU499" s="245"/>
      <c r="AV499" s="127"/>
      <c r="AW499" s="242" t="s">
        <v>68</v>
      </c>
      <c r="AX499" s="243"/>
      <c r="AY499" s="244" t="s">
        <v>69</v>
      </c>
      <c r="AZ499" s="245"/>
      <c r="BA499" s="123"/>
      <c r="BB499" s="246" t="s">
        <v>84</v>
      </c>
      <c r="BC499" s="247"/>
      <c r="BD499" s="248" t="s">
        <v>85</v>
      </c>
      <c r="BE499" s="249"/>
      <c r="BF499" s="127"/>
      <c r="BG499" s="242" t="s">
        <v>72</v>
      </c>
      <c r="BH499" s="243"/>
      <c r="BI499" s="244" t="s">
        <v>73</v>
      </c>
      <c r="BJ499" s="245"/>
      <c r="BK499" s="123"/>
      <c r="BL499" s="242" t="s">
        <v>88</v>
      </c>
      <c r="BM499" s="243"/>
      <c r="BN499" s="244" t="s">
        <v>89</v>
      </c>
      <c r="BO499" s="245"/>
      <c r="BP499" s="123"/>
      <c r="BQ499" s="19" t="s">
        <v>165</v>
      </c>
      <c r="BS499" s="63" t="s">
        <v>120</v>
      </c>
      <c r="BT499" s="4"/>
      <c r="BU499" s="46">
        <f t="shared" si="4638"/>
        <v>9.34</v>
      </c>
      <c r="BV499" s="47">
        <f t="shared" si="4639"/>
        <v>-56.631387180402783</v>
      </c>
      <c r="BW499" s="45">
        <f t="shared" si="4640"/>
        <v>-40.751099337214029</v>
      </c>
      <c r="BX499" s="49"/>
      <c r="BY499" s="10">
        <f t="shared" si="4681"/>
        <v>-157.97846781916522</v>
      </c>
      <c r="BZ499" s="48">
        <f t="shared" si="4682"/>
        <v>-2.7572444107003387</v>
      </c>
      <c r="CA499" s="31">
        <f t="shared" si="4641"/>
        <v>-9.4329181259686359E-6</v>
      </c>
      <c r="CC499" s="44">
        <f t="shared" si="4642"/>
        <v>9.34</v>
      </c>
      <c r="CD499" s="47">
        <f t="shared" si="4642"/>
        <v>-56.631387180402783</v>
      </c>
      <c r="CE499" s="45">
        <f t="shared" si="4643"/>
        <v>-9.4329181259686359E-6</v>
      </c>
      <c r="CF499" s="49"/>
      <c r="CG499" s="10"/>
      <c r="CH499" s="48"/>
      <c r="CI499" s="31"/>
    </row>
    <row r="500" spans="2:87" ht="18.649999999999999" customHeight="1" thickTop="1" thickBot="1">
      <c r="B500" s="39">
        <v>1.36</v>
      </c>
      <c r="D500" s="25">
        <f t="shared" ref="D500" si="4825">COS($F$8*$B500)</f>
        <v>0.89972087000082068</v>
      </c>
      <c r="E500" s="26">
        <v>0</v>
      </c>
      <c r="F500" s="10">
        <v>0</v>
      </c>
      <c r="G500" s="85">
        <f t="shared" ref="G500" si="4826">$E$8*SIN($B500*$F$8)</f>
        <v>1.3093972677398928</v>
      </c>
      <c r="I500" s="21">
        <v>1</v>
      </c>
      <c r="J500" s="24">
        <v>0</v>
      </c>
      <c r="K500" s="22">
        <v>0</v>
      </c>
      <c r="L500" s="23">
        <v>0</v>
      </c>
      <c r="N500" s="21">
        <f t="shared" ref="N500" si="4827">D500*I500+F500*I503-E500*J500-G500*J503</f>
        <v>-2.5359236716727431</v>
      </c>
      <c r="O500" s="24">
        <f t="shared" ref="O500" si="4828">(D500*J500+E500*I500+F500*J503+G500*I503)</f>
        <v>0</v>
      </c>
      <c r="P500" s="22">
        <f t="shared" ref="P500" si="4829">D500*K500+F500*K503-E500*L500-G500*L503</f>
        <v>0</v>
      </c>
      <c r="Q500" s="23">
        <f t="shared" ref="Q500" si="4830">(D500*L500+E500*K500+F500*L503+G500*K503)</f>
        <v>1.3093972677398928</v>
      </c>
      <c r="S500" s="25">
        <f t="shared" ref="S500" si="4831">COS($U$8*$B500)</f>
        <v>0.70510592001212635</v>
      </c>
      <c r="T500" s="26">
        <v>0</v>
      </c>
      <c r="U500" s="10">
        <v>0</v>
      </c>
      <c r="V500" s="85">
        <f t="shared" ref="V500" si="4832">$T$8*SIN($B500*$U$8)</f>
        <v>2.1273059897613873</v>
      </c>
      <c r="X500" s="21">
        <f t="shared" ref="X500" si="4833">N500*S500+P500*S503-O500*T500-Q500*T503</f>
        <v>-2.097593532555369</v>
      </c>
      <c r="Y500" s="24">
        <f t="shared" ref="Y500" si="4834">(N500*T500+O500*S500+P500*T503+Q500*S503)</f>
        <v>0</v>
      </c>
      <c r="Z500" s="22">
        <f t="shared" ref="Z500" si="4835">N500*U500+P500*U503-O500*V500-Q500*V503</f>
        <v>0</v>
      </c>
      <c r="AA500" s="23">
        <f t="shared" ref="AA500" si="4836">(N500*V500+O500*U500+P500*V503+Q500*U503)</f>
        <v>-4.4714218511960144</v>
      </c>
      <c r="AB500" s="8"/>
      <c r="AC500" s="21">
        <v>1</v>
      </c>
      <c r="AD500" s="24">
        <v>0</v>
      </c>
      <c r="AE500" s="22">
        <v>0</v>
      </c>
      <c r="AF500" s="23">
        <v>0</v>
      </c>
      <c r="AH500" s="21">
        <f t="shared" ref="AH500" si="4837">X500*AC500+Z500*AC503-Y500*AD500-AA500*AD503</f>
        <v>12.248996325643308</v>
      </c>
      <c r="AI500" s="24">
        <f t="shared" ref="AI500" si="4838">(X500*AD500+Y500*AC500+Z500*AD503+AA500*AC503)</f>
        <v>0</v>
      </c>
      <c r="AJ500" s="22">
        <f t="shared" ref="AJ500" si="4839">X500*AE500+Z500*AE503-Y500*AF500-AA500*AF503</f>
        <v>0</v>
      </c>
      <c r="AK500" s="23">
        <f t="shared" ref="AK500" si="4840">(X500*AF500+Y500*AE500+Z500*AF503+AA500*AE503)</f>
        <v>-4.4714218511960144</v>
      </c>
      <c r="AL500" s="8"/>
      <c r="AM500" s="25">
        <f t="shared" ref="AM500" si="4841">COS($AO$8*$B500)</f>
        <v>0.70510592001212635</v>
      </c>
      <c r="AN500" s="26">
        <v>0</v>
      </c>
      <c r="AO500" s="10">
        <v>0</v>
      </c>
      <c r="AP500" s="85">
        <f t="shared" ref="AP500" si="4842">$AN$8*SIN($B500*$AO$8)</f>
        <v>2.1273059897613873</v>
      </c>
      <c r="AR500" s="21">
        <f t="shared" ref="AR500" si="4843">AH500*AM500+AJ500*AM503-AI500*AN500-AK500*AN503</f>
        <v>9.6937378775066829</v>
      </c>
      <c r="AS500" s="24">
        <f t="shared" ref="AS500" si="4844">(AH500*AN500+AI500*AM500+AJ500*AN503+AK500*AM503)</f>
        <v>0</v>
      </c>
      <c r="AT500" s="22">
        <f t="shared" ref="AT500" si="4845">AH500*AO500+AJ500*AO503-AI500*AP500-AK500*AP503</f>
        <v>0</v>
      </c>
      <c r="AU500" s="23">
        <f t="shared" ref="AU500" si="4846">(AH500*AP500+AI500*AO500+AJ500*AP503+AK500*AO503)</f>
        <v>22.904537233956344</v>
      </c>
      <c r="AV500" s="8"/>
      <c r="AW500" s="21">
        <v>1</v>
      </c>
      <c r="AX500" s="24">
        <v>0</v>
      </c>
      <c r="AY500" s="22">
        <v>0</v>
      </c>
      <c r="AZ500" s="23">
        <v>0</v>
      </c>
      <c r="BB500" s="21">
        <f t="shared" ref="BB500" si="4847">AR500*AW500+AT500*AW503-AS500*AX500-AU500*AX503</f>
        <v>-50.404026388664732</v>
      </c>
      <c r="BC500" s="24">
        <f t="shared" ref="BC500" si="4848">(AR500*AX500+AS500*AW500+AT500*AX503+AU500*AW503)</f>
        <v>0</v>
      </c>
      <c r="BD500" s="22">
        <f t="shared" ref="BD500" si="4849">AR500*AY500+AT500*AY503-AS500*AZ500-AU500*AZ503</f>
        <v>0</v>
      </c>
      <c r="BE500" s="23">
        <f t="shared" ref="BE500" si="4850">(AR500*AZ500+AS500*AY500+AT500*AZ503+AU500*AY503)</f>
        <v>22.904537233956344</v>
      </c>
      <c r="BF500" s="8"/>
      <c r="BG500" s="25">
        <f t="shared" ref="BG500" si="4851">COS($BI$8*$B500)</f>
        <v>0.89971449833504491</v>
      </c>
      <c r="BH500" s="26">
        <v>0</v>
      </c>
      <c r="BI500" s="10">
        <v>0</v>
      </c>
      <c r="BJ500" s="85">
        <f t="shared" ref="BJ500" si="4852">$BH$8*SIN($B500*$BI$8)</f>
        <v>1.3094366702408582</v>
      </c>
      <c r="BL500" s="21">
        <f t="shared" ref="BL500" si="4853">BB500*BG500+BD500*BG503-BC500*BH500-BE500*BH503</f>
        <v>-48.681682312903803</v>
      </c>
      <c r="BM500" s="24">
        <f t="shared" ref="BM500" si="4854">(BB500*BH500+BC500*BG500+BD500*BH503+BE500*BG503)</f>
        <v>0</v>
      </c>
      <c r="BN500" s="22">
        <f t="shared" ref="BN500" si="4855">BB500*BI500+BD500*BI503-BC500*BJ500-BE500*BJ503</f>
        <v>0</v>
      </c>
      <c r="BO500" s="23">
        <f t="shared" ref="BO500" si="4856">(BB500*BJ500+BC500*BI500+BD500*BJ503+BE500*BI503)</f>
        <v>-45.39333625406011</v>
      </c>
      <c r="BQ500" s="27">
        <f t="shared" ref="BQ500" si="4857">20*LOG((2*$BL$8)/(($BL$8*BL500+BN500+$BL$8*BL503+BN503)^2+($BL$8*BM500+BO500+$BL$8*BM503+BO503)^2)^0.5)</f>
        <v>-33.768639216104376</v>
      </c>
      <c r="BS500" s="64">
        <f t="shared" ref="BS500" si="4858">((BL500^2+BM500^2)/(BL503^2+BM503^2))^0.5</f>
        <v>0.93279766101869144</v>
      </c>
      <c r="BT500" s="4"/>
      <c r="BU500" s="46">
        <f t="shared" si="4638"/>
        <v>9.36</v>
      </c>
      <c r="BV500" s="47">
        <f t="shared" si="4639"/>
        <v>-54.586161838757256</v>
      </c>
      <c r="BW500" s="45">
        <f t="shared" si="4640"/>
        <v>-43.910668693597266</v>
      </c>
      <c r="BX500" s="49"/>
      <c r="BY500" s="10">
        <f t="shared" si="4681"/>
        <v>-160.26208074033104</v>
      </c>
      <c r="BZ500" s="48">
        <f t="shared" si="4682"/>
        <v>-2.797100975015768</v>
      </c>
      <c r="CA500" s="31">
        <f t="shared" si="4641"/>
        <v>-1.5106674885723702E-5</v>
      </c>
      <c r="CC500" s="44">
        <f t="shared" si="4642"/>
        <v>9.36</v>
      </c>
      <c r="CD500" s="47">
        <f t="shared" si="4642"/>
        <v>-54.586161838757256</v>
      </c>
      <c r="CE500" s="45">
        <f t="shared" si="4643"/>
        <v>-1.5106674885723702E-5</v>
      </c>
      <c r="CF500" s="49"/>
      <c r="CG500" s="10"/>
      <c r="CH500" s="48"/>
      <c r="CI500" s="31"/>
    </row>
    <row r="501" spans="2:87" ht="18.649999999999999" customHeight="1" thickBot="1">
      <c r="D501" s="25"/>
      <c r="E501" s="10"/>
      <c r="F501" s="10"/>
      <c r="G501" s="31"/>
      <c r="I501" s="29"/>
      <c r="L501" s="30"/>
      <c r="N501" s="29"/>
      <c r="Q501" s="30"/>
      <c r="S501" s="29"/>
      <c r="V501" s="30"/>
      <c r="X501" s="29"/>
      <c r="AA501" s="30"/>
      <c r="AC501" s="29"/>
      <c r="AF501" s="30"/>
      <c r="AH501" s="29"/>
      <c r="AK501" s="30"/>
      <c r="AM501" s="29"/>
      <c r="AP501" s="30"/>
      <c r="AR501" s="29"/>
      <c r="AU501" s="30"/>
      <c r="AW501" s="29"/>
      <c r="AZ501" s="30"/>
      <c r="BB501" s="29"/>
      <c r="BE501" s="30"/>
      <c r="BG501" s="29"/>
      <c r="BJ501" s="30"/>
      <c r="BL501" s="29"/>
      <c r="BO501" s="30"/>
      <c r="BS501" s="65"/>
      <c r="BT501" s="65"/>
      <c r="BU501" s="46">
        <f t="shared" si="4638"/>
        <v>9.3800000000000008</v>
      </c>
      <c r="BV501" s="47">
        <f t="shared" si="4639"/>
        <v>-53.026160775848098</v>
      </c>
      <c r="BW501" s="45">
        <f t="shared" si="4640"/>
        <v>-47.115910308404104</v>
      </c>
      <c r="BX501" s="49"/>
      <c r="BY501" s="10">
        <f t="shared" si="4681"/>
        <v>-162.4287278817479</v>
      </c>
      <c r="BZ501" s="48">
        <f t="shared" si="4682"/>
        <v>-2.8349161013624156</v>
      </c>
      <c r="CA501" s="31">
        <f t="shared" si="4641"/>
        <v>-2.1635618528029995E-5</v>
      </c>
      <c r="CC501" s="44">
        <f t="shared" si="4642"/>
        <v>9.3800000000000008</v>
      </c>
      <c r="CD501" s="47">
        <f t="shared" si="4642"/>
        <v>-53.026160775848098</v>
      </c>
      <c r="CE501" s="45">
        <f t="shared" si="4643"/>
        <v>-2.1635618528029995E-5</v>
      </c>
      <c r="CF501" s="49"/>
      <c r="CG501" s="10"/>
      <c r="CH501" s="48"/>
      <c r="CI501" s="31"/>
    </row>
    <row r="502" spans="2:87" ht="18.649999999999999" customHeight="1" thickBot="1">
      <c r="D502" s="254" t="s">
        <v>24</v>
      </c>
      <c r="E502" s="255"/>
      <c r="F502" s="256" t="s">
        <v>25</v>
      </c>
      <c r="G502" s="257"/>
      <c r="H502" s="123"/>
      <c r="I502" s="242" t="s">
        <v>4</v>
      </c>
      <c r="J502" s="243"/>
      <c r="K502" s="244" t="s">
        <v>5</v>
      </c>
      <c r="L502" s="245"/>
      <c r="M502" s="123"/>
      <c r="N502" s="242" t="s">
        <v>6</v>
      </c>
      <c r="O502" s="243"/>
      <c r="P502" s="244" t="s">
        <v>7</v>
      </c>
      <c r="Q502" s="245"/>
      <c r="R502" s="123"/>
      <c r="S502" s="242" t="s">
        <v>34</v>
      </c>
      <c r="T502" s="243"/>
      <c r="U502" s="244" t="s">
        <v>35</v>
      </c>
      <c r="V502" s="245"/>
      <c r="W502" s="123"/>
      <c r="X502" s="242" t="s">
        <v>47</v>
      </c>
      <c r="Y502" s="243"/>
      <c r="Z502" s="244" t="s">
        <v>48</v>
      </c>
      <c r="AA502" s="245"/>
      <c r="AB502" s="127"/>
      <c r="AC502" s="242" t="s">
        <v>63</v>
      </c>
      <c r="AD502" s="243"/>
      <c r="AE502" s="244" t="s">
        <v>8</v>
      </c>
      <c r="AF502" s="245"/>
      <c r="AG502" s="123"/>
      <c r="AH502" s="242" t="s">
        <v>78</v>
      </c>
      <c r="AI502" s="243"/>
      <c r="AJ502" s="244" t="s">
        <v>79</v>
      </c>
      <c r="AK502" s="245"/>
      <c r="AL502" s="127"/>
      <c r="AM502" s="242" t="s">
        <v>67</v>
      </c>
      <c r="AN502" s="243"/>
      <c r="AO502" s="244" t="s">
        <v>66</v>
      </c>
      <c r="AP502" s="245"/>
      <c r="AQ502" s="123"/>
      <c r="AR502" s="242" t="s">
        <v>83</v>
      </c>
      <c r="AS502" s="243"/>
      <c r="AT502" s="244" t="s">
        <v>82</v>
      </c>
      <c r="AU502" s="245"/>
      <c r="AV502" s="127"/>
      <c r="AW502" s="242" t="s">
        <v>71</v>
      </c>
      <c r="AX502" s="243"/>
      <c r="AY502" s="244" t="s">
        <v>70</v>
      </c>
      <c r="AZ502" s="245"/>
      <c r="BA502" s="123"/>
      <c r="BB502" s="124" t="s">
        <v>87</v>
      </c>
      <c r="BC502" s="125"/>
      <c r="BD502" s="122" t="s">
        <v>86</v>
      </c>
      <c r="BE502" s="126"/>
      <c r="BF502" s="127"/>
      <c r="BG502" s="242" t="s">
        <v>74</v>
      </c>
      <c r="BH502" s="243"/>
      <c r="BI502" s="244" t="s">
        <v>75</v>
      </c>
      <c r="BJ502" s="245"/>
      <c r="BK502" s="123"/>
      <c r="BL502" s="242" t="s">
        <v>91</v>
      </c>
      <c r="BM502" s="243"/>
      <c r="BN502" s="244" t="s">
        <v>90</v>
      </c>
      <c r="BO502" s="245"/>
      <c r="BP502" s="123"/>
      <c r="BQ502" s="35" t="s">
        <v>166</v>
      </c>
      <c r="BS502" s="66" t="s">
        <v>121</v>
      </c>
      <c r="BT502" s="65"/>
      <c r="BU502" s="46">
        <f t="shared" si="4638"/>
        <v>9.4</v>
      </c>
      <c r="BV502" s="47">
        <f t="shared" si="4639"/>
        <v>-51.79107732594229</v>
      </c>
      <c r="BW502" s="45">
        <f t="shared" si="4640"/>
        <v>-50.364484866038993</v>
      </c>
      <c r="BX502" s="49"/>
      <c r="BY502" s="10">
        <f t="shared" si="4681"/>
        <v>-164.46197088581721</v>
      </c>
      <c r="BZ502" s="48">
        <f t="shared" si="4682"/>
        <v>-2.8704028862765654</v>
      </c>
      <c r="CA502" s="31">
        <f t="shared" si="4641"/>
        <v>-2.8752659173884942E-5</v>
      </c>
      <c r="CC502" s="44">
        <f t="shared" si="4642"/>
        <v>9.4</v>
      </c>
      <c r="CD502" s="47">
        <f t="shared" si="4642"/>
        <v>-51.79107732594229</v>
      </c>
      <c r="CE502" s="45">
        <f t="shared" si="4643"/>
        <v>-2.8752659173884942E-5</v>
      </c>
      <c r="CF502" s="49"/>
      <c r="CG502" s="10"/>
      <c r="CH502" s="48"/>
      <c r="CI502" s="31"/>
    </row>
    <row r="503" spans="2:87" ht="18.649999999999999" customHeight="1" thickTop="1" thickBot="1">
      <c r="D503" s="15">
        <v>0</v>
      </c>
      <c r="E503" s="145">
        <f t="shared" ref="E503" si="4859">(1/$E$8)*SIN($B500*$F$8)</f>
        <v>0.14548858530443254</v>
      </c>
      <c r="F503" s="15">
        <f t="shared" ref="F503" si="4860">COS($F$8*$B500)</f>
        <v>0.89972087000082068</v>
      </c>
      <c r="G503" s="37">
        <v>0</v>
      </c>
      <c r="I503" s="21">
        <v>0</v>
      </c>
      <c r="J503" s="24">
        <f t="shared" ref="J503" si="4861">(TAN($K$8*$B500))/$J$8</f>
        <v>2.623836650891838</v>
      </c>
      <c r="K503" s="22">
        <v>1</v>
      </c>
      <c r="L503" s="23">
        <v>0</v>
      </c>
      <c r="N503" s="21">
        <f t="shared" ref="N503" si="4862">D503*I500+F503*I503-E503*J500-G503*J503</f>
        <v>0</v>
      </c>
      <c r="O503" s="24">
        <f t="shared" ref="O503" si="4863">(D503*J500+E503*I500+F503*J503+G503*I503)</f>
        <v>2.5062091795848769</v>
      </c>
      <c r="P503" s="22">
        <f t="shared" ref="P503" si="4864">D503*K500+F503*K503-E503*L500-G503*L503</f>
        <v>0.89972087000082068</v>
      </c>
      <c r="Q503" s="23">
        <f t="shared" ref="Q503" si="4865">(D503*L500+E503*K500+F503*L503+G503*K503)</f>
        <v>0</v>
      </c>
      <c r="S503" s="15">
        <v>0</v>
      </c>
      <c r="T503" s="145">
        <f t="shared" ref="T503" si="4866">(1/$T$8)*SIN($B500*$U$8)</f>
        <v>0.23636733219570971</v>
      </c>
      <c r="U503" s="15">
        <f t="shared" ref="U503" si="4867">COS($U$8*$B500)</f>
        <v>0.70510592001212635</v>
      </c>
      <c r="V503" s="37">
        <v>0</v>
      </c>
      <c r="X503" s="21">
        <f t="shared" ref="X503" si="4868">N503*S500+P503*S503-O503*T500-Q503*T503</f>
        <v>0</v>
      </c>
      <c r="Y503" s="24">
        <f t="shared" ref="Y503" si="4869">(N503*T500+O503*S500+P503*T503+Q503*S503)</f>
        <v>1.979807551076928</v>
      </c>
      <c r="Z503" s="22">
        <f t="shared" ref="Z503" si="4870">N503*U500+P503*U503-O503*V500-Q503*V503</f>
        <v>-4.6970752875298416</v>
      </c>
      <c r="AA503" s="23">
        <f t="shared" ref="AA503" si="4871">(N503*V500+O503*U500+P503*V503+Q503*U503)</f>
        <v>0</v>
      </c>
      <c r="AB503" s="8"/>
      <c r="AC503" s="21">
        <v>0</v>
      </c>
      <c r="AD503" s="24">
        <f t="shared" ref="AD503" si="4872">(TAN($AE$8*$B500))/$AD$8</f>
        <v>3.2085073463514195</v>
      </c>
      <c r="AE503" s="22">
        <v>1</v>
      </c>
      <c r="AF503" s="23">
        <v>0</v>
      </c>
      <c r="AH503" s="21">
        <f t="shared" ref="AH503" si="4873">X503*AC500+Z503*AC503-Y503*AD500-AA503*AD503</f>
        <v>0</v>
      </c>
      <c r="AI503" s="24">
        <f t="shared" ref="AI503" si="4874">(X503*AD500+Y503*AC500+Z503*AD503+AA503*AC503)</f>
        <v>-13.090793015328275</v>
      </c>
      <c r="AJ503" s="22">
        <f t="shared" ref="AJ503" si="4875">X503*AE500+Z503*AE503-Y503*AF500-AA503*AF503</f>
        <v>-4.6970752875298416</v>
      </c>
      <c r="AK503" s="23">
        <f t="shared" ref="AK503" si="4876">(X503*AF500+Y503*AE500+Z503*AF503+AA503*AE503)</f>
        <v>0</v>
      </c>
      <c r="AL503" s="8"/>
      <c r="AM503" s="15">
        <v>0</v>
      </c>
      <c r="AN503" s="85">
        <f t="shared" ref="AN503" si="4877">(1/$AN$8)*SIN($B500*$AO$8)</f>
        <v>0.23636733219570971</v>
      </c>
      <c r="AO503" s="25">
        <f t="shared" ref="AO503" si="4878">COS($AO$8*$B500)</f>
        <v>0.70510592001212635</v>
      </c>
      <c r="AP503" s="37">
        <v>0</v>
      </c>
      <c r="AR503" s="21">
        <f t="shared" ref="AR503" si="4879">AH503*AM500+AJ503*AM503-AI503*AN500-AK503*AN503</f>
        <v>0</v>
      </c>
      <c r="AS503" s="24">
        <f t="shared" ref="AS503" si="4880">(AH503*AN500+AI503*AM500+AJ503*AN503+AK503*AM503)</f>
        <v>-10.340630807597186</v>
      </c>
      <c r="AT503" s="22">
        <f t="shared" ref="AT503" si="4881">AH503*AO500+AJ503*AO503-AI503*AP500-AK503*AP503</f>
        <v>24.53618680025442</v>
      </c>
      <c r="AU503" s="23">
        <f t="shared" ref="AU503" si="4882">(AH503*AP500+AI503*AO500+AJ503*AP503+AK503*AO503)</f>
        <v>0</v>
      </c>
      <c r="AV503" s="8"/>
      <c r="AW503" s="21">
        <v>0</v>
      </c>
      <c r="AX503" s="24">
        <f t="shared" ref="AX503" si="4883">(TAN($AY$8*$B500))/$AX$8</f>
        <v>2.623836650891838</v>
      </c>
      <c r="AY503" s="22">
        <v>1</v>
      </c>
      <c r="AZ503" s="23">
        <v>0</v>
      </c>
      <c r="BB503" s="21">
        <f t="shared" ref="BB503" si="4884">AR503*AW500+AT503*AW503-AS503*AX500-AU503*AX503</f>
        <v>0</v>
      </c>
      <c r="BC503" s="24">
        <f t="shared" ref="BC503" si="4885">(AR503*AX500+AS503*AW500+AT503*AX503+AU503*AW503)</f>
        <v>54.038315392038889</v>
      </c>
      <c r="BD503" s="22">
        <f t="shared" ref="BD503" si="4886">AR503*AY500+AT503*AY503-AS503*AZ500-AU503*AZ503</f>
        <v>24.53618680025442</v>
      </c>
      <c r="BE503" s="23">
        <f t="shared" ref="BE503" si="4887">(AR503*AZ500+AS503*AY500+AT503*AZ503+AU503*AY503)</f>
        <v>0</v>
      </c>
      <c r="BF503" s="8"/>
      <c r="BG503" s="15">
        <v>0</v>
      </c>
      <c r="BH503" s="85">
        <f t="shared" ref="BH503" si="4888">(1/$BH$8)*SIN($B500*$BI$8)</f>
        <v>0.14549296336009535</v>
      </c>
      <c r="BI503" s="25">
        <f t="shared" ref="BI503" si="4889">COS($BI$8*$B500)</f>
        <v>0.89971449833504491</v>
      </c>
      <c r="BJ503" s="37">
        <v>0</v>
      </c>
      <c r="BL503" s="21">
        <f t="shared" ref="BL503" si="4890">BB503*BG500+BD503*BG503-BC503*BH500-BE503*BH503</f>
        <v>0</v>
      </c>
      <c r="BM503" s="24">
        <f t="shared" ref="BM503" si="4891">(BB503*BH500+BC503*BG500+BD503*BH503+BE503*BG503)</f>
        <v>52.188898350945074</v>
      </c>
      <c r="BN503" s="22">
        <f t="shared" ref="BN503" si="4892">BB503*BI500+BD503*BI503-BC503*BJ500-BE503*BJ503</f>
        <v>-48.684188774330863</v>
      </c>
      <c r="BO503" s="23">
        <f t="shared" ref="BO503" si="4893">(BB503*BJ500+BC503*BI500+BD503*BJ503+BE503*BI503)</f>
        <v>0</v>
      </c>
      <c r="BQ503" s="38">
        <f t="shared" ref="BQ503" si="4894">(180/PI())*ATAN(-1*(($BL$8*BM500+BO500+$BL$8*BM503+BO503)/($BL$8*BL500+BN500+$BL$8*BL503+BN503)))</f>
        <v>3.9924323660273813</v>
      </c>
      <c r="BS503" s="67">
        <f t="shared" ref="BS503" si="4895">20*LOG(((($BL$8*BL500+BN500-$BL$8*BL503-BN503)^2+($BL$8*BM500+BO500-$BL$8*BM503-BO503)^2)/(($BL$8*BL500+BN500+$BL$8*BL503+BN503)^2+($BL$8*BM500+BO500+$BL$8*BM503+BO503)^2))^0.5)</f>
        <v>-1.8239443508102657E-3</v>
      </c>
      <c r="BT503" s="65"/>
      <c r="BU503" s="46">
        <f t="shared" si="4638"/>
        <v>9.42</v>
      </c>
      <c r="BV503" s="47">
        <f t="shared" si="4639"/>
        <v>-50.792171272045714</v>
      </c>
      <c r="BW503" s="45">
        <f t="shared" si="4640"/>
        <v>-53.653724283755267</v>
      </c>
      <c r="BX503" s="49"/>
      <c r="BY503" s="10">
        <f t="shared" si="4681"/>
        <v>-166.34566491003289</v>
      </c>
      <c r="BZ503" s="48">
        <f t="shared" si="4682"/>
        <v>-2.9032795490992709</v>
      </c>
      <c r="CA503" s="31">
        <f t="shared" si="4641"/>
        <v>-3.6188367624729181E-5</v>
      </c>
      <c r="CC503" s="44">
        <f t="shared" si="4642"/>
        <v>9.42</v>
      </c>
      <c r="CD503" s="47">
        <f t="shared" si="4642"/>
        <v>-50.792171272045714</v>
      </c>
      <c r="CE503" s="45">
        <f t="shared" si="4643"/>
        <v>-3.6188367624729181E-5</v>
      </c>
      <c r="CF503" s="49"/>
      <c r="CG503" s="10"/>
      <c r="CH503" s="48"/>
      <c r="CI503" s="31"/>
    </row>
    <row r="504" spans="2:87" ht="18.649999999999999" customHeight="1">
      <c r="BS504" s="32"/>
      <c r="BU504" s="46">
        <f t="shared" si="4638"/>
        <v>9.44</v>
      </c>
      <c r="BV504" s="47">
        <f t="shared" si="4639"/>
        <v>-49.97554806472516</v>
      </c>
      <c r="BW504" s="45">
        <f t="shared" si="4640"/>
        <v>-56.980637581955854</v>
      </c>
      <c r="BX504" s="49"/>
      <c r="BY504" s="10">
        <f t="shared" si="4681"/>
        <v>-168.06421713311937</v>
      </c>
      <c r="BZ504" s="48">
        <f t="shared" si="4682"/>
        <v>-2.9332739437595983</v>
      </c>
      <c r="CA504" s="31">
        <f t="shared" si="4641"/>
        <v>-4.3674876798919211E-5</v>
      </c>
      <c r="CC504" s="44">
        <f t="shared" si="4642"/>
        <v>9.44</v>
      </c>
      <c r="CD504" s="47">
        <f t="shared" si="4642"/>
        <v>-49.97554806472516</v>
      </c>
      <c r="CE504" s="45">
        <f t="shared" si="4643"/>
        <v>-4.3674876798919211E-5</v>
      </c>
      <c r="CF504" s="49"/>
      <c r="CG504" s="10"/>
      <c r="CH504" s="48"/>
      <c r="CI504" s="31"/>
    </row>
    <row r="505" spans="2:87" ht="18.649999999999999" customHeight="1" thickBot="1">
      <c r="D505" s="8"/>
      <c r="E505" s="8" t="s">
        <v>93</v>
      </c>
      <c r="F505" s="8"/>
      <c r="G505" s="8"/>
      <c r="H505" s="8"/>
      <c r="I505" s="8"/>
      <c r="J505" s="8" t="s">
        <v>94</v>
      </c>
      <c r="K505" s="8"/>
      <c r="L505" s="8"/>
      <c r="M505" s="8"/>
      <c r="N505" s="8"/>
      <c r="O505" s="8" t="s">
        <v>95</v>
      </c>
      <c r="P505" s="8"/>
      <c r="Q505" s="8"/>
      <c r="R505" s="8"/>
      <c r="S505" s="8"/>
      <c r="T505" s="8" t="s">
        <v>96</v>
      </c>
      <c r="U505" s="8"/>
      <c r="V505" s="8"/>
      <c r="W505" s="8"/>
      <c r="X505" s="8"/>
      <c r="Y505" s="8" t="s">
        <v>97</v>
      </c>
      <c r="Z505" s="8"/>
      <c r="AA505" s="8"/>
      <c r="AB505" s="8"/>
      <c r="AC505" s="8"/>
      <c r="AD505" s="8" t="s">
        <v>98</v>
      </c>
      <c r="AE505" s="8"/>
      <c r="AF505" s="8"/>
      <c r="AG505" s="8"/>
      <c r="AH505" s="8"/>
      <c r="AI505" s="8" t="s">
        <v>99</v>
      </c>
      <c r="AJ505" s="8"/>
      <c r="AK505" s="8"/>
      <c r="AL505" s="8"/>
      <c r="AM505" s="8"/>
      <c r="AN505" s="8" t="s">
        <v>96</v>
      </c>
      <c r="AO505" s="8"/>
      <c r="AP505" s="8"/>
      <c r="AQ505" s="8"/>
      <c r="AR505" s="8"/>
      <c r="AS505" s="8" t="s">
        <v>100</v>
      </c>
      <c r="AT505" s="8"/>
      <c r="AU505" s="8"/>
      <c r="AV505" s="8"/>
      <c r="AW505" s="8"/>
      <c r="AX505" s="8" t="s">
        <v>94</v>
      </c>
      <c r="AY505" s="8"/>
      <c r="AZ505" s="8"/>
      <c r="BA505" s="8"/>
      <c r="BB505" s="8"/>
      <c r="BC505" s="8" t="s">
        <v>101</v>
      </c>
      <c r="BD505" s="8"/>
      <c r="BE505" s="8"/>
      <c r="BF505" s="8"/>
      <c r="BG505" s="8"/>
      <c r="BH505" s="8" t="s">
        <v>96</v>
      </c>
      <c r="BI505" s="8"/>
      <c r="BJ505" s="8"/>
      <c r="BK505" s="8"/>
      <c r="BL505" s="8"/>
      <c r="BM505" s="8" t="s">
        <v>102</v>
      </c>
      <c r="BN505" s="8"/>
      <c r="BO505" s="8"/>
      <c r="BP505" s="8"/>
      <c r="BU505" s="46">
        <f t="shared" si="4638"/>
        <v>9.4600000000000009</v>
      </c>
      <c r="BV505" s="47">
        <f t="shared" si="4639"/>
        <v>-49.306375475609158</v>
      </c>
      <c r="BW505" s="45">
        <f t="shared" si="4640"/>
        <v>-60.341921924618468</v>
      </c>
      <c r="BX505" s="49"/>
      <c r="BY505" s="10">
        <f t="shared" si="4681"/>
        <v>-169.60285662482596</v>
      </c>
      <c r="BZ505" s="48">
        <f t="shared" si="4682"/>
        <v>-2.9601282688910899</v>
      </c>
      <c r="CA505" s="31">
        <f t="shared" si="4641"/>
        <v>-5.0950601008894634E-5</v>
      </c>
      <c r="CC505" s="44">
        <f t="shared" si="4642"/>
        <v>9.4600000000000009</v>
      </c>
      <c r="CD505" s="47">
        <f t="shared" si="4642"/>
        <v>-49.306375475609158</v>
      </c>
      <c r="CE505" s="45">
        <f t="shared" si="4643"/>
        <v>-5.0950601008894634E-5</v>
      </c>
      <c r="CF505" s="49"/>
      <c r="CG505" s="10"/>
      <c r="CH505" s="48"/>
      <c r="CI505" s="31"/>
    </row>
    <row r="506" spans="2:87" ht="18.649999999999999" customHeight="1" thickBot="1">
      <c r="B506" s="16"/>
      <c r="D506" s="250" t="s">
        <v>22</v>
      </c>
      <c r="E506" s="251"/>
      <c r="F506" s="252" t="s">
        <v>23</v>
      </c>
      <c r="G506" s="253"/>
      <c r="H506" s="123"/>
      <c r="I506" s="242" t="s">
        <v>1</v>
      </c>
      <c r="J506" s="243"/>
      <c r="K506" s="244" t="s">
        <v>2</v>
      </c>
      <c r="L506" s="245"/>
      <c r="M506" s="123"/>
      <c r="N506" s="242" t="s">
        <v>43</v>
      </c>
      <c r="O506" s="243"/>
      <c r="P506" s="244" t="s">
        <v>44</v>
      </c>
      <c r="Q506" s="245"/>
      <c r="R506" s="123"/>
      <c r="S506" s="242" t="s">
        <v>32</v>
      </c>
      <c r="T506" s="243"/>
      <c r="U506" s="244" t="s">
        <v>33</v>
      </c>
      <c r="V506" s="245"/>
      <c r="W506" s="123"/>
      <c r="X506" s="242" t="s">
        <v>45</v>
      </c>
      <c r="Y506" s="243"/>
      <c r="Z506" s="244" t="s">
        <v>46</v>
      </c>
      <c r="AA506" s="245"/>
      <c r="AB506" s="127"/>
      <c r="AC506" s="242" t="s">
        <v>62</v>
      </c>
      <c r="AD506" s="243"/>
      <c r="AE506" s="244" t="s">
        <v>3</v>
      </c>
      <c r="AF506" s="245"/>
      <c r="AG506" s="123"/>
      <c r="AH506" s="242" t="s">
        <v>76</v>
      </c>
      <c r="AI506" s="243"/>
      <c r="AJ506" s="244" t="s">
        <v>77</v>
      </c>
      <c r="AK506" s="245"/>
      <c r="AL506" s="127"/>
      <c r="AM506" s="242" t="s">
        <v>64</v>
      </c>
      <c r="AN506" s="243"/>
      <c r="AO506" s="244" t="s">
        <v>65</v>
      </c>
      <c r="AP506" s="245"/>
      <c r="AQ506" s="123"/>
      <c r="AR506" s="242" t="s">
        <v>80</v>
      </c>
      <c r="AS506" s="243"/>
      <c r="AT506" s="244" t="s">
        <v>81</v>
      </c>
      <c r="AU506" s="245"/>
      <c r="AV506" s="127"/>
      <c r="AW506" s="242" t="s">
        <v>68</v>
      </c>
      <c r="AX506" s="243"/>
      <c r="AY506" s="244" t="s">
        <v>69</v>
      </c>
      <c r="AZ506" s="245"/>
      <c r="BA506" s="123"/>
      <c r="BB506" s="246" t="s">
        <v>84</v>
      </c>
      <c r="BC506" s="247"/>
      <c r="BD506" s="248" t="s">
        <v>85</v>
      </c>
      <c r="BE506" s="249"/>
      <c r="BF506" s="127"/>
      <c r="BG506" s="242" t="s">
        <v>72</v>
      </c>
      <c r="BH506" s="243"/>
      <c r="BI506" s="244" t="s">
        <v>73</v>
      </c>
      <c r="BJ506" s="245"/>
      <c r="BK506" s="123"/>
      <c r="BL506" s="242" t="s">
        <v>88</v>
      </c>
      <c r="BM506" s="243"/>
      <c r="BN506" s="244" t="s">
        <v>89</v>
      </c>
      <c r="BO506" s="245"/>
      <c r="BP506" s="123"/>
      <c r="BQ506" s="19" t="s">
        <v>165</v>
      </c>
      <c r="BS506" s="63" t="s">
        <v>120</v>
      </c>
      <c r="BT506" s="4"/>
      <c r="BU506" s="46">
        <f t="shared" si="4638"/>
        <v>9.48</v>
      </c>
      <c r="BV506" s="47">
        <f t="shared" si="4639"/>
        <v>-48.76117729605798</v>
      </c>
      <c r="BW506" s="45">
        <f t="shared" si="4640"/>
        <v>-63.733979057114915</v>
      </c>
      <c r="BX506" s="49"/>
      <c r="BY506" s="10">
        <f t="shared" si="4681"/>
        <v>-170.9479081355224</v>
      </c>
      <c r="BZ506" s="48">
        <f t="shared" si="4682"/>
        <v>-2.9836038463616665</v>
      </c>
      <c r="CA506" s="31">
        <f t="shared" si="4641"/>
        <v>-5.7765624120870186E-5</v>
      </c>
      <c r="CC506" s="44">
        <f t="shared" si="4642"/>
        <v>9.48</v>
      </c>
      <c r="CD506" s="47">
        <f t="shared" si="4642"/>
        <v>-48.76117729605798</v>
      </c>
      <c r="CE506" s="45">
        <f t="shared" si="4643"/>
        <v>-5.7765624120870186E-5</v>
      </c>
      <c r="CF506" s="49"/>
      <c r="CG506" s="10"/>
      <c r="CH506" s="48"/>
      <c r="CI506" s="31"/>
    </row>
    <row r="507" spans="2:87" ht="18.649999999999999" customHeight="1" thickTop="1" thickBot="1">
      <c r="B507" s="39">
        <v>1.38</v>
      </c>
      <c r="D507" s="25">
        <f t="shared" ref="D507" si="4896">COS($F$8*$B507)</f>
        <v>0.89680196973164683</v>
      </c>
      <c r="E507" s="26">
        <v>0</v>
      </c>
      <c r="F507" s="10">
        <v>0</v>
      </c>
      <c r="G507" s="85">
        <f t="shared" ref="G507" si="4897">$E$8*SIN($B507*$F$8)</f>
        <v>1.3272965168977675</v>
      </c>
      <c r="I507" s="21">
        <v>1</v>
      </c>
      <c r="J507" s="24">
        <v>0</v>
      </c>
      <c r="K507" s="22">
        <v>0</v>
      </c>
      <c r="L507" s="23">
        <v>0</v>
      </c>
      <c r="N507" s="21">
        <f t="shared" ref="N507" si="4898">D507*I507+F507*I510-E507*J507-G507*J510</f>
        <v>-2.720475347847803</v>
      </c>
      <c r="O507" s="24">
        <f t="shared" ref="O507" si="4899">(D507*J507+E507*I507+F507*J510+G507*I510)</f>
        <v>0</v>
      </c>
      <c r="P507" s="22">
        <f t="shared" ref="P507" si="4900">D507*K507+F507*K510-E507*L507-G507*L510</f>
        <v>0</v>
      </c>
      <c r="Q507" s="23">
        <f t="shared" ref="Q507" si="4901">(D507*L507+E507*K507+F507*L510+G507*K510)</f>
        <v>1.3272965168977675</v>
      </c>
      <c r="S507" s="25">
        <f t="shared" ref="S507" si="4902">COS($U$8*$B507)</f>
        <v>0.69683915959030496</v>
      </c>
      <c r="T507" s="26">
        <v>0</v>
      </c>
      <c r="U507" s="10">
        <v>0</v>
      </c>
      <c r="V507" s="85">
        <f t="shared" ref="V507" si="4903">$T$8*SIN($B507*$U$8)</f>
        <v>2.1516822885717346</v>
      </c>
      <c r="X507" s="21">
        <f t="shared" ref="X507" si="4904">N507*S507+P507*S510-O507*T507-Q507*T510</f>
        <v>-2.2130582447572813</v>
      </c>
      <c r="Y507" s="24">
        <f t="shared" ref="Y507" si="4905">(N507*T507+O507*S507+P507*T510+Q507*S510)</f>
        <v>0</v>
      </c>
      <c r="Z507" s="22">
        <f t="shared" ref="Z507" si="4906">N507*U507+P507*U510-O507*V507-Q507*V510</f>
        <v>0</v>
      </c>
      <c r="AA507" s="23">
        <f t="shared" ref="AA507" si="4907">(N507*V507+O507*U507+P507*V510+Q507*U510)</f>
        <v>-4.9286864330979672</v>
      </c>
      <c r="AB507" s="8"/>
      <c r="AC507" s="21">
        <v>1</v>
      </c>
      <c r="AD507" s="24">
        <v>0</v>
      </c>
      <c r="AE507" s="22">
        <v>0</v>
      </c>
      <c r="AF507" s="23">
        <v>0</v>
      </c>
      <c r="AH507" s="21">
        <f t="shared" ref="AH507" si="4908">X507*AC507+Z507*AC510-Y507*AD507-AA507*AD510</f>
        <v>14.350176532104484</v>
      </c>
      <c r="AI507" s="24">
        <f t="shared" ref="AI507" si="4909">(X507*AD507+Y507*AC507+Z507*AD510+AA507*AC510)</f>
        <v>0</v>
      </c>
      <c r="AJ507" s="22">
        <f t="shared" ref="AJ507" si="4910">X507*AE507+Z507*AE510-Y507*AF507-AA507*AF510</f>
        <v>0</v>
      </c>
      <c r="AK507" s="23">
        <f t="shared" ref="AK507" si="4911">(X507*AF507+Y507*AE507+Z507*AF510+AA507*AE510)</f>
        <v>-4.9286864330979672</v>
      </c>
      <c r="AL507" s="8"/>
      <c r="AM507" s="25">
        <f t="shared" ref="AM507" si="4912">COS($AO$8*$B507)</f>
        <v>0.69683915959030496</v>
      </c>
      <c r="AN507" s="26">
        <v>0</v>
      </c>
      <c r="AO507" s="10">
        <v>0</v>
      </c>
      <c r="AP507" s="85">
        <f t="shared" ref="AP507" si="4913">$AN$8*SIN($B507*$AO$8)</f>
        <v>2.1516822885717346</v>
      </c>
      <c r="AR507" s="21">
        <f t="shared" ref="AR507" si="4914">AH507*AM507+AJ507*AM510-AI507*AN507-AK507*AN510</f>
        <v>11.17809465505095</v>
      </c>
      <c r="AS507" s="24">
        <f t="shared" ref="AS507" si="4915">(AH507*AN507+AI507*AM507+AJ507*AN510+AK507*AM510)</f>
        <v>0</v>
      </c>
      <c r="AT507" s="22">
        <f t="shared" ref="AT507" si="4916">AH507*AO507+AJ507*AO510-AI507*AP507-AK507*AP510</f>
        <v>0</v>
      </c>
      <c r="AU507" s="23">
        <f t="shared" ref="AU507" si="4917">(AH507*AP507+AI507*AO507+AJ507*AP510+AK507*AO510)</f>
        <v>27.442518970082851</v>
      </c>
      <c r="AV507" s="8"/>
      <c r="AW507" s="21">
        <v>1</v>
      </c>
      <c r="AX507" s="24">
        <v>0</v>
      </c>
      <c r="AY507" s="22">
        <v>0</v>
      </c>
      <c r="AZ507" s="23">
        <v>0</v>
      </c>
      <c r="BB507" s="21">
        <f t="shared" ref="BB507" si="4918">AR507*AW507+AT507*AW510-AS507*AX507-AU507*AX510</f>
        <v>-63.61092207478827</v>
      </c>
      <c r="BC507" s="24">
        <f t="shared" ref="BC507" si="4919">(AR507*AX507+AS507*AW507+AT507*AX510+AU507*AW510)</f>
        <v>0</v>
      </c>
      <c r="BD507" s="22">
        <f t="shared" ref="BD507" si="4920">AR507*AY507+AT507*AY510-AS507*AZ507-AU507*AZ510</f>
        <v>0</v>
      </c>
      <c r="BE507" s="23">
        <f t="shared" ref="BE507" si="4921">(AR507*AZ507+AS507*AY507+AT507*AZ510+AU507*AY510)</f>
        <v>27.442518970082851</v>
      </c>
      <c r="BF507" s="8"/>
      <c r="BG507" s="25">
        <f t="shared" ref="BG507" si="4922">COS($BI$8*$B507)</f>
        <v>0.89679541598460411</v>
      </c>
      <c r="BH507" s="26">
        <v>0</v>
      </c>
      <c r="BI507" s="10">
        <v>0</v>
      </c>
      <c r="BJ507" s="85">
        <f t="shared" ref="BJ507" si="4923">$BH$8*SIN($B507*$BI$8)</f>
        <v>1.3273363691321833</v>
      </c>
      <c r="BL507" s="21">
        <f t="shared" ref="BL507" si="4924">BB507*BG507+BD507*BG510-BC507*BH507-BE507*BH510</f>
        <v>-61.093255933178526</v>
      </c>
      <c r="BM507" s="24">
        <f t="shared" ref="BM507" si="4925">(BB507*BH507+BC507*BG507+BD507*BH510+BE507*BG510)</f>
        <v>0</v>
      </c>
      <c r="BN507" s="22">
        <f t="shared" ref="BN507" si="4926">BB507*BI507+BD507*BI510-BC507*BJ507-BE507*BJ510</f>
        <v>0</v>
      </c>
      <c r="BO507" s="23">
        <f t="shared" ref="BO507" si="4927">(BB507*BJ507+BC507*BI507+BD507*BJ510+BE507*BI510)</f>
        <v>-59.822765128458869</v>
      </c>
      <c r="BQ507" s="27">
        <f t="shared" ref="BQ507" si="4928">20*LOG((2*$BL$8)/(($BL$8*BL507+BN507+$BL$8*BL510+BN510)^2+($BL$8*BM507+BO507+$BL$8*BM510+BO510)^2)^0.5)</f>
        <v>-35.721981014286882</v>
      </c>
      <c r="BS507" s="64">
        <f t="shared" ref="BS507" si="4929">((BL507^2+BM507^2)/(BL510^2+BM510^2))^0.5</f>
        <v>0.9794173111975778</v>
      </c>
      <c r="BT507" s="4"/>
      <c r="BU507" s="46">
        <f t="shared" si="4638"/>
        <v>9.5</v>
      </c>
      <c r="BV507" s="47">
        <f t="shared" si="4639"/>
        <v>-48.323712271039618</v>
      </c>
      <c r="BW507" s="45">
        <f t="shared" si="4640"/>
        <v>-67.15293721982529</v>
      </c>
      <c r="BX507" s="49"/>
      <c r="BY507" s="10">
        <f t="shared" si="4681"/>
        <v>-172.0870614606221</v>
      </c>
      <c r="BZ507" s="48">
        <f t="shared" si="4682"/>
        <v>-3.0034858225696976</v>
      </c>
      <c r="CA507" s="31">
        <f t="shared" si="4641"/>
        <v>-6.3887556576866484E-5</v>
      </c>
      <c r="CC507" s="44">
        <f t="shared" si="4642"/>
        <v>9.5</v>
      </c>
      <c r="CD507" s="47">
        <f t="shared" si="4642"/>
        <v>-48.323712271039618</v>
      </c>
      <c r="CE507" s="45">
        <f t="shared" si="4643"/>
        <v>-6.3887556576866484E-5</v>
      </c>
      <c r="CF507" s="49"/>
      <c r="CG507" s="10"/>
      <c r="CH507" s="48"/>
      <c r="CI507" s="31"/>
    </row>
    <row r="508" spans="2:87" ht="18.649999999999999" customHeight="1" thickBot="1">
      <c r="D508" s="25"/>
      <c r="E508" s="10"/>
      <c r="F508" s="10"/>
      <c r="G508" s="31"/>
      <c r="I508" s="29"/>
      <c r="L508" s="30"/>
      <c r="N508" s="29"/>
      <c r="Q508" s="30"/>
      <c r="S508" s="29"/>
      <c r="V508" s="30"/>
      <c r="X508" s="29"/>
      <c r="AA508" s="30"/>
      <c r="AC508" s="29"/>
      <c r="AF508" s="30"/>
      <c r="AH508" s="29"/>
      <c r="AK508" s="30"/>
      <c r="AM508" s="29"/>
      <c r="AP508" s="30"/>
      <c r="AR508" s="29"/>
      <c r="AU508" s="30"/>
      <c r="AW508" s="29"/>
      <c r="AZ508" s="30"/>
      <c r="BB508" s="29"/>
      <c r="BE508" s="30"/>
      <c r="BG508" s="29"/>
      <c r="BJ508" s="30"/>
      <c r="BL508" s="29"/>
      <c r="BO508" s="30"/>
      <c r="BS508" s="65"/>
      <c r="BT508" s="65"/>
      <c r="BU508" s="46">
        <f t="shared" si="4638"/>
        <v>9.52</v>
      </c>
      <c r="BV508" s="47">
        <f t="shared" si="4639"/>
        <v>-47.982618534754629</v>
      </c>
      <c r="BW508" s="45">
        <f t="shared" si="4640"/>
        <v>-70.594678449037659</v>
      </c>
      <c r="BX508" s="49"/>
      <c r="BY508" s="10">
        <f t="shared" si="4681"/>
        <v>-173.0096275104836</v>
      </c>
      <c r="BZ508" s="48">
        <f t="shared" si="4682"/>
        <v>-3.0195876377068993</v>
      </c>
      <c r="CA508" s="31">
        <f t="shared" si="4641"/>
        <v>-6.9107616285656162E-5</v>
      </c>
      <c r="CC508" s="44">
        <f t="shared" si="4642"/>
        <v>9.52</v>
      </c>
      <c r="CD508" s="47">
        <f t="shared" si="4642"/>
        <v>-47.982618534754629</v>
      </c>
      <c r="CE508" s="45">
        <f t="shared" si="4643"/>
        <v>-6.9107616285656162E-5</v>
      </c>
      <c r="CF508" s="49"/>
      <c r="CG508" s="10"/>
      <c r="CH508" s="48"/>
      <c r="CI508" s="31"/>
    </row>
    <row r="509" spans="2:87" ht="18.649999999999999" customHeight="1" thickBot="1">
      <c r="D509" s="254" t="s">
        <v>24</v>
      </c>
      <c r="E509" s="255"/>
      <c r="F509" s="256" t="s">
        <v>25</v>
      </c>
      <c r="G509" s="257"/>
      <c r="H509" s="123"/>
      <c r="I509" s="242" t="s">
        <v>4</v>
      </c>
      <c r="J509" s="243"/>
      <c r="K509" s="244" t="s">
        <v>5</v>
      </c>
      <c r="L509" s="245"/>
      <c r="M509" s="123"/>
      <c r="N509" s="242" t="s">
        <v>6</v>
      </c>
      <c r="O509" s="243"/>
      <c r="P509" s="244" t="s">
        <v>7</v>
      </c>
      <c r="Q509" s="245"/>
      <c r="R509" s="123"/>
      <c r="S509" s="242" t="s">
        <v>34</v>
      </c>
      <c r="T509" s="243"/>
      <c r="U509" s="244" t="s">
        <v>35</v>
      </c>
      <c r="V509" s="245"/>
      <c r="W509" s="123"/>
      <c r="X509" s="242" t="s">
        <v>47</v>
      </c>
      <c r="Y509" s="243"/>
      <c r="Z509" s="244" t="s">
        <v>48</v>
      </c>
      <c r="AA509" s="245"/>
      <c r="AB509" s="127"/>
      <c r="AC509" s="242" t="s">
        <v>63</v>
      </c>
      <c r="AD509" s="243"/>
      <c r="AE509" s="244" t="s">
        <v>8</v>
      </c>
      <c r="AF509" s="245"/>
      <c r="AG509" s="123"/>
      <c r="AH509" s="242" t="s">
        <v>78</v>
      </c>
      <c r="AI509" s="243"/>
      <c r="AJ509" s="244" t="s">
        <v>79</v>
      </c>
      <c r="AK509" s="245"/>
      <c r="AL509" s="127"/>
      <c r="AM509" s="242" t="s">
        <v>67</v>
      </c>
      <c r="AN509" s="243"/>
      <c r="AO509" s="244" t="s">
        <v>66</v>
      </c>
      <c r="AP509" s="245"/>
      <c r="AQ509" s="123"/>
      <c r="AR509" s="242" t="s">
        <v>83</v>
      </c>
      <c r="AS509" s="243"/>
      <c r="AT509" s="244" t="s">
        <v>82</v>
      </c>
      <c r="AU509" s="245"/>
      <c r="AV509" s="127"/>
      <c r="AW509" s="242" t="s">
        <v>71</v>
      </c>
      <c r="AX509" s="243"/>
      <c r="AY509" s="244" t="s">
        <v>70</v>
      </c>
      <c r="AZ509" s="245"/>
      <c r="BA509" s="123"/>
      <c r="BB509" s="124" t="s">
        <v>87</v>
      </c>
      <c r="BC509" s="125"/>
      <c r="BD509" s="122" t="s">
        <v>86</v>
      </c>
      <c r="BE509" s="126"/>
      <c r="BF509" s="127"/>
      <c r="BG509" s="242" t="s">
        <v>74</v>
      </c>
      <c r="BH509" s="243"/>
      <c r="BI509" s="244" t="s">
        <v>75</v>
      </c>
      <c r="BJ509" s="245"/>
      <c r="BK509" s="123"/>
      <c r="BL509" s="242" t="s">
        <v>91</v>
      </c>
      <c r="BM509" s="243"/>
      <c r="BN509" s="244" t="s">
        <v>90</v>
      </c>
      <c r="BO509" s="245"/>
      <c r="BP509" s="123"/>
      <c r="BQ509" s="35" t="s">
        <v>166</v>
      </c>
      <c r="BS509" s="66" t="s">
        <v>121</v>
      </c>
      <c r="BT509" s="65"/>
      <c r="BU509" s="46">
        <f t="shared" si="4638"/>
        <v>9.5399999999999991</v>
      </c>
      <c r="BV509" s="47">
        <f t="shared" si="4639"/>
        <v>-47.730001838925091</v>
      </c>
      <c r="BW509" s="45">
        <f t="shared" si="4640"/>
        <v>-74.054870999247257</v>
      </c>
      <c r="BX509" s="49"/>
      <c r="BY509" s="10">
        <f t="shared" si="4681"/>
        <v>-173.70677215437132</v>
      </c>
      <c r="BZ509" s="48">
        <f t="shared" si="4682"/>
        <v>-3.0317551071053832</v>
      </c>
      <c r="CA509" s="31">
        <f t="shared" si="4641"/>
        <v>-7.3246653893906601E-5</v>
      </c>
      <c r="CC509" s="44">
        <f t="shared" si="4642"/>
        <v>9.5399999999999991</v>
      </c>
      <c r="CD509" s="47">
        <f t="shared" si="4642"/>
        <v>-47.730001838925091</v>
      </c>
      <c r="CE509" s="45">
        <f t="shared" si="4643"/>
        <v>-7.3246653893906601E-5</v>
      </c>
      <c r="CF509" s="49"/>
      <c r="CG509" s="10"/>
      <c r="CH509" s="48"/>
      <c r="CI509" s="31"/>
    </row>
    <row r="510" spans="2:87" ht="18.649999999999999" customHeight="1" thickTop="1" thickBot="1">
      <c r="D510" s="15">
        <v>0</v>
      </c>
      <c r="E510" s="145">
        <f t="shared" ref="E510" si="4930">(1/$E$8)*SIN($B507*$F$8)</f>
        <v>0.14747739076641861</v>
      </c>
      <c r="F510" s="15">
        <f t="shared" ref="F510" si="4931">COS($F$8*$B507)</f>
        <v>0.89680196973164683</v>
      </c>
      <c r="G510" s="37">
        <v>0</v>
      </c>
      <c r="I510" s="21">
        <v>0</v>
      </c>
      <c r="J510" s="24">
        <f t="shared" ref="J510" si="4932">(TAN($K$8*$B507))/$J$8</f>
        <v>2.725297076823463</v>
      </c>
      <c r="K510" s="22">
        <v>1</v>
      </c>
      <c r="L510" s="23">
        <v>0</v>
      </c>
      <c r="N510" s="21">
        <f t="shared" ref="N510" si="4933">D510*I507+F510*I510-E510*J507-G510*J510</f>
        <v>0</v>
      </c>
      <c r="O510" s="24">
        <f t="shared" ref="O510" si="4934">(D510*J507+E510*I507+F510*J510+G510*I510)</f>
        <v>2.5915291773655995</v>
      </c>
      <c r="P510" s="22">
        <f t="shared" ref="P510" si="4935">D510*K507+F510*K510-E510*L507-G510*L510</f>
        <v>0.89680196973164683</v>
      </c>
      <c r="Q510" s="23">
        <f t="shared" ref="Q510" si="4936">(D510*L507+E510*K507+F510*L510+G510*K510)</f>
        <v>0</v>
      </c>
      <c r="S510" s="15">
        <v>0</v>
      </c>
      <c r="T510" s="145">
        <f t="shared" ref="T510" si="4937">(1/$T$8)*SIN($B507*$U$8)</f>
        <v>0.23907580984130383</v>
      </c>
      <c r="U510" s="15">
        <f t="shared" ref="U510" si="4938">COS($U$8*$B507)</f>
        <v>0.69683915959030496</v>
      </c>
      <c r="V510" s="37">
        <v>0</v>
      </c>
      <c r="X510" s="21">
        <f t="shared" ref="X510" si="4939">N510*S507+P510*S510-O510*T507-Q510*T510</f>
        <v>0</v>
      </c>
      <c r="Y510" s="24">
        <f t="shared" ref="Y510" si="4940">(N510*T507+O510*S507+P510*T510+Q510*S510)</f>
        <v>2.0202826711900688</v>
      </c>
      <c r="Z510" s="22">
        <f t="shared" ref="Z510" si="4941">N510*U507+P510*U510-O510*V507-Q510*V510</f>
        <v>-4.9512207003477071</v>
      </c>
      <c r="AA510" s="23">
        <f t="shared" ref="AA510" si="4942">(N510*V507+O510*U507+P510*V510+Q510*U510)</f>
        <v>0</v>
      </c>
      <c r="AB510" s="8"/>
      <c r="AC510" s="21">
        <v>0</v>
      </c>
      <c r="AD510" s="24">
        <f t="shared" ref="AD510" si="4943">(TAN($AE$8*$B507))/$AD$8</f>
        <v>3.3605779149660377</v>
      </c>
      <c r="AE510" s="22">
        <v>1</v>
      </c>
      <c r="AF510" s="23">
        <v>0</v>
      </c>
      <c r="AH510" s="21">
        <f t="shared" ref="AH510" si="4944">X510*AC507+Z510*AC510-Y510*AD507-AA510*AD510</f>
        <v>0</v>
      </c>
      <c r="AI510" s="24">
        <f t="shared" ref="AI510" si="4945">(X510*AD507+Y510*AC507+Z510*AD510+AA510*AC510)</f>
        <v>-14.618680266521116</v>
      </c>
      <c r="AJ510" s="22">
        <f t="shared" ref="AJ510" si="4946">X510*AE507+Z510*AE510-Y510*AF507-AA510*AF510</f>
        <v>-4.9512207003477071</v>
      </c>
      <c r="AK510" s="23">
        <f t="shared" ref="AK510" si="4947">(X510*AF507+Y510*AE507+Z510*AF510+AA510*AE510)</f>
        <v>0</v>
      </c>
      <c r="AL510" s="8"/>
      <c r="AM510" s="15">
        <v>0</v>
      </c>
      <c r="AN510" s="85">
        <f t="shared" ref="AN510" si="4948">(1/$AN$8)*SIN($B507*$AO$8)</f>
        <v>0.23907580984130383</v>
      </c>
      <c r="AO510" s="25">
        <f t="shared" ref="AO510" si="4949">COS($AO$8*$B507)</f>
        <v>0.69683915959030496</v>
      </c>
      <c r="AP510" s="37">
        <v>0</v>
      </c>
      <c r="AR510" s="21">
        <f t="shared" ref="AR510" si="4950">AH510*AM507+AJ510*AM510-AI510*AN507-AK510*AN510</f>
        <v>0</v>
      </c>
      <c r="AS510" s="24">
        <f t="shared" ref="AS510" si="4951">(AH510*AN507+AI510*AM507+AJ510*AN510+AK510*AM510)</f>
        <v>-11.370585969880606</v>
      </c>
      <c r="AT510" s="22">
        <f t="shared" ref="AT510" si="4952">AH510*AO507+AJ510*AO510-AI510*AP507-AK510*AP510</f>
        <v>28.004550939990192</v>
      </c>
      <c r="AU510" s="23">
        <f t="shared" ref="AU510" si="4953">(AH510*AP507+AI510*AO507+AJ510*AP510+AK510*AO510)</f>
        <v>0</v>
      </c>
      <c r="AV510" s="8"/>
      <c r="AW510" s="21">
        <v>0</v>
      </c>
      <c r="AX510" s="24">
        <f t="shared" ref="AX510" si="4954">(TAN($AY$8*$B507))/$AX$8</f>
        <v>2.725297076823463</v>
      </c>
      <c r="AY510" s="22">
        <v>1</v>
      </c>
      <c r="AZ510" s="23">
        <v>0</v>
      </c>
      <c r="BB510" s="21">
        <f t="shared" ref="BB510" si="4955">AR510*AW507+AT510*AW510-AS510*AX507-AU510*AX510</f>
        <v>0</v>
      </c>
      <c r="BC510" s="24">
        <f t="shared" ref="BC510" si="4956">(AR510*AX507+AS510*AW507+AT510*AX510+AU510*AW510)</f>
        <v>64.950134844628423</v>
      </c>
      <c r="BD510" s="22">
        <f t="shared" ref="BD510" si="4957">AR510*AY507+AT510*AY510-AS510*AZ507-AU510*AZ510</f>
        <v>28.004550939990192</v>
      </c>
      <c r="BE510" s="23">
        <f t="shared" ref="BE510" si="4958">(AR510*AZ507+AS510*AY507+AT510*AZ510+AU510*AY510)</f>
        <v>0</v>
      </c>
      <c r="BF510" s="8"/>
      <c r="BG510" s="15">
        <v>0</v>
      </c>
      <c r="BH510" s="85">
        <f t="shared" ref="BH510" si="4959">(1/$BH$8)*SIN($B507*$BI$8)</f>
        <v>0.1474818187924648</v>
      </c>
      <c r="BI510" s="25">
        <f t="shared" ref="BI510" si="4960">COS($BI$8*$B507)</f>
        <v>0.89679541598460411</v>
      </c>
      <c r="BJ510" s="37">
        <v>0</v>
      </c>
      <c r="BL510" s="21">
        <f t="shared" ref="BL510" si="4961">BB510*BG507+BD510*BG510-BC510*BH507-BE510*BH510</f>
        <v>0</v>
      </c>
      <c r="BM510" s="24">
        <f t="shared" ref="BM510" si="4962">(BB510*BH507+BC510*BG507+BD510*BH510+BE510*BG510)</f>
        <v>62.377145303340662</v>
      </c>
      <c r="BN510" s="22">
        <f t="shared" ref="BN510" si="4963">BB510*BI507+BD510*BI510-BC510*BJ507-BE510*BJ510</f>
        <v>-61.096323249624263</v>
      </c>
      <c r="BO510" s="23">
        <f t="shared" ref="BO510" si="4964">(BB510*BJ507+BC510*BI507+BD510*BJ510+BE510*BI510)</f>
        <v>0</v>
      </c>
      <c r="BQ510" s="38">
        <f t="shared" ref="BQ510" si="4965">(180/PI())*ATAN(-1*(($BL$8*BM507+BO507+$BL$8*BM510+BO510)/($BL$8*BL507+BN507+$BL$8*BL510+BN510)))</f>
        <v>1.1975971252212012</v>
      </c>
      <c r="BS510" s="67">
        <f t="shared" ref="BS510" si="4966">20*LOG(((($BL$8*BL507+BN507-$BL$8*BL510-BN510)^2+($BL$8*BM507+BO507-$BL$8*BM510-BO510)^2)/(($BL$8*BL507+BN507+$BL$8*BL510+BN510)^2+($BL$8*BM507+BO507+$BL$8*BM510+BO510)^2))^0.5)</f>
        <v>-1.1631731462438072E-3</v>
      </c>
      <c r="BT510" s="65"/>
      <c r="BU510" s="46">
        <f t="shared" si="4638"/>
        <v>9.56</v>
      </c>
      <c r="BV510" s="47">
        <f t="shared" si="4639"/>
        <v>-47.560564889101194</v>
      </c>
      <c r="BW510" s="45">
        <f t="shared" si="4640"/>
        <v>-77.529006442334918</v>
      </c>
      <c r="BX510" s="49"/>
      <c r="BY510" s="10">
        <f t="shared" si="4681"/>
        <v>-174.17171936633994</v>
      </c>
      <c r="BZ510" s="48">
        <f t="shared" si="4682"/>
        <v>-3.0398699668022036</v>
      </c>
      <c r="CA510" s="31">
        <f t="shared" si="4641"/>
        <v>-7.6160823350661849E-5</v>
      </c>
      <c r="CC510" s="44">
        <f t="shared" si="4642"/>
        <v>9.56</v>
      </c>
      <c r="CD510" s="47">
        <f t="shared" si="4642"/>
        <v>-47.560564889101194</v>
      </c>
      <c r="CE510" s="45">
        <f t="shared" si="4643"/>
        <v>-7.6160823350661849E-5</v>
      </c>
      <c r="CF510" s="49"/>
      <c r="CG510" s="10"/>
      <c r="CH510" s="48"/>
      <c r="CI510" s="31"/>
    </row>
    <row r="511" spans="2:87" ht="18.649999999999999" customHeight="1">
      <c r="BS511" s="32"/>
      <c r="BU511" s="46">
        <f t="shared" si="4638"/>
        <v>9.58</v>
      </c>
      <c r="BV511" s="47">
        <f t="shared" si="4639"/>
        <v>-47.471068125434719</v>
      </c>
      <c r="BW511" s="45">
        <f t="shared" si="4640"/>
        <v>-81.012440829661642</v>
      </c>
      <c r="BX511" s="49"/>
      <c r="BY511" s="10">
        <f t="shared" si="4681"/>
        <v>-174.39991620825469</v>
      </c>
      <c r="BZ511" s="48">
        <f t="shared" si="4682"/>
        <v>-3.0438527530362691</v>
      </c>
      <c r="CA511" s="31">
        <f t="shared" si="4641"/>
        <v>-7.7746596502490195E-5</v>
      </c>
      <c r="CC511" s="44">
        <f t="shared" si="4642"/>
        <v>9.58</v>
      </c>
      <c r="CD511" s="47">
        <f t="shared" si="4642"/>
        <v>-47.471068125434719</v>
      </c>
      <c r="CE511" s="45">
        <f t="shared" si="4643"/>
        <v>-7.7746596502490195E-5</v>
      </c>
      <c r="CF511" s="49"/>
      <c r="CG511" s="10"/>
      <c r="CH511" s="48"/>
      <c r="CI511" s="31"/>
    </row>
    <row r="512" spans="2:87" ht="18.649999999999999" customHeight="1" thickBot="1">
      <c r="D512" s="8"/>
      <c r="E512" s="8" t="s">
        <v>93</v>
      </c>
      <c r="F512" s="8"/>
      <c r="G512" s="8"/>
      <c r="H512" s="8"/>
      <c r="I512" s="8"/>
      <c r="J512" s="8" t="s">
        <v>94</v>
      </c>
      <c r="K512" s="8"/>
      <c r="L512" s="8"/>
      <c r="M512" s="8"/>
      <c r="N512" s="8"/>
      <c r="O512" s="8" t="s">
        <v>95</v>
      </c>
      <c r="P512" s="8"/>
      <c r="Q512" s="8"/>
      <c r="R512" s="8"/>
      <c r="S512" s="8"/>
      <c r="T512" s="8" t="s">
        <v>96</v>
      </c>
      <c r="U512" s="8"/>
      <c r="V512" s="8"/>
      <c r="W512" s="8"/>
      <c r="X512" s="8"/>
      <c r="Y512" s="8" t="s">
        <v>97</v>
      </c>
      <c r="Z512" s="8"/>
      <c r="AA512" s="8"/>
      <c r="AB512" s="8"/>
      <c r="AC512" s="8"/>
      <c r="AD512" s="8" t="s">
        <v>98</v>
      </c>
      <c r="AE512" s="8"/>
      <c r="AF512" s="8"/>
      <c r="AG512" s="8"/>
      <c r="AH512" s="8"/>
      <c r="AI512" s="8" t="s">
        <v>99</v>
      </c>
      <c r="AJ512" s="8"/>
      <c r="AK512" s="8"/>
      <c r="AL512" s="8"/>
      <c r="AM512" s="8"/>
      <c r="AN512" s="8" t="s">
        <v>96</v>
      </c>
      <c r="AO512" s="8"/>
      <c r="AP512" s="8"/>
      <c r="AQ512" s="8"/>
      <c r="AR512" s="8"/>
      <c r="AS512" s="8" t="s">
        <v>100</v>
      </c>
      <c r="AT512" s="8"/>
      <c r="AU512" s="8"/>
      <c r="AV512" s="8"/>
      <c r="AW512" s="8"/>
      <c r="AX512" s="8" t="s">
        <v>94</v>
      </c>
      <c r="AY512" s="8"/>
      <c r="AZ512" s="8"/>
      <c r="BA512" s="8"/>
      <c r="BB512" s="8"/>
      <c r="BC512" s="8" t="s">
        <v>101</v>
      </c>
      <c r="BD512" s="8"/>
      <c r="BE512" s="8"/>
      <c r="BF512" s="8"/>
      <c r="BG512" s="8"/>
      <c r="BH512" s="8" t="s">
        <v>96</v>
      </c>
      <c r="BI512" s="8"/>
      <c r="BJ512" s="8"/>
      <c r="BK512" s="8"/>
      <c r="BL512" s="8"/>
      <c r="BM512" s="8" t="s">
        <v>102</v>
      </c>
      <c r="BN512" s="8"/>
      <c r="BO512" s="8"/>
      <c r="BP512" s="8"/>
      <c r="BU512" s="46">
        <f t="shared" si="4638"/>
        <v>9.6</v>
      </c>
      <c r="BV512" s="47">
        <f t="shared" si="4639"/>
        <v>-47.460008530556635</v>
      </c>
      <c r="BW512" s="45">
        <f t="shared" si="4640"/>
        <v>-84.500439153826662</v>
      </c>
      <c r="BX512" s="49"/>
      <c r="BY512" s="10">
        <f t="shared" si="4681"/>
        <v>-174.38915372453766</v>
      </c>
      <c r="BZ512" s="48">
        <f t="shared" si="4682"/>
        <v>-3.0436649122597146</v>
      </c>
      <c r="CA512" s="31">
        <f t="shared" si="4641"/>
        <v>-7.7944837412081069E-5</v>
      </c>
      <c r="CC512" s="44">
        <f t="shared" si="4642"/>
        <v>9.6</v>
      </c>
      <c r="CD512" s="47">
        <f t="shared" si="4642"/>
        <v>-47.460008530556635</v>
      </c>
      <c r="CE512" s="45">
        <f t="shared" si="4643"/>
        <v>-7.7944837412081069E-5</v>
      </c>
      <c r="CF512" s="49"/>
      <c r="CG512" s="10"/>
      <c r="CH512" s="48"/>
      <c r="CI512" s="31"/>
    </row>
    <row r="513" spans="2:87" ht="18.649999999999999" customHeight="1" thickBot="1">
      <c r="B513" s="16"/>
      <c r="D513" s="250" t="s">
        <v>22</v>
      </c>
      <c r="E513" s="251"/>
      <c r="F513" s="252" t="s">
        <v>23</v>
      </c>
      <c r="G513" s="253"/>
      <c r="H513" s="123"/>
      <c r="I513" s="242" t="s">
        <v>1</v>
      </c>
      <c r="J513" s="243"/>
      <c r="K513" s="244" t="s">
        <v>2</v>
      </c>
      <c r="L513" s="245"/>
      <c r="M513" s="123"/>
      <c r="N513" s="242" t="s">
        <v>43</v>
      </c>
      <c r="O513" s="243"/>
      <c r="P513" s="244" t="s">
        <v>44</v>
      </c>
      <c r="Q513" s="245"/>
      <c r="R513" s="123"/>
      <c r="S513" s="242" t="s">
        <v>32</v>
      </c>
      <c r="T513" s="243"/>
      <c r="U513" s="244" t="s">
        <v>33</v>
      </c>
      <c r="V513" s="245"/>
      <c r="W513" s="123"/>
      <c r="X513" s="242" t="s">
        <v>45</v>
      </c>
      <c r="Y513" s="243"/>
      <c r="Z513" s="244" t="s">
        <v>46</v>
      </c>
      <c r="AA513" s="245"/>
      <c r="AB513" s="127"/>
      <c r="AC513" s="242" t="s">
        <v>62</v>
      </c>
      <c r="AD513" s="243"/>
      <c r="AE513" s="244" t="s">
        <v>3</v>
      </c>
      <c r="AF513" s="245"/>
      <c r="AG513" s="123"/>
      <c r="AH513" s="242" t="s">
        <v>76</v>
      </c>
      <c r="AI513" s="243"/>
      <c r="AJ513" s="244" t="s">
        <v>77</v>
      </c>
      <c r="AK513" s="245"/>
      <c r="AL513" s="127"/>
      <c r="AM513" s="242" t="s">
        <v>64</v>
      </c>
      <c r="AN513" s="243"/>
      <c r="AO513" s="244" t="s">
        <v>65</v>
      </c>
      <c r="AP513" s="245"/>
      <c r="AQ513" s="123"/>
      <c r="AR513" s="242" t="s">
        <v>80</v>
      </c>
      <c r="AS513" s="243"/>
      <c r="AT513" s="244" t="s">
        <v>81</v>
      </c>
      <c r="AU513" s="245"/>
      <c r="AV513" s="127"/>
      <c r="AW513" s="242" t="s">
        <v>68</v>
      </c>
      <c r="AX513" s="243"/>
      <c r="AY513" s="244" t="s">
        <v>69</v>
      </c>
      <c r="AZ513" s="245"/>
      <c r="BA513" s="123"/>
      <c r="BB513" s="246" t="s">
        <v>84</v>
      </c>
      <c r="BC513" s="247"/>
      <c r="BD513" s="248" t="s">
        <v>85</v>
      </c>
      <c r="BE513" s="249"/>
      <c r="BF513" s="127"/>
      <c r="BG513" s="242" t="s">
        <v>72</v>
      </c>
      <c r="BH513" s="243"/>
      <c r="BI513" s="244" t="s">
        <v>73</v>
      </c>
      <c r="BJ513" s="245"/>
      <c r="BK513" s="123"/>
      <c r="BL513" s="242" t="s">
        <v>88</v>
      </c>
      <c r="BM513" s="243"/>
      <c r="BN513" s="244" t="s">
        <v>89</v>
      </c>
      <c r="BO513" s="245"/>
      <c r="BP513" s="123"/>
      <c r="BQ513" s="19" t="s">
        <v>165</v>
      </c>
      <c r="BS513" s="63" t="s">
        <v>120</v>
      </c>
      <c r="BT513" s="4"/>
      <c r="BU513" s="46">
        <f t="shared" si="4638"/>
        <v>9.6199999999999992</v>
      </c>
      <c r="BV513" s="47">
        <f t="shared" si="4639"/>
        <v>-47.527454895680428</v>
      </c>
      <c r="BW513" s="45">
        <f t="shared" si="4640"/>
        <v>-87.988222228317341</v>
      </c>
      <c r="BX513" s="49"/>
      <c r="BY513" s="10">
        <f t="shared" si="4681"/>
        <v>8825.8603601559444</v>
      </c>
      <c r="BZ513" s="48">
        <f t="shared" si="4682"/>
        <v>-3.0372496847109112</v>
      </c>
      <c r="CA513" s="31">
        <f t="shared" si="4641"/>
        <v>-7.6743686773322951E-5</v>
      </c>
      <c r="CC513" s="44">
        <f t="shared" si="4642"/>
        <v>9.6199999999999992</v>
      </c>
      <c r="CD513" s="47">
        <f t="shared" si="4642"/>
        <v>-47.527454895680428</v>
      </c>
      <c r="CE513" s="45">
        <f t="shared" si="4643"/>
        <v>-7.6743686773322951E-5</v>
      </c>
      <c r="CF513" s="49"/>
      <c r="CG513" s="10"/>
      <c r="CH513" s="48"/>
      <c r="CI513" s="31"/>
    </row>
    <row r="514" spans="2:87" ht="18.649999999999999" customHeight="1" thickTop="1" thickBot="1">
      <c r="B514" s="39">
        <v>1.4</v>
      </c>
      <c r="D514" s="25">
        <f t="shared" ref="D514" si="4967">COS($F$8*$B514)</f>
        <v>0.89384350426055781</v>
      </c>
      <c r="E514" s="26">
        <v>0</v>
      </c>
      <c r="F514" s="10">
        <v>0</v>
      </c>
      <c r="G514" s="85">
        <f t="shared" ref="G514" si="4968">$E$8*SIN($B514*$F$8)</f>
        <v>1.3451372082508373</v>
      </c>
      <c r="I514" s="21">
        <v>1</v>
      </c>
      <c r="J514" s="24">
        <v>0</v>
      </c>
      <c r="K514" s="22">
        <v>0</v>
      </c>
      <c r="L514" s="23">
        <v>0</v>
      </c>
      <c r="N514" s="21">
        <f t="shared" ref="N514" si="4969">D514*I514+F514*I517-E514*J514-G514*J517</f>
        <v>-2.9169992341142814</v>
      </c>
      <c r="O514" s="24">
        <f t="shared" ref="O514" si="4970">(D514*J514+E514*I514+F514*J517+G514*I517)</f>
        <v>0</v>
      </c>
      <c r="P514" s="22">
        <f t="shared" ref="P514" si="4971">D514*K514+F514*K517-E514*L514-G514*L517</f>
        <v>0</v>
      </c>
      <c r="Q514" s="23">
        <f t="shared" ref="Q514" si="4972">(D514*L514+E514*K514+F514*L517+G514*K517)</f>
        <v>1.3451372082508373</v>
      </c>
      <c r="S514" s="25">
        <f t="shared" ref="S514" si="4973">COS($U$8*$B514)</f>
        <v>0.68847877047348827</v>
      </c>
      <c r="T514" s="26">
        <v>0</v>
      </c>
      <c r="U514" s="10">
        <v>0</v>
      </c>
      <c r="V514" s="85">
        <f t="shared" ref="V514" si="4974">$T$8*SIN($B514*$U$8)</f>
        <v>2.1757694830716381</v>
      </c>
      <c r="X514" s="21">
        <f t="shared" ref="X514" si="4975">N514*S514+P514*S517-O514*T514-Q514*T517</f>
        <v>-2.3334818782035907</v>
      </c>
      <c r="Y514" s="24">
        <f t="shared" ref="Y514" si="4976">(N514*T514+O514*S514+P514*T517+Q514*S517)</f>
        <v>0</v>
      </c>
      <c r="Z514" s="22">
        <f t="shared" ref="Z514" si="4977">N514*U514+P514*U517-O514*V514-Q514*V517</f>
        <v>0</v>
      </c>
      <c r="AA514" s="23">
        <f t="shared" ref="AA514" si="4978">(N514*V514+O514*U514+P514*V517+Q514*U517)</f>
        <v>-5.4206195044745176</v>
      </c>
      <c r="AB514" s="8"/>
      <c r="AC514" s="21">
        <v>1</v>
      </c>
      <c r="AD514" s="24">
        <v>0</v>
      </c>
      <c r="AE514" s="22">
        <v>0</v>
      </c>
      <c r="AF514" s="23">
        <v>0</v>
      </c>
      <c r="AH514" s="21">
        <f t="shared" ref="AH514" si="4979">X514*AC514+Z514*AC517-Y514*AD514-AA514*AD517</f>
        <v>16.775679108919995</v>
      </c>
      <c r="AI514" s="24">
        <f t="shared" ref="AI514" si="4980">(X514*AD514+Y514*AC514+Z514*AD517+AA514*AC517)</f>
        <v>0</v>
      </c>
      <c r="AJ514" s="22">
        <f t="shared" ref="AJ514" si="4981">X514*AE514+Z514*AE517-Y514*AF514-AA514*AF517</f>
        <v>0</v>
      </c>
      <c r="AK514" s="23">
        <f t="shared" ref="AK514" si="4982">(X514*AF514+Y514*AE514+Z514*AF517+AA514*AE517)</f>
        <v>-5.4206195044745176</v>
      </c>
      <c r="AL514" s="8"/>
      <c r="AM514" s="25">
        <f t="shared" ref="AM514" si="4983">COS($AO$8*$B514)</f>
        <v>0.68847877047348827</v>
      </c>
      <c r="AN514" s="26">
        <v>0</v>
      </c>
      <c r="AO514" s="10">
        <v>0</v>
      </c>
      <c r="AP514" s="85">
        <f t="shared" ref="AP514" si="4984">$AN$8*SIN($B514*$AO$8)</f>
        <v>2.1757694830716381</v>
      </c>
      <c r="AR514" s="21">
        <f t="shared" ref="AR514" si="4985">AH514*AM514+AJ514*AM517-AI514*AN514-AK514*AN517</f>
        <v>12.860145426453528</v>
      </c>
      <c r="AS514" s="24">
        <f t="shared" ref="AS514" si="4986">(AH514*AN514+AI514*AM514+AJ514*AN517+AK514*AM517)</f>
        <v>0</v>
      </c>
      <c r="AT514" s="22">
        <f t="shared" ref="AT514" si="4987">AH514*AO514+AJ514*AO517-AI514*AP514-AK514*AP517</f>
        <v>0</v>
      </c>
      <c r="AU514" s="23">
        <f t="shared" ref="AU514" si="4988">(AH514*AP514+AI514*AO514+AJ514*AP517+AK514*AO517)</f>
        <v>32.768029211345308</v>
      </c>
      <c r="AV514" s="8"/>
      <c r="AW514" s="21">
        <v>1</v>
      </c>
      <c r="AX514" s="24">
        <v>0</v>
      </c>
      <c r="AY514" s="22">
        <v>0</v>
      </c>
      <c r="AZ514" s="23">
        <v>0</v>
      </c>
      <c r="BB514" s="21">
        <f t="shared" ref="BB514" si="4989">AR514*AW514+AT514*AW517-AS514*AX514-AU514*AX517</f>
        <v>-79.973362861738707</v>
      </c>
      <c r="BC514" s="24">
        <f t="shared" ref="BC514" si="4990">(AR514*AX514+AS514*AW514+AT514*AX517+AU514*AW517)</f>
        <v>0</v>
      </c>
      <c r="BD514" s="22">
        <f t="shared" ref="BD514" si="4991">AR514*AY514+AT514*AY517-AS514*AZ514-AU514*AZ517</f>
        <v>0</v>
      </c>
      <c r="BE514" s="23">
        <f t="shared" ref="BE514" si="4992">(AR514*AZ514+AS514*AY514+AT514*AZ517+AU514*AY517)</f>
        <v>32.768029211345308</v>
      </c>
      <c r="BF514" s="8"/>
      <c r="BG514" s="25">
        <f t="shared" ref="BG514" si="4993">COS($BI$8*$B514)</f>
        <v>0.89383676616383911</v>
      </c>
      <c r="BH514" s="26">
        <v>0</v>
      </c>
      <c r="BI514" s="10">
        <v>0</v>
      </c>
      <c r="BJ514" s="85">
        <f t="shared" ref="BJ514" si="4994">$BH$8*SIN($B514*$BI$8)</f>
        <v>1.345177504675102</v>
      </c>
      <c r="BL514" s="21">
        <f t="shared" ref="BL514" si="4995">BB514*BG514+BD514*BG517-BC514*BH514-BE514*BH517</f>
        <v>-76.380778235988046</v>
      </c>
      <c r="BM514" s="24">
        <f t="shared" ref="BM514" si="4996">(BB514*BH514+BC514*BG514+BD514*BH517+BE514*BG517)</f>
        <v>0</v>
      </c>
      <c r="BN514" s="22">
        <f t="shared" ref="BN514" si="4997">BB514*BI514+BD514*BI517-BC514*BJ514-BE514*BJ517</f>
        <v>0</v>
      </c>
      <c r="BO514" s="23">
        <f t="shared" ref="BO514" si="4998">(BB514*BJ514+BC514*BI514+BD514*BJ517+BE514*BI517)</f>
        <v>-78.289099430999045</v>
      </c>
      <c r="BQ514" s="27">
        <f t="shared" ref="BQ514" si="4999">20*LOG((2*$BL$8)/(($BL$8*BL514+BN514+$BL$8*BL517+BN517)^2+($BL$8*BM514+BO514+$BL$8*BM517+BO517)^2)^0.5)</f>
        <v>-37.662551988830295</v>
      </c>
      <c r="BS514" s="64">
        <f t="shared" ref="BS514" si="5000">((BL514^2+BM514^2)/(BL517^2+BM517^2))^0.5</f>
        <v>1.0251096787311214</v>
      </c>
      <c r="BT514" s="4"/>
      <c r="BU514" s="46">
        <f t="shared" si="4638"/>
        <v>9.64</v>
      </c>
      <c r="BV514" s="47">
        <f t="shared" si="4639"/>
        <v>-47.67500863697849</v>
      </c>
      <c r="BW514" s="45">
        <f t="shared" si="4640"/>
        <v>88.52898497481344</v>
      </c>
      <c r="BX514" s="49"/>
      <c r="BY514" s="10">
        <f t="shared" si="4681"/>
        <v>-173.65402279821268</v>
      </c>
      <c r="BZ514" s="48">
        <f t="shared" si="4682"/>
        <v>-3.0308344571621078</v>
      </c>
      <c r="CA514" s="31">
        <f t="shared" si="4641"/>
        <v>-7.4180055956596234E-5</v>
      </c>
      <c r="CC514" s="44">
        <f t="shared" si="4642"/>
        <v>9.64</v>
      </c>
      <c r="CD514" s="47">
        <f t="shared" si="4642"/>
        <v>-47.67500863697849</v>
      </c>
      <c r="CE514" s="45">
        <f t="shared" si="4643"/>
        <v>-7.4180055956596234E-5</v>
      </c>
      <c r="CF514" s="49"/>
      <c r="CG514" s="10"/>
      <c r="CH514" s="48"/>
      <c r="CI514" s="31"/>
    </row>
    <row r="515" spans="2:87" ht="18.649999999999999" customHeight="1" thickBot="1">
      <c r="D515" s="25"/>
      <c r="E515" s="10"/>
      <c r="F515" s="10"/>
      <c r="G515" s="31"/>
      <c r="I515" s="29"/>
      <c r="L515" s="30"/>
      <c r="N515" s="29"/>
      <c r="Q515" s="30"/>
      <c r="S515" s="29"/>
      <c r="V515" s="30"/>
      <c r="X515" s="29"/>
      <c r="AA515" s="30"/>
      <c r="AC515" s="29"/>
      <c r="AF515" s="30"/>
      <c r="AH515" s="29"/>
      <c r="AK515" s="30"/>
      <c r="AM515" s="29"/>
      <c r="AP515" s="30"/>
      <c r="AR515" s="29"/>
      <c r="AU515" s="30"/>
      <c r="AW515" s="29"/>
      <c r="AZ515" s="30"/>
      <c r="BB515" s="29"/>
      <c r="BE515" s="30"/>
      <c r="BG515" s="29"/>
      <c r="BJ515" s="30"/>
      <c r="BL515" s="29"/>
      <c r="BO515" s="30"/>
      <c r="BS515" s="65"/>
      <c r="BT515" s="65"/>
      <c r="BU515" s="46">
        <f t="shared" si="4638"/>
        <v>9.66</v>
      </c>
      <c r="BV515" s="47">
        <f t="shared" si="4639"/>
        <v>-47.905880048836892</v>
      </c>
      <c r="BW515" s="45">
        <f t="shared" si="4640"/>
        <v>85.05590451884926</v>
      </c>
      <c r="BX515" s="49"/>
      <c r="BY515" s="10">
        <f t="shared" si="4681"/>
        <v>-172.93736629884449</v>
      </c>
      <c r="BZ515" s="48">
        <f t="shared" si="4682"/>
        <v>-3.0183264416423166</v>
      </c>
      <c r="CA515" s="31">
        <f t="shared" si="4641"/>
        <v>-7.0339588518537755E-5</v>
      </c>
      <c r="CC515" s="44">
        <f t="shared" si="4642"/>
        <v>9.66</v>
      </c>
      <c r="CD515" s="47">
        <f t="shared" si="4642"/>
        <v>-47.905880048836892</v>
      </c>
      <c r="CE515" s="45">
        <f t="shared" si="4643"/>
        <v>-7.0339588518537755E-5</v>
      </c>
      <c r="CF515" s="49"/>
      <c r="CG515" s="10"/>
      <c r="CH515" s="48"/>
      <c r="CI515" s="31"/>
    </row>
    <row r="516" spans="2:87" ht="18.649999999999999" customHeight="1" thickBot="1">
      <c r="D516" s="254" t="s">
        <v>24</v>
      </c>
      <c r="E516" s="255"/>
      <c r="F516" s="256" t="s">
        <v>25</v>
      </c>
      <c r="G516" s="257"/>
      <c r="H516" s="123"/>
      <c r="I516" s="242" t="s">
        <v>4</v>
      </c>
      <c r="J516" s="243"/>
      <c r="K516" s="244" t="s">
        <v>5</v>
      </c>
      <c r="L516" s="245"/>
      <c r="M516" s="123"/>
      <c r="N516" s="242" t="s">
        <v>6</v>
      </c>
      <c r="O516" s="243"/>
      <c r="P516" s="244" t="s">
        <v>7</v>
      </c>
      <c r="Q516" s="245"/>
      <c r="R516" s="123"/>
      <c r="S516" s="242" t="s">
        <v>34</v>
      </c>
      <c r="T516" s="243"/>
      <c r="U516" s="244" t="s">
        <v>35</v>
      </c>
      <c r="V516" s="245"/>
      <c r="W516" s="123"/>
      <c r="X516" s="242" t="s">
        <v>47</v>
      </c>
      <c r="Y516" s="243"/>
      <c r="Z516" s="244" t="s">
        <v>48</v>
      </c>
      <c r="AA516" s="245"/>
      <c r="AB516" s="127"/>
      <c r="AC516" s="242" t="s">
        <v>63</v>
      </c>
      <c r="AD516" s="243"/>
      <c r="AE516" s="244" t="s">
        <v>8</v>
      </c>
      <c r="AF516" s="245"/>
      <c r="AG516" s="123"/>
      <c r="AH516" s="242" t="s">
        <v>78</v>
      </c>
      <c r="AI516" s="243"/>
      <c r="AJ516" s="244" t="s">
        <v>79</v>
      </c>
      <c r="AK516" s="245"/>
      <c r="AL516" s="127"/>
      <c r="AM516" s="242" t="s">
        <v>67</v>
      </c>
      <c r="AN516" s="243"/>
      <c r="AO516" s="244" t="s">
        <v>66</v>
      </c>
      <c r="AP516" s="245"/>
      <c r="AQ516" s="123"/>
      <c r="AR516" s="242" t="s">
        <v>83</v>
      </c>
      <c r="AS516" s="243"/>
      <c r="AT516" s="244" t="s">
        <v>82</v>
      </c>
      <c r="AU516" s="245"/>
      <c r="AV516" s="127"/>
      <c r="AW516" s="242" t="s">
        <v>71</v>
      </c>
      <c r="AX516" s="243"/>
      <c r="AY516" s="244" t="s">
        <v>70</v>
      </c>
      <c r="AZ516" s="245"/>
      <c r="BA516" s="123"/>
      <c r="BB516" s="124" t="s">
        <v>87</v>
      </c>
      <c r="BC516" s="125"/>
      <c r="BD516" s="122" t="s">
        <v>86</v>
      </c>
      <c r="BE516" s="126"/>
      <c r="BF516" s="127"/>
      <c r="BG516" s="242" t="s">
        <v>74</v>
      </c>
      <c r="BH516" s="243"/>
      <c r="BI516" s="244" t="s">
        <v>75</v>
      </c>
      <c r="BJ516" s="245"/>
      <c r="BK516" s="123"/>
      <c r="BL516" s="242" t="s">
        <v>91</v>
      </c>
      <c r="BM516" s="243"/>
      <c r="BN516" s="244" t="s">
        <v>90</v>
      </c>
      <c r="BO516" s="245"/>
      <c r="BP516" s="123"/>
      <c r="BQ516" s="35" t="s">
        <v>166</v>
      </c>
      <c r="BS516" s="66" t="s">
        <v>121</v>
      </c>
      <c r="BT516" s="65"/>
      <c r="BU516" s="46">
        <f t="shared" si="4638"/>
        <v>9.68</v>
      </c>
      <c r="BV516" s="47">
        <f t="shared" si="4639"/>
        <v>-48.225087185464098</v>
      </c>
      <c r="BW516" s="45">
        <f t="shared" si="4640"/>
        <v>81.597157192872444</v>
      </c>
      <c r="BX516" s="49"/>
      <c r="BY516" s="10">
        <f t="shared" si="4681"/>
        <v>-171.99708061210271</v>
      </c>
      <c r="BZ516" s="48">
        <f t="shared" si="4682"/>
        <v>-3.0019153604992961</v>
      </c>
      <c r="CA516" s="31">
        <f t="shared" si="4641"/>
        <v>-6.535500624550631E-5</v>
      </c>
      <c r="CC516" s="44">
        <f t="shared" si="4642"/>
        <v>9.68</v>
      </c>
      <c r="CD516" s="47">
        <f t="shared" si="4642"/>
        <v>-48.225087185464098</v>
      </c>
      <c r="CE516" s="45">
        <f t="shared" si="4643"/>
        <v>-6.535500624550631E-5</v>
      </c>
      <c r="CF516" s="49"/>
      <c r="CG516" s="10"/>
      <c r="CH516" s="48"/>
      <c r="CI516" s="31"/>
    </row>
    <row r="517" spans="2:87" ht="18.649999999999999" customHeight="1" thickTop="1" thickBot="1">
      <c r="D517" s="15">
        <v>0</v>
      </c>
      <c r="E517" s="145">
        <f t="shared" ref="E517" si="5001">(1/$E$8)*SIN($B514*$F$8)</f>
        <v>0.14945968980564858</v>
      </c>
      <c r="F517" s="15">
        <f t="shared" ref="F517" si="5002">COS($F$8*$B514)</f>
        <v>0.89384350426055781</v>
      </c>
      <c r="G517" s="37">
        <v>0</v>
      </c>
      <c r="I517" s="21">
        <v>0</v>
      </c>
      <c r="J517" s="24">
        <f t="shared" ref="J517" si="5003">(TAN($K$8*$B514))/$J$8</f>
        <v>2.8330513162521962</v>
      </c>
      <c r="K517" s="22">
        <v>1</v>
      </c>
      <c r="L517" s="23">
        <v>0</v>
      </c>
      <c r="N517" s="21">
        <f t="shared" ref="N517" si="5004">D517*I514+F517*I517-E517*J514-G517*J517</f>
        <v>0</v>
      </c>
      <c r="O517" s="24">
        <f t="shared" ref="O517" si="5005">(D517*J514+E517*I514+F517*J517+G517*I517)</f>
        <v>2.6817642060744973</v>
      </c>
      <c r="P517" s="22">
        <f t="shared" ref="P517" si="5006">D517*K514+F517*K517-E517*L514-G517*L517</f>
        <v>0.89384350426055781</v>
      </c>
      <c r="Q517" s="23">
        <f t="shared" ref="Q517" si="5007">(D517*L514+E517*K514+F517*L517+G517*K517)</f>
        <v>0</v>
      </c>
      <c r="S517" s="15">
        <v>0</v>
      </c>
      <c r="T517" s="145">
        <f t="shared" ref="T517" si="5008">(1/$T$8)*SIN($B514*$U$8)</f>
        <v>0.24175216478573758</v>
      </c>
      <c r="U517" s="15">
        <f t="shared" ref="U517" si="5009">COS($U$8*$B514)</f>
        <v>0.68847877047348827</v>
      </c>
      <c r="V517" s="37">
        <v>0</v>
      </c>
      <c r="X517" s="21">
        <f t="shared" ref="X517" si="5010">N517*S514+P517*S517-O517*T514-Q517*T517</f>
        <v>0</v>
      </c>
      <c r="Y517" s="24">
        <f t="shared" ref="Y517" si="5011">(N517*T514+O517*S514+P517*T517+Q517*S517)</f>
        <v>2.0624263254326398</v>
      </c>
      <c r="Z517" s="22">
        <f t="shared" ref="Z517" si="5012">N517*U514+P517*U517-O517*V514-Q517*V517</f>
        <v>-5.2195084435617085</v>
      </c>
      <c r="AA517" s="23">
        <f t="shared" ref="AA517" si="5013">(N517*V514+O517*U514+P517*V517+Q517*U517)</f>
        <v>0</v>
      </c>
      <c r="AB517" s="8"/>
      <c r="AC517" s="21">
        <v>0</v>
      </c>
      <c r="AD517" s="24">
        <f t="shared" ref="AD517" si="5014">(TAN($AE$8*$B514))/$AD$8</f>
        <v>3.5252725212219174</v>
      </c>
      <c r="AE517" s="22">
        <v>1</v>
      </c>
      <c r="AF517" s="23">
        <v>0</v>
      </c>
      <c r="AH517" s="21">
        <f t="shared" ref="AH517" si="5015">X517*AC514+Z517*AC517-Y517*AD514-AA517*AD517</f>
        <v>0</v>
      </c>
      <c r="AI517" s="24">
        <f t="shared" ref="AI517" si="5016">(X517*AD514+Y517*AC514+Z517*AD517+AA517*AC517)</f>
        <v>-16.337763364941232</v>
      </c>
      <c r="AJ517" s="22">
        <f t="shared" ref="AJ517" si="5017">X517*AE514+Z517*AE517-Y517*AF514-AA517*AF517</f>
        <v>-5.2195084435617085</v>
      </c>
      <c r="AK517" s="23">
        <f t="shared" ref="AK517" si="5018">(X517*AF514+Y517*AE514+Z517*AF517+AA517*AE517)</f>
        <v>0</v>
      </c>
      <c r="AL517" s="8"/>
      <c r="AM517" s="15">
        <v>0</v>
      </c>
      <c r="AN517" s="85">
        <f t="shared" ref="AN517" si="5019">(1/$AN$8)*SIN($B514*$AO$8)</f>
        <v>0.24175216478573758</v>
      </c>
      <c r="AO517" s="25">
        <f t="shared" ref="AO517" si="5020">COS($AO$8*$B514)</f>
        <v>0.68847877047348827</v>
      </c>
      <c r="AP517" s="37">
        <v>0</v>
      </c>
      <c r="AR517" s="21">
        <f t="shared" ref="AR517" si="5021">AH517*AM514+AJ517*AM517-AI517*AN514-AK517*AN517</f>
        <v>0</v>
      </c>
      <c r="AS517" s="24">
        <f t="shared" ref="AS517" si="5022">(AH517*AN514+AI517*AM514+AJ517*AN517+AK517*AM517)</f>
        <v>-12.510030699130018</v>
      </c>
      <c r="AT517" s="22">
        <f t="shared" ref="AT517" si="5023">AH517*AO514+AJ517*AO517-AI517*AP514-AK517*AP517</f>
        <v>31.953686195385576</v>
      </c>
      <c r="AU517" s="23">
        <f t="shared" ref="AU517" si="5024">(AH517*AP514+AI517*AO514+AJ517*AP517+AK517*AO517)</f>
        <v>0</v>
      </c>
      <c r="AV517" s="8"/>
      <c r="AW517" s="21">
        <v>0</v>
      </c>
      <c r="AX517" s="24">
        <f t="shared" ref="AX517" si="5025">(TAN($AY$8*$B514))/$AX$8</f>
        <v>2.8330513162521962</v>
      </c>
      <c r="AY517" s="22">
        <v>1</v>
      </c>
      <c r="AZ517" s="23">
        <v>0</v>
      </c>
      <c r="BB517" s="21">
        <f t="shared" ref="BB517" si="5026">AR517*AW514+AT517*AW517-AS517*AX514-AU517*AX517</f>
        <v>0</v>
      </c>
      <c r="BC517" s="24">
        <f t="shared" ref="BC517" si="5027">(AR517*AX514+AS517*AW514+AT517*AX517+AU517*AW517)</f>
        <v>78.016402035816725</v>
      </c>
      <c r="BD517" s="22">
        <f t="shared" ref="BD517" si="5028">AR517*AY514+AT517*AY517-AS517*AZ514-AU517*AZ517</f>
        <v>31.953686195385576</v>
      </c>
      <c r="BE517" s="23">
        <f t="shared" ref="BE517" si="5029">(AR517*AZ514+AS517*AY514+AT517*AZ517+AU517*AY517)</f>
        <v>0</v>
      </c>
      <c r="BF517" s="8"/>
      <c r="BG517" s="15">
        <v>0</v>
      </c>
      <c r="BH517" s="85">
        <f t="shared" ref="BH517" si="5030">(1/$BH$8)*SIN($B514*$BI$8)</f>
        <v>0.14946416718612243</v>
      </c>
      <c r="BI517" s="25">
        <f t="shared" ref="BI517" si="5031">COS($BI$8*$B514)</f>
        <v>0.89383676616383911</v>
      </c>
      <c r="BJ517" s="37">
        <v>0</v>
      </c>
      <c r="BL517" s="21">
        <f t="shared" ref="BL517" si="5032">BB517*BG514+BD517*BG517-BC517*BH514-BE517*BH517</f>
        <v>0</v>
      </c>
      <c r="BM517" s="24">
        <f t="shared" ref="BM517" si="5033">(BB517*BH514+BC517*BG514+BD517*BH517+BE517*BG517)</f>
        <v>74.509859599152378</v>
      </c>
      <c r="BN517" s="22">
        <f t="shared" ref="BN517" si="5034">BB517*BI514+BD517*BI517-BC517*BJ514-BE517*BJ517</f>
        <v>-76.384529478371945</v>
      </c>
      <c r="BO517" s="23">
        <f t="shared" ref="BO517" si="5035">(BB517*BJ514+BC517*BI514+BD517*BJ517+BE517*BI517)</f>
        <v>0</v>
      </c>
      <c r="BQ517" s="38">
        <f t="shared" ref="BQ517" si="5036">(180/PI())*ATAN(-1*(($BL$8*BM514+BO514+$BL$8*BM517+BO517)/($BL$8*BL514+BN514+$BL$8*BL517+BN517)))</f>
        <v>-1.4171433143739478</v>
      </c>
      <c r="BS517" s="67">
        <f t="shared" ref="BS517" si="5037">20*LOG(((($BL$8*BL514+BN514-$BL$8*BL517-BN517)^2+($BL$8*BM514+BO514-$BL$8*BM517-BO517)^2)/(($BL$8*BL514+BN514+$BL$8*BL517+BN517)^2+($BL$8*BM514+BO514+$BL$8*BM517+BO517)^2))^0.5)</f>
        <v>-7.4398865197028061E-4</v>
      </c>
      <c r="BT517" s="65"/>
      <c r="BU517" s="46">
        <f t="shared" si="4638"/>
        <v>9.6999999999999993</v>
      </c>
      <c r="BV517" s="47">
        <f t="shared" si="4639"/>
        <v>-48.63980302712983</v>
      </c>
      <c r="BW517" s="45">
        <f t="shared" si="4640"/>
        <v>78.157215580630464</v>
      </c>
      <c r="BX517" s="49"/>
      <c r="BY517" s="10">
        <f t="shared" si="4681"/>
        <v>-170.84281678753098</v>
      </c>
      <c r="BZ517" s="48">
        <f t="shared" si="4682"/>
        <v>-2.9817696563238574</v>
      </c>
      <c r="CA517" s="31">
        <f t="shared" si="4641"/>
        <v>-5.9402808540890068E-5</v>
      </c>
      <c r="CC517" s="44">
        <f t="shared" si="4642"/>
        <v>9.6999999999999993</v>
      </c>
      <c r="CD517" s="47">
        <f t="shared" si="4642"/>
        <v>-48.63980302712983</v>
      </c>
      <c r="CE517" s="45">
        <f t="shared" si="4643"/>
        <v>-5.9402808540890068E-5</v>
      </c>
      <c r="CF517" s="49"/>
      <c r="CG517" s="10"/>
      <c r="CH517" s="48"/>
      <c r="CI517" s="31"/>
    </row>
    <row r="518" spans="2:87" ht="18.649999999999999" customHeight="1">
      <c r="BS518" s="32"/>
      <c r="BU518" s="46">
        <f t="shared" si="4638"/>
        <v>9.7200000000000006</v>
      </c>
      <c r="BV518" s="47">
        <f t="shared" si="4639"/>
        <v>-49.15990113042939</v>
      </c>
      <c r="BW518" s="45">
        <f t="shared" si="4640"/>
        <v>74.740359244879613</v>
      </c>
      <c r="BX518" s="49"/>
      <c r="BY518" s="10">
        <f t="shared" si="4681"/>
        <v>-169.48633452965117</v>
      </c>
      <c r="BZ518" s="48">
        <f t="shared" si="4682"/>
        <v>-2.958094574678968</v>
      </c>
      <c r="CA518" s="31">
        <f t="shared" si="4641"/>
        <v>-5.2698327625559497E-5</v>
      </c>
      <c r="CC518" s="44">
        <f t="shared" si="4642"/>
        <v>9.7200000000000006</v>
      </c>
      <c r="CD518" s="47">
        <f t="shared" si="4642"/>
        <v>-49.15990113042939</v>
      </c>
      <c r="CE518" s="45">
        <f t="shared" si="4643"/>
        <v>-5.2698327625559497E-5</v>
      </c>
      <c r="CF518" s="49"/>
      <c r="CG518" s="10"/>
      <c r="CH518" s="48"/>
      <c r="CI518" s="31"/>
    </row>
    <row r="519" spans="2:87" ht="18.649999999999999" customHeight="1" thickBot="1">
      <c r="D519" s="8"/>
      <c r="E519" s="8" t="s">
        <v>93</v>
      </c>
      <c r="F519" s="8"/>
      <c r="G519" s="8"/>
      <c r="H519" s="8"/>
      <c r="I519" s="8"/>
      <c r="J519" s="8" t="s">
        <v>94</v>
      </c>
      <c r="K519" s="8"/>
      <c r="L519" s="8"/>
      <c r="M519" s="8"/>
      <c r="N519" s="8"/>
      <c r="O519" s="8" t="s">
        <v>95</v>
      </c>
      <c r="P519" s="8"/>
      <c r="Q519" s="8"/>
      <c r="R519" s="8"/>
      <c r="S519" s="8"/>
      <c r="T519" s="8" t="s">
        <v>96</v>
      </c>
      <c r="U519" s="8"/>
      <c r="V519" s="8"/>
      <c r="W519" s="8"/>
      <c r="X519" s="8"/>
      <c r="Y519" s="8" t="s">
        <v>97</v>
      </c>
      <c r="Z519" s="8"/>
      <c r="AA519" s="8"/>
      <c r="AB519" s="8"/>
      <c r="AC519" s="8"/>
      <c r="AD519" s="8" t="s">
        <v>98</v>
      </c>
      <c r="AE519" s="8"/>
      <c r="AF519" s="8"/>
      <c r="AG519" s="8"/>
      <c r="AH519" s="8"/>
      <c r="AI519" s="8" t="s">
        <v>99</v>
      </c>
      <c r="AJ519" s="8"/>
      <c r="AK519" s="8"/>
      <c r="AL519" s="8"/>
      <c r="AM519" s="8"/>
      <c r="AN519" s="8" t="s">
        <v>96</v>
      </c>
      <c r="AO519" s="8"/>
      <c r="AP519" s="8"/>
      <c r="AQ519" s="8"/>
      <c r="AR519" s="8"/>
      <c r="AS519" s="8" t="s">
        <v>100</v>
      </c>
      <c r="AT519" s="8"/>
      <c r="AU519" s="8"/>
      <c r="AV519" s="8"/>
      <c r="AW519" s="8"/>
      <c r="AX519" s="8" t="s">
        <v>94</v>
      </c>
      <c r="AY519" s="8"/>
      <c r="AZ519" s="8"/>
      <c r="BA519" s="8"/>
      <c r="BB519" s="8"/>
      <c r="BC519" s="8" t="s">
        <v>101</v>
      </c>
      <c r="BD519" s="8"/>
      <c r="BE519" s="8"/>
      <c r="BF519" s="8"/>
      <c r="BG519" s="8"/>
      <c r="BH519" s="8" t="s">
        <v>96</v>
      </c>
      <c r="BI519" s="8"/>
      <c r="BJ519" s="8"/>
      <c r="BK519" s="8"/>
      <c r="BL519" s="8"/>
      <c r="BM519" s="8" t="s">
        <v>102</v>
      </c>
      <c r="BN519" s="8"/>
      <c r="BO519" s="8"/>
      <c r="BP519" s="8"/>
      <c r="BU519" s="46">
        <f t="shared" si="4638"/>
        <v>9.74</v>
      </c>
      <c r="BV519" s="47">
        <f t="shared" si="4639"/>
        <v>-49.798787836703973</v>
      </c>
      <c r="BW519" s="45">
        <f t="shared" si="4640"/>
        <v>71.350632554286662</v>
      </c>
      <c r="BX519" s="49"/>
      <c r="BY519" s="10">
        <f t="shared" si="4681"/>
        <v>-167.94135782833879</v>
      </c>
      <c r="BZ519" s="48">
        <f t="shared" si="4682"/>
        <v>-2.9311296443744657</v>
      </c>
      <c r="CA519" s="31">
        <f t="shared" si="4641"/>
        <v>-4.5489147936569202E-5</v>
      </c>
      <c r="CC519" s="44">
        <f t="shared" si="4642"/>
        <v>9.74</v>
      </c>
      <c r="CD519" s="47">
        <f t="shared" si="4642"/>
        <v>-49.798787836703973</v>
      </c>
      <c r="CE519" s="45">
        <f t="shared" si="4643"/>
        <v>-4.5489147936569202E-5</v>
      </c>
      <c r="CF519" s="49"/>
      <c r="CG519" s="10"/>
      <c r="CH519" s="48"/>
      <c r="CI519" s="31"/>
    </row>
    <row r="520" spans="2:87" ht="18.649999999999999" customHeight="1" thickBot="1">
      <c r="B520" s="16"/>
      <c r="D520" s="250" t="s">
        <v>22</v>
      </c>
      <c r="E520" s="251"/>
      <c r="F520" s="252" t="s">
        <v>23</v>
      </c>
      <c r="G520" s="253"/>
      <c r="H520" s="123"/>
      <c r="I520" s="242" t="s">
        <v>1</v>
      </c>
      <c r="J520" s="243"/>
      <c r="K520" s="244" t="s">
        <v>2</v>
      </c>
      <c r="L520" s="245"/>
      <c r="M520" s="123"/>
      <c r="N520" s="242" t="s">
        <v>43</v>
      </c>
      <c r="O520" s="243"/>
      <c r="P520" s="244" t="s">
        <v>44</v>
      </c>
      <c r="Q520" s="245"/>
      <c r="R520" s="123"/>
      <c r="S520" s="242" t="s">
        <v>32</v>
      </c>
      <c r="T520" s="243"/>
      <c r="U520" s="244" t="s">
        <v>33</v>
      </c>
      <c r="V520" s="245"/>
      <c r="W520" s="123"/>
      <c r="X520" s="242" t="s">
        <v>45</v>
      </c>
      <c r="Y520" s="243"/>
      <c r="Z520" s="244" t="s">
        <v>46</v>
      </c>
      <c r="AA520" s="245"/>
      <c r="AB520" s="127"/>
      <c r="AC520" s="242" t="s">
        <v>62</v>
      </c>
      <c r="AD520" s="243"/>
      <c r="AE520" s="244" t="s">
        <v>3</v>
      </c>
      <c r="AF520" s="245"/>
      <c r="AG520" s="123"/>
      <c r="AH520" s="242" t="s">
        <v>76</v>
      </c>
      <c r="AI520" s="243"/>
      <c r="AJ520" s="244" t="s">
        <v>77</v>
      </c>
      <c r="AK520" s="245"/>
      <c r="AL520" s="127"/>
      <c r="AM520" s="242" t="s">
        <v>64</v>
      </c>
      <c r="AN520" s="243"/>
      <c r="AO520" s="244" t="s">
        <v>65</v>
      </c>
      <c r="AP520" s="245"/>
      <c r="AQ520" s="123"/>
      <c r="AR520" s="242" t="s">
        <v>80</v>
      </c>
      <c r="AS520" s="243"/>
      <c r="AT520" s="244" t="s">
        <v>81</v>
      </c>
      <c r="AU520" s="245"/>
      <c r="AV520" s="127"/>
      <c r="AW520" s="242" t="s">
        <v>68</v>
      </c>
      <c r="AX520" s="243"/>
      <c r="AY520" s="244" t="s">
        <v>69</v>
      </c>
      <c r="AZ520" s="245"/>
      <c r="BA520" s="123"/>
      <c r="BB520" s="246" t="s">
        <v>84</v>
      </c>
      <c r="BC520" s="247"/>
      <c r="BD520" s="248" t="s">
        <v>85</v>
      </c>
      <c r="BE520" s="249"/>
      <c r="BF520" s="127"/>
      <c r="BG520" s="242" t="s">
        <v>72</v>
      </c>
      <c r="BH520" s="243"/>
      <c r="BI520" s="244" t="s">
        <v>73</v>
      </c>
      <c r="BJ520" s="245"/>
      <c r="BK520" s="123"/>
      <c r="BL520" s="242" t="s">
        <v>88</v>
      </c>
      <c r="BM520" s="243"/>
      <c r="BN520" s="244" t="s">
        <v>89</v>
      </c>
      <c r="BO520" s="245"/>
      <c r="BP520" s="123"/>
      <c r="BQ520" s="19" t="s">
        <v>165</v>
      </c>
      <c r="BS520" s="63" t="s">
        <v>120</v>
      </c>
      <c r="BT520" s="4"/>
      <c r="BU520" s="46">
        <f t="shared" si="4638"/>
        <v>9.76</v>
      </c>
      <c r="BV520" s="47">
        <f t="shared" si="4639"/>
        <v>-50.574673333656186</v>
      </c>
      <c r="BW520" s="45">
        <f t="shared" si="4640"/>
        <v>67.991805397719958</v>
      </c>
      <c r="BX520" s="49"/>
      <c r="BY520" s="10">
        <f t="shared" si="4681"/>
        <v>-166.22343682705321</v>
      </c>
      <c r="BZ520" s="48">
        <f t="shared" si="4682"/>
        <v>-2.9011462666128742</v>
      </c>
      <c r="CA520" s="31">
        <f t="shared" si="4641"/>
        <v>-3.804686524931574E-5</v>
      </c>
      <c r="CC520" s="44">
        <f t="shared" si="4642"/>
        <v>9.76</v>
      </c>
      <c r="CD520" s="47">
        <f t="shared" si="4642"/>
        <v>-50.574673333656186</v>
      </c>
      <c r="CE520" s="45">
        <f t="shared" si="4643"/>
        <v>-3.804686524931574E-5</v>
      </c>
      <c r="CF520" s="49"/>
      <c r="CG520" s="10"/>
      <c r="CH520" s="48"/>
      <c r="CI520" s="31"/>
    </row>
    <row r="521" spans="2:87" ht="18.649999999999999" customHeight="1" thickTop="1" thickBot="1">
      <c r="B521" s="39">
        <v>1.42</v>
      </c>
      <c r="D521" s="25">
        <f t="shared" ref="D521" si="5038">COS($F$8*$B521)</f>
        <v>0.89084560410943869</v>
      </c>
      <c r="E521" s="26">
        <v>0</v>
      </c>
      <c r="F521" s="10">
        <v>0</v>
      </c>
      <c r="G521" s="85">
        <f t="shared" ref="G521" si="5039">$E$8*SIN($B521*$F$8)</f>
        <v>1.3629185547016385</v>
      </c>
      <c r="I521" s="21">
        <v>1</v>
      </c>
      <c r="J521" s="24">
        <v>0</v>
      </c>
      <c r="K521" s="22">
        <v>0</v>
      </c>
      <c r="L521" s="23">
        <v>0</v>
      </c>
      <c r="N521" s="21">
        <f t="shared" ref="N521" si="5040">D521*I521+F521*I524-E521*J521-G521*J524</f>
        <v>-3.1267147446286003</v>
      </c>
      <c r="O521" s="24">
        <f t="shared" ref="O521" si="5041">(D521*J521+E521*I521+F521*J524+G521*I524)</f>
        <v>0</v>
      </c>
      <c r="P521" s="22">
        <f t="shared" ref="P521" si="5042">D521*K521+F521*K524-E521*L521-G521*L524</f>
        <v>0</v>
      </c>
      <c r="Q521" s="23">
        <f t="shared" ref="Q521" si="5043">(D521*L521+E521*K521+F521*L524+G521*K524)</f>
        <v>1.3629185547016385</v>
      </c>
      <c r="S521" s="25">
        <f t="shared" ref="S521" si="5044">COS($U$8*$B521)</f>
        <v>0.68002587598018083</v>
      </c>
      <c r="T521" s="26">
        <v>0</v>
      </c>
      <c r="U521" s="10">
        <v>0</v>
      </c>
      <c r="V521" s="85">
        <f t="shared" ref="V521" si="5045">$T$8*SIN($B521*$U$8)</f>
        <v>2.1995643368577538</v>
      </c>
      <c r="X521" s="21">
        <f t="shared" ref="X521" si="5046">N521*S521+P521*S524-O521*T521-Q521*T524</f>
        <v>-2.4593388272632599</v>
      </c>
      <c r="Y521" s="24">
        <f t="shared" ref="Y521" si="5047">(N521*T521+O521*S521+P521*T524+Q521*S524)</f>
        <v>0</v>
      </c>
      <c r="Z521" s="22">
        <f t="shared" ref="Z521" si="5048">N521*U521+P521*U524-O521*V521-Q521*V524</f>
        <v>0</v>
      </c>
      <c r="AA521" s="23">
        <f t="shared" ref="AA521" si="5049">(N521*V521+O521*U521+P521*V524+Q521*U524)</f>
        <v>-5.950590359761744</v>
      </c>
      <c r="AB521" s="8"/>
      <c r="AC521" s="21">
        <v>1</v>
      </c>
      <c r="AD521" s="24">
        <v>0</v>
      </c>
      <c r="AE521" s="22">
        <v>0</v>
      </c>
      <c r="AF521" s="23">
        <v>0</v>
      </c>
      <c r="AH521" s="21">
        <f t="shared" ref="AH521" si="5050">X521*AC521+Z521*AC524-Y521*AD521-AA521*AD524</f>
        <v>19.583661608124629</v>
      </c>
      <c r="AI521" s="24">
        <f t="shared" ref="AI521" si="5051">(X521*AD521+Y521*AC521+Z521*AD524+AA521*AC524)</f>
        <v>0</v>
      </c>
      <c r="AJ521" s="22">
        <f t="shared" ref="AJ521" si="5052">X521*AE521+Z521*AE524-Y521*AF521-AA521*AF524</f>
        <v>0</v>
      </c>
      <c r="AK521" s="23">
        <f t="shared" ref="AK521" si="5053">(X521*AF521+Y521*AE521+Z521*AF524+AA521*AE524)</f>
        <v>-5.950590359761744</v>
      </c>
      <c r="AL521" s="8"/>
      <c r="AM521" s="25">
        <f t="shared" ref="AM521" si="5054">COS($AO$8*$B521)</f>
        <v>0.68002587598018083</v>
      </c>
      <c r="AN521" s="26">
        <v>0</v>
      </c>
      <c r="AO521" s="10">
        <v>0</v>
      </c>
      <c r="AP521" s="85">
        <f t="shared" ref="AP521" si="5055">$AN$8*SIN($B521*$AO$8)</f>
        <v>2.1995643368577538</v>
      </c>
      <c r="AR521" s="21">
        <f t="shared" ref="AR521" si="5056">AH521*AM521+AJ521*AM524-AI521*AN521-AK521*AN524</f>
        <v>14.771697344251219</v>
      </c>
      <c r="AS521" s="24">
        <f t="shared" ref="AS521" si="5057">(AH521*AN521+AI521*AM521+AJ521*AN524+AK521*AM524)</f>
        <v>0</v>
      </c>
      <c r="AT521" s="22">
        <f t="shared" ref="AT521" si="5058">AH521*AO521+AJ521*AO524-AI521*AP521-AK521*AP524</f>
        <v>0</v>
      </c>
      <c r="AU521" s="23">
        <f t="shared" ref="AU521" si="5059">(AH521*AP521+AI521*AO521+AJ521*AP524+AK521*AO524)</f>
        <v>39.028968236325099</v>
      </c>
      <c r="AV521" s="8"/>
      <c r="AW521" s="21">
        <v>1</v>
      </c>
      <c r="AX521" s="24">
        <v>0</v>
      </c>
      <c r="AY521" s="22">
        <v>0</v>
      </c>
      <c r="AZ521" s="23">
        <v>0</v>
      </c>
      <c r="BB521" s="21">
        <f t="shared" ref="BB521" si="5060">AR521*AW521+AT521*AW524-AS521*AX521-AU521*AX524</f>
        <v>-100.27643572100156</v>
      </c>
      <c r="BC521" s="24">
        <f t="shared" ref="BC521" si="5061">(AR521*AX521+AS521*AW521+AT521*AX524+AU521*AW524)</f>
        <v>0</v>
      </c>
      <c r="BD521" s="22">
        <f t="shared" ref="BD521" si="5062">AR521*AY521+AT521*AY524-AS521*AZ521-AU521*AZ524</f>
        <v>0</v>
      </c>
      <c r="BE521" s="23">
        <f t="shared" ref="BE521" si="5063">(AR521*AZ521+AS521*AY521+AT521*AZ524+AU521*AY524)</f>
        <v>39.028968236325099</v>
      </c>
      <c r="BF521" s="8"/>
      <c r="BG521" s="25">
        <f t="shared" ref="BG521" si="5064">COS($BI$8*$B521)</f>
        <v>0.89083867941120587</v>
      </c>
      <c r="BH521" s="26">
        <v>0</v>
      </c>
      <c r="BI521" s="10">
        <v>0</v>
      </c>
      <c r="BJ521" s="85">
        <f t="shared" ref="BJ521" si="5065">$BH$8*SIN($B521*$BI$8)</f>
        <v>1.3629592897016729</v>
      </c>
      <c r="BL521" s="21">
        <f t="shared" ref="BL521" si="5066">BB521*BG521+BD521*BG524-BC521*BH521-BE521*BH524</f>
        <v>-95.240671443223121</v>
      </c>
      <c r="BM521" s="24">
        <f t="shared" ref="BM521" si="5067">(BB521*BH521+BC521*BG521+BD521*BH524+BE521*BG524)</f>
        <v>0</v>
      </c>
      <c r="BN521" s="22">
        <f t="shared" ref="BN521" si="5068">BB521*BI521+BD521*BI524-BC521*BJ521-BE521*BJ524</f>
        <v>0</v>
      </c>
      <c r="BO521" s="23">
        <f t="shared" ref="BO521" si="5069">(BB521*BJ521+BC521*BI521+BD521*BJ524+BE521*BI524)</f>
        <v>-101.904185081682</v>
      </c>
      <c r="BQ521" s="27">
        <f t="shared" ref="BQ521" si="5070">20*LOG((2*$BL$8)/(($BL$8*BL521+BN521+$BL$8*BL524+BN524)^2+($BL$8*BM521+BO521+$BL$8*BM524+BO524)^2)^0.5)</f>
        <v>-39.5965205180431</v>
      </c>
      <c r="BS521" s="64">
        <f t="shared" ref="BS521" si="5071">((BL521^2+BM521^2)/(BL524^2+BM524^2))^0.5</f>
        <v>1.0700314219405072</v>
      </c>
      <c r="BT521" s="4"/>
      <c r="BU521" s="46">
        <f t="shared" si="4638"/>
        <v>9.7799999999999994</v>
      </c>
      <c r="BV521" s="47">
        <f t="shared" si="4639"/>
        <v>-51.512550432102877</v>
      </c>
      <c r="BW521" s="45">
        <f t="shared" si="4640"/>
        <v>64.667336661178965</v>
      </c>
      <c r="BX521" s="49"/>
      <c r="BY521" s="10">
        <f t="shared" si="4681"/>
        <v>-164.34984034197939</v>
      </c>
      <c r="BZ521" s="48">
        <f t="shared" si="4682"/>
        <v>-2.868445839094544</v>
      </c>
      <c r="CA521" s="31">
        <f t="shared" si="4641"/>
        <v>-3.0657080971305922E-5</v>
      </c>
      <c r="CC521" s="44">
        <f t="shared" si="4642"/>
        <v>9.7799999999999994</v>
      </c>
      <c r="CD521" s="47">
        <f t="shared" si="4642"/>
        <v>-51.512550432102877</v>
      </c>
      <c r="CE521" s="45">
        <f t="shared" si="4643"/>
        <v>-3.0657080971305922E-5</v>
      </c>
      <c r="CF521" s="49"/>
      <c r="CG521" s="10"/>
      <c r="CH521" s="48"/>
      <c r="CI521" s="31"/>
    </row>
    <row r="522" spans="2:87" ht="18.649999999999999" customHeight="1" thickBot="1">
      <c r="D522" s="25"/>
      <c r="E522" s="10"/>
      <c r="F522" s="10"/>
      <c r="G522" s="31"/>
      <c r="I522" s="29"/>
      <c r="L522" s="30"/>
      <c r="N522" s="29"/>
      <c r="Q522" s="30"/>
      <c r="S522" s="29"/>
      <c r="V522" s="30"/>
      <c r="X522" s="29"/>
      <c r="AA522" s="30"/>
      <c r="AC522" s="29"/>
      <c r="AF522" s="30"/>
      <c r="AH522" s="29"/>
      <c r="AK522" s="30"/>
      <c r="AM522" s="29"/>
      <c r="AP522" s="30"/>
      <c r="AR522" s="29"/>
      <c r="AU522" s="30"/>
      <c r="AW522" s="29"/>
      <c r="AZ522" s="30"/>
      <c r="BB522" s="29"/>
      <c r="BE522" s="30"/>
      <c r="BG522" s="29"/>
      <c r="BJ522" s="30"/>
      <c r="BL522" s="29"/>
      <c r="BO522" s="30"/>
      <c r="BS522" s="65"/>
      <c r="BT522" s="65"/>
      <c r="BU522" s="46">
        <f t="shared" si="4638"/>
        <v>9.8000000000000007</v>
      </c>
      <c r="BV522" s="47">
        <f t="shared" si="4639"/>
        <v>-52.647374937126806</v>
      </c>
      <c r="BW522" s="45">
        <f t="shared" si="4640"/>
        <v>61.380339854339155</v>
      </c>
      <c r="BX522" s="49"/>
      <c r="BY522" s="10">
        <f t="shared" si="4681"/>
        <v>-162.33951246824594</v>
      </c>
      <c r="BZ522" s="48">
        <f t="shared" si="4682"/>
        <v>-2.8333589986532783</v>
      </c>
      <c r="CA522" s="31">
        <f t="shared" si="4641"/>
        <v>-2.3607391262762487E-5</v>
      </c>
      <c r="CC522" s="44">
        <f t="shared" si="4642"/>
        <v>9.8000000000000007</v>
      </c>
      <c r="CD522" s="47">
        <f t="shared" si="4642"/>
        <v>-52.647374937126806</v>
      </c>
      <c r="CE522" s="45">
        <f t="shared" si="4643"/>
        <v>-2.3607391262762487E-5</v>
      </c>
      <c r="CF522" s="49"/>
      <c r="CG522" s="10"/>
      <c r="CH522" s="48"/>
      <c r="CI522" s="31"/>
    </row>
    <row r="523" spans="2:87" ht="18.649999999999999" customHeight="1" thickBot="1">
      <c r="D523" s="254" t="s">
        <v>24</v>
      </c>
      <c r="E523" s="255"/>
      <c r="F523" s="256" t="s">
        <v>25</v>
      </c>
      <c r="G523" s="257"/>
      <c r="H523" s="123"/>
      <c r="I523" s="242" t="s">
        <v>4</v>
      </c>
      <c r="J523" s="243"/>
      <c r="K523" s="244" t="s">
        <v>5</v>
      </c>
      <c r="L523" s="245"/>
      <c r="M523" s="123"/>
      <c r="N523" s="242" t="s">
        <v>6</v>
      </c>
      <c r="O523" s="243"/>
      <c r="P523" s="244" t="s">
        <v>7</v>
      </c>
      <c r="Q523" s="245"/>
      <c r="R523" s="123"/>
      <c r="S523" s="242" t="s">
        <v>34</v>
      </c>
      <c r="T523" s="243"/>
      <c r="U523" s="244" t="s">
        <v>35</v>
      </c>
      <c r="V523" s="245"/>
      <c r="W523" s="123"/>
      <c r="X523" s="242" t="s">
        <v>47</v>
      </c>
      <c r="Y523" s="243"/>
      <c r="Z523" s="244" t="s">
        <v>48</v>
      </c>
      <c r="AA523" s="245"/>
      <c r="AB523" s="127"/>
      <c r="AC523" s="242" t="s">
        <v>63</v>
      </c>
      <c r="AD523" s="243"/>
      <c r="AE523" s="244" t="s">
        <v>8</v>
      </c>
      <c r="AF523" s="245"/>
      <c r="AG523" s="123"/>
      <c r="AH523" s="242" t="s">
        <v>78</v>
      </c>
      <c r="AI523" s="243"/>
      <c r="AJ523" s="244" t="s">
        <v>79</v>
      </c>
      <c r="AK523" s="245"/>
      <c r="AL523" s="127"/>
      <c r="AM523" s="242" t="s">
        <v>67</v>
      </c>
      <c r="AN523" s="243"/>
      <c r="AO523" s="244" t="s">
        <v>66</v>
      </c>
      <c r="AP523" s="245"/>
      <c r="AQ523" s="123"/>
      <c r="AR523" s="242" t="s">
        <v>83</v>
      </c>
      <c r="AS523" s="243"/>
      <c r="AT523" s="244" t="s">
        <v>82</v>
      </c>
      <c r="AU523" s="245"/>
      <c r="AV523" s="127"/>
      <c r="AW523" s="242" t="s">
        <v>71</v>
      </c>
      <c r="AX523" s="243"/>
      <c r="AY523" s="244" t="s">
        <v>70</v>
      </c>
      <c r="AZ523" s="245"/>
      <c r="BA523" s="123"/>
      <c r="BB523" s="124" t="s">
        <v>87</v>
      </c>
      <c r="BC523" s="125"/>
      <c r="BD523" s="122" t="s">
        <v>86</v>
      </c>
      <c r="BE523" s="126"/>
      <c r="BF523" s="127"/>
      <c r="BG523" s="242" t="s">
        <v>74</v>
      </c>
      <c r="BH523" s="243"/>
      <c r="BI523" s="244" t="s">
        <v>75</v>
      </c>
      <c r="BJ523" s="245"/>
      <c r="BK523" s="123"/>
      <c r="BL523" s="242" t="s">
        <v>91</v>
      </c>
      <c r="BM523" s="243"/>
      <c r="BN523" s="244" t="s">
        <v>90</v>
      </c>
      <c r="BO523" s="245"/>
      <c r="BP523" s="123"/>
      <c r="BQ523" s="35" t="s">
        <v>166</v>
      </c>
      <c r="BS523" s="66" t="s">
        <v>121</v>
      </c>
      <c r="BT523" s="65"/>
      <c r="BU523" s="46">
        <f t="shared" si="4638"/>
        <v>9.82</v>
      </c>
      <c r="BV523" s="47">
        <f t="shared" si="4639"/>
        <v>-54.029405483728716</v>
      </c>
      <c r="BW523" s="45">
        <f t="shared" si="4640"/>
        <v>58.133549604974306</v>
      </c>
      <c r="BX523" s="49"/>
      <c r="BY523" s="10">
        <f t="shared" si="4681"/>
        <v>-160.2131416701836</v>
      </c>
      <c r="BZ523" s="48">
        <f t="shared" si="4682"/>
        <v>-2.7962468271088308</v>
      </c>
      <c r="CA523" s="31">
        <f t="shared" si="4641"/>
        <v>-1.7172938774998399E-5</v>
      </c>
      <c r="CC523" s="44">
        <f t="shared" si="4642"/>
        <v>9.82</v>
      </c>
      <c r="CD523" s="47">
        <f t="shared" si="4642"/>
        <v>-54.029405483728716</v>
      </c>
      <c r="CE523" s="45">
        <f t="shared" si="4643"/>
        <v>-1.7172938774998399E-5</v>
      </c>
      <c r="CF523" s="49"/>
      <c r="CG523" s="10"/>
      <c r="CH523" s="48"/>
      <c r="CI523" s="31"/>
    </row>
    <row r="524" spans="2:87" ht="18.649999999999999" customHeight="1" thickTop="1" thickBot="1">
      <c r="D524" s="15">
        <v>0</v>
      </c>
      <c r="E524" s="145">
        <f t="shared" ref="E524" si="5072">(1/$E$8)*SIN($B521*$F$8)</f>
        <v>0.15143539496684871</v>
      </c>
      <c r="F524" s="15">
        <f t="shared" ref="F524" si="5073">COS($F$8*$B521)</f>
        <v>0.89084560410943869</v>
      </c>
      <c r="G524" s="37">
        <v>0</v>
      </c>
      <c r="I524" s="21">
        <v>0</v>
      </c>
      <c r="J524" s="24">
        <f t="shared" ref="J524" si="5074">(TAN($K$8*$B521))/$J$8</f>
        <v>2.9477626046536125</v>
      </c>
      <c r="K524" s="22">
        <v>1</v>
      </c>
      <c r="L524" s="23">
        <v>0</v>
      </c>
      <c r="N524" s="21">
        <f t="shared" ref="N524" si="5075">D524*I521+F524*I524-E524*J521-G524*J524</f>
        <v>0</v>
      </c>
      <c r="O524" s="24">
        <f t="shared" ref="O524" si="5076">(D524*J521+E524*I521+F524*J524+G524*I524)</f>
        <v>2.7774367532807087</v>
      </c>
      <c r="P524" s="22">
        <f t="shared" ref="P524" si="5077">D524*K521+F524*K524-E524*L521-G524*L524</f>
        <v>0.89084560410943869</v>
      </c>
      <c r="Q524" s="23">
        <f t="shared" ref="Q524" si="5078">(D524*L521+E524*K521+F524*L524+G524*K524)</f>
        <v>0</v>
      </c>
      <c r="S524" s="15">
        <v>0</v>
      </c>
      <c r="T524" s="145">
        <f t="shared" ref="T524" si="5079">(1/$T$8)*SIN($B521*$U$8)</f>
        <v>0.24439603742863927</v>
      </c>
      <c r="U524" s="15">
        <f t="shared" ref="U524" si="5080">COS($U$8*$B521)</f>
        <v>0.68002587598018083</v>
      </c>
      <c r="V524" s="37">
        <v>0</v>
      </c>
      <c r="X524" s="21">
        <f t="shared" ref="X524" si="5081">N524*S521+P524*S524-O524*T521-Q524*T524</f>
        <v>0</v>
      </c>
      <c r="Y524" s="24">
        <f t="shared" ref="Y524" si="5082">(N524*T521+O524*S521+P524*T524+Q524*S524)</f>
        <v>2.1064479967343326</v>
      </c>
      <c r="Z524" s="22">
        <f t="shared" ref="Z524" si="5083">N524*U521+P524*U524-O524*V521-Q524*V524</f>
        <v>-5.5033527680966206</v>
      </c>
      <c r="AA524" s="23">
        <f t="shared" ref="AA524" si="5084">(N524*V521+O524*U521+P524*V524+Q524*U524)</f>
        <v>0</v>
      </c>
      <c r="AB524" s="8"/>
      <c r="AC524" s="21">
        <v>0</v>
      </c>
      <c r="AD524" s="24">
        <f t="shared" ref="AD524" si="5085">(TAN($AE$8*$B521))/$AD$8</f>
        <v>3.7043384105960322</v>
      </c>
      <c r="AE524" s="22">
        <v>1</v>
      </c>
      <c r="AF524" s="23">
        <v>0</v>
      </c>
      <c r="AH524" s="21">
        <f t="shared" ref="AH524" si="5086">X524*AC521+Z524*AC524-Y524*AD521-AA524*AD524</f>
        <v>0</v>
      </c>
      <c r="AI524" s="24">
        <f t="shared" ref="AI524" si="5087">(X524*AD521+Y524*AC521+Z524*AD524+AA524*AC524)</f>
        <v>-18.279833049185978</v>
      </c>
      <c r="AJ524" s="22">
        <f t="shared" ref="AJ524" si="5088">X524*AE521+Z524*AE524-Y524*AF521-AA524*AF524</f>
        <v>-5.5033527680966206</v>
      </c>
      <c r="AK524" s="23">
        <f t="shared" ref="AK524" si="5089">(X524*AF521+Y524*AE521+Z524*AF524+AA524*AE524)</f>
        <v>0</v>
      </c>
      <c r="AL524" s="8"/>
      <c r="AM524" s="15">
        <v>0</v>
      </c>
      <c r="AN524" s="85">
        <f t="shared" ref="AN524" si="5090">(1/$AN$8)*SIN($B521*$AO$8)</f>
        <v>0.24439603742863927</v>
      </c>
      <c r="AO524" s="25">
        <f t="shared" ref="AO524" si="5091">COS($AO$8*$B521)</f>
        <v>0.68002587598018083</v>
      </c>
      <c r="AP524" s="37">
        <v>0</v>
      </c>
      <c r="AR524" s="21">
        <f t="shared" ref="AR524" si="5092">AH524*AM521+AJ524*AM524-AI524*AN521-AK524*AN524</f>
        <v>0</v>
      </c>
      <c r="AS524" s="24">
        <f t="shared" ref="AS524" si="5093">(AH524*AN521+AI524*AM521+AJ524*AN524+AK524*AM524)</f>
        <v>-13.775757091138901</v>
      </c>
      <c r="AT524" s="22">
        <f t="shared" ref="AT524" si="5094">AH524*AO521+AJ524*AO524-AI524*AP521-AK524*AP524</f>
        <v>36.465246571750349</v>
      </c>
      <c r="AU524" s="23">
        <f t="shared" ref="AU524" si="5095">(AH524*AP521+AI524*AO521+AJ524*AP524+AK524*AO524)</f>
        <v>0</v>
      </c>
      <c r="AV524" s="8"/>
      <c r="AW524" s="21">
        <v>0</v>
      </c>
      <c r="AX524" s="24">
        <f t="shared" ref="AX524" si="5096">(TAN($AY$8*$B521))/$AX$8</f>
        <v>2.9477626046536125</v>
      </c>
      <c r="AY524" s="22">
        <v>1</v>
      </c>
      <c r="AZ524" s="23">
        <v>0</v>
      </c>
      <c r="BB524" s="21">
        <f t="shared" ref="BB524" si="5097">AR524*AW521+AT524*AW524-AS524*AX521-AU524*AX524</f>
        <v>0</v>
      </c>
      <c r="BC524" s="24">
        <f t="shared" ref="BC524" si="5098">(AR524*AX521+AS524*AW521+AT524*AX524+AU524*AW524)</f>
        <v>93.715133122540124</v>
      </c>
      <c r="BD524" s="22">
        <f t="shared" ref="BD524" si="5099">AR524*AY521+AT524*AY524-AS524*AZ521-AU524*AZ524</f>
        <v>36.465246571750349</v>
      </c>
      <c r="BE524" s="23">
        <f t="shared" ref="BE524" si="5100">(AR524*AZ521+AS524*AY521+AT524*AZ524+AU524*AY524)</f>
        <v>0</v>
      </c>
      <c r="BF524" s="8"/>
      <c r="BG524" s="15">
        <v>0</v>
      </c>
      <c r="BH524" s="85">
        <f t="shared" ref="BH524" si="5101">(1/$BH$8)*SIN($B521*$BI$8)</f>
        <v>0.15143992107796364</v>
      </c>
      <c r="BI524" s="25">
        <f t="shared" ref="BI524" si="5102">COS($BI$8*$B521)</f>
        <v>0.89083867941120587</v>
      </c>
      <c r="BJ524" s="37">
        <v>0</v>
      </c>
      <c r="BL524" s="21">
        <f t="shared" ref="BL524" si="5103">BB524*BG521+BD524*BG524-BC524*BH521-BE524*BH524</f>
        <v>0</v>
      </c>
      <c r="BM524" s="24">
        <f t="shared" ref="BM524" si="5104">(BB524*BH521+BC524*BG521+BD524*BH524+BE524*BG524)</f>
        <v>89.007359494643353</v>
      </c>
      <c r="BN524" s="22">
        <f t="shared" ref="BN524" si="5105">BB524*BI521+BD524*BI524-BC524*BJ521-BE524*BJ524</f>
        <v>-95.245259174612926</v>
      </c>
      <c r="BO524" s="23">
        <f t="shared" ref="BO524" si="5106">(BB524*BJ521+BC524*BI521+BD524*BJ524+BE524*BI524)</f>
        <v>0</v>
      </c>
      <c r="BQ524" s="38">
        <f t="shared" ref="BQ524" si="5107">(180/PI())*ATAN(-1*(($BL$8*BM521+BO521+$BL$8*BM524+BO524)/($BL$8*BL521+BN521+$BL$8*BL524+BN524)))</f>
        <v>-3.8732923205445395</v>
      </c>
      <c r="BS524" s="67">
        <f t="shared" ref="BS524" si="5108">20*LOG(((($BL$8*BL521+BN521-$BL$8*BL524-BN524)^2+($BL$8*BM521+BO521-$BL$8*BM524-BO524)^2)/(($BL$8*BL521+BN521+$BL$8*BL524+BN524)^2+($BL$8*BM521+BO521+$BL$8*BM524+BO524)^2))^0.5)</f>
        <v>-4.7660225121568846E-4</v>
      </c>
      <c r="BT524" s="65"/>
      <c r="BU524" s="46">
        <f t="shared" si="4638"/>
        <v>9.84</v>
      </c>
      <c r="BV524" s="47">
        <f t="shared" si="4639"/>
        <v>-55.733694612519983</v>
      </c>
      <c r="BW524" s="45">
        <f t="shared" si="4640"/>
        <v>54.929286771570702</v>
      </c>
      <c r="BX524" s="49"/>
      <c r="BY524" s="10">
        <f t="shared" si="4681"/>
        <v>-157.99341709406977</v>
      </c>
      <c r="BZ524" s="48">
        <f t="shared" si="4682"/>
        <v>-2.7575053247682089</v>
      </c>
      <c r="CA524" s="31">
        <f t="shared" si="4641"/>
        <v>-1.1598863299357001E-5</v>
      </c>
      <c r="CC524" s="44">
        <f t="shared" si="4642"/>
        <v>9.84</v>
      </c>
      <c r="CD524" s="47">
        <f t="shared" si="4642"/>
        <v>-55.733694612519983</v>
      </c>
      <c r="CE524" s="45">
        <f t="shared" si="4643"/>
        <v>-1.1598863299357001E-5</v>
      </c>
      <c r="CF524" s="49"/>
      <c r="CG524" s="10"/>
      <c r="CH524" s="48"/>
      <c r="CI524" s="31"/>
    </row>
    <row r="525" spans="2:87" ht="18.649999999999999" customHeight="1">
      <c r="BS525" s="32"/>
      <c r="BU525" s="46">
        <f t="shared" si="4638"/>
        <v>9.86</v>
      </c>
      <c r="BV525" s="47">
        <f t="shared" si="4639"/>
        <v>-57.878259197200649</v>
      </c>
      <c r="BW525" s="45">
        <f t="shared" si="4640"/>
        <v>51.769418429689374</v>
      </c>
      <c r="BX525" s="49"/>
      <c r="BY525" s="10">
        <f t="shared" si="4681"/>
        <v>-155.70559533653332</v>
      </c>
      <c r="BZ525" s="48">
        <f t="shared" si="4682"/>
        <v>-2.7175753024004345</v>
      </c>
      <c r="CA525" s="31">
        <f t="shared" si="4641"/>
        <v>-7.0787853847426719E-6</v>
      </c>
      <c r="CC525" s="44">
        <f t="shared" si="4642"/>
        <v>9.86</v>
      </c>
      <c r="CD525" s="47">
        <f t="shared" si="4642"/>
        <v>-57.878259197200649</v>
      </c>
      <c r="CE525" s="45">
        <f t="shared" si="4643"/>
        <v>-7.0787853847426719E-6</v>
      </c>
      <c r="CF525" s="49"/>
      <c r="CG525" s="10"/>
      <c r="CH525" s="48"/>
      <c r="CI525" s="31"/>
    </row>
    <row r="526" spans="2:87" ht="18.649999999999999" customHeight="1" thickBot="1">
      <c r="D526" s="8"/>
      <c r="E526" s="8" t="s">
        <v>93</v>
      </c>
      <c r="F526" s="8"/>
      <c r="G526" s="8"/>
      <c r="H526" s="8"/>
      <c r="I526" s="8"/>
      <c r="J526" s="8" t="s">
        <v>94</v>
      </c>
      <c r="K526" s="8"/>
      <c r="L526" s="8"/>
      <c r="M526" s="8"/>
      <c r="N526" s="8"/>
      <c r="O526" s="8" t="s">
        <v>95</v>
      </c>
      <c r="P526" s="8"/>
      <c r="Q526" s="8"/>
      <c r="R526" s="8"/>
      <c r="S526" s="8"/>
      <c r="T526" s="8" t="s">
        <v>96</v>
      </c>
      <c r="U526" s="8"/>
      <c r="V526" s="8"/>
      <c r="W526" s="8"/>
      <c r="X526" s="8"/>
      <c r="Y526" s="8" t="s">
        <v>97</v>
      </c>
      <c r="Z526" s="8"/>
      <c r="AA526" s="8"/>
      <c r="AB526" s="8"/>
      <c r="AC526" s="8"/>
      <c r="AD526" s="8" t="s">
        <v>98</v>
      </c>
      <c r="AE526" s="8"/>
      <c r="AF526" s="8"/>
      <c r="AG526" s="8"/>
      <c r="AH526" s="8"/>
      <c r="AI526" s="8" t="s">
        <v>99</v>
      </c>
      <c r="AJ526" s="8"/>
      <c r="AK526" s="8"/>
      <c r="AL526" s="8"/>
      <c r="AM526" s="8"/>
      <c r="AN526" s="8" t="s">
        <v>96</v>
      </c>
      <c r="AO526" s="8"/>
      <c r="AP526" s="8"/>
      <c r="AQ526" s="8"/>
      <c r="AR526" s="8"/>
      <c r="AS526" s="8" t="s">
        <v>100</v>
      </c>
      <c r="AT526" s="8"/>
      <c r="AU526" s="8"/>
      <c r="AV526" s="8"/>
      <c r="AW526" s="8"/>
      <c r="AX526" s="8" t="s">
        <v>94</v>
      </c>
      <c r="AY526" s="8"/>
      <c r="AZ526" s="8"/>
      <c r="BA526" s="8"/>
      <c r="BB526" s="8"/>
      <c r="BC526" s="8" t="s">
        <v>101</v>
      </c>
      <c r="BD526" s="8"/>
      <c r="BE526" s="8"/>
      <c r="BF526" s="8"/>
      <c r="BG526" s="8"/>
      <c r="BH526" s="8" t="s">
        <v>96</v>
      </c>
      <c r="BI526" s="8"/>
      <c r="BJ526" s="8"/>
      <c r="BK526" s="8"/>
      <c r="BL526" s="8"/>
      <c r="BM526" s="8" t="s">
        <v>102</v>
      </c>
      <c r="BN526" s="8"/>
      <c r="BO526" s="8"/>
      <c r="BP526" s="8"/>
      <c r="BU526" s="46">
        <f t="shared" si="4638"/>
        <v>9.8800000000000008</v>
      </c>
      <c r="BV526" s="47">
        <f t="shared" si="4639"/>
        <v>-60.662506271786533</v>
      </c>
      <c r="BW526" s="45">
        <f t="shared" si="4640"/>
        <v>48.655306522958497</v>
      </c>
      <c r="BX526" s="49"/>
      <c r="BY526" s="10">
        <f t="shared" si="4681"/>
        <v>-153.37859385857948</v>
      </c>
      <c r="BZ526" s="48">
        <f t="shared" si="4682"/>
        <v>-2.6769614649113658</v>
      </c>
      <c r="CA526" s="31">
        <f t="shared" si="4641"/>
        <v>-3.7284976241269679E-6</v>
      </c>
      <c r="CC526" s="44">
        <f t="shared" si="4642"/>
        <v>9.8800000000000008</v>
      </c>
      <c r="CD526" s="47">
        <f t="shared" si="4642"/>
        <v>-60.662506271786533</v>
      </c>
      <c r="CE526" s="45">
        <f t="shared" si="4643"/>
        <v>-3.7284976241269679E-6</v>
      </c>
      <c r="CF526" s="49"/>
      <c r="CG526" s="10"/>
      <c r="CH526" s="48"/>
      <c r="CI526" s="31"/>
    </row>
    <row r="527" spans="2:87" ht="18.649999999999999" customHeight="1" thickBot="1">
      <c r="B527" s="16"/>
      <c r="D527" s="250" t="s">
        <v>22</v>
      </c>
      <c r="E527" s="251"/>
      <c r="F527" s="252" t="s">
        <v>23</v>
      </c>
      <c r="G527" s="253"/>
      <c r="H527" s="123"/>
      <c r="I527" s="242" t="s">
        <v>1</v>
      </c>
      <c r="J527" s="243"/>
      <c r="K527" s="244" t="s">
        <v>2</v>
      </c>
      <c r="L527" s="245"/>
      <c r="M527" s="123"/>
      <c r="N527" s="242" t="s">
        <v>43</v>
      </c>
      <c r="O527" s="243"/>
      <c r="P527" s="244" t="s">
        <v>44</v>
      </c>
      <c r="Q527" s="245"/>
      <c r="R527" s="123"/>
      <c r="S527" s="242" t="s">
        <v>32</v>
      </c>
      <c r="T527" s="243"/>
      <c r="U527" s="244" t="s">
        <v>33</v>
      </c>
      <c r="V527" s="245"/>
      <c r="W527" s="123"/>
      <c r="X527" s="242" t="s">
        <v>45</v>
      </c>
      <c r="Y527" s="243"/>
      <c r="Z527" s="244" t="s">
        <v>46</v>
      </c>
      <c r="AA527" s="245"/>
      <c r="AB527" s="127"/>
      <c r="AC527" s="242" t="s">
        <v>62</v>
      </c>
      <c r="AD527" s="243"/>
      <c r="AE527" s="244" t="s">
        <v>3</v>
      </c>
      <c r="AF527" s="245"/>
      <c r="AG527" s="123"/>
      <c r="AH527" s="242" t="s">
        <v>76</v>
      </c>
      <c r="AI527" s="243"/>
      <c r="AJ527" s="244" t="s">
        <v>77</v>
      </c>
      <c r="AK527" s="245"/>
      <c r="AL527" s="127"/>
      <c r="AM527" s="242" t="s">
        <v>64</v>
      </c>
      <c r="AN527" s="243"/>
      <c r="AO527" s="244" t="s">
        <v>65</v>
      </c>
      <c r="AP527" s="245"/>
      <c r="AQ527" s="123"/>
      <c r="AR527" s="242" t="s">
        <v>80</v>
      </c>
      <c r="AS527" s="243"/>
      <c r="AT527" s="244" t="s">
        <v>81</v>
      </c>
      <c r="AU527" s="245"/>
      <c r="AV527" s="127"/>
      <c r="AW527" s="242" t="s">
        <v>68</v>
      </c>
      <c r="AX527" s="243"/>
      <c r="AY527" s="244" t="s">
        <v>69</v>
      </c>
      <c r="AZ527" s="245"/>
      <c r="BA527" s="123"/>
      <c r="BB527" s="246" t="s">
        <v>84</v>
      </c>
      <c r="BC527" s="247"/>
      <c r="BD527" s="248" t="s">
        <v>85</v>
      </c>
      <c r="BE527" s="249"/>
      <c r="BF527" s="127"/>
      <c r="BG527" s="242" t="s">
        <v>72</v>
      </c>
      <c r="BH527" s="243"/>
      <c r="BI527" s="244" t="s">
        <v>73</v>
      </c>
      <c r="BJ527" s="245"/>
      <c r="BK527" s="123"/>
      <c r="BL527" s="242" t="s">
        <v>88</v>
      </c>
      <c r="BM527" s="243"/>
      <c r="BN527" s="244" t="s">
        <v>89</v>
      </c>
      <c r="BO527" s="245"/>
      <c r="BP527" s="123"/>
      <c r="BQ527" s="19" t="s">
        <v>165</v>
      </c>
      <c r="BS527" s="63" t="s">
        <v>120</v>
      </c>
      <c r="BT527" s="4"/>
      <c r="BU527" s="46">
        <f t="shared" si="4638"/>
        <v>9.9</v>
      </c>
      <c r="BV527" s="47">
        <f t="shared" si="4639"/>
        <v>-64.46071710934865</v>
      </c>
      <c r="BW527" s="45">
        <f t="shared" si="4640"/>
        <v>45.587734645786973</v>
      </c>
      <c r="BX527" s="49"/>
      <c r="BY527" s="10">
        <f t="shared" si="4681"/>
        <v>-151.04701330525006</v>
      </c>
      <c r="BZ527" s="48">
        <f t="shared" si="4682"/>
        <v>-2.6362677074802963</v>
      </c>
      <c r="CA527" s="31">
        <f t="shared" si="4641"/>
        <v>-1.5549365711613205E-6</v>
      </c>
      <c r="CC527" s="44">
        <f t="shared" si="4642"/>
        <v>9.9</v>
      </c>
      <c r="CD527" s="47">
        <f t="shared" si="4642"/>
        <v>-64.46071710934865</v>
      </c>
      <c r="CE527" s="45">
        <f t="shared" si="4643"/>
        <v>-1.5549365711613205E-6</v>
      </c>
      <c r="CF527" s="49"/>
      <c r="CG527" s="10"/>
      <c r="CH527" s="48"/>
      <c r="CI527" s="31"/>
    </row>
    <row r="528" spans="2:87" ht="18.649999999999999" customHeight="1" thickTop="1" thickBot="1">
      <c r="B528" s="39">
        <v>1.44</v>
      </c>
      <c r="D528" s="25">
        <f t="shared" ref="D528" si="5109">COS($F$8*$B528)</f>
        <v>0.8878084015399581</v>
      </c>
      <c r="E528" s="26">
        <v>0</v>
      </c>
      <c r="F528" s="10">
        <v>0</v>
      </c>
      <c r="G528" s="85">
        <f t="shared" ref="G528" si="5110">$E$8*SIN($B528*$F$8)</f>
        <v>1.380639771770892</v>
      </c>
      <c r="I528" s="21">
        <v>1</v>
      </c>
      <c r="J528" s="24">
        <v>0</v>
      </c>
      <c r="K528" s="22">
        <v>0</v>
      </c>
      <c r="L528" s="23">
        <v>0</v>
      </c>
      <c r="N528" s="21">
        <f t="shared" ref="N528" si="5111">D528*I528+F528*I531-E528*J528-G528*J531</f>
        <v>-3.3510181351415715</v>
      </c>
      <c r="O528" s="24">
        <f t="shared" ref="O528" si="5112">(D528*J528+E528*I528+F528*J531+G528*I531)</f>
        <v>0</v>
      </c>
      <c r="P528" s="22">
        <f t="shared" ref="P528" si="5113">D528*K528+F528*K531-E528*L528-G528*L531</f>
        <v>0</v>
      </c>
      <c r="Q528" s="23">
        <f t="shared" ref="Q528" si="5114">(D528*L528+E528*K528+F528*L531+G528*K531)</f>
        <v>1.380639771770892</v>
      </c>
      <c r="S528" s="25">
        <f t="shared" ref="S528" si="5115">COS($U$8*$B528)</f>
        <v>0.67148161185809352</v>
      </c>
      <c r="T528" s="26">
        <v>0</v>
      </c>
      <c r="U528" s="10">
        <v>0</v>
      </c>
      <c r="V528" s="85">
        <f t="shared" ref="V528" si="5116">$T$8*SIN($B528*$U$8)</f>
        <v>2.2230636528062147</v>
      </c>
      <c r="X528" s="21">
        <f t="shared" ref="X528" si="5117">N528*S528+P528*S531-O528*T528-Q528*T531</f>
        <v>-2.5911748469997358</v>
      </c>
      <c r="Y528" s="24">
        <f t="shared" ref="Y528" si="5118">(N528*T528+O528*S528+P528*T531+Q528*S531)</f>
        <v>0</v>
      </c>
      <c r="Z528" s="22">
        <f t="shared" ref="Z528" si="5119">N528*U528+P528*U531-O528*V528-Q528*V531</f>
        <v>0</v>
      </c>
      <c r="AA528" s="23">
        <f t="shared" ref="AA528" si="5120">(N528*V528+O528*U528+P528*V531+Q528*U531)</f>
        <v>-6.5224523967835824</v>
      </c>
      <c r="AB528" s="8"/>
      <c r="AC528" s="21">
        <v>1</v>
      </c>
      <c r="AD528" s="24">
        <v>0</v>
      </c>
      <c r="AE528" s="22">
        <v>0</v>
      </c>
      <c r="AF528" s="23">
        <v>0</v>
      </c>
      <c r="AH528" s="21">
        <f t="shared" ref="AH528" si="5121">X528*AC528+Z528*AC531-Y528*AD528-AA528*AD531</f>
        <v>22.845474917748753</v>
      </c>
      <c r="AI528" s="24">
        <f t="shared" ref="AI528" si="5122">(X528*AD528+Y528*AC528+Z528*AD531+AA528*AC531)</f>
        <v>0</v>
      </c>
      <c r="AJ528" s="22">
        <f t="shared" ref="AJ528" si="5123">X528*AE528+Z528*AE531-Y528*AF528-AA528*AF531</f>
        <v>0</v>
      </c>
      <c r="AK528" s="23">
        <f t="shared" ref="AK528" si="5124">(X528*AF528+Y528*AE528+Z528*AF531+AA528*AE531)</f>
        <v>-6.5224523967835824</v>
      </c>
      <c r="AL528" s="8"/>
      <c r="AM528" s="25">
        <f t="shared" ref="AM528" si="5125">COS($AO$8*$B528)</f>
        <v>0.67148161185809352</v>
      </c>
      <c r="AN528" s="26">
        <v>0</v>
      </c>
      <c r="AO528" s="10">
        <v>0</v>
      </c>
      <c r="AP528" s="85">
        <f t="shared" ref="AP528" si="5126">$AN$8*SIN($B528*$AO$8)</f>
        <v>2.2230636528062147</v>
      </c>
      <c r="AR528" s="21">
        <f t="shared" ref="AR528" si="5127">AH528*AM528+AJ528*AM531-AI528*AN528-AK528*AN531</f>
        <v>16.951408193705621</v>
      </c>
      <c r="AS528" s="24">
        <f t="shared" ref="AS528" si="5128">(AH528*AN528+AI528*AM528+AJ528*AN531+AK528*AM531)</f>
        <v>0</v>
      </c>
      <c r="AT528" s="22">
        <f t="shared" ref="AT528" si="5129">AH528*AO528+AJ528*AO531-AI528*AP528-AK528*AP531</f>
        <v>0</v>
      </c>
      <c r="AU528" s="23">
        <f t="shared" ref="AU528" si="5130">(AH528*AP528+AI528*AO528+AJ528*AP531+AK528*AO531)</f>
        <v>46.407238072083373</v>
      </c>
      <c r="AV528" s="8"/>
      <c r="AW528" s="21">
        <v>1</v>
      </c>
      <c r="AX528" s="24">
        <v>0</v>
      </c>
      <c r="AY528" s="22">
        <v>0</v>
      </c>
      <c r="AZ528" s="23">
        <v>0</v>
      </c>
      <c r="BB528" s="21">
        <f t="shared" ref="BB528" si="5131">AR528*AW528+AT528*AW531-AS528*AX528-AU528*AX531</f>
        <v>-125.52763395479732</v>
      </c>
      <c r="BC528" s="24">
        <f t="shared" ref="BC528" si="5132">(AR528*AX528+AS528*AW528+AT528*AX531+AU528*AW531)</f>
        <v>0</v>
      </c>
      <c r="BD528" s="22">
        <f t="shared" ref="BD528" si="5133">AR528*AY528+AT528*AY531-AS528*AZ528-AU528*AZ531</f>
        <v>0</v>
      </c>
      <c r="BE528" s="23">
        <f t="shared" ref="BE528" si="5134">(AR528*AZ528+AS528*AY528+AT528*AZ531+AU528*AY531)</f>
        <v>46.407238072083373</v>
      </c>
      <c r="BF528" s="8"/>
      <c r="BG528" s="25">
        <f t="shared" ref="BG528" si="5135">COS($BI$8*$B528)</f>
        <v>0.88780128800515568</v>
      </c>
      <c r="BH528" s="26">
        <v>0</v>
      </c>
      <c r="BI528" s="10">
        <v>0</v>
      </c>
      <c r="BJ528" s="85">
        <f t="shared" ref="BJ528" si="5136">$BH$8*SIN($B528*$BI$8)</f>
        <v>1.3806809396625563</v>
      </c>
      <c r="BL528" s="21">
        <f t="shared" ref="BL528" si="5137">BB528*BG528+BD528*BG531-BC528*BH528-BE528*BH531</f>
        <v>-118.56288277958744</v>
      </c>
      <c r="BM528" s="24">
        <f t="shared" ref="BM528" si="5138">(BB528*BH528+BC528*BG528+BD528*BH531+BE528*BG531)</f>
        <v>0</v>
      </c>
      <c r="BN528" s="22">
        <f t="shared" ref="BN528" si="5139">BB528*BI528+BD528*BI531-BC528*BJ528-BE528*BJ531</f>
        <v>0</v>
      </c>
      <c r="BO528" s="23">
        <f t="shared" ref="BO528" si="5140">(BB528*BJ528+BC528*BI528+BD528*BJ531+BE528*BI531)</f>
        <v>-132.11320586916946</v>
      </c>
      <c r="BQ528" s="27">
        <f t="shared" ref="BQ528" si="5141">20*LOG((2*$BL$8)/(($BL$8*BL528+BN528+$BL$8*BL531+BN531)^2+($BL$8*BM528+BO528+$BL$8*BM531+BO531)^2)^0.5)</f>
        <v>-41.529947904040448</v>
      </c>
      <c r="BS528" s="64">
        <f t="shared" ref="BS528" si="5142">((BL528^2+BM528^2)/(BL531^2+BM531^2))^0.5</f>
        <v>1.11431457279321</v>
      </c>
      <c r="BT528" s="4"/>
      <c r="BU528" s="46">
        <f t="shared" si="4638"/>
        <v>9.92</v>
      </c>
      <c r="BV528" s="47">
        <f t="shared" si="4639"/>
        <v>-70.104034129835838</v>
      </c>
      <c r="BW528" s="45">
        <f t="shared" si="4640"/>
        <v>42.566794379682037</v>
      </c>
      <c r="BX528" s="49"/>
      <c r="BY528" s="10">
        <f t="shared" si="4681"/>
        <v>-148.75488273610242</v>
      </c>
      <c r="BZ528" s="48">
        <f t="shared" si="4682"/>
        <v>-2.5962624821630582</v>
      </c>
      <c r="CA528" s="31">
        <f t="shared" si="4641"/>
        <v>-4.240147057818272E-7</v>
      </c>
      <c r="CC528" s="44">
        <f t="shared" si="4642"/>
        <v>9.92</v>
      </c>
      <c r="CD528" s="47">
        <f t="shared" si="4642"/>
        <v>-70.104034129835838</v>
      </c>
      <c r="CE528" s="45">
        <f t="shared" si="4643"/>
        <v>-4.240147057818272E-7</v>
      </c>
      <c r="CF528" s="49"/>
      <c r="CG528" s="10"/>
      <c r="CH528" s="48"/>
      <c r="CI528" s="31"/>
    </row>
    <row r="529" spans="2:87" ht="18.649999999999999" customHeight="1" thickBot="1">
      <c r="D529" s="25"/>
      <c r="E529" s="10"/>
      <c r="F529" s="10"/>
      <c r="G529" s="31"/>
      <c r="I529" s="29"/>
      <c r="L529" s="30"/>
      <c r="N529" s="29"/>
      <c r="Q529" s="30"/>
      <c r="S529" s="29"/>
      <c r="V529" s="30"/>
      <c r="X529" s="29"/>
      <c r="AA529" s="30"/>
      <c r="AC529" s="29"/>
      <c r="AF529" s="30"/>
      <c r="AH529" s="29"/>
      <c r="AK529" s="30"/>
      <c r="AM529" s="29"/>
      <c r="AP529" s="30"/>
      <c r="AR529" s="29"/>
      <c r="AU529" s="30"/>
      <c r="AW529" s="29"/>
      <c r="AZ529" s="30"/>
      <c r="BB529" s="29"/>
      <c r="BE529" s="30"/>
      <c r="BG529" s="29"/>
      <c r="BJ529" s="30"/>
      <c r="BL529" s="29"/>
      <c r="BO529" s="30"/>
      <c r="BS529" s="65"/>
      <c r="BT529" s="65"/>
      <c r="BU529" s="46">
        <f t="shared" si="4638"/>
        <v>9.94</v>
      </c>
      <c r="BV529" s="47">
        <f t="shared" si="4639"/>
        <v>-80.136959434593109</v>
      </c>
      <c r="BW529" s="45">
        <f t="shared" si="4640"/>
        <v>39.591696724960052</v>
      </c>
      <c r="BX529" s="49"/>
      <c r="BY529" s="10">
        <f t="shared" si="4681"/>
        <v>-146.56279810017671</v>
      </c>
      <c r="BZ529" s="48">
        <f t="shared" si="4682"/>
        <v>-2.5580033877837733</v>
      </c>
      <c r="CA529" s="31">
        <f t="shared" si="4641"/>
        <v>-4.2081223725987889E-8</v>
      </c>
      <c r="CC529" s="44">
        <f t="shared" si="4642"/>
        <v>9.94</v>
      </c>
      <c r="CD529" s="47">
        <f t="shared" si="4642"/>
        <v>-80.136959434593109</v>
      </c>
      <c r="CE529" s="45">
        <f t="shared" si="4643"/>
        <v>-4.2081223725987889E-8</v>
      </c>
      <c r="CF529" s="49"/>
      <c r="CG529" s="10"/>
      <c r="CH529" s="48"/>
      <c r="CI529" s="31"/>
    </row>
    <row r="530" spans="2:87" ht="18.649999999999999" customHeight="1" thickBot="1">
      <c r="D530" s="254" t="s">
        <v>24</v>
      </c>
      <c r="E530" s="255"/>
      <c r="F530" s="256" t="s">
        <v>25</v>
      </c>
      <c r="G530" s="257"/>
      <c r="H530" s="123"/>
      <c r="I530" s="242" t="s">
        <v>4</v>
      </c>
      <c r="J530" s="243"/>
      <c r="K530" s="244" t="s">
        <v>5</v>
      </c>
      <c r="L530" s="245"/>
      <c r="M530" s="123"/>
      <c r="N530" s="242" t="s">
        <v>6</v>
      </c>
      <c r="O530" s="243"/>
      <c r="P530" s="244" t="s">
        <v>7</v>
      </c>
      <c r="Q530" s="245"/>
      <c r="R530" s="123"/>
      <c r="S530" s="242" t="s">
        <v>34</v>
      </c>
      <c r="T530" s="243"/>
      <c r="U530" s="244" t="s">
        <v>35</v>
      </c>
      <c r="V530" s="245"/>
      <c r="W530" s="123"/>
      <c r="X530" s="242" t="s">
        <v>47</v>
      </c>
      <c r="Y530" s="243"/>
      <c r="Z530" s="244" t="s">
        <v>48</v>
      </c>
      <c r="AA530" s="245"/>
      <c r="AB530" s="127"/>
      <c r="AC530" s="242" t="s">
        <v>63</v>
      </c>
      <c r="AD530" s="243"/>
      <c r="AE530" s="244" t="s">
        <v>8</v>
      </c>
      <c r="AF530" s="245"/>
      <c r="AG530" s="123"/>
      <c r="AH530" s="242" t="s">
        <v>78</v>
      </c>
      <c r="AI530" s="243"/>
      <c r="AJ530" s="244" t="s">
        <v>79</v>
      </c>
      <c r="AK530" s="245"/>
      <c r="AL530" s="127"/>
      <c r="AM530" s="242" t="s">
        <v>67</v>
      </c>
      <c r="AN530" s="243"/>
      <c r="AO530" s="244" t="s">
        <v>66</v>
      </c>
      <c r="AP530" s="245"/>
      <c r="AQ530" s="123"/>
      <c r="AR530" s="242" t="s">
        <v>83</v>
      </c>
      <c r="AS530" s="243"/>
      <c r="AT530" s="244" t="s">
        <v>82</v>
      </c>
      <c r="AU530" s="245"/>
      <c r="AV530" s="127"/>
      <c r="AW530" s="242" t="s">
        <v>71</v>
      </c>
      <c r="AX530" s="243"/>
      <c r="AY530" s="244" t="s">
        <v>70</v>
      </c>
      <c r="AZ530" s="245"/>
      <c r="BA530" s="123"/>
      <c r="BB530" s="124" t="s">
        <v>87</v>
      </c>
      <c r="BC530" s="125"/>
      <c r="BD530" s="122" t="s">
        <v>86</v>
      </c>
      <c r="BE530" s="126"/>
      <c r="BF530" s="127"/>
      <c r="BG530" s="242" t="s">
        <v>74</v>
      </c>
      <c r="BH530" s="243"/>
      <c r="BI530" s="244" t="s">
        <v>75</v>
      </c>
      <c r="BJ530" s="245"/>
      <c r="BK530" s="123"/>
      <c r="BL530" s="242" t="s">
        <v>91</v>
      </c>
      <c r="BM530" s="243"/>
      <c r="BN530" s="244" t="s">
        <v>90</v>
      </c>
      <c r="BO530" s="245"/>
      <c r="BP530" s="123"/>
      <c r="BQ530" s="35" t="s">
        <v>166</v>
      </c>
      <c r="BS530" s="66" t="s">
        <v>121</v>
      </c>
      <c r="BT530" s="65"/>
      <c r="BU530" s="46">
        <f t="shared" si="4638"/>
        <v>9.9600000000000009</v>
      </c>
      <c r="BV530" s="47">
        <f t="shared" si="4639"/>
        <v>-120.58070746112543</v>
      </c>
      <c r="BW530" s="45">
        <f t="shared" si="4640"/>
        <v>36.66044076295632</v>
      </c>
      <c r="BX530" s="49"/>
      <c r="BY530" s="10">
        <f t="shared" si="4681"/>
        <v>-144.56223449051737</v>
      </c>
      <c r="BZ530" s="48">
        <f t="shared" si="4682"/>
        <v>-2.5230869658996351</v>
      </c>
      <c r="CA530" s="31">
        <f t="shared" si="4641"/>
        <v>-3.8004145456873357E-12</v>
      </c>
      <c r="CC530" s="44">
        <f t="shared" si="4642"/>
        <v>9.9600000000000009</v>
      </c>
      <c r="CD530" s="47">
        <f t="shared" si="4642"/>
        <v>-120.58070746112543</v>
      </c>
      <c r="CE530" s="45">
        <f t="shared" si="4643"/>
        <v>-3.8004145456873357E-12</v>
      </c>
      <c r="CF530" s="49"/>
      <c r="CG530" s="10"/>
      <c r="CH530" s="48"/>
      <c r="CI530" s="31"/>
    </row>
    <row r="531" spans="2:87" ht="18.649999999999999" customHeight="1" thickTop="1" thickBot="1">
      <c r="D531" s="15">
        <v>0</v>
      </c>
      <c r="E531" s="145">
        <f t="shared" ref="E531" si="5143">(1/$E$8)*SIN($B528*$F$8)</f>
        <v>0.15340441908565466</v>
      </c>
      <c r="F531" s="15">
        <f t="shared" ref="F531" si="5144">COS($F$8*$B528)</f>
        <v>0.8878084015399581</v>
      </c>
      <c r="G531" s="37">
        <v>0</v>
      </c>
      <c r="I531" s="21">
        <v>0</v>
      </c>
      <c r="J531" s="24">
        <f t="shared" ref="J531" si="5145">(TAN($K$8*$B528))/$J$8</f>
        <v>3.0701900838656524</v>
      </c>
      <c r="K531" s="22">
        <v>1</v>
      </c>
      <c r="L531" s="23">
        <v>0</v>
      </c>
      <c r="N531" s="21">
        <f t="shared" ref="N531" si="5146">D531*I528+F531*I531-E531*J528-G531*J531</f>
        <v>0</v>
      </c>
      <c r="O531" s="24">
        <f t="shared" ref="O531" si="5147">(D531*J528+E531*I528+F531*J531+G531*I531)</f>
        <v>2.8791449698662497</v>
      </c>
      <c r="P531" s="22">
        <f t="shared" ref="P531" si="5148">D531*K528+F531*K531-E531*L528-G531*L531</f>
        <v>0.8878084015399581</v>
      </c>
      <c r="Q531" s="23">
        <f t="shared" ref="Q531" si="5149">(D531*L528+E531*K528+F531*L531+G531*K531)</f>
        <v>0</v>
      </c>
      <c r="S531" s="15">
        <v>0</v>
      </c>
      <c r="T531" s="145">
        <f t="shared" ref="T531" si="5150">(1/$T$8)*SIN($B528*$U$8)</f>
        <v>0.24700707253402382</v>
      </c>
      <c r="U531" s="15">
        <f t="shared" ref="U531" si="5151">COS($U$8*$B528)</f>
        <v>0.67148161185809352</v>
      </c>
      <c r="V531" s="37">
        <v>0</v>
      </c>
      <c r="X531" s="21">
        <f t="shared" ref="X531" si="5152">N531*S528+P531*S531-O531*T528-Q531*T531</f>
        <v>0</v>
      </c>
      <c r="Y531" s="24">
        <f t="shared" ref="Y531" si="5153">(N531*T528+O531*S528+P531*T531+Q531*S531)</f>
        <v>2.1525878593744077</v>
      </c>
      <c r="Z531" s="22">
        <f t="shared" ref="Z531" si="5154">N531*U528+P531*U531-O531*V528-Q531*V531</f>
        <v>-5.8043755171822955</v>
      </c>
      <c r="AA531" s="23">
        <f t="shared" ref="AA531" si="5155">(N531*V528+O531*U528+P531*V531+Q531*U531)</f>
        <v>0</v>
      </c>
      <c r="AB531" s="8"/>
      <c r="AC531" s="21">
        <v>0</v>
      </c>
      <c r="AD531" s="24">
        <f t="shared" ref="AD531" si="5156">(TAN($AE$8*$B528))/$AD$8</f>
        <v>3.8998597793204386</v>
      </c>
      <c r="AE531" s="22">
        <v>1</v>
      </c>
      <c r="AF531" s="23">
        <v>0</v>
      </c>
      <c r="AH531" s="21">
        <f t="shared" ref="AH531" si="5157">X531*AC528+Z531*AC531-Y531*AD528-AA531*AD531</f>
        <v>0</v>
      </c>
      <c r="AI531" s="24">
        <f t="shared" ref="AI531" si="5158">(X531*AD528+Y531*AC528+Z531*AD531+AA531*AC531)</f>
        <v>-20.483662764157096</v>
      </c>
      <c r="AJ531" s="22">
        <f t="shared" ref="AJ531" si="5159">X531*AE528+Z531*AE531-Y531*AF528-AA531*AF531</f>
        <v>-5.8043755171822955</v>
      </c>
      <c r="AK531" s="23">
        <f t="shared" ref="AK531" si="5160">(X531*AF528+Y531*AE528+Z531*AF531+AA531*AE531)</f>
        <v>0</v>
      </c>
      <c r="AL531" s="8"/>
      <c r="AM531" s="15">
        <v>0</v>
      </c>
      <c r="AN531" s="85">
        <f t="shared" ref="AN531" si="5161">(1/$AN$8)*SIN($B528*$AO$8)</f>
        <v>0.24700707253402382</v>
      </c>
      <c r="AO531" s="25">
        <f t="shared" ref="AO531" si="5162">COS($AO$8*$B528)</f>
        <v>0.67148161185809352</v>
      </c>
      <c r="AP531" s="37">
        <v>0</v>
      </c>
      <c r="AR531" s="21">
        <f t="shared" ref="AR531" si="5163">AH531*AM528+AJ531*AM531-AI531*AN528-AK531*AN531</f>
        <v>0</v>
      </c>
      <c r="AS531" s="24">
        <f t="shared" ref="AS531" si="5164">(AH531*AN528+AI531*AM528+AJ531*AN531+AK531*AM531)</f>
        <v>-15.188124694021177</v>
      </c>
      <c r="AT531" s="22">
        <f t="shared" ref="AT531" si="5165">AH531*AO528+AJ531*AO531-AI531*AP528-AK531*AP531</f>
        <v>41.638954739230492</v>
      </c>
      <c r="AU531" s="23">
        <f t="shared" ref="AU531" si="5166">(AH531*AP528+AI531*AO528+AJ531*AP531+AK531*AO531)</f>
        <v>0</v>
      </c>
      <c r="AV531" s="8"/>
      <c r="AW531" s="21">
        <v>0</v>
      </c>
      <c r="AX531" s="24">
        <f t="shared" ref="AX531" si="5167">(TAN($AY$8*$B528))/$AX$8</f>
        <v>3.0701900838656524</v>
      </c>
      <c r="AY531" s="22">
        <v>1</v>
      </c>
      <c r="AZ531" s="23">
        <v>0</v>
      </c>
      <c r="BB531" s="21">
        <f t="shared" ref="BB531" si="5168">AR531*AW528+AT531*AW531-AS531*AX528-AU531*AX531</f>
        <v>0</v>
      </c>
      <c r="BC531" s="24">
        <f t="shared" ref="BC531" si="5169">(AR531*AX528+AS531*AW528+AT531*AX531+AU531*AW531)</f>
        <v>112.65138124889498</v>
      </c>
      <c r="BD531" s="22">
        <f t="shared" ref="BD531" si="5170">AR531*AY528+AT531*AY531-AS531*AZ528-AU531*AZ531</f>
        <v>41.638954739230492</v>
      </c>
      <c r="BE531" s="23">
        <f t="shared" ref="BE531" si="5171">(AR531*AZ528+AS531*AY528+AT531*AZ531+AU531*AY531)</f>
        <v>0</v>
      </c>
      <c r="BF531" s="8"/>
      <c r="BG531" s="15">
        <v>0</v>
      </c>
      <c r="BH531" s="85">
        <f t="shared" ref="BH531" si="5172">(1/$BH$8)*SIN($B528*$BI$8)</f>
        <v>0.15340899329583957</v>
      </c>
      <c r="BI531" s="25">
        <f t="shared" ref="BI531" si="5173">COS($BI$8*$B528)</f>
        <v>0.88780128800515568</v>
      </c>
      <c r="BJ531" s="37">
        <v>0</v>
      </c>
      <c r="BL531" s="21">
        <f t="shared" ref="BL531" si="5174">BB531*BG528+BD531*BG531-BC531*BH528-BE531*BH531</f>
        <v>0</v>
      </c>
      <c r="BM531" s="24">
        <f t="shared" ref="BM531" si="5175">(BB531*BH528+BC531*BG528+BD531*BH531+BE531*BG531)</f>
        <v>106.39983149676519</v>
      </c>
      <c r="BN531" s="22">
        <f t="shared" ref="BN531" si="5176">BB531*BI528+BD531*BI531-BC531*BJ528-BE531*BJ531</f>
        <v>-118.56849726833198</v>
      </c>
      <c r="BO531" s="23">
        <f t="shared" ref="BO531" si="5177">(BB531*BJ528+BC531*BI528+BD531*BJ531+BE531*BI531)</f>
        <v>0</v>
      </c>
      <c r="BQ531" s="38">
        <f t="shared" ref="BQ531" si="5178">(180/PI())*ATAN(-1*(($BL$8*BM528+BO528+$BL$8*BM531+BO531)/($BL$8*BL528+BN528+$BL$8*BL531+BN531)))</f>
        <v>-6.1886955265644223</v>
      </c>
      <c r="BS531" s="67">
        <f t="shared" ref="BS531" si="5179">20*LOG(((($BL$8*BL528+BN528-$BL$8*BL531-BN531)^2+($BL$8*BM528+BO528-$BL$8*BM531-BO531)^2)/(($BL$8*BL528+BN528+$BL$8*BL531+BN531)^2+($BL$8*BM528+BO528+$BL$8*BM531+BO531)^2))^0.5)</f>
        <v>-3.0535482623047431E-4</v>
      </c>
      <c r="BT531" s="65"/>
      <c r="BU531" s="46">
        <f t="shared" si="4638"/>
        <v>9.98</v>
      </c>
      <c r="BV531" s="47">
        <f t="shared" si="4639"/>
        <v>-80.857655043825147</v>
      </c>
      <c r="BW531" s="45">
        <f t="shared" si="4640"/>
        <v>33.769196073146034</v>
      </c>
      <c r="BX531" s="49"/>
      <c r="BY531" s="10">
        <f t="shared" si="4681"/>
        <v>-142.90637683697284</v>
      </c>
      <c r="BZ531" s="48">
        <f t="shared" si="4682"/>
        <v>-2.4941867979009356</v>
      </c>
      <c r="CA531" s="31">
        <f t="shared" si="4641"/>
        <v>-3.5646658994166023E-8</v>
      </c>
      <c r="CC531" s="44">
        <f t="shared" si="4642"/>
        <v>9.98</v>
      </c>
      <c r="CD531" s="47">
        <f t="shared" si="4642"/>
        <v>-80.857655043825147</v>
      </c>
      <c r="CE531" s="45">
        <f t="shared" si="4643"/>
        <v>-3.5646658994166023E-8</v>
      </c>
      <c r="CF531" s="49"/>
      <c r="CG531" s="10"/>
      <c r="CH531" s="48"/>
      <c r="CI531" s="31"/>
    </row>
    <row r="532" spans="2:87" ht="18.649999999999999" customHeight="1">
      <c r="BS532" s="32"/>
      <c r="BU532" s="46">
        <f t="shared" si="4638"/>
        <v>10</v>
      </c>
      <c r="BV532" s="47">
        <f t="shared" si="4639"/>
        <v>-66.272555242619177</v>
      </c>
      <c r="BW532" s="45">
        <f t="shared" si="4640"/>
        <v>30.911068536406638</v>
      </c>
      <c r="BX532" s="49"/>
      <c r="BY532" s="10">
        <f t="shared" si="4681"/>
        <v>-1545.5534268203648</v>
      </c>
      <c r="BZ532" s="48"/>
      <c r="CA532" s="31">
        <f t="shared" si="4641"/>
        <v>-1.0245398090110586E-6</v>
      </c>
      <c r="CC532" s="44">
        <f t="shared" si="4642"/>
        <v>10</v>
      </c>
      <c r="CD532" s="47">
        <f t="shared" si="4642"/>
        <v>-66.272555242619177</v>
      </c>
      <c r="CE532" s="45">
        <f t="shared" si="4643"/>
        <v>-1.0245398090110586E-6</v>
      </c>
      <c r="CF532" s="49"/>
      <c r="CG532" s="10"/>
      <c r="CH532" s="48"/>
      <c r="CI532" s="31"/>
    </row>
    <row r="533" spans="2:87" ht="18.649999999999999" customHeight="1" thickBot="1">
      <c r="D533" s="8"/>
      <c r="E533" s="8" t="s">
        <v>93</v>
      </c>
      <c r="F533" s="8"/>
      <c r="G533" s="8"/>
      <c r="H533" s="8"/>
      <c r="I533" s="8"/>
      <c r="J533" s="8" t="s">
        <v>94</v>
      </c>
      <c r="K533" s="8"/>
      <c r="L533" s="8"/>
      <c r="M533" s="8"/>
      <c r="N533" s="8"/>
      <c r="O533" s="8" t="s">
        <v>95</v>
      </c>
      <c r="P533" s="8"/>
      <c r="Q533" s="8"/>
      <c r="R533" s="8"/>
      <c r="S533" s="8"/>
      <c r="T533" s="8" t="s">
        <v>96</v>
      </c>
      <c r="U533" s="8"/>
      <c r="V533" s="8"/>
      <c r="W533" s="8"/>
      <c r="X533" s="8"/>
      <c r="Y533" s="8" t="s">
        <v>97</v>
      </c>
      <c r="Z533" s="8"/>
      <c r="AA533" s="8"/>
      <c r="AB533" s="8"/>
      <c r="AC533" s="8"/>
      <c r="AD533" s="8" t="s">
        <v>98</v>
      </c>
      <c r="AE533" s="8"/>
      <c r="AF533" s="8"/>
      <c r="AG533" s="8"/>
      <c r="AH533" s="8"/>
      <c r="AI533" s="8" t="s">
        <v>99</v>
      </c>
      <c r="AJ533" s="8"/>
      <c r="AK533" s="8"/>
      <c r="AL533" s="8"/>
      <c r="AM533" s="8"/>
      <c r="AN533" s="8" t="s">
        <v>96</v>
      </c>
      <c r="AO533" s="8"/>
      <c r="AP533" s="8"/>
      <c r="AQ533" s="8"/>
      <c r="AR533" s="8"/>
      <c r="AS533" s="8" t="s">
        <v>100</v>
      </c>
      <c r="AT533" s="8"/>
      <c r="AU533" s="8"/>
      <c r="AV533" s="8"/>
      <c r="AW533" s="8"/>
      <c r="AX533" s="8" t="s">
        <v>94</v>
      </c>
      <c r="AY533" s="8"/>
      <c r="AZ533" s="8"/>
      <c r="BA533" s="8"/>
      <c r="BB533" s="8"/>
      <c r="BC533" s="8" t="s">
        <v>101</v>
      </c>
      <c r="BD533" s="8"/>
      <c r="BE533" s="8"/>
      <c r="BF533" s="8"/>
      <c r="BG533" s="8"/>
      <c r="BH533" s="8" t="s">
        <v>96</v>
      </c>
      <c r="BI533" s="8"/>
      <c r="BJ533" s="8"/>
      <c r="BK533" s="8"/>
      <c r="BL533" s="8"/>
      <c r="BM533" s="8" t="s">
        <v>102</v>
      </c>
      <c r="BN533" s="8"/>
      <c r="BO533" s="8"/>
      <c r="BP533" s="8"/>
      <c r="BU533" s="21">
        <f t="shared" si="4638"/>
        <v>10.02</v>
      </c>
      <c r="BV533" s="50"/>
      <c r="BW533" s="89"/>
      <c r="BX533" s="90"/>
      <c r="BY533" s="36"/>
      <c r="BZ533" s="51"/>
      <c r="CA533" s="14"/>
      <c r="CC533" s="44">
        <f t="shared" si="4642"/>
        <v>10.02</v>
      </c>
      <c r="CD533">
        <f t="shared" si="4642"/>
        <v>0</v>
      </c>
      <c r="CE533">
        <f t="shared" si="4643"/>
        <v>0</v>
      </c>
    </row>
    <row r="534" spans="2:87" ht="18.649999999999999" customHeight="1" thickBot="1">
      <c r="B534" s="16"/>
      <c r="D534" s="250" t="s">
        <v>22</v>
      </c>
      <c r="E534" s="251"/>
      <c r="F534" s="252" t="s">
        <v>23</v>
      </c>
      <c r="G534" s="253"/>
      <c r="H534" s="123"/>
      <c r="I534" s="242" t="s">
        <v>1</v>
      </c>
      <c r="J534" s="243"/>
      <c r="K534" s="244" t="s">
        <v>2</v>
      </c>
      <c r="L534" s="245"/>
      <c r="M534" s="123"/>
      <c r="N534" s="242" t="s">
        <v>43</v>
      </c>
      <c r="O534" s="243"/>
      <c r="P534" s="244" t="s">
        <v>44</v>
      </c>
      <c r="Q534" s="245"/>
      <c r="R534" s="123"/>
      <c r="S534" s="242" t="s">
        <v>32</v>
      </c>
      <c r="T534" s="243"/>
      <c r="U534" s="244" t="s">
        <v>33</v>
      </c>
      <c r="V534" s="245"/>
      <c r="W534" s="123"/>
      <c r="X534" s="242" t="s">
        <v>45</v>
      </c>
      <c r="Y534" s="243"/>
      <c r="Z534" s="244" t="s">
        <v>46</v>
      </c>
      <c r="AA534" s="245"/>
      <c r="AB534" s="127"/>
      <c r="AC534" s="242" t="s">
        <v>62</v>
      </c>
      <c r="AD534" s="243"/>
      <c r="AE534" s="244" t="s">
        <v>3</v>
      </c>
      <c r="AF534" s="245"/>
      <c r="AG534" s="123"/>
      <c r="AH534" s="242" t="s">
        <v>76</v>
      </c>
      <c r="AI534" s="243"/>
      <c r="AJ534" s="244" t="s">
        <v>77</v>
      </c>
      <c r="AK534" s="245"/>
      <c r="AL534" s="127"/>
      <c r="AM534" s="242" t="s">
        <v>64</v>
      </c>
      <c r="AN534" s="243"/>
      <c r="AO534" s="244" t="s">
        <v>65</v>
      </c>
      <c r="AP534" s="245"/>
      <c r="AQ534" s="123"/>
      <c r="AR534" s="242" t="s">
        <v>80</v>
      </c>
      <c r="AS534" s="243"/>
      <c r="AT534" s="244" t="s">
        <v>81</v>
      </c>
      <c r="AU534" s="245"/>
      <c r="AV534" s="127"/>
      <c r="AW534" s="242" t="s">
        <v>68</v>
      </c>
      <c r="AX534" s="243"/>
      <c r="AY534" s="244" t="s">
        <v>69</v>
      </c>
      <c r="AZ534" s="245"/>
      <c r="BA534" s="123"/>
      <c r="BB534" s="246" t="s">
        <v>84</v>
      </c>
      <c r="BC534" s="247"/>
      <c r="BD534" s="248" t="s">
        <v>85</v>
      </c>
      <c r="BE534" s="249"/>
      <c r="BF534" s="127"/>
      <c r="BG534" s="242" t="s">
        <v>72</v>
      </c>
      <c r="BH534" s="243"/>
      <c r="BI534" s="244" t="s">
        <v>73</v>
      </c>
      <c r="BJ534" s="245"/>
      <c r="BK534" s="123"/>
      <c r="BL534" s="242" t="s">
        <v>88</v>
      </c>
      <c r="BM534" s="243"/>
      <c r="BN534" s="244" t="s">
        <v>89</v>
      </c>
      <c r="BO534" s="245"/>
      <c r="BP534" s="123"/>
      <c r="BQ534" s="19" t="s">
        <v>165</v>
      </c>
      <c r="BS534" s="63" t="s">
        <v>120</v>
      </c>
      <c r="BT534" s="4"/>
      <c r="BU534" s="8"/>
      <c r="BV534" s="8"/>
      <c r="BW534" s="88"/>
      <c r="BX534" s="57"/>
      <c r="BY534" s="8"/>
      <c r="BZ534" s="8"/>
      <c r="CA534" s="8"/>
    </row>
    <row r="535" spans="2:87" ht="18.649999999999999" customHeight="1" thickTop="1" thickBot="1">
      <c r="B535" s="39">
        <v>1.46</v>
      </c>
      <c r="D535" s="25">
        <f t="shared" ref="D535" si="5180">COS($F$8*$B535)</f>
        <v>0.88473203054773264</v>
      </c>
      <c r="E535" s="26">
        <v>0</v>
      </c>
      <c r="F535" s="10">
        <v>0</v>
      </c>
      <c r="G535" s="85">
        <f t="shared" ref="G535" si="5181">$E$8*SIN($B535*$F$8)</f>
        <v>1.3983000776321128</v>
      </c>
      <c r="I535" s="21">
        <v>1</v>
      </c>
      <c r="J535" s="24">
        <v>0</v>
      </c>
      <c r="K535" s="22">
        <v>0</v>
      </c>
      <c r="L535" s="23">
        <v>0</v>
      </c>
      <c r="N535" s="21">
        <f t="shared" ref="N535" si="5182">D535*I535+F535*I538-E535*J535-G535*J538</f>
        <v>-3.591515712923889</v>
      </c>
      <c r="O535" s="24">
        <f t="shared" ref="O535" si="5183">(D535*J535+E535*I535+F535*J538+G535*I538)</f>
        <v>0</v>
      </c>
      <c r="P535" s="22">
        <f t="shared" ref="P535" si="5184">D535*K535+F535*K538-E535*L535-G535*L538</f>
        <v>0</v>
      </c>
      <c r="Q535" s="23">
        <f t="shared" ref="Q535" si="5185">(D535*L535+E535*K535+F535*L538+G535*K538)</f>
        <v>1.3983000776321128</v>
      </c>
      <c r="S535" s="25">
        <f t="shared" ref="S535" si="5186">COS($U$8*$B535)</f>
        <v>0.66284712613154217</v>
      </c>
      <c r="T535" s="26">
        <v>0</v>
      </c>
      <c r="U535" s="10">
        <v>0</v>
      </c>
      <c r="V535" s="85">
        <f t="shared" ref="V535" si="5187">$T$8*SIN($B535*$U$8)</f>
        <v>2.2462642735022071</v>
      </c>
      <c r="X535" s="21">
        <f t="shared" ref="X535" si="5188">N535*S535+P535*S538-O535*T535-Q535*T538</f>
        <v>-2.7296204807701407</v>
      </c>
      <c r="Y535" s="24">
        <f t="shared" ref="Y535" si="5189">(N535*T535+O535*S535+P535*T538+Q535*S538)</f>
        <v>0</v>
      </c>
      <c r="Z535" s="22">
        <f t="shared" ref="Z535" si="5190">N535*U535+P535*U538-O535*V535-Q535*V538</f>
        <v>0</v>
      </c>
      <c r="AA535" s="23">
        <f t="shared" ref="AA535" si="5191">(N535*V535+O535*U535+P535*V538+Q535*U538)</f>
        <v>-7.140634245734784</v>
      </c>
      <c r="AB535" s="8"/>
      <c r="AC535" s="21">
        <v>1</v>
      </c>
      <c r="AD535" s="24">
        <v>0</v>
      </c>
      <c r="AE535" s="22">
        <v>0</v>
      </c>
      <c r="AF535" s="23">
        <v>0</v>
      </c>
      <c r="AH535" s="21">
        <f t="shared" ref="AH535" si="5192">X535*AC535+Z535*AC538-Y535*AD535-AA535*AD538</f>
        <v>26.649399299389426</v>
      </c>
      <c r="AI535" s="24">
        <f t="shared" ref="AI535" si="5193">(X535*AD535+Y535*AC535+Z535*AD538+AA535*AC538)</f>
        <v>0</v>
      </c>
      <c r="AJ535" s="22">
        <f t="shared" ref="AJ535" si="5194">X535*AE535+Z535*AE538-Y535*AF535-AA535*AF538</f>
        <v>0</v>
      </c>
      <c r="AK535" s="23">
        <f t="shared" ref="AK535" si="5195">(X535*AF535+Y535*AE535+Z535*AF538+AA535*AE538)</f>
        <v>-7.140634245734784</v>
      </c>
      <c r="AL535" s="8"/>
      <c r="AM535" s="25">
        <f t="shared" ref="AM535" si="5196">COS($AO$8*$B535)</f>
        <v>0.66284712613154217</v>
      </c>
      <c r="AN535" s="26">
        <v>0</v>
      </c>
      <c r="AO535" s="10">
        <v>0</v>
      </c>
      <c r="AP535" s="85">
        <f t="shared" ref="AP535" si="5197">$AN$8*SIN($B535*$AO$8)</f>
        <v>2.2462642735022071</v>
      </c>
      <c r="AR535" s="21">
        <f t="shared" ref="AR535" si="5198">AH535*AM535+AJ535*AM538-AI535*AN535-AK535*AN538</f>
        <v>19.446672360547815</v>
      </c>
      <c r="AS535" s="24">
        <f t="shared" ref="AS535" si="5199">(AH535*AN535+AI535*AM535+AJ535*AN538+AK535*AM538)</f>
        <v>0</v>
      </c>
      <c r="AT535" s="22">
        <f t="shared" ref="AT535" si="5200">AH535*AO535+AJ535*AO538-AI535*AP535-AK535*AP538</f>
        <v>0</v>
      </c>
      <c r="AU535" s="23">
        <f t="shared" ref="AU535" si="5201">(AH535*AP535+AI535*AO535+AJ535*AP538+AK535*AO538)</f>
        <v>55.128444667971443</v>
      </c>
      <c r="AV535" s="8"/>
      <c r="AW535" s="21">
        <v>1</v>
      </c>
      <c r="AX535" s="24">
        <v>0</v>
      </c>
      <c r="AY535" s="22">
        <v>0</v>
      </c>
      <c r="AZ535" s="23">
        <v>0</v>
      </c>
      <c r="BB535" s="21">
        <f t="shared" ref="BB535" si="5202">AR535*AW535+AT535*AW538-AS535*AX535-AU535*AX538</f>
        <v>-157.03088062935566</v>
      </c>
      <c r="BC535" s="24">
        <f t="shared" ref="BC535" si="5203">(AR535*AX535+AS535*AW535+AT535*AX538+AU535*AW538)</f>
        <v>0</v>
      </c>
      <c r="BD535" s="22">
        <f t="shared" ref="BD535" si="5204">AR535*AY535+AT535*AY538-AS535*AZ535-AU535*AZ538</f>
        <v>0</v>
      </c>
      <c r="BE535" s="23">
        <f t="shared" ref="BE535" si="5205">(AR535*AZ535+AS535*AY535+AT535*AZ538+AU535*AY538)</f>
        <v>55.128444667971443</v>
      </c>
      <c r="BF535" s="8"/>
      <c r="BG535" s="25">
        <f t="shared" ref="BG535" si="5206">COS($BI$8*$B535)</f>
        <v>0.88472472595829843</v>
      </c>
      <c r="BH535" s="26">
        <v>0</v>
      </c>
      <c r="BI535" s="10">
        <v>0</v>
      </c>
      <c r="BJ535" s="85">
        <f t="shared" ref="BJ535" si="5207">$BH$8*SIN($B535*$BI$8)</f>
        <v>1.3983416726616296</v>
      </c>
      <c r="BL535" s="21">
        <f t="shared" ref="BL535" si="5208">BB535*BG535+BD535*BG538-BC535*BH535-BE535*BH538</f>
        <v>-147.49448077937978</v>
      </c>
      <c r="BM535" s="24">
        <f t="shared" ref="BM535" si="5209">(BB535*BH535+BC535*BG535+BD535*BH538+BE535*BG538)</f>
        <v>0</v>
      </c>
      <c r="BN535" s="22">
        <f t="shared" ref="BN535" si="5210">BB535*BI535+BD535*BI538-BC535*BJ535-BE535*BJ538</f>
        <v>0</v>
      </c>
      <c r="BO535" s="23">
        <f t="shared" ref="BO535" si="5211">(BB535*BJ535+BC535*BI535+BD535*BJ538+BE535*BI538)</f>
        <v>-170.80932617740365</v>
      </c>
      <c r="BQ535" s="27">
        <f t="shared" ref="BQ535" si="5212">20*LOG((2*$BL$8)/(($BL$8*BL535+BN535+$BL$8*BL538+BN538)^2+($BL$8*BM535+BO535+$BL$8*BM538+BO538)^2)^0.5)</f>
        <v>-43.468916299540332</v>
      </c>
      <c r="BS535" s="64">
        <f t="shared" ref="BS535" si="5213">((BL535^2+BM535^2)/(BL538^2+BM538^2))^0.5</f>
        <v>1.1580718763621387</v>
      </c>
      <c r="BT535" s="4"/>
      <c r="BU535" s="8"/>
      <c r="BV535" s="8"/>
      <c r="BW535" s="88"/>
      <c r="BX535" s="57"/>
      <c r="BY535" s="8"/>
      <c r="BZ535" s="8"/>
      <c r="CA535" s="8"/>
    </row>
    <row r="536" spans="2:87" ht="18.649999999999999" customHeight="1" thickBot="1">
      <c r="D536" s="25"/>
      <c r="E536" s="10"/>
      <c r="F536" s="10"/>
      <c r="G536" s="31"/>
      <c r="I536" s="29"/>
      <c r="L536" s="30"/>
      <c r="N536" s="29"/>
      <c r="Q536" s="30"/>
      <c r="S536" s="29"/>
      <c r="V536" s="30"/>
      <c r="X536" s="29"/>
      <c r="AA536" s="30"/>
      <c r="AC536" s="29"/>
      <c r="AF536" s="30"/>
      <c r="AH536" s="29"/>
      <c r="AK536" s="30"/>
      <c r="AM536" s="29"/>
      <c r="AP536" s="30"/>
      <c r="AR536" s="29"/>
      <c r="AU536" s="30"/>
      <c r="AW536" s="29"/>
      <c r="AZ536" s="30"/>
      <c r="BB536" s="29"/>
      <c r="BE536" s="30"/>
      <c r="BG536" s="29"/>
      <c r="BJ536" s="30"/>
      <c r="BL536" s="29"/>
      <c r="BO536" s="30"/>
      <c r="BS536" s="65"/>
      <c r="BT536" s="65"/>
      <c r="BU536" s="8"/>
      <c r="BV536" s="8"/>
      <c r="BW536" s="88"/>
      <c r="BX536" s="57"/>
      <c r="BY536" s="8"/>
      <c r="BZ536" s="8"/>
      <c r="CA536" s="8"/>
    </row>
    <row r="537" spans="2:87" ht="18.649999999999999" customHeight="1" thickBot="1">
      <c r="D537" s="254" t="s">
        <v>24</v>
      </c>
      <c r="E537" s="255"/>
      <c r="F537" s="256" t="s">
        <v>25</v>
      </c>
      <c r="G537" s="257"/>
      <c r="H537" s="123"/>
      <c r="I537" s="242" t="s">
        <v>4</v>
      </c>
      <c r="J537" s="243"/>
      <c r="K537" s="244" t="s">
        <v>5</v>
      </c>
      <c r="L537" s="245"/>
      <c r="M537" s="123"/>
      <c r="N537" s="242" t="s">
        <v>6</v>
      </c>
      <c r="O537" s="243"/>
      <c r="P537" s="244" t="s">
        <v>7</v>
      </c>
      <c r="Q537" s="245"/>
      <c r="R537" s="123"/>
      <c r="S537" s="242" t="s">
        <v>34</v>
      </c>
      <c r="T537" s="243"/>
      <c r="U537" s="244" t="s">
        <v>35</v>
      </c>
      <c r="V537" s="245"/>
      <c r="W537" s="123"/>
      <c r="X537" s="242" t="s">
        <v>47</v>
      </c>
      <c r="Y537" s="243"/>
      <c r="Z537" s="244" t="s">
        <v>48</v>
      </c>
      <c r="AA537" s="245"/>
      <c r="AB537" s="127"/>
      <c r="AC537" s="242" t="s">
        <v>63</v>
      </c>
      <c r="AD537" s="243"/>
      <c r="AE537" s="244" t="s">
        <v>8</v>
      </c>
      <c r="AF537" s="245"/>
      <c r="AG537" s="123"/>
      <c r="AH537" s="242" t="s">
        <v>78</v>
      </c>
      <c r="AI537" s="243"/>
      <c r="AJ537" s="244" t="s">
        <v>79</v>
      </c>
      <c r="AK537" s="245"/>
      <c r="AL537" s="127"/>
      <c r="AM537" s="242" t="s">
        <v>67</v>
      </c>
      <c r="AN537" s="243"/>
      <c r="AO537" s="244" t="s">
        <v>66</v>
      </c>
      <c r="AP537" s="245"/>
      <c r="AQ537" s="123"/>
      <c r="AR537" s="242" t="s">
        <v>83</v>
      </c>
      <c r="AS537" s="243"/>
      <c r="AT537" s="244" t="s">
        <v>82</v>
      </c>
      <c r="AU537" s="245"/>
      <c r="AV537" s="127"/>
      <c r="AW537" s="242" t="s">
        <v>71</v>
      </c>
      <c r="AX537" s="243"/>
      <c r="AY537" s="244" t="s">
        <v>70</v>
      </c>
      <c r="AZ537" s="245"/>
      <c r="BA537" s="123"/>
      <c r="BB537" s="124" t="s">
        <v>87</v>
      </c>
      <c r="BC537" s="125"/>
      <c r="BD537" s="122" t="s">
        <v>86</v>
      </c>
      <c r="BE537" s="126"/>
      <c r="BF537" s="127"/>
      <c r="BG537" s="242" t="s">
        <v>74</v>
      </c>
      <c r="BH537" s="243"/>
      <c r="BI537" s="244" t="s">
        <v>75</v>
      </c>
      <c r="BJ537" s="245"/>
      <c r="BK537" s="123"/>
      <c r="BL537" s="242" t="s">
        <v>91</v>
      </c>
      <c r="BM537" s="243"/>
      <c r="BN537" s="244" t="s">
        <v>90</v>
      </c>
      <c r="BO537" s="245"/>
      <c r="BP537" s="123"/>
      <c r="BQ537" s="35" t="s">
        <v>166</v>
      </c>
      <c r="BS537" s="66" t="s">
        <v>121</v>
      </c>
      <c r="BT537" s="65"/>
      <c r="BU537" s="8"/>
      <c r="BV537" s="8"/>
      <c r="BW537" s="88"/>
      <c r="BX537" s="57"/>
      <c r="BY537" s="8"/>
      <c r="BZ537" s="8"/>
      <c r="CA537" s="8"/>
    </row>
    <row r="538" spans="2:87" ht="18.649999999999999" customHeight="1" thickTop="1" thickBot="1">
      <c r="D538" s="15">
        <v>0</v>
      </c>
      <c r="E538" s="145">
        <f t="shared" ref="E538" si="5214">(1/$E$8)*SIN($B535*$F$8)</f>
        <v>0.15536667529245696</v>
      </c>
      <c r="F538" s="15">
        <f t="shared" ref="F538" si="5215">COS($F$8*$B535)</f>
        <v>0.88473203054773264</v>
      </c>
      <c r="G538" s="37">
        <v>0</v>
      </c>
      <c r="I538" s="21">
        <v>0</v>
      </c>
      <c r="J538" s="24">
        <f t="shared" ref="J538" si="5216">(TAN($K$8*$B535))/$J$8</f>
        <v>3.2012068189624348</v>
      </c>
      <c r="K538" s="22">
        <v>1</v>
      </c>
      <c r="L538" s="23">
        <v>0</v>
      </c>
      <c r="N538" s="21">
        <f t="shared" ref="N538" si="5217">D538*I535+F538*I538-E538*J535-G538*J538</f>
        <v>0</v>
      </c>
      <c r="O538" s="24">
        <f t="shared" ref="O538" si="5218">(D538*J535+E538*I535+F538*J538+G538*I538)</f>
        <v>2.98757688443634</v>
      </c>
      <c r="P538" s="22">
        <f t="shared" ref="P538" si="5219">D538*K535+F538*K538-E538*L535-G538*L538</f>
        <v>0.88473203054773264</v>
      </c>
      <c r="Q538" s="23">
        <f t="shared" ref="Q538" si="5220">(D538*L535+E538*K535+F538*L538+G538*K538)</f>
        <v>0</v>
      </c>
      <c r="S538" s="15">
        <v>0</v>
      </c>
      <c r="T538" s="145">
        <f t="shared" ref="T538" si="5221">(1/$T$8)*SIN($B535*$U$8)</f>
        <v>0.24958491927802301</v>
      </c>
      <c r="U538" s="15">
        <f t="shared" ref="U538" si="5222">COS($U$8*$B535)</f>
        <v>0.66284712613154217</v>
      </c>
      <c r="V538" s="37">
        <v>0</v>
      </c>
      <c r="X538" s="21">
        <f t="shared" ref="X538" si="5223">N538*S535+P538*S538-O538*T535-Q538*T538</f>
        <v>0</v>
      </c>
      <c r="Y538" s="24">
        <f t="shared" ref="Y538" si="5224">(N538*T535+O538*S535+P538*T538+Q538*S538)</f>
        <v>2.2011225243725918</v>
      </c>
      <c r="Z538" s="22">
        <f t="shared" ref="Z538" si="5225">N538*U535+P538*U538-O538*V535-Q538*V538</f>
        <v>-6.1244451360052947</v>
      </c>
      <c r="AA538" s="23">
        <f t="shared" ref="AA538" si="5226">(N538*V535+O538*U535+P538*V538+Q538*U538)</f>
        <v>0</v>
      </c>
      <c r="AB538" s="8"/>
      <c r="AC538" s="21">
        <v>0</v>
      </c>
      <c r="AD538" s="24">
        <f t="shared" ref="AD538" si="5227">(TAN($AE$8*$B535))/$AD$8</f>
        <v>4.1143431758471776</v>
      </c>
      <c r="AE538" s="22">
        <v>1</v>
      </c>
      <c r="AF538" s="23">
        <v>0</v>
      </c>
      <c r="AH538" s="21">
        <f t="shared" ref="AH538" si="5228">X538*AC535+Z538*AC538-Y538*AD535-AA538*AD538</f>
        <v>0</v>
      </c>
      <c r="AI538" s="24">
        <f t="shared" ref="AI538" si="5229">(X538*AD535+Y538*AC535+Z538*AD538+AA538*AC538)</f>
        <v>-22.996946526801231</v>
      </c>
      <c r="AJ538" s="22">
        <f t="shared" ref="AJ538" si="5230">X538*AE535+Z538*AE538-Y538*AF535-AA538*AF538</f>
        <v>-6.1244451360052947</v>
      </c>
      <c r="AK538" s="23">
        <f t="shared" ref="AK538" si="5231">(X538*AF535+Y538*AE535+Z538*AF538+AA538*AE538)</f>
        <v>0</v>
      </c>
      <c r="AL538" s="8"/>
      <c r="AM538" s="15">
        <v>0</v>
      </c>
      <c r="AN538" s="85">
        <f t="shared" ref="AN538" si="5232">(1/$AN$8)*SIN($B535*$AO$8)</f>
        <v>0.24958491927802301</v>
      </c>
      <c r="AO538" s="25">
        <f t="shared" ref="AO538" si="5233">COS($AO$8*$B535)</f>
        <v>0.66284712613154217</v>
      </c>
      <c r="AP538" s="37">
        <v>0</v>
      </c>
      <c r="AR538" s="21">
        <f t="shared" ref="AR538" si="5234">AH538*AM535+AJ538*AM538-AI538*AN535-AK538*AN538</f>
        <v>0</v>
      </c>
      <c r="AS538" s="24">
        <f t="shared" ref="AS538" si="5235">(AH538*AN535+AI538*AM535+AJ538*AN538+AK538*AM538)</f>
        <v>-16.77202905998351</v>
      </c>
      <c r="AT538" s="22">
        <f t="shared" ref="AT538" si="5236">AH538*AO535+AJ538*AO538-AI538*AP535-AK538*AP538</f>
        <v>47.59764852524286</v>
      </c>
      <c r="AU538" s="23">
        <f t="shared" ref="AU538" si="5237">(AH538*AP535+AI538*AO535+AJ538*AP538+AK538*AO538)</f>
        <v>0</v>
      </c>
      <c r="AV538" s="8"/>
      <c r="AW538" s="21">
        <v>0</v>
      </c>
      <c r="AX538" s="24">
        <f t="shared" ref="AX538" si="5238">(TAN($AY$8*$B535))/$AX$8</f>
        <v>3.2012068189624348</v>
      </c>
      <c r="AY538" s="22">
        <v>1</v>
      </c>
      <c r="AZ538" s="23">
        <v>0</v>
      </c>
      <c r="BB538" s="21">
        <f t="shared" ref="BB538" si="5239">AR538*AW535+AT538*AW538-AS538*AX535-AU538*AX538</f>
        <v>0</v>
      </c>
      <c r="BC538" s="24">
        <f t="shared" ref="BC538" si="5240">(AR538*AX535+AS538*AW535+AT538*AX538+AU538*AW538)</f>
        <v>135.59788796560122</v>
      </c>
      <c r="BD538" s="22">
        <f t="shared" ref="BD538" si="5241">AR538*AY535+AT538*AY538-AS538*AZ535-AU538*AZ538</f>
        <v>47.59764852524286</v>
      </c>
      <c r="BE538" s="23">
        <f t="shared" ref="BE538" si="5242">(AR538*AZ535+AS538*AY535+AT538*AZ538+AU538*AY538)</f>
        <v>0</v>
      </c>
      <c r="BF538" s="8"/>
      <c r="BG538" s="15">
        <v>0</v>
      </c>
      <c r="BH538" s="85">
        <f t="shared" ref="BH538" si="5243">(1/$BH$8)*SIN($B535*$BI$8)</f>
        <v>0.15537129696240326</v>
      </c>
      <c r="BI538" s="25">
        <f t="shared" ref="BI538" si="5244">COS($BI$8*$B535)</f>
        <v>0.88472472595829843</v>
      </c>
      <c r="BJ538" s="37">
        <v>0</v>
      </c>
      <c r="BL538" s="21">
        <f t="shared" ref="BL538" si="5245">BB538*BG535+BD538*BG538-BC538*BH535-BE538*BH538</f>
        <v>0</v>
      </c>
      <c r="BM538" s="24">
        <f t="shared" ref="BM538" si="5246">(BB538*BH535+BC538*BG535+BD538*BH538+BE538*BG538)</f>
        <v>127.3621126546182</v>
      </c>
      <c r="BN538" s="22">
        <f t="shared" ref="BN538" si="5247">BB538*BI535+BD538*BI538-BC538*BJ535-BE538*BJ538</f>
        <v>-147.50136091944816</v>
      </c>
      <c r="BO538" s="23">
        <f t="shared" ref="BO538" si="5248">(BB538*BJ535+BC538*BI535+BD538*BJ538+BE538*BI538)</f>
        <v>0</v>
      </c>
      <c r="BQ538" s="38">
        <f t="shared" ref="BQ538" si="5249">(180/PI())*ATAN(-1*(($BL$8*BM535+BO535+$BL$8*BM538+BO538)/($BL$8*BL535+BN535+$BL$8*BL538+BN538)))</f>
        <v>-8.3783329048290813</v>
      </c>
      <c r="BS538" s="67">
        <f t="shared" ref="BS538" si="5250">20*LOG(((($BL$8*BL535+BN535-$BL$8*BL538-BN538)^2+($BL$8*BM535+BO535-$BL$8*BM538-BO538)^2)/(($BL$8*BL535+BN535+$BL$8*BL538+BN538)^2+($BL$8*BM535+BO535+$BL$8*BM538+BO538)^2))^0.5)</f>
        <v>-1.9539005304930086E-4</v>
      </c>
      <c r="BT538" s="65"/>
      <c r="BU538" s="8"/>
      <c r="BV538" s="8"/>
      <c r="BW538" s="88"/>
      <c r="BX538" s="57"/>
      <c r="BY538" s="8"/>
      <c r="BZ538" s="8"/>
      <c r="CA538" s="8"/>
    </row>
    <row r="539" spans="2:87" ht="18.649999999999999" customHeight="1">
      <c r="BS539" s="32"/>
      <c r="BU539" s="8"/>
      <c r="BV539" s="8"/>
      <c r="BW539" s="88"/>
      <c r="BX539" s="57"/>
      <c r="BY539" s="8"/>
      <c r="BZ539" s="8"/>
      <c r="CA539" s="8"/>
    </row>
    <row r="540" spans="2:87" ht="18.649999999999999" customHeight="1" thickBot="1">
      <c r="D540" s="8"/>
      <c r="E540" s="8" t="s">
        <v>93</v>
      </c>
      <c r="F540" s="8"/>
      <c r="G540" s="8"/>
      <c r="H540" s="8"/>
      <c r="I540" s="8"/>
      <c r="J540" s="8" t="s">
        <v>94</v>
      </c>
      <c r="K540" s="8"/>
      <c r="L540" s="8"/>
      <c r="M540" s="8"/>
      <c r="N540" s="8"/>
      <c r="O540" s="8" t="s">
        <v>95</v>
      </c>
      <c r="P540" s="8"/>
      <c r="Q540" s="8"/>
      <c r="R540" s="8"/>
      <c r="S540" s="8"/>
      <c r="T540" s="8" t="s">
        <v>96</v>
      </c>
      <c r="U540" s="8"/>
      <c r="V540" s="8"/>
      <c r="W540" s="8"/>
      <c r="X540" s="8"/>
      <c r="Y540" s="8" t="s">
        <v>97</v>
      </c>
      <c r="Z540" s="8"/>
      <c r="AA540" s="8"/>
      <c r="AB540" s="8"/>
      <c r="AC540" s="8"/>
      <c r="AD540" s="8" t="s">
        <v>98</v>
      </c>
      <c r="AE540" s="8"/>
      <c r="AF540" s="8"/>
      <c r="AG540" s="8"/>
      <c r="AH540" s="8"/>
      <c r="AI540" s="8" t="s">
        <v>99</v>
      </c>
      <c r="AJ540" s="8"/>
      <c r="AK540" s="8"/>
      <c r="AL540" s="8"/>
      <c r="AM540" s="8"/>
      <c r="AN540" s="8" t="s">
        <v>96</v>
      </c>
      <c r="AO540" s="8"/>
      <c r="AP540" s="8"/>
      <c r="AQ540" s="8"/>
      <c r="AR540" s="8"/>
      <c r="AS540" s="8" t="s">
        <v>100</v>
      </c>
      <c r="AT540" s="8"/>
      <c r="AU540" s="8"/>
      <c r="AV540" s="8"/>
      <c r="AW540" s="8"/>
      <c r="AX540" s="8" t="s">
        <v>94</v>
      </c>
      <c r="AY540" s="8"/>
      <c r="AZ540" s="8"/>
      <c r="BA540" s="8"/>
      <c r="BB540" s="8"/>
      <c r="BC540" s="8" t="s">
        <v>101</v>
      </c>
      <c r="BD540" s="8"/>
      <c r="BE540" s="8"/>
      <c r="BF540" s="8"/>
      <c r="BG540" s="8"/>
      <c r="BH540" s="8" t="s">
        <v>96</v>
      </c>
      <c r="BI540" s="8"/>
      <c r="BJ540" s="8"/>
      <c r="BK540" s="8"/>
      <c r="BL540" s="8"/>
      <c r="BM540" s="8" t="s">
        <v>102</v>
      </c>
      <c r="BN540" s="8"/>
      <c r="BO540" s="8"/>
      <c r="BP540" s="8"/>
      <c r="BU540" s="8"/>
      <c r="BV540" s="8"/>
      <c r="BW540" s="88"/>
      <c r="BX540" s="57"/>
      <c r="BY540" s="8"/>
      <c r="BZ540" s="8"/>
      <c r="CA540" s="8"/>
    </row>
    <row r="541" spans="2:87" ht="18.649999999999999" customHeight="1" thickBot="1">
      <c r="B541" s="16"/>
      <c r="D541" s="250" t="s">
        <v>22</v>
      </c>
      <c r="E541" s="251"/>
      <c r="F541" s="252" t="s">
        <v>23</v>
      </c>
      <c r="G541" s="253"/>
      <c r="H541" s="123"/>
      <c r="I541" s="242" t="s">
        <v>1</v>
      </c>
      <c r="J541" s="243"/>
      <c r="K541" s="244" t="s">
        <v>2</v>
      </c>
      <c r="L541" s="245"/>
      <c r="M541" s="123"/>
      <c r="N541" s="242" t="s">
        <v>43</v>
      </c>
      <c r="O541" s="243"/>
      <c r="P541" s="244" t="s">
        <v>44</v>
      </c>
      <c r="Q541" s="245"/>
      <c r="R541" s="123"/>
      <c r="S541" s="242" t="s">
        <v>32</v>
      </c>
      <c r="T541" s="243"/>
      <c r="U541" s="244" t="s">
        <v>33</v>
      </c>
      <c r="V541" s="245"/>
      <c r="W541" s="123"/>
      <c r="X541" s="242" t="s">
        <v>45</v>
      </c>
      <c r="Y541" s="243"/>
      <c r="Z541" s="244" t="s">
        <v>46</v>
      </c>
      <c r="AA541" s="245"/>
      <c r="AB541" s="127"/>
      <c r="AC541" s="242" t="s">
        <v>62</v>
      </c>
      <c r="AD541" s="243"/>
      <c r="AE541" s="244" t="s">
        <v>3</v>
      </c>
      <c r="AF541" s="245"/>
      <c r="AG541" s="123"/>
      <c r="AH541" s="242" t="s">
        <v>76</v>
      </c>
      <c r="AI541" s="243"/>
      <c r="AJ541" s="244" t="s">
        <v>77</v>
      </c>
      <c r="AK541" s="245"/>
      <c r="AL541" s="127"/>
      <c r="AM541" s="242" t="s">
        <v>64</v>
      </c>
      <c r="AN541" s="243"/>
      <c r="AO541" s="244" t="s">
        <v>65</v>
      </c>
      <c r="AP541" s="245"/>
      <c r="AQ541" s="123"/>
      <c r="AR541" s="242" t="s">
        <v>80</v>
      </c>
      <c r="AS541" s="243"/>
      <c r="AT541" s="244" t="s">
        <v>81</v>
      </c>
      <c r="AU541" s="245"/>
      <c r="AV541" s="127"/>
      <c r="AW541" s="242" t="s">
        <v>68</v>
      </c>
      <c r="AX541" s="243"/>
      <c r="AY541" s="244" t="s">
        <v>69</v>
      </c>
      <c r="AZ541" s="245"/>
      <c r="BA541" s="123"/>
      <c r="BB541" s="246" t="s">
        <v>84</v>
      </c>
      <c r="BC541" s="247"/>
      <c r="BD541" s="248" t="s">
        <v>85</v>
      </c>
      <c r="BE541" s="249"/>
      <c r="BF541" s="127"/>
      <c r="BG541" s="242" t="s">
        <v>72</v>
      </c>
      <c r="BH541" s="243"/>
      <c r="BI541" s="244" t="s">
        <v>73</v>
      </c>
      <c r="BJ541" s="245"/>
      <c r="BK541" s="123"/>
      <c r="BL541" s="242" t="s">
        <v>88</v>
      </c>
      <c r="BM541" s="243"/>
      <c r="BN541" s="244" t="s">
        <v>89</v>
      </c>
      <c r="BO541" s="245"/>
      <c r="BP541" s="123"/>
      <c r="BQ541" s="19" t="s">
        <v>165</v>
      </c>
      <c r="BS541" s="63" t="s">
        <v>120</v>
      </c>
      <c r="BT541" s="4"/>
      <c r="BU541" s="8"/>
      <c r="BV541" s="8"/>
      <c r="BW541" s="88"/>
      <c r="BX541" s="57"/>
      <c r="BY541" s="8"/>
      <c r="BZ541" s="8"/>
      <c r="CA541" s="8"/>
    </row>
    <row r="542" spans="2:87" ht="18.649999999999999" customHeight="1" thickTop="1" thickBot="1">
      <c r="B542" s="39">
        <v>1.48</v>
      </c>
      <c r="D542" s="25">
        <f t="shared" ref="D542" si="5251">COS($F$8*$B542)</f>
        <v>0.8816166268564154</v>
      </c>
      <c r="E542" s="26">
        <v>0</v>
      </c>
      <c r="F542" s="10">
        <v>0</v>
      </c>
      <c r="G542" s="85">
        <f t="shared" ref="G542" si="5252">$E$8*SIN($B542*$F$8)</f>
        <v>1.4158986931461037</v>
      </c>
      <c r="I542" s="21">
        <v>1</v>
      </c>
      <c r="J542" s="24">
        <v>0</v>
      </c>
      <c r="K542" s="22">
        <v>0</v>
      </c>
      <c r="L542" s="23">
        <v>0</v>
      </c>
      <c r="N542" s="21">
        <f t="shared" ref="N542" si="5253">D542*I542+F542*I545-E542*J542-G542*J545</f>
        <v>-3.8500648244028848</v>
      </c>
      <c r="O542" s="24">
        <f t="shared" ref="O542" si="5254">(D542*J542+E542*I542+F542*J545+G542*I545)</f>
        <v>0</v>
      </c>
      <c r="P542" s="22">
        <f t="shared" ref="P542" si="5255">D542*K542+F542*K545-E542*L542-G542*L545</f>
        <v>0</v>
      </c>
      <c r="Q542" s="23">
        <f t="shared" ref="Q542" si="5256">(D542*L542+E542*K542+F542*L545+G542*K545)</f>
        <v>1.4158986931461037</v>
      </c>
      <c r="S542" s="25">
        <f t="shared" ref="S542" si="5257">COS($U$8*$B542)</f>
        <v>0.65412357894719686</v>
      </c>
      <c r="T542" s="26">
        <v>0</v>
      </c>
      <c r="U542" s="10">
        <v>0</v>
      </c>
      <c r="V542" s="85">
        <f t="shared" ref="V542" si="5258">$T$8*SIN($B542*$U$8)</f>
        <v>2.2691630816642054</v>
      </c>
      <c r="X542" s="21">
        <f t="shared" ref="X542" si="5259">N542*S542+P542*S545-O542*T542-Q542*T545</f>
        <v>-2.8754076312130961</v>
      </c>
      <c r="Y542" s="24">
        <f t="shared" ref="Y542" si="5260">(N542*T542+O542*S542+P542*T545+Q542*S545)</f>
        <v>0</v>
      </c>
      <c r="Z542" s="22">
        <f t="shared" ref="Z542" si="5261">N542*U542+P542*U545-O542*V542-Q542*V545</f>
        <v>0</v>
      </c>
      <c r="AA542" s="23">
        <f t="shared" ref="AA542" si="5262">(N542*V542+O542*U542+P542*V545+Q542*U545)</f>
        <v>-7.8102522409616206</v>
      </c>
      <c r="AB542" s="8"/>
      <c r="AC542" s="21">
        <v>1</v>
      </c>
      <c r="AD542" s="24">
        <v>0</v>
      </c>
      <c r="AE542" s="22">
        <v>0</v>
      </c>
      <c r="AF542" s="23">
        <v>0</v>
      </c>
      <c r="AH542" s="21">
        <f t="shared" ref="AH542" si="5263">X542*AC542+Z542*AC545-Y542*AD542-AA542*AD545</f>
        <v>31.105674173622187</v>
      </c>
      <c r="AI542" s="24">
        <f t="shared" ref="AI542" si="5264">(X542*AD542+Y542*AC542+Z542*AD545+AA542*AC545)</f>
        <v>0</v>
      </c>
      <c r="AJ542" s="22">
        <f t="shared" ref="AJ542" si="5265">X542*AE542+Z542*AE545-Y542*AF542-AA542*AF545</f>
        <v>0</v>
      </c>
      <c r="AK542" s="23">
        <f t="shared" ref="AK542" si="5266">(X542*AF542+Y542*AE542+Z542*AF545+AA542*AE545)</f>
        <v>-7.8102522409616206</v>
      </c>
      <c r="AL542" s="8"/>
      <c r="AM542" s="25">
        <f t="shared" ref="AM542" si="5267">COS($AO$8*$B542)</f>
        <v>0.65412357894719686</v>
      </c>
      <c r="AN542" s="26">
        <v>0</v>
      </c>
      <c r="AO542" s="10">
        <v>0</v>
      </c>
      <c r="AP542" s="85">
        <f t="shared" ref="AP542" si="5268">$AN$8*SIN($B542*$AO$8)</f>
        <v>2.2691630816642054</v>
      </c>
      <c r="AR542" s="21">
        <f t="shared" ref="AR542" si="5269">AH542*AM542+AJ542*AM545-AI542*AN542-AK542*AN545</f>
        <v>22.316147809756828</v>
      </c>
      <c r="AS542" s="24">
        <f t="shared" ref="AS542" si="5270">(AH542*AN542+AI542*AM542+AJ542*AN545+AK542*AM545)</f>
        <v>0</v>
      </c>
      <c r="AT542" s="22">
        <f t="shared" ref="AT542" si="5271">AH542*AO542+AJ542*AO545-AI542*AP542-AK542*AP545</f>
        <v>0</v>
      </c>
      <c r="AU542" s="23">
        <f t="shared" ref="AU542" si="5272">(AH542*AP542+AI542*AO542+AJ542*AP545+AK542*AO545)</f>
        <v>65.474977316721024</v>
      </c>
      <c r="AV542" s="8"/>
      <c r="AW542" s="21">
        <v>1</v>
      </c>
      <c r="AX542" s="24">
        <v>0</v>
      </c>
      <c r="AY542" s="22">
        <v>0</v>
      </c>
      <c r="AZ542" s="23">
        <v>0</v>
      </c>
      <c r="BB542" s="21">
        <f t="shared" ref="BB542" si="5273">AR542*AW542+AT542*AW545-AS542*AX542-AU542*AX545</f>
        <v>-196.48957409028026</v>
      </c>
      <c r="BC542" s="24">
        <f t="shared" ref="BC542" si="5274">(AR542*AX542+AS542*AW542+AT542*AX545+AU542*AW545)</f>
        <v>0</v>
      </c>
      <c r="BD542" s="22">
        <f t="shared" ref="BD542" si="5275">AR542*AY542+AT542*AY545-AS542*AZ542-AU542*AZ545</f>
        <v>0</v>
      </c>
      <c r="BE542" s="23">
        <f t="shared" ref="BE542" si="5276">(AR542*AZ542+AS542*AY542+AT542*AZ545+AU542*AY545)</f>
        <v>65.474977316721024</v>
      </c>
      <c r="BF542" s="8"/>
      <c r="BG542" s="25">
        <f t="shared" ref="BG542" si="5277">COS($BI$8*$B542)</f>
        <v>0.88160912901149024</v>
      </c>
      <c r="BH542" s="26">
        <v>0</v>
      </c>
      <c r="BI542" s="10">
        <v>0</v>
      </c>
      <c r="BJ542" s="85">
        <f t="shared" ref="BJ542" si="5278">$BH$8*SIN($B542*$BI$8)</f>
        <v>1.4159407094904837</v>
      </c>
      <c r="BL542" s="21">
        <f t="shared" ref="BL542" si="5279">BB542*BG542+BD542*BG545-BC542*BH542-BE542*BH545</f>
        <v>-183.52796736642748</v>
      </c>
      <c r="BM542" s="24">
        <f t="shared" ref="BM542" si="5280">(BB542*BH542+BC542*BG542+BD542*BH545+BE542*BG545)</f>
        <v>0</v>
      </c>
      <c r="BN542" s="22">
        <f t="shared" ref="BN542" si="5281">BB542*BI542+BD542*BI545-BC542*BJ542-BE542*BJ545</f>
        <v>0</v>
      </c>
      <c r="BO542" s="23">
        <f t="shared" ref="BO542" si="5282">(BB542*BJ542+BC542*BI542+BD542*BJ545+BE542*BI545)</f>
        <v>-220.49424922063287</v>
      </c>
      <c r="BQ542" s="27">
        <f t="shared" ref="BQ542" si="5283">20*LOG((2*$BL$8)/(($BL$8*BL542+BN542+$BL$8*BL545+BN545)^2+($BL$8*BM542+BO542+$BL$8*BM545+BO545)^2)^0.5)</f>
        <v>-45.419658376195926</v>
      </c>
      <c r="BS542" s="64">
        <f t="shared" ref="BS542" si="5284">((BL542^2+BM542^2)/(BL545^2+BM545^2))^0.5</f>
        <v>1.2014007952267858</v>
      </c>
      <c r="BT542" s="4"/>
      <c r="BU542" s="8"/>
      <c r="BV542" s="8"/>
      <c r="BW542" s="88"/>
      <c r="BX542" s="57"/>
      <c r="BY542" s="8"/>
      <c r="BZ542" s="8"/>
      <c r="CA542" s="8"/>
    </row>
    <row r="543" spans="2:87" ht="18.649999999999999" customHeight="1" thickBot="1">
      <c r="D543" s="25"/>
      <c r="E543" s="10"/>
      <c r="F543" s="10"/>
      <c r="G543" s="31"/>
      <c r="I543" s="29"/>
      <c r="L543" s="30"/>
      <c r="N543" s="29"/>
      <c r="Q543" s="30"/>
      <c r="S543" s="29"/>
      <c r="V543" s="30"/>
      <c r="X543" s="29"/>
      <c r="AA543" s="30"/>
      <c r="AC543" s="29"/>
      <c r="AF543" s="30"/>
      <c r="AH543" s="29"/>
      <c r="AK543" s="30"/>
      <c r="AM543" s="29"/>
      <c r="AP543" s="30"/>
      <c r="AR543" s="29"/>
      <c r="AU543" s="30"/>
      <c r="AW543" s="29"/>
      <c r="AZ543" s="30"/>
      <c r="BB543" s="29"/>
      <c r="BE543" s="30"/>
      <c r="BG543" s="29"/>
      <c r="BJ543" s="30"/>
      <c r="BL543" s="29"/>
      <c r="BO543" s="30"/>
      <c r="BS543" s="65"/>
      <c r="BT543" s="65"/>
      <c r="BU543" s="8"/>
      <c r="BV543" s="8"/>
      <c r="BW543" s="88"/>
      <c r="BX543" s="57"/>
      <c r="BY543" s="8"/>
      <c r="BZ543" s="8"/>
      <c r="CA543" s="8"/>
    </row>
    <row r="544" spans="2:87" ht="18.649999999999999" customHeight="1" thickBot="1">
      <c r="D544" s="254" t="s">
        <v>24</v>
      </c>
      <c r="E544" s="255"/>
      <c r="F544" s="256" t="s">
        <v>25</v>
      </c>
      <c r="G544" s="257"/>
      <c r="H544" s="123"/>
      <c r="I544" s="242" t="s">
        <v>4</v>
      </c>
      <c r="J544" s="243"/>
      <c r="K544" s="244" t="s">
        <v>5</v>
      </c>
      <c r="L544" s="245"/>
      <c r="M544" s="123"/>
      <c r="N544" s="242" t="s">
        <v>6</v>
      </c>
      <c r="O544" s="243"/>
      <c r="P544" s="244" t="s">
        <v>7</v>
      </c>
      <c r="Q544" s="245"/>
      <c r="R544" s="123"/>
      <c r="S544" s="242" t="s">
        <v>34</v>
      </c>
      <c r="T544" s="243"/>
      <c r="U544" s="244" t="s">
        <v>35</v>
      </c>
      <c r="V544" s="245"/>
      <c r="W544" s="123"/>
      <c r="X544" s="242" t="s">
        <v>47</v>
      </c>
      <c r="Y544" s="243"/>
      <c r="Z544" s="244" t="s">
        <v>48</v>
      </c>
      <c r="AA544" s="245"/>
      <c r="AB544" s="127"/>
      <c r="AC544" s="242" t="s">
        <v>63</v>
      </c>
      <c r="AD544" s="243"/>
      <c r="AE544" s="244" t="s">
        <v>8</v>
      </c>
      <c r="AF544" s="245"/>
      <c r="AG544" s="123"/>
      <c r="AH544" s="242" t="s">
        <v>78</v>
      </c>
      <c r="AI544" s="243"/>
      <c r="AJ544" s="244" t="s">
        <v>79</v>
      </c>
      <c r="AK544" s="245"/>
      <c r="AL544" s="127"/>
      <c r="AM544" s="242" t="s">
        <v>67</v>
      </c>
      <c r="AN544" s="243"/>
      <c r="AO544" s="244" t="s">
        <v>66</v>
      </c>
      <c r="AP544" s="245"/>
      <c r="AQ544" s="123"/>
      <c r="AR544" s="242" t="s">
        <v>83</v>
      </c>
      <c r="AS544" s="243"/>
      <c r="AT544" s="244" t="s">
        <v>82</v>
      </c>
      <c r="AU544" s="245"/>
      <c r="AV544" s="127"/>
      <c r="AW544" s="242" t="s">
        <v>71</v>
      </c>
      <c r="AX544" s="243"/>
      <c r="AY544" s="244" t="s">
        <v>70</v>
      </c>
      <c r="AZ544" s="245"/>
      <c r="BA544" s="123"/>
      <c r="BB544" s="124" t="s">
        <v>87</v>
      </c>
      <c r="BC544" s="125"/>
      <c r="BD544" s="122" t="s">
        <v>86</v>
      </c>
      <c r="BE544" s="126"/>
      <c r="BF544" s="127"/>
      <c r="BG544" s="242" t="s">
        <v>74</v>
      </c>
      <c r="BH544" s="243"/>
      <c r="BI544" s="244" t="s">
        <v>75</v>
      </c>
      <c r="BJ544" s="245"/>
      <c r="BK544" s="123"/>
      <c r="BL544" s="242" t="s">
        <v>91</v>
      </c>
      <c r="BM544" s="243"/>
      <c r="BN544" s="244" t="s">
        <v>90</v>
      </c>
      <c r="BO544" s="245"/>
      <c r="BP544" s="123"/>
      <c r="BQ544" s="35" t="s">
        <v>166</v>
      </c>
      <c r="BS544" s="66" t="s">
        <v>121</v>
      </c>
      <c r="BT544" s="65"/>
      <c r="BU544" s="8"/>
      <c r="BV544" s="8"/>
      <c r="BW544" s="88"/>
      <c r="BX544" s="57"/>
      <c r="BY544" s="8"/>
      <c r="BZ544" s="8"/>
      <c r="CA544" s="8"/>
    </row>
    <row r="545" spans="2:79" ht="18.649999999999999" customHeight="1" thickTop="1" thickBot="1">
      <c r="D545" s="15">
        <v>0</v>
      </c>
      <c r="E545" s="145">
        <f t="shared" ref="E545" si="5285">(1/$E$8)*SIN($B542*$F$8)</f>
        <v>0.15732207701623374</v>
      </c>
      <c r="F545" s="15">
        <f t="shared" ref="F545" si="5286">COS($F$8*$B542)</f>
        <v>0.8816166268564154</v>
      </c>
      <c r="G545" s="37">
        <v>0</v>
      </c>
      <c r="I545" s="21">
        <v>0</v>
      </c>
      <c r="J545" s="24">
        <f t="shared" ref="J545" si="5287">(TAN($K$8*$B542))/$J$8</f>
        <v>3.3418220344180001</v>
      </c>
      <c r="K545" s="22">
        <v>1</v>
      </c>
      <c r="L545" s="23">
        <v>0</v>
      </c>
      <c r="N545" s="21">
        <f t="shared" ref="N545" si="5288">D545*I542+F545*I545-E545*J542-G545*J545</f>
        <v>0</v>
      </c>
      <c r="O545" s="24">
        <f t="shared" ref="O545" si="5289">(D545*J542+E545*I542+F545*J545+G545*I545)</f>
        <v>3.1035279465542747</v>
      </c>
      <c r="P545" s="22">
        <f t="shared" ref="P545" si="5290">D545*K542+F545*K545-E545*L542-G545*L545</f>
        <v>0.8816166268564154</v>
      </c>
      <c r="Q545" s="23">
        <f t="shared" ref="Q545" si="5291">(D545*L542+E545*K542+F545*L545+G545*K545)</f>
        <v>0</v>
      </c>
      <c r="S545" s="15">
        <v>0</v>
      </c>
      <c r="T545" s="145">
        <f t="shared" ref="T545" si="5292">(1/$T$8)*SIN($B542*$U$8)</f>
        <v>0.25212923129602283</v>
      </c>
      <c r="U545" s="15">
        <f t="shared" ref="U545" si="5293">COS($U$8*$B542)</f>
        <v>0.65412357894719686</v>
      </c>
      <c r="V545" s="37">
        <v>0</v>
      </c>
      <c r="X545" s="21">
        <f t="shared" ref="X545" si="5294">N545*S542+P545*S545-O545*T542-Q545*T545</f>
        <v>0</v>
      </c>
      <c r="Y545" s="24">
        <f t="shared" ref="Y545" si="5295">(N545*T542+O545*S542+P545*T545+Q545*S545)</f>
        <v>2.2523721301898276</v>
      </c>
      <c r="Z545" s="22">
        <f t="shared" ref="Z545" si="5296">N545*U542+P545*U545-O545*V542-Q545*V545</f>
        <v>-6.4657248160154079</v>
      </c>
      <c r="AA545" s="23">
        <f t="shared" ref="AA545" si="5297">(N545*V542+O545*U542+P545*V545+Q545*U545)</f>
        <v>0</v>
      </c>
      <c r="AB545" s="8"/>
      <c r="AC545" s="21">
        <v>0</v>
      </c>
      <c r="AD545" s="24">
        <f t="shared" ref="AD545" si="5298">(TAN($AE$8*$B542))/$AD$8</f>
        <v>4.3508302621288237</v>
      </c>
      <c r="AE545" s="22">
        <v>1</v>
      </c>
      <c r="AF545" s="23">
        <v>0</v>
      </c>
      <c r="AH545" s="21">
        <f t="shared" ref="AH545" si="5299">X545*AC542+Z545*AC545-Y545*AD542-AA545*AD545</f>
        <v>0</v>
      </c>
      <c r="AI545" s="24">
        <f t="shared" ref="AI545" si="5300">(X545*AD542+Y545*AC542+Z545*AD545+AA545*AC545)</f>
        <v>-25.878899065927332</v>
      </c>
      <c r="AJ545" s="22">
        <f t="shared" ref="AJ545" si="5301">X545*AE542+Z545*AE545-Y545*AF542-AA545*AF545</f>
        <v>-6.4657248160154079</v>
      </c>
      <c r="AK545" s="23">
        <f t="shared" ref="AK545" si="5302">(X545*AF542+Y545*AE542+Z545*AF545+AA545*AE545)</f>
        <v>0</v>
      </c>
      <c r="AL545" s="8"/>
      <c r="AM545" s="15">
        <v>0</v>
      </c>
      <c r="AN545" s="85">
        <f t="shared" ref="AN545" si="5303">(1/$AN$8)*SIN($B542*$AO$8)</f>
        <v>0.25212923129602283</v>
      </c>
      <c r="AO545" s="25">
        <f t="shared" ref="AO545" si="5304">COS($AO$8*$B542)</f>
        <v>0.65412357894719686</v>
      </c>
      <c r="AP545" s="37">
        <v>0</v>
      </c>
      <c r="AR545" s="21">
        <f t="shared" ref="AR545" si="5305">AH545*AM542+AJ545*AM545-AI545*AN542-AK545*AN545</f>
        <v>0</v>
      </c>
      <c r="AS545" s="24">
        <f t="shared" ref="AS545" si="5306">(AH545*AN542+AI545*AM542+AJ545*AN545+AK545*AM545)</f>
        <v>-18.55819630385124</v>
      </c>
      <c r="AT545" s="22">
        <f t="shared" ref="AT545" si="5307">AH545*AO542+AJ545*AO545-AI545*AP542-AK545*AP545</f>
        <v>54.494059297376886</v>
      </c>
      <c r="AU545" s="23">
        <f t="shared" ref="AU545" si="5308">(AH545*AP542+AI545*AO542+AJ545*AP545+AK545*AO545)</f>
        <v>0</v>
      </c>
      <c r="AV545" s="8"/>
      <c r="AW545" s="21">
        <v>0</v>
      </c>
      <c r="AX545" s="24">
        <f t="shared" ref="AX545" si="5309">(TAN($AY$8*$B542))/$AX$8</f>
        <v>3.3418220344180001</v>
      </c>
      <c r="AY545" s="22">
        <v>1</v>
      </c>
      <c r="AZ545" s="23">
        <v>0</v>
      </c>
      <c r="BB545" s="21">
        <f t="shared" ref="BB545" si="5310">AR545*AW542+AT545*AW545-AS545*AX542-AU545*AX545</f>
        <v>0</v>
      </c>
      <c r="BC545" s="24">
        <f t="shared" ref="BC545" si="5311">(AR545*AX542+AS545*AW542+AT545*AX545+AU545*AW545)</f>
        <v>163.5512518010039</v>
      </c>
      <c r="BD545" s="22">
        <f t="shared" ref="BD545" si="5312">AR545*AY542+AT545*AY545-AS545*AZ542-AU545*AZ545</f>
        <v>54.494059297376886</v>
      </c>
      <c r="BE545" s="23">
        <f t="shared" ref="BE545" si="5313">(AR545*AZ542+AS545*AY542+AT545*AZ545+AU545*AY545)</f>
        <v>0</v>
      </c>
      <c r="BF545" s="8"/>
      <c r="BG545" s="15">
        <v>0</v>
      </c>
      <c r="BH545" s="85">
        <f t="shared" ref="BH545" si="5314">(1/$BH$8)*SIN($B542*$BI$8)</f>
        <v>0.1573267454989426</v>
      </c>
      <c r="BI545" s="25">
        <f t="shared" ref="BI545" si="5315">COS($BI$8*$B542)</f>
        <v>0.88160912901149024</v>
      </c>
      <c r="BJ545" s="37">
        <v>0</v>
      </c>
      <c r="BL545" s="21">
        <f t="shared" ref="BL545" si="5316">BB545*BG542+BD545*BG545-BC545*BH542-BE545*BH545</f>
        <v>0</v>
      </c>
      <c r="BM545" s="24">
        <f t="shared" ref="BM545" si="5317">(BB545*BH542+BC545*BG542+BD545*BH545+BE545*BG545)</f>
        <v>152.76164964730469</v>
      </c>
      <c r="BN545" s="22">
        <f t="shared" ref="BN545" si="5318">BB545*BI542+BD545*BI545-BC545*BJ542-BE545*BJ545</f>
        <v>-183.53641535970928</v>
      </c>
      <c r="BO545" s="23">
        <f t="shared" ref="BO545" si="5319">(BB545*BJ542+BC545*BI542+BD545*BJ545+BE545*BI545)</f>
        <v>0</v>
      </c>
      <c r="BQ545" s="38">
        <f t="shared" ref="BQ545" si="5320">(180/PI())*ATAN(-1*(($BL$8*BM542+BO542+$BL$8*BM545+BO545)/($BL$8*BL542+BN542+$BL$8*BL545+BN545)))</f>
        <v>-10.454907735857851</v>
      </c>
      <c r="BS545" s="67">
        <f t="shared" ref="BS545" si="5321">20*LOG(((($BL$8*BL542+BN542-$BL$8*BL545-BN545)^2+($BL$8*BM542+BO542-$BL$8*BM545-BO545)^2)/(($BL$8*BL542+BN542+$BL$8*BL545+BN545)^2+($BL$8*BM542+BO542+$BL$8*BM545+BO545)^2))^0.5)</f>
        <v>-1.2468801411573481E-4</v>
      </c>
      <c r="BT545" s="65"/>
      <c r="BU545" s="8"/>
      <c r="BV545" s="8"/>
      <c r="BW545" s="88"/>
      <c r="BX545" s="57"/>
      <c r="BY545" s="8"/>
      <c r="BZ545" s="8"/>
      <c r="CA545" s="8"/>
    </row>
    <row r="546" spans="2:79" ht="18.649999999999999" customHeight="1">
      <c r="BS546" s="32"/>
      <c r="BU546" s="8"/>
      <c r="BV546" s="8"/>
      <c r="BW546" s="88"/>
      <c r="BX546" s="57"/>
      <c r="BY546" s="8"/>
      <c r="BZ546" s="8"/>
      <c r="CA546" s="8"/>
    </row>
    <row r="547" spans="2:79" ht="18.649999999999999" customHeight="1" thickBot="1">
      <c r="D547" s="8"/>
      <c r="E547" s="8" t="s">
        <v>93</v>
      </c>
      <c r="F547" s="8"/>
      <c r="G547" s="8"/>
      <c r="H547" s="8"/>
      <c r="I547" s="8"/>
      <c r="J547" s="8" t="s">
        <v>94</v>
      </c>
      <c r="K547" s="8"/>
      <c r="L547" s="8"/>
      <c r="M547" s="8"/>
      <c r="N547" s="8"/>
      <c r="O547" s="8" t="s">
        <v>95</v>
      </c>
      <c r="P547" s="8"/>
      <c r="Q547" s="8"/>
      <c r="R547" s="8"/>
      <c r="S547" s="8"/>
      <c r="T547" s="8" t="s">
        <v>96</v>
      </c>
      <c r="U547" s="8"/>
      <c r="V547" s="8"/>
      <c r="W547" s="8"/>
      <c r="X547" s="8"/>
      <c r="Y547" s="8" t="s">
        <v>97</v>
      </c>
      <c r="Z547" s="8"/>
      <c r="AA547" s="8"/>
      <c r="AB547" s="8"/>
      <c r="AC547" s="8"/>
      <c r="AD547" s="8" t="s">
        <v>98</v>
      </c>
      <c r="AE547" s="8"/>
      <c r="AF547" s="8"/>
      <c r="AG547" s="8"/>
      <c r="AH547" s="8"/>
      <c r="AI547" s="8" t="s">
        <v>99</v>
      </c>
      <c r="AJ547" s="8"/>
      <c r="AK547" s="8"/>
      <c r="AL547" s="8"/>
      <c r="AM547" s="8"/>
      <c r="AN547" s="8" t="s">
        <v>96</v>
      </c>
      <c r="AO547" s="8"/>
      <c r="AP547" s="8"/>
      <c r="AQ547" s="8"/>
      <c r="AR547" s="8"/>
      <c r="AS547" s="8" t="s">
        <v>100</v>
      </c>
      <c r="AT547" s="8"/>
      <c r="AU547" s="8"/>
      <c r="AV547" s="8"/>
      <c r="AW547" s="8"/>
      <c r="AX547" s="8" t="s">
        <v>94</v>
      </c>
      <c r="AY547" s="8"/>
      <c r="AZ547" s="8"/>
      <c r="BA547" s="8"/>
      <c r="BB547" s="8"/>
      <c r="BC547" s="8" t="s">
        <v>101</v>
      </c>
      <c r="BD547" s="8"/>
      <c r="BE547" s="8"/>
      <c r="BF547" s="8"/>
      <c r="BG547" s="8"/>
      <c r="BH547" s="8" t="s">
        <v>96</v>
      </c>
      <c r="BI547" s="8"/>
      <c r="BJ547" s="8"/>
      <c r="BK547" s="8"/>
      <c r="BL547" s="8"/>
      <c r="BM547" s="8" t="s">
        <v>102</v>
      </c>
      <c r="BN547" s="8"/>
      <c r="BO547" s="8"/>
      <c r="BP547" s="8"/>
      <c r="BU547" s="8"/>
      <c r="BV547" s="8"/>
      <c r="BW547" s="88"/>
      <c r="BX547" s="57"/>
      <c r="BY547" s="8"/>
      <c r="BZ547" s="8"/>
      <c r="CA547" s="8"/>
    </row>
    <row r="548" spans="2:79" ht="18.649999999999999" customHeight="1" thickBot="1">
      <c r="B548" s="16"/>
      <c r="D548" s="250" t="s">
        <v>22</v>
      </c>
      <c r="E548" s="251"/>
      <c r="F548" s="252" t="s">
        <v>23</v>
      </c>
      <c r="G548" s="253"/>
      <c r="H548" s="123"/>
      <c r="I548" s="242" t="s">
        <v>1</v>
      </c>
      <c r="J548" s="243"/>
      <c r="K548" s="244" t="s">
        <v>2</v>
      </c>
      <c r="L548" s="245"/>
      <c r="M548" s="123"/>
      <c r="N548" s="242" t="s">
        <v>43</v>
      </c>
      <c r="O548" s="243"/>
      <c r="P548" s="244" t="s">
        <v>44</v>
      </c>
      <c r="Q548" s="245"/>
      <c r="R548" s="123"/>
      <c r="S548" s="242" t="s">
        <v>32</v>
      </c>
      <c r="T548" s="243"/>
      <c r="U548" s="244" t="s">
        <v>33</v>
      </c>
      <c r="V548" s="245"/>
      <c r="W548" s="123"/>
      <c r="X548" s="242" t="s">
        <v>45</v>
      </c>
      <c r="Y548" s="243"/>
      <c r="Z548" s="244" t="s">
        <v>46</v>
      </c>
      <c r="AA548" s="245"/>
      <c r="AB548" s="127"/>
      <c r="AC548" s="242" t="s">
        <v>62</v>
      </c>
      <c r="AD548" s="243"/>
      <c r="AE548" s="244" t="s">
        <v>3</v>
      </c>
      <c r="AF548" s="245"/>
      <c r="AG548" s="123"/>
      <c r="AH548" s="242" t="s">
        <v>76</v>
      </c>
      <c r="AI548" s="243"/>
      <c r="AJ548" s="244" t="s">
        <v>77</v>
      </c>
      <c r="AK548" s="245"/>
      <c r="AL548" s="127"/>
      <c r="AM548" s="242" t="s">
        <v>64</v>
      </c>
      <c r="AN548" s="243"/>
      <c r="AO548" s="244" t="s">
        <v>65</v>
      </c>
      <c r="AP548" s="245"/>
      <c r="AQ548" s="123"/>
      <c r="AR548" s="242" t="s">
        <v>80</v>
      </c>
      <c r="AS548" s="243"/>
      <c r="AT548" s="244" t="s">
        <v>81</v>
      </c>
      <c r="AU548" s="245"/>
      <c r="AV548" s="127"/>
      <c r="AW548" s="242" t="s">
        <v>68</v>
      </c>
      <c r="AX548" s="243"/>
      <c r="AY548" s="244" t="s">
        <v>69</v>
      </c>
      <c r="AZ548" s="245"/>
      <c r="BA548" s="123"/>
      <c r="BB548" s="246" t="s">
        <v>84</v>
      </c>
      <c r="BC548" s="247"/>
      <c r="BD548" s="248" t="s">
        <v>85</v>
      </c>
      <c r="BE548" s="249"/>
      <c r="BF548" s="127"/>
      <c r="BG548" s="242" t="s">
        <v>72</v>
      </c>
      <c r="BH548" s="243"/>
      <c r="BI548" s="244" t="s">
        <v>73</v>
      </c>
      <c r="BJ548" s="245"/>
      <c r="BK548" s="123"/>
      <c r="BL548" s="242" t="s">
        <v>88</v>
      </c>
      <c r="BM548" s="243"/>
      <c r="BN548" s="244" t="s">
        <v>89</v>
      </c>
      <c r="BO548" s="245"/>
      <c r="BP548" s="123"/>
      <c r="BQ548" s="19" t="s">
        <v>165</v>
      </c>
      <c r="BS548" s="63" t="s">
        <v>120</v>
      </c>
      <c r="BT548" s="4"/>
      <c r="BU548" s="8"/>
      <c r="BV548" s="8"/>
      <c r="BW548" s="88"/>
      <c r="BX548" s="57"/>
      <c r="BY548" s="8"/>
      <c r="BZ548" s="8"/>
      <c r="CA548" s="8"/>
    </row>
    <row r="549" spans="2:79" ht="18.649999999999999" customHeight="1" thickTop="1" thickBot="1">
      <c r="B549" s="39">
        <v>1.5</v>
      </c>
      <c r="D549" s="25">
        <f t="shared" ref="D549" si="5322">COS($F$8*$B549)</f>
        <v>0.8784623279117082</v>
      </c>
      <c r="E549" s="26">
        <v>0</v>
      </c>
      <c r="F549" s="10">
        <v>0</v>
      </c>
      <c r="G549" s="85">
        <f t="shared" ref="G549" si="5323">$E$8*SIN($B549*$F$8)</f>
        <v>1.4334348418953275</v>
      </c>
      <c r="I549" s="21">
        <v>1</v>
      </c>
      <c r="J549" s="24">
        <v>0</v>
      </c>
      <c r="K549" s="22">
        <v>0</v>
      </c>
      <c r="L549" s="23">
        <v>0</v>
      </c>
      <c r="N549" s="21">
        <f t="shared" ref="N549" si="5324">D549*I549+F549*I552-E549*J549-G549*J552</f>
        <v>-4.128824831882536</v>
      </c>
      <c r="O549" s="24">
        <f t="shared" ref="O549" si="5325">(D549*J549+E549*I549+F549*J552+G549*I552)</f>
        <v>0</v>
      </c>
      <c r="P549" s="22">
        <f t="shared" ref="P549" si="5326">D549*K549+F549*K552-E549*L549-G549*L552</f>
        <v>0</v>
      </c>
      <c r="Q549" s="23">
        <f t="shared" ref="Q549" si="5327">(D549*L549+E549*K549+F549*L552+G549*K552)</f>
        <v>1.4334348418953275</v>
      </c>
      <c r="S549" s="25">
        <f t="shared" ref="S549" si="5328">COS($U$8*$B549)</f>
        <v>0.64531214241820201</v>
      </c>
      <c r="T549" s="26">
        <v>0</v>
      </c>
      <c r="U549" s="10">
        <v>0</v>
      </c>
      <c r="V549" s="85">
        <f t="shared" ref="V549" si="5329">$T$8*SIN($B549*$U$8)</f>
        <v>2.2917570005628152</v>
      </c>
      <c r="X549" s="21">
        <f t="shared" ref="X549" si="5330">N549*S549+P549*S552-O549*T549-Q549*T552</f>
        <v>-3.0293901683498441</v>
      </c>
      <c r="Y549" s="24">
        <f t="shared" ref="Y549" si="5331">(N549*T549+O549*S549+P549*T552+Q549*S552)</f>
        <v>0</v>
      </c>
      <c r="Z549" s="22">
        <f t="shared" ref="Z549" si="5332">N549*U549+P549*U552-O549*V549-Q549*V552</f>
        <v>0</v>
      </c>
      <c r="AA549" s="23">
        <f t="shared" ref="AA549" si="5333">(N549*V549+O549*U549+P549*V552+Q549*U552)</f>
        <v>-8.5372503037240204</v>
      </c>
      <c r="AB549" s="8"/>
      <c r="AC549" s="21">
        <v>1</v>
      </c>
      <c r="AD549" s="24">
        <v>0</v>
      </c>
      <c r="AE549" s="22">
        <v>0</v>
      </c>
      <c r="AF549" s="23">
        <v>0</v>
      </c>
      <c r="AH549" s="21">
        <f t="shared" ref="AH549" si="5334">X549*AC549+Z549*AC552-Y549*AD549-AA549*AD552</f>
        <v>36.35336156849182</v>
      </c>
      <c r="AI549" s="24">
        <f t="shared" ref="AI549" si="5335">(X549*AD549+Y549*AC549+Z549*AD552+AA549*AC552)</f>
        <v>0</v>
      </c>
      <c r="AJ549" s="22">
        <f t="shared" ref="AJ549" si="5336">X549*AE549+Z549*AE552-Y549*AF549-AA549*AF552</f>
        <v>0</v>
      </c>
      <c r="AK549" s="23">
        <f t="shared" ref="AK549" si="5337">(X549*AF549+Y549*AE549+Z549*AF552+AA549*AE552)</f>
        <v>-8.5372503037240204</v>
      </c>
      <c r="AL549" s="8"/>
      <c r="AM549" s="25">
        <f t="shared" ref="AM549" si="5338">COS($AO$8*$B549)</f>
        <v>0.64531214241820201</v>
      </c>
      <c r="AN549" s="26">
        <v>0</v>
      </c>
      <c r="AO549" s="10">
        <v>0</v>
      </c>
      <c r="AP549" s="85">
        <f t="shared" ref="AP549" si="5339">$AN$8*SIN($B549*$AO$8)</f>
        <v>2.2917570005628152</v>
      </c>
      <c r="AR549" s="21">
        <f t="shared" ref="AR549" si="5340">AH549*AM549+AJ549*AM552-AI549*AN549-AK549*AN552</f>
        <v>25.633188209991044</v>
      </c>
      <c r="AS549" s="24">
        <f t="shared" ref="AS549" si="5341">(AH549*AN549+AI549*AM549+AJ549*AN552+AK549*AM552)</f>
        <v>0</v>
      </c>
      <c r="AT549" s="22">
        <f t="shared" ref="AT549" si="5342">AH549*AO549+AJ549*AO552-AI549*AP549-AK549*AP552</f>
        <v>0</v>
      </c>
      <c r="AU549" s="23">
        <f t="shared" ref="AU549" si="5343">(AH549*AP549+AI549*AO549+AJ549*AP552+AK549*AO552)</f>
        <v>77.803879584725735</v>
      </c>
      <c r="AV549" s="8"/>
      <c r="AW549" s="21">
        <v>1</v>
      </c>
      <c r="AX549" s="24">
        <v>0</v>
      </c>
      <c r="AY549" s="22">
        <v>0</v>
      </c>
      <c r="AZ549" s="23">
        <v>0</v>
      </c>
      <c r="BB549" s="21">
        <f t="shared" ref="BB549" si="5344">AR549*AW549+AT549*AW552-AS549*AX549-AU549*AX552</f>
        <v>-246.15200623362438</v>
      </c>
      <c r="BC549" s="24">
        <f t="shared" ref="BC549" si="5345">(AR549*AX549+AS549*AW549+AT549*AX552+AU549*AW552)</f>
        <v>0</v>
      </c>
      <c r="BD549" s="22">
        <f t="shared" ref="BD549" si="5346">AR549*AY549+AT549*AY552-AS549*AZ549-AU549*AZ552</f>
        <v>0</v>
      </c>
      <c r="BE549" s="23">
        <f t="shared" ref="BE549" si="5347">(AR549*AZ549+AS549*AY549+AT549*AZ552+AU549*AY552)</f>
        <v>77.803879584725735</v>
      </c>
      <c r="BF549" s="8"/>
      <c r="BG549" s="25">
        <f t="shared" ref="BG549" si="5348">COS($BI$8*$B549)</f>
        <v>0.87845463462784423</v>
      </c>
      <c r="BH549" s="26">
        <v>0</v>
      </c>
      <c r="BI549" s="10">
        <v>0</v>
      </c>
      <c r="BJ549" s="85">
        <f t="shared" ref="BJ549" si="5349">$BH$8*SIN($B549*$BI$8)</f>
        <v>1.4334772736628043</v>
      </c>
      <c r="BL549" s="21">
        <f t="shared" ref="BL549" si="5350">BB549*BG549+BD549*BG552-BC549*BH549-BE549*BH552</f>
        <v>-228.62560327525844</v>
      </c>
      <c r="BM549" s="24">
        <f t="shared" ref="BM549" si="5351">(BB549*BH549+BC549*BG549+BD549*BH552+BE549*BG552)</f>
        <v>0</v>
      </c>
      <c r="BN549" s="22">
        <f t="shared" ref="BN549" si="5352">BB549*BI549+BD549*BI552-BC549*BJ549-BE549*BJ552</f>
        <v>0</v>
      </c>
      <c r="BO549" s="23">
        <f t="shared" ref="BO549" si="5353">(BB549*BJ549+BC549*BI549+BD549*BJ552+BE549*BI552)</f>
        <v>-284.50612818917648</v>
      </c>
      <c r="BQ549" s="27">
        <f t="shared" ref="BQ549" si="5354">20*LOG((2*$BL$8)/(($BL$8*BL549+BN549+$BL$8*BL552+BN552)^2+($BL$8*BM549+BO549+$BL$8*BM552+BO552)^2)^0.5)</f>
        <v>-47.388695148930154</v>
      </c>
      <c r="BS549" s="64">
        <f t="shared" ref="BS549" si="5355">((BL549^2+BM549^2)/(BL552^2+BM552^2))^0.5</f>
        <v>1.2443865591993633</v>
      </c>
      <c r="BT549" s="4"/>
      <c r="BU549" s="8"/>
      <c r="BV549" s="8"/>
      <c r="BW549" s="88"/>
      <c r="BX549" s="57"/>
      <c r="BY549" s="8"/>
      <c r="BZ549" s="8"/>
      <c r="CA549" s="8"/>
    </row>
    <row r="550" spans="2:79" ht="18.649999999999999" customHeight="1" thickBot="1">
      <c r="D550" s="25"/>
      <c r="E550" s="10"/>
      <c r="F550" s="10"/>
      <c r="G550" s="31"/>
      <c r="I550" s="29"/>
      <c r="L550" s="30"/>
      <c r="N550" s="29"/>
      <c r="Q550" s="30"/>
      <c r="S550" s="29"/>
      <c r="V550" s="30"/>
      <c r="X550" s="29"/>
      <c r="AA550" s="30"/>
      <c r="AC550" s="29"/>
      <c r="AF550" s="30"/>
      <c r="AH550" s="29"/>
      <c r="AK550" s="30"/>
      <c r="AM550" s="29"/>
      <c r="AP550" s="30"/>
      <c r="AR550" s="29"/>
      <c r="AU550" s="30"/>
      <c r="AW550" s="29"/>
      <c r="AZ550" s="30"/>
      <c r="BB550" s="29"/>
      <c r="BE550" s="30"/>
      <c r="BG550" s="29"/>
      <c r="BJ550" s="30"/>
      <c r="BL550" s="29"/>
      <c r="BO550" s="30"/>
      <c r="BS550" s="65"/>
      <c r="BT550" s="65"/>
      <c r="BU550" s="8"/>
      <c r="BV550" s="8"/>
      <c r="BW550" s="88"/>
      <c r="BX550" s="57"/>
      <c r="BY550" s="8"/>
      <c r="BZ550" s="8"/>
      <c r="CA550" s="8"/>
    </row>
    <row r="551" spans="2:79" ht="18.649999999999999" customHeight="1" thickBot="1">
      <c r="D551" s="254" t="s">
        <v>24</v>
      </c>
      <c r="E551" s="255"/>
      <c r="F551" s="256" t="s">
        <v>25</v>
      </c>
      <c r="G551" s="257"/>
      <c r="H551" s="123"/>
      <c r="I551" s="242" t="s">
        <v>4</v>
      </c>
      <c r="J551" s="243"/>
      <c r="K551" s="244" t="s">
        <v>5</v>
      </c>
      <c r="L551" s="245"/>
      <c r="M551" s="123"/>
      <c r="N551" s="242" t="s">
        <v>6</v>
      </c>
      <c r="O551" s="243"/>
      <c r="P551" s="244" t="s">
        <v>7</v>
      </c>
      <c r="Q551" s="245"/>
      <c r="R551" s="123"/>
      <c r="S551" s="242" t="s">
        <v>34</v>
      </c>
      <c r="T551" s="243"/>
      <c r="U551" s="244" t="s">
        <v>35</v>
      </c>
      <c r="V551" s="245"/>
      <c r="W551" s="123"/>
      <c r="X551" s="242" t="s">
        <v>47</v>
      </c>
      <c r="Y551" s="243"/>
      <c r="Z551" s="244" t="s">
        <v>48</v>
      </c>
      <c r="AA551" s="245"/>
      <c r="AB551" s="127"/>
      <c r="AC551" s="242" t="s">
        <v>63</v>
      </c>
      <c r="AD551" s="243"/>
      <c r="AE551" s="244" t="s">
        <v>8</v>
      </c>
      <c r="AF551" s="245"/>
      <c r="AG551" s="123"/>
      <c r="AH551" s="242" t="s">
        <v>78</v>
      </c>
      <c r="AI551" s="243"/>
      <c r="AJ551" s="244" t="s">
        <v>79</v>
      </c>
      <c r="AK551" s="245"/>
      <c r="AL551" s="127"/>
      <c r="AM551" s="242" t="s">
        <v>67</v>
      </c>
      <c r="AN551" s="243"/>
      <c r="AO551" s="244" t="s">
        <v>66</v>
      </c>
      <c r="AP551" s="245"/>
      <c r="AQ551" s="123"/>
      <c r="AR551" s="242" t="s">
        <v>83</v>
      </c>
      <c r="AS551" s="243"/>
      <c r="AT551" s="244" t="s">
        <v>82</v>
      </c>
      <c r="AU551" s="245"/>
      <c r="AV551" s="127"/>
      <c r="AW551" s="242" t="s">
        <v>71</v>
      </c>
      <c r="AX551" s="243"/>
      <c r="AY551" s="244" t="s">
        <v>70</v>
      </c>
      <c r="AZ551" s="245"/>
      <c r="BA551" s="123"/>
      <c r="BB551" s="124" t="s">
        <v>87</v>
      </c>
      <c r="BC551" s="125"/>
      <c r="BD551" s="122" t="s">
        <v>86</v>
      </c>
      <c r="BE551" s="126"/>
      <c r="BF551" s="127"/>
      <c r="BG551" s="242" t="s">
        <v>74</v>
      </c>
      <c r="BH551" s="243"/>
      <c r="BI551" s="244" t="s">
        <v>75</v>
      </c>
      <c r="BJ551" s="245"/>
      <c r="BK551" s="123"/>
      <c r="BL551" s="242" t="s">
        <v>91</v>
      </c>
      <c r="BM551" s="243"/>
      <c r="BN551" s="244" t="s">
        <v>90</v>
      </c>
      <c r="BO551" s="245"/>
      <c r="BP551" s="123"/>
      <c r="BQ551" s="35" t="s">
        <v>166</v>
      </c>
      <c r="BS551" s="66" t="s">
        <v>121</v>
      </c>
      <c r="BT551" s="65"/>
      <c r="BU551" s="8"/>
      <c r="BV551" s="8"/>
      <c r="BW551" s="88"/>
      <c r="BX551" s="57"/>
      <c r="BY551" s="8"/>
      <c r="BZ551" s="8"/>
      <c r="CA551" s="8"/>
    </row>
    <row r="552" spans="2:79" ht="18.649999999999999" customHeight="1" thickTop="1" thickBot="1">
      <c r="D552" s="15">
        <v>0</v>
      </c>
      <c r="E552" s="145">
        <f t="shared" ref="E552" si="5356">(1/$E$8)*SIN($B549*$F$8)</f>
        <v>0.15927053798836971</v>
      </c>
      <c r="F552" s="15">
        <f t="shared" ref="F552" si="5357">COS($F$8*$B549)</f>
        <v>0.8784623279117082</v>
      </c>
      <c r="G552" s="37">
        <v>0</v>
      </c>
      <c r="I552" s="21">
        <v>0</v>
      </c>
      <c r="J552" s="24">
        <f t="shared" ref="J552" si="5358">(TAN($K$8*$B549))/$J$8</f>
        <v>3.4932087692060487</v>
      </c>
      <c r="K552" s="22">
        <v>1</v>
      </c>
      <c r="L552" s="23">
        <v>0</v>
      </c>
      <c r="N552" s="21">
        <f t="shared" ref="N552" si="5359">D552*I549+F552*I552-E552*J549-G552*J552</f>
        <v>0</v>
      </c>
      <c r="O552" s="24">
        <f t="shared" ref="O552" si="5360">(D552*J549+E552*I549+F552*J552+G552*I552)</f>
        <v>3.2279228452667081</v>
      </c>
      <c r="P552" s="22">
        <f t="shared" ref="P552" si="5361">D552*K549+F552*K552-E552*L549-G552*L552</f>
        <v>0.8784623279117082</v>
      </c>
      <c r="Q552" s="23">
        <f t="shared" ref="Q552" si="5362">(D552*L549+E552*K549+F552*L552+G552*K552)</f>
        <v>0</v>
      </c>
      <c r="S552" s="15">
        <v>0</v>
      </c>
      <c r="T552" s="145">
        <f t="shared" ref="T552" si="5363">(1/$T$8)*SIN($B549*$U$8)</f>
        <v>0.25463966672920169</v>
      </c>
      <c r="U552" s="15">
        <f t="shared" ref="U552" si="5364">COS($U$8*$B549)</f>
        <v>0.64531214241820201</v>
      </c>
      <c r="V552" s="37">
        <v>0</v>
      </c>
      <c r="X552" s="21">
        <f t="shared" ref="X552" si="5365">N552*S549+P552*S552-O552*T549-Q552*T552</f>
        <v>0</v>
      </c>
      <c r="Y552" s="24">
        <f t="shared" ref="Y552" si="5366">(N552*T549+O552*S549+P552*T552+Q552*S552)</f>
        <v>2.3067091612533135</v>
      </c>
      <c r="Z552" s="22">
        <f t="shared" ref="Z552" si="5367">N552*U549+P552*U552-O552*V549-Q552*V552</f>
        <v>-6.8307323710582333</v>
      </c>
      <c r="AA552" s="23">
        <f t="shared" ref="AA552" si="5368">(N552*V549+O552*U549+P552*V552+Q552*U552)</f>
        <v>0</v>
      </c>
      <c r="AB552" s="8"/>
      <c r="AC552" s="21">
        <v>0</v>
      </c>
      <c r="AD552" s="24">
        <f t="shared" ref="AD552" si="5369">(TAN($AE$8*$B549))/$AD$8</f>
        <v>4.6130487376787555</v>
      </c>
      <c r="AE552" s="22">
        <v>1</v>
      </c>
      <c r="AF552" s="23">
        <v>0</v>
      </c>
      <c r="AH552" s="21">
        <f t="shared" ref="AH552" si="5370">X552*AC549+Z552*AC552-Y552*AD549-AA552*AD552</f>
        <v>0</v>
      </c>
      <c r="AI552" s="24">
        <f t="shared" ref="AI552" si="5371">(X552*AD549+Y552*AC549+Z552*AD552+AA552*AC552)</f>
        <v>-29.203792180478281</v>
      </c>
      <c r="AJ552" s="22">
        <f t="shared" ref="AJ552" si="5372">X552*AE549+Z552*AE552-Y552*AF549-AA552*AF552</f>
        <v>-6.8307323710582333</v>
      </c>
      <c r="AK552" s="23">
        <f t="shared" ref="AK552" si="5373">(X552*AF549+Y552*AE549+Z552*AF552+AA552*AE552)</f>
        <v>0</v>
      </c>
      <c r="AL552" s="8"/>
      <c r="AM552" s="15">
        <v>0</v>
      </c>
      <c r="AN552" s="85">
        <f t="shared" ref="AN552" si="5374">(1/$AN$8)*SIN($B549*$AO$8)</f>
        <v>0.25463966672920169</v>
      </c>
      <c r="AO552" s="25">
        <f t="shared" ref="AO552" si="5375">COS($AO$8*$B549)</f>
        <v>0.64531214241820201</v>
      </c>
      <c r="AP552" s="37">
        <v>0</v>
      </c>
      <c r="AR552" s="21">
        <f t="shared" ref="AR552" si="5376">AH552*AM549+AJ552*AM552-AI552*AN549-AK552*AN552</f>
        <v>0</v>
      </c>
      <c r="AS552" s="24">
        <f t="shared" ref="AS552" si="5377">(AH552*AN549+AI552*AM549+AJ552*AN552+AK552*AM552)</f>
        <v>-20.584937113203011</v>
      </c>
      <c r="AT552" s="22">
        <f t="shared" ref="AT552" si="5378">AH552*AO549+AJ552*AO552-AI552*AP549-AK552*AP552</f>
        <v>62.52004063193975</v>
      </c>
      <c r="AU552" s="23">
        <f t="shared" ref="AU552" si="5379">(AH552*AP549+AI552*AO549+AJ552*AP552+AK552*AO552)</f>
        <v>0</v>
      </c>
      <c r="AV552" s="8"/>
      <c r="AW552" s="21">
        <v>0</v>
      </c>
      <c r="AX552" s="24">
        <f t="shared" ref="AX552" si="5380">(TAN($AY$8*$B549))/$AX$8</f>
        <v>3.4932087692060487</v>
      </c>
      <c r="AY552" s="22">
        <v>1</v>
      </c>
      <c r="AZ552" s="23">
        <v>0</v>
      </c>
      <c r="BB552" s="21">
        <f t="shared" ref="BB552" si="5381">AR552*AW549+AT552*AW552-AS552*AX549-AU552*AX552</f>
        <v>0</v>
      </c>
      <c r="BC552" s="24">
        <f t="shared" ref="BC552" si="5382">(AR552*AX549+AS552*AW549+AT552*AX552+AU552*AW552)</f>
        <v>197.8106170734074</v>
      </c>
      <c r="BD552" s="22">
        <f t="shared" ref="BD552" si="5383">AR552*AY549+AT552*AY552-AS552*AZ549-AU552*AZ552</f>
        <v>62.52004063193975</v>
      </c>
      <c r="BE552" s="23">
        <f t="shared" ref="BE552" si="5384">(AR552*AZ549+AS552*AY549+AT552*AZ552+AU552*AY552)</f>
        <v>0</v>
      </c>
      <c r="BF552" s="8"/>
      <c r="BG552" s="15">
        <v>0</v>
      </c>
      <c r="BH552" s="85">
        <f t="shared" ref="BH552" si="5385">(1/$BH$8)*SIN($B549*$BI$8)</f>
        <v>0.15927525262920048</v>
      </c>
      <c r="BI552" s="25">
        <f t="shared" ref="BI552" si="5386">COS($BI$8*$B549)</f>
        <v>0.87845463462784423</v>
      </c>
      <c r="BJ552" s="37">
        <v>0</v>
      </c>
      <c r="BL552" s="21">
        <f t="shared" ref="BL552" si="5387">BB552*BG549+BD552*BG552-BC552*BH549-BE552*BH552</f>
        <v>0</v>
      </c>
      <c r="BM552" s="24">
        <f t="shared" ref="BM552" si="5388">(BB552*BH549+BC552*BG549+BD552*BH552+BE552*BG552)</f>
        <v>183.72554861276859</v>
      </c>
      <c r="BN552" s="22">
        <f t="shared" ref="BN552" si="5389">BB552*BI549+BD552*BI552-BC552*BJ549-BE552*BJ552</f>
        <v>-228.6360046136964</v>
      </c>
      <c r="BO552" s="23">
        <f t="shared" ref="BO552" si="5390">(BB552*BJ549+BC552*BI549+BD552*BJ552+BE552*BI552)</f>
        <v>0</v>
      </c>
      <c r="BQ552" s="38">
        <f t="shared" ref="BQ552" si="5391">(180/PI())*ATAN(-1*(($BL$8*BM549+BO549+$BL$8*BM552+BO552)/($BL$8*BL549+BN549+$BL$8*BL552+BN552)))</f>
        <v>-12.429291448906623</v>
      </c>
      <c r="BS552" s="67">
        <f t="shared" ref="BS552" si="5392">20*LOG(((($BL$8*BL549+BN549-$BL$8*BL552-BN552)^2+($BL$8*BM549+BO549-$BL$8*BM552-BO552)^2)/(($BL$8*BL549+BN549+$BL$8*BL552+BN552)^2+($BL$8*BM549+BO549+$BL$8*BM552+BO552)^2))^0.5)</f>
        <v>-7.9235309409650932E-5</v>
      </c>
      <c r="BT552" s="65"/>
      <c r="BU552" s="8"/>
      <c r="BV552" s="8"/>
      <c r="BW552" s="88"/>
      <c r="BX552" s="57"/>
      <c r="BY552" s="8"/>
      <c r="BZ552" s="8"/>
      <c r="CA552" s="8"/>
    </row>
    <row r="553" spans="2:79" ht="18.649999999999999" customHeight="1">
      <c r="BS553" s="32"/>
      <c r="BU553" s="8"/>
      <c r="BV553" s="8"/>
      <c r="BW553" s="88"/>
      <c r="BX553" s="57"/>
      <c r="BY553" s="8"/>
      <c r="BZ553" s="8"/>
      <c r="CA553" s="8"/>
    </row>
    <row r="554" spans="2:79" ht="18.649999999999999" customHeight="1" thickBot="1">
      <c r="D554" s="8"/>
      <c r="E554" s="8" t="s">
        <v>93</v>
      </c>
      <c r="F554" s="8"/>
      <c r="G554" s="8"/>
      <c r="H554" s="8"/>
      <c r="I554" s="8"/>
      <c r="J554" s="8" t="s">
        <v>94</v>
      </c>
      <c r="K554" s="8"/>
      <c r="L554" s="8"/>
      <c r="M554" s="8"/>
      <c r="N554" s="8"/>
      <c r="O554" s="8" t="s">
        <v>95</v>
      </c>
      <c r="P554" s="8"/>
      <c r="Q554" s="8"/>
      <c r="R554" s="8"/>
      <c r="S554" s="8"/>
      <c r="T554" s="8" t="s">
        <v>96</v>
      </c>
      <c r="U554" s="8"/>
      <c r="V554" s="8"/>
      <c r="W554" s="8"/>
      <c r="X554" s="8"/>
      <c r="Y554" s="8" t="s">
        <v>97</v>
      </c>
      <c r="Z554" s="8"/>
      <c r="AA554" s="8"/>
      <c r="AB554" s="8"/>
      <c r="AC554" s="8"/>
      <c r="AD554" s="8" t="s">
        <v>98</v>
      </c>
      <c r="AE554" s="8"/>
      <c r="AF554" s="8"/>
      <c r="AG554" s="8"/>
      <c r="AH554" s="8"/>
      <c r="AI554" s="8" t="s">
        <v>99</v>
      </c>
      <c r="AJ554" s="8"/>
      <c r="AK554" s="8"/>
      <c r="AL554" s="8"/>
      <c r="AM554" s="8"/>
      <c r="AN554" s="8" t="s">
        <v>96</v>
      </c>
      <c r="AO554" s="8"/>
      <c r="AP554" s="8"/>
      <c r="AQ554" s="8"/>
      <c r="AR554" s="8"/>
      <c r="AS554" s="8" t="s">
        <v>100</v>
      </c>
      <c r="AT554" s="8"/>
      <c r="AU554" s="8"/>
      <c r="AV554" s="8"/>
      <c r="AW554" s="8"/>
      <c r="AX554" s="8" t="s">
        <v>94</v>
      </c>
      <c r="AY554" s="8"/>
      <c r="AZ554" s="8"/>
      <c r="BA554" s="8"/>
      <c r="BB554" s="8"/>
      <c r="BC554" s="8" t="s">
        <v>101</v>
      </c>
      <c r="BD554" s="8"/>
      <c r="BE554" s="8"/>
      <c r="BF554" s="8"/>
      <c r="BG554" s="8"/>
      <c r="BH554" s="8" t="s">
        <v>96</v>
      </c>
      <c r="BI554" s="8"/>
      <c r="BJ554" s="8"/>
      <c r="BK554" s="8"/>
      <c r="BL554" s="8"/>
      <c r="BM554" s="8" t="s">
        <v>102</v>
      </c>
      <c r="BN554" s="8"/>
      <c r="BO554" s="8"/>
      <c r="BP554" s="8"/>
      <c r="BU554" s="8"/>
      <c r="BV554" s="8"/>
      <c r="BW554" s="88"/>
      <c r="BX554" s="57"/>
      <c r="BY554" s="8"/>
      <c r="BZ554" s="8"/>
      <c r="CA554" s="8"/>
    </row>
    <row r="555" spans="2:79" ht="18.649999999999999" customHeight="1" thickBot="1">
      <c r="B555" s="16"/>
      <c r="D555" s="250" t="s">
        <v>22</v>
      </c>
      <c r="E555" s="251"/>
      <c r="F555" s="252" t="s">
        <v>23</v>
      </c>
      <c r="G555" s="253"/>
      <c r="H555" s="123"/>
      <c r="I555" s="242" t="s">
        <v>1</v>
      </c>
      <c r="J555" s="243"/>
      <c r="K555" s="244" t="s">
        <v>2</v>
      </c>
      <c r="L555" s="245"/>
      <c r="M555" s="123"/>
      <c r="N555" s="242" t="s">
        <v>43</v>
      </c>
      <c r="O555" s="243"/>
      <c r="P555" s="244" t="s">
        <v>44</v>
      </c>
      <c r="Q555" s="245"/>
      <c r="R555" s="123"/>
      <c r="S555" s="242" t="s">
        <v>32</v>
      </c>
      <c r="T555" s="243"/>
      <c r="U555" s="244" t="s">
        <v>33</v>
      </c>
      <c r="V555" s="245"/>
      <c r="W555" s="123"/>
      <c r="X555" s="242" t="s">
        <v>45</v>
      </c>
      <c r="Y555" s="243"/>
      <c r="Z555" s="244" t="s">
        <v>46</v>
      </c>
      <c r="AA555" s="245"/>
      <c r="AB555" s="127"/>
      <c r="AC555" s="242" t="s">
        <v>62</v>
      </c>
      <c r="AD555" s="243"/>
      <c r="AE555" s="244" t="s">
        <v>3</v>
      </c>
      <c r="AF555" s="245"/>
      <c r="AG555" s="123"/>
      <c r="AH555" s="242" t="s">
        <v>76</v>
      </c>
      <c r="AI555" s="243"/>
      <c r="AJ555" s="244" t="s">
        <v>77</v>
      </c>
      <c r="AK555" s="245"/>
      <c r="AL555" s="127"/>
      <c r="AM555" s="242" t="s">
        <v>64</v>
      </c>
      <c r="AN555" s="243"/>
      <c r="AO555" s="244" t="s">
        <v>65</v>
      </c>
      <c r="AP555" s="245"/>
      <c r="AQ555" s="123"/>
      <c r="AR555" s="242" t="s">
        <v>80</v>
      </c>
      <c r="AS555" s="243"/>
      <c r="AT555" s="244" t="s">
        <v>81</v>
      </c>
      <c r="AU555" s="245"/>
      <c r="AV555" s="127"/>
      <c r="AW555" s="242" t="s">
        <v>68</v>
      </c>
      <c r="AX555" s="243"/>
      <c r="AY555" s="244" t="s">
        <v>69</v>
      </c>
      <c r="AZ555" s="245"/>
      <c r="BA555" s="123"/>
      <c r="BB555" s="246" t="s">
        <v>84</v>
      </c>
      <c r="BC555" s="247"/>
      <c r="BD555" s="248" t="s">
        <v>85</v>
      </c>
      <c r="BE555" s="249"/>
      <c r="BF555" s="127"/>
      <c r="BG555" s="242" t="s">
        <v>72</v>
      </c>
      <c r="BH555" s="243"/>
      <c r="BI555" s="244" t="s">
        <v>73</v>
      </c>
      <c r="BJ555" s="245"/>
      <c r="BK555" s="123"/>
      <c r="BL555" s="242" t="s">
        <v>88</v>
      </c>
      <c r="BM555" s="243"/>
      <c r="BN555" s="244" t="s">
        <v>89</v>
      </c>
      <c r="BO555" s="245"/>
      <c r="BP555" s="123"/>
      <c r="BQ555" s="19" t="s">
        <v>165</v>
      </c>
      <c r="BS555" s="63" t="s">
        <v>120</v>
      </c>
      <c r="BT555" s="4"/>
      <c r="BU555" s="8"/>
      <c r="BV555" s="8"/>
      <c r="BW555" s="88"/>
      <c r="BX555" s="57"/>
      <c r="BY555" s="8"/>
      <c r="BZ555" s="8"/>
      <c r="CA555" s="8"/>
    </row>
    <row r="556" spans="2:79" ht="18.649999999999999" customHeight="1" thickTop="1" thickBot="1">
      <c r="B556" s="39">
        <v>1.52</v>
      </c>
      <c r="D556" s="25">
        <f t="shared" ref="D556" si="5393">COS($F$8*$B556)</f>
        <v>0.87526927287529754</v>
      </c>
      <c r="E556" s="26">
        <v>0</v>
      </c>
      <c r="F556" s="10">
        <v>0</v>
      </c>
      <c r="G556" s="85">
        <f t="shared" ref="G556" si="5394">$E$8*SIN($B556*$F$8)</f>
        <v>1.4509077502181631</v>
      </c>
      <c r="I556" s="21">
        <v>1</v>
      </c>
      <c r="J556" s="24">
        <v>0</v>
      </c>
      <c r="K556" s="22">
        <v>0</v>
      </c>
      <c r="L556" s="23">
        <v>0</v>
      </c>
      <c r="N556" s="21">
        <f t="shared" ref="N556" si="5395">D556*I556+F556*I559-E556*J556-G556*J559</f>
        <v>-4.4303210397055555</v>
      </c>
      <c r="O556" s="24">
        <f t="shared" ref="O556" si="5396">(D556*J556+E556*I556+F556*J559+G556*I559)</f>
        <v>0</v>
      </c>
      <c r="P556" s="22">
        <f t="shared" ref="P556" si="5397">D556*K556+F556*K559-E556*L556-G556*L559</f>
        <v>0</v>
      </c>
      <c r="Q556" s="23">
        <f t="shared" ref="Q556" si="5398">(D556*L556+E556*K556+F556*L559+G556*K559)</f>
        <v>1.4509077502181631</v>
      </c>
      <c r="S556" s="25">
        <f t="shared" ref="S556" si="5399">COS($U$8*$B556)</f>
        <v>0.6364140004666895</v>
      </c>
      <c r="T556" s="26">
        <v>0</v>
      </c>
      <c r="U556" s="10">
        <v>0</v>
      </c>
      <c r="V556" s="85">
        <f t="shared" ref="V556" si="5400">$T$8*SIN($B556*$U$8)</f>
        <v>2.3140429944341703</v>
      </c>
      <c r="X556" s="21">
        <f t="shared" ref="X556" si="5401">N556*S556+P556*S559-O556*T556-Q556*T559</f>
        <v>-3.1925697712265984</v>
      </c>
      <c r="Y556" s="24">
        <f t="shared" ref="Y556" si="5402">(N556*T556+O556*S556+P556*T559+Q556*S559)</f>
        <v>0</v>
      </c>
      <c r="Z556" s="22">
        <f t="shared" ref="Z556" si="5403">N556*U556+P556*U559-O556*V556-Q556*V559</f>
        <v>0</v>
      </c>
      <c r="AA556" s="23">
        <f t="shared" ref="AA556" si="5404">(N556*V556+O556*U556+P556*V559+Q556*U559)</f>
        <v>-9.3285753594004852</v>
      </c>
      <c r="AB556" s="8"/>
      <c r="AC556" s="21">
        <v>1</v>
      </c>
      <c r="AD556" s="24">
        <v>0</v>
      </c>
      <c r="AE556" s="22">
        <v>0</v>
      </c>
      <c r="AF556" s="23">
        <v>0</v>
      </c>
      <c r="AH556" s="21">
        <f t="shared" ref="AH556" si="5405">X556*AC556+Z556*AC559-Y556*AD556-AA556*AD559</f>
        <v>42.569851788704653</v>
      </c>
      <c r="AI556" s="24">
        <f t="shared" ref="AI556" si="5406">(X556*AD556+Y556*AC556+Z556*AD559+AA556*AC559)</f>
        <v>0</v>
      </c>
      <c r="AJ556" s="22">
        <f t="shared" ref="AJ556" si="5407">X556*AE556+Z556*AE559-Y556*AF556-AA556*AF559</f>
        <v>0</v>
      </c>
      <c r="AK556" s="23">
        <f t="shared" ref="AK556" si="5408">(X556*AF556+Y556*AE556+Z556*AF559+AA556*AE559)</f>
        <v>-9.3285753594004852</v>
      </c>
      <c r="AL556" s="8"/>
      <c r="AM556" s="25">
        <f t="shared" ref="AM556" si="5409">COS($AO$8*$B556)</f>
        <v>0.6364140004666895</v>
      </c>
      <c r="AN556" s="26">
        <v>0</v>
      </c>
      <c r="AO556" s="10">
        <v>0</v>
      </c>
      <c r="AP556" s="85">
        <f t="shared" ref="AP556" si="5410">$AN$8*SIN($B556*$AO$8)</f>
        <v>2.3140429944341703</v>
      </c>
      <c r="AR556" s="21">
        <f t="shared" ref="AR556" si="5411">AH556*AM556+AJ556*AM559-AI556*AN556-AK556*AN559</f>
        <v>29.4905746159538</v>
      </c>
      <c r="AS556" s="24">
        <f t="shared" ref="AS556" si="5412">(AH556*AN556+AI556*AM556+AJ556*AN559+AK556*AM559)</f>
        <v>0</v>
      </c>
      <c r="AT556" s="22">
        <f t="shared" ref="AT556" si="5413">AH556*AO556+AJ556*AO559-AI556*AP556-AK556*AP559</f>
        <v>0</v>
      </c>
      <c r="AU556" s="23">
        <f t="shared" ref="AU556" si="5414">(AH556*AP556+AI556*AO556+AJ556*AP559+AK556*AO559)</f>
        <v>92.571631342621885</v>
      </c>
      <c r="AV556" s="8"/>
      <c r="AW556" s="21">
        <v>1</v>
      </c>
      <c r="AX556" s="24">
        <v>0</v>
      </c>
      <c r="AY556" s="22">
        <v>0</v>
      </c>
      <c r="AZ556" s="23">
        <v>0</v>
      </c>
      <c r="BB556" s="21">
        <f t="shared" ref="BB556" si="5415">AR556*AW556+AT556*AW559-AS556*AX556-AU556*AX559</f>
        <v>-309.01967898036912</v>
      </c>
      <c r="BC556" s="24">
        <f t="shared" ref="BC556" si="5416">(AR556*AX556+AS556*AW556+AT556*AX559+AU556*AW559)</f>
        <v>0</v>
      </c>
      <c r="BD556" s="22">
        <f t="shared" ref="BD556" si="5417">AR556*AY556+AT556*AY559-AS556*AZ556-AU556*AZ559</f>
        <v>0</v>
      </c>
      <c r="BE556" s="23">
        <f t="shared" ref="BE556" si="5418">(AR556*AZ556+AS556*AY556+AT556*AZ559+AU556*AY559)</f>
        <v>92.571631342621885</v>
      </c>
      <c r="BF556" s="8"/>
      <c r="BG556" s="25">
        <f t="shared" ref="BG556" si="5419">COS($BI$8*$B556)</f>
        <v>0.87526138198666559</v>
      </c>
      <c r="BH556" s="26">
        <v>0</v>
      </c>
      <c r="BI556" s="10">
        <v>0</v>
      </c>
      <c r="BJ556" s="85">
        <f t="shared" ref="BJ556" si="5420">$BH$8*SIN($B556*$BI$8)</f>
        <v>1.4509505914486305</v>
      </c>
      <c r="BL556" s="21">
        <f t="shared" ref="BL556" si="5421">BB556*BG556+BD556*BG559-BC556*BH556-BE556*BH559</f>
        <v>-285.39708720187161</v>
      </c>
      <c r="BM556" s="24">
        <f t="shared" ref="BM556" si="5422">(BB556*BH556+BC556*BG556+BD556*BH559+BE556*BG559)</f>
        <v>0</v>
      </c>
      <c r="BN556" s="22">
        <f t="shared" ref="BN556" si="5423">BB556*BI556+BD556*BI559-BC556*BJ556-BE556*BJ559</f>
        <v>0</v>
      </c>
      <c r="BO556" s="23">
        <f t="shared" ref="BO556" si="5424">(BB556*BJ556+BC556*BI556+BD556*BJ559+BE556*BI559)</f>
        <v>-367.34791200412911</v>
      </c>
      <c r="BQ556" s="27">
        <f t="shared" ref="BQ556" si="5425">20*LOG((2*$BL$8)/(($BL$8*BL556+BN556+$BL$8*BL559+BN559)^2+($BL$8*BM556+BO556+$BL$8*BM559+BO559)^2)^0.5)</f>
        <v>-49.382989716915233</v>
      </c>
      <c r="BS556" s="64">
        <f t="shared" ref="BS556" si="5426">((BL556^2+BM556^2)/(BL559^2+BM559^2))^0.5</f>
        <v>1.2871045211527512</v>
      </c>
      <c r="BT556" s="4"/>
      <c r="BU556" s="8"/>
      <c r="BV556" s="8"/>
      <c r="BW556" s="88"/>
      <c r="BX556" s="57"/>
      <c r="BY556" s="8"/>
      <c r="BZ556" s="8"/>
      <c r="CA556" s="8"/>
    </row>
    <row r="557" spans="2:79" ht="18.649999999999999" customHeight="1" thickBot="1">
      <c r="D557" s="25"/>
      <c r="E557" s="10"/>
      <c r="F557" s="10"/>
      <c r="G557" s="31"/>
      <c r="I557" s="29"/>
      <c r="L557" s="30"/>
      <c r="N557" s="29"/>
      <c r="Q557" s="30"/>
      <c r="S557" s="29"/>
      <c r="V557" s="30"/>
      <c r="X557" s="29"/>
      <c r="AA557" s="30"/>
      <c r="AC557" s="29"/>
      <c r="AF557" s="30"/>
      <c r="AH557" s="29"/>
      <c r="AK557" s="30"/>
      <c r="AM557" s="29"/>
      <c r="AP557" s="30"/>
      <c r="AR557" s="29"/>
      <c r="AU557" s="30"/>
      <c r="AW557" s="29"/>
      <c r="AZ557" s="30"/>
      <c r="BB557" s="29"/>
      <c r="BE557" s="30"/>
      <c r="BG557" s="29"/>
      <c r="BJ557" s="30"/>
      <c r="BL557" s="29"/>
      <c r="BO557" s="30"/>
      <c r="BS557" s="65"/>
      <c r="BT557" s="65"/>
      <c r="BU557" s="8"/>
      <c r="BV557" s="8"/>
      <c r="BW557" s="88"/>
      <c r="BX557" s="57"/>
      <c r="BY557" s="8"/>
      <c r="BZ557" s="8"/>
      <c r="CA557" s="8"/>
    </row>
    <row r="558" spans="2:79" ht="18.649999999999999" customHeight="1" thickBot="1">
      <c r="D558" s="254" t="s">
        <v>24</v>
      </c>
      <c r="E558" s="255"/>
      <c r="F558" s="256" t="s">
        <v>25</v>
      </c>
      <c r="G558" s="257"/>
      <c r="H558" s="123"/>
      <c r="I558" s="242" t="s">
        <v>4</v>
      </c>
      <c r="J558" s="243"/>
      <c r="K558" s="244" t="s">
        <v>5</v>
      </c>
      <c r="L558" s="245"/>
      <c r="M558" s="123"/>
      <c r="N558" s="242" t="s">
        <v>6</v>
      </c>
      <c r="O558" s="243"/>
      <c r="P558" s="244" t="s">
        <v>7</v>
      </c>
      <c r="Q558" s="245"/>
      <c r="R558" s="123"/>
      <c r="S558" s="242" t="s">
        <v>34</v>
      </c>
      <c r="T558" s="243"/>
      <c r="U558" s="244" t="s">
        <v>35</v>
      </c>
      <c r="V558" s="245"/>
      <c r="W558" s="123"/>
      <c r="X558" s="242" t="s">
        <v>47</v>
      </c>
      <c r="Y558" s="243"/>
      <c r="Z558" s="244" t="s">
        <v>48</v>
      </c>
      <c r="AA558" s="245"/>
      <c r="AB558" s="127"/>
      <c r="AC558" s="242" t="s">
        <v>63</v>
      </c>
      <c r="AD558" s="243"/>
      <c r="AE558" s="244" t="s">
        <v>8</v>
      </c>
      <c r="AF558" s="245"/>
      <c r="AG558" s="123"/>
      <c r="AH558" s="242" t="s">
        <v>78</v>
      </c>
      <c r="AI558" s="243"/>
      <c r="AJ558" s="244" t="s">
        <v>79</v>
      </c>
      <c r="AK558" s="245"/>
      <c r="AL558" s="127"/>
      <c r="AM558" s="242" t="s">
        <v>67</v>
      </c>
      <c r="AN558" s="243"/>
      <c r="AO558" s="244" t="s">
        <v>66</v>
      </c>
      <c r="AP558" s="245"/>
      <c r="AQ558" s="123"/>
      <c r="AR558" s="242" t="s">
        <v>83</v>
      </c>
      <c r="AS558" s="243"/>
      <c r="AT558" s="244" t="s">
        <v>82</v>
      </c>
      <c r="AU558" s="245"/>
      <c r="AV558" s="127"/>
      <c r="AW558" s="242" t="s">
        <v>71</v>
      </c>
      <c r="AX558" s="243"/>
      <c r="AY558" s="244" t="s">
        <v>70</v>
      </c>
      <c r="AZ558" s="245"/>
      <c r="BA558" s="123"/>
      <c r="BB558" s="124" t="s">
        <v>87</v>
      </c>
      <c r="BC558" s="125"/>
      <c r="BD558" s="122" t="s">
        <v>86</v>
      </c>
      <c r="BE558" s="126"/>
      <c r="BF558" s="127"/>
      <c r="BG558" s="242" t="s">
        <v>74</v>
      </c>
      <c r="BH558" s="243"/>
      <c r="BI558" s="244" t="s">
        <v>75</v>
      </c>
      <c r="BJ558" s="245"/>
      <c r="BK558" s="123"/>
      <c r="BL558" s="242" t="s">
        <v>91</v>
      </c>
      <c r="BM558" s="243"/>
      <c r="BN558" s="244" t="s">
        <v>90</v>
      </c>
      <c r="BO558" s="245"/>
      <c r="BP558" s="123"/>
      <c r="BQ558" s="35" t="s">
        <v>166</v>
      </c>
      <c r="BS558" s="66" t="s">
        <v>121</v>
      </c>
      <c r="BT558" s="65"/>
      <c r="BU558" s="8"/>
      <c r="BV558" s="8"/>
      <c r="BW558" s="88"/>
      <c r="BX558" s="57"/>
      <c r="BY558" s="8"/>
      <c r="BZ558" s="8"/>
      <c r="CA558" s="8"/>
    </row>
    <row r="559" spans="2:79" ht="18.649999999999999" customHeight="1" thickTop="1" thickBot="1">
      <c r="D559" s="15">
        <v>0</v>
      </c>
      <c r="E559" s="145">
        <f t="shared" ref="E559" si="5427">(1/$E$8)*SIN($B556*$F$8)</f>
        <v>0.16121197224646255</v>
      </c>
      <c r="F559" s="15">
        <f t="shared" ref="F559" si="5428">COS($F$8*$B556)</f>
        <v>0.87526927287529754</v>
      </c>
      <c r="G559" s="37">
        <v>0</v>
      </c>
      <c r="I559" s="21">
        <v>0</v>
      </c>
      <c r="J559" s="24">
        <f t="shared" ref="J559" si="5429">(TAN($K$8*$B556))/$J$8</f>
        <v>3.6567385567987265</v>
      </c>
      <c r="K559" s="22">
        <v>1</v>
      </c>
      <c r="L559" s="23">
        <v>0</v>
      </c>
      <c r="N559" s="21">
        <f t="shared" ref="N559" si="5430">D559*I556+F559*I559-E559*J556-G559*J559</f>
        <v>0</v>
      </c>
      <c r="O559" s="24">
        <f t="shared" ref="O559" si="5431">(D559*J556+E559*I556+F559*J559+G559*I559)</f>
        <v>3.361842869950749</v>
      </c>
      <c r="P559" s="22">
        <f t="shared" ref="P559" si="5432">D559*K556+F559*K559-E559*L556-G559*L559</f>
        <v>0.87526927287529754</v>
      </c>
      <c r="Q559" s="23">
        <f t="shared" ref="Q559" si="5433">(D559*L556+E559*K556+F559*L559+G559*K559)</f>
        <v>0</v>
      </c>
      <c r="S559" s="15">
        <v>0</v>
      </c>
      <c r="T559" s="145">
        <f t="shared" ref="T559" si="5434">(1/$T$8)*SIN($B556*$U$8)</f>
        <v>0.25711588827046333</v>
      </c>
      <c r="U559" s="15">
        <f t="shared" ref="U559" si="5435">COS($U$8*$B556)</f>
        <v>0.6364140004666895</v>
      </c>
      <c r="V559" s="37">
        <v>0</v>
      </c>
      <c r="X559" s="21">
        <f t="shared" ref="X559" si="5436">N559*S556+P559*S559-O559*T556-Q559*T559</f>
        <v>0</v>
      </c>
      <c r="Y559" s="24">
        <f t="shared" ref="Y559" si="5437">(N559*T556+O559*S556+P559*T559+Q559*S559)</f>
        <v>2.3645695063769474</v>
      </c>
      <c r="Z559" s="22">
        <f t="shared" ref="Z559" si="5438">N559*U556+P559*U559-O559*V556-Q559*V559</f>
        <v>-7.2224153221618579</v>
      </c>
      <c r="AA559" s="23">
        <f t="shared" ref="AA559" si="5439">(N559*V556+O559*U556+P559*V559+Q559*U559)</f>
        <v>0</v>
      </c>
      <c r="AB559" s="8"/>
      <c r="AC559" s="21">
        <v>0</v>
      </c>
      <c r="AD559" s="24">
        <f t="shared" ref="AD559" si="5440">(TAN($AE$8*$B556))/$AD$8</f>
        <v>4.9056173956740423</v>
      </c>
      <c r="AE559" s="22">
        <v>1</v>
      </c>
      <c r="AF559" s="23">
        <v>0</v>
      </c>
      <c r="AH559" s="21">
        <f t="shared" ref="AH559" si="5441">X559*AC556+Z559*AC559-Y559*AD556-AA559*AD559</f>
        <v>0</v>
      </c>
      <c r="AI559" s="24">
        <f t="shared" ref="AI559" si="5442">(X559*AD556+Y559*AC556+Z559*AD559+AA559*AC559)</f>
        <v>-33.065836736803007</v>
      </c>
      <c r="AJ559" s="22">
        <f t="shared" ref="AJ559" si="5443">X559*AE556+Z559*AE559-Y559*AF556-AA559*AF559</f>
        <v>-7.2224153221618579</v>
      </c>
      <c r="AK559" s="23">
        <f t="shared" ref="AK559" si="5444">(X559*AF556+Y559*AE556+Z559*AF559+AA559*AE559)</f>
        <v>0</v>
      </c>
      <c r="AL559" s="8"/>
      <c r="AM559" s="15">
        <v>0</v>
      </c>
      <c r="AN559" s="85">
        <f t="shared" ref="AN559" si="5445">(1/$AN$8)*SIN($B556*$AO$8)</f>
        <v>0.25711588827046333</v>
      </c>
      <c r="AO559" s="25">
        <f t="shared" ref="AO559" si="5446">COS($AO$8*$B556)</f>
        <v>0.6364140004666895</v>
      </c>
      <c r="AP559" s="37">
        <v>0</v>
      </c>
      <c r="AR559" s="21">
        <f t="shared" ref="AR559" si="5447">AH559*AM556+AJ559*AM559-AI559*AN556-AK559*AN559</f>
        <v>0</v>
      </c>
      <c r="AS559" s="24">
        <f t="shared" ref="AS559" si="5448">(AH559*AN556+AI559*AM556+AJ559*AN559+AK559*AM559)</f>
        <v>-22.900559167463079</v>
      </c>
      <c r="AT559" s="22">
        <f t="shared" ref="AT559" si="5449">AH559*AO556+AJ559*AO559-AI559*AP556-AK559*AP559</f>
        <v>71.919321627694075</v>
      </c>
      <c r="AU559" s="23">
        <f t="shared" ref="AU559" si="5450">(AH559*AP556+AI559*AO556+AJ559*AP559+AK559*AO559)</f>
        <v>0</v>
      </c>
      <c r="AV559" s="8"/>
      <c r="AW559" s="21">
        <v>0</v>
      </c>
      <c r="AX559" s="24">
        <f t="shared" ref="AX559" si="5451">(TAN($AY$8*$B556))/$AX$8</f>
        <v>3.6567385567987265</v>
      </c>
      <c r="AY559" s="22">
        <v>1</v>
      </c>
      <c r="AZ559" s="23">
        <v>0</v>
      </c>
      <c r="BB559" s="21">
        <f t="shared" ref="BB559" si="5452">AR559*AW556+AT559*AW559-AS559*AX556-AU559*AX559</f>
        <v>0</v>
      </c>
      <c r="BC559" s="24">
        <f t="shared" ref="BC559" si="5453">(AR559*AX556+AS559*AW556+AT559*AX559+AU559*AW559)</f>
        <v>240.08959720733441</v>
      </c>
      <c r="BD559" s="22">
        <f t="shared" ref="BD559" si="5454">AR559*AY556+AT559*AY559-AS559*AZ556-AU559*AZ559</f>
        <v>71.919321627694075</v>
      </c>
      <c r="BE559" s="23">
        <f t="shared" ref="BE559" si="5455">(AR559*AZ556+AS559*AY556+AT559*AZ559+AU559*AY559)</f>
        <v>0</v>
      </c>
      <c r="BF559" s="8"/>
      <c r="BG559" s="15">
        <v>0</v>
      </c>
      <c r="BH559" s="85">
        <f t="shared" ref="BH559" si="5456">(1/$BH$8)*SIN($B556*$BI$8)</f>
        <v>0.16121673238318115</v>
      </c>
      <c r="BI559" s="25">
        <f t="shared" ref="BI559" si="5457">COS($BI$8*$B556)</f>
        <v>0.87526138198666559</v>
      </c>
      <c r="BJ559" s="37">
        <v>0</v>
      </c>
      <c r="BL559" s="21">
        <f t="shared" ref="BL559" si="5458">BB559*BG556+BD559*BG559-BC559*BH556-BE559*BH559</f>
        <v>0</v>
      </c>
      <c r="BM559" s="24">
        <f t="shared" ref="BM559" si="5459">(BB559*BH556+BC559*BG556+BD559*BH559+BE559*BG559)</f>
        <v>221.73575068034529</v>
      </c>
      <c r="BN559" s="22">
        <f t="shared" ref="BN559" si="5460">BB559*BI556+BD559*BI559-BC559*BJ556-BE559*BJ559</f>
        <v>-285.40993822924628</v>
      </c>
      <c r="BO559" s="23">
        <f t="shared" ref="BO559" si="5461">(BB559*BJ556+BC559*BI556+BD559*BJ559+BE559*BI559)</f>
        <v>0</v>
      </c>
      <c r="BQ559" s="38">
        <f t="shared" ref="BQ559" si="5462">(180/PI())*ATAN(-1*(($BL$8*BM556+BO556+$BL$8*BM559+BO559)/($BL$8*BL556+BN556+$BL$8*BL559+BN559)))</f>
        <v>-14.310864482410796</v>
      </c>
      <c r="BS559" s="67">
        <f t="shared" ref="BS559" si="5463">20*LOG(((($BL$8*BL556+BN556-$BL$8*BL559-BN559)^2+($BL$8*BM556+BO556-$BL$8*BM559-BO559)^2)/(($BL$8*BL556+BN556+$BL$8*BL559+BN559)^2+($BL$8*BM556+BO556+$BL$8*BM559+BO559)^2))^0.5)</f>
        <v>-5.005965388937465E-5</v>
      </c>
      <c r="BT559" s="65"/>
      <c r="BU559" s="8"/>
      <c r="BV559" s="8"/>
      <c r="BW559" s="88"/>
      <c r="BX559" s="57"/>
      <c r="BY559" s="8"/>
      <c r="BZ559" s="8"/>
      <c r="CA559" s="8"/>
    </row>
    <row r="560" spans="2:79" ht="18.649999999999999" customHeight="1">
      <c r="BS560" s="32"/>
      <c r="BU560" s="8"/>
      <c r="BV560" s="8"/>
      <c r="BW560" s="88"/>
      <c r="BX560" s="57"/>
      <c r="BY560" s="8"/>
      <c r="BZ560" s="8"/>
      <c r="CA560" s="8"/>
    </row>
    <row r="561" spans="2:79" ht="18.649999999999999" customHeight="1" thickBot="1">
      <c r="D561" s="8"/>
      <c r="E561" s="8" t="s">
        <v>93</v>
      </c>
      <c r="F561" s="8"/>
      <c r="G561" s="8"/>
      <c r="H561" s="8"/>
      <c r="I561" s="8"/>
      <c r="J561" s="8" t="s">
        <v>94</v>
      </c>
      <c r="K561" s="8"/>
      <c r="L561" s="8"/>
      <c r="M561" s="8"/>
      <c r="N561" s="8"/>
      <c r="O561" s="8" t="s">
        <v>95</v>
      </c>
      <c r="P561" s="8"/>
      <c r="Q561" s="8"/>
      <c r="R561" s="8"/>
      <c r="S561" s="8"/>
      <c r="T561" s="8" t="s">
        <v>96</v>
      </c>
      <c r="U561" s="8"/>
      <c r="V561" s="8"/>
      <c r="W561" s="8"/>
      <c r="X561" s="8"/>
      <c r="Y561" s="8" t="s">
        <v>97</v>
      </c>
      <c r="Z561" s="8"/>
      <c r="AA561" s="8"/>
      <c r="AB561" s="8"/>
      <c r="AC561" s="8"/>
      <c r="AD561" s="8" t="s">
        <v>98</v>
      </c>
      <c r="AE561" s="8"/>
      <c r="AF561" s="8"/>
      <c r="AG561" s="8"/>
      <c r="AH561" s="8"/>
      <c r="AI561" s="8" t="s">
        <v>99</v>
      </c>
      <c r="AJ561" s="8"/>
      <c r="AK561" s="8"/>
      <c r="AL561" s="8"/>
      <c r="AM561" s="8"/>
      <c r="AN561" s="8" t="s">
        <v>96</v>
      </c>
      <c r="AO561" s="8"/>
      <c r="AP561" s="8"/>
      <c r="AQ561" s="8"/>
      <c r="AR561" s="8"/>
      <c r="AS561" s="8" t="s">
        <v>100</v>
      </c>
      <c r="AT561" s="8"/>
      <c r="AU561" s="8"/>
      <c r="AV561" s="8"/>
      <c r="AW561" s="8"/>
      <c r="AX561" s="8" t="s">
        <v>94</v>
      </c>
      <c r="AY561" s="8"/>
      <c r="AZ561" s="8"/>
      <c r="BA561" s="8"/>
      <c r="BB561" s="8"/>
      <c r="BC561" s="8" t="s">
        <v>101</v>
      </c>
      <c r="BD561" s="8"/>
      <c r="BE561" s="8"/>
      <c r="BF561" s="8"/>
      <c r="BG561" s="8"/>
      <c r="BH561" s="8" t="s">
        <v>96</v>
      </c>
      <c r="BI561" s="8"/>
      <c r="BJ561" s="8"/>
      <c r="BK561" s="8"/>
      <c r="BL561" s="8"/>
      <c r="BM561" s="8" t="s">
        <v>102</v>
      </c>
      <c r="BN561" s="8"/>
      <c r="BO561" s="8"/>
      <c r="BP561" s="8"/>
      <c r="BU561" s="8"/>
      <c r="BV561" s="8"/>
      <c r="BW561" s="88"/>
      <c r="BX561" s="57"/>
      <c r="BY561" s="8"/>
      <c r="BZ561" s="8"/>
      <c r="CA561" s="8"/>
    </row>
    <row r="562" spans="2:79" ht="18.649999999999999" customHeight="1" thickBot="1">
      <c r="B562" s="16"/>
      <c r="D562" s="250" t="s">
        <v>22</v>
      </c>
      <c r="E562" s="251"/>
      <c r="F562" s="252" t="s">
        <v>23</v>
      </c>
      <c r="G562" s="253"/>
      <c r="H562" s="123"/>
      <c r="I562" s="242" t="s">
        <v>1</v>
      </c>
      <c r="J562" s="243"/>
      <c r="K562" s="244" t="s">
        <v>2</v>
      </c>
      <c r="L562" s="245"/>
      <c r="M562" s="123"/>
      <c r="N562" s="242" t="s">
        <v>43</v>
      </c>
      <c r="O562" s="243"/>
      <c r="P562" s="244" t="s">
        <v>44</v>
      </c>
      <c r="Q562" s="245"/>
      <c r="R562" s="123"/>
      <c r="S562" s="242" t="s">
        <v>32</v>
      </c>
      <c r="T562" s="243"/>
      <c r="U562" s="244" t="s">
        <v>33</v>
      </c>
      <c r="V562" s="245"/>
      <c r="W562" s="123"/>
      <c r="X562" s="242" t="s">
        <v>45</v>
      </c>
      <c r="Y562" s="243"/>
      <c r="Z562" s="244" t="s">
        <v>46</v>
      </c>
      <c r="AA562" s="245"/>
      <c r="AB562" s="127"/>
      <c r="AC562" s="242" t="s">
        <v>62</v>
      </c>
      <c r="AD562" s="243"/>
      <c r="AE562" s="244" t="s">
        <v>3</v>
      </c>
      <c r="AF562" s="245"/>
      <c r="AG562" s="123"/>
      <c r="AH562" s="242" t="s">
        <v>76</v>
      </c>
      <c r="AI562" s="243"/>
      <c r="AJ562" s="244" t="s">
        <v>77</v>
      </c>
      <c r="AK562" s="245"/>
      <c r="AL562" s="127"/>
      <c r="AM562" s="242" t="s">
        <v>64</v>
      </c>
      <c r="AN562" s="243"/>
      <c r="AO562" s="244" t="s">
        <v>65</v>
      </c>
      <c r="AP562" s="245"/>
      <c r="AQ562" s="123"/>
      <c r="AR562" s="242" t="s">
        <v>80</v>
      </c>
      <c r="AS562" s="243"/>
      <c r="AT562" s="244" t="s">
        <v>81</v>
      </c>
      <c r="AU562" s="245"/>
      <c r="AV562" s="127"/>
      <c r="AW562" s="242" t="s">
        <v>68</v>
      </c>
      <c r="AX562" s="243"/>
      <c r="AY562" s="244" t="s">
        <v>69</v>
      </c>
      <c r="AZ562" s="245"/>
      <c r="BA562" s="123"/>
      <c r="BB562" s="246" t="s">
        <v>84</v>
      </c>
      <c r="BC562" s="247"/>
      <c r="BD562" s="248" t="s">
        <v>85</v>
      </c>
      <c r="BE562" s="249"/>
      <c r="BF562" s="127"/>
      <c r="BG562" s="242" t="s">
        <v>72</v>
      </c>
      <c r="BH562" s="243"/>
      <c r="BI562" s="244" t="s">
        <v>73</v>
      </c>
      <c r="BJ562" s="245"/>
      <c r="BK562" s="123"/>
      <c r="BL562" s="242" t="s">
        <v>88</v>
      </c>
      <c r="BM562" s="243"/>
      <c r="BN562" s="244" t="s">
        <v>89</v>
      </c>
      <c r="BO562" s="245"/>
      <c r="BP562" s="123"/>
      <c r="BQ562" s="19" t="s">
        <v>165</v>
      </c>
      <c r="BS562" s="63" t="s">
        <v>120</v>
      </c>
      <c r="BT562" s="4"/>
      <c r="BU562" s="8"/>
      <c r="BV562" s="8"/>
      <c r="BW562" s="88"/>
      <c r="BX562" s="57"/>
      <c r="BY562" s="8"/>
      <c r="BZ562" s="8"/>
      <c r="CA562" s="8"/>
    </row>
    <row r="563" spans="2:79" ht="18.649999999999999" customHeight="1" thickTop="1" thickBot="1">
      <c r="B563" s="39">
        <v>1.54</v>
      </c>
      <c r="D563" s="25">
        <f t="shared" ref="D563" si="5464">COS($F$8*$B563)</f>
        <v>0.87203760261871544</v>
      </c>
      <c r="E563" s="26">
        <v>0</v>
      </c>
      <c r="F563" s="10">
        <v>0</v>
      </c>
      <c r="G563" s="85">
        <f t="shared" ref="G563" si="5465">$E$8*SIN($B563*$F$8)</f>
        <v>1.4683166472430358</v>
      </c>
      <c r="I563" s="21">
        <v>1</v>
      </c>
      <c r="J563" s="24">
        <v>0</v>
      </c>
      <c r="K563" s="22">
        <v>0</v>
      </c>
      <c r="L563" s="23">
        <v>0</v>
      </c>
      <c r="N563" s="21">
        <f t="shared" ref="N563" si="5466">D563*I563+F563*I566-E563*J563-G563*J566</f>
        <v>-4.757525577210604</v>
      </c>
      <c r="O563" s="24">
        <f t="shared" ref="O563" si="5467">(D563*J563+E563*I563+F563*J566+G563*I566)</f>
        <v>0</v>
      </c>
      <c r="P563" s="22">
        <f t="shared" ref="P563" si="5468">D563*K563+F563*K566-E563*L563-G563*L566</f>
        <v>0</v>
      </c>
      <c r="Q563" s="23">
        <f t="shared" ref="Q563" si="5469">(D563*L563+E563*K563+F563*L566+G563*K566)</f>
        <v>1.4683166472430358</v>
      </c>
      <c r="S563" s="25">
        <f t="shared" ref="S563" si="5470">COS($U$8*$B563)</f>
        <v>0.62743034866470382</v>
      </c>
      <c r="T563" s="26">
        <v>0</v>
      </c>
      <c r="U563" s="10">
        <v>0</v>
      </c>
      <c r="V563" s="85">
        <f t="shared" ref="V563" si="5471">$T$8*SIN($B563*$U$8)</f>
        <v>2.3360180688878232</v>
      </c>
      <c r="X563" s="21">
        <f t="shared" ref="X563" si="5472">N563*S563+P563*S566-O563*T563-Q563*T566</f>
        <v>-3.36612862266922</v>
      </c>
      <c r="Y563" s="24">
        <f t="shared" ref="Y563" si="5473">(N563*T563+O563*S563+P563*T566+Q563*S566)</f>
        <v>0</v>
      </c>
      <c r="Z563" s="22">
        <f t="shared" ref="Z563" si="5474">N563*U563+P563*U566-O563*V563-Q563*V566</f>
        <v>0</v>
      </c>
      <c r="AA563" s="23">
        <f t="shared" ref="AA563" si="5475">(N563*V563+O563*U563+P563*V566+Q563*U566)</f>
        <v>-10.192399285630055</v>
      </c>
      <c r="AB563" s="8"/>
      <c r="AC563" s="21">
        <v>1</v>
      </c>
      <c r="AD563" s="24">
        <v>0</v>
      </c>
      <c r="AE563" s="22">
        <v>0</v>
      </c>
      <c r="AF563" s="23">
        <v>0</v>
      </c>
      <c r="AH563" s="21">
        <f t="shared" ref="AH563" si="5476">X563*AC563+Z563*AC566-Y563*AD563-AA563*AD566</f>
        <v>49.984246644150538</v>
      </c>
      <c r="AI563" s="24">
        <f t="shared" ref="AI563" si="5477">(X563*AD563+Y563*AC563+Z563*AD566+AA563*AC566)</f>
        <v>0</v>
      </c>
      <c r="AJ563" s="22">
        <f t="shared" ref="AJ563" si="5478">X563*AE563+Z563*AE566-Y563*AF563-AA563*AF566</f>
        <v>0</v>
      </c>
      <c r="AK563" s="23">
        <f t="shared" ref="AK563" si="5479">(X563*AF563+Y563*AE563+Z563*AF566+AA563*AE566)</f>
        <v>-10.192399285630055</v>
      </c>
      <c r="AL563" s="8"/>
      <c r="AM563" s="25">
        <f t="shared" ref="AM563" si="5480">COS($AO$8*$B563)</f>
        <v>0.62743034866470382</v>
      </c>
      <c r="AN563" s="26">
        <v>0</v>
      </c>
      <c r="AO563" s="10">
        <v>0</v>
      </c>
      <c r="AP563" s="85">
        <f t="shared" ref="AP563" si="5481">$AN$8*SIN($B563*$AO$8)</f>
        <v>2.3360180688878232</v>
      </c>
      <c r="AR563" s="21">
        <f t="shared" ref="AR563" si="5482">AH563*AM563+AJ563*AM566-AI563*AN563-AK563*AN566</f>
        <v>34.007147621520943</v>
      </c>
      <c r="AS563" s="24">
        <f t="shared" ref="AS563" si="5483">(AH563*AN563+AI563*AM563+AJ563*AN566+AK563*AM566)</f>
        <v>0</v>
      </c>
      <c r="AT563" s="22">
        <f t="shared" ref="AT563" si="5484">AH563*AO563+AJ563*AO566-AI563*AP563-AK563*AP566</f>
        <v>0</v>
      </c>
      <c r="AU563" s="23">
        <f t="shared" ref="AU563" si="5485">(AH563*AP563+AI563*AO563+AJ563*AP566+AK563*AO566)</f>
        <v>110.36908268296845</v>
      </c>
      <c r="AV563" s="8"/>
      <c r="AW563" s="21">
        <v>1</v>
      </c>
      <c r="AX563" s="24">
        <v>0</v>
      </c>
      <c r="AY563" s="22">
        <v>0</v>
      </c>
      <c r="AZ563" s="23">
        <v>0</v>
      </c>
      <c r="BB563" s="21">
        <f t="shared" ref="BB563" si="5486">AR563*AW563+AT563*AW566-AS563*AX563-AU563*AX566</f>
        <v>-389.15070816538173</v>
      </c>
      <c r="BC563" s="24">
        <f t="shared" ref="BC563" si="5487">(AR563*AX563+AS563*AW563+AT563*AX566+AU563*AW566)</f>
        <v>0</v>
      </c>
      <c r="BD563" s="22">
        <f t="shared" ref="BD563" si="5488">AR563*AY563+AT563*AY566-AS563*AZ563-AU563*AZ566</f>
        <v>0</v>
      </c>
      <c r="BE563" s="23">
        <f t="shared" ref="BE563" si="5489">(AR563*AZ563+AS563*AY563+AT563*AZ566+AU563*AY566)</f>
        <v>110.36908268296845</v>
      </c>
      <c r="BF563" s="8"/>
      <c r="BG563" s="25">
        <f t="shared" ref="BG563" si="5490">COS($BI$8*$B563)</f>
        <v>0.87202951197731093</v>
      </c>
      <c r="BH563" s="26">
        <v>0</v>
      </c>
      <c r="BI563" s="10">
        <v>0</v>
      </c>
      <c r="BJ563" s="85">
        <f t="shared" ref="BJ563" si="5491">$BH$8*SIN($B563*$BI$8)</f>
        <v>1.468359891908491</v>
      </c>
      <c r="BL563" s="21">
        <f t="shared" ref="BL563" si="5492">BB563*BG563+BD563*BG566-BC563*BH563-BE563*BH566</f>
        <v>-357.35773927357201</v>
      </c>
      <c r="BM563" s="24">
        <f t="shared" ref="BM563" si="5493">(BB563*BH563+BC563*BG563+BD563*BH566+BE563*BG566)</f>
        <v>0</v>
      </c>
      <c r="BN563" s="22">
        <f t="shared" ref="BN563" si="5494">BB563*BI563+BD563*BI566-BC563*BJ563-BE563*BJ566</f>
        <v>0</v>
      </c>
      <c r="BO563" s="23">
        <f t="shared" ref="BO563" si="5495">(BB563*BJ563+BC563*BI563+BD563*BJ566+BE563*BI566)</f>
        <v>-475.16819446842021</v>
      </c>
      <c r="BQ563" s="27">
        <f t="shared" ref="BQ563" si="5496">20*LOG((2*$BL$8)/(($BL$8*BL563+BN563+$BL$8*BL566+BN566)^2+($BL$8*BM563+BO563+$BL$8*BM566+BO566)^2)^0.5)</f>
        <v>-51.410126754304486</v>
      </c>
      <c r="BS563" s="64">
        <f t="shared" ref="BS563" si="5497">((BL563^2+BM563^2)/(BL566^2+BM566^2))^0.5</f>
        <v>1.3296220009840618</v>
      </c>
      <c r="BT563" s="4"/>
      <c r="BU563" s="8"/>
      <c r="BV563" s="8"/>
      <c r="BW563" s="88"/>
      <c r="BX563" s="57"/>
      <c r="BY563" s="8"/>
      <c r="BZ563" s="8"/>
      <c r="CA563" s="8"/>
    </row>
    <row r="564" spans="2:79" ht="18.649999999999999" customHeight="1" thickBot="1">
      <c r="D564" s="25"/>
      <c r="E564" s="10"/>
      <c r="F564" s="10"/>
      <c r="G564" s="31"/>
      <c r="I564" s="29"/>
      <c r="L564" s="30"/>
      <c r="N564" s="29"/>
      <c r="Q564" s="30"/>
      <c r="S564" s="29"/>
      <c r="V564" s="30"/>
      <c r="X564" s="29"/>
      <c r="AA564" s="30"/>
      <c r="AC564" s="29"/>
      <c r="AF564" s="30"/>
      <c r="AH564" s="29"/>
      <c r="AK564" s="30"/>
      <c r="AM564" s="29"/>
      <c r="AP564" s="30"/>
      <c r="AR564" s="29"/>
      <c r="AU564" s="30"/>
      <c r="AW564" s="29"/>
      <c r="AZ564" s="30"/>
      <c r="BB564" s="29"/>
      <c r="BE564" s="30"/>
      <c r="BG564" s="29"/>
      <c r="BJ564" s="30"/>
      <c r="BL564" s="29"/>
      <c r="BO564" s="30"/>
      <c r="BS564" s="65"/>
      <c r="BT564" s="65"/>
      <c r="BU564" s="8"/>
      <c r="BV564" s="8"/>
      <c r="BW564" s="88"/>
      <c r="BX564" s="57"/>
      <c r="BY564" s="8"/>
      <c r="BZ564" s="8"/>
      <c r="CA564" s="8"/>
    </row>
    <row r="565" spans="2:79" ht="18.649999999999999" customHeight="1" thickBot="1">
      <c r="D565" s="254" t="s">
        <v>24</v>
      </c>
      <c r="E565" s="255"/>
      <c r="F565" s="256" t="s">
        <v>25</v>
      </c>
      <c r="G565" s="257"/>
      <c r="H565" s="123"/>
      <c r="I565" s="242" t="s">
        <v>4</v>
      </c>
      <c r="J565" s="243"/>
      <c r="K565" s="244" t="s">
        <v>5</v>
      </c>
      <c r="L565" s="245"/>
      <c r="M565" s="123"/>
      <c r="N565" s="242" t="s">
        <v>6</v>
      </c>
      <c r="O565" s="243"/>
      <c r="P565" s="244" t="s">
        <v>7</v>
      </c>
      <c r="Q565" s="245"/>
      <c r="R565" s="123"/>
      <c r="S565" s="242" t="s">
        <v>34</v>
      </c>
      <c r="T565" s="243"/>
      <c r="U565" s="244" t="s">
        <v>35</v>
      </c>
      <c r="V565" s="245"/>
      <c r="W565" s="123"/>
      <c r="X565" s="242" t="s">
        <v>47</v>
      </c>
      <c r="Y565" s="243"/>
      <c r="Z565" s="244" t="s">
        <v>48</v>
      </c>
      <c r="AA565" s="245"/>
      <c r="AB565" s="127"/>
      <c r="AC565" s="242" t="s">
        <v>63</v>
      </c>
      <c r="AD565" s="243"/>
      <c r="AE565" s="244" t="s">
        <v>8</v>
      </c>
      <c r="AF565" s="245"/>
      <c r="AG565" s="123"/>
      <c r="AH565" s="242" t="s">
        <v>78</v>
      </c>
      <c r="AI565" s="243"/>
      <c r="AJ565" s="244" t="s">
        <v>79</v>
      </c>
      <c r="AK565" s="245"/>
      <c r="AL565" s="127"/>
      <c r="AM565" s="242" t="s">
        <v>67</v>
      </c>
      <c r="AN565" s="243"/>
      <c r="AO565" s="244" t="s">
        <v>66</v>
      </c>
      <c r="AP565" s="245"/>
      <c r="AQ565" s="123"/>
      <c r="AR565" s="242" t="s">
        <v>83</v>
      </c>
      <c r="AS565" s="243"/>
      <c r="AT565" s="244" t="s">
        <v>82</v>
      </c>
      <c r="AU565" s="245"/>
      <c r="AV565" s="127"/>
      <c r="AW565" s="242" t="s">
        <v>71</v>
      </c>
      <c r="AX565" s="243"/>
      <c r="AY565" s="244" t="s">
        <v>70</v>
      </c>
      <c r="AZ565" s="245"/>
      <c r="BA565" s="123"/>
      <c r="BB565" s="124" t="s">
        <v>87</v>
      </c>
      <c r="BC565" s="125"/>
      <c r="BD565" s="122" t="s">
        <v>86</v>
      </c>
      <c r="BE565" s="126"/>
      <c r="BF565" s="127"/>
      <c r="BG565" s="242" t="s">
        <v>74</v>
      </c>
      <c r="BH565" s="243"/>
      <c r="BI565" s="244" t="s">
        <v>75</v>
      </c>
      <c r="BJ565" s="245"/>
      <c r="BK565" s="123"/>
      <c r="BL565" s="242" t="s">
        <v>91</v>
      </c>
      <c r="BM565" s="243"/>
      <c r="BN565" s="244" t="s">
        <v>90</v>
      </c>
      <c r="BO565" s="245"/>
      <c r="BP565" s="123"/>
      <c r="BQ565" s="35" t="s">
        <v>166</v>
      </c>
      <c r="BS565" s="66" t="s">
        <v>121</v>
      </c>
      <c r="BT565" s="65"/>
      <c r="BU565" s="8"/>
      <c r="BV565" s="8"/>
      <c r="BW565" s="88"/>
      <c r="BX565" s="57"/>
      <c r="BY565" s="8"/>
      <c r="BZ565" s="8"/>
      <c r="CA565" s="8"/>
    </row>
    <row r="566" spans="2:79" ht="18.649999999999999" customHeight="1" thickTop="1" thickBot="1">
      <c r="D566" s="15">
        <v>0</v>
      </c>
      <c r="E566" s="145">
        <f t="shared" ref="E566" si="5498">(1/$E$8)*SIN($B563*$F$8)</f>
        <v>0.16314629413811507</v>
      </c>
      <c r="F566" s="15">
        <f t="shared" ref="F566" si="5499">COS($F$8*$B563)</f>
        <v>0.87203760261871544</v>
      </c>
      <c r="G566" s="37">
        <v>0</v>
      </c>
      <c r="I566" s="21">
        <v>0</v>
      </c>
      <c r="J566" s="24">
        <f t="shared" ref="J566" si="5500">(TAN($K$8*$B563))/$J$8</f>
        <v>3.8340253040102694</v>
      </c>
      <c r="K566" s="22">
        <v>1</v>
      </c>
      <c r="L566" s="23">
        <v>0</v>
      </c>
      <c r="N566" s="21">
        <f t="shared" ref="N566" si="5501">D566*I563+F566*I566-E566*J563-G566*J566</f>
        <v>0</v>
      </c>
      <c r="O566" s="24">
        <f t="shared" ref="O566" si="5502">(D566*J563+E566*I563+F566*J566+G566*I566)</f>
        <v>3.5065605286267219</v>
      </c>
      <c r="P566" s="22">
        <f t="shared" ref="P566" si="5503">D566*K563+F566*K566-E566*L563-G566*L566</f>
        <v>0.87203760261871544</v>
      </c>
      <c r="Q566" s="23">
        <f t="shared" ref="Q566" si="5504">(D566*L563+E566*K563+F566*L566+G566*K566)</f>
        <v>0</v>
      </c>
      <c r="S566" s="15">
        <v>0</v>
      </c>
      <c r="T566" s="145">
        <f t="shared" ref="T566" si="5505">(1/$T$8)*SIN($B563*$U$8)</f>
        <v>0.25955756320975809</v>
      </c>
      <c r="U566" s="15">
        <f t="shared" ref="U566" si="5506">COS($U$8*$B563)</f>
        <v>0.62743034866470382</v>
      </c>
      <c r="V566" s="37">
        <v>0</v>
      </c>
      <c r="X566" s="21">
        <f t="shared" ref="X566" si="5507">N566*S563+P566*S566-O566*T563-Q566*T566</f>
        <v>0</v>
      </c>
      <c r="Y566" s="24">
        <f t="shared" ref="Y566" si="5508">(N566*T563+O566*S563+P566*T566+Q566*S566)</f>
        <v>2.4264664502531454</v>
      </c>
      <c r="Z566" s="22">
        <f t="shared" ref="Z566" si="5509">N566*U563+P566*U566-O566*V563-Q566*V566</f>
        <v>-7.644245897461067</v>
      </c>
      <c r="AA566" s="23">
        <f t="shared" ref="AA566" si="5510">(N566*V563+O566*U563+P566*V566+Q566*U566)</f>
        <v>0</v>
      </c>
      <c r="AB566" s="8"/>
      <c r="AC566" s="21">
        <v>0</v>
      </c>
      <c r="AD566" s="24">
        <f t="shared" ref="AD566" si="5511">(TAN($AE$8*$B563))/$AD$8</f>
        <v>5.2343294028950362</v>
      </c>
      <c r="AE566" s="22">
        <v>1</v>
      </c>
      <c r="AF566" s="23">
        <v>0</v>
      </c>
      <c r="AH566" s="21">
        <f t="shared" ref="AH566" si="5512">X566*AC563+Z566*AC566-Y566*AD563-AA566*AD566</f>
        <v>0</v>
      </c>
      <c r="AI566" s="24">
        <f t="shared" ref="AI566" si="5513">(X566*AD563+Y566*AC563+Z566*AD566+AA566*AC566)</f>
        <v>-37.586034613787071</v>
      </c>
      <c r="AJ566" s="22">
        <f t="shared" ref="AJ566" si="5514">X566*AE563+Z566*AE566-Y566*AF563-AA566*AF566</f>
        <v>-7.644245897461067</v>
      </c>
      <c r="AK566" s="23">
        <f t="shared" ref="AK566" si="5515">(X566*AF563+Y566*AE563+Z566*AF566+AA566*AE566)</f>
        <v>0</v>
      </c>
      <c r="AL566" s="8"/>
      <c r="AM566" s="15">
        <v>0</v>
      </c>
      <c r="AN566" s="85">
        <f t="shared" ref="AN566" si="5516">(1/$AN$8)*SIN($B563*$AO$8)</f>
        <v>0.25955756320975809</v>
      </c>
      <c r="AO566" s="25">
        <f t="shared" ref="AO566" si="5517">COS($AO$8*$B563)</f>
        <v>0.62743034866470382</v>
      </c>
      <c r="AP566" s="37">
        <v>0</v>
      </c>
      <c r="AR566" s="21">
        <f t="shared" ref="AR566" si="5518">AH566*AM563+AJ566*AM566-AI566*AN563-AK566*AN566</f>
        <v>0</v>
      </c>
      <c r="AS566" s="24">
        <f t="shared" ref="AS566" si="5519">(AH566*AN563+AI566*AM563+AJ566*AN566+AK566*AM566)</f>
        <v>-25.566740640373233</v>
      </c>
      <c r="AT566" s="22">
        <f t="shared" ref="AT566" si="5520">AH566*AO563+AJ566*AO566-AI566*AP563-AK566*AP566</f>
        <v>83.005424126927025</v>
      </c>
      <c r="AU566" s="23">
        <f t="shared" ref="AU566" si="5521">(AH566*AP563+AI566*AO563+AJ566*AP566+AK566*AO566)</f>
        <v>0</v>
      </c>
      <c r="AV566" s="8"/>
      <c r="AW566" s="21">
        <v>0</v>
      </c>
      <c r="AX566" s="24">
        <f t="shared" ref="AX566" si="5522">(TAN($AY$8*$B563))/$AX$8</f>
        <v>3.8340253040102694</v>
      </c>
      <c r="AY566" s="22">
        <v>1</v>
      </c>
      <c r="AZ566" s="23">
        <v>0</v>
      </c>
      <c r="BB566" s="21">
        <f t="shared" ref="BB566" si="5523">AR566*AW563+AT566*AW566-AS566*AX563-AU566*AX566</f>
        <v>0</v>
      </c>
      <c r="BC566" s="24">
        <f t="shared" ref="BC566" si="5524">(AR566*AX563+AS566*AW563+AT566*AX566+AU566*AW566)</f>
        <v>292.67815583236955</v>
      </c>
      <c r="BD566" s="22">
        <f t="shared" ref="BD566" si="5525">AR566*AY563+AT566*AY566-AS566*AZ563-AU566*AZ566</f>
        <v>83.005424126927025</v>
      </c>
      <c r="BE566" s="23">
        <f t="shared" ref="BE566" si="5526">(AR566*AZ563+AS566*AY563+AT566*AZ566+AU566*AY566)</f>
        <v>0</v>
      </c>
      <c r="BF566" s="8"/>
      <c r="BG566" s="15">
        <v>0</v>
      </c>
      <c r="BH566" s="85">
        <f t="shared" ref="BH566" si="5527">(1/$BH$8)*SIN($B563*$BI$8)</f>
        <v>0.16315109910094344</v>
      </c>
      <c r="BI566" s="25">
        <f t="shared" ref="BI566" si="5528">COS($BI$8*$B563)</f>
        <v>0.87202951197731093</v>
      </c>
      <c r="BJ566" s="37">
        <v>0</v>
      </c>
      <c r="BL566" s="21">
        <f t="shared" ref="BL566" si="5529">BB566*BG563+BD566*BG566-BC566*BH563-BE566*BH566</f>
        <v>0</v>
      </c>
      <c r="BM566" s="24">
        <f t="shared" ref="BM566" si="5530">(BB566*BH563+BC566*BG563+BD566*BH566+BE566*BG566)</f>
        <v>268.76641557456873</v>
      </c>
      <c r="BN566" s="22">
        <f t="shared" ref="BN566" si="5531">BB566*BI563+BD566*BI566-BC566*BJ563-BE566*BJ566</f>
        <v>-357.37368576912081</v>
      </c>
      <c r="BO566" s="23">
        <f t="shared" ref="BO566" si="5532">(BB566*BJ563+BC566*BI563+BD566*BJ566+BE566*BI566)</f>
        <v>0</v>
      </c>
      <c r="BQ566" s="38">
        <f t="shared" ref="BQ566" si="5533">(180/PI())*ATAN(-1*(($BL$8*BM563+BO563+$BL$8*BM566+BO566)/($BL$8*BL563+BN563+$BL$8*BL566+BN566)))</f>
        <v>-16.107780960739333</v>
      </c>
      <c r="BS566" s="67">
        <f t="shared" ref="BS566" si="5534">20*LOG(((($BL$8*BL563+BN563-$BL$8*BL566-BN566)^2+($BL$8*BM563+BO563-$BL$8*BM566-BO566)^2)/(($BL$8*BL563+BN563+$BL$8*BL566+BN566)^2+($BL$8*BM563+BO563+$BL$8*BM566+BO566)^2))^0.5)</f>
        <v>-3.1388691041306709E-5</v>
      </c>
      <c r="BT566" s="65"/>
      <c r="BU566" s="8"/>
      <c r="BV566" s="8"/>
      <c r="BW566" s="88"/>
      <c r="BX566" s="57"/>
      <c r="BY566" s="8"/>
      <c r="BZ566" s="8"/>
      <c r="CA566" s="8"/>
    </row>
    <row r="567" spans="2:79" ht="18.649999999999999" customHeight="1">
      <c r="BS567" s="32"/>
      <c r="BU567" s="8"/>
      <c r="BV567" s="8"/>
      <c r="BW567" s="88"/>
      <c r="BX567" s="57"/>
      <c r="BY567" s="8"/>
      <c r="BZ567" s="8"/>
      <c r="CA567" s="8"/>
    </row>
    <row r="568" spans="2:79" ht="18.649999999999999" customHeight="1" thickBot="1">
      <c r="D568" s="8"/>
      <c r="E568" s="8" t="s">
        <v>93</v>
      </c>
      <c r="F568" s="8"/>
      <c r="G568" s="8"/>
      <c r="H568" s="8"/>
      <c r="I568" s="8"/>
      <c r="J568" s="8" t="s">
        <v>94</v>
      </c>
      <c r="K568" s="8"/>
      <c r="L568" s="8"/>
      <c r="M568" s="8"/>
      <c r="N568" s="8"/>
      <c r="O568" s="8" t="s">
        <v>95</v>
      </c>
      <c r="P568" s="8"/>
      <c r="Q568" s="8"/>
      <c r="R568" s="8"/>
      <c r="S568" s="8"/>
      <c r="T568" s="8" t="s">
        <v>96</v>
      </c>
      <c r="U568" s="8"/>
      <c r="V568" s="8"/>
      <c r="W568" s="8"/>
      <c r="X568" s="8"/>
      <c r="Y568" s="8" t="s">
        <v>97</v>
      </c>
      <c r="Z568" s="8"/>
      <c r="AA568" s="8"/>
      <c r="AB568" s="8"/>
      <c r="AC568" s="8"/>
      <c r="AD568" s="8" t="s">
        <v>98</v>
      </c>
      <c r="AE568" s="8"/>
      <c r="AF568" s="8"/>
      <c r="AG568" s="8"/>
      <c r="AH568" s="8"/>
      <c r="AI568" s="8" t="s">
        <v>99</v>
      </c>
      <c r="AJ568" s="8"/>
      <c r="AK568" s="8"/>
      <c r="AL568" s="8"/>
      <c r="AM568" s="8"/>
      <c r="AN568" s="8" t="s">
        <v>96</v>
      </c>
      <c r="AO568" s="8"/>
      <c r="AP568" s="8"/>
      <c r="AQ568" s="8"/>
      <c r="AR568" s="8"/>
      <c r="AS568" s="8" t="s">
        <v>100</v>
      </c>
      <c r="AT568" s="8"/>
      <c r="AU568" s="8"/>
      <c r="AV568" s="8"/>
      <c r="AW568" s="8"/>
      <c r="AX568" s="8" t="s">
        <v>94</v>
      </c>
      <c r="AY568" s="8"/>
      <c r="AZ568" s="8"/>
      <c r="BA568" s="8"/>
      <c r="BB568" s="8"/>
      <c r="BC568" s="8" t="s">
        <v>101</v>
      </c>
      <c r="BD568" s="8"/>
      <c r="BE568" s="8"/>
      <c r="BF568" s="8"/>
      <c r="BG568" s="8"/>
      <c r="BH568" s="8" t="s">
        <v>96</v>
      </c>
      <c r="BI568" s="8"/>
      <c r="BJ568" s="8"/>
      <c r="BK568" s="8"/>
      <c r="BL568" s="8"/>
      <c r="BM568" s="8" t="s">
        <v>102</v>
      </c>
      <c r="BN568" s="8"/>
      <c r="BO568" s="8"/>
      <c r="BP568" s="8"/>
      <c r="BU568" s="8"/>
      <c r="BV568" s="8"/>
      <c r="BW568" s="88"/>
      <c r="BX568" s="57"/>
      <c r="BY568" s="8"/>
      <c r="BZ568" s="8"/>
      <c r="CA568" s="8"/>
    </row>
    <row r="569" spans="2:79" ht="18.649999999999999" customHeight="1" thickBot="1">
      <c r="B569" s="16"/>
      <c r="D569" s="250" t="s">
        <v>22</v>
      </c>
      <c r="E569" s="251"/>
      <c r="F569" s="252" t="s">
        <v>23</v>
      </c>
      <c r="G569" s="253"/>
      <c r="H569" s="123"/>
      <c r="I569" s="242" t="s">
        <v>1</v>
      </c>
      <c r="J569" s="243"/>
      <c r="K569" s="244" t="s">
        <v>2</v>
      </c>
      <c r="L569" s="245"/>
      <c r="M569" s="123"/>
      <c r="N569" s="242" t="s">
        <v>43</v>
      </c>
      <c r="O569" s="243"/>
      <c r="P569" s="244" t="s">
        <v>44</v>
      </c>
      <c r="Q569" s="245"/>
      <c r="R569" s="123"/>
      <c r="S569" s="242" t="s">
        <v>32</v>
      </c>
      <c r="T569" s="243"/>
      <c r="U569" s="244" t="s">
        <v>33</v>
      </c>
      <c r="V569" s="245"/>
      <c r="W569" s="123"/>
      <c r="X569" s="242" t="s">
        <v>45</v>
      </c>
      <c r="Y569" s="243"/>
      <c r="Z569" s="244" t="s">
        <v>46</v>
      </c>
      <c r="AA569" s="245"/>
      <c r="AB569" s="127"/>
      <c r="AC569" s="242" t="s">
        <v>62</v>
      </c>
      <c r="AD569" s="243"/>
      <c r="AE569" s="244" t="s">
        <v>3</v>
      </c>
      <c r="AF569" s="245"/>
      <c r="AG569" s="123"/>
      <c r="AH569" s="242" t="s">
        <v>76</v>
      </c>
      <c r="AI569" s="243"/>
      <c r="AJ569" s="244" t="s">
        <v>77</v>
      </c>
      <c r="AK569" s="245"/>
      <c r="AL569" s="127"/>
      <c r="AM569" s="242" t="s">
        <v>64</v>
      </c>
      <c r="AN569" s="243"/>
      <c r="AO569" s="244" t="s">
        <v>65</v>
      </c>
      <c r="AP569" s="245"/>
      <c r="AQ569" s="123"/>
      <c r="AR569" s="242" t="s">
        <v>80</v>
      </c>
      <c r="AS569" s="243"/>
      <c r="AT569" s="244" t="s">
        <v>81</v>
      </c>
      <c r="AU569" s="245"/>
      <c r="AV569" s="127"/>
      <c r="AW569" s="242" t="s">
        <v>68</v>
      </c>
      <c r="AX569" s="243"/>
      <c r="AY569" s="244" t="s">
        <v>69</v>
      </c>
      <c r="AZ569" s="245"/>
      <c r="BA569" s="123"/>
      <c r="BB569" s="246" t="s">
        <v>84</v>
      </c>
      <c r="BC569" s="247"/>
      <c r="BD569" s="248" t="s">
        <v>85</v>
      </c>
      <c r="BE569" s="249"/>
      <c r="BF569" s="127"/>
      <c r="BG569" s="242" t="s">
        <v>72</v>
      </c>
      <c r="BH569" s="243"/>
      <c r="BI569" s="244" t="s">
        <v>73</v>
      </c>
      <c r="BJ569" s="245"/>
      <c r="BK569" s="123"/>
      <c r="BL569" s="242" t="s">
        <v>88</v>
      </c>
      <c r="BM569" s="243"/>
      <c r="BN569" s="244" t="s">
        <v>89</v>
      </c>
      <c r="BO569" s="245"/>
      <c r="BP569" s="123"/>
      <c r="BQ569" s="19" t="s">
        <v>165</v>
      </c>
      <c r="BS569" s="63" t="s">
        <v>120</v>
      </c>
      <c r="BT569" s="4"/>
      <c r="BU569" s="8"/>
      <c r="BV569" s="8"/>
      <c r="BW569" s="88"/>
      <c r="BX569" s="57"/>
      <c r="BY569" s="8"/>
      <c r="BZ569" s="8"/>
      <c r="CA569" s="8"/>
    </row>
    <row r="570" spans="2:79" ht="18.649999999999999" customHeight="1" thickTop="1" thickBot="1">
      <c r="B570" s="39">
        <v>1.56</v>
      </c>
      <c r="D570" s="25">
        <f t="shared" ref="D570" si="5535">COS($F$8*$B570)</f>
        <v>0.86876745971712388</v>
      </c>
      <c r="E570" s="26">
        <v>0</v>
      </c>
      <c r="F570" s="10">
        <v>0</v>
      </c>
      <c r="G570" s="85">
        <f t="shared" ref="G570" si="5536">$E$8*SIN($B570*$F$8)</f>
        <v>1.4856607649224298</v>
      </c>
      <c r="I570" s="21">
        <v>1</v>
      </c>
      <c r="J570" s="24">
        <v>0</v>
      </c>
      <c r="K570" s="22">
        <v>0</v>
      </c>
      <c r="L570" s="23">
        <v>0</v>
      </c>
      <c r="N570" s="21">
        <f t="shared" ref="N570" si="5537">D570*I570+F570*I573-E570*J570-G570*J573</f>
        <v>-5.1139607286779238</v>
      </c>
      <c r="O570" s="24">
        <f t="shared" ref="O570" si="5538">(D570*J570+E570*I570+F570*J573+G570*I573)</f>
        <v>0</v>
      </c>
      <c r="P570" s="22">
        <f t="shared" ref="P570" si="5539">D570*K570+F570*K573-E570*L570-G570*L573</f>
        <v>0</v>
      </c>
      <c r="Q570" s="23">
        <f t="shared" ref="Q570" si="5540">(D570*L570+E570*K570+F570*L573+G570*K573)</f>
        <v>1.4856607649224298</v>
      </c>
      <c r="S570" s="25">
        <f t="shared" ref="S570" si="5541">COS($U$8*$B570)</f>
        <v>0.61836239407356297</v>
      </c>
      <c r="T570" s="26">
        <v>0</v>
      </c>
      <c r="U570" s="10">
        <v>0</v>
      </c>
      <c r="V570" s="85">
        <f t="shared" ref="V570" si="5542">$T$8*SIN($B570*$U$8)</f>
        <v>2.3576792713090775</v>
      </c>
      <c r="X570" s="21">
        <f t="shared" ref="X570" si="5543">N570*S570+P570*S573-O570*T570-Q570*T573</f>
        <v>-3.5514711760117748</v>
      </c>
      <c r="Y570" s="24">
        <f t="shared" ref="Y570" si="5544">(N570*T570+O570*S570+P570*T573+Q570*S573)</f>
        <v>0</v>
      </c>
      <c r="Z570" s="22">
        <f t="shared" ref="Z570" si="5545">N570*U570+P570*U573-O570*V570-Q570*V573</f>
        <v>0</v>
      </c>
      <c r="AA570" s="23">
        <f t="shared" ref="AA570" si="5546">(N570*V570+O570*U570+P570*V573+Q570*U573)</f>
        <v>-11.138402456914012</v>
      </c>
      <c r="AB570" s="8"/>
      <c r="AC570" s="21">
        <v>1</v>
      </c>
      <c r="AD570" s="24">
        <v>0</v>
      </c>
      <c r="AE570" s="22">
        <v>0</v>
      </c>
      <c r="AF570" s="23">
        <v>0</v>
      </c>
      <c r="AH570" s="21">
        <f t="shared" ref="AH570" si="5547">X570*AC570+Z570*AC573-Y570*AD570-AA570*AD573</f>
        <v>58.896550048132781</v>
      </c>
      <c r="AI570" s="24">
        <f t="shared" ref="AI570" si="5548">(X570*AD570+Y570*AC570+Z570*AD573+AA570*AC573)</f>
        <v>0</v>
      </c>
      <c r="AJ570" s="22">
        <f t="shared" ref="AJ570" si="5549">X570*AE570+Z570*AE573-Y570*AF570-AA570*AF573</f>
        <v>0</v>
      </c>
      <c r="AK570" s="23">
        <f t="shared" ref="AK570" si="5550">(X570*AF570+Y570*AE570+Z570*AF573+AA570*AE573)</f>
        <v>-11.138402456914012</v>
      </c>
      <c r="AL570" s="8"/>
      <c r="AM570" s="25">
        <f t="shared" ref="AM570" si="5551">COS($AO$8*$B570)</f>
        <v>0.61836239407356297</v>
      </c>
      <c r="AN570" s="26">
        <v>0</v>
      </c>
      <c r="AO570" s="10">
        <v>0</v>
      </c>
      <c r="AP570" s="85">
        <f t="shared" ref="AP570" si="5552">$AN$8*SIN($B570*$AO$8)</f>
        <v>2.3576792713090775</v>
      </c>
      <c r="AR570" s="21">
        <f t="shared" ref="AR570" si="5553">AH570*AM570+AJ570*AM573-AI570*AN570-AK570*AN573</f>
        <v>39.337276200232836</v>
      </c>
      <c r="AS570" s="24">
        <f t="shared" ref="AS570" si="5554">(AH570*AN570+AI570*AM570+AJ570*AN573+AK570*AM573)</f>
        <v>0</v>
      </c>
      <c r="AT570" s="22">
        <f t="shared" ref="AT570" si="5555">AH570*AO570+AJ570*AO573-AI570*AP570-AK570*AP573</f>
        <v>0</v>
      </c>
      <c r="AU570" s="23">
        <f t="shared" ref="AU570" si="5556">(AH570*AP570+AI570*AO570+AJ570*AP573+AK570*AO573)</f>
        <v>131.97160599068812</v>
      </c>
      <c r="AV570" s="8"/>
      <c r="AW570" s="21">
        <v>1</v>
      </c>
      <c r="AX570" s="24">
        <v>0</v>
      </c>
      <c r="AY570" s="22">
        <v>0</v>
      </c>
      <c r="AZ570" s="23">
        <v>0</v>
      </c>
      <c r="BB570" s="21">
        <f t="shared" ref="BB570" si="5557">AR570*AW570+AT570*AW573-AS570*AX570-AU570*AX573</f>
        <v>-492.1099194652453</v>
      </c>
      <c r="BC570" s="24">
        <f t="shared" ref="BC570" si="5558">(AR570*AX570+AS570*AW570+AT570*AX573+AU570*AW573)</f>
        <v>0</v>
      </c>
      <c r="BD570" s="22">
        <f t="shared" ref="BD570" si="5559">AR570*AY570+AT570*AY573-AS570*AZ570-AU570*AZ573</f>
        <v>0</v>
      </c>
      <c r="BE570" s="23">
        <f t="shared" ref="BE570" si="5560">(AR570*AZ570+AS570*AY570+AT570*AZ573+AU570*AY573)</f>
        <v>131.97160599068812</v>
      </c>
      <c r="BF570" s="8"/>
      <c r="BG570" s="25">
        <f t="shared" ref="BG570" si="5561">COS($BI$8*$B570)</f>
        <v>0.86875916719297197</v>
      </c>
      <c r="BH570" s="26">
        <v>0</v>
      </c>
      <c r="BI570" s="10">
        <v>0</v>
      </c>
      <c r="BJ570" s="85">
        <f t="shared" ref="BJ570" si="5562">$BH$8*SIN($B570*$BI$8)</f>
        <v>1.4857044069274223</v>
      </c>
      <c r="BL570" s="21">
        <f t="shared" ref="BL570" si="5563">BB570*BG570+BD570*BG573-BC570*BH570-BE570*BH573</f>
        <v>-449.31064786976646</v>
      </c>
      <c r="BM570" s="24">
        <f t="shared" ref="BM570" si="5564">(BB570*BH570+BC570*BG570+BD570*BH573+BE570*BG573)</f>
        <v>0</v>
      </c>
      <c r="BN570" s="22">
        <f t="shared" ref="BN570" si="5565">BB570*BI570+BD570*BI573-BC570*BJ570-BE570*BJ573</f>
        <v>0</v>
      </c>
      <c r="BO570" s="23">
        <f t="shared" ref="BO570" si="5566">(BB570*BJ570+BC570*BI570+BD570*BJ573+BE570*BI573)</f>
        <v>-616.4783335286246</v>
      </c>
      <c r="BQ570" s="27">
        <f t="shared" ref="BQ570" si="5567">20*LOG((2*$BL$8)/(($BL$8*BL570+BN570+$BL$8*BL573+BN573)^2+($BL$8*BM570+BO570+$BL$8*BM573+BO573)^2)^0.5)</f>
        <v>-53.478530880375565</v>
      </c>
      <c r="BS570" s="64">
        <f t="shared" ref="BS570" si="5568">((BL570^2+BM570^2)/(BL573^2+BM573^2))^0.5</f>
        <v>1.3719997468970462</v>
      </c>
      <c r="BT570" s="4"/>
      <c r="BU570" s="8"/>
      <c r="BV570" s="8"/>
      <c r="BW570" s="88"/>
      <c r="BX570" s="57"/>
      <c r="BY570" s="8"/>
      <c r="BZ570" s="8"/>
      <c r="CA570" s="8"/>
    </row>
    <row r="571" spans="2:79" ht="18.649999999999999" customHeight="1" thickBot="1">
      <c r="D571" s="25"/>
      <c r="E571" s="10"/>
      <c r="F571" s="10"/>
      <c r="G571" s="31"/>
      <c r="I571" s="29"/>
      <c r="L571" s="30"/>
      <c r="N571" s="29"/>
      <c r="Q571" s="30"/>
      <c r="S571" s="29"/>
      <c r="V571" s="30"/>
      <c r="X571" s="29"/>
      <c r="AA571" s="30"/>
      <c r="AC571" s="29"/>
      <c r="AF571" s="30"/>
      <c r="AH571" s="29"/>
      <c r="AK571" s="30"/>
      <c r="AM571" s="29"/>
      <c r="AP571" s="30"/>
      <c r="AR571" s="29"/>
      <c r="AU571" s="30"/>
      <c r="AW571" s="29"/>
      <c r="AZ571" s="30"/>
      <c r="BB571" s="29"/>
      <c r="BE571" s="30"/>
      <c r="BG571" s="29"/>
      <c r="BJ571" s="30"/>
      <c r="BL571" s="29"/>
      <c r="BO571" s="30"/>
      <c r="BS571" s="65"/>
      <c r="BT571" s="65"/>
      <c r="BU571" s="8"/>
      <c r="BV571" s="8"/>
      <c r="BW571" s="88"/>
      <c r="BX571" s="57"/>
      <c r="BY571" s="8"/>
      <c r="BZ571" s="8"/>
      <c r="CA571" s="8"/>
    </row>
    <row r="572" spans="2:79" ht="18.649999999999999" customHeight="1" thickBot="1">
      <c r="D572" s="254" t="s">
        <v>24</v>
      </c>
      <c r="E572" s="255"/>
      <c r="F572" s="256" t="s">
        <v>25</v>
      </c>
      <c r="G572" s="257"/>
      <c r="H572" s="123"/>
      <c r="I572" s="242" t="s">
        <v>4</v>
      </c>
      <c r="J572" s="243"/>
      <c r="K572" s="244" t="s">
        <v>5</v>
      </c>
      <c r="L572" s="245"/>
      <c r="M572" s="123"/>
      <c r="N572" s="242" t="s">
        <v>6</v>
      </c>
      <c r="O572" s="243"/>
      <c r="P572" s="244" t="s">
        <v>7</v>
      </c>
      <c r="Q572" s="245"/>
      <c r="R572" s="123"/>
      <c r="S572" s="242" t="s">
        <v>34</v>
      </c>
      <c r="T572" s="243"/>
      <c r="U572" s="244" t="s">
        <v>35</v>
      </c>
      <c r="V572" s="245"/>
      <c r="W572" s="123"/>
      <c r="X572" s="242" t="s">
        <v>47</v>
      </c>
      <c r="Y572" s="243"/>
      <c r="Z572" s="244" t="s">
        <v>48</v>
      </c>
      <c r="AA572" s="245"/>
      <c r="AB572" s="127"/>
      <c r="AC572" s="242" t="s">
        <v>63</v>
      </c>
      <c r="AD572" s="243"/>
      <c r="AE572" s="244" t="s">
        <v>8</v>
      </c>
      <c r="AF572" s="245"/>
      <c r="AG572" s="123"/>
      <c r="AH572" s="242" t="s">
        <v>78</v>
      </c>
      <c r="AI572" s="243"/>
      <c r="AJ572" s="244" t="s">
        <v>79</v>
      </c>
      <c r="AK572" s="245"/>
      <c r="AL572" s="127"/>
      <c r="AM572" s="242" t="s">
        <v>67</v>
      </c>
      <c r="AN572" s="243"/>
      <c r="AO572" s="244" t="s">
        <v>66</v>
      </c>
      <c r="AP572" s="245"/>
      <c r="AQ572" s="123"/>
      <c r="AR572" s="242" t="s">
        <v>83</v>
      </c>
      <c r="AS572" s="243"/>
      <c r="AT572" s="244" t="s">
        <v>82</v>
      </c>
      <c r="AU572" s="245"/>
      <c r="AV572" s="127"/>
      <c r="AW572" s="242" t="s">
        <v>71</v>
      </c>
      <c r="AX572" s="243"/>
      <c r="AY572" s="244" t="s">
        <v>70</v>
      </c>
      <c r="AZ572" s="245"/>
      <c r="BA572" s="123"/>
      <c r="BB572" s="124" t="s">
        <v>87</v>
      </c>
      <c r="BC572" s="125"/>
      <c r="BD572" s="122" t="s">
        <v>86</v>
      </c>
      <c r="BE572" s="126"/>
      <c r="BF572" s="127"/>
      <c r="BG572" s="242" t="s">
        <v>74</v>
      </c>
      <c r="BH572" s="243"/>
      <c r="BI572" s="244" t="s">
        <v>75</v>
      </c>
      <c r="BJ572" s="245"/>
      <c r="BK572" s="123"/>
      <c r="BL572" s="242" t="s">
        <v>91</v>
      </c>
      <c r="BM572" s="243"/>
      <c r="BN572" s="244" t="s">
        <v>90</v>
      </c>
      <c r="BO572" s="245"/>
      <c r="BP572" s="123"/>
      <c r="BQ572" s="35" t="s">
        <v>166</v>
      </c>
      <c r="BS572" s="66" t="s">
        <v>121</v>
      </c>
      <c r="BT572" s="65"/>
      <c r="BU572" s="8"/>
      <c r="BV572" s="8"/>
      <c r="BW572" s="88"/>
      <c r="BX572" s="57"/>
      <c r="BY572" s="8"/>
      <c r="BZ572" s="8"/>
      <c r="CA572" s="8"/>
    </row>
    <row r="573" spans="2:79" ht="18.649999999999999" customHeight="1" thickTop="1" thickBot="1">
      <c r="D573" s="15">
        <v>0</v>
      </c>
      <c r="E573" s="145">
        <f t="shared" ref="E573" si="5569">(1/$E$8)*SIN($B570*$F$8)</f>
        <v>0.16507341832471442</v>
      </c>
      <c r="F573" s="15">
        <f t="shared" ref="F573" si="5570">COS($F$8*$B570)</f>
        <v>0.86876745971712388</v>
      </c>
      <c r="G573" s="37">
        <v>0</v>
      </c>
      <c r="I573" s="21">
        <v>0</v>
      </c>
      <c r="J573" s="24">
        <f t="shared" ref="J573" si="5571">(TAN($K$8*$B570))/$J$8</f>
        <v>4.0269813470556457</v>
      </c>
      <c r="K573" s="22">
        <v>1</v>
      </c>
      <c r="L573" s="23">
        <v>0</v>
      </c>
      <c r="N573" s="21">
        <f t="shared" ref="N573" si="5572">D573*I570+F573*I573-E573*J570-G573*J573</f>
        <v>0</v>
      </c>
      <c r="O573" s="24">
        <f t="shared" ref="O573" si="5573">(D573*J570+E573*I570+F573*J573+G573*I573)</f>
        <v>3.6635837735344894</v>
      </c>
      <c r="P573" s="22">
        <f t="shared" ref="P573" si="5574">D573*K570+F573*K573-E573*L570-G573*L573</f>
        <v>0.86876745971712388</v>
      </c>
      <c r="Q573" s="23">
        <f t="shared" ref="Q573" si="5575">(D573*L570+E573*K570+F573*L573+G573*K573)</f>
        <v>0</v>
      </c>
      <c r="S573" s="15">
        <v>0</v>
      </c>
      <c r="T573" s="145">
        <f t="shared" ref="T573" si="5576">(1/$T$8)*SIN($B570*$U$8)</f>
        <v>0.26196436347878638</v>
      </c>
      <c r="U573" s="15">
        <f t="shared" ref="U573" si="5577">COS($U$8*$B570)</f>
        <v>0.61836239407356297</v>
      </c>
      <c r="V573" s="37">
        <v>0</v>
      </c>
      <c r="X573" s="21">
        <f t="shared" ref="X573" si="5578">N573*S570+P573*S573-O573*T570-Q573*T573</f>
        <v>0</v>
      </c>
      <c r="Y573" s="24">
        <f t="shared" ref="Y573" si="5579">(N573*T570+O573*S570+P573*T573+Q573*S573)</f>
        <v>2.4930085476877233</v>
      </c>
      <c r="Z573" s="22">
        <f t="shared" ref="Z573" si="5580">N573*U570+P573*U573-O573*V570-Q573*V573</f>
        <v>-8.1003423952826683</v>
      </c>
      <c r="AA573" s="23">
        <f t="shared" ref="AA573" si="5581">(N573*V570+O573*U570+P573*V573+Q573*U573)</f>
        <v>0</v>
      </c>
      <c r="AB573" s="8"/>
      <c r="AC573" s="21">
        <v>0</v>
      </c>
      <c r="AD573" s="24">
        <f t="shared" ref="AD573" si="5582">(TAN($AE$8*$B570))/$AD$8</f>
        <v>5.6065509812298799</v>
      </c>
      <c r="AE573" s="22">
        <v>1</v>
      </c>
      <c r="AF573" s="23">
        <v>0</v>
      </c>
      <c r="AH573" s="21">
        <f t="shared" ref="AH573" si="5583">X573*AC570+Z573*AC573-Y573*AD570-AA573*AD573</f>
        <v>0</v>
      </c>
      <c r="AI573" s="24">
        <f t="shared" ref="AI573" si="5584">(X573*AD570+Y573*AC570+Z573*AD573+AA573*AC573)</f>
        <v>-42.92197405688232</v>
      </c>
      <c r="AJ573" s="22">
        <f t="shared" ref="AJ573" si="5585">X573*AE570+Z573*AE573-Y573*AF570-AA573*AF573</f>
        <v>-8.1003423952826683</v>
      </c>
      <c r="AK573" s="23">
        <f t="shared" ref="AK573" si="5586">(X573*AF570+Y573*AE570+Z573*AF573+AA573*AE573)</f>
        <v>0</v>
      </c>
      <c r="AL573" s="8"/>
      <c r="AM573" s="15">
        <v>0</v>
      </c>
      <c r="AN573" s="85">
        <f t="shared" ref="AN573" si="5587">(1/$AN$8)*SIN($B570*$AO$8)</f>
        <v>0.26196436347878638</v>
      </c>
      <c r="AO573" s="25">
        <f t="shared" ref="AO573" si="5588">COS($AO$8*$B570)</f>
        <v>0.61836239407356297</v>
      </c>
      <c r="AP573" s="37">
        <v>0</v>
      </c>
      <c r="AR573" s="21">
        <f t="shared" ref="AR573" si="5589">AH573*AM570+AJ573*AM573-AI573*AN570-AK573*AN573</f>
        <v>0</v>
      </c>
      <c r="AS573" s="24">
        <f t="shared" ref="AS573" si="5590">(AH573*AN570+AI573*AM570+AJ573*AN573+AK573*AM573)</f>
        <v>-28.663335675717562</v>
      </c>
      <c r="AT573" s="22">
        <f t="shared" ref="AT573" si="5591">AH573*AO570+AJ573*AO573-AI573*AP570-AK573*AP573</f>
        <v>96.187301401214853</v>
      </c>
      <c r="AU573" s="23">
        <f t="shared" ref="AU573" si="5592">(AH573*AP570+AI573*AO570+AJ573*AP573+AK573*AO573)</f>
        <v>0</v>
      </c>
      <c r="AV573" s="8"/>
      <c r="AW573" s="21">
        <v>0</v>
      </c>
      <c r="AX573" s="24">
        <f t="shared" ref="AX573" si="5593">(TAN($AY$8*$B570))/$AX$8</f>
        <v>4.0269813470556457</v>
      </c>
      <c r="AY573" s="22">
        <v>1</v>
      </c>
      <c r="AZ573" s="23">
        <v>0</v>
      </c>
      <c r="BB573" s="21">
        <f t="shared" ref="BB573" si="5594">AR573*AW570+AT573*AW573-AS573*AX570-AU573*AX573</f>
        <v>0</v>
      </c>
      <c r="BC573" s="24">
        <f t="shared" ref="BC573" si="5595">(AR573*AX570+AS573*AW570+AT573*AX573+AU573*AW573)</f>
        <v>358.68113289059403</v>
      </c>
      <c r="BD573" s="22">
        <f t="shared" ref="BD573" si="5596">AR573*AY570+AT573*AY573-AS573*AZ570-AU573*AZ573</f>
        <v>96.187301401214853</v>
      </c>
      <c r="BE573" s="23">
        <f t="shared" ref="BE573" si="5597">(AR573*AZ570+AS573*AY570+AT573*AZ573+AU573*AY573)</f>
        <v>0</v>
      </c>
      <c r="BF573" s="8"/>
      <c r="BG573" s="15">
        <v>0</v>
      </c>
      <c r="BH573" s="85">
        <f t="shared" ref="BH573" si="5598">(1/$BH$8)*SIN($B570*$BI$8)</f>
        <v>0.16507826743638027</v>
      </c>
      <c r="BI573" s="25">
        <f t="shared" ref="BI573" si="5599">COS($BI$8*$B570)</f>
        <v>0.86875916719297197</v>
      </c>
      <c r="BJ573" s="37">
        <v>0</v>
      </c>
      <c r="BL573" s="21">
        <f t="shared" ref="BL573" si="5600">BB573*BG570+BD573*BG573-BC573*BH570-BE573*BH573</f>
        <v>0</v>
      </c>
      <c r="BM573" s="24">
        <f t="shared" ref="BM573" si="5601">(BB573*BH570+BC573*BG570+BD573*BH573+BE573*BG573)</f>
        <v>327.48595536255766</v>
      </c>
      <c r="BN573" s="22">
        <f t="shared" ref="BN573" si="5602">BB573*BI570+BD573*BI573-BC573*BJ570-BE573*BJ573</f>
        <v>-449.3305399574171</v>
      </c>
      <c r="BO573" s="23">
        <f t="shared" ref="BO573" si="5603">(BB573*BJ570+BC573*BI570+BD573*BJ573+BE573*BI573)</f>
        <v>0</v>
      </c>
      <c r="BQ573" s="38">
        <f t="shared" ref="BQ573" si="5604">(180/PI())*ATAN(-1*(($BL$8*BM570+BO570+$BL$8*BM573+BO573)/($BL$8*BL570+BN570+$BL$8*BL573+BN573)))</f>
        <v>-17.827176742653915</v>
      </c>
      <c r="BS573" s="67">
        <f t="shared" ref="BS573" si="5605">20*LOG(((($BL$8*BL570+BN570-$BL$8*BL573-BN573)^2+($BL$8*BM570+BO570-$BL$8*BM573-BO573)^2)/(($BL$8*BL570+BN570+$BL$8*BL573+BN573)^2+($BL$8*BM570+BO570+$BL$8*BM573+BO573)^2))^0.5)</f>
        <v>-1.9495402141311891E-5</v>
      </c>
      <c r="BT573" s="65"/>
      <c r="BU573" s="8"/>
      <c r="BV573" s="8"/>
      <c r="BW573" s="88"/>
      <c r="BX573" s="57"/>
      <c r="BY573" s="8"/>
      <c r="BZ573" s="8"/>
      <c r="CA573" s="8"/>
    </row>
    <row r="574" spans="2:79" ht="18.649999999999999" customHeight="1">
      <c r="BS574" s="32"/>
      <c r="BU574" s="8"/>
      <c r="BV574" s="8"/>
      <c r="BW574" s="88"/>
      <c r="BX574" s="57"/>
      <c r="BY574" s="8"/>
      <c r="BZ574" s="8"/>
      <c r="CA574" s="8"/>
    </row>
    <row r="575" spans="2:79" ht="18.649999999999999" customHeight="1" thickBot="1">
      <c r="D575" s="8"/>
      <c r="E575" s="8" t="s">
        <v>93</v>
      </c>
      <c r="F575" s="8"/>
      <c r="G575" s="8"/>
      <c r="H575" s="8"/>
      <c r="I575" s="8"/>
      <c r="J575" s="8" t="s">
        <v>94</v>
      </c>
      <c r="K575" s="8"/>
      <c r="L575" s="8"/>
      <c r="M575" s="8"/>
      <c r="N575" s="8"/>
      <c r="O575" s="8" t="s">
        <v>95</v>
      </c>
      <c r="P575" s="8"/>
      <c r="Q575" s="8"/>
      <c r="R575" s="8"/>
      <c r="S575" s="8"/>
      <c r="T575" s="8" t="s">
        <v>96</v>
      </c>
      <c r="U575" s="8"/>
      <c r="V575" s="8"/>
      <c r="W575" s="8"/>
      <c r="X575" s="8"/>
      <c r="Y575" s="8" t="s">
        <v>97</v>
      </c>
      <c r="Z575" s="8"/>
      <c r="AA575" s="8"/>
      <c r="AB575" s="8"/>
      <c r="AC575" s="8"/>
      <c r="AD575" s="8" t="s">
        <v>98</v>
      </c>
      <c r="AE575" s="8"/>
      <c r="AF575" s="8"/>
      <c r="AG575" s="8"/>
      <c r="AH575" s="8"/>
      <c r="AI575" s="8" t="s">
        <v>99</v>
      </c>
      <c r="AJ575" s="8"/>
      <c r="AK575" s="8"/>
      <c r="AL575" s="8"/>
      <c r="AM575" s="8"/>
      <c r="AN575" s="8" t="s">
        <v>96</v>
      </c>
      <c r="AO575" s="8"/>
      <c r="AP575" s="8"/>
      <c r="AQ575" s="8"/>
      <c r="AR575" s="8"/>
      <c r="AS575" s="8" t="s">
        <v>100</v>
      </c>
      <c r="AT575" s="8"/>
      <c r="AU575" s="8"/>
      <c r="AV575" s="8"/>
      <c r="AW575" s="8"/>
      <c r="AX575" s="8" t="s">
        <v>94</v>
      </c>
      <c r="AY575" s="8"/>
      <c r="AZ575" s="8"/>
      <c r="BA575" s="8"/>
      <c r="BB575" s="8"/>
      <c r="BC575" s="8" t="s">
        <v>101</v>
      </c>
      <c r="BD575" s="8"/>
      <c r="BE575" s="8"/>
      <c r="BF575" s="8"/>
      <c r="BG575" s="8"/>
      <c r="BH575" s="8" t="s">
        <v>96</v>
      </c>
      <c r="BI575" s="8"/>
      <c r="BJ575" s="8"/>
      <c r="BK575" s="8"/>
      <c r="BL575" s="8"/>
      <c r="BM575" s="8" t="s">
        <v>102</v>
      </c>
      <c r="BN575" s="8"/>
      <c r="BO575" s="8"/>
      <c r="BP575" s="8"/>
      <c r="BU575" s="8"/>
      <c r="BV575" s="8"/>
      <c r="BW575" s="88"/>
      <c r="BX575" s="57"/>
      <c r="BY575" s="8"/>
      <c r="BZ575" s="8"/>
      <c r="CA575" s="8"/>
    </row>
    <row r="576" spans="2:79" ht="18.649999999999999" customHeight="1" thickBot="1">
      <c r="B576" s="16"/>
      <c r="D576" s="250" t="s">
        <v>22</v>
      </c>
      <c r="E576" s="251"/>
      <c r="F576" s="252" t="s">
        <v>23</v>
      </c>
      <c r="G576" s="253"/>
      <c r="H576" s="123"/>
      <c r="I576" s="242" t="s">
        <v>1</v>
      </c>
      <c r="J576" s="243"/>
      <c r="K576" s="244" t="s">
        <v>2</v>
      </c>
      <c r="L576" s="245"/>
      <c r="M576" s="123"/>
      <c r="N576" s="242" t="s">
        <v>43</v>
      </c>
      <c r="O576" s="243"/>
      <c r="P576" s="244" t="s">
        <v>44</v>
      </c>
      <c r="Q576" s="245"/>
      <c r="R576" s="123"/>
      <c r="S576" s="242" t="s">
        <v>32</v>
      </c>
      <c r="T576" s="243"/>
      <c r="U576" s="244" t="s">
        <v>33</v>
      </c>
      <c r="V576" s="245"/>
      <c r="W576" s="123"/>
      <c r="X576" s="242" t="s">
        <v>45</v>
      </c>
      <c r="Y576" s="243"/>
      <c r="Z576" s="244" t="s">
        <v>46</v>
      </c>
      <c r="AA576" s="245"/>
      <c r="AB576" s="127"/>
      <c r="AC576" s="242" t="s">
        <v>62</v>
      </c>
      <c r="AD576" s="243"/>
      <c r="AE576" s="244" t="s">
        <v>3</v>
      </c>
      <c r="AF576" s="245"/>
      <c r="AG576" s="123"/>
      <c r="AH576" s="242" t="s">
        <v>76</v>
      </c>
      <c r="AI576" s="243"/>
      <c r="AJ576" s="244" t="s">
        <v>77</v>
      </c>
      <c r="AK576" s="245"/>
      <c r="AL576" s="127"/>
      <c r="AM576" s="242" t="s">
        <v>64</v>
      </c>
      <c r="AN576" s="243"/>
      <c r="AO576" s="244" t="s">
        <v>65</v>
      </c>
      <c r="AP576" s="245"/>
      <c r="AQ576" s="123"/>
      <c r="AR576" s="242" t="s">
        <v>80</v>
      </c>
      <c r="AS576" s="243"/>
      <c r="AT576" s="244" t="s">
        <v>81</v>
      </c>
      <c r="AU576" s="245"/>
      <c r="AV576" s="127"/>
      <c r="AW576" s="242" t="s">
        <v>68</v>
      </c>
      <c r="AX576" s="243"/>
      <c r="AY576" s="244" t="s">
        <v>69</v>
      </c>
      <c r="AZ576" s="245"/>
      <c r="BA576" s="123"/>
      <c r="BB576" s="246" t="s">
        <v>84</v>
      </c>
      <c r="BC576" s="247"/>
      <c r="BD576" s="248" t="s">
        <v>85</v>
      </c>
      <c r="BE576" s="249"/>
      <c r="BF576" s="127"/>
      <c r="BG576" s="242" t="s">
        <v>72</v>
      </c>
      <c r="BH576" s="243"/>
      <c r="BI576" s="244" t="s">
        <v>73</v>
      </c>
      <c r="BJ576" s="245"/>
      <c r="BK576" s="123"/>
      <c r="BL576" s="242" t="s">
        <v>88</v>
      </c>
      <c r="BM576" s="243"/>
      <c r="BN576" s="244" t="s">
        <v>89</v>
      </c>
      <c r="BO576" s="245"/>
      <c r="BP576" s="123"/>
      <c r="BQ576" s="19" t="s">
        <v>165</v>
      </c>
      <c r="BS576" s="63" t="s">
        <v>120</v>
      </c>
      <c r="BT576" s="4"/>
      <c r="BU576" s="8"/>
      <c r="BV576" s="8"/>
      <c r="BW576" s="88"/>
      <c r="BX576" s="57"/>
      <c r="BY576" s="8"/>
      <c r="BZ576" s="8"/>
      <c r="CA576" s="8"/>
    </row>
    <row r="577" spans="2:79" ht="18.649999999999999" customHeight="1" thickTop="1" thickBot="1">
      <c r="B577" s="39">
        <v>1.58</v>
      </c>
      <c r="D577" s="25">
        <f t="shared" ref="D577" si="5606">COS($F$8*$B577)</f>
        <v>0.86545898844302516</v>
      </c>
      <c r="E577" s="26">
        <v>0</v>
      </c>
      <c r="F577" s="10">
        <v>0</v>
      </c>
      <c r="G577" s="85">
        <f t="shared" ref="G577" si="5607">$E$8*SIN($B577*$F$8)</f>
        <v>1.5029393380667697</v>
      </c>
      <c r="I577" s="21">
        <v>1</v>
      </c>
      <c r="J577" s="24">
        <v>0</v>
      </c>
      <c r="K577" s="22">
        <v>0</v>
      </c>
      <c r="L577" s="23">
        <v>0</v>
      </c>
      <c r="N577" s="21">
        <f t="shared" ref="N577" si="5608">D577*I577+F577*I580-E577*J577-G577*J580</f>
        <v>-5.5038323305153183</v>
      </c>
      <c r="O577" s="24">
        <f t="shared" ref="O577" si="5609">(D577*J577+E577*I577+F577*J580+G577*I580)</f>
        <v>0</v>
      </c>
      <c r="P577" s="22">
        <f t="shared" ref="P577" si="5610">D577*K577+F577*K580-E577*L577-G577*L580</f>
        <v>0</v>
      </c>
      <c r="Q577" s="23">
        <f t="shared" ref="Q577" si="5611">(D577*L577+E577*K577+F577*L580+G577*K580)</f>
        <v>1.5029393380667697</v>
      </c>
      <c r="S577" s="25">
        <f t="shared" ref="S577" si="5612">COS($U$8*$B577)</f>
        <v>0.60921135508167568</v>
      </c>
      <c r="T577" s="26">
        <v>0</v>
      </c>
      <c r="U577" s="10">
        <v>0</v>
      </c>
      <c r="V577" s="85">
        <f t="shared" ref="V577" si="5613">$T$8*SIN($B577*$U$8)</f>
        <v>2.3790236912557083</v>
      </c>
      <c r="X577" s="21">
        <f t="shared" ref="X577" si="5614">N577*S577+P577*S580-O577*T577-Q577*T580</f>
        <v>-3.750278073524576</v>
      </c>
      <c r="Y577" s="24">
        <f t="shared" ref="Y577" si="5615">(N577*T577+O577*S577+P577*T580+Q577*S580)</f>
        <v>0</v>
      </c>
      <c r="Z577" s="22">
        <f t="shared" ref="Z577" si="5616">N577*U577+P577*U580-O577*V577-Q577*V580</f>
        <v>0</v>
      </c>
      <c r="AA577" s="23">
        <f t="shared" ref="AA577" si="5617">(N577*V577+O577*U577+P577*V580+Q577*U580)</f>
        <v>-12.178139796245846</v>
      </c>
      <c r="AB577" s="8"/>
      <c r="AC577" s="21">
        <v>1</v>
      </c>
      <c r="AD577" s="24">
        <v>0</v>
      </c>
      <c r="AE577" s="22">
        <v>0</v>
      </c>
      <c r="AF577" s="23">
        <v>0</v>
      </c>
      <c r="AH577" s="21">
        <f t="shared" ref="AH577" si="5618">X577*AC577+Z577*AC580-Y577*AD577-AA577*AD580</f>
        <v>69.705756538953381</v>
      </c>
      <c r="AI577" s="24">
        <f t="shared" ref="AI577" si="5619">(X577*AD577+Y577*AC577+Z577*AD580+AA577*AC580)</f>
        <v>0</v>
      </c>
      <c r="AJ577" s="22">
        <f t="shared" ref="AJ577" si="5620">X577*AE577+Z577*AE580-Y577*AF577-AA577*AF580</f>
        <v>0</v>
      </c>
      <c r="AK577" s="23">
        <f t="shared" ref="AK577" si="5621">(X577*AF577+Y577*AE577+Z577*AF580+AA577*AE580)</f>
        <v>-12.178139796245846</v>
      </c>
      <c r="AL577" s="8"/>
      <c r="AM577" s="25">
        <f t="shared" ref="AM577" si="5622">COS($AO$8*$B577)</f>
        <v>0.60921135508167568</v>
      </c>
      <c r="AN577" s="26">
        <v>0</v>
      </c>
      <c r="AO577" s="10">
        <v>0</v>
      </c>
      <c r="AP577" s="85">
        <f t="shared" ref="AP577" si="5623">$AN$8*SIN($B577*$AO$8)</f>
        <v>2.3790236912557083</v>
      </c>
      <c r="AR577" s="21">
        <f t="shared" ref="AR577" si="5624">AH577*AM577+AJ577*AM580-AI577*AN577-AK577*AN580</f>
        <v>45.684658741499483</v>
      </c>
      <c r="AS577" s="24">
        <f t="shared" ref="AS577" si="5625">(AH577*AN577+AI577*AM577+AJ577*AN580+AK577*AM580)</f>
        <v>0</v>
      </c>
      <c r="AT577" s="22">
        <f t="shared" ref="AT577" si="5626">AH577*AO577+AJ577*AO580-AI577*AP577-AK577*AP580</f>
        <v>0</v>
      </c>
      <c r="AU577" s="23">
        <f t="shared" ref="AU577" si="5627">(AH577*AP577+AI577*AO577+AJ577*AP580+AK577*AO580)</f>
        <v>158.41258517542758</v>
      </c>
      <c r="AV577" s="8"/>
      <c r="AW577" s="21">
        <v>1</v>
      </c>
      <c r="AX577" s="24">
        <v>0</v>
      </c>
      <c r="AY577" s="22">
        <v>0</v>
      </c>
      <c r="AZ577" s="23">
        <v>0</v>
      </c>
      <c r="BB577" s="21">
        <f t="shared" ref="BB577" si="5628">AR577*AW577+AT577*AW580-AS577*AX577-AU577*AX580</f>
        <v>-625.65042313176195</v>
      </c>
      <c r="BC577" s="24">
        <f t="shared" ref="BC577" si="5629">(AR577*AX577+AS577*AW577+AT577*AX580+AU577*AW580)</f>
        <v>0</v>
      </c>
      <c r="BD577" s="22">
        <f t="shared" ref="BD577" si="5630">AR577*AY577+AT577*AY580-AS577*AZ577-AU577*AZ580</f>
        <v>0</v>
      </c>
      <c r="BE577" s="23">
        <f t="shared" ref="BE577" si="5631">(AR577*AZ577+AS577*AY577+AT577*AZ580+AU577*AY580)</f>
        <v>158.41258517542758</v>
      </c>
      <c r="BF577" s="8"/>
      <c r="BG577" s="25">
        <f t="shared" ref="BG577" si="5632">COS($BI$8*$B577)</f>
        <v>0.86545049192438417</v>
      </c>
      <c r="BH577" s="26">
        <v>0</v>
      </c>
      <c r="BI577" s="10">
        <v>0</v>
      </c>
      <c r="BJ577" s="85">
        <f t="shared" ref="BJ577" si="5633">$BH$8*SIN($B577*$BI$8)</f>
        <v>1.5029833712488549</v>
      </c>
      <c r="BL577" s="21">
        <f t="shared" ref="BL577" si="5634">BB577*BG577+BD577*BG580-BC577*BH577-BE577*BH580</f>
        <v>-567.92407550710584</v>
      </c>
      <c r="BM577" s="24">
        <f t="shared" ref="BM577" si="5635">(BB577*BH577+BC577*BG577+BD577*BH580+BE577*BG580)</f>
        <v>0</v>
      </c>
      <c r="BN577" s="22">
        <f t="shared" ref="BN577" si="5636">BB577*BI577+BD577*BI580-BC577*BJ577-BE577*BJ580</f>
        <v>0</v>
      </c>
      <c r="BO577" s="23">
        <f t="shared" ref="BO577" si="5637">(BB577*BJ577+BC577*BI577+BD577*BJ580+BE577*BI580)</f>
        <v>-803.24393241476105</v>
      </c>
      <c r="BQ577" s="27">
        <f t="shared" ref="BQ577" si="5638">20*LOG((2*$BL$8)/(($BL$8*BL577+BN577+$BL$8*BL580+BN580)^2+($BL$8*BM577+BO577+$BL$8*BM580+BO580)^2)^0.5)</f>
        <v>-55.597742313081646</v>
      </c>
      <c r="BS577" s="64">
        <f t="shared" ref="BS577" si="5639">((BL577^2+BM577^2)/(BL580^2+BM580^2))^0.5</f>
        <v>1.4142931070839544</v>
      </c>
      <c r="BT577" s="4"/>
      <c r="BU577" s="8"/>
      <c r="BV577" s="8"/>
      <c r="BW577" s="88"/>
      <c r="BX577" s="57"/>
      <c r="BY577" s="8"/>
      <c r="BZ577" s="8"/>
      <c r="CA577" s="8"/>
    </row>
    <row r="578" spans="2:79" ht="18.649999999999999" customHeight="1" thickBot="1">
      <c r="D578" s="25"/>
      <c r="E578" s="10"/>
      <c r="F578" s="10"/>
      <c r="G578" s="31"/>
      <c r="I578" s="29"/>
      <c r="L578" s="30"/>
      <c r="N578" s="29"/>
      <c r="Q578" s="30"/>
      <c r="S578" s="29"/>
      <c r="V578" s="30"/>
      <c r="X578" s="29"/>
      <c r="AA578" s="30"/>
      <c r="AC578" s="29"/>
      <c r="AF578" s="30"/>
      <c r="AH578" s="29"/>
      <c r="AK578" s="30"/>
      <c r="AM578" s="29"/>
      <c r="AP578" s="30"/>
      <c r="AR578" s="29"/>
      <c r="AU578" s="30"/>
      <c r="AW578" s="29"/>
      <c r="AZ578" s="30"/>
      <c r="BB578" s="29"/>
      <c r="BE578" s="30"/>
      <c r="BG578" s="29"/>
      <c r="BJ578" s="30"/>
      <c r="BL578" s="29"/>
      <c r="BO578" s="30"/>
      <c r="BS578" s="65"/>
      <c r="BT578" s="65"/>
      <c r="BU578" s="8"/>
      <c r="BV578" s="8"/>
      <c r="BW578" s="88"/>
      <c r="BX578" s="57"/>
      <c r="BY578" s="8"/>
      <c r="BZ578" s="8"/>
      <c r="CA578" s="8"/>
    </row>
    <row r="579" spans="2:79" ht="18.649999999999999" customHeight="1" thickBot="1">
      <c r="D579" s="254" t="s">
        <v>24</v>
      </c>
      <c r="E579" s="255"/>
      <c r="F579" s="256" t="s">
        <v>25</v>
      </c>
      <c r="G579" s="257"/>
      <c r="H579" s="123"/>
      <c r="I579" s="242" t="s">
        <v>4</v>
      </c>
      <c r="J579" s="243"/>
      <c r="K579" s="244" t="s">
        <v>5</v>
      </c>
      <c r="L579" s="245"/>
      <c r="M579" s="123"/>
      <c r="N579" s="242" t="s">
        <v>6</v>
      </c>
      <c r="O579" s="243"/>
      <c r="P579" s="244" t="s">
        <v>7</v>
      </c>
      <c r="Q579" s="245"/>
      <c r="R579" s="123"/>
      <c r="S579" s="242" t="s">
        <v>34</v>
      </c>
      <c r="T579" s="243"/>
      <c r="U579" s="244" t="s">
        <v>35</v>
      </c>
      <c r="V579" s="245"/>
      <c r="W579" s="123"/>
      <c r="X579" s="242" t="s">
        <v>47</v>
      </c>
      <c r="Y579" s="243"/>
      <c r="Z579" s="244" t="s">
        <v>48</v>
      </c>
      <c r="AA579" s="245"/>
      <c r="AB579" s="127"/>
      <c r="AC579" s="242" t="s">
        <v>63</v>
      </c>
      <c r="AD579" s="243"/>
      <c r="AE579" s="244" t="s">
        <v>8</v>
      </c>
      <c r="AF579" s="245"/>
      <c r="AG579" s="123"/>
      <c r="AH579" s="242" t="s">
        <v>78</v>
      </c>
      <c r="AI579" s="243"/>
      <c r="AJ579" s="244" t="s">
        <v>79</v>
      </c>
      <c r="AK579" s="245"/>
      <c r="AL579" s="127"/>
      <c r="AM579" s="242" t="s">
        <v>67</v>
      </c>
      <c r="AN579" s="243"/>
      <c r="AO579" s="244" t="s">
        <v>66</v>
      </c>
      <c r="AP579" s="245"/>
      <c r="AQ579" s="123"/>
      <c r="AR579" s="242" t="s">
        <v>83</v>
      </c>
      <c r="AS579" s="243"/>
      <c r="AT579" s="244" t="s">
        <v>82</v>
      </c>
      <c r="AU579" s="245"/>
      <c r="AV579" s="127"/>
      <c r="AW579" s="242" t="s">
        <v>71</v>
      </c>
      <c r="AX579" s="243"/>
      <c r="AY579" s="244" t="s">
        <v>70</v>
      </c>
      <c r="AZ579" s="245"/>
      <c r="BA579" s="123"/>
      <c r="BB579" s="124" t="s">
        <v>87</v>
      </c>
      <c r="BC579" s="125"/>
      <c r="BD579" s="122" t="s">
        <v>86</v>
      </c>
      <c r="BE579" s="126"/>
      <c r="BF579" s="127"/>
      <c r="BG579" s="242" t="s">
        <v>74</v>
      </c>
      <c r="BH579" s="243"/>
      <c r="BI579" s="244" t="s">
        <v>75</v>
      </c>
      <c r="BJ579" s="245"/>
      <c r="BK579" s="123"/>
      <c r="BL579" s="242" t="s">
        <v>91</v>
      </c>
      <c r="BM579" s="243"/>
      <c r="BN579" s="244" t="s">
        <v>90</v>
      </c>
      <c r="BO579" s="245"/>
      <c r="BP579" s="123"/>
      <c r="BQ579" s="35" t="s">
        <v>166</v>
      </c>
      <c r="BS579" s="66" t="s">
        <v>121</v>
      </c>
      <c r="BT579" s="65"/>
      <c r="BU579" s="8"/>
      <c r="BV579" s="8"/>
      <c r="BW579" s="88"/>
      <c r="BX579" s="57"/>
      <c r="BY579" s="8"/>
      <c r="BZ579" s="8"/>
      <c r="CA579" s="8"/>
    </row>
    <row r="580" spans="2:79" ht="18.649999999999999" customHeight="1" thickTop="1" thickBot="1">
      <c r="D580" s="15">
        <v>0</v>
      </c>
      <c r="E580" s="145">
        <f t="shared" ref="E580" si="5640">(1/$E$8)*SIN($B577*$F$8)</f>
        <v>0.16699325978519663</v>
      </c>
      <c r="F580" s="15">
        <f t="shared" ref="F580" si="5641">COS($F$8*$B577)</f>
        <v>0.86545898844302516</v>
      </c>
      <c r="G580" s="37">
        <v>0</v>
      </c>
      <c r="I580" s="21">
        <v>0</v>
      </c>
      <c r="J580" s="24">
        <f t="shared" ref="J580" si="5642">(TAN($K$8*$B577))/$J$8</f>
        <v>4.237889818727588</v>
      </c>
      <c r="K580" s="22">
        <v>1</v>
      </c>
      <c r="L580" s="23">
        <v>0</v>
      </c>
      <c r="N580" s="21">
        <f t="shared" ref="N580" si="5643">D580*I577+F580*I580-E580*J577-G580*J580</f>
        <v>0</v>
      </c>
      <c r="O580" s="24">
        <f t="shared" ref="O580" si="5644">(D580*J577+E580*I577+F580*J580+G580*I580)</f>
        <v>3.8347130954341702</v>
      </c>
      <c r="P580" s="22">
        <f t="shared" ref="P580" si="5645">D580*K577+F580*K580-E580*L577-G580*L580</f>
        <v>0.86545898844302516</v>
      </c>
      <c r="Q580" s="23">
        <f t="shared" ref="Q580" si="5646">(D580*L577+E580*K577+F580*L580+G580*K580)</f>
        <v>0</v>
      </c>
      <c r="S580" s="15">
        <v>0</v>
      </c>
      <c r="T580" s="145">
        <f t="shared" ref="T580" si="5647">(1/$T$8)*SIN($B577*$U$8)</f>
        <v>0.26433596569507867</v>
      </c>
      <c r="U580" s="15">
        <f t="shared" ref="U580" si="5648">COS($U$8*$B577)</f>
        <v>0.60921135508167568</v>
      </c>
      <c r="V580" s="37">
        <v>0</v>
      </c>
      <c r="X580" s="21">
        <f t="shared" ref="X580" si="5649">N580*S577+P580*S580-O580*T577-Q580*T580</f>
        <v>0</v>
      </c>
      <c r="Y580" s="24">
        <f t="shared" ref="Y580" si="5650">(N580*T577+O580*S577+P580*T580+Q580*S580)</f>
        <v>2.5649226986984712</v>
      </c>
      <c r="Z580" s="22">
        <f t="shared" ref="Z580" si="5651">N580*U577+P580*U580-O580*V577-Q580*V580</f>
        <v>-8.5956258600894113</v>
      </c>
      <c r="AA580" s="23">
        <f t="shared" ref="AA580" si="5652">(N580*V577+O580*U577+P580*V580+Q580*U580)</f>
        <v>0</v>
      </c>
      <c r="AB580" s="8"/>
      <c r="AC580" s="21">
        <v>0</v>
      </c>
      <c r="AD580" s="24">
        <f t="shared" ref="AD580" si="5653">(TAN($AE$8*$B577))/$AD$8</f>
        <v>6.031794333246383</v>
      </c>
      <c r="AE580" s="22">
        <v>1</v>
      </c>
      <c r="AF580" s="23">
        <v>0</v>
      </c>
      <c r="AH580" s="21">
        <f t="shared" ref="AH580" si="5654">X580*AC577+Z580*AC580-Y580*AD577-AA580*AD580</f>
        <v>0</v>
      </c>
      <c r="AI580" s="24">
        <f t="shared" ref="AI580" si="5655">(X580*AD577+Y580*AC577+Z580*AD580+AA580*AC580)</f>
        <v>-49.282124654894901</v>
      </c>
      <c r="AJ580" s="22">
        <f t="shared" ref="AJ580" si="5656">X580*AE577+Z580*AE580-Y580*AF577-AA580*AF580</f>
        <v>-8.5956258600894113</v>
      </c>
      <c r="AK580" s="23">
        <f t="shared" ref="AK580" si="5657">(X580*AF577+Y580*AE577+Z580*AF580+AA580*AE580)</f>
        <v>0</v>
      </c>
      <c r="AL580" s="8"/>
      <c r="AM580" s="15">
        <v>0</v>
      </c>
      <c r="AN580" s="85">
        <f t="shared" ref="AN580" si="5658">(1/$AN$8)*SIN($B577*$AO$8)</f>
        <v>0.26433596569507867</v>
      </c>
      <c r="AO580" s="25">
        <f t="shared" ref="AO580" si="5659">COS($AO$8*$B577)</f>
        <v>0.60921135508167568</v>
      </c>
      <c r="AP580" s="37">
        <v>0</v>
      </c>
      <c r="AR580" s="21">
        <f t="shared" ref="AR580" si="5660">AH580*AM577+AJ580*AM580-AI580*AN577-AK580*AN580</f>
        <v>0</v>
      </c>
      <c r="AS580" s="24">
        <f t="shared" ref="AS580" si="5661">(AH580*AN577+AI580*AM577+AJ580*AN580+AK580*AM580)</f>
        <v>-32.295363004792911</v>
      </c>
      <c r="AT580" s="22">
        <f t="shared" ref="AT580" si="5662">AH580*AO577+AJ580*AO580-AI580*AP577-AK580*AP580</f>
        <v>112.00678923141184</v>
      </c>
      <c r="AU580" s="23">
        <f t="shared" ref="AU580" si="5663">(AH580*AP577+AI580*AO577+AJ580*AP580+AK580*AO580)</f>
        <v>0</v>
      </c>
      <c r="AV580" s="8"/>
      <c r="AW580" s="21">
        <v>0</v>
      </c>
      <c r="AX580" s="24">
        <f t="shared" ref="AX580" si="5664">(TAN($AY$8*$B577))/$AX$8</f>
        <v>4.237889818727588</v>
      </c>
      <c r="AY580" s="22">
        <v>1</v>
      </c>
      <c r="AZ580" s="23">
        <v>0</v>
      </c>
      <c r="BB580" s="21">
        <f t="shared" ref="BB580" si="5665">AR580*AW577+AT580*AW580-AS580*AX577-AU580*AX580</f>
        <v>0</v>
      </c>
      <c r="BC580" s="24">
        <f t="shared" ref="BC580" si="5666">(AR580*AX577+AS580*AW577+AT580*AX580+AU580*AW580)</f>
        <v>442.37706870737418</v>
      </c>
      <c r="BD580" s="22">
        <f t="shared" ref="BD580" si="5667">AR580*AY577+AT580*AY580-AS580*AZ577-AU580*AZ580</f>
        <v>112.00678923141184</v>
      </c>
      <c r="BE580" s="23">
        <f t="shared" ref="BE580" si="5668">(AR580*AZ577+AS580*AY577+AT580*AZ580+AU580*AY580)</f>
        <v>0</v>
      </c>
      <c r="BF580" s="8"/>
      <c r="BG580" s="15">
        <v>0</v>
      </c>
      <c r="BH580" s="85">
        <f t="shared" ref="BH580" si="5669">(1/$BH$8)*SIN($B577*$BI$8)</f>
        <v>0.16699815236098386</v>
      </c>
      <c r="BI580" s="25">
        <f t="shared" ref="BI580" si="5670">COS($BI$8*$B577)</f>
        <v>0.86545049192438417</v>
      </c>
      <c r="BJ580" s="37">
        <v>0</v>
      </c>
      <c r="BL580" s="21">
        <f t="shared" ref="BL580" si="5671">BB580*BG577+BD580*BG580-BC580*BH577-BE580*BH580</f>
        <v>0</v>
      </c>
      <c r="BM580" s="24">
        <f t="shared" ref="BM580" si="5672">(BB580*BH577+BC580*BG577+BD580*BH580+BE580*BG580)</f>
        <v>401.56037858239597</v>
      </c>
      <c r="BN580" s="22">
        <f t="shared" ref="BN580" si="5673">BB580*BI577+BD580*BI580-BC580*BJ577-BE580*BJ580</f>
        <v>-567.94904724979938</v>
      </c>
      <c r="BO580" s="23">
        <f t="shared" ref="BO580" si="5674">(BB580*BJ577+BC580*BI577+BD580*BJ580+BE580*BI580)</f>
        <v>0</v>
      </c>
      <c r="BQ580" s="38">
        <f t="shared" ref="BQ580" si="5675">(180/PI())*ATAN(-1*(($BL$8*BM577+BO577+$BL$8*BM580+BO580)/($BL$8*BL577+BN577+$BL$8*BL580+BN580)))</f>
        <v>-19.475334808489468</v>
      </c>
      <c r="BS580" s="67">
        <f t="shared" ref="BS580" si="5676">20*LOG(((($BL$8*BL577+BN577-$BL$8*BL580-BN580)^2+($BL$8*BM577+BO577-$BL$8*BM580-BO580)^2)/(($BL$8*BL577+BN577+$BL$8*BL580+BN580)^2+($BL$8*BM577+BO577+$BL$8*BM580+BO580)^2))^0.5)</f>
        <v>-1.1967699567582954E-5</v>
      </c>
      <c r="BT580" s="65"/>
      <c r="BU580" s="8"/>
      <c r="BV580" s="8"/>
      <c r="BW580" s="88"/>
      <c r="BX580" s="57"/>
      <c r="BY580" s="8"/>
      <c r="BZ580" s="8"/>
      <c r="CA580" s="8"/>
    </row>
    <row r="581" spans="2:79" ht="18.649999999999999" customHeight="1">
      <c r="BS581" s="32"/>
      <c r="BU581" s="8"/>
      <c r="BV581" s="8"/>
      <c r="BW581" s="88"/>
      <c r="BX581" s="57"/>
      <c r="BY581" s="8"/>
      <c r="BZ581" s="8"/>
      <c r="CA581" s="8"/>
    </row>
    <row r="582" spans="2:79" ht="18.649999999999999" customHeight="1" thickBot="1">
      <c r="D582" s="8"/>
      <c r="E582" s="8" t="s">
        <v>93</v>
      </c>
      <c r="F582" s="8"/>
      <c r="G582" s="8"/>
      <c r="H582" s="8"/>
      <c r="I582" s="8"/>
      <c r="J582" s="8" t="s">
        <v>94</v>
      </c>
      <c r="K582" s="8"/>
      <c r="L582" s="8"/>
      <c r="M582" s="8"/>
      <c r="N582" s="8"/>
      <c r="O582" s="8" t="s">
        <v>95</v>
      </c>
      <c r="P582" s="8"/>
      <c r="Q582" s="8"/>
      <c r="R582" s="8"/>
      <c r="S582" s="8"/>
      <c r="T582" s="8" t="s">
        <v>96</v>
      </c>
      <c r="U582" s="8"/>
      <c r="V582" s="8"/>
      <c r="W582" s="8"/>
      <c r="X582" s="8"/>
      <c r="Y582" s="8" t="s">
        <v>97</v>
      </c>
      <c r="Z582" s="8"/>
      <c r="AA582" s="8"/>
      <c r="AB582" s="8"/>
      <c r="AC582" s="8"/>
      <c r="AD582" s="8" t="s">
        <v>98</v>
      </c>
      <c r="AE582" s="8"/>
      <c r="AF582" s="8"/>
      <c r="AG582" s="8"/>
      <c r="AH582" s="8"/>
      <c r="AI582" s="8" t="s">
        <v>99</v>
      </c>
      <c r="AJ582" s="8"/>
      <c r="AK582" s="8"/>
      <c r="AL582" s="8"/>
      <c r="AM582" s="8"/>
      <c r="AN582" s="8" t="s">
        <v>96</v>
      </c>
      <c r="AO582" s="8"/>
      <c r="AP582" s="8"/>
      <c r="AQ582" s="8"/>
      <c r="AR582" s="8"/>
      <c r="AS582" s="8" t="s">
        <v>100</v>
      </c>
      <c r="AT582" s="8"/>
      <c r="AU582" s="8"/>
      <c r="AV582" s="8"/>
      <c r="AW582" s="8"/>
      <c r="AX582" s="8" t="s">
        <v>94</v>
      </c>
      <c r="AY582" s="8"/>
      <c r="AZ582" s="8"/>
      <c r="BA582" s="8"/>
      <c r="BB582" s="8"/>
      <c r="BC582" s="8" t="s">
        <v>101</v>
      </c>
      <c r="BD582" s="8"/>
      <c r="BE582" s="8"/>
      <c r="BF582" s="8"/>
      <c r="BG582" s="8"/>
      <c r="BH582" s="8" t="s">
        <v>96</v>
      </c>
      <c r="BI582" s="8"/>
      <c r="BJ582" s="8"/>
      <c r="BK582" s="8"/>
      <c r="BL582" s="8"/>
      <c r="BM582" s="8" t="s">
        <v>102</v>
      </c>
      <c r="BN582" s="8"/>
      <c r="BO582" s="8"/>
      <c r="BP582" s="8"/>
      <c r="BU582" s="8"/>
      <c r="BV582" s="8"/>
      <c r="BW582" s="88"/>
      <c r="BX582" s="57"/>
      <c r="BY582" s="8"/>
      <c r="BZ582" s="8"/>
      <c r="CA582" s="8"/>
    </row>
    <row r="583" spans="2:79" ht="18.649999999999999" customHeight="1" thickBot="1">
      <c r="B583" s="16"/>
      <c r="D583" s="250" t="s">
        <v>22</v>
      </c>
      <c r="E583" s="251"/>
      <c r="F583" s="252" t="s">
        <v>23</v>
      </c>
      <c r="G583" s="253"/>
      <c r="H583" s="123"/>
      <c r="I583" s="242" t="s">
        <v>1</v>
      </c>
      <c r="J583" s="243"/>
      <c r="K583" s="244" t="s">
        <v>2</v>
      </c>
      <c r="L583" s="245"/>
      <c r="M583" s="123"/>
      <c r="N583" s="242" t="s">
        <v>43</v>
      </c>
      <c r="O583" s="243"/>
      <c r="P583" s="244" t="s">
        <v>44</v>
      </c>
      <c r="Q583" s="245"/>
      <c r="R583" s="123"/>
      <c r="S583" s="242" t="s">
        <v>32</v>
      </c>
      <c r="T583" s="243"/>
      <c r="U583" s="244" t="s">
        <v>33</v>
      </c>
      <c r="V583" s="245"/>
      <c r="W583" s="123"/>
      <c r="X583" s="242" t="s">
        <v>45</v>
      </c>
      <c r="Y583" s="243"/>
      <c r="Z583" s="244" t="s">
        <v>46</v>
      </c>
      <c r="AA583" s="245"/>
      <c r="AB583" s="127"/>
      <c r="AC583" s="242" t="s">
        <v>62</v>
      </c>
      <c r="AD583" s="243"/>
      <c r="AE583" s="244" t="s">
        <v>3</v>
      </c>
      <c r="AF583" s="245"/>
      <c r="AG583" s="123"/>
      <c r="AH583" s="242" t="s">
        <v>76</v>
      </c>
      <c r="AI583" s="243"/>
      <c r="AJ583" s="244" t="s">
        <v>77</v>
      </c>
      <c r="AK583" s="245"/>
      <c r="AL583" s="127"/>
      <c r="AM583" s="242" t="s">
        <v>64</v>
      </c>
      <c r="AN583" s="243"/>
      <c r="AO583" s="244" t="s">
        <v>65</v>
      </c>
      <c r="AP583" s="245"/>
      <c r="AQ583" s="123"/>
      <c r="AR583" s="242" t="s">
        <v>80</v>
      </c>
      <c r="AS583" s="243"/>
      <c r="AT583" s="244" t="s">
        <v>81</v>
      </c>
      <c r="AU583" s="245"/>
      <c r="AV583" s="127"/>
      <c r="AW583" s="242" t="s">
        <v>68</v>
      </c>
      <c r="AX583" s="243"/>
      <c r="AY583" s="244" t="s">
        <v>69</v>
      </c>
      <c r="AZ583" s="245"/>
      <c r="BA583" s="123"/>
      <c r="BB583" s="246" t="s">
        <v>84</v>
      </c>
      <c r="BC583" s="247"/>
      <c r="BD583" s="248" t="s">
        <v>85</v>
      </c>
      <c r="BE583" s="249"/>
      <c r="BF583" s="127"/>
      <c r="BG583" s="242" t="s">
        <v>72</v>
      </c>
      <c r="BH583" s="243"/>
      <c r="BI583" s="244" t="s">
        <v>73</v>
      </c>
      <c r="BJ583" s="245"/>
      <c r="BK583" s="123"/>
      <c r="BL583" s="242" t="s">
        <v>88</v>
      </c>
      <c r="BM583" s="243"/>
      <c r="BN583" s="244" t="s">
        <v>89</v>
      </c>
      <c r="BO583" s="245"/>
      <c r="BP583" s="123"/>
      <c r="BQ583" s="19" t="s">
        <v>165</v>
      </c>
      <c r="BS583" s="63" t="s">
        <v>120</v>
      </c>
      <c r="BT583" s="4"/>
      <c r="BU583" s="8"/>
      <c r="BV583" s="8"/>
      <c r="BW583" s="88"/>
      <c r="BX583" s="57"/>
      <c r="BY583" s="8"/>
      <c r="BZ583" s="8"/>
      <c r="CA583" s="8"/>
    </row>
    <row r="584" spans="2:79" ht="18.649999999999999" customHeight="1" thickTop="1" thickBot="1">
      <c r="B584" s="39">
        <v>1.6</v>
      </c>
      <c r="D584" s="25">
        <f t="shared" ref="D584" si="5677">COS($F$8*$B584)</f>
        <v>0.86211233475989668</v>
      </c>
      <c r="E584" s="26">
        <v>0</v>
      </c>
      <c r="F584" s="10">
        <v>0</v>
      </c>
      <c r="G584" s="85">
        <f t="shared" ref="G584" si="5678">$E$8*SIN($B584*$F$8)</f>
        <v>1.5201516043781815</v>
      </c>
      <c r="I584" s="21">
        <v>1</v>
      </c>
      <c r="J584" s="24">
        <v>0</v>
      </c>
      <c r="K584" s="22">
        <v>0</v>
      </c>
      <c r="L584" s="23">
        <v>0</v>
      </c>
      <c r="N584" s="21">
        <f t="shared" ref="N584" si="5679">D584*I584+F584*I587-E584*J584-G584*J587</f>
        <v>-5.9322039630921974</v>
      </c>
      <c r="O584" s="24">
        <f t="shared" ref="O584" si="5680">(D584*J584+E584*I584+F584*J587+G584*I587)</f>
        <v>0</v>
      </c>
      <c r="P584" s="22">
        <f t="shared" ref="P584" si="5681">D584*K584+F584*K587-E584*L584-G584*L587</f>
        <v>0</v>
      </c>
      <c r="Q584" s="23">
        <f t="shared" ref="Q584" si="5682">(D584*L584+E584*K584+F584*L587+G584*K587)</f>
        <v>1.5201516043781815</v>
      </c>
      <c r="S584" s="25">
        <f t="shared" ref="S584" si="5683">COS($U$8*$B584)</f>
        <v>0.59997846124083565</v>
      </c>
      <c r="T584" s="26">
        <v>0</v>
      </c>
      <c r="U584" s="10">
        <v>0</v>
      </c>
      <c r="V584" s="85">
        <f t="shared" ref="V584" si="5684">$T$8*SIN($B584*$U$8)</f>
        <v>2.4000484608490122</v>
      </c>
      <c r="X584" s="21">
        <f t="shared" ref="X584" si="5685">N584*S584+P584*S587-O584*T584-Q584*T587</f>
        <v>-3.9645765520256226</v>
      </c>
      <c r="Y584" s="24">
        <f t="shared" ref="Y584" si="5686">(N584*T584+O584*S584+P584*T587+Q584*S587)</f>
        <v>0</v>
      </c>
      <c r="Z584" s="22">
        <f t="shared" ref="Z584" si="5687">N584*U584+P584*U587-O584*V584-Q584*V587</f>
        <v>0</v>
      </c>
      <c r="AA584" s="23">
        <f t="shared" ref="AA584" si="5688">(N584*V584+O584*U584+P584*V587+Q584*U587)</f>
        <v>-13.325518770614231</v>
      </c>
      <c r="AB584" s="8"/>
      <c r="AC584" s="21">
        <v>1</v>
      </c>
      <c r="AD584" s="24">
        <v>0</v>
      </c>
      <c r="AE584" s="22">
        <v>0</v>
      </c>
      <c r="AF584" s="23">
        <v>0</v>
      </c>
      <c r="AH584" s="21">
        <f t="shared" ref="AH584" si="5689">X584*AC584+Z584*AC587-Y584*AD584-AA584*AD587</f>
        <v>82.951927660646845</v>
      </c>
      <c r="AI584" s="24">
        <f t="shared" ref="AI584" si="5690">(X584*AD584+Y584*AC584+Z584*AD587+AA584*AC587)</f>
        <v>0</v>
      </c>
      <c r="AJ584" s="22">
        <f t="shared" ref="AJ584" si="5691">X584*AE584+Z584*AE587-Y584*AF584-AA584*AF587</f>
        <v>0</v>
      </c>
      <c r="AK584" s="23">
        <f t="shared" ref="AK584" si="5692">(X584*AF584+Y584*AE584+Z584*AF587+AA584*AE587)</f>
        <v>-13.325518770614231</v>
      </c>
      <c r="AL584" s="8"/>
      <c r="AM584" s="25">
        <f t="shared" ref="AM584" si="5693">COS($AO$8*$B584)</f>
        <v>0.59997846124083565</v>
      </c>
      <c r="AN584" s="26">
        <v>0</v>
      </c>
      <c r="AO584" s="10">
        <v>0</v>
      </c>
      <c r="AP584" s="85">
        <f t="shared" ref="AP584" si="5694">$AN$8*SIN($B584*$AO$8)</f>
        <v>2.4000484608490122</v>
      </c>
      <c r="AR584" s="21">
        <f t="shared" ref="AR584" si="5695">AH584*AM584+AJ584*AM587-AI584*AN584-AK584*AN587</f>
        <v>53.322913338732377</v>
      </c>
      <c r="AS584" s="24">
        <f t="shared" ref="AS584" si="5696">(AH584*AN584+AI584*AM584+AJ584*AN587+AK584*AM587)</f>
        <v>0</v>
      </c>
      <c r="AT584" s="22">
        <f t="shared" ref="AT584" si="5697">AH584*AO584+AJ584*AO587-AI584*AP584-AK584*AP587</f>
        <v>0</v>
      </c>
      <c r="AU584" s="23">
        <f t="shared" ref="AU584" si="5698">(AH584*AP584+AI584*AO584+AJ584*AP587+AK584*AO587)</f>
        <v>191.09362205916506</v>
      </c>
      <c r="AV584" s="8"/>
      <c r="AW584" s="21">
        <v>1</v>
      </c>
      <c r="AX584" s="24">
        <v>0</v>
      </c>
      <c r="AY584" s="22">
        <v>0</v>
      </c>
      <c r="AZ584" s="23">
        <v>0</v>
      </c>
      <c r="BB584" s="21">
        <f t="shared" ref="BB584" si="5699">AR584*AW584+AT584*AW587-AS584*AX584-AU584*AX587</f>
        <v>-800.76986729762018</v>
      </c>
      <c r="BC584" s="24">
        <f t="shared" ref="BC584" si="5700">(AR584*AX584+AS584*AW584+AT584*AX587+AU584*AW587)</f>
        <v>0</v>
      </c>
      <c r="BD584" s="22">
        <f t="shared" ref="BD584" si="5701">AR584*AY584+AT584*AY587-AS584*AZ584-AU584*AZ587</f>
        <v>0</v>
      </c>
      <c r="BE584" s="23">
        <f t="shared" ref="BE584" si="5702">(AR584*AZ584+AS584*AY584+AT584*AZ587+AU584*AY587)</f>
        <v>191.09362205916506</v>
      </c>
      <c r="BF584" s="8"/>
      <c r="BG584" s="25">
        <f t="shared" ref="BG584" si="5703">COS($BI$8*$B584)</f>
        <v>0.86210363215346075</v>
      </c>
      <c r="BH584" s="26">
        <v>0</v>
      </c>
      <c r="BI584" s="10">
        <v>0</v>
      </c>
      <c r="BJ584" s="85">
        <f t="shared" ref="BJ584" si="5704">$BH$8*SIN($B584*$BI$8)</f>
        <v>1.5201960225083784</v>
      </c>
      <c r="BL584" s="21">
        <f t="shared" ref="BL584" si="5705">BB584*BG584+BD584*BG587-BC584*BH584-BE584*BH587</f>
        <v>-722.62436269199668</v>
      </c>
      <c r="BM584" s="24">
        <f t="shared" ref="BM584" si="5706">(BB584*BH584+BC584*BG584+BD584*BH587+BE584*BG587)</f>
        <v>0</v>
      </c>
      <c r="BN584" s="22">
        <f t="shared" ref="BN584" si="5707">BB584*BI584+BD584*BI587-BC584*BJ584-BE584*BJ587</f>
        <v>0</v>
      </c>
      <c r="BO584" s="23">
        <f t="shared" ref="BO584" si="5708">(BB584*BJ584+BC584*BI584+BD584*BJ587+BE584*BI587)</f>
        <v>-1052.5846615518374</v>
      </c>
      <c r="BQ584" s="27">
        <f t="shared" ref="BQ584" si="5709">20*LOG((2*$BL$8)/(($BL$8*BL584+BN584+$BL$8*BL587+BN587)^2+($BL$8*BM584+BO584+$BL$8*BM587+BO587)^2)^0.5)</f>
        <v>-57.778776740901961</v>
      </c>
      <c r="BS584" s="64">
        <f t="shared" ref="BS584" si="5710">((BL584^2+BM584^2)/(BL587^2+BM587^2))^0.5</f>
        <v>1.4565529798241619</v>
      </c>
      <c r="BT584" s="4"/>
      <c r="BU584" s="8"/>
      <c r="BV584" s="8"/>
      <c r="BW584" s="88"/>
      <c r="BX584" s="57"/>
      <c r="BY584" s="8"/>
      <c r="BZ584" s="8"/>
      <c r="CA584" s="8"/>
    </row>
    <row r="585" spans="2:79" ht="18.649999999999999" customHeight="1" thickBot="1">
      <c r="D585" s="25"/>
      <c r="E585" s="10"/>
      <c r="F585" s="10"/>
      <c r="G585" s="31"/>
      <c r="I585" s="29"/>
      <c r="L585" s="30"/>
      <c r="N585" s="29"/>
      <c r="Q585" s="30"/>
      <c r="S585" s="29"/>
      <c r="V585" s="30"/>
      <c r="X585" s="29"/>
      <c r="AA585" s="30"/>
      <c r="AC585" s="29"/>
      <c r="AF585" s="30"/>
      <c r="AH585" s="29"/>
      <c r="AK585" s="30"/>
      <c r="AM585" s="29"/>
      <c r="AP585" s="30"/>
      <c r="AR585" s="29"/>
      <c r="AU585" s="30"/>
      <c r="AW585" s="29"/>
      <c r="AZ585" s="30"/>
      <c r="BB585" s="29"/>
      <c r="BE585" s="30"/>
      <c r="BG585" s="29"/>
      <c r="BJ585" s="30"/>
      <c r="BL585" s="29"/>
      <c r="BO585" s="30"/>
      <c r="BS585" s="65"/>
      <c r="BT585" s="65"/>
      <c r="BU585" s="8"/>
      <c r="BV585" s="8"/>
      <c r="BW585" s="88"/>
      <c r="BX585" s="57"/>
      <c r="BY585" s="8"/>
      <c r="BZ585" s="8"/>
      <c r="CA585" s="8"/>
    </row>
    <row r="586" spans="2:79" ht="18.649999999999999" customHeight="1" thickBot="1">
      <c r="D586" s="254" t="s">
        <v>24</v>
      </c>
      <c r="E586" s="255"/>
      <c r="F586" s="256" t="s">
        <v>25</v>
      </c>
      <c r="G586" s="257"/>
      <c r="H586" s="123"/>
      <c r="I586" s="242" t="s">
        <v>4</v>
      </c>
      <c r="J586" s="243"/>
      <c r="K586" s="244" t="s">
        <v>5</v>
      </c>
      <c r="L586" s="245"/>
      <c r="M586" s="123"/>
      <c r="N586" s="242" t="s">
        <v>6</v>
      </c>
      <c r="O586" s="243"/>
      <c r="P586" s="244" t="s">
        <v>7</v>
      </c>
      <c r="Q586" s="245"/>
      <c r="R586" s="123"/>
      <c r="S586" s="242" t="s">
        <v>34</v>
      </c>
      <c r="T586" s="243"/>
      <c r="U586" s="244" t="s">
        <v>35</v>
      </c>
      <c r="V586" s="245"/>
      <c r="W586" s="123"/>
      <c r="X586" s="242" t="s">
        <v>47</v>
      </c>
      <c r="Y586" s="243"/>
      <c r="Z586" s="244" t="s">
        <v>48</v>
      </c>
      <c r="AA586" s="245"/>
      <c r="AB586" s="127"/>
      <c r="AC586" s="242" t="s">
        <v>63</v>
      </c>
      <c r="AD586" s="243"/>
      <c r="AE586" s="244" t="s">
        <v>8</v>
      </c>
      <c r="AF586" s="245"/>
      <c r="AG586" s="123"/>
      <c r="AH586" s="242" t="s">
        <v>78</v>
      </c>
      <c r="AI586" s="243"/>
      <c r="AJ586" s="244" t="s">
        <v>79</v>
      </c>
      <c r="AK586" s="245"/>
      <c r="AL586" s="127"/>
      <c r="AM586" s="242" t="s">
        <v>67</v>
      </c>
      <c r="AN586" s="243"/>
      <c r="AO586" s="244" t="s">
        <v>66</v>
      </c>
      <c r="AP586" s="245"/>
      <c r="AQ586" s="123"/>
      <c r="AR586" s="242" t="s">
        <v>83</v>
      </c>
      <c r="AS586" s="243"/>
      <c r="AT586" s="244" t="s">
        <v>82</v>
      </c>
      <c r="AU586" s="245"/>
      <c r="AV586" s="127"/>
      <c r="AW586" s="242" t="s">
        <v>71</v>
      </c>
      <c r="AX586" s="243"/>
      <c r="AY586" s="244" t="s">
        <v>70</v>
      </c>
      <c r="AZ586" s="245"/>
      <c r="BA586" s="123"/>
      <c r="BB586" s="124" t="s">
        <v>87</v>
      </c>
      <c r="BC586" s="125"/>
      <c r="BD586" s="122" t="s">
        <v>86</v>
      </c>
      <c r="BE586" s="126"/>
      <c r="BF586" s="127"/>
      <c r="BG586" s="242" t="s">
        <v>74</v>
      </c>
      <c r="BH586" s="243"/>
      <c r="BI586" s="244" t="s">
        <v>75</v>
      </c>
      <c r="BJ586" s="245"/>
      <c r="BK586" s="123"/>
      <c r="BL586" s="242" t="s">
        <v>91</v>
      </c>
      <c r="BM586" s="243"/>
      <c r="BN586" s="244" t="s">
        <v>90</v>
      </c>
      <c r="BO586" s="245"/>
      <c r="BP586" s="123"/>
      <c r="BQ586" s="35" t="s">
        <v>166</v>
      </c>
      <c r="BS586" s="66" t="s">
        <v>121</v>
      </c>
      <c r="BT586" s="65"/>
      <c r="BU586" s="8"/>
      <c r="BV586" s="8"/>
      <c r="BW586" s="88"/>
      <c r="BX586" s="57"/>
      <c r="BY586" s="8"/>
      <c r="BZ586" s="8"/>
      <c r="CA586" s="8"/>
    </row>
    <row r="587" spans="2:79" ht="18.649999999999999" customHeight="1" thickTop="1" thickBot="1">
      <c r="D587" s="15">
        <v>0</v>
      </c>
      <c r="E587" s="145">
        <f t="shared" ref="E587" si="5711">(1/$E$8)*SIN($B584*$F$8)</f>
        <v>0.16890573381979793</v>
      </c>
      <c r="F587" s="15">
        <f t="shared" ref="F587" si="5712">COS($F$8*$B584)</f>
        <v>0.86211233475989668</v>
      </c>
      <c r="G587" s="37">
        <v>0</v>
      </c>
      <c r="I587" s="21">
        <v>0</v>
      </c>
      <c r="J587" s="24">
        <f t="shared" ref="J587" si="5713">(TAN($K$8*$B584))/$J$8</f>
        <v>4.4694991461929297</v>
      </c>
      <c r="K587" s="22">
        <v>1</v>
      </c>
      <c r="L587" s="23">
        <v>0</v>
      </c>
      <c r="N587" s="21">
        <f t="shared" ref="N587" si="5714">D587*I584+F587*I587-E587*J584-G587*J587</f>
        <v>0</v>
      </c>
      <c r="O587" s="24">
        <f t="shared" ref="O587" si="5715">(D587*J584+E587*I584+F587*J587+G587*I587)</f>
        <v>4.0221160779515497</v>
      </c>
      <c r="P587" s="22">
        <f t="shared" ref="P587" si="5716">D587*K584+F587*K587-E587*L584-G587*L587</f>
        <v>0.86211233475989668</v>
      </c>
      <c r="Q587" s="23">
        <f t="shared" ref="Q587" si="5717">(D587*L584+E587*K584+F587*L587+G587*K587)</f>
        <v>0</v>
      </c>
      <c r="S587" s="15">
        <v>0</v>
      </c>
      <c r="T587" s="145">
        <f t="shared" ref="T587" si="5718">(1/$T$8)*SIN($B584*$U$8)</f>
        <v>0.26667205120544579</v>
      </c>
      <c r="U587" s="15">
        <f t="shared" ref="U587" si="5719">COS($U$8*$B584)</f>
        <v>0.59997846124083565</v>
      </c>
      <c r="V587" s="37">
        <v>0</v>
      </c>
      <c r="X587" s="21">
        <f t="shared" ref="X587" si="5720">N587*S584+P587*S587-O587*T584-Q587*T587</f>
        <v>0</v>
      </c>
      <c r="Y587" s="24">
        <f t="shared" ref="Y587" si="5721">(N587*T584+O587*S584+P587*T587+Q587*S587)</f>
        <v>2.6430842800613332</v>
      </c>
      <c r="Z587" s="22">
        <f t="shared" ref="Z587" si="5722">N587*U584+P587*U587-O587*V584-Q587*V587</f>
        <v>-9.1360246702176955</v>
      </c>
      <c r="AA587" s="23">
        <f t="shared" ref="AA587" si="5723">(N587*V584+O587*U584+P587*V587+Q587*U587)</f>
        <v>0</v>
      </c>
      <c r="AB587" s="8"/>
      <c r="AC587" s="21">
        <v>0</v>
      </c>
      <c r="AD587" s="24">
        <f t="shared" ref="AD587" si="5724">(TAN($AE$8*$B584))/$AD$8</f>
        <v>6.5225606378899803</v>
      </c>
      <c r="AE587" s="22">
        <v>1</v>
      </c>
      <c r="AF587" s="23">
        <v>0</v>
      </c>
      <c r="AH587" s="21">
        <f t="shared" ref="AH587" si="5725">X587*AC584+Z587*AC587-Y587*AD584-AA587*AD587</f>
        <v>0</v>
      </c>
      <c r="AI587" s="24">
        <f t="shared" ref="AI587" si="5726">(X587*AD584+Y587*AC584+Z587*AD587+AA587*AC587)</f>
        <v>-56.947190620692396</v>
      </c>
      <c r="AJ587" s="22">
        <f t="shared" ref="AJ587" si="5727">X587*AE584+Z587*AE587-Y587*AF584-AA587*AF587</f>
        <v>-9.1360246702176955</v>
      </c>
      <c r="AK587" s="23">
        <f t="shared" ref="AK587" si="5728">(X587*AF584+Y587*AE584+Z587*AF587+AA587*AE587)</f>
        <v>0</v>
      </c>
      <c r="AL587" s="8"/>
      <c r="AM587" s="15">
        <v>0</v>
      </c>
      <c r="AN587" s="85">
        <f t="shared" ref="AN587" si="5729">(1/$AN$8)*SIN($B584*$AO$8)</f>
        <v>0.26667205120544579</v>
      </c>
      <c r="AO587" s="25">
        <f t="shared" ref="AO587" si="5730">COS($AO$8*$B584)</f>
        <v>0.59997846124083565</v>
      </c>
      <c r="AP587" s="37">
        <v>0</v>
      </c>
      <c r="AR587" s="21">
        <f t="shared" ref="AR587" si="5731">AH587*AM584+AJ587*AM587-AI587*AN584-AK587*AN587</f>
        <v>0</v>
      </c>
      <c r="AS587" s="24">
        <f t="shared" ref="AS587" si="5732">(AH587*AN584+AI587*AM584+AJ587*AN587+AK587*AM587)</f>
        <v>-36.603410239262082</v>
      </c>
      <c r="AT587" s="22">
        <f t="shared" ref="AT587" si="5733">AH587*AO584+AJ587*AO587-AI587*AP584-AK587*AP587</f>
        <v>131.19459917537256</v>
      </c>
      <c r="AU587" s="23">
        <f t="shared" ref="AU587" si="5734">(AH587*AP584+AI587*AO584+AJ587*AP587+AK587*AO587)</f>
        <v>0</v>
      </c>
      <c r="AV587" s="8"/>
      <c r="AW587" s="21">
        <v>0</v>
      </c>
      <c r="AX587" s="24">
        <f t="shared" ref="AX587" si="5735">(TAN($AY$8*$B584))/$AX$8</f>
        <v>4.4694991461929297</v>
      </c>
      <c r="AY587" s="22">
        <v>1</v>
      </c>
      <c r="AZ587" s="23">
        <v>0</v>
      </c>
      <c r="BB587" s="21">
        <f t="shared" ref="BB587" si="5736">AR587*AW584+AT587*AW587-AS587*AX584-AU587*AX587</f>
        <v>0</v>
      </c>
      <c r="BC587" s="24">
        <f t="shared" ref="BC587" si="5737">(AR587*AX584+AS587*AW584+AT587*AX587+AU587*AW587)</f>
        <v>549.77073876018926</v>
      </c>
      <c r="BD587" s="22">
        <f t="shared" ref="BD587" si="5738">AR587*AY584+AT587*AY587-AS587*AZ584-AU587*AZ587</f>
        <v>131.19459917537256</v>
      </c>
      <c r="BE587" s="23">
        <f t="shared" ref="BE587" si="5739">(AR587*AZ584+AS587*AY584+AT587*AZ587+AU587*AY587)</f>
        <v>0</v>
      </c>
      <c r="BF587" s="8"/>
      <c r="BG587" s="15">
        <v>0</v>
      </c>
      <c r="BH587" s="85">
        <f t="shared" ref="BH587" si="5740">(1/$BH$8)*SIN($B584*$BI$8)</f>
        <v>0.16891066916759759</v>
      </c>
      <c r="BI587" s="25">
        <f t="shared" ref="BI587" si="5741">COS($BI$8*$B584)</f>
        <v>0.86210363215346075</v>
      </c>
      <c r="BJ587" s="37">
        <v>0</v>
      </c>
      <c r="BL587" s="21">
        <f t="shared" ref="BL587" si="5742">BB587*BG584+BD587*BG587-BC587*BH584-BE587*BH587</f>
        <v>0</v>
      </c>
      <c r="BM587" s="24">
        <f t="shared" ref="BM587" si="5743">(BB587*BH584+BC587*BG584+BD587*BH587+BE587*BG587)</f>
        <v>496.11951827473752</v>
      </c>
      <c r="BN587" s="22">
        <f t="shared" ref="BN587" si="5744">BB587*BI584+BD587*BI587-BC587*BJ584-BE587*BJ587</f>
        <v>-722.65594988672638</v>
      </c>
      <c r="BO587" s="23">
        <f t="shared" ref="BO587" si="5745">(BB587*BJ584+BC587*BI584+BD587*BJ587+BE587*BI587)</f>
        <v>0</v>
      </c>
      <c r="BQ587" s="38">
        <f t="shared" ref="BQ587" si="5746">(180/PI())*ATAN(-1*(($BL$8*BM584+BO584+$BL$8*BM587+BO587)/($BL$8*BL584+BN584+$BL$8*BL587+BN587)))</f>
        <v>-21.057818104451993</v>
      </c>
      <c r="BS587" s="67">
        <f t="shared" ref="BS587" si="5747">20*LOG(((($BL$8*BL584+BN584-$BL$8*BL587-BN587)^2+($BL$8*BM584+BO584-$BL$8*BM587-BO587)^2)/(($BL$8*BL584+BN584+$BL$8*BL587+BN587)^2+($BL$8*BM584+BO584+$BL$8*BM587+BO587)^2))^0.5)</f>
        <v>-7.2428084445222636E-6</v>
      </c>
      <c r="BT587" s="65"/>
      <c r="BU587" s="8"/>
      <c r="BV587" s="8"/>
      <c r="BW587" s="88"/>
      <c r="BX587" s="57"/>
      <c r="BY587" s="8"/>
      <c r="BZ587" s="8"/>
      <c r="CA587" s="8"/>
    </row>
    <row r="588" spans="2:79" ht="18.649999999999999" customHeight="1">
      <c r="BS588" s="32"/>
      <c r="BU588" s="8"/>
      <c r="BV588" s="8"/>
      <c r="BW588" s="88"/>
      <c r="BX588" s="57"/>
      <c r="BY588" s="8"/>
      <c r="BZ588" s="8"/>
      <c r="CA588" s="8"/>
    </row>
    <row r="589" spans="2:79" ht="18.649999999999999" customHeight="1" thickBot="1">
      <c r="D589" s="8"/>
      <c r="E589" s="8" t="s">
        <v>93</v>
      </c>
      <c r="F589" s="8"/>
      <c r="G589" s="8"/>
      <c r="H589" s="8"/>
      <c r="I589" s="8"/>
      <c r="J589" s="8" t="s">
        <v>94</v>
      </c>
      <c r="K589" s="8"/>
      <c r="L589" s="8"/>
      <c r="M589" s="8"/>
      <c r="N589" s="8"/>
      <c r="O589" s="8" t="s">
        <v>95</v>
      </c>
      <c r="P589" s="8"/>
      <c r="Q589" s="8"/>
      <c r="R589" s="8"/>
      <c r="S589" s="8"/>
      <c r="T589" s="8" t="s">
        <v>96</v>
      </c>
      <c r="U589" s="8"/>
      <c r="V589" s="8"/>
      <c r="W589" s="8"/>
      <c r="X589" s="8"/>
      <c r="Y589" s="8" t="s">
        <v>97</v>
      </c>
      <c r="Z589" s="8"/>
      <c r="AA589" s="8"/>
      <c r="AB589" s="8"/>
      <c r="AC589" s="8"/>
      <c r="AD589" s="8" t="s">
        <v>98</v>
      </c>
      <c r="AE589" s="8"/>
      <c r="AF589" s="8"/>
      <c r="AG589" s="8"/>
      <c r="AH589" s="8"/>
      <c r="AI589" s="8" t="s">
        <v>99</v>
      </c>
      <c r="AJ589" s="8"/>
      <c r="AK589" s="8"/>
      <c r="AL589" s="8"/>
      <c r="AM589" s="8"/>
      <c r="AN589" s="8" t="s">
        <v>96</v>
      </c>
      <c r="AO589" s="8"/>
      <c r="AP589" s="8"/>
      <c r="AQ589" s="8"/>
      <c r="AR589" s="8"/>
      <c r="AS589" s="8" t="s">
        <v>100</v>
      </c>
      <c r="AT589" s="8"/>
      <c r="AU589" s="8"/>
      <c r="AV589" s="8"/>
      <c r="AW589" s="8"/>
      <c r="AX589" s="8" t="s">
        <v>94</v>
      </c>
      <c r="AY589" s="8"/>
      <c r="AZ589" s="8"/>
      <c r="BA589" s="8"/>
      <c r="BB589" s="8"/>
      <c r="BC589" s="8" t="s">
        <v>101</v>
      </c>
      <c r="BD589" s="8"/>
      <c r="BE589" s="8"/>
      <c r="BF589" s="8"/>
      <c r="BG589" s="8"/>
      <c r="BH589" s="8" t="s">
        <v>96</v>
      </c>
      <c r="BI589" s="8"/>
      <c r="BJ589" s="8"/>
      <c r="BK589" s="8"/>
      <c r="BL589" s="8"/>
      <c r="BM589" s="8" t="s">
        <v>102</v>
      </c>
      <c r="BN589" s="8"/>
      <c r="BO589" s="8"/>
      <c r="BP589" s="8"/>
      <c r="BU589" s="8"/>
      <c r="BV589" s="8"/>
      <c r="BW589" s="88"/>
      <c r="BX589" s="57"/>
      <c r="BY589" s="8"/>
      <c r="BZ589" s="8"/>
      <c r="CA589" s="8"/>
    </row>
    <row r="590" spans="2:79" ht="18.649999999999999" customHeight="1" thickBot="1">
      <c r="B590" s="16"/>
      <c r="D590" s="250" t="s">
        <v>22</v>
      </c>
      <c r="E590" s="251"/>
      <c r="F590" s="252" t="s">
        <v>23</v>
      </c>
      <c r="G590" s="253"/>
      <c r="H590" s="123"/>
      <c r="I590" s="242" t="s">
        <v>1</v>
      </c>
      <c r="J590" s="243"/>
      <c r="K590" s="244" t="s">
        <v>2</v>
      </c>
      <c r="L590" s="245"/>
      <c r="M590" s="123"/>
      <c r="N590" s="242" t="s">
        <v>43</v>
      </c>
      <c r="O590" s="243"/>
      <c r="P590" s="244" t="s">
        <v>44</v>
      </c>
      <c r="Q590" s="245"/>
      <c r="R590" s="123"/>
      <c r="S590" s="242" t="s">
        <v>32</v>
      </c>
      <c r="T590" s="243"/>
      <c r="U590" s="244" t="s">
        <v>33</v>
      </c>
      <c r="V590" s="245"/>
      <c r="W590" s="123"/>
      <c r="X590" s="242" t="s">
        <v>45</v>
      </c>
      <c r="Y590" s="243"/>
      <c r="Z590" s="244" t="s">
        <v>46</v>
      </c>
      <c r="AA590" s="245"/>
      <c r="AB590" s="127"/>
      <c r="AC590" s="242" t="s">
        <v>62</v>
      </c>
      <c r="AD590" s="243"/>
      <c r="AE590" s="244" t="s">
        <v>3</v>
      </c>
      <c r="AF590" s="245"/>
      <c r="AG590" s="123"/>
      <c r="AH590" s="242" t="s">
        <v>76</v>
      </c>
      <c r="AI590" s="243"/>
      <c r="AJ590" s="244" t="s">
        <v>77</v>
      </c>
      <c r="AK590" s="245"/>
      <c r="AL590" s="127"/>
      <c r="AM590" s="242" t="s">
        <v>64</v>
      </c>
      <c r="AN590" s="243"/>
      <c r="AO590" s="244" t="s">
        <v>65</v>
      </c>
      <c r="AP590" s="245"/>
      <c r="AQ590" s="123"/>
      <c r="AR590" s="242" t="s">
        <v>80</v>
      </c>
      <c r="AS590" s="243"/>
      <c r="AT590" s="244" t="s">
        <v>81</v>
      </c>
      <c r="AU590" s="245"/>
      <c r="AV590" s="127"/>
      <c r="AW590" s="242" t="s">
        <v>68</v>
      </c>
      <c r="AX590" s="243"/>
      <c r="AY590" s="244" t="s">
        <v>69</v>
      </c>
      <c r="AZ590" s="245"/>
      <c r="BA590" s="123"/>
      <c r="BB590" s="246" t="s">
        <v>84</v>
      </c>
      <c r="BC590" s="247"/>
      <c r="BD590" s="248" t="s">
        <v>85</v>
      </c>
      <c r="BE590" s="249"/>
      <c r="BF590" s="127"/>
      <c r="BG590" s="242" t="s">
        <v>72</v>
      </c>
      <c r="BH590" s="243"/>
      <c r="BI590" s="244" t="s">
        <v>73</v>
      </c>
      <c r="BJ590" s="245"/>
      <c r="BK590" s="123"/>
      <c r="BL590" s="242" t="s">
        <v>88</v>
      </c>
      <c r="BM590" s="243"/>
      <c r="BN590" s="244" t="s">
        <v>89</v>
      </c>
      <c r="BO590" s="245"/>
      <c r="BP590" s="123"/>
      <c r="BQ590" s="19" t="s">
        <v>165</v>
      </c>
      <c r="BS590" s="63" t="s">
        <v>120</v>
      </c>
      <c r="BT590" s="4"/>
      <c r="BU590" s="8"/>
      <c r="BV590" s="8"/>
      <c r="BW590" s="88"/>
      <c r="BX590" s="57"/>
      <c r="BY590" s="8"/>
      <c r="BZ590" s="8"/>
      <c r="CA590" s="8"/>
    </row>
    <row r="591" spans="2:79" ht="18.649999999999999" customHeight="1" thickTop="1" thickBot="1">
      <c r="B591" s="39">
        <v>1.62</v>
      </c>
      <c r="D591" s="25">
        <f t="shared" ref="D591" si="5748">COS($F$8*$B591)</f>
        <v>0.85872764631575105</v>
      </c>
      <c r="E591" s="26">
        <v>0</v>
      </c>
      <c r="F591" s="10">
        <v>0</v>
      </c>
      <c r="G591" s="85">
        <f t="shared" ref="G591" si="5749">$E$8*SIN($B591*$F$8)</f>
        <v>1.537296804484122</v>
      </c>
      <c r="I591" s="21">
        <v>1</v>
      </c>
      <c r="J591" s="24">
        <v>0</v>
      </c>
      <c r="K591" s="22">
        <v>0</v>
      </c>
      <c r="L591" s="23">
        <v>0</v>
      </c>
      <c r="N591" s="21">
        <f t="shared" ref="N591" si="5750">D591*I591+F591*I594-E591*J591-G591*J594</f>
        <v>-6.4052272736419003</v>
      </c>
      <c r="O591" s="24">
        <f t="shared" ref="O591" si="5751">(D591*J591+E591*I591+F591*J594+G591*I594)</f>
        <v>0</v>
      </c>
      <c r="P591" s="22">
        <f t="shared" ref="P591" si="5752">D591*K591+F591*K594-E591*L591-G591*L594</f>
        <v>0</v>
      </c>
      <c r="Q591" s="23">
        <f t="shared" ref="Q591" si="5753">(D591*L591+E591*K591+F591*L594+G591*K594)</f>
        <v>1.537296804484122</v>
      </c>
      <c r="S591" s="25">
        <f t="shared" ref="S591" si="5754">COS($U$8*$B591)</f>
        <v>0.59066495310101708</v>
      </c>
      <c r="T591" s="26">
        <v>0</v>
      </c>
      <c r="U591" s="10">
        <v>0</v>
      </c>
      <c r="V591" s="85">
        <f t="shared" ref="V591" si="5755">$T$8*SIN($B591*$U$8)</f>
        <v>2.4207507551591427</v>
      </c>
      <c r="X591" s="21">
        <f t="shared" ref="X591" si="5756">N591*S591+P591*S594-O591*T591-Q591*T594</f>
        <v>-4.1968335338935674</v>
      </c>
      <c r="Y591" s="24">
        <f t="shared" ref="Y591" si="5757">(N591*T591+O591*S591+P591*T594+Q591*S594)</f>
        <v>0</v>
      </c>
      <c r="Z591" s="22">
        <f t="shared" ref="Z591" si="5758">N591*U591+P591*U594-O591*V591-Q591*V594</f>
        <v>0</v>
      </c>
      <c r="AA591" s="23">
        <f t="shared" ref="AA591" si="5759">(N591*V591+O591*U591+P591*V594+Q591*U594)</f>
        <v>-14.597431414711611</v>
      </c>
      <c r="AB591" s="8"/>
      <c r="AC591" s="21">
        <v>1</v>
      </c>
      <c r="AD591" s="24">
        <v>0</v>
      </c>
      <c r="AE591" s="22">
        <v>0</v>
      </c>
      <c r="AF591" s="23">
        <v>0</v>
      </c>
      <c r="AH591" s="21">
        <f t="shared" ref="AH591" si="5760">X591*AC591+Z591*AC594-Y591*AD591-AA591*AD594</f>
        <v>99.380909643493425</v>
      </c>
      <c r="AI591" s="24">
        <f t="shared" ref="AI591" si="5761">(X591*AD591+Y591*AC591+Z591*AD594+AA591*AC594)</f>
        <v>0</v>
      </c>
      <c r="AJ591" s="22">
        <f t="shared" ref="AJ591" si="5762">X591*AE591+Z591*AE594-Y591*AF591-AA591*AF594</f>
        <v>0</v>
      </c>
      <c r="AK591" s="23">
        <f t="shared" ref="AK591" si="5763">(X591*AF591+Y591*AE591+Z591*AF594+AA591*AE594)</f>
        <v>-14.597431414711611</v>
      </c>
      <c r="AL591" s="8"/>
      <c r="AM591" s="25">
        <f t="shared" ref="AM591" si="5764">COS($AO$8*$B591)</f>
        <v>0.59066495310101708</v>
      </c>
      <c r="AN591" s="26">
        <v>0</v>
      </c>
      <c r="AO591" s="10">
        <v>0</v>
      </c>
      <c r="AP591" s="85">
        <f t="shared" ref="AP591" si="5765">$AN$8*SIN($B591*$AO$8)</f>
        <v>2.4207507551591427</v>
      </c>
      <c r="AR591" s="21">
        <f t="shared" ref="AR591" si="5766">AH591*AM591+AJ591*AM594-AI591*AN591-AK591*AN594</f>
        <v>62.62712512488234</v>
      </c>
      <c r="AS591" s="24">
        <f t="shared" ref="AS591" si="5767">(AH591*AN591+AI591*AM591+AJ591*AN594+AK591*AM594)</f>
        <v>0</v>
      </c>
      <c r="AT591" s="22">
        <f t="shared" ref="AT591" si="5768">AH591*AO591+AJ591*AO594-AI591*AP591-AK591*AP594</f>
        <v>0</v>
      </c>
      <c r="AU591" s="23">
        <f t="shared" ref="AU591" si="5769">(AH591*AP591+AI591*AO591+AJ591*AP594+AK591*AO594)</f>
        <v>231.95422092592329</v>
      </c>
      <c r="AV591" s="8"/>
      <c r="AW591" s="21">
        <v>1</v>
      </c>
      <c r="AX591" s="24">
        <v>0</v>
      </c>
      <c r="AY591" s="22">
        <v>0</v>
      </c>
      <c r="AZ591" s="23">
        <v>0</v>
      </c>
      <c r="BB591" s="21">
        <f t="shared" ref="BB591" si="5770">AR591*AW591+AT591*AW594-AS591*AX591-AU591*AX594</f>
        <v>-1033.3908978002457</v>
      </c>
      <c r="BC591" s="24">
        <f t="shared" ref="BC591" si="5771">(AR591*AX591+AS591*AW591+AT591*AX594+AU591*AW594)</f>
        <v>0</v>
      </c>
      <c r="BD591" s="22">
        <f t="shared" ref="BD591" si="5772">AR591*AY591+AT591*AY594-AS591*AZ591-AU591*AZ594</f>
        <v>0</v>
      </c>
      <c r="BE591" s="23">
        <f t="shared" ref="BE591" si="5773">(AR591*AZ591+AS591*AY591+AT591*AZ594+AU591*AY594)</f>
        <v>231.95422092592329</v>
      </c>
      <c r="BF591" s="8"/>
      <c r="BG591" s="25">
        <f t="shared" ref="BG591" si="5774">COS($BI$8*$B591)</f>
        <v>0.85871873554685141</v>
      </c>
      <c r="BH591" s="26">
        <v>0</v>
      </c>
      <c r="BI591" s="10">
        <v>0</v>
      </c>
      <c r="BJ591" s="85">
        <f t="shared" ref="BJ591" si="5775">$BH$8*SIN($B591*$BI$8)</f>
        <v>1.5373416012673791</v>
      </c>
      <c r="BL591" s="21">
        <f t="shared" ref="BL591" si="5776">BB591*BG591+BD591*BG594-BC591*BH591-BE591*BH594</f>
        <v>-927.01355546453988</v>
      </c>
      <c r="BM591" s="24">
        <f t="shared" ref="BM591" si="5777">(BB591*BH591+BC591*BG591+BD591*BH594+BE591*BG594)</f>
        <v>0</v>
      </c>
      <c r="BN591" s="22">
        <f t="shared" ref="BN591" si="5778">BB591*BI591+BD591*BI594-BC591*BJ591-BE591*BJ594</f>
        <v>0</v>
      </c>
      <c r="BO591" s="23">
        <f t="shared" ref="BO591" si="5779">(BB591*BJ591+BC591*BI591+BD591*BJ594+BE591*BI594)</f>
        <v>-1389.4913822611004</v>
      </c>
      <c r="BQ591" s="27">
        <f t="shared" ref="BQ591" si="5780">20*LOG((2*$BL$8)/(($BL$8*BL591+BN591+$BL$8*BL594+BN594)^2+($BL$8*BM591+BO591+$BL$8*BM594+BO594)^2)^0.5)</f>
        <v>-60.03461043183016</v>
      </c>
      <c r="BS591" s="64">
        <f t="shared" ref="BS591" si="5781">((BL591^2+BM591^2)/(BL594^2+BM594^2))^0.5</f>
        <v>1.4988265923570818</v>
      </c>
      <c r="BT591" s="4"/>
      <c r="BU591" s="8"/>
      <c r="BV591" s="8"/>
      <c r="BW591" s="88"/>
      <c r="BX591" s="57"/>
      <c r="BY591" s="8"/>
      <c r="BZ591" s="8"/>
      <c r="CA591" s="8"/>
    </row>
    <row r="592" spans="2:79" ht="18.649999999999999" customHeight="1" thickBot="1">
      <c r="D592" s="25"/>
      <c r="E592" s="10"/>
      <c r="F592" s="10"/>
      <c r="G592" s="31"/>
      <c r="I592" s="29"/>
      <c r="L592" s="30"/>
      <c r="N592" s="29"/>
      <c r="Q592" s="30"/>
      <c r="S592" s="29"/>
      <c r="V592" s="30"/>
      <c r="X592" s="29"/>
      <c r="AA592" s="30"/>
      <c r="AC592" s="29"/>
      <c r="AF592" s="30"/>
      <c r="AH592" s="29"/>
      <c r="AK592" s="30"/>
      <c r="AM592" s="29"/>
      <c r="AP592" s="30"/>
      <c r="AR592" s="29"/>
      <c r="AU592" s="30"/>
      <c r="AW592" s="29"/>
      <c r="AZ592" s="30"/>
      <c r="BB592" s="29"/>
      <c r="BE592" s="30"/>
      <c r="BG592" s="29"/>
      <c r="BJ592" s="30"/>
      <c r="BL592" s="29"/>
      <c r="BO592" s="30"/>
      <c r="BS592" s="65"/>
      <c r="BT592" s="65"/>
      <c r="BU592" s="8"/>
      <c r="BV592" s="8"/>
      <c r="BW592" s="88"/>
      <c r="BX592" s="57"/>
      <c r="BY592" s="8"/>
      <c r="BZ592" s="8"/>
      <c r="CA592" s="8"/>
    </row>
    <row r="593" spans="2:79" ht="18.649999999999999" customHeight="1" thickBot="1">
      <c r="D593" s="254" t="s">
        <v>24</v>
      </c>
      <c r="E593" s="255"/>
      <c r="F593" s="256" t="s">
        <v>25</v>
      </c>
      <c r="G593" s="257"/>
      <c r="H593" s="123"/>
      <c r="I593" s="242" t="s">
        <v>4</v>
      </c>
      <c r="J593" s="243"/>
      <c r="K593" s="244" t="s">
        <v>5</v>
      </c>
      <c r="L593" s="245"/>
      <c r="M593" s="123"/>
      <c r="N593" s="242" t="s">
        <v>6</v>
      </c>
      <c r="O593" s="243"/>
      <c r="P593" s="244" t="s">
        <v>7</v>
      </c>
      <c r="Q593" s="245"/>
      <c r="R593" s="123"/>
      <c r="S593" s="242" t="s">
        <v>34</v>
      </c>
      <c r="T593" s="243"/>
      <c r="U593" s="244" t="s">
        <v>35</v>
      </c>
      <c r="V593" s="245"/>
      <c r="W593" s="123"/>
      <c r="X593" s="242" t="s">
        <v>47</v>
      </c>
      <c r="Y593" s="243"/>
      <c r="Z593" s="244" t="s">
        <v>48</v>
      </c>
      <c r="AA593" s="245"/>
      <c r="AB593" s="127"/>
      <c r="AC593" s="242" t="s">
        <v>63</v>
      </c>
      <c r="AD593" s="243"/>
      <c r="AE593" s="244" t="s">
        <v>8</v>
      </c>
      <c r="AF593" s="245"/>
      <c r="AG593" s="123"/>
      <c r="AH593" s="242" t="s">
        <v>78</v>
      </c>
      <c r="AI593" s="243"/>
      <c r="AJ593" s="244" t="s">
        <v>79</v>
      </c>
      <c r="AK593" s="245"/>
      <c r="AL593" s="127"/>
      <c r="AM593" s="242" t="s">
        <v>67</v>
      </c>
      <c r="AN593" s="243"/>
      <c r="AO593" s="244" t="s">
        <v>66</v>
      </c>
      <c r="AP593" s="245"/>
      <c r="AQ593" s="123"/>
      <c r="AR593" s="242" t="s">
        <v>83</v>
      </c>
      <c r="AS593" s="243"/>
      <c r="AT593" s="244" t="s">
        <v>82</v>
      </c>
      <c r="AU593" s="245"/>
      <c r="AV593" s="127"/>
      <c r="AW593" s="242" t="s">
        <v>71</v>
      </c>
      <c r="AX593" s="243"/>
      <c r="AY593" s="244" t="s">
        <v>70</v>
      </c>
      <c r="AZ593" s="245"/>
      <c r="BA593" s="123"/>
      <c r="BB593" s="124" t="s">
        <v>87</v>
      </c>
      <c r="BC593" s="125"/>
      <c r="BD593" s="122" t="s">
        <v>86</v>
      </c>
      <c r="BE593" s="126"/>
      <c r="BF593" s="127"/>
      <c r="BG593" s="242" t="s">
        <v>74</v>
      </c>
      <c r="BH593" s="243"/>
      <c r="BI593" s="244" t="s">
        <v>75</v>
      </c>
      <c r="BJ593" s="245"/>
      <c r="BK593" s="123"/>
      <c r="BL593" s="242" t="s">
        <v>91</v>
      </c>
      <c r="BM593" s="243"/>
      <c r="BN593" s="244" t="s">
        <v>90</v>
      </c>
      <c r="BO593" s="245"/>
      <c r="BP593" s="123"/>
      <c r="BQ593" s="35" t="s">
        <v>166</v>
      </c>
      <c r="BS593" s="66" t="s">
        <v>121</v>
      </c>
      <c r="BT593" s="65"/>
      <c r="BU593" s="8"/>
      <c r="BV593" s="8"/>
      <c r="BW593" s="88"/>
      <c r="BX593" s="57"/>
      <c r="BY593" s="8"/>
      <c r="BZ593" s="8"/>
      <c r="CA593" s="8"/>
    </row>
    <row r="594" spans="2:79" ht="18.649999999999999" customHeight="1" thickTop="1" thickBot="1">
      <c r="D594" s="15">
        <v>0</v>
      </c>
      <c r="E594" s="145">
        <f t="shared" ref="E594" si="5782">(1/$E$8)*SIN($B591*$F$8)</f>
        <v>0.17081075605379131</v>
      </c>
      <c r="F594" s="15">
        <f t="shared" ref="F594" si="5783">COS($F$8*$B591)</f>
        <v>0.85872764631575105</v>
      </c>
      <c r="G594" s="37">
        <v>0</v>
      </c>
      <c r="I594" s="21">
        <v>0</v>
      </c>
      <c r="J594" s="24">
        <f t="shared" ref="J594" si="5784">(TAN($K$8*$B591))/$J$8</f>
        <v>4.7251479992474525</v>
      </c>
      <c r="K594" s="22">
        <v>1</v>
      </c>
      <c r="L594" s="23">
        <v>0</v>
      </c>
      <c r="N594" s="21">
        <f t="shared" ref="N594" si="5785">D594*I591+F594*I594-E594*J591-G594*J594</f>
        <v>0</v>
      </c>
      <c r="O594" s="24">
        <f t="shared" ref="O594" si="5786">(D594*J591+E594*I591+F594*J594+G594*I594)</f>
        <v>4.2284259759411364</v>
      </c>
      <c r="P594" s="22">
        <f t="shared" ref="P594" si="5787">D594*K591+F594*K594-E594*L591-G594*L594</f>
        <v>0.85872764631575105</v>
      </c>
      <c r="Q594" s="23">
        <f t="shared" ref="Q594" si="5788">(D594*L591+E594*K591+F594*L594+G594*K594)</f>
        <v>0</v>
      </c>
      <c r="S594" s="15">
        <v>0</v>
      </c>
      <c r="T594" s="145">
        <f t="shared" ref="T594" si="5789">(1/$T$8)*SIN($B591*$U$8)</f>
        <v>0.26897230612879364</v>
      </c>
      <c r="U594" s="15">
        <f t="shared" ref="U594" si="5790">COS($U$8*$B591)</f>
        <v>0.59066495310101708</v>
      </c>
      <c r="V594" s="37">
        <v>0</v>
      </c>
      <c r="X594" s="21">
        <f t="shared" ref="X594" si="5791">N594*S591+P594*S594-O594*T591-Q594*T594</f>
        <v>0</v>
      </c>
      <c r="Y594" s="24">
        <f t="shared" ref="Y594" si="5792">(N594*T591+O594*S591+P594*T594+Q594*S594)</f>
        <v>2.7285569861364927</v>
      </c>
      <c r="Z594" s="22">
        <f t="shared" ref="Z594" si="5793">N594*U591+P594*U594-O594*V591-Q594*V594</f>
        <v>-9.7287450494564016</v>
      </c>
      <c r="AA594" s="23">
        <f t="shared" ref="AA594" si="5794">(N594*V591+O594*U591+P594*V594+Q594*U594)</f>
        <v>0</v>
      </c>
      <c r="AB594" s="8"/>
      <c r="AC594" s="21">
        <v>0</v>
      </c>
      <c r="AD594" s="24">
        <f t="shared" ref="AD594" si="5795">(TAN($AE$8*$B591))/$AD$8</f>
        <v>7.0956143060209262</v>
      </c>
      <c r="AE594" s="22">
        <v>1</v>
      </c>
      <c r="AF594" s="23">
        <v>0</v>
      </c>
      <c r="AH594" s="21">
        <f t="shared" ref="AH594" si="5796">X594*AC591+Z594*AC594-Y594*AD591-AA594*AD594</f>
        <v>0</v>
      </c>
      <c r="AI594" s="24">
        <f t="shared" ref="AI594" si="5797">(X594*AD591+Y594*AC591+Z594*AD594+AA594*AC594)</f>
        <v>-66.302865566416614</v>
      </c>
      <c r="AJ594" s="22">
        <f t="shared" ref="AJ594" si="5798">X594*AE591+Z594*AE594-Y594*AF591-AA594*AF594</f>
        <v>-9.7287450494564016</v>
      </c>
      <c r="AK594" s="23">
        <f t="shared" ref="AK594" si="5799">(X594*AF591+Y594*AE591+Z594*AF594+AA594*AE594)</f>
        <v>0</v>
      </c>
      <c r="AL594" s="8"/>
      <c r="AM594" s="15">
        <v>0</v>
      </c>
      <c r="AN594" s="85">
        <f t="shared" ref="AN594" si="5800">(1/$AN$8)*SIN($B591*$AO$8)</f>
        <v>0.26897230612879364</v>
      </c>
      <c r="AO594" s="25">
        <f t="shared" ref="AO594" si="5801">COS($AO$8*$B591)</f>
        <v>0.59066495310101708</v>
      </c>
      <c r="AP594" s="37">
        <v>0</v>
      </c>
      <c r="AR594" s="21">
        <f t="shared" ref="AR594" si="5802">AH594*AM591+AJ594*AM594-AI594*AN591-AK594*AN594</f>
        <v>0</v>
      </c>
      <c r="AS594" s="24">
        <f t="shared" ref="AS594" si="5803">(AH594*AN591+AI594*AM591+AJ594*AN594+AK594*AM594)</f>
        <v>-41.779541971941882</v>
      </c>
      <c r="AT594" s="22">
        <f t="shared" ref="AT594" si="5804">AH594*AO591+AJ594*AO594-AI594*AP591-AK594*AP594</f>
        <v>154.75628315074923</v>
      </c>
      <c r="AU594" s="23">
        <f t="shared" ref="AU594" si="5805">(AH594*AP591+AI594*AO591+AJ594*AP594+AK594*AO594)</f>
        <v>0</v>
      </c>
      <c r="AV594" s="8"/>
      <c r="AW594" s="21">
        <v>0</v>
      </c>
      <c r="AX594" s="24">
        <f t="shared" ref="AX594" si="5806">(TAN($AY$8*$B591))/$AX$8</f>
        <v>4.7251479992474525</v>
      </c>
      <c r="AY594" s="22">
        <v>1</v>
      </c>
      <c r="AZ594" s="23">
        <v>0</v>
      </c>
      <c r="BB594" s="21">
        <f t="shared" ref="BB594" si="5807">AR594*AW591+AT594*AW594-AS594*AX591-AU594*AX594</f>
        <v>0</v>
      </c>
      <c r="BC594" s="24">
        <f t="shared" ref="BC594" si="5808">(AR594*AX591+AS594*AW591+AT594*AX594+AU594*AW594)</f>
        <v>689.46679972879315</v>
      </c>
      <c r="BD594" s="22">
        <f t="shared" ref="BD594" si="5809">AR594*AY591+AT594*AY594-AS594*AZ591-AU594*AZ594</f>
        <v>154.75628315074923</v>
      </c>
      <c r="BE594" s="23">
        <f t="shared" ref="BE594" si="5810">(AR594*AZ591+AS594*AY591+AT594*AZ594+AU594*AY594)</f>
        <v>0</v>
      </c>
      <c r="BF594" s="8"/>
      <c r="BG594" s="15">
        <v>0</v>
      </c>
      <c r="BH594" s="85">
        <f t="shared" ref="BH594" si="5811">(1/$BH$8)*SIN($B591*$BI$8)</f>
        <v>0.17081573347415324</v>
      </c>
      <c r="BI594" s="25">
        <f t="shared" ref="BI594" si="5812">COS($BI$8*$B591)</f>
        <v>0.85871873554685141</v>
      </c>
      <c r="BJ594" s="37">
        <v>0</v>
      </c>
      <c r="BL594" s="21">
        <f t="shared" ref="BL594" si="5813">BB594*BG591+BD594*BG594-BC594*BH591-BE594*BH594</f>
        <v>0</v>
      </c>
      <c r="BM594" s="24">
        <f t="shared" ref="BM594" si="5814">(BB594*BH591+BC594*BG591+BD594*BH594+BE594*BG594)</f>
        <v>618.49286648077248</v>
      </c>
      <c r="BN594" s="22">
        <f t="shared" ref="BN594" si="5815">BB594*BI591+BD594*BI594-BC594*BJ591-BE594*BJ594</f>
        <v>-927.05387413061635</v>
      </c>
      <c r="BO594" s="23">
        <f t="shared" ref="BO594" si="5816">(BB594*BJ591+BC594*BI591+BD594*BJ594+BE594*BI594)</f>
        <v>0</v>
      </c>
      <c r="BQ594" s="38">
        <f t="shared" ref="BQ594" si="5817">(180/PI())*ATAN(-1*(($BL$8*BM591+BO591+$BL$8*BM594+BO594)/($BL$8*BL591+BN591+$BL$8*BL594+BN594)))</f>
        <v>-22.579577272743595</v>
      </c>
      <c r="BS594" s="67">
        <f t="shared" ref="BS594" si="5818">20*LOG(((($BL$8*BL591+BN591-$BL$8*BL594-BN594)^2+($BL$8*BM591+BO591-$BL$8*BM594-BO594)^2)/(($BL$8*BL591+BN591+$BL$8*BL594+BN594)^2+($BL$8*BM591+BO591+$BL$8*BM594+BO594)^2))^0.5)</f>
        <v>-4.3084740704044299E-6</v>
      </c>
      <c r="BT594" s="65"/>
      <c r="BU594" s="8"/>
      <c r="BV594" s="8"/>
      <c r="BW594" s="88"/>
      <c r="BX594" s="57"/>
      <c r="BY594" s="8"/>
      <c r="BZ594" s="8"/>
      <c r="CA594" s="8"/>
    </row>
    <row r="595" spans="2:79" ht="18.649999999999999" customHeight="1">
      <c r="BS595" s="32"/>
      <c r="BU595" s="8"/>
      <c r="BV595" s="8"/>
      <c r="BW595" s="88"/>
      <c r="BX595" s="57"/>
      <c r="BY595" s="8"/>
      <c r="BZ595" s="8"/>
      <c r="CA595" s="8"/>
    </row>
    <row r="596" spans="2:79" ht="18.649999999999999" customHeight="1" thickBot="1">
      <c r="D596" s="8"/>
      <c r="E596" s="8" t="s">
        <v>93</v>
      </c>
      <c r="F596" s="8"/>
      <c r="G596" s="8"/>
      <c r="H596" s="8"/>
      <c r="I596" s="8"/>
      <c r="J596" s="8" t="s">
        <v>94</v>
      </c>
      <c r="K596" s="8"/>
      <c r="L596" s="8"/>
      <c r="M596" s="8"/>
      <c r="N596" s="8"/>
      <c r="O596" s="8" t="s">
        <v>95</v>
      </c>
      <c r="P596" s="8"/>
      <c r="Q596" s="8"/>
      <c r="R596" s="8"/>
      <c r="S596" s="8"/>
      <c r="T596" s="8" t="s">
        <v>96</v>
      </c>
      <c r="U596" s="8"/>
      <c r="V596" s="8"/>
      <c r="W596" s="8"/>
      <c r="X596" s="8"/>
      <c r="Y596" s="8" t="s">
        <v>97</v>
      </c>
      <c r="Z596" s="8"/>
      <c r="AA596" s="8"/>
      <c r="AB596" s="8"/>
      <c r="AC596" s="8"/>
      <c r="AD596" s="8" t="s">
        <v>98</v>
      </c>
      <c r="AE596" s="8"/>
      <c r="AF596" s="8"/>
      <c r="AG596" s="8"/>
      <c r="AH596" s="8"/>
      <c r="AI596" s="8" t="s">
        <v>99</v>
      </c>
      <c r="AJ596" s="8"/>
      <c r="AK596" s="8"/>
      <c r="AL596" s="8"/>
      <c r="AM596" s="8"/>
      <c r="AN596" s="8" t="s">
        <v>96</v>
      </c>
      <c r="AO596" s="8"/>
      <c r="AP596" s="8"/>
      <c r="AQ596" s="8"/>
      <c r="AR596" s="8"/>
      <c r="AS596" s="8" t="s">
        <v>100</v>
      </c>
      <c r="AT596" s="8"/>
      <c r="AU596" s="8"/>
      <c r="AV596" s="8"/>
      <c r="AW596" s="8"/>
      <c r="AX596" s="8" t="s">
        <v>94</v>
      </c>
      <c r="AY596" s="8"/>
      <c r="AZ596" s="8"/>
      <c r="BA596" s="8"/>
      <c r="BB596" s="8"/>
      <c r="BC596" s="8" t="s">
        <v>101</v>
      </c>
      <c r="BD596" s="8"/>
      <c r="BE596" s="8"/>
      <c r="BF596" s="8"/>
      <c r="BG596" s="8"/>
      <c r="BH596" s="8" t="s">
        <v>96</v>
      </c>
      <c r="BI596" s="8"/>
      <c r="BJ596" s="8"/>
      <c r="BK596" s="8"/>
      <c r="BL596" s="8"/>
      <c r="BM596" s="8" t="s">
        <v>102</v>
      </c>
      <c r="BN596" s="8"/>
      <c r="BO596" s="8"/>
      <c r="BP596" s="8"/>
      <c r="BU596" s="8"/>
      <c r="BV596" s="8"/>
      <c r="BW596" s="88"/>
      <c r="BX596" s="57"/>
      <c r="BY596" s="8"/>
      <c r="BZ596" s="8"/>
      <c r="CA596" s="8"/>
    </row>
    <row r="597" spans="2:79" ht="18.649999999999999" customHeight="1" thickBot="1">
      <c r="B597" s="16"/>
      <c r="D597" s="250" t="s">
        <v>22</v>
      </c>
      <c r="E597" s="251"/>
      <c r="F597" s="252" t="s">
        <v>23</v>
      </c>
      <c r="G597" s="253"/>
      <c r="H597" s="123"/>
      <c r="I597" s="242" t="s">
        <v>1</v>
      </c>
      <c r="J597" s="243"/>
      <c r="K597" s="244" t="s">
        <v>2</v>
      </c>
      <c r="L597" s="245"/>
      <c r="M597" s="123"/>
      <c r="N597" s="242" t="s">
        <v>43</v>
      </c>
      <c r="O597" s="243"/>
      <c r="P597" s="244" t="s">
        <v>44</v>
      </c>
      <c r="Q597" s="245"/>
      <c r="R597" s="123"/>
      <c r="S597" s="242" t="s">
        <v>32</v>
      </c>
      <c r="T597" s="243"/>
      <c r="U597" s="244" t="s">
        <v>33</v>
      </c>
      <c r="V597" s="245"/>
      <c r="W597" s="123"/>
      <c r="X597" s="242" t="s">
        <v>45</v>
      </c>
      <c r="Y597" s="243"/>
      <c r="Z597" s="244" t="s">
        <v>46</v>
      </c>
      <c r="AA597" s="245"/>
      <c r="AB597" s="127"/>
      <c r="AC597" s="242" t="s">
        <v>62</v>
      </c>
      <c r="AD597" s="243"/>
      <c r="AE597" s="244" t="s">
        <v>3</v>
      </c>
      <c r="AF597" s="245"/>
      <c r="AG597" s="123"/>
      <c r="AH597" s="242" t="s">
        <v>76</v>
      </c>
      <c r="AI597" s="243"/>
      <c r="AJ597" s="244" t="s">
        <v>77</v>
      </c>
      <c r="AK597" s="245"/>
      <c r="AL597" s="127"/>
      <c r="AM597" s="242" t="s">
        <v>64</v>
      </c>
      <c r="AN597" s="243"/>
      <c r="AO597" s="244" t="s">
        <v>65</v>
      </c>
      <c r="AP597" s="245"/>
      <c r="AQ597" s="123"/>
      <c r="AR597" s="242" t="s">
        <v>80</v>
      </c>
      <c r="AS597" s="243"/>
      <c r="AT597" s="244" t="s">
        <v>81</v>
      </c>
      <c r="AU597" s="245"/>
      <c r="AV597" s="127"/>
      <c r="AW597" s="242" t="s">
        <v>68</v>
      </c>
      <c r="AX597" s="243"/>
      <c r="AY597" s="244" t="s">
        <v>69</v>
      </c>
      <c r="AZ597" s="245"/>
      <c r="BA597" s="123"/>
      <c r="BB597" s="246" t="s">
        <v>84</v>
      </c>
      <c r="BC597" s="247"/>
      <c r="BD597" s="248" t="s">
        <v>85</v>
      </c>
      <c r="BE597" s="249"/>
      <c r="BF597" s="127"/>
      <c r="BG597" s="242" t="s">
        <v>72</v>
      </c>
      <c r="BH597" s="243"/>
      <c r="BI597" s="244" t="s">
        <v>73</v>
      </c>
      <c r="BJ597" s="245"/>
      <c r="BK597" s="123"/>
      <c r="BL597" s="242" t="s">
        <v>88</v>
      </c>
      <c r="BM597" s="243"/>
      <c r="BN597" s="244" t="s">
        <v>89</v>
      </c>
      <c r="BO597" s="245"/>
      <c r="BP597" s="123"/>
      <c r="BQ597" s="19" t="s">
        <v>165</v>
      </c>
      <c r="BS597" s="63" t="s">
        <v>120</v>
      </c>
      <c r="BT597" s="4"/>
      <c r="BU597" s="8"/>
      <c r="BV597" s="8"/>
      <c r="BW597" s="88"/>
      <c r="BX597" s="57"/>
      <c r="BY597" s="8"/>
      <c r="BZ597" s="8"/>
      <c r="CA597" s="8"/>
    </row>
    <row r="598" spans="2:79" ht="18.649999999999999" customHeight="1" thickTop="1" thickBot="1">
      <c r="B598" s="39">
        <v>1.64</v>
      </c>
      <c r="D598" s="25">
        <f t="shared" ref="D598" si="5819">COS($F$8*$B598)</f>
        <v>0.8553050724366229</v>
      </c>
      <c r="E598" s="26">
        <v>0</v>
      </c>
      <c r="F598" s="10">
        <v>0</v>
      </c>
      <c r="G598" s="85">
        <f t="shared" ref="G598" si="5820">$E$8*SIN($B598*$F$8)</f>
        <v>1.5543741819708825</v>
      </c>
      <c r="I598" s="21">
        <v>1</v>
      </c>
      <c r="J598" s="24">
        <v>0</v>
      </c>
      <c r="K598" s="22">
        <v>0</v>
      </c>
      <c r="L598" s="23">
        <v>0</v>
      </c>
      <c r="N598" s="21">
        <f t="shared" ref="N598" si="5821">D598*I598+F598*I601-E598*J598-G598*J601</f>
        <v>-6.9304507298879106</v>
      </c>
      <c r="O598" s="24">
        <f t="shared" ref="O598" si="5822">(D598*J598+E598*I598+F598*J601+G598*I601)</f>
        <v>0</v>
      </c>
      <c r="P598" s="22">
        <f t="shared" ref="P598" si="5823">D598*K598+F598*K601-E598*L598-G598*L601</f>
        <v>0</v>
      </c>
      <c r="Q598" s="23">
        <f t="shared" ref="Q598" si="5824">(D598*L598+E598*K598+F598*L601+G598*K601)</f>
        <v>1.5543741819708825</v>
      </c>
      <c r="S598" s="25">
        <f t="shared" ref="S598" si="5825">COS($U$8*$B598)</f>
        <v>0.58127208204369141</v>
      </c>
      <c r="T598" s="26">
        <v>0</v>
      </c>
      <c r="U598" s="10">
        <v>0</v>
      </c>
      <c r="V598" s="85">
        <f t="shared" ref="V598" si="5826">$T$8*SIN($B598*$U$8)</f>
        <v>2.441127792584675</v>
      </c>
      <c r="X598" s="21">
        <f t="shared" ref="X598" si="5827">N598*S598+P598*S601-O598*T598-Q598*T601</f>
        <v>-4.4500804158948544</v>
      </c>
      <c r="Y598" s="24">
        <f t="shared" ref="Y598" si="5828">(N598*T598+O598*S598+P598*T601+Q598*S601)</f>
        <v>0</v>
      </c>
      <c r="Z598" s="22">
        <f t="shared" ref="Z598" si="5829">N598*U598+P598*U601-O598*V598-Q598*V601</f>
        <v>0</v>
      </c>
      <c r="AA598" s="23">
        <f t="shared" ref="AA598" si="5830">(N598*V598+O598*U598+P598*V601+Q598*U601)</f>
        <v>-16.014601574838952</v>
      </c>
      <c r="AB598" s="8"/>
      <c r="AC598" s="21">
        <v>1</v>
      </c>
      <c r="AD598" s="24">
        <v>0</v>
      </c>
      <c r="AE598" s="22">
        <v>0</v>
      </c>
      <c r="AF598" s="23">
        <v>0</v>
      </c>
      <c r="AH598" s="21">
        <f t="shared" ref="AH598" si="5831">X598*AC598+Z598*AC601-Y598*AD598-AA598*AD601</f>
        <v>120.04694990873861</v>
      </c>
      <c r="AI598" s="24">
        <f t="shared" ref="AI598" si="5832">(X598*AD598+Y598*AC598+Z598*AD601+AA598*AC601)</f>
        <v>0</v>
      </c>
      <c r="AJ598" s="22">
        <f t="shared" ref="AJ598" si="5833">X598*AE598+Z598*AE601-Y598*AF598-AA598*AF601</f>
        <v>0</v>
      </c>
      <c r="AK598" s="23">
        <f t="shared" ref="AK598" si="5834">(X598*AF598+Y598*AE598+Z598*AF601+AA598*AE601)</f>
        <v>-16.014601574838952</v>
      </c>
      <c r="AL598" s="8"/>
      <c r="AM598" s="25">
        <f t="shared" ref="AM598" si="5835">COS($AO$8*$B598)</f>
        <v>0.58127208204369141</v>
      </c>
      <c r="AN598" s="26">
        <v>0</v>
      </c>
      <c r="AO598" s="10">
        <v>0</v>
      </c>
      <c r="AP598" s="85">
        <f t="shared" ref="AP598" si="5836">$AN$8*SIN($B598*$AO$8)</f>
        <v>2.441127792584675</v>
      </c>
      <c r="AR598" s="21">
        <f t="shared" ref="AR598" si="5837">AH598*AM598+AJ598*AM601-AI598*AN598-AK598*AN601</f>
        <v>74.123683737726083</v>
      </c>
      <c r="AS598" s="24">
        <f t="shared" ref="AS598" si="5838">(AH598*AN598+AI598*AM598+AJ598*AN601+AK598*AM601)</f>
        <v>0</v>
      </c>
      <c r="AT598" s="22">
        <f t="shared" ref="AT598" si="5839">AH598*AO598+AJ598*AO601-AI598*AP598-AK598*AP601</f>
        <v>0</v>
      </c>
      <c r="AU598" s="23">
        <f t="shared" ref="AU598" si="5840">(AH598*AP598+AI598*AO598+AJ598*AP601+AK598*AO601)</f>
        <v>283.74110503673535</v>
      </c>
      <c r="AV598" s="8"/>
      <c r="AW598" s="21">
        <v>1</v>
      </c>
      <c r="AX598" s="24">
        <v>0</v>
      </c>
      <c r="AY598" s="22">
        <v>0</v>
      </c>
      <c r="AZ598" s="23">
        <v>0</v>
      </c>
      <c r="BB598" s="21">
        <f t="shared" ref="BB598" si="5841">AR598*AW598+AT598*AW601-AS598*AX598-AU598*AX601</f>
        <v>-1347.1164401149745</v>
      </c>
      <c r="BC598" s="24">
        <f t="shared" ref="BC598" si="5842">(AR598*AX598+AS598*AW598+AT598*AX601+AU598*AW601)</f>
        <v>0</v>
      </c>
      <c r="BD598" s="22">
        <f t="shared" ref="BD598" si="5843">AR598*AY598+AT598*AY601-AS598*AZ598-AU598*AZ601</f>
        <v>0</v>
      </c>
      <c r="BE598" s="23">
        <f t="shared" ref="BE598" si="5844">(AR598*AZ598+AS598*AY598+AT598*AZ601+AU598*AY601)</f>
        <v>283.74110503673535</v>
      </c>
      <c r="BF598" s="8"/>
      <c r="BG598" s="25">
        <f t="shared" ref="BG598" si="5845">COS($BI$8*$B598)</f>
        <v>0.85529595144942772</v>
      </c>
      <c r="BH598" s="26">
        <v>0</v>
      </c>
      <c r="BI598" s="10">
        <v>0</v>
      </c>
      <c r="BJ598" s="85">
        <f t="shared" ref="BJ598" si="5846">$BH$8*SIN($B598*$BI$8)</f>
        <v>1.5544193510465454</v>
      </c>
      <c r="BL598" s="21">
        <f t="shared" ref="BL598" si="5847">BB598*BG598+BD598*BG601-BC598*BH598-BE598*BH601</f>
        <v>-1201.1890889564622</v>
      </c>
      <c r="BM598" s="24">
        <f t="shared" ref="BM598" si="5848">(BB598*BH598+BC598*BG598+BD598*BH601+BE598*BG601)</f>
        <v>0</v>
      </c>
      <c r="BN598" s="22">
        <f t="shared" ref="BN598" si="5849">BB598*BI598+BD598*BI601-BC598*BJ598-BE598*BJ601</f>
        <v>0</v>
      </c>
      <c r="BO598" s="23">
        <f t="shared" ref="BO598" si="5850">(BB598*BJ598+BC598*BI598+BD598*BJ601+BE598*BI601)</f>
        <v>-1851.3012442299444</v>
      </c>
      <c r="BQ598" s="27">
        <f t="shared" ref="BQ598" si="5851">20*LOG((2*$BL$8)/(($BL$8*BL598+BN598+$BL$8*BL601+BN601)^2+($BL$8*BM598+BO598+$BL$8*BM601+BO601)^2)^0.5)</f>
        <v>-62.380855547037626</v>
      </c>
      <c r="BS598" s="64">
        <f t="shared" ref="BS598" si="5852">((BL598^2+BM598^2)/(BL601^2+BM601^2))^0.5</f>
        <v>1.5411581462726509</v>
      </c>
      <c r="BT598" s="4"/>
      <c r="BU598" s="8"/>
      <c r="BV598" s="8"/>
      <c r="BW598" s="88"/>
      <c r="BX598" s="57"/>
      <c r="BY598" s="8"/>
      <c r="BZ598" s="8"/>
      <c r="CA598" s="8"/>
    </row>
    <row r="599" spans="2:79" ht="18.649999999999999" customHeight="1" thickBot="1">
      <c r="D599" s="25"/>
      <c r="E599" s="10"/>
      <c r="F599" s="10"/>
      <c r="G599" s="31"/>
      <c r="I599" s="29"/>
      <c r="L599" s="30"/>
      <c r="N599" s="29"/>
      <c r="Q599" s="30"/>
      <c r="S599" s="29"/>
      <c r="V599" s="30"/>
      <c r="X599" s="29"/>
      <c r="AA599" s="30"/>
      <c r="AC599" s="29"/>
      <c r="AF599" s="30"/>
      <c r="AH599" s="29"/>
      <c r="AK599" s="30"/>
      <c r="AM599" s="29"/>
      <c r="AP599" s="30"/>
      <c r="AR599" s="29"/>
      <c r="AU599" s="30"/>
      <c r="AW599" s="29"/>
      <c r="AZ599" s="30"/>
      <c r="BB599" s="29"/>
      <c r="BE599" s="30"/>
      <c r="BG599" s="29"/>
      <c r="BJ599" s="30"/>
      <c r="BL599" s="29"/>
      <c r="BO599" s="30"/>
      <c r="BS599" s="65"/>
      <c r="BT599" s="65"/>
      <c r="BU599" s="8"/>
      <c r="BV599" s="8"/>
      <c r="BW599" s="88"/>
      <c r="BX599" s="57"/>
      <c r="BY599" s="8"/>
      <c r="BZ599" s="8"/>
      <c r="CA599" s="8"/>
    </row>
    <row r="600" spans="2:79" ht="18.649999999999999" customHeight="1" thickBot="1">
      <c r="D600" s="254" t="s">
        <v>24</v>
      </c>
      <c r="E600" s="255"/>
      <c r="F600" s="256" t="s">
        <v>25</v>
      </c>
      <c r="G600" s="257"/>
      <c r="H600" s="123"/>
      <c r="I600" s="242" t="s">
        <v>4</v>
      </c>
      <c r="J600" s="243"/>
      <c r="K600" s="244" t="s">
        <v>5</v>
      </c>
      <c r="L600" s="245"/>
      <c r="M600" s="123"/>
      <c r="N600" s="242" t="s">
        <v>6</v>
      </c>
      <c r="O600" s="243"/>
      <c r="P600" s="244" t="s">
        <v>7</v>
      </c>
      <c r="Q600" s="245"/>
      <c r="R600" s="123"/>
      <c r="S600" s="242" t="s">
        <v>34</v>
      </c>
      <c r="T600" s="243"/>
      <c r="U600" s="244" t="s">
        <v>35</v>
      </c>
      <c r="V600" s="245"/>
      <c r="W600" s="123"/>
      <c r="X600" s="242" t="s">
        <v>47</v>
      </c>
      <c r="Y600" s="243"/>
      <c r="Z600" s="244" t="s">
        <v>48</v>
      </c>
      <c r="AA600" s="245"/>
      <c r="AB600" s="127"/>
      <c r="AC600" s="242" t="s">
        <v>63</v>
      </c>
      <c r="AD600" s="243"/>
      <c r="AE600" s="244" t="s">
        <v>8</v>
      </c>
      <c r="AF600" s="245"/>
      <c r="AG600" s="123"/>
      <c r="AH600" s="242" t="s">
        <v>78</v>
      </c>
      <c r="AI600" s="243"/>
      <c r="AJ600" s="244" t="s">
        <v>79</v>
      </c>
      <c r="AK600" s="245"/>
      <c r="AL600" s="127"/>
      <c r="AM600" s="242" t="s">
        <v>67</v>
      </c>
      <c r="AN600" s="243"/>
      <c r="AO600" s="244" t="s">
        <v>66</v>
      </c>
      <c r="AP600" s="245"/>
      <c r="AQ600" s="123"/>
      <c r="AR600" s="242" t="s">
        <v>83</v>
      </c>
      <c r="AS600" s="243"/>
      <c r="AT600" s="244" t="s">
        <v>82</v>
      </c>
      <c r="AU600" s="245"/>
      <c r="AV600" s="127"/>
      <c r="AW600" s="242" t="s">
        <v>71</v>
      </c>
      <c r="AX600" s="243"/>
      <c r="AY600" s="244" t="s">
        <v>70</v>
      </c>
      <c r="AZ600" s="245"/>
      <c r="BA600" s="123"/>
      <c r="BB600" s="124" t="s">
        <v>87</v>
      </c>
      <c r="BC600" s="125"/>
      <c r="BD600" s="122" t="s">
        <v>86</v>
      </c>
      <c r="BE600" s="126"/>
      <c r="BF600" s="127"/>
      <c r="BG600" s="242" t="s">
        <v>74</v>
      </c>
      <c r="BH600" s="243"/>
      <c r="BI600" s="244" t="s">
        <v>75</v>
      </c>
      <c r="BJ600" s="245"/>
      <c r="BK600" s="123"/>
      <c r="BL600" s="242" t="s">
        <v>91</v>
      </c>
      <c r="BM600" s="243"/>
      <c r="BN600" s="244" t="s">
        <v>90</v>
      </c>
      <c r="BO600" s="245"/>
      <c r="BP600" s="123"/>
      <c r="BQ600" s="35" t="s">
        <v>166</v>
      </c>
      <c r="BS600" s="66" t="s">
        <v>121</v>
      </c>
      <c r="BT600" s="65"/>
      <c r="BU600" s="8"/>
      <c r="BV600" s="8"/>
      <c r="BW600" s="88"/>
      <c r="BX600" s="57"/>
      <c r="BY600" s="8"/>
      <c r="BZ600" s="8"/>
      <c r="CA600" s="8"/>
    </row>
    <row r="601" spans="2:79" ht="18.649999999999999" customHeight="1" thickTop="1" thickBot="1">
      <c r="D601" s="15">
        <v>0</v>
      </c>
      <c r="E601" s="145">
        <f t="shared" ref="E601" si="5853">(1/$E$8)*SIN($B598*$F$8)</f>
        <v>0.17270824244120914</v>
      </c>
      <c r="F601" s="15">
        <f t="shared" ref="F601" si="5854">COS($F$8*$B598)</f>
        <v>0.8553050724366229</v>
      </c>
      <c r="G601" s="37">
        <v>0</v>
      </c>
      <c r="I601" s="21">
        <v>0</v>
      </c>
      <c r="J601" s="24">
        <f t="shared" ref="J601" si="5855">(TAN($K$8*$B598))/$J$8</f>
        <v>5.0089327863465387</v>
      </c>
      <c r="K601" s="22">
        <v>1</v>
      </c>
      <c r="L601" s="23">
        <v>0</v>
      </c>
      <c r="N601" s="21">
        <f t="shared" ref="N601" si="5856">D601*I598+F601*I601-E601*J598-G601*J601</f>
        <v>0</v>
      </c>
      <c r="O601" s="24">
        <f t="shared" ref="O601" si="5857">(D601*J598+E601*I598+F601*J601+G601*I601)</f>
        <v>4.4568738620975115</v>
      </c>
      <c r="P601" s="22">
        <f t="shared" ref="P601" si="5858">D601*K598+F601*K601-E601*L598-G601*L601</f>
        <v>0.8553050724366229</v>
      </c>
      <c r="Q601" s="23">
        <f t="shared" ref="Q601" si="5859">(D601*L598+E601*K598+F601*L601+G601*K601)</f>
        <v>0</v>
      </c>
      <c r="S601" s="15">
        <v>0</v>
      </c>
      <c r="T601" s="145">
        <f t="shared" ref="T601" si="5860">(1/$T$8)*SIN($B598*$U$8)</f>
        <v>0.27123642139829723</v>
      </c>
      <c r="U601" s="15">
        <f t="shared" ref="U601" si="5861">COS($U$8*$B598)</f>
        <v>0.58127208204369141</v>
      </c>
      <c r="V601" s="37">
        <v>0</v>
      </c>
      <c r="X601" s="21">
        <f t="shared" ref="X601" si="5862">N601*S598+P601*S601-O601*T598-Q601*T601</f>
        <v>0</v>
      </c>
      <c r="Y601" s="24">
        <f t="shared" ref="Y601" si="5863">(N601*T598+O601*S598+P601*T601+Q601*S601)</f>
        <v>2.8226462362790494</v>
      </c>
      <c r="Z601" s="22">
        <f t="shared" ref="Z601" si="5864">N601*U598+P601*U601-O601*V598-Q601*V601</f>
        <v>-10.382633692572668</v>
      </c>
      <c r="AA601" s="23">
        <f t="shared" ref="AA601" si="5865">(N601*V598+O601*U598+P601*V601+Q601*U601)</f>
        <v>0</v>
      </c>
      <c r="AB601" s="8"/>
      <c r="AC601" s="21">
        <v>0</v>
      </c>
      <c r="AD601" s="24">
        <f t="shared" ref="AD601" si="5866">(TAN($AE$8*$B598))/$AD$8</f>
        <v>7.7739698825998076</v>
      </c>
      <c r="AE601" s="22">
        <v>1</v>
      </c>
      <c r="AF601" s="23">
        <v>0</v>
      </c>
      <c r="AH601" s="21">
        <f t="shared" ref="AH601" si="5867">X601*AC598+Z601*AC601-Y601*AD598-AA601*AD601</f>
        <v>0</v>
      </c>
      <c r="AI601" s="24">
        <f t="shared" ref="AI601" si="5868">(X601*AD598+Y601*AC598+Z601*AD601+AA601*AC601)</f>
        <v>-77.89163539184689</v>
      </c>
      <c r="AJ601" s="22">
        <f t="shared" ref="AJ601" si="5869">X601*AE598+Z601*AE601-Y601*AF598-AA601*AF601</f>
        <v>-10.382633692572668</v>
      </c>
      <c r="AK601" s="23">
        <f t="shared" ref="AK601" si="5870">(X601*AF598+Y601*AE598+Z601*AF601+AA601*AE601)</f>
        <v>0</v>
      </c>
      <c r="AL601" s="8"/>
      <c r="AM601" s="15">
        <v>0</v>
      </c>
      <c r="AN601" s="85">
        <f t="shared" ref="AN601" si="5871">(1/$AN$8)*SIN($B598*$AO$8)</f>
        <v>0.27123642139829723</v>
      </c>
      <c r="AO601" s="25">
        <f t="shared" ref="AO601" si="5872">COS($AO$8*$B598)</f>
        <v>0.58127208204369141</v>
      </c>
      <c r="AP601" s="37">
        <v>0</v>
      </c>
      <c r="AR601" s="21">
        <f t="shared" ref="AR601" si="5873">AH601*AM598+AJ601*AM601-AI601*AN598-AK601*AN601</f>
        <v>0</v>
      </c>
      <c r="AS601" s="24">
        <f t="shared" ref="AS601" si="5874">(AH601*AN598+AI601*AM598+AJ601*AN601+AK601*AM601)</f>
        <v>-48.092381485469723</v>
      </c>
      <c r="AT601" s="22">
        <f t="shared" ref="AT601" si="5875">AH601*AO598+AJ601*AO601-AI601*AP598-AK601*AP601</f>
        <v>184.10830086133086</v>
      </c>
      <c r="AU601" s="23">
        <f t="shared" ref="AU601" si="5876">(AH601*AP598+AI601*AO598+AJ601*AP601+AK601*AO601)</f>
        <v>0</v>
      </c>
      <c r="AV601" s="8"/>
      <c r="AW601" s="21">
        <v>0</v>
      </c>
      <c r="AX601" s="24">
        <f t="shared" ref="AX601" si="5877">(TAN($AY$8*$B598))/$AX$8</f>
        <v>5.0089327863465387</v>
      </c>
      <c r="AY601" s="22">
        <v>1</v>
      </c>
      <c r="AZ601" s="23">
        <v>0</v>
      </c>
      <c r="BB601" s="21">
        <f t="shared" ref="BB601" si="5878">AR601*AW598+AT601*AW601-AS601*AX598-AU601*AX601</f>
        <v>0</v>
      </c>
      <c r="BC601" s="24">
        <f t="shared" ref="BC601" si="5879">(AR601*AX598+AS601*AW598+AT601*AX601+AU601*AW601)</f>
        <v>874.09372293740319</v>
      </c>
      <c r="BD601" s="22">
        <f t="shared" ref="BD601" si="5880">AR601*AY598+AT601*AY601-AS601*AZ598-AU601*AZ601</f>
        <v>184.10830086133086</v>
      </c>
      <c r="BE601" s="23">
        <f t="shared" ref="BE601" si="5881">(AR601*AZ598+AS601*AY598+AT601*AZ601+AU601*AY601)</f>
        <v>0</v>
      </c>
      <c r="BF601" s="8"/>
      <c r="BG601" s="15">
        <v>0</v>
      </c>
      <c r="BH601" s="85">
        <f t="shared" ref="BH601" si="5882">(1/$BH$8)*SIN($B598*$BI$8)</f>
        <v>0.17271326122739394</v>
      </c>
      <c r="BI601" s="25">
        <f t="shared" ref="BI601" si="5883">COS($BI$8*$B598)</f>
        <v>0.85529595144942772</v>
      </c>
      <c r="BJ601" s="37">
        <v>0</v>
      </c>
      <c r="BL601" s="21">
        <f t="shared" ref="BL601" si="5884">BB601*BG598+BD601*BG601-BC601*BH598-BE601*BH601</f>
        <v>0</v>
      </c>
      <c r="BM601" s="24">
        <f t="shared" ref="BM601" si="5885">(BB601*BH598+BC601*BG598+BD601*BH601+BE601*BG601)</f>
        <v>779.40676747651332</v>
      </c>
      <c r="BN601" s="22">
        <f t="shared" ref="BN601" si="5886">BB601*BI598+BD601*BI601-BC601*BJ598-BE601*BJ601</f>
        <v>-1201.2411132072875</v>
      </c>
      <c r="BO601" s="23">
        <f t="shared" ref="BO601" si="5887">(BB601*BJ598+BC601*BI598+BD601*BJ601+BE601*BI601)</f>
        <v>0</v>
      </c>
      <c r="BQ601" s="38">
        <f t="shared" ref="BQ601" si="5888">(180/PI())*ATAN(-1*(($BL$8*BM598+BO598+$BL$8*BM601+BO601)/($BL$8*BL598+BN598+$BL$8*BL601+BN601)))</f>
        <v>-24.04503879018111</v>
      </c>
      <c r="BS601" s="67">
        <f t="shared" ref="BS601" si="5889">20*LOG(((($BL$8*BL598+BN598-$BL$8*BL601-BN601)^2+($BL$8*BM598+BO598-$BL$8*BM601-BO601)^2)/(($BL$8*BL598+BN598+$BL$8*BL601+BN601)^2+($BL$8*BM598+BO598+$BL$8*BM601+BO601)^2))^0.5)</f>
        <v>-2.5101454187074179E-6</v>
      </c>
      <c r="BT601" s="65"/>
      <c r="BU601" s="8"/>
      <c r="BV601" s="8"/>
      <c r="BW601" s="88"/>
      <c r="BX601" s="57"/>
      <c r="BY601" s="8"/>
      <c r="BZ601" s="8"/>
      <c r="CA601" s="8"/>
    </row>
    <row r="602" spans="2:79" ht="18.649999999999999" customHeight="1">
      <c r="BS602" s="32"/>
      <c r="BU602" s="8"/>
      <c r="BV602" s="8"/>
      <c r="BW602" s="88"/>
      <c r="BX602" s="57"/>
      <c r="BY602" s="8"/>
      <c r="BZ602" s="8"/>
      <c r="CA602" s="8"/>
    </row>
    <row r="603" spans="2:79" ht="18.649999999999999" customHeight="1" thickBot="1">
      <c r="D603" s="8"/>
      <c r="E603" s="8" t="s">
        <v>93</v>
      </c>
      <c r="F603" s="8"/>
      <c r="G603" s="8"/>
      <c r="H603" s="8"/>
      <c r="I603" s="8"/>
      <c r="J603" s="8" t="s">
        <v>94</v>
      </c>
      <c r="K603" s="8"/>
      <c r="L603" s="8"/>
      <c r="M603" s="8"/>
      <c r="N603" s="8"/>
      <c r="O603" s="8" t="s">
        <v>95</v>
      </c>
      <c r="P603" s="8"/>
      <c r="Q603" s="8"/>
      <c r="R603" s="8"/>
      <c r="S603" s="8"/>
      <c r="T603" s="8" t="s">
        <v>96</v>
      </c>
      <c r="U603" s="8"/>
      <c r="V603" s="8"/>
      <c r="W603" s="8"/>
      <c r="X603" s="8"/>
      <c r="Y603" s="8" t="s">
        <v>97</v>
      </c>
      <c r="Z603" s="8"/>
      <c r="AA603" s="8"/>
      <c r="AB603" s="8"/>
      <c r="AC603" s="8"/>
      <c r="AD603" s="8" t="s">
        <v>98</v>
      </c>
      <c r="AE603" s="8"/>
      <c r="AF603" s="8"/>
      <c r="AG603" s="8"/>
      <c r="AH603" s="8"/>
      <c r="AI603" s="8" t="s">
        <v>99</v>
      </c>
      <c r="AJ603" s="8"/>
      <c r="AK603" s="8"/>
      <c r="AL603" s="8"/>
      <c r="AM603" s="8"/>
      <c r="AN603" s="8" t="s">
        <v>96</v>
      </c>
      <c r="AO603" s="8"/>
      <c r="AP603" s="8"/>
      <c r="AQ603" s="8"/>
      <c r="AR603" s="8"/>
      <c r="AS603" s="8" t="s">
        <v>100</v>
      </c>
      <c r="AT603" s="8"/>
      <c r="AU603" s="8"/>
      <c r="AV603" s="8"/>
      <c r="AW603" s="8"/>
      <c r="AX603" s="8" t="s">
        <v>94</v>
      </c>
      <c r="AY603" s="8"/>
      <c r="AZ603" s="8"/>
      <c r="BA603" s="8"/>
      <c r="BB603" s="8"/>
      <c r="BC603" s="8" t="s">
        <v>101</v>
      </c>
      <c r="BD603" s="8"/>
      <c r="BE603" s="8"/>
      <c r="BF603" s="8"/>
      <c r="BG603" s="8"/>
      <c r="BH603" s="8" t="s">
        <v>96</v>
      </c>
      <c r="BI603" s="8"/>
      <c r="BJ603" s="8"/>
      <c r="BK603" s="8"/>
      <c r="BL603" s="8"/>
      <c r="BM603" s="8" t="s">
        <v>102</v>
      </c>
      <c r="BN603" s="8"/>
      <c r="BO603" s="8"/>
      <c r="BP603" s="8"/>
      <c r="BU603" s="8"/>
      <c r="BV603" s="8"/>
      <c r="BW603" s="88"/>
      <c r="BX603" s="57"/>
      <c r="BY603" s="8"/>
      <c r="BZ603" s="8"/>
      <c r="CA603" s="8"/>
    </row>
    <row r="604" spans="2:79" ht="18.649999999999999" customHeight="1" thickBot="1">
      <c r="B604" s="16"/>
      <c r="D604" s="250" t="s">
        <v>22</v>
      </c>
      <c r="E604" s="251"/>
      <c r="F604" s="252" t="s">
        <v>23</v>
      </c>
      <c r="G604" s="253"/>
      <c r="H604" s="123"/>
      <c r="I604" s="242" t="s">
        <v>1</v>
      </c>
      <c r="J604" s="243"/>
      <c r="K604" s="244" t="s">
        <v>2</v>
      </c>
      <c r="L604" s="245"/>
      <c r="M604" s="123"/>
      <c r="N604" s="242" t="s">
        <v>43</v>
      </c>
      <c r="O604" s="243"/>
      <c r="P604" s="244" t="s">
        <v>44</v>
      </c>
      <c r="Q604" s="245"/>
      <c r="R604" s="123"/>
      <c r="S604" s="242" t="s">
        <v>32</v>
      </c>
      <c r="T604" s="243"/>
      <c r="U604" s="244" t="s">
        <v>33</v>
      </c>
      <c r="V604" s="245"/>
      <c r="W604" s="123"/>
      <c r="X604" s="242" t="s">
        <v>45</v>
      </c>
      <c r="Y604" s="243"/>
      <c r="Z604" s="244" t="s">
        <v>46</v>
      </c>
      <c r="AA604" s="245"/>
      <c r="AB604" s="127"/>
      <c r="AC604" s="242" t="s">
        <v>62</v>
      </c>
      <c r="AD604" s="243"/>
      <c r="AE604" s="244" t="s">
        <v>3</v>
      </c>
      <c r="AF604" s="245"/>
      <c r="AG604" s="123"/>
      <c r="AH604" s="242" t="s">
        <v>76</v>
      </c>
      <c r="AI604" s="243"/>
      <c r="AJ604" s="244" t="s">
        <v>77</v>
      </c>
      <c r="AK604" s="245"/>
      <c r="AL604" s="127"/>
      <c r="AM604" s="242" t="s">
        <v>64</v>
      </c>
      <c r="AN604" s="243"/>
      <c r="AO604" s="244" t="s">
        <v>65</v>
      </c>
      <c r="AP604" s="245"/>
      <c r="AQ604" s="123"/>
      <c r="AR604" s="242" t="s">
        <v>80</v>
      </c>
      <c r="AS604" s="243"/>
      <c r="AT604" s="244" t="s">
        <v>81</v>
      </c>
      <c r="AU604" s="245"/>
      <c r="AV604" s="127"/>
      <c r="AW604" s="242" t="s">
        <v>68</v>
      </c>
      <c r="AX604" s="243"/>
      <c r="AY604" s="244" t="s">
        <v>69</v>
      </c>
      <c r="AZ604" s="245"/>
      <c r="BA604" s="123"/>
      <c r="BB604" s="246" t="s">
        <v>84</v>
      </c>
      <c r="BC604" s="247"/>
      <c r="BD604" s="248" t="s">
        <v>85</v>
      </c>
      <c r="BE604" s="249"/>
      <c r="BF604" s="127"/>
      <c r="BG604" s="242" t="s">
        <v>72</v>
      </c>
      <c r="BH604" s="243"/>
      <c r="BI604" s="244" t="s">
        <v>73</v>
      </c>
      <c r="BJ604" s="245"/>
      <c r="BK604" s="123"/>
      <c r="BL604" s="242" t="s">
        <v>88</v>
      </c>
      <c r="BM604" s="243"/>
      <c r="BN604" s="244" t="s">
        <v>89</v>
      </c>
      <c r="BO604" s="245"/>
      <c r="BP604" s="123"/>
      <c r="BQ604" s="19" t="s">
        <v>165</v>
      </c>
      <c r="BS604" s="63" t="s">
        <v>120</v>
      </c>
      <c r="BT604" s="4"/>
      <c r="BU604" s="8"/>
      <c r="BV604" s="8"/>
      <c r="BW604" s="88"/>
      <c r="BX604" s="57"/>
      <c r="BY604" s="8"/>
      <c r="BZ604" s="8"/>
      <c r="CA604" s="8"/>
    </row>
    <row r="605" spans="2:79" ht="18.649999999999999" customHeight="1" thickTop="1" thickBot="1">
      <c r="B605" s="39">
        <v>1.66</v>
      </c>
      <c r="D605" s="25">
        <f t="shared" ref="D605" si="5890">COS($F$8*$B605)</f>
        <v>0.85184476411997978</v>
      </c>
      <c r="E605" s="26">
        <v>0</v>
      </c>
      <c r="F605" s="10">
        <v>0</v>
      </c>
      <c r="G605" s="85">
        <f t="shared" ref="G605" si="5891">$E$8*SIN($B605*$F$8)</f>
        <v>1.5713829834169595</v>
      </c>
      <c r="I605" s="21">
        <v>1</v>
      </c>
      <c r="J605" s="24">
        <v>0</v>
      </c>
      <c r="K605" s="22">
        <v>0</v>
      </c>
      <c r="L605" s="23">
        <v>0</v>
      </c>
      <c r="N605" s="21">
        <f t="shared" ref="N605" si="5892">D605*I605+F605*I608-E605*J605-G605*J608</f>
        <v>-7.5172398380161773</v>
      </c>
      <c r="O605" s="24">
        <f t="shared" ref="O605" si="5893">(D605*J605+E605*I605+F605*J608+G605*I608)</f>
        <v>0</v>
      </c>
      <c r="P605" s="22">
        <f t="shared" ref="P605" si="5894">D605*K605+F605*K608-E605*L605-G605*L608</f>
        <v>0</v>
      </c>
      <c r="Q605" s="23">
        <f t="shared" ref="Q605" si="5895">(D605*L605+E605*K605+F605*L608+G605*K608)</f>
        <v>1.5713829834169595</v>
      </c>
      <c r="S605" s="25">
        <f t="shared" ref="S605" si="5896">COS($U$8*$B605)</f>
        <v>0.5718011101136895</v>
      </c>
      <c r="T605" s="26">
        <v>0</v>
      </c>
      <c r="U605" s="10">
        <v>0</v>
      </c>
      <c r="V605" s="85">
        <f t="shared" ref="V605" si="5897">$T$8*SIN($B605*$U$8)</f>
        <v>2.4611768352263459</v>
      </c>
      <c r="X605" s="21">
        <f t="shared" ref="X605" si="5898">N605*S605+P605*S608-O605*T605-Q605*T608</f>
        <v>-4.7280829063745786</v>
      </c>
      <c r="Y605" s="24">
        <f t="shared" ref="Y605" si="5899">(N605*T605+O605*S605+P605*T608+Q605*S608)</f>
        <v>0</v>
      </c>
      <c r="Z605" s="22">
        <f t="shared" ref="Z605" si="5900">N605*U605+P605*U608-O605*V605-Q605*V608</f>
        <v>0</v>
      </c>
      <c r="AA605" s="23">
        <f t="shared" ref="AA605" si="5901">(N605*V605+O605*U605+P605*V608+Q605*U608)</f>
        <v>-17.602738019834486</v>
      </c>
      <c r="AB605" s="8"/>
      <c r="AC605" s="21">
        <v>1</v>
      </c>
      <c r="AD605" s="24">
        <v>0</v>
      </c>
      <c r="AE605" s="22">
        <v>0</v>
      </c>
      <c r="AF605" s="23">
        <v>0</v>
      </c>
      <c r="AH605" s="21">
        <f t="shared" ref="AH605" si="5902">X605*AC605+Z605*AC608-Y605*AD605-AA605*AD608</f>
        <v>146.48127401194753</v>
      </c>
      <c r="AI605" s="24">
        <f t="shared" ref="AI605" si="5903">(X605*AD605+Y605*AC605+Z605*AD608+AA605*AC608)</f>
        <v>0</v>
      </c>
      <c r="AJ605" s="22">
        <f t="shared" ref="AJ605" si="5904">X605*AE605+Z605*AE608-Y605*AF605-AA605*AF608</f>
        <v>0</v>
      </c>
      <c r="AK605" s="23">
        <f t="shared" ref="AK605" si="5905">(X605*AF605+Y605*AE605+Z605*AF608+AA605*AE608)</f>
        <v>-17.602738019834486</v>
      </c>
      <c r="AL605" s="8"/>
      <c r="AM605" s="25">
        <f t="shared" ref="AM605" si="5906">COS($AO$8*$B605)</f>
        <v>0.5718011101136895</v>
      </c>
      <c r="AN605" s="26">
        <v>0</v>
      </c>
      <c r="AO605" s="10">
        <v>0</v>
      </c>
      <c r="AP605" s="85">
        <f t="shared" ref="AP605" si="5907">$AN$8*SIN($B605*$AO$8)</f>
        <v>2.4611768352263459</v>
      </c>
      <c r="AR605" s="21">
        <f t="shared" ref="AR605" si="5908">AH605*AM605+AJ605*AM608-AI605*AN605-AK605*AN608</f>
        <v>88.571871874340772</v>
      </c>
      <c r="AS605" s="24">
        <f t="shared" ref="AS605" si="5909">(AH605*AN605+AI605*AM605+AJ605*AN608+AK605*AM608)</f>
        <v>0</v>
      </c>
      <c r="AT605" s="22">
        <f t="shared" ref="AT605" si="5910">AH605*AO605+AJ605*AO608-AI605*AP605-AK605*AP608</f>
        <v>0</v>
      </c>
      <c r="AU605" s="23">
        <f t="shared" ref="AU605" si="5911">(AH605*AP605+AI605*AO605+AJ605*AP608+AK605*AO608)</f>
        <v>350.45105325186637</v>
      </c>
      <c r="AV605" s="8"/>
      <c r="AW605" s="21">
        <v>1</v>
      </c>
      <c r="AX605" s="24">
        <v>0</v>
      </c>
      <c r="AY605" s="22">
        <v>0</v>
      </c>
      <c r="AZ605" s="23">
        <v>0</v>
      </c>
      <c r="BB605" s="21">
        <f t="shared" ref="BB605" si="5912">AR605*AW605+AT605*AW608-AS605*AX605-AU605*AX608</f>
        <v>-1777.907875281192</v>
      </c>
      <c r="BC605" s="24">
        <f t="shared" ref="BC605" si="5913">(AR605*AX605+AS605*AW605+AT605*AX608+AU605*AW608)</f>
        <v>0</v>
      </c>
      <c r="BD605" s="22">
        <f t="shared" ref="BD605" si="5914">AR605*AY605+AT605*AY608-AS605*AZ605-AU605*AZ608</f>
        <v>0</v>
      </c>
      <c r="BE605" s="23">
        <f t="shared" ref="BE605" si="5915">(AR605*AZ605+AS605*AY605+AT605*AZ608+AU605*AY608)</f>
        <v>350.45105325186637</v>
      </c>
      <c r="BF605" s="8"/>
      <c r="BG605" s="25">
        <f t="shared" ref="BG605" si="5916">COS($BI$8*$B605)</f>
        <v>0.8518354308776932</v>
      </c>
      <c r="BH605" s="26">
        <v>0</v>
      </c>
      <c r="BI605" s="10">
        <v>0</v>
      </c>
      <c r="BJ605" s="85">
        <f t="shared" ref="BJ605" si="5917">$BH$8*SIN($B605*$BI$8)</f>
        <v>1.5714285183592456</v>
      </c>
      <c r="BL605" s="21">
        <f t="shared" ref="BL605" si="5918">BB605*BG605+BD605*BG608-BC605*BH605-BE605*BH608</f>
        <v>-1575.6747853753334</v>
      </c>
      <c r="BM605" s="24">
        <f t="shared" ref="BM605" si="5919">(BB605*BH605+BC605*BG605+BD605*BH608+BE605*BG608)</f>
        <v>0</v>
      </c>
      <c r="BN605" s="22">
        <f t="shared" ref="BN605" si="5920">BB605*BI605+BD605*BI608-BC605*BJ605-BE605*BJ608</f>
        <v>0</v>
      </c>
      <c r="BO605" s="23">
        <f t="shared" ref="BO605" si="5921">(BB605*BJ605+BC605*BI605+BD605*BJ608+BE605*BI608)</f>
        <v>-2495.3285142840132</v>
      </c>
      <c r="BQ605" s="27">
        <f t="shared" ref="BQ605" si="5922">20*LOG((2*$BL$8)/(($BL$8*BL605+BN605+$BL$8*BL608+BN608)^2+($BL$8*BM605+BO605+$BL$8*BM608+BO608)^2)^0.5)</f>
        <v>-64.836732921622158</v>
      </c>
      <c r="BS605" s="64">
        <f t="shared" ref="BS605" si="5923">((BL605^2+BM605^2)/(BL608^2+BM608^2))^0.5</f>
        <v>1.5835893580381859</v>
      </c>
      <c r="BT605" s="4"/>
      <c r="BU605" s="8"/>
      <c r="BV605" s="8"/>
      <c r="BW605" s="88"/>
      <c r="BX605" s="57"/>
      <c r="BY605" s="8"/>
      <c r="BZ605" s="8"/>
      <c r="CA605" s="8"/>
    </row>
    <row r="606" spans="2:79" ht="18.649999999999999" customHeight="1" thickBot="1">
      <c r="D606" s="25"/>
      <c r="E606" s="10"/>
      <c r="F606" s="10"/>
      <c r="G606" s="31"/>
      <c r="I606" s="29"/>
      <c r="L606" s="30"/>
      <c r="N606" s="29"/>
      <c r="Q606" s="30"/>
      <c r="S606" s="29"/>
      <c r="V606" s="30"/>
      <c r="X606" s="29"/>
      <c r="AA606" s="30"/>
      <c r="AC606" s="29"/>
      <c r="AF606" s="30"/>
      <c r="AH606" s="29"/>
      <c r="AK606" s="30"/>
      <c r="AM606" s="29"/>
      <c r="AP606" s="30"/>
      <c r="AR606" s="29"/>
      <c r="AU606" s="30"/>
      <c r="AW606" s="29"/>
      <c r="AZ606" s="30"/>
      <c r="BB606" s="29"/>
      <c r="BE606" s="30"/>
      <c r="BG606" s="29"/>
      <c r="BJ606" s="30"/>
      <c r="BL606" s="29"/>
      <c r="BO606" s="30"/>
      <c r="BS606" s="65"/>
      <c r="BT606" s="65"/>
      <c r="BU606" s="8"/>
      <c r="BV606" s="8"/>
      <c r="BW606" s="88"/>
      <c r="BX606" s="57"/>
      <c r="BY606" s="8"/>
      <c r="BZ606" s="8"/>
      <c r="CA606" s="8"/>
    </row>
    <row r="607" spans="2:79" ht="18.649999999999999" customHeight="1" thickBot="1">
      <c r="D607" s="254" t="s">
        <v>24</v>
      </c>
      <c r="E607" s="255"/>
      <c r="F607" s="256" t="s">
        <v>25</v>
      </c>
      <c r="G607" s="257"/>
      <c r="H607" s="123"/>
      <c r="I607" s="242" t="s">
        <v>4</v>
      </c>
      <c r="J607" s="243"/>
      <c r="K607" s="244" t="s">
        <v>5</v>
      </c>
      <c r="L607" s="245"/>
      <c r="M607" s="123"/>
      <c r="N607" s="242" t="s">
        <v>6</v>
      </c>
      <c r="O607" s="243"/>
      <c r="P607" s="244" t="s">
        <v>7</v>
      </c>
      <c r="Q607" s="245"/>
      <c r="R607" s="123"/>
      <c r="S607" s="242" t="s">
        <v>34</v>
      </c>
      <c r="T607" s="243"/>
      <c r="U607" s="244" t="s">
        <v>35</v>
      </c>
      <c r="V607" s="245"/>
      <c r="W607" s="123"/>
      <c r="X607" s="242" t="s">
        <v>47</v>
      </c>
      <c r="Y607" s="243"/>
      <c r="Z607" s="244" t="s">
        <v>48</v>
      </c>
      <c r="AA607" s="245"/>
      <c r="AB607" s="127"/>
      <c r="AC607" s="242" t="s">
        <v>63</v>
      </c>
      <c r="AD607" s="243"/>
      <c r="AE607" s="244" t="s">
        <v>8</v>
      </c>
      <c r="AF607" s="245"/>
      <c r="AG607" s="123"/>
      <c r="AH607" s="242" t="s">
        <v>78</v>
      </c>
      <c r="AI607" s="243"/>
      <c r="AJ607" s="244" t="s">
        <v>79</v>
      </c>
      <c r="AK607" s="245"/>
      <c r="AL607" s="127"/>
      <c r="AM607" s="242" t="s">
        <v>67</v>
      </c>
      <c r="AN607" s="243"/>
      <c r="AO607" s="244" t="s">
        <v>66</v>
      </c>
      <c r="AP607" s="245"/>
      <c r="AQ607" s="123"/>
      <c r="AR607" s="242" t="s">
        <v>83</v>
      </c>
      <c r="AS607" s="243"/>
      <c r="AT607" s="244" t="s">
        <v>82</v>
      </c>
      <c r="AU607" s="245"/>
      <c r="AV607" s="127"/>
      <c r="AW607" s="242" t="s">
        <v>71</v>
      </c>
      <c r="AX607" s="243"/>
      <c r="AY607" s="244" t="s">
        <v>70</v>
      </c>
      <c r="AZ607" s="245"/>
      <c r="BA607" s="123"/>
      <c r="BB607" s="124" t="s">
        <v>87</v>
      </c>
      <c r="BC607" s="125"/>
      <c r="BD607" s="122" t="s">
        <v>86</v>
      </c>
      <c r="BE607" s="126"/>
      <c r="BF607" s="127"/>
      <c r="BG607" s="242" t="s">
        <v>74</v>
      </c>
      <c r="BH607" s="243"/>
      <c r="BI607" s="244" t="s">
        <v>75</v>
      </c>
      <c r="BJ607" s="245"/>
      <c r="BK607" s="123"/>
      <c r="BL607" s="242" t="s">
        <v>91</v>
      </c>
      <c r="BM607" s="243"/>
      <c r="BN607" s="244" t="s">
        <v>90</v>
      </c>
      <c r="BO607" s="245"/>
      <c r="BP607" s="123"/>
      <c r="BQ607" s="35" t="s">
        <v>166</v>
      </c>
      <c r="BS607" s="66" t="s">
        <v>121</v>
      </c>
      <c r="BT607" s="65"/>
      <c r="BU607" s="8"/>
      <c r="BV607" s="8"/>
      <c r="BW607" s="88"/>
      <c r="BX607" s="57"/>
      <c r="BY607" s="8"/>
      <c r="BZ607" s="8"/>
      <c r="CA607" s="8"/>
    </row>
    <row r="608" spans="2:79" ht="18.649999999999999" customHeight="1" thickTop="1" thickBot="1">
      <c r="D608" s="15">
        <v>0</v>
      </c>
      <c r="E608" s="145">
        <f t="shared" ref="E608" si="5924">(1/$E$8)*SIN($B605*$F$8)</f>
        <v>0.17459810926855104</v>
      </c>
      <c r="F608" s="15">
        <f t="shared" ref="F608" si="5925">COS($F$8*$B605)</f>
        <v>0.85184476411997978</v>
      </c>
      <c r="G608" s="37">
        <v>0</v>
      </c>
      <c r="I608" s="21">
        <v>0</v>
      </c>
      <c r="J608" s="24">
        <f t="shared" ref="J608" si="5926">(TAN($K$8*$B605))/$J$8</f>
        <v>5.3259356187869944</v>
      </c>
      <c r="K608" s="22">
        <v>1</v>
      </c>
      <c r="L608" s="23">
        <v>0</v>
      </c>
      <c r="N608" s="21">
        <f t="shared" ref="N608" si="5927">D608*I605+F608*I608-E608*J605-G608*J608</f>
        <v>0</v>
      </c>
      <c r="O608" s="24">
        <f t="shared" ref="O608" si="5928">(D608*J605+E608*I605+F608*J608+G608*I608)</f>
        <v>4.711468480172357</v>
      </c>
      <c r="P608" s="22">
        <f t="shared" ref="P608" si="5929">D608*K605+F608*K608-E608*L605-G608*L608</f>
        <v>0.85184476411997978</v>
      </c>
      <c r="Q608" s="23">
        <f t="shared" ref="Q608" si="5930">(D608*L605+E608*K605+F608*L608+G608*K608)</f>
        <v>0</v>
      </c>
      <c r="S608" s="15">
        <v>0</v>
      </c>
      <c r="T608" s="145">
        <f t="shared" ref="T608" si="5931">(1/$T$8)*SIN($B605*$U$8)</f>
        <v>0.27346409280292727</v>
      </c>
      <c r="U608" s="15">
        <f t="shared" ref="U608" si="5932">COS($U$8*$B605)</f>
        <v>0.5718011101136895</v>
      </c>
      <c r="V608" s="37">
        <v>0</v>
      </c>
      <c r="X608" s="21">
        <f t="shared" ref="X608" si="5933">N608*S605+P608*S608-O608*T605-Q608*T608</f>
        <v>0</v>
      </c>
      <c r="Y608" s="24">
        <f t="shared" ref="Y608" si="5934">(N608*T605+O608*S605+P608*T608+Q608*S608)</f>
        <v>2.9269718628572048</v>
      </c>
      <c r="Z608" s="22">
        <f t="shared" ref="Z608" si="5935">N608*U605+P608*U608-O608*V605-Q608*V608</f>
        <v>-11.108671301530945</v>
      </c>
      <c r="AA608" s="23">
        <f t="shared" ref="AA608" si="5936">(N608*V605+O608*U605+P608*V608+Q608*U608)</f>
        <v>0</v>
      </c>
      <c r="AB608" s="8"/>
      <c r="AC608" s="21">
        <v>0</v>
      </c>
      <c r="AD608" s="24">
        <f t="shared" ref="AD608" si="5937">(TAN($AE$8*$B605))/$AD$8</f>
        <v>8.5901043773952548</v>
      </c>
      <c r="AE608" s="22">
        <v>1</v>
      </c>
      <c r="AF608" s="23">
        <v>0</v>
      </c>
      <c r="AH608" s="21">
        <f t="shared" ref="AH608" si="5938">X608*AC605+Z608*AC608-Y608*AD605-AA608*AD608</f>
        <v>0</v>
      </c>
      <c r="AI608" s="24">
        <f t="shared" ref="AI608" si="5939">(X608*AD605+Y608*AC605+Z608*AD608+AA608*AC608)</f>
        <v>-92.497674111468811</v>
      </c>
      <c r="AJ608" s="22">
        <f t="shared" ref="AJ608" si="5940">X608*AE605+Z608*AE608-Y608*AF605-AA608*AF608</f>
        <v>-11.108671301530945</v>
      </c>
      <c r="AK608" s="23">
        <f t="shared" ref="AK608" si="5941">(X608*AF605+Y608*AE605+Z608*AF608+AA608*AE608)</f>
        <v>0</v>
      </c>
      <c r="AL608" s="8"/>
      <c r="AM608" s="15">
        <v>0</v>
      </c>
      <c r="AN608" s="85">
        <f t="shared" ref="AN608" si="5942">(1/$AN$8)*SIN($B605*$AO$8)</f>
        <v>0.27346409280292727</v>
      </c>
      <c r="AO608" s="25">
        <f t="shared" ref="AO608" si="5943">COS($AO$8*$B605)</f>
        <v>0.5718011101136895</v>
      </c>
      <c r="AP608" s="37">
        <v>0</v>
      </c>
      <c r="AR608" s="21">
        <f t="shared" ref="AR608" si="5944">AH608*AM605+AJ608*AM608-AI608*AN605-AK608*AN608</f>
        <v>0</v>
      </c>
      <c r="AS608" s="24">
        <f t="shared" ref="AS608" si="5945">(AH608*AN605+AI608*AM605+AJ608*AN608+AK608*AM608)</f>
        <v>-55.928095459591219</v>
      </c>
      <c r="AT608" s="22">
        <f t="shared" ref="AT608" si="5946">AH608*AO605+AJ608*AO608-AI608*AP605-AK608*AP608</f>
        <v>221.30118225335923</v>
      </c>
      <c r="AU608" s="23">
        <f t="shared" ref="AU608" si="5947">(AH608*AP605+AI608*AO605+AJ608*AP608+AK608*AO608)</f>
        <v>0</v>
      </c>
      <c r="AV608" s="8"/>
      <c r="AW608" s="21">
        <v>0</v>
      </c>
      <c r="AX608" s="24">
        <f t="shared" ref="AX608" si="5948">(TAN($AY$8*$B605))/$AX$8</f>
        <v>5.3259356187869944</v>
      </c>
      <c r="AY608" s="22">
        <v>1</v>
      </c>
      <c r="AZ608" s="23">
        <v>0</v>
      </c>
      <c r="BB608" s="21">
        <f t="shared" ref="BB608" si="5949">AR608*AW605+AT608*AW608-AS608*AX605-AU608*AX608</f>
        <v>0</v>
      </c>
      <c r="BC608" s="24">
        <f t="shared" ref="BC608" si="5950">(AR608*AX605+AS608*AW605+AT608*AX608+AU608*AW608)</f>
        <v>1122.7077535832468</v>
      </c>
      <c r="BD608" s="22">
        <f t="shared" ref="BD608" si="5951">AR608*AY605+AT608*AY608-AS608*AZ605-AU608*AZ608</f>
        <v>221.30118225335923</v>
      </c>
      <c r="BE608" s="23">
        <f t="shared" ref="BE608" si="5952">(AR608*AZ605+AS608*AY605+AT608*AZ608+AU608*AY608)</f>
        <v>0</v>
      </c>
      <c r="BF608" s="8"/>
      <c r="BG608" s="15">
        <v>0</v>
      </c>
      <c r="BH608" s="85">
        <f t="shared" ref="BH608" si="5953">(1/$BH$8)*SIN($B605*$BI$8)</f>
        <v>0.17460316870658282</v>
      </c>
      <c r="BI608" s="25">
        <f t="shared" ref="BI608" si="5954">COS($BI$8*$B605)</f>
        <v>0.8518354308776932</v>
      </c>
      <c r="BJ608" s="37">
        <v>0</v>
      </c>
      <c r="BL608" s="21">
        <f t="shared" ref="BL608" si="5955">BB608*BG605+BD608*BG608-BC608*BH605-BE608*BH608</f>
        <v>0</v>
      </c>
      <c r="BM608" s="24">
        <f t="shared" ref="BM608" si="5956">(BB608*BH605+BC608*BG605+BD608*BH608+BE608*BG608)</f>
        <v>995.00213068326161</v>
      </c>
      <c r="BN608" s="22">
        <f t="shared" ref="BN608" si="5957">BB608*BI605+BD608*BI608-BC608*BJ605-BE608*BJ608</f>
        <v>-1575.7427938252254</v>
      </c>
      <c r="BO608" s="23">
        <f t="shared" ref="BO608" si="5958">(BB608*BJ605+BC608*BI605+BD608*BJ608+BE608*BI608)</f>
        <v>0</v>
      </c>
      <c r="BQ608" s="38">
        <f t="shared" ref="BQ608" si="5959">(180/PI())*ATAN(-1*(($BL$8*BM605+BO605+$BL$8*BM608+BO608)/($BL$8*BL605+BN605+$BL$8*BL608+BN608)))</f>
        <v>-25.458177669410311</v>
      </c>
      <c r="BS608" s="67">
        <f t="shared" ref="BS608" si="5960">20*LOG(((($BL$8*BL605+BN605-$BL$8*BL608-BN608)^2+($BL$8*BM605+BO605-$BL$8*BM608-BO608)^2)/(($BL$8*BL605+BN605+$BL$8*BL608+BN608)^2+($BL$8*BM605+BO605+$BL$8*BM608+BO608)^2))^0.5)</f>
        <v>-1.4259723040103339E-6</v>
      </c>
      <c r="BT608" s="65"/>
      <c r="BU608" s="8"/>
      <c r="BV608" s="8"/>
      <c r="BW608" s="88"/>
      <c r="BX608" s="57"/>
      <c r="BY608" s="8"/>
      <c r="BZ608" s="8"/>
      <c r="CA608" s="8"/>
    </row>
    <row r="609" spans="2:79" ht="18.649999999999999" customHeight="1">
      <c r="BS609" s="32"/>
      <c r="BU609" s="8"/>
      <c r="BV609" s="8"/>
      <c r="BW609" s="88"/>
      <c r="BX609" s="57"/>
      <c r="BY609" s="8"/>
      <c r="BZ609" s="8"/>
      <c r="CA609" s="8"/>
    </row>
    <row r="610" spans="2:79" ht="18.649999999999999" customHeight="1" thickBot="1">
      <c r="D610" s="8"/>
      <c r="E610" s="8" t="s">
        <v>93</v>
      </c>
      <c r="F610" s="8"/>
      <c r="G610" s="8"/>
      <c r="H610" s="8"/>
      <c r="I610" s="8"/>
      <c r="J610" s="8" t="s">
        <v>94</v>
      </c>
      <c r="K610" s="8"/>
      <c r="L610" s="8"/>
      <c r="M610" s="8"/>
      <c r="N610" s="8"/>
      <c r="O610" s="8" t="s">
        <v>95</v>
      </c>
      <c r="P610" s="8"/>
      <c r="Q610" s="8"/>
      <c r="R610" s="8"/>
      <c r="S610" s="8"/>
      <c r="T610" s="8" t="s">
        <v>96</v>
      </c>
      <c r="U610" s="8"/>
      <c r="V610" s="8"/>
      <c r="W610" s="8"/>
      <c r="X610" s="8"/>
      <c r="Y610" s="8" t="s">
        <v>97</v>
      </c>
      <c r="Z610" s="8"/>
      <c r="AA610" s="8"/>
      <c r="AB610" s="8"/>
      <c r="AC610" s="8"/>
      <c r="AD610" s="8" t="s">
        <v>98</v>
      </c>
      <c r="AE610" s="8"/>
      <c r="AF610" s="8"/>
      <c r="AG610" s="8"/>
      <c r="AH610" s="8"/>
      <c r="AI610" s="8" t="s">
        <v>99</v>
      </c>
      <c r="AJ610" s="8"/>
      <c r="AK610" s="8"/>
      <c r="AL610" s="8"/>
      <c r="AM610" s="8"/>
      <c r="AN610" s="8" t="s">
        <v>96</v>
      </c>
      <c r="AO610" s="8"/>
      <c r="AP610" s="8"/>
      <c r="AQ610" s="8"/>
      <c r="AR610" s="8"/>
      <c r="AS610" s="8" t="s">
        <v>100</v>
      </c>
      <c r="AT610" s="8"/>
      <c r="AU610" s="8"/>
      <c r="AV610" s="8"/>
      <c r="AW610" s="8"/>
      <c r="AX610" s="8" t="s">
        <v>94</v>
      </c>
      <c r="AY610" s="8"/>
      <c r="AZ610" s="8"/>
      <c r="BA610" s="8"/>
      <c r="BB610" s="8"/>
      <c r="BC610" s="8" t="s">
        <v>101</v>
      </c>
      <c r="BD610" s="8"/>
      <c r="BE610" s="8"/>
      <c r="BF610" s="8"/>
      <c r="BG610" s="8"/>
      <c r="BH610" s="8" t="s">
        <v>96</v>
      </c>
      <c r="BI610" s="8"/>
      <c r="BJ610" s="8"/>
      <c r="BK610" s="8"/>
      <c r="BL610" s="8"/>
      <c r="BM610" s="8" t="s">
        <v>102</v>
      </c>
      <c r="BN610" s="8"/>
      <c r="BO610" s="8"/>
      <c r="BP610" s="8"/>
      <c r="BU610" s="8"/>
      <c r="BV610" s="8"/>
      <c r="BW610" s="88"/>
      <c r="BX610" s="57"/>
      <c r="BY610" s="8"/>
      <c r="BZ610" s="8"/>
      <c r="CA610" s="8"/>
    </row>
    <row r="611" spans="2:79" ht="18.649999999999999" customHeight="1" thickBot="1">
      <c r="B611" s="16"/>
      <c r="D611" s="250" t="s">
        <v>22</v>
      </c>
      <c r="E611" s="251"/>
      <c r="F611" s="252" t="s">
        <v>23</v>
      </c>
      <c r="G611" s="253"/>
      <c r="H611" s="123"/>
      <c r="I611" s="242" t="s">
        <v>1</v>
      </c>
      <c r="J611" s="243"/>
      <c r="K611" s="244" t="s">
        <v>2</v>
      </c>
      <c r="L611" s="245"/>
      <c r="M611" s="123"/>
      <c r="N611" s="242" t="s">
        <v>43</v>
      </c>
      <c r="O611" s="243"/>
      <c r="P611" s="244" t="s">
        <v>44</v>
      </c>
      <c r="Q611" s="245"/>
      <c r="R611" s="123"/>
      <c r="S611" s="242" t="s">
        <v>32</v>
      </c>
      <c r="T611" s="243"/>
      <c r="U611" s="244" t="s">
        <v>33</v>
      </c>
      <c r="V611" s="245"/>
      <c r="W611" s="123"/>
      <c r="X611" s="242" t="s">
        <v>45</v>
      </c>
      <c r="Y611" s="243"/>
      <c r="Z611" s="244" t="s">
        <v>46</v>
      </c>
      <c r="AA611" s="245"/>
      <c r="AB611" s="127"/>
      <c r="AC611" s="242" t="s">
        <v>62</v>
      </c>
      <c r="AD611" s="243"/>
      <c r="AE611" s="244" t="s">
        <v>3</v>
      </c>
      <c r="AF611" s="245"/>
      <c r="AG611" s="123"/>
      <c r="AH611" s="242" t="s">
        <v>76</v>
      </c>
      <c r="AI611" s="243"/>
      <c r="AJ611" s="244" t="s">
        <v>77</v>
      </c>
      <c r="AK611" s="245"/>
      <c r="AL611" s="127"/>
      <c r="AM611" s="242" t="s">
        <v>64</v>
      </c>
      <c r="AN611" s="243"/>
      <c r="AO611" s="244" t="s">
        <v>65</v>
      </c>
      <c r="AP611" s="245"/>
      <c r="AQ611" s="123"/>
      <c r="AR611" s="242" t="s">
        <v>80</v>
      </c>
      <c r="AS611" s="243"/>
      <c r="AT611" s="244" t="s">
        <v>81</v>
      </c>
      <c r="AU611" s="245"/>
      <c r="AV611" s="127"/>
      <c r="AW611" s="242" t="s">
        <v>68</v>
      </c>
      <c r="AX611" s="243"/>
      <c r="AY611" s="244" t="s">
        <v>69</v>
      </c>
      <c r="AZ611" s="245"/>
      <c r="BA611" s="123"/>
      <c r="BB611" s="246" t="s">
        <v>84</v>
      </c>
      <c r="BC611" s="247"/>
      <c r="BD611" s="248" t="s">
        <v>85</v>
      </c>
      <c r="BE611" s="249"/>
      <c r="BF611" s="127"/>
      <c r="BG611" s="242" t="s">
        <v>72</v>
      </c>
      <c r="BH611" s="243"/>
      <c r="BI611" s="244" t="s">
        <v>73</v>
      </c>
      <c r="BJ611" s="245"/>
      <c r="BK611" s="123"/>
      <c r="BL611" s="242" t="s">
        <v>88</v>
      </c>
      <c r="BM611" s="243"/>
      <c r="BN611" s="244" t="s">
        <v>89</v>
      </c>
      <c r="BO611" s="245"/>
      <c r="BP611" s="123"/>
      <c r="BQ611" s="19" t="s">
        <v>165</v>
      </c>
      <c r="BS611" s="63" t="s">
        <v>120</v>
      </c>
      <c r="BT611" s="4"/>
      <c r="BU611" s="8"/>
      <c r="BV611" s="8"/>
      <c r="BW611" s="88"/>
      <c r="BX611" s="57"/>
      <c r="BY611" s="8"/>
      <c r="BZ611" s="8"/>
      <c r="CA611" s="8"/>
    </row>
    <row r="612" spans="2:79" ht="18.649999999999999" customHeight="1" thickTop="1" thickBot="1">
      <c r="B612" s="39">
        <v>1.68</v>
      </c>
      <c r="D612" s="25">
        <f t="shared" ref="D612" si="5961">COS($F$8*$B612)</f>
        <v>0.84834687402806164</v>
      </c>
      <c r="E612" s="26">
        <v>0</v>
      </c>
      <c r="F612" s="10">
        <v>0</v>
      </c>
      <c r="G612" s="85">
        <f t="shared" ref="G612" si="5962">$E$8*SIN($B612*$F$8)</f>
        <v>1.588322458426294</v>
      </c>
      <c r="I612" s="21">
        <v>1</v>
      </c>
      <c r="J612" s="24">
        <v>0</v>
      </c>
      <c r="K612" s="22">
        <v>0</v>
      </c>
      <c r="L612" s="23">
        <v>0</v>
      </c>
      <c r="N612" s="21">
        <f t="shared" ref="N612" si="5963">D612*I612+F612*I615-E612*J612-G612*J615</f>
        <v>-8.1773587773744065</v>
      </c>
      <c r="O612" s="24">
        <f t="shared" ref="O612" si="5964">(D612*J612+E612*I612+F612*J615+G612*I615)</f>
        <v>0</v>
      </c>
      <c r="P612" s="22">
        <f t="shared" ref="P612" si="5965">D612*K612+F612*K615-E612*L612-G612*L615</f>
        <v>0</v>
      </c>
      <c r="Q612" s="23">
        <f t="shared" ref="Q612" si="5966">(D612*L612+E612*K612+F612*L615+G612*K615)</f>
        <v>1.588322458426294</v>
      </c>
      <c r="S612" s="25">
        <f t="shared" ref="S612" si="5967">COS($U$8*$B612)</f>
        <v>0.56225330984963084</v>
      </c>
      <c r="T612" s="26">
        <v>0</v>
      </c>
      <c r="U612" s="10">
        <v>0</v>
      </c>
      <c r="V612" s="85">
        <f t="shared" ref="V612" si="5968">$T$8*SIN($B612*$U$8)</f>
        <v>2.4808951892549218</v>
      </c>
      <c r="X612" s="21">
        <f t="shared" ref="X612" si="5969">N612*S612+P612*S615-O612*T612-Q612*T615</f>
        <v>-5.0355760990839507</v>
      </c>
      <c r="Y612" s="24">
        <f t="shared" ref="Y612" si="5970">(N612*T612+O612*S612+P612*T615+Q612*S615)</f>
        <v>0</v>
      </c>
      <c r="Z612" s="22">
        <f t="shared" ref="Z612" si="5971">N612*U612+P612*U615-O612*V612-Q612*V615</f>
        <v>0</v>
      </c>
      <c r="AA612" s="23">
        <f t="shared" ref="AA612" si="5972">(N612*V612+O612*U612+P612*V615+Q612*U615)</f>
        <v>-19.394130492240986</v>
      </c>
      <c r="AB612" s="8"/>
      <c r="AC612" s="21">
        <v>1</v>
      </c>
      <c r="AD612" s="24">
        <v>0</v>
      </c>
      <c r="AE612" s="22">
        <v>0</v>
      </c>
      <c r="AF612" s="23">
        <v>0</v>
      </c>
      <c r="AH612" s="21">
        <f t="shared" ref="AH612" si="5973">X612*AC612+Z612*AC615-Y612*AD612-AA612*AD615</f>
        <v>180.98085650779581</v>
      </c>
      <c r="AI612" s="24">
        <f t="shared" ref="AI612" si="5974">(X612*AD612+Y612*AC612+Z612*AD615+AA612*AC615)</f>
        <v>0</v>
      </c>
      <c r="AJ612" s="22">
        <f t="shared" ref="AJ612" si="5975">X612*AE612+Z612*AE615-Y612*AF612-AA612*AF615</f>
        <v>0</v>
      </c>
      <c r="AK612" s="23">
        <f t="shared" ref="AK612" si="5976">(X612*AF612+Y612*AE612+Z612*AF615+AA612*AE615)</f>
        <v>-19.394130492240986</v>
      </c>
      <c r="AL612" s="8"/>
      <c r="AM612" s="25">
        <f t="shared" ref="AM612" si="5977">COS($AO$8*$B612)</f>
        <v>0.56225330984963084</v>
      </c>
      <c r="AN612" s="26">
        <v>0</v>
      </c>
      <c r="AO612" s="10">
        <v>0</v>
      </c>
      <c r="AP612" s="85">
        <f t="shared" ref="AP612" si="5978">$AN$8*SIN($B612*$AO$8)</f>
        <v>2.4808951892549218</v>
      </c>
      <c r="AR612" s="21">
        <f t="shared" ref="AR612" si="5979">AH612*AM612+AJ612*AM615-AI612*AN612-AK612*AN615</f>
        <v>107.10317503959405</v>
      </c>
      <c r="AS612" s="24">
        <f t="shared" ref="AS612" si="5980">(AH612*AN612+AI612*AM612+AJ612*AN615+AK612*AM615)</f>
        <v>0</v>
      </c>
      <c r="AT612" s="22">
        <f t="shared" ref="AT612" si="5981">AH612*AO612+AJ612*AO615-AI612*AP612-AK612*AP615</f>
        <v>0</v>
      </c>
      <c r="AU612" s="23">
        <f t="shared" ref="AU612" si="5982">(AH612*AP612+AI612*AO612+AJ612*AP615+AK612*AO615)</f>
        <v>438.09012219650776</v>
      </c>
      <c r="AV612" s="8"/>
      <c r="AW612" s="21">
        <v>1</v>
      </c>
      <c r="AX612" s="24">
        <v>0</v>
      </c>
      <c r="AY612" s="22">
        <v>0</v>
      </c>
      <c r="AZ612" s="23">
        <v>0</v>
      </c>
      <c r="BB612" s="21">
        <f t="shared" ref="BB612" si="5983">AR612*AW612+AT612*AW615-AS612*AX612-AU612*AX615</f>
        <v>-2382.3613985774682</v>
      </c>
      <c r="BC612" s="24">
        <f t="shared" ref="BC612" si="5984">(AR612*AX612+AS612*AW612+AT612*AX615+AU612*AW615)</f>
        <v>0</v>
      </c>
      <c r="BD612" s="22">
        <f t="shared" ref="BD612" si="5985">AR612*AY612+AT612*AY615-AS612*AZ612-AU612*AZ615</f>
        <v>0</v>
      </c>
      <c r="BE612" s="23">
        <f t="shared" ref="BE612" si="5986">(AR612*AZ612+AS612*AY612+AT612*AZ615+AU612*AY615)</f>
        <v>438.09012219650776</v>
      </c>
      <c r="BF612" s="8"/>
      <c r="BG612" s="25">
        <f t="shared" ref="BG612" si="5987">COS($BI$8*$B612)</f>
        <v>0.84833732651312066</v>
      </c>
      <c r="BH612" s="26">
        <v>0</v>
      </c>
      <c r="BI612" s="10">
        <v>0</v>
      </c>
      <c r="BJ612" s="85">
        <f t="shared" ref="BJ612" si="5988">$BH$8*SIN($B612*$BI$8)</f>
        <v>1.5883683527447712</v>
      </c>
      <c r="BL612" s="21">
        <f t="shared" ref="BL612" si="5989">BB612*BG612+BD612*BG615-BC612*BH612-BE612*BH615</f>
        <v>-2098.3625980736042</v>
      </c>
      <c r="BM612" s="24">
        <f t="shared" ref="BM612" si="5990">(BB612*BH612+BC612*BG612+BD612*BH615+BE612*BG615)</f>
        <v>0</v>
      </c>
      <c r="BN612" s="22">
        <f t="shared" ref="BN612" si="5991">BB612*BI612+BD612*BI615-BC612*BJ612-BE612*BJ615</f>
        <v>0</v>
      </c>
      <c r="BO612" s="23">
        <f t="shared" ref="BO612" si="5992">(BB612*BJ612+BC612*BI612+BD612*BJ615+BE612*BI615)</f>
        <v>-3412.4192472652308</v>
      </c>
      <c r="BQ612" s="27">
        <f t="shared" ref="BQ612" si="5993">20*LOG((2*$BL$8)/(($BL$8*BL612+BN612+$BL$8*BL615+BN615)^2+($BL$8*BM612+BO612+$BL$8*BM615+BO615)^2)^0.5)</f>
        <v>-67.426527816907807</v>
      </c>
      <c r="BS612" s="64">
        <f t="shared" ref="BS612" si="5994">((BL612^2+BM612^2)/(BL615^2+BM615^2))^0.5</f>
        <v>1.6261599166032901</v>
      </c>
      <c r="BT612" s="4"/>
      <c r="BU612" s="8"/>
      <c r="BV612" s="8"/>
      <c r="BW612" s="88"/>
      <c r="BX612" s="57"/>
      <c r="BY612" s="8"/>
      <c r="BZ612" s="8"/>
      <c r="CA612" s="8"/>
    </row>
    <row r="613" spans="2:79" ht="18.649999999999999" customHeight="1" thickBot="1">
      <c r="D613" s="25"/>
      <c r="E613" s="10"/>
      <c r="F613" s="10"/>
      <c r="G613" s="31"/>
      <c r="I613" s="29"/>
      <c r="L613" s="30"/>
      <c r="N613" s="29"/>
      <c r="Q613" s="30"/>
      <c r="S613" s="29"/>
      <c r="V613" s="30"/>
      <c r="X613" s="29"/>
      <c r="AA613" s="30"/>
      <c r="AC613" s="29"/>
      <c r="AF613" s="30"/>
      <c r="AH613" s="29"/>
      <c r="AK613" s="30"/>
      <c r="AM613" s="29"/>
      <c r="AP613" s="30"/>
      <c r="AR613" s="29"/>
      <c r="AU613" s="30"/>
      <c r="AW613" s="29"/>
      <c r="AZ613" s="30"/>
      <c r="BB613" s="29"/>
      <c r="BE613" s="30"/>
      <c r="BG613" s="29"/>
      <c r="BJ613" s="30"/>
      <c r="BL613" s="29"/>
      <c r="BO613" s="30"/>
      <c r="BS613" s="65"/>
      <c r="BT613" s="65"/>
      <c r="BU613" s="8"/>
      <c r="BV613" s="8"/>
      <c r="BW613" s="88"/>
      <c r="BX613" s="57"/>
      <c r="BY613" s="8"/>
      <c r="BZ613" s="8"/>
      <c r="CA613" s="8"/>
    </row>
    <row r="614" spans="2:79" ht="18.649999999999999" customHeight="1" thickBot="1">
      <c r="D614" s="254" t="s">
        <v>24</v>
      </c>
      <c r="E614" s="255"/>
      <c r="F614" s="256" t="s">
        <v>25</v>
      </c>
      <c r="G614" s="257"/>
      <c r="H614" s="123"/>
      <c r="I614" s="242" t="s">
        <v>4</v>
      </c>
      <c r="J614" s="243"/>
      <c r="K614" s="244" t="s">
        <v>5</v>
      </c>
      <c r="L614" s="245"/>
      <c r="M614" s="123"/>
      <c r="N614" s="242" t="s">
        <v>6</v>
      </c>
      <c r="O614" s="243"/>
      <c r="P614" s="244" t="s">
        <v>7</v>
      </c>
      <c r="Q614" s="245"/>
      <c r="R614" s="123"/>
      <c r="S614" s="242" t="s">
        <v>34</v>
      </c>
      <c r="T614" s="243"/>
      <c r="U614" s="244" t="s">
        <v>35</v>
      </c>
      <c r="V614" s="245"/>
      <c r="W614" s="123"/>
      <c r="X614" s="242" t="s">
        <v>47</v>
      </c>
      <c r="Y614" s="243"/>
      <c r="Z614" s="244" t="s">
        <v>48</v>
      </c>
      <c r="AA614" s="245"/>
      <c r="AB614" s="127"/>
      <c r="AC614" s="242" t="s">
        <v>63</v>
      </c>
      <c r="AD614" s="243"/>
      <c r="AE614" s="244" t="s">
        <v>8</v>
      </c>
      <c r="AF614" s="245"/>
      <c r="AG614" s="123"/>
      <c r="AH614" s="242" t="s">
        <v>78</v>
      </c>
      <c r="AI614" s="243"/>
      <c r="AJ614" s="244" t="s">
        <v>79</v>
      </c>
      <c r="AK614" s="245"/>
      <c r="AL614" s="127"/>
      <c r="AM614" s="242" t="s">
        <v>67</v>
      </c>
      <c r="AN614" s="243"/>
      <c r="AO614" s="244" t="s">
        <v>66</v>
      </c>
      <c r="AP614" s="245"/>
      <c r="AQ614" s="123"/>
      <c r="AR614" s="242" t="s">
        <v>83</v>
      </c>
      <c r="AS614" s="243"/>
      <c r="AT614" s="244" t="s">
        <v>82</v>
      </c>
      <c r="AU614" s="245"/>
      <c r="AV614" s="127"/>
      <c r="AW614" s="242" t="s">
        <v>71</v>
      </c>
      <c r="AX614" s="243"/>
      <c r="AY614" s="244" t="s">
        <v>70</v>
      </c>
      <c r="AZ614" s="245"/>
      <c r="BA614" s="123"/>
      <c r="BB614" s="124" t="s">
        <v>87</v>
      </c>
      <c r="BC614" s="125"/>
      <c r="BD614" s="122" t="s">
        <v>86</v>
      </c>
      <c r="BE614" s="126"/>
      <c r="BF614" s="127"/>
      <c r="BG614" s="242" t="s">
        <v>74</v>
      </c>
      <c r="BH614" s="243"/>
      <c r="BI614" s="244" t="s">
        <v>75</v>
      </c>
      <c r="BJ614" s="245"/>
      <c r="BK614" s="123"/>
      <c r="BL614" s="242" t="s">
        <v>91</v>
      </c>
      <c r="BM614" s="243"/>
      <c r="BN614" s="244" t="s">
        <v>90</v>
      </c>
      <c r="BO614" s="245"/>
      <c r="BP614" s="123"/>
      <c r="BQ614" s="35" t="s">
        <v>166</v>
      </c>
      <c r="BS614" s="66" t="s">
        <v>121</v>
      </c>
      <c r="BT614" s="65"/>
      <c r="BU614" s="8"/>
      <c r="BV614" s="8"/>
      <c r="BW614" s="88"/>
      <c r="BX614" s="57"/>
      <c r="BY614" s="8"/>
      <c r="BZ614" s="8"/>
      <c r="CA614" s="8"/>
    </row>
    <row r="615" spans="2:79" ht="18.649999999999999" customHeight="1" thickTop="1" thickBot="1">
      <c r="D615" s="15">
        <v>0</v>
      </c>
      <c r="E615" s="145">
        <f t="shared" ref="E615" si="5995">(1/$E$8)*SIN($B612*$F$8)</f>
        <v>0.17648027315847709</v>
      </c>
      <c r="F615" s="15">
        <f t="shared" ref="F615" si="5996">COS($F$8*$B612)</f>
        <v>0.84834687402806164</v>
      </c>
      <c r="G615" s="37">
        <v>0</v>
      </c>
      <c r="I615" s="21">
        <v>0</v>
      </c>
      <c r="J615" s="24">
        <f t="shared" ref="J615" si="5997">(TAN($K$8*$B612))/$J$8</f>
        <v>5.6825398416547701</v>
      </c>
      <c r="K615" s="22">
        <v>1</v>
      </c>
      <c r="L615" s="23">
        <v>0</v>
      </c>
      <c r="N615" s="21">
        <f t="shared" ref="N615" si="5998">D615*I612+F615*I615-E615*J612-G615*J615</f>
        <v>0</v>
      </c>
      <c r="O615" s="24">
        <f t="shared" ref="O615" si="5999">(D615*J612+E615*I612+F615*J615+G615*I615)</f>
        <v>4.9972451843662178</v>
      </c>
      <c r="P615" s="22">
        <f t="shared" ref="P615" si="6000">D615*K612+F615*K615-E615*L612-G615*L615</f>
        <v>0.84834687402806164</v>
      </c>
      <c r="Q615" s="23">
        <f t="shared" ref="Q615" si="6001">(D615*L612+E615*K612+F615*L615+G615*K615)</f>
        <v>0</v>
      </c>
      <c r="S615" s="15">
        <v>0</v>
      </c>
      <c r="T615" s="145">
        <f t="shared" ref="T615" si="6002">(1/$T$8)*SIN($B612*$U$8)</f>
        <v>0.27565502102832462</v>
      </c>
      <c r="U615" s="15">
        <f t="shared" ref="U615" si="6003">COS($U$8*$B612)</f>
        <v>0.56225330984963084</v>
      </c>
      <c r="V615" s="37">
        <v>0</v>
      </c>
      <c r="X615" s="21">
        <f t="shared" ref="X615" si="6004">N615*S612+P615*S615-O615*T612-Q615*T615</f>
        <v>0</v>
      </c>
      <c r="Y615" s="24">
        <f t="shared" ref="Y615" si="6005">(N615*T612+O615*S612+P615*T615+Q615*S615)</f>
        <v>3.0435687204395534</v>
      </c>
      <c r="Z615" s="22">
        <f t="shared" ref="Z615" si="6006">N615*U612+P615*U615-O615*V612-Q615*V615</f>
        <v>-11.920655699598608</v>
      </c>
      <c r="AA615" s="23">
        <f t="shared" ref="AA615" si="6007">(N615*V612+O615*U612+P615*V615+Q615*U615)</f>
        <v>0</v>
      </c>
      <c r="AB615" s="8"/>
      <c r="AC615" s="21">
        <v>0</v>
      </c>
      <c r="AD615" s="24">
        <f t="shared" ref="AD615" si="6008">(TAN($AE$8*$B612))/$AD$8</f>
        <v>9.5913777975918748</v>
      </c>
      <c r="AE615" s="22">
        <v>1</v>
      </c>
      <c r="AF615" s="23">
        <v>0</v>
      </c>
      <c r="AH615" s="21">
        <f t="shared" ref="AH615" si="6009">X615*AC612+Z615*AC615-Y615*AD612-AA615*AD615</f>
        <v>0</v>
      </c>
      <c r="AI615" s="24">
        <f t="shared" ref="AI615" si="6010">(X615*AD612+Y615*AC612+Z615*AD615+AA615*AC615)</f>
        <v>-111.29194368942758</v>
      </c>
      <c r="AJ615" s="22">
        <f t="shared" ref="AJ615" si="6011">X615*AE612+Z615*AE615-Y615*AF612-AA615*AF615</f>
        <v>-11.920655699598608</v>
      </c>
      <c r="AK615" s="23">
        <f t="shared" ref="AK615" si="6012">(X615*AF612+Y615*AE612+Z615*AF615+AA615*AE615)</f>
        <v>0</v>
      </c>
      <c r="AL615" s="8"/>
      <c r="AM615" s="15">
        <v>0</v>
      </c>
      <c r="AN615" s="85">
        <f t="shared" ref="AN615" si="6013">(1/$AN$8)*SIN($B612*$AO$8)</f>
        <v>0.27565502102832462</v>
      </c>
      <c r="AO615" s="25">
        <f t="shared" ref="AO615" si="6014">COS($AO$8*$B612)</f>
        <v>0.56225330984963084</v>
      </c>
      <c r="AP615" s="37">
        <v>0</v>
      </c>
      <c r="AR615" s="21">
        <f t="shared" ref="AR615" si="6015">AH615*AM612+AJ615*AM615-AI615*AN612-AK615*AN615</f>
        <v>0</v>
      </c>
      <c r="AS615" s="24">
        <f t="shared" ref="AS615" si="6016">(AH615*AN612+AI615*AM612+AJ615*AN615+AK615*AM615)</f>
        <v>-65.860252296523669</v>
      </c>
      <c r="AT615" s="22">
        <f t="shared" ref="AT615" si="6017">AH615*AO612+AJ615*AO615-AI615*AP612-AK615*AP615</f>
        <v>269.40121957925334</v>
      </c>
      <c r="AU615" s="23">
        <f t="shared" ref="AU615" si="6018">(AH615*AP612+AI615*AO612+AJ615*AP615+AK615*AO615)</f>
        <v>0</v>
      </c>
      <c r="AV615" s="8"/>
      <c r="AW615" s="21">
        <v>0</v>
      </c>
      <c r="AX615" s="24">
        <f t="shared" ref="AX615" si="6019">(TAN($AY$8*$B612))/$AX$8</f>
        <v>5.6825398416547701</v>
      </c>
      <c r="AY615" s="22">
        <v>1</v>
      </c>
      <c r="AZ615" s="23">
        <v>0</v>
      </c>
      <c r="BB615" s="21">
        <f t="shared" ref="BB615" si="6020">AR615*AW612+AT615*AW615-AS615*AX612-AU615*AX615</f>
        <v>0</v>
      </c>
      <c r="BC615" s="24">
        <f t="shared" ref="BC615" si="6021">(AR615*AX612+AS615*AW612+AT615*AX615+AU615*AW615)</f>
        <v>1465.0229113529685</v>
      </c>
      <c r="BD615" s="22">
        <f t="shared" ref="BD615" si="6022">AR615*AY612+AT615*AY615-AS615*AZ612-AU615*AZ615</f>
        <v>269.40121957925334</v>
      </c>
      <c r="BE615" s="23">
        <f t="shared" ref="BE615" si="6023">(AR615*AZ612+AS615*AY612+AT615*AZ615+AU615*AY615)</f>
        <v>0</v>
      </c>
      <c r="BF615" s="8"/>
      <c r="BG615" s="15">
        <v>0</v>
      </c>
      <c r="BH615" s="85">
        <f t="shared" ref="BH615" si="6024">(1/$BH$8)*SIN($B612*$BI$8)</f>
        <v>0.17648537252719679</v>
      </c>
      <c r="BI615" s="25">
        <f t="shared" ref="BI615" si="6025">COS($BI$8*$B612)</f>
        <v>0.84833732651312066</v>
      </c>
      <c r="BJ615" s="37">
        <v>0</v>
      </c>
      <c r="BL615" s="21">
        <f t="shared" ref="BL615" si="6026">BB615*BG612+BD615*BG615-BC615*BH612-BE615*BH615</f>
        <v>0</v>
      </c>
      <c r="BM615" s="24">
        <f t="shared" ref="BM615" si="6027">(BB615*BH612+BC615*BG612+BD615*BH615+BE615*BG615)</f>
        <v>1290.3789944943715</v>
      </c>
      <c r="BN615" s="22">
        <f t="shared" ref="BN615" si="6028">BB615*BI612+BD615*BI615-BC615*BJ612-BE615*BJ615</f>
        <v>-2098.4529180618256</v>
      </c>
      <c r="BO615" s="23">
        <f t="shared" ref="BO615" si="6029">(BB615*BJ612+BC615*BI612+BD615*BJ615+BE615*BI615)</f>
        <v>0</v>
      </c>
      <c r="BQ615" s="38">
        <f t="shared" ref="BQ615" si="6030">(180/PI())*ATAN(-1*(($BL$8*BM612+BO612+$BL$8*BM615+BO615)/($BL$8*BL612+BN612+$BL$8*BL615+BN615)))</f>
        <v>-26.822577881920111</v>
      </c>
      <c r="BS615" s="67">
        <f t="shared" ref="BS615" si="6031">20*LOG(((($BL$8*BL612+BN612-$BL$8*BL615-BN615)^2+($BL$8*BM612+BO612-$BL$8*BM615-BO615)^2)/(($BL$8*BL612+BN612+$BL$8*BL615+BN615)^2+($BL$8*BM612+BO612+$BL$8*BM615+BO615)^2))^0.5)</f>
        <v>-7.8547355569868617E-7</v>
      </c>
      <c r="BT615" s="65"/>
      <c r="BU615" s="8"/>
      <c r="BV615" s="8"/>
      <c r="BW615" s="88"/>
      <c r="BX615" s="57"/>
      <c r="BY615" s="8"/>
      <c r="BZ615" s="8"/>
      <c r="CA615" s="8"/>
    </row>
    <row r="616" spans="2:79" ht="18.649999999999999" customHeight="1">
      <c r="BS616" s="32"/>
      <c r="BU616" s="8"/>
      <c r="BV616" s="8"/>
      <c r="BW616" s="88"/>
      <c r="BX616" s="57"/>
      <c r="BY616" s="8"/>
      <c r="BZ616" s="8"/>
      <c r="CA616" s="8"/>
    </row>
    <row r="617" spans="2:79" ht="18.649999999999999" customHeight="1" thickBot="1">
      <c r="D617" s="8"/>
      <c r="E617" s="8" t="s">
        <v>93</v>
      </c>
      <c r="F617" s="8"/>
      <c r="G617" s="8"/>
      <c r="H617" s="8"/>
      <c r="I617" s="8"/>
      <c r="J617" s="8" t="s">
        <v>94</v>
      </c>
      <c r="K617" s="8"/>
      <c r="L617" s="8"/>
      <c r="M617" s="8"/>
      <c r="N617" s="8"/>
      <c r="O617" s="8" t="s">
        <v>95</v>
      </c>
      <c r="P617" s="8"/>
      <c r="Q617" s="8"/>
      <c r="R617" s="8"/>
      <c r="S617" s="8"/>
      <c r="T617" s="8" t="s">
        <v>96</v>
      </c>
      <c r="U617" s="8"/>
      <c r="V617" s="8"/>
      <c r="W617" s="8"/>
      <c r="X617" s="8"/>
      <c r="Y617" s="8" t="s">
        <v>97</v>
      </c>
      <c r="Z617" s="8"/>
      <c r="AA617" s="8"/>
      <c r="AB617" s="8"/>
      <c r="AC617" s="8"/>
      <c r="AD617" s="8" t="s">
        <v>98</v>
      </c>
      <c r="AE617" s="8"/>
      <c r="AF617" s="8"/>
      <c r="AG617" s="8"/>
      <c r="AH617" s="8"/>
      <c r="AI617" s="8" t="s">
        <v>99</v>
      </c>
      <c r="AJ617" s="8"/>
      <c r="AK617" s="8"/>
      <c r="AL617" s="8"/>
      <c r="AM617" s="8"/>
      <c r="AN617" s="8" t="s">
        <v>96</v>
      </c>
      <c r="AO617" s="8"/>
      <c r="AP617" s="8"/>
      <c r="AQ617" s="8"/>
      <c r="AR617" s="8"/>
      <c r="AS617" s="8" t="s">
        <v>100</v>
      </c>
      <c r="AT617" s="8"/>
      <c r="AU617" s="8"/>
      <c r="AV617" s="8"/>
      <c r="AW617" s="8"/>
      <c r="AX617" s="8" t="s">
        <v>94</v>
      </c>
      <c r="AY617" s="8"/>
      <c r="AZ617" s="8"/>
      <c r="BA617" s="8"/>
      <c r="BB617" s="8"/>
      <c r="BC617" s="8" t="s">
        <v>101</v>
      </c>
      <c r="BD617" s="8"/>
      <c r="BE617" s="8"/>
      <c r="BF617" s="8"/>
      <c r="BG617" s="8"/>
      <c r="BH617" s="8" t="s">
        <v>96</v>
      </c>
      <c r="BI617" s="8"/>
      <c r="BJ617" s="8"/>
      <c r="BK617" s="8"/>
      <c r="BL617" s="8"/>
      <c r="BM617" s="8" t="s">
        <v>102</v>
      </c>
      <c r="BN617" s="8"/>
      <c r="BO617" s="8"/>
      <c r="BP617" s="8"/>
      <c r="BU617" s="8"/>
      <c r="BV617" s="8"/>
      <c r="BW617" s="88"/>
      <c r="BX617" s="57"/>
      <c r="BY617" s="8"/>
      <c r="BZ617" s="8"/>
      <c r="CA617" s="8"/>
    </row>
    <row r="618" spans="2:79" ht="18.649999999999999" customHeight="1" thickBot="1">
      <c r="B618" s="16"/>
      <c r="D618" s="250" t="s">
        <v>22</v>
      </c>
      <c r="E618" s="251"/>
      <c r="F618" s="252" t="s">
        <v>23</v>
      </c>
      <c r="G618" s="253"/>
      <c r="H618" s="123"/>
      <c r="I618" s="242" t="s">
        <v>1</v>
      </c>
      <c r="J618" s="243"/>
      <c r="K618" s="244" t="s">
        <v>2</v>
      </c>
      <c r="L618" s="245"/>
      <c r="M618" s="123"/>
      <c r="N618" s="242" t="s">
        <v>43</v>
      </c>
      <c r="O618" s="243"/>
      <c r="P618" s="244" t="s">
        <v>44</v>
      </c>
      <c r="Q618" s="245"/>
      <c r="R618" s="123"/>
      <c r="S618" s="242" t="s">
        <v>32</v>
      </c>
      <c r="T618" s="243"/>
      <c r="U618" s="244" t="s">
        <v>33</v>
      </c>
      <c r="V618" s="245"/>
      <c r="W618" s="123"/>
      <c r="X618" s="242" t="s">
        <v>45</v>
      </c>
      <c r="Y618" s="243"/>
      <c r="Z618" s="244" t="s">
        <v>46</v>
      </c>
      <c r="AA618" s="245"/>
      <c r="AB618" s="127"/>
      <c r="AC618" s="242" t="s">
        <v>62</v>
      </c>
      <c r="AD618" s="243"/>
      <c r="AE618" s="244" t="s">
        <v>3</v>
      </c>
      <c r="AF618" s="245"/>
      <c r="AG618" s="123"/>
      <c r="AH618" s="242" t="s">
        <v>76</v>
      </c>
      <c r="AI618" s="243"/>
      <c r="AJ618" s="244" t="s">
        <v>77</v>
      </c>
      <c r="AK618" s="245"/>
      <c r="AL618" s="127"/>
      <c r="AM618" s="242" t="s">
        <v>64</v>
      </c>
      <c r="AN618" s="243"/>
      <c r="AO618" s="244" t="s">
        <v>65</v>
      </c>
      <c r="AP618" s="245"/>
      <c r="AQ618" s="123"/>
      <c r="AR618" s="242" t="s">
        <v>80</v>
      </c>
      <c r="AS618" s="243"/>
      <c r="AT618" s="244" t="s">
        <v>81</v>
      </c>
      <c r="AU618" s="245"/>
      <c r="AV618" s="127"/>
      <c r="AW618" s="242" t="s">
        <v>68</v>
      </c>
      <c r="AX618" s="243"/>
      <c r="AY618" s="244" t="s">
        <v>69</v>
      </c>
      <c r="AZ618" s="245"/>
      <c r="BA618" s="123"/>
      <c r="BB618" s="246" t="s">
        <v>84</v>
      </c>
      <c r="BC618" s="247"/>
      <c r="BD618" s="248" t="s">
        <v>85</v>
      </c>
      <c r="BE618" s="249"/>
      <c r="BF618" s="127"/>
      <c r="BG618" s="242" t="s">
        <v>72</v>
      </c>
      <c r="BH618" s="243"/>
      <c r="BI618" s="244" t="s">
        <v>73</v>
      </c>
      <c r="BJ618" s="245"/>
      <c r="BK618" s="123"/>
      <c r="BL618" s="242" t="s">
        <v>88</v>
      </c>
      <c r="BM618" s="243"/>
      <c r="BN618" s="244" t="s">
        <v>89</v>
      </c>
      <c r="BO618" s="245"/>
      <c r="BP618" s="123"/>
      <c r="BQ618" s="19" t="s">
        <v>165</v>
      </c>
      <c r="BS618" s="63" t="s">
        <v>120</v>
      </c>
      <c r="BT618" s="4"/>
      <c r="BU618" s="8"/>
      <c r="BV618" s="8"/>
      <c r="BW618" s="88"/>
      <c r="BX618" s="57"/>
      <c r="BY618" s="8"/>
      <c r="BZ618" s="8"/>
      <c r="CA618" s="8"/>
    </row>
    <row r="619" spans="2:79" ht="18.649999999999999" customHeight="1" thickTop="1" thickBot="1">
      <c r="B619" s="39">
        <v>1.7</v>
      </c>
      <c r="D619" s="25">
        <f t="shared" ref="D619" si="6032">COS($F$8*$B619)</f>
        <v>0.84481155648114448</v>
      </c>
      <c r="E619" s="26">
        <v>0</v>
      </c>
      <c r="F619" s="10">
        <v>0</v>
      </c>
      <c r="G619" s="85">
        <f t="shared" ref="G619" si="6033">$E$8*SIN($B619*$F$8)</f>
        <v>1.6051918596613786</v>
      </c>
      <c r="I619" s="21">
        <v>1</v>
      </c>
      <c r="J619" s="24">
        <v>0</v>
      </c>
      <c r="K619" s="22">
        <v>0</v>
      </c>
      <c r="L619" s="23">
        <v>0</v>
      </c>
      <c r="N619" s="21">
        <f t="shared" ref="N619" si="6034">D619*I619+F619*I622-E619*J619-G619*J622</f>
        <v>-8.9257907382268069</v>
      </c>
      <c r="O619" s="24">
        <f t="shared" ref="O619" si="6035">(D619*J619+E619*I619+F619*J622+G619*I622)</f>
        <v>0</v>
      </c>
      <c r="P619" s="22">
        <f t="shared" ref="P619" si="6036">D619*K619+F619*K622-E619*L619-G619*L622</f>
        <v>0</v>
      </c>
      <c r="Q619" s="23">
        <f t="shared" ref="Q619" si="6037">(D619*L619+E619*K619+F619*L622+G619*K622)</f>
        <v>1.6051918596613786</v>
      </c>
      <c r="S619" s="25">
        <f t="shared" ref="S619" si="6038">COS($U$8*$B619)</f>
        <v>0.55262996411294274</v>
      </c>
      <c r="T619" s="26">
        <v>0</v>
      </c>
      <c r="U619" s="10">
        <v>0</v>
      </c>
      <c r="V619" s="85">
        <f t="shared" ref="V619" si="6039">$T$8*SIN($B619*$U$8)</f>
        <v>2.5002802052731505</v>
      </c>
      <c r="X619" s="21">
        <f t="shared" ref="X619" si="6040">N619*S619+P619*S622-O619*T619-Q619*T622</f>
        <v>-5.3785960189433553</v>
      </c>
      <c r="Y619" s="24">
        <f t="shared" ref="Y619" si="6041">(N619*T619+O619*S619+P619*T622+Q619*S622)</f>
        <v>0</v>
      </c>
      <c r="Z619" s="22">
        <f t="shared" ref="Z619" si="6042">N619*U619+P619*U622-O619*V619-Q619*V622</f>
        <v>0</v>
      </c>
      <c r="AA619" s="23">
        <f t="shared" ref="AA619" si="6043">(N619*V619+O619*U619+P619*V622+Q619*U622)</f>
        <v>-21.429900779399851</v>
      </c>
      <c r="AB619" s="8"/>
      <c r="AC619" s="21">
        <v>1</v>
      </c>
      <c r="AD619" s="24">
        <v>0</v>
      </c>
      <c r="AE619" s="22">
        <v>0</v>
      </c>
      <c r="AF619" s="23">
        <v>0</v>
      </c>
      <c r="AH619" s="21">
        <f t="shared" ref="AH619" si="6044">X619*AC619+Z619*AC622-Y619*AD619-AA619*AD622</f>
        <v>227.12858353205519</v>
      </c>
      <c r="AI619" s="24">
        <f t="shared" ref="AI619" si="6045">(X619*AD619+Y619*AC619+Z619*AD622+AA619*AC622)</f>
        <v>0</v>
      </c>
      <c r="AJ619" s="22">
        <f t="shared" ref="AJ619" si="6046">X619*AE619+Z619*AE622-Y619*AF619-AA619*AF622</f>
        <v>0</v>
      </c>
      <c r="AK619" s="23">
        <f t="shared" ref="AK619" si="6047">(X619*AF619+Y619*AE619+Z619*AF622+AA619*AE622)</f>
        <v>-21.429900779399851</v>
      </c>
      <c r="AL619" s="8"/>
      <c r="AM619" s="25">
        <f t="shared" ref="AM619" si="6048">COS($AO$8*$B619)</f>
        <v>0.55262996411294274</v>
      </c>
      <c r="AN619" s="26">
        <v>0</v>
      </c>
      <c r="AO619" s="10">
        <v>0</v>
      </c>
      <c r="AP619" s="85">
        <f t="shared" ref="AP619" si="6049">$AN$8*SIN($B619*$AO$8)</f>
        <v>2.5002802052731505</v>
      </c>
      <c r="AR619" s="21">
        <f t="shared" ref="AR619" si="6050">AH619*AM619+AJ619*AM622-AI619*AN619-AK619*AN622</f>
        <v>131.47147837964329</v>
      </c>
      <c r="AS619" s="24">
        <f t="shared" ref="AS619" si="6051">(AH619*AN619+AI619*AM619+AJ619*AN622+AK619*AM622)</f>
        <v>0</v>
      </c>
      <c r="AT619" s="22">
        <f t="shared" ref="AT619" si="6052">AH619*AO619+AJ619*AO622-AI619*AP619-AK619*AP622</f>
        <v>0</v>
      </c>
      <c r="AU619" s="23">
        <f t="shared" ref="AU619" si="6053">(AH619*AP619+AI619*AO619+AJ619*AP622+AK619*AO622)</f>
        <v>556.0422961582633</v>
      </c>
      <c r="AV619" s="8"/>
      <c r="AW619" s="21">
        <v>1</v>
      </c>
      <c r="AX619" s="24">
        <v>0</v>
      </c>
      <c r="AY619" s="22">
        <v>0</v>
      </c>
      <c r="AZ619" s="23">
        <v>0</v>
      </c>
      <c r="BB619" s="21">
        <f t="shared" ref="BB619" si="6054">AR619*AW619+AT619*AW622-AS619*AX619-AU619*AX622</f>
        <v>-3253.0885055868152</v>
      </c>
      <c r="BC619" s="24">
        <f t="shared" ref="BC619" si="6055">(AR619*AX619+AS619*AW619+AT619*AX622+AU619*AW622)</f>
        <v>0</v>
      </c>
      <c r="BD619" s="22">
        <f t="shared" ref="BD619" si="6056">AR619*AY619+AT619*AY622-AS619*AZ619-AU619*AZ622</f>
        <v>0</v>
      </c>
      <c r="BE619" s="23">
        <f t="shared" ref="BE619" si="6057">(AR619*AZ619+AS619*AY619+AT619*AZ622+AU619*AY622)</f>
        <v>556.0422961582633</v>
      </c>
      <c r="BF619" s="8"/>
      <c r="BG619" s="25">
        <f t="shared" ref="BG619" si="6058">COS($BI$8*$B619)</f>
        <v>0.844801792695416</v>
      </c>
      <c r="BH619" s="26">
        <v>0</v>
      </c>
      <c r="BI619" s="10">
        <v>0</v>
      </c>
      <c r="BJ619" s="85">
        <f t="shared" ref="BJ619" si="6059">$BH$8*SIN($B619*$BI$8)</f>
        <v>1.6052381068014498</v>
      </c>
      <c r="BL619" s="21">
        <f t="shared" ref="BL619" si="6060">BB619*BG619+BD619*BG622-BC619*BH619-BE619*BH622</f>
        <v>-2847.3905882928848</v>
      </c>
      <c r="BM619" s="24">
        <f t="shared" ref="BM619" si="6061">(BB619*BH619+BC619*BG619+BD619*BH622+BE619*BG622)</f>
        <v>0</v>
      </c>
      <c r="BN619" s="22">
        <f t="shared" ref="BN619" si="6062">BB619*BI619+BD619*BI622-BC619*BJ619-BE619*BJ622</f>
        <v>0</v>
      </c>
      <c r="BO619" s="23">
        <f t="shared" ref="BO619" si="6063">(BB619*BJ619+BC619*BI619+BD619*BJ622+BE619*BI622)</f>
        <v>-4752.2361053567611</v>
      </c>
      <c r="BQ619" s="27">
        <f t="shared" ref="BQ619" si="6064">20*LOG((2*$BL$8)/(($BL$8*BL619+BN619+$BL$8*BL622+BN622)^2+($BL$8*BM619+BO619+$BL$8*BM622+BO622)^2)^0.5)</f>
        <v>-70.181867244007137</v>
      </c>
      <c r="BS619" s="64">
        <f t="shared" ref="BS619" si="6065">((BL619^2+BM619^2)/(BL622^2+BM622^2))^0.5</f>
        <v>1.6689078750860373</v>
      </c>
      <c r="BT619" s="4"/>
      <c r="BU619" s="8"/>
      <c r="BV619" s="8"/>
      <c r="BW619" s="88"/>
      <c r="BX619" s="57"/>
      <c r="BY619" s="8"/>
      <c r="BZ619" s="8"/>
      <c r="CA619" s="8"/>
    </row>
    <row r="620" spans="2:79" ht="18.649999999999999" customHeight="1" thickBot="1">
      <c r="D620" s="25"/>
      <c r="E620" s="10"/>
      <c r="F620" s="10"/>
      <c r="G620" s="31"/>
      <c r="I620" s="29"/>
      <c r="L620" s="30"/>
      <c r="N620" s="29"/>
      <c r="Q620" s="30"/>
      <c r="S620" s="29"/>
      <c r="V620" s="30"/>
      <c r="X620" s="29"/>
      <c r="AA620" s="30"/>
      <c r="AC620" s="29"/>
      <c r="AF620" s="30"/>
      <c r="AH620" s="29"/>
      <c r="AK620" s="30"/>
      <c r="AM620" s="29"/>
      <c r="AP620" s="30"/>
      <c r="AR620" s="29"/>
      <c r="AU620" s="30"/>
      <c r="AW620" s="29"/>
      <c r="AZ620" s="30"/>
      <c r="BB620" s="29"/>
      <c r="BE620" s="30"/>
      <c r="BG620" s="29"/>
      <c r="BJ620" s="30"/>
      <c r="BL620" s="29"/>
      <c r="BO620" s="30"/>
      <c r="BS620" s="65"/>
      <c r="BT620" s="65"/>
      <c r="BU620" s="8"/>
      <c r="BV620" s="8"/>
      <c r="BW620" s="88"/>
      <c r="BX620" s="57"/>
      <c r="BY620" s="8"/>
      <c r="BZ620" s="8"/>
      <c r="CA620" s="8"/>
    </row>
    <row r="621" spans="2:79" ht="18.649999999999999" customHeight="1" thickBot="1">
      <c r="D621" s="254" t="s">
        <v>24</v>
      </c>
      <c r="E621" s="255"/>
      <c r="F621" s="256" t="s">
        <v>25</v>
      </c>
      <c r="G621" s="257"/>
      <c r="H621" s="123"/>
      <c r="I621" s="242" t="s">
        <v>4</v>
      </c>
      <c r="J621" s="243"/>
      <c r="K621" s="244" t="s">
        <v>5</v>
      </c>
      <c r="L621" s="245"/>
      <c r="M621" s="123"/>
      <c r="N621" s="242" t="s">
        <v>6</v>
      </c>
      <c r="O621" s="243"/>
      <c r="P621" s="244" t="s">
        <v>7</v>
      </c>
      <c r="Q621" s="245"/>
      <c r="R621" s="123"/>
      <c r="S621" s="242" t="s">
        <v>34</v>
      </c>
      <c r="T621" s="243"/>
      <c r="U621" s="244" t="s">
        <v>35</v>
      </c>
      <c r="V621" s="245"/>
      <c r="W621" s="123"/>
      <c r="X621" s="242" t="s">
        <v>47</v>
      </c>
      <c r="Y621" s="243"/>
      <c r="Z621" s="244" t="s">
        <v>48</v>
      </c>
      <c r="AA621" s="245"/>
      <c r="AB621" s="127"/>
      <c r="AC621" s="242" t="s">
        <v>63</v>
      </c>
      <c r="AD621" s="243"/>
      <c r="AE621" s="244" t="s">
        <v>8</v>
      </c>
      <c r="AF621" s="245"/>
      <c r="AG621" s="123"/>
      <c r="AH621" s="242" t="s">
        <v>78</v>
      </c>
      <c r="AI621" s="243"/>
      <c r="AJ621" s="244" t="s">
        <v>79</v>
      </c>
      <c r="AK621" s="245"/>
      <c r="AL621" s="127"/>
      <c r="AM621" s="242" t="s">
        <v>67</v>
      </c>
      <c r="AN621" s="243"/>
      <c r="AO621" s="244" t="s">
        <v>66</v>
      </c>
      <c r="AP621" s="245"/>
      <c r="AQ621" s="123"/>
      <c r="AR621" s="242" t="s">
        <v>83</v>
      </c>
      <c r="AS621" s="243"/>
      <c r="AT621" s="244" t="s">
        <v>82</v>
      </c>
      <c r="AU621" s="245"/>
      <c r="AV621" s="127"/>
      <c r="AW621" s="242" t="s">
        <v>71</v>
      </c>
      <c r="AX621" s="243"/>
      <c r="AY621" s="244" t="s">
        <v>70</v>
      </c>
      <c r="AZ621" s="245"/>
      <c r="BA621" s="123"/>
      <c r="BB621" s="124" t="s">
        <v>87</v>
      </c>
      <c r="BC621" s="125"/>
      <c r="BD621" s="122" t="s">
        <v>86</v>
      </c>
      <c r="BE621" s="126"/>
      <c r="BF621" s="127"/>
      <c r="BG621" s="242" t="s">
        <v>74</v>
      </c>
      <c r="BH621" s="243"/>
      <c r="BI621" s="244" t="s">
        <v>75</v>
      </c>
      <c r="BJ621" s="245"/>
      <c r="BK621" s="123"/>
      <c r="BL621" s="242" t="s">
        <v>91</v>
      </c>
      <c r="BM621" s="243"/>
      <c r="BN621" s="244" t="s">
        <v>90</v>
      </c>
      <c r="BO621" s="245"/>
      <c r="BP621" s="123"/>
      <c r="BQ621" s="35" t="s">
        <v>166</v>
      </c>
      <c r="BS621" s="66" t="s">
        <v>121</v>
      </c>
      <c r="BT621" s="65"/>
      <c r="BU621" s="8"/>
      <c r="BV621" s="8"/>
      <c r="BW621" s="88"/>
      <c r="BX621" s="57"/>
      <c r="BY621" s="8"/>
      <c r="BZ621" s="8"/>
      <c r="CA621" s="8"/>
    </row>
    <row r="622" spans="2:79" ht="18.649999999999999" customHeight="1" thickTop="1" thickBot="1">
      <c r="D622" s="15">
        <v>0</v>
      </c>
      <c r="E622" s="145">
        <f t="shared" ref="E622" si="6066">(1/$E$8)*SIN($B619*$F$8)</f>
        <v>0.1783546510734865</v>
      </c>
      <c r="F622" s="15">
        <f t="shared" ref="F622" si="6067">COS($F$8*$B619)</f>
        <v>0.84481155648114448</v>
      </c>
      <c r="G622" s="37">
        <v>0</v>
      </c>
      <c r="I622" s="21">
        <v>0</v>
      </c>
      <c r="J622" s="24">
        <f t="shared" ref="J622" si="6068">(TAN($K$8*$B619))/$J$8</f>
        <v>6.0868750585173643</v>
      </c>
      <c r="K622" s="22">
        <v>1</v>
      </c>
      <c r="L622" s="23">
        <v>0</v>
      </c>
      <c r="N622" s="21">
        <f t="shared" ref="N622" si="6069">D622*I619+F622*I622-E622*J619-G622*J622</f>
        <v>0</v>
      </c>
      <c r="O622" s="24">
        <f t="shared" ref="O622" si="6070">(D622*J619+E622*I619+F622*J622+G622*I622)</f>
        <v>5.3206170433657984</v>
      </c>
      <c r="P622" s="22">
        <f t="shared" ref="P622" si="6071">D622*K619+F622*K622-E622*L619-G622*L622</f>
        <v>0.84481155648114448</v>
      </c>
      <c r="Q622" s="23">
        <f t="shared" ref="Q622" si="6072">(D622*L619+E622*K619+F622*L622+G622*K622)</f>
        <v>0</v>
      </c>
      <c r="S622" s="15">
        <v>0</v>
      </c>
      <c r="T622" s="145">
        <f t="shared" ref="T622" si="6073">(1/$T$8)*SIN($B619*$U$8)</f>
        <v>0.27780891169701671</v>
      </c>
      <c r="U622" s="15">
        <f t="shared" ref="U622" si="6074">COS($U$8*$B619)</f>
        <v>0.55262996411294274</v>
      </c>
      <c r="V622" s="37">
        <v>0</v>
      </c>
      <c r="X622" s="21">
        <f t="shared" ref="X622" si="6075">N622*S619+P622*S622-O622*T619-Q622*T622</f>
        <v>0</v>
      </c>
      <c r="Y622" s="24">
        <f t="shared" ref="Y622" si="6076">(N622*T619+O622*S619+P622*T622+Q622*S622)</f>
        <v>3.1750285848290423</v>
      </c>
      <c r="Z622" s="22">
        <f t="shared" ref="Z622" si="6077">N622*U619+P622*U622-O622*V619-Q622*V622</f>
        <v>-12.836165293226088</v>
      </c>
      <c r="AA622" s="23">
        <f t="shared" ref="AA622" si="6078">(N622*V619+O622*U619+P622*V622+Q622*U622)</f>
        <v>0</v>
      </c>
      <c r="AB622" s="8"/>
      <c r="AC622" s="21">
        <v>0</v>
      </c>
      <c r="AD622" s="24">
        <f t="shared" ref="AD622" si="6079">(TAN($AE$8*$B619))/$AD$8</f>
        <v>10.849661972047167</v>
      </c>
      <c r="AE622" s="22">
        <v>1</v>
      </c>
      <c r="AF622" s="23">
        <v>0</v>
      </c>
      <c r="AH622" s="21">
        <f t="shared" ref="AH622" si="6080">X622*AC619+Z622*AC622-Y622*AD619-AA622*AD622</f>
        <v>0</v>
      </c>
      <c r="AI622" s="24">
        <f t="shared" ref="AI622" si="6081">(X622*AD619+Y622*AC619+Z622*AD622+AA622*AC622)</f>
        <v>-136.09302586399772</v>
      </c>
      <c r="AJ622" s="22">
        <f t="shared" ref="AJ622" si="6082">X622*AE619+Z622*AE622-Y622*AF619-AA622*AF622</f>
        <v>-12.836165293226088</v>
      </c>
      <c r="AK622" s="23">
        <f t="shared" ref="AK622" si="6083">(X622*AF619+Y622*AE619+Z622*AF622+AA622*AE622)</f>
        <v>0</v>
      </c>
      <c r="AL622" s="8"/>
      <c r="AM622" s="15">
        <v>0</v>
      </c>
      <c r="AN622" s="85">
        <f t="shared" ref="AN622" si="6084">(1/$AN$8)*SIN($B619*$AO$8)</f>
        <v>0.27780891169701671</v>
      </c>
      <c r="AO622" s="25">
        <f t="shared" ref="AO622" si="6085">COS($AO$8*$B619)</f>
        <v>0.55262996411294274</v>
      </c>
      <c r="AP622" s="37">
        <v>0</v>
      </c>
      <c r="AR622" s="21">
        <f t="shared" ref="AR622" si="6086">AH622*AM619+AJ622*AM622-AI622*AN619-AK622*AN622</f>
        <v>0</v>
      </c>
      <c r="AS622" s="24">
        <f t="shared" ref="AS622" si="6087">(AH622*AN619+AI622*AM619+AJ622*AN622+AK622*AM622)</f>
        <v>-78.775085109717011</v>
      </c>
      <c r="AT622" s="22">
        <f t="shared" ref="AT622" si="6088">AH622*AO619+AJ622*AO622-AI622*AP619-AK622*AP622</f>
        <v>333.17704907813703</v>
      </c>
      <c r="AU622" s="23">
        <f t="shared" ref="AU622" si="6089">(AH622*AP619+AI622*AO619+AJ622*AP622+AK622*AO622)</f>
        <v>0</v>
      </c>
      <c r="AV622" s="8"/>
      <c r="AW622" s="21">
        <v>0</v>
      </c>
      <c r="AX622" s="24">
        <f t="shared" ref="AX622" si="6090">(TAN($AY$8*$B619))/$AX$8</f>
        <v>6.0868750585173643</v>
      </c>
      <c r="AY622" s="22">
        <v>1</v>
      </c>
      <c r="AZ622" s="23">
        <v>0</v>
      </c>
      <c r="BB622" s="21">
        <f t="shared" ref="BB622" si="6091">AR622*AW619+AT622*AW622-AS622*AX619-AU622*AX622</f>
        <v>0</v>
      </c>
      <c r="BC622" s="24">
        <f t="shared" ref="BC622" si="6092">(AR622*AX619+AS622*AW619+AT622*AX622+AU622*AW622)</f>
        <v>1949.2319849944111</v>
      </c>
      <c r="BD622" s="22">
        <f t="shared" ref="BD622" si="6093">AR622*AY619+AT622*AY622-AS622*AZ619-AU622*AZ622</f>
        <v>333.17704907813703</v>
      </c>
      <c r="BE622" s="23">
        <f t="shared" ref="BE622" si="6094">(AR622*AZ619+AS622*AY619+AT622*AZ622+AU622*AY622)</f>
        <v>0</v>
      </c>
      <c r="BF622" s="8"/>
      <c r="BG622" s="15">
        <v>0</v>
      </c>
      <c r="BH622" s="85">
        <f t="shared" ref="BH622" si="6095">(1/$BH$8)*SIN($B619*$BI$8)</f>
        <v>0.17835978964460553</v>
      </c>
      <c r="BI622" s="25">
        <f t="shared" ref="BI622" si="6096">COS($BI$8*$B619)</f>
        <v>0.844801792695416</v>
      </c>
      <c r="BJ622" s="37">
        <v>0</v>
      </c>
      <c r="BL622" s="21">
        <f t="shared" ref="BL622" si="6097">BB622*BG619+BD622*BG622-BC622*BH619-BE622*BH622</f>
        <v>0</v>
      </c>
      <c r="BM622" s="24">
        <f t="shared" ref="BM622" si="6098">(BB622*BH619+BC622*BG619+BD622*BH622+BE622*BG622)</f>
        <v>1706.1400636905096</v>
      </c>
      <c r="BN622" s="22">
        <f t="shared" ref="BN622" si="6099">BB622*BI619+BD622*BI622-BC622*BJ619-BE622*BJ622</f>
        <v>-2847.5128929630814</v>
      </c>
      <c r="BO622" s="23">
        <f t="shared" ref="BO622" si="6100">(BB622*BJ619+BC622*BI619+BD622*BJ622+BE622*BI622)</f>
        <v>0</v>
      </c>
      <c r="BQ622" s="38">
        <f t="shared" ref="BQ622" si="6101">(180/PI())*ATAN(-1*(($BL$8*BM619+BO619+$BL$8*BM622+BO622)/($BL$8*BL619+BN619+$BL$8*BL622+BN622)))</f>
        <v>-28.141482930312041</v>
      </c>
      <c r="BS622" s="67">
        <f t="shared" ref="BS622" si="6102">20*LOG(((($BL$8*BL619+BN619-$BL$8*BL622-BN622)^2+($BL$8*BM619+BO619-$BL$8*BM622-BO622)^2)/(($BL$8*BL619+BN619+$BL$8*BL622+BN622)^2+($BL$8*BM619+BO619+$BL$8*BM622+BO622)^2))^0.5)</f>
        <v>-4.164833136896198E-7</v>
      </c>
      <c r="BT622" s="65"/>
      <c r="BU622" s="8"/>
      <c r="BV622" s="8"/>
      <c r="BW622" s="88"/>
      <c r="BX622" s="57"/>
      <c r="BY622" s="8"/>
      <c r="BZ622" s="8"/>
      <c r="CA622" s="8"/>
    </row>
    <row r="623" spans="2:79" ht="18.649999999999999" customHeight="1">
      <c r="BS623" s="32"/>
      <c r="BU623" s="8"/>
      <c r="BV623" s="8"/>
      <c r="BW623" s="88"/>
      <c r="BX623" s="57"/>
      <c r="BY623" s="8"/>
      <c r="BZ623" s="8"/>
      <c r="CA623" s="8"/>
    </row>
    <row r="624" spans="2:79" ht="18.649999999999999" customHeight="1" thickBot="1">
      <c r="D624" s="8"/>
      <c r="E624" s="8" t="s">
        <v>93</v>
      </c>
      <c r="F624" s="8"/>
      <c r="G624" s="8"/>
      <c r="H624" s="8"/>
      <c r="I624" s="8"/>
      <c r="J624" s="8" t="s">
        <v>94</v>
      </c>
      <c r="K624" s="8"/>
      <c r="L624" s="8"/>
      <c r="M624" s="8"/>
      <c r="N624" s="8"/>
      <c r="O624" s="8" t="s">
        <v>95</v>
      </c>
      <c r="P624" s="8"/>
      <c r="Q624" s="8"/>
      <c r="R624" s="8"/>
      <c r="S624" s="8"/>
      <c r="T624" s="8" t="s">
        <v>96</v>
      </c>
      <c r="U624" s="8"/>
      <c r="V624" s="8"/>
      <c r="W624" s="8"/>
      <c r="X624" s="8"/>
      <c r="Y624" s="8" t="s">
        <v>97</v>
      </c>
      <c r="Z624" s="8"/>
      <c r="AA624" s="8"/>
      <c r="AB624" s="8"/>
      <c r="AC624" s="8"/>
      <c r="AD624" s="8" t="s">
        <v>98</v>
      </c>
      <c r="AE624" s="8"/>
      <c r="AF624" s="8"/>
      <c r="AG624" s="8"/>
      <c r="AH624" s="8"/>
      <c r="AI624" s="8" t="s">
        <v>99</v>
      </c>
      <c r="AJ624" s="8"/>
      <c r="AK624" s="8"/>
      <c r="AL624" s="8"/>
      <c r="AM624" s="8"/>
      <c r="AN624" s="8" t="s">
        <v>96</v>
      </c>
      <c r="AO624" s="8"/>
      <c r="AP624" s="8"/>
      <c r="AQ624" s="8"/>
      <c r="AR624" s="8"/>
      <c r="AS624" s="8" t="s">
        <v>100</v>
      </c>
      <c r="AT624" s="8"/>
      <c r="AU624" s="8"/>
      <c r="AV624" s="8"/>
      <c r="AW624" s="8"/>
      <c r="AX624" s="8" t="s">
        <v>94</v>
      </c>
      <c r="AY624" s="8"/>
      <c r="AZ624" s="8"/>
      <c r="BA624" s="8"/>
      <c r="BB624" s="8"/>
      <c r="BC624" s="8" t="s">
        <v>101</v>
      </c>
      <c r="BD624" s="8"/>
      <c r="BE624" s="8"/>
      <c r="BF624" s="8"/>
      <c r="BG624" s="8"/>
      <c r="BH624" s="8" t="s">
        <v>96</v>
      </c>
      <c r="BI624" s="8"/>
      <c r="BJ624" s="8"/>
      <c r="BK624" s="8"/>
      <c r="BL624" s="8"/>
      <c r="BM624" s="8" t="s">
        <v>102</v>
      </c>
      <c r="BN624" s="8"/>
      <c r="BO624" s="8"/>
      <c r="BP624" s="8"/>
      <c r="BU624" s="8"/>
      <c r="BV624" s="8"/>
      <c r="BW624" s="88"/>
      <c r="BX624" s="57"/>
      <c r="BY624" s="8"/>
      <c r="BZ624" s="8"/>
      <c r="CA624" s="8"/>
    </row>
    <row r="625" spans="2:79" ht="18.649999999999999" customHeight="1" thickBot="1">
      <c r="B625" s="16"/>
      <c r="D625" s="250" t="s">
        <v>22</v>
      </c>
      <c r="E625" s="251"/>
      <c r="F625" s="252" t="s">
        <v>23</v>
      </c>
      <c r="G625" s="253"/>
      <c r="H625" s="123"/>
      <c r="I625" s="242" t="s">
        <v>1</v>
      </c>
      <c r="J625" s="243"/>
      <c r="K625" s="244" t="s">
        <v>2</v>
      </c>
      <c r="L625" s="245"/>
      <c r="M625" s="123"/>
      <c r="N625" s="242" t="s">
        <v>43</v>
      </c>
      <c r="O625" s="243"/>
      <c r="P625" s="244" t="s">
        <v>44</v>
      </c>
      <c r="Q625" s="245"/>
      <c r="R625" s="123"/>
      <c r="S625" s="242" t="s">
        <v>32</v>
      </c>
      <c r="T625" s="243"/>
      <c r="U625" s="244" t="s">
        <v>33</v>
      </c>
      <c r="V625" s="245"/>
      <c r="W625" s="123"/>
      <c r="X625" s="242" t="s">
        <v>45</v>
      </c>
      <c r="Y625" s="243"/>
      <c r="Z625" s="244" t="s">
        <v>46</v>
      </c>
      <c r="AA625" s="245"/>
      <c r="AB625" s="127"/>
      <c r="AC625" s="242" t="s">
        <v>62</v>
      </c>
      <c r="AD625" s="243"/>
      <c r="AE625" s="244" t="s">
        <v>3</v>
      </c>
      <c r="AF625" s="245"/>
      <c r="AG625" s="123"/>
      <c r="AH625" s="242" t="s">
        <v>76</v>
      </c>
      <c r="AI625" s="243"/>
      <c r="AJ625" s="244" t="s">
        <v>77</v>
      </c>
      <c r="AK625" s="245"/>
      <c r="AL625" s="127"/>
      <c r="AM625" s="242" t="s">
        <v>64</v>
      </c>
      <c r="AN625" s="243"/>
      <c r="AO625" s="244" t="s">
        <v>65</v>
      </c>
      <c r="AP625" s="245"/>
      <c r="AQ625" s="123"/>
      <c r="AR625" s="242" t="s">
        <v>80</v>
      </c>
      <c r="AS625" s="243"/>
      <c r="AT625" s="244" t="s">
        <v>81</v>
      </c>
      <c r="AU625" s="245"/>
      <c r="AV625" s="127"/>
      <c r="AW625" s="242" t="s">
        <v>68</v>
      </c>
      <c r="AX625" s="243"/>
      <c r="AY625" s="244" t="s">
        <v>69</v>
      </c>
      <c r="AZ625" s="245"/>
      <c r="BA625" s="123"/>
      <c r="BB625" s="246" t="s">
        <v>84</v>
      </c>
      <c r="BC625" s="247"/>
      <c r="BD625" s="248" t="s">
        <v>85</v>
      </c>
      <c r="BE625" s="249"/>
      <c r="BF625" s="127"/>
      <c r="BG625" s="242" t="s">
        <v>72</v>
      </c>
      <c r="BH625" s="243"/>
      <c r="BI625" s="244" t="s">
        <v>73</v>
      </c>
      <c r="BJ625" s="245"/>
      <c r="BK625" s="123"/>
      <c r="BL625" s="242" t="s">
        <v>88</v>
      </c>
      <c r="BM625" s="243"/>
      <c r="BN625" s="244" t="s">
        <v>89</v>
      </c>
      <c r="BO625" s="245"/>
      <c r="BP625" s="123"/>
      <c r="BQ625" s="19" t="s">
        <v>165</v>
      </c>
      <c r="BS625" s="63" t="s">
        <v>120</v>
      </c>
      <c r="BT625" s="4"/>
      <c r="BU625" s="8"/>
      <c r="BV625" s="8"/>
      <c r="BW625" s="88"/>
      <c r="BX625" s="57"/>
      <c r="BY625" s="8"/>
      <c r="BZ625" s="8"/>
      <c r="CA625" s="8"/>
    </row>
    <row r="626" spans="2:79" ht="18.649999999999999" customHeight="1" thickTop="1" thickBot="1">
      <c r="B626" s="39">
        <v>1.72</v>
      </c>
      <c r="D626" s="25">
        <f t="shared" ref="D626" si="6103">COS($F$8*$B626)</f>
        <v>0.84123896745073312</v>
      </c>
      <c r="E626" s="26">
        <v>0</v>
      </c>
      <c r="F626" s="10">
        <v>0</v>
      </c>
      <c r="G626" s="85">
        <f t="shared" ref="G626" si="6104">$E$8*SIN($B626*$F$8)</f>
        <v>1.6219904428762271</v>
      </c>
      <c r="I626" s="21">
        <v>1</v>
      </c>
      <c r="J626" s="24">
        <v>0</v>
      </c>
      <c r="K626" s="22">
        <v>0</v>
      </c>
      <c r="L626" s="23">
        <v>0</v>
      </c>
      <c r="N626" s="21">
        <f t="shared" ref="N626" si="6105">D626*I626+F626*I629-E626*J626-G626*J629</f>
        <v>-9.7819196450790784</v>
      </c>
      <c r="O626" s="24">
        <f t="shared" ref="O626" si="6106">(D626*J626+E626*I626+F626*J629+G626*I629)</f>
        <v>0</v>
      </c>
      <c r="P626" s="22">
        <f t="shared" ref="P626" si="6107">D626*K626+F626*K629-E626*L626-G626*L629</f>
        <v>0</v>
      </c>
      <c r="Q626" s="23">
        <f t="shared" ref="Q626" si="6108">(D626*L626+E626*K626+F626*L629+G626*K629)</f>
        <v>1.6219904428762271</v>
      </c>
      <c r="S626" s="25">
        <f t="shared" ref="S626" si="6109">COS($U$8*$B626)</f>
        <v>0.54293236591549221</v>
      </c>
      <c r="T626" s="26">
        <v>0</v>
      </c>
      <c r="U626" s="10">
        <v>0</v>
      </c>
      <c r="V626" s="85">
        <f t="shared" ref="V626" si="6110">$T$8*SIN($B626*$U$8)</f>
        <v>2.5193292786717372</v>
      </c>
      <c r="X626" s="21">
        <f t="shared" ref="X626" si="6111">N626*S626+P626*S629-O626*T626-Q626*T629</f>
        <v>-5.7649572219273288</v>
      </c>
      <c r="Y626" s="24">
        <f t="shared" ref="Y626" si="6112">(N626*T626+O626*S626+P626*T629+Q626*S629)</f>
        <v>0</v>
      </c>
      <c r="Z626" s="22">
        <f t="shared" ref="Z626" si="6113">N626*U626+P626*U629-O626*V626-Q626*V629</f>
        <v>0</v>
      </c>
      <c r="AA626" s="23">
        <f t="shared" ref="AA626" si="6114">(N626*V626+O626*U626+P626*V629+Q626*U629)</f>
        <v>-23.763245454818861</v>
      </c>
      <c r="AB626" s="8"/>
      <c r="AC626" s="21">
        <v>1</v>
      </c>
      <c r="AD626" s="24">
        <v>0</v>
      </c>
      <c r="AE626" s="22">
        <v>0</v>
      </c>
      <c r="AF626" s="23">
        <v>0</v>
      </c>
      <c r="AH626" s="21">
        <f t="shared" ref="AH626" si="6115">X626*AC626+Z626*AC629-Y626*AD626-AA626*AD629</f>
        <v>290.78979179274683</v>
      </c>
      <c r="AI626" s="24">
        <f t="shared" ref="AI626" si="6116">(X626*AD626+Y626*AC626+Z626*AD629+AA626*AC629)</f>
        <v>0</v>
      </c>
      <c r="AJ626" s="22">
        <f t="shared" ref="AJ626" si="6117">X626*AE626+Z626*AE629-Y626*AF626-AA626*AF629</f>
        <v>0</v>
      </c>
      <c r="AK626" s="23">
        <f t="shared" ref="AK626" si="6118">(X626*AF626+Y626*AE626+Z626*AF629+AA626*AE629)</f>
        <v>-23.763245454818861</v>
      </c>
      <c r="AL626" s="8"/>
      <c r="AM626" s="25">
        <f t="shared" ref="AM626" si="6119">COS($AO$8*$B626)</f>
        <v>0.54293236591549221</v>
      </c>
      <c r="AN626" s="26">
        <v>0</v>
      </c>
      <c r="AO626" s="10">
        <v>0</v>
      </c>
      <c r="AP626" s="85">
        <f t="shared" ref="AP626" si="6120">$AN$8*SIN($B626*$AO$8)</f>
        <v>2.5193292786717372</v>
      </c>
      <c r="AR626" s="21">
        <f t="shared" ref="AR626" si="6121">AH626*AM626+AJ626*AM629-AI626*AN626-AK626*AN629</f>
        <v>164.53112742328588</v>
      </c>
      <c r="AS626" s="24">
        <f t="shared" ref="AS626" si="6122">(AH626*AN626+AI626*AM626+AJ626*AN629+AK626*AM629)</f>
        <v>0</v>
      </c>
      <c r="AT626" s="22">
        <f t="shared" ref="AT626" si="6123">AH626*AO626+AJ626*AO629-AI626*AP626-AK626*AP629</f>
        <v>0</v>
      </c>
      <c r="AU626" s="23">
        <f t="shared" ref="AU626" si="6124">(AH626*AP626+AI626*AO626+AJ626*AP629+AK626*AO629)</f>
        <v>719.69340132571017</v>
      </c>
      <c r="AV626" s="8"/>
      <c r="AW626" s="21">
        <v>1</v>
      </c>
      <c r="AX626" s="24">
        <v>0</v>
      </c>
      <c r="AY626" s="22">
        <v>0</v>
      </c>
      <c r="AZ626" s="23">
        <v>0</v>
      </c>
      <c r="BB626" s="21">
        <f t="shared" ref="BB626" si="6125">AR626*AW626+AT626*AW629-AS626*AX626-AU626*AX629</f>
        <v>-4549.0707240874435</v>
      </c>
      <c r="BC626" s="24">
        <f t="shared" ref="BC626" si="6126">(AR626*AX626+AS626*AW626+AT626*AX629+AU626*AW629)</f>
        <v>0</v>
      </c>
      <c r="BD626" s="22">
        <f t="shared" ref="BD626" si="6127">AR626*AY626+AT626*AY629-AS626*AZ626-AU626*AZ629</f>
        <v>0</v>
      </c>
      <c r="BE626" s="23">
        <f t="shared" ref="BE626" si="6128">(AR626*AZ626+AS626*AY626+AT626*AZ629+AU626*AY629)</f>
        <v>719.69340132571017</v>
      </c>
      <c r="BF626" s="8"/>
      <c r="BG626" s="25">
        <f t="shared" ref="BG626" si="6129">COS($BI$8*$B626)</f>
        <v>0.84122898541570823</v>
      </c>
      <c r="BH626" s="26">
        <v>0</v>
      </c>
      <c r="BI626" s="10">
        <v>0</v>
      </c>
      <c r="BJ626" s="85">
        <f t="shared" ref="BJ626" si="6130">$BH$8*SIN($B626*$BI$8)</f>
        <v>1.6220370362196184</v>
      </c>
      <c r="BL626" s="21">
        <f t="shared" ref="BL626" si="6131">BB626*BG626+BD626*BG629-BC626*BH626-BE626*BH629</f>
        <v>-3956.5178555498446</v>
      </c>
      <c r="BM626" s="24">
        <f t="shared" ref="BM626" si="6132">(BB626*BH626+BC626*BG626+BD626*BH629+BE626*BG629)</f>
        <v>0</v>
      </c>
      <c r="BN626" s="22">
        <f t="shared" ref="BN626" si="6133">BB626*BI626+BD626*BI629-BC626*BJ626-BE626*BJ629</f>
        <v>0</v>
      </c>
      <c r="BO626" s="23">
        <f t="shared" ref="BO626" si="6134">(BB626*BJ626+BC626*BI626+BD626*BJ629+BE626*BI629)</f>
        <v>-6773.3342450446225</v>
      </c>
      <c r="BQ626" s="27">
        <f t="shared" ref="BQ626" si="6135">20*LOG((2*$BL$8)/(($BL$8*BL626+BN626+$BL$8*BL629+BN629)^2+($BL$8*BM626+BO626+$BL$8*BM629+BO629)^2)^0.5)</f>
        <v>-73.145478164837684</v>
      </c>
      <c r="BS626" s="64">
        <f t="shared" ref="BS626" si="6136">((BL626^2+BM626^2)/(BL629^2+BM629^2))^0.5</f>
        <v>1.7118699898554712</v>
      </c>
      <c r="BT626" s="4"/>
      <c r="BU626" s="8"/>
      <c r="BV626" s="8"/>
      <c r="BW626" s="88"/>
      <c r="BX626" s="57"/>
      <c r="BY626" s="8"/>
      <c r="BZ626" s="8"/>
      <c r="CA626" s="8"/>
    </row>
    <row r="627" spans="2:79" ht="18.649999999999999" customHeight="1" thickBot="1">
      <c r="D627" s="25"/>
      <c r="E627" s="10"/>
      <c r="F627" s="10"/>
      <c r="G627" s="31"/>
      <c r="I627" s="29"/>
      <c r="L627" s="30"/>
      <c r="N627" s="29"/>
      <c r="Q627" s="30"/>
      <c r="S627" s="29"/>
      <c r="V627" s="30"/>
      <c r="X627" s="29"/>
      <c r="AA627" s="30"/>
      <c r="AC627" s="29"/>
      <c r="AF627" s="30"/>
      <c r="AH627" s="29"/>
      <c r="AK627" s="30"/>
      <c r="AM627" s="29"/>
      <c r="AP627" s="30"/>
      <c r="AR627" s="29"/>
      <c r="AU627" s="30"/>
      <c r="AW627" s="29"/>
      <c r="AZ627" s="30"/>
      <c r="BB627" s="29"/>
      <c r="BE627" s="30"/>
      <c r="BG627" s="29"/>
      <c r="BJ627" s="30"/>
      <c r="BL627" s="29"/>
      <c r="BO627" s="30"/>
      <c r="BS627" s="65"/>
      <c r="BT627" s="65"/>
      <c r="BU627" s="8"/>
      <c r="BV627" s="8"/>
      <c r="BW627" s="88"/>
      <c r="BX627" s="57"/>
      <c r="BY627" s="8"/>
      <c r="BZ627" s="8"/>
      <c r="CA627" s="8"/>
    </row>
    <row r="628" spans="2:79" ht="18.649999999999999" customHeight="1" thickBot="1">
      <c r="D628" s="254" t="s">
        <v>24</v>
      </c>
      <c r="E628" s="255"/>
      <c r="F628" s="256" t="s">
        <v>25</v>
      </c>
      <c r="G628" s="257"/>
      <c r="H628" s="123"/>
      <c r="I628" s="242" t="s">
        <v>4</v>
      </c>
      <c r="J628" s="243"/>
      <c r="K628" s="244" t="s">
        <v>5</v>
      </c>
      <c r="L628" s="245"/>
      <c r="M628" s="123"/>
      <c r="N628" s="242" t="s">
        <v>6</v>
      </c>
      <c r="O628" s="243"/>
      <c r="P628" s="244" t="s">
        <v>7</v>
      </c>
      <c r="Q628" s="245"/>
      <c r="R628" s="123"/>
      <c r="S628" s="242" t="s">
        <v>34</v>
      </c>
      <c r="T628" s="243"/>
      <c r="U628" s="244" t="s">
        <v>35</v>
      </c>
      <c r="V628" s="245"/>
      <c r="W628" s="123"/>
      <c r="X628" s="242" t="s">
        <v>47</v>
      </c>
      <c r="Y628" s="243"/>
      <c r="Z628" s="244" t="s">
        <v>48</v>
      </c>
      <c r="AA628" s="245"/>
      <c r="AB628" s="127"/>
      <c r="AC628" s="242" t="s">
        <v>63</v>
      </c>
      <c r="AD628" s="243"/>
      <c r="AE628" s="244" t="s">
        <v>8</v>
      </c>
      <c r="AF628" s="245"/>
      <c r="AG628" s="123"/>
      <c r="AH628" s="242" t="s">
        <v>78</v>
      </c>
      <c r="AI628" s="243"/>
      <c r="AJ628" s="244" t="s">
        <v>79</v>
      </c>
      <c r="AK628" s="245"/>
      <c r="AL628" s="127"/>
      <c r="AM628" s="242" t="s">
        <v>67</v>
      </c>
      <c r="AN628" s="243"/>
      <c r="AO628" s="244" t="s">
        <v>66</v>
      </c>
      <c r="AP628" s="245"/>
      <c r="AQ628" s="123"/>
      <c r="AR628" s="242" t="s">
        <v>83</v>
      </c>
      <c r="AS628" s="243"/>
      <c r="AT628" s="244" t="s">
        <v>82</v>
      </c>
      <c r="AU628" s="245"/>
      <c r="AV628" s="127"/>
      <c r="AW628" s="242" t="s">
        <v>71</v>
      </c>
      <c r="AX628" s="243"/>
      <c r="AY628" s="244" t="s">
        <v>70</v>
      </c>
      <c r="AZ628" s="245"/>
      <c r="BA628" s="123"/>
      <c r="BB628" s="124" t="s">
        <v>87</v>
      </c>
      <c r="BC628" s="125"/>
      <c r="BD628" s="122" t="s">
        <v>86</v>
      </c>
      <c r="BE628" s="126"/>
      <c r="BF628" s="127"/>
      <c r="BG628" s="242" t="s">
        <v>74</v>
      </c>
      <c r="BH628" s="243"/>
      <c r="BI628" s="244" t="s">
        <v>75</v>
      </c>
      <c r="BJ628" s="245"/>
      <c r="BK628" s="123"/>
      <c r="BL628" s="242" t="s">
        <v>91</v>
      </c>
      <c r="BM628" s="243"/>
      <c r="BN628" s="244" t="s">
        <v>90</v>
      </c>
      <c r="BO628" s="245"/>
      <c r="BP628" s="123"/>
      <c r="BQ628" s="35" t="s">
        <v>166</v>
      </c>
      <c r="BS628" s="66" t="s">
        <v>121</v>
      </c>
      <c r="BT628" s="65"/>
      <c r="BU628" s="8"/>
      <c r="BV628" s="8"/>
      <c r="BW628" s="88"/>
      <c r="BX628" s="57"/>
      <c r="BY628" s="8"/>
      <c r="BZ628" s="8"/>
      <c r="CA628" s="8"/>
    </row>
    <row r="629" spans="2:79" ht="18.649999999999999" customHeight="1" thickTop="1" thickBot="1">
      <c r="D629" s="15">
        <v>0</v>
      </c>
      <c r="E629" s="145">
        <f t="shared" ref="E629" si="6137">(1/$E$8)*SIN($B626*$F$8)</f>
        <v>0.1802211603195808</v>
      </c>
      <c r="F629" s="15">
        <f t="shared" ref="F629" si="6138">COS($F$8*$B626)</f>
        <v>0.84123896745073312</v>
      </c>
      <c r="G629" s="37">
        <v>0</v>
      </c>
      <c r="I629" s="21">
        <v>0</v>
      </c>
      <c r="J629" s="24">
        <f t="shared" ref="J629" si="6139">(TAN($K$8*$B626))/$J$8</f>
        <v>6.5494582037685021</v>
      </c>
      <c r="K629" s="22">
        <v>1</v>
      </c>
      <c r="L629" s="23">
        <v>0</v>
      </c>
      <c r="N629" s="21">
        <f t="shared" ref="N629" si="6140">D629*I626+F629*I629-E629*J626-G629*J629</f>
        <v>0</v>
      </c>
      <c r="O629" s="24">
        <f t="shared" ref="O629" si="6141">(D629*J626+E629*I626+F629*J629+G629*I629)</f>
        <v>5.6898806170195293</v>
      </c>
      <c r="P629" s="22">
        <f t="shared" ref="P629" si="6142">D629*K626+F629*K629-E629*L626-G629*L629</f>
        <v>0.84123896745073312</v>
      </c>
      <c r="Q629" s="23">
        <f t="shared" ref="Q629" si="6143">(D629*L626+E629*K626+F629*L629+G629*K629)</f>
        <v>0</v>
      </c>
      <c r="S629" s="15">
        <v>0</v>
      </c>
      <c r="T629" s="145">
        <f t="shared" ref="T629" si="6144">(1/$T$8)*SIN($B626*$U$8)</f>
        <v>0.27992547540797075</v>
      </c>
      <c r="U629" s="15">
        <f t="shared" ref="U629" si="6145">COS($U$8*$B626)</f>
        <v>0.54293236591549221</v>
      </c>
      <c r="V629" s="37">
        <v>0</v>
      </c>
      <c r="X629" s="21">
        <f t="shared" ref="X629" si="6146">N629*S626+P629*S629-O629*T626-Q629*T629</f>
        <v>0</v>
      </c>
      <c r="Y629" s="24">
        <f t="shared" ref="Y629" si="6147">(N629*T626+O629*S626+P629*T629+Q629*S629)</f>
        <v>3.3247045630704704</v>
      </c>
      <c r="Z629" s="22">
        <f t="shared" ref="Z629" si="6148">N629*U626+P629*U629-O629*V626-Q629*V629</f>
        <v>-13.877946967705777</v>
      </c>
      <c r="AA629" s="23">
        <f t="shared" ref="AA629" si="6149">(N629*V626+O629*U626+P629*V629+Q629*U629)</f>
        <v>0</v>
      </c>
      <c r="AB629" s="8"/>
      <c r="AC629" s="21">
        <v>0</v>
      </c>
      <c r="AD629" s="24">
        <f t="shared" ref="AD629" si="6150">(TAN($AE$8*$B626))/$AD$8</f>
        <v>12.479555857743199</v>
      </c>
      <c r="AE629" s="22">
        <v>1</v>
      </c>
      <c r="AF629" s="23">
        <v>0</v>
      </c>
      <c r="AH629" s="21">
        <f t="shared" ref="AH629" si="6151">X629*AC626+Z629*AC629-Y629*AD626-AA629*AD629</f>
        <v>0</v>
      </c>
      <c r="AI629" s="24">
        <f t="shared" ref="AI629" si="6152">(X629*AD626+Y629*AC626+Z629*AD629+AA629*AC629)</f>
        <v>-169.86590981121162</v>
      </c>
      <c r="AJ629" s="22">
        <f t="shared" ref="AJ629" si="6153">X629*AE626+Z629*AE629-Y629*AF626-AA629*AF629</f>
        <v>-13.877946967705777</v>
      </c>
      <c r="AK629" s="23">
        <f t="shared" ref="AK629" si="6154">(X629*AF626+Y629*AE626+Z629*AF629+AA629*AE629)</f>
        <v>0</v>
      </c>
      <c r="AL629" s="8"/>
      <c r="AM629" s="15">
        <v>0</v>
      </c>
      <c r="AN629" s="85">
        <f t="shared" ref="AN629" si="6155">(1/$AN$8)*SIN($B626*$AO$8)</f>
        <v>0.27992547540797075</v>
      </c>
      <c r="AO629" s="25">
        <f t="shared" ref="AO629" si="6156">COS($AO$8*$B626)</f>
        <v>0.54293236591549221</v>
      </c>
      <c r="AP629" s="37">
        <v>0</v>
      </c>
      <c r="AR629" s="21">
        <f t="shared" ref="AR629" si="6157">AH629*AM626+AJ629*AM629-AI629*AN626-AK629*AN629</f>
        <v>0</v>
      </c>
      <c r="AS629" s="24">
        <f t="shared" ref="AS629" si="6158">(AH629*AN626+AI629*AM626+AJ629*AN629+AK629*AM629)</f>
        <v>-96.110491204810387</v>
      </c>
      <c r="AT629" s="22">
        <f t="shared" ref="AT629" si="6159">AH629*AO626+AJ629*AO629-AI629*AP626-AK629*AP629</f>
        <v>420.41337345437194</v>
      </c>
      <c r="AU629" s="23">
        <f t="shared" ref="AU629" si="6160">(AH629*AP626+AI629*AO626+AJ629*AP629+AK629*AO629)</f>
        <v>0</v>
      </c>
      <c r="AV629" s="8"/>
      <c r="AW629" s="21">
        <v>0</v>
      </c>
      <c r="AX629" s="24">
        <f t="shared" ref="AX629" si="6161">(TAN($AY$8*$B626))/$AX$8</f>
        <v>6.5494582037685021</v>
      </c>
      <c r="AY629" s="22">
        <v>1</v>
      </c>
      <c r="AZ629" s="23">
        <v>0</v>
      </c>
      <c r="BB629" s="21">
        <f t="shared" ref="BB629" si="6162">AR629*AW626+AT629*AW629-AS629*AX626-AU629*AX629</f>
        <v>0</v>
      </c>
      <c r="BC629" s="24">
        <f t="shared" ref="BC629" si="6163">(AR629*AX626+AS629*AW626+AT629*AX629+AU629*AW629)</f>
        <v>2657.369326539917</v>
      </c>
      <c r="BD629" s="22">
        <f t="shared" ref="BD629" si="6164">AR629*AY626+AT629*AY629-AS629*AZ626-AU629*AZ629</f>
        <v>420.41337345437194</v>
      </c>
      <c r="BE629" s="23">
        <f t="shared" ref="BE629" si="6165">(AR629*AZ626+AS629*AY626+AT629*AZ629+AU629*AY629)</f>
        <v>0</v>
      </c>
      <c r="BF629" s="8"/>
      <c r="BG629" s="15">
        <v>0</v>
      </c>
      <c r="BH629" s="85">
        <f t="shared" ref="BH629" si="6166">(1/$BH$8)*SIN($B626*$BI$8)</f>
        <v>0.18022633735773536</v>
      </c>
      <c r="BI629" s="25">
        <f t="shared" ref="BI629" si="6167">COS($BI$8*$B626)</f>
        <v>0.84122898541570823</v>
      </c>
      <c r="BJ629" s="37">
        <v>0</v>
      </c>
      <c r="BL629" s="21">
        <f t="shared" ref="BL629" si="6168">BB629*BG626+BD629*BG629-BC629*BH626-BE629*BH629</f>
        <v>0</v>
      </c>
      <c r="BM629" s="24">
        <f t="shared" ref="BM629" si="6169">(BB629*BH626+BC629*BG626+BD629*BH629+BE629*BG629)</f>
        <v>2311.2256649138894</v>
      </c>
      <c r="BN629" s="22">
        <f t="shared" ref="BN629" si="6170">BB629*BI626+BD629*BI629-BC629*BJ626-BE629*BJ629</f>
        <v>-3956.6875509555139</v>
      </c>
      <c r="BO629" s="23">
        <f t="shared" ref="BO629" si="6171">(BB629*BJ626+BC629*BI626+BD629*BJ629+BE629*BI629)</f>
        <v>0</v>
      </c>
      <c r="BQ629" s="38">
        <f t="shared" ref="BQ629" si="6172">(180/PI())*ATAN(-1*(($BL$8*BM626+BO626+$BL$8*BM629+BO629)/($BL$8*BL626+BN626+$BL$8*BL629+BN629)))</f>
        <v>-29.41783845311539</v>
      </c>
      <c r="BS629" s="67">
        <f t="shared" ref="BS629" si="6173">20*LOG(((($BL$8*BL626+BN626-$BL$8*BL629-BN629)^2+($BL$8*BM626+BO626-$BL$8*BM629-BO629)^2)/(($BL$8*BL626+BN626+$BL$8*BL629+BN629)^2+($BL$8*BM626+BO626+$BL$8*BM629+BO629)^2))^0.5)</f>
        <v>-2.1049244051528718E-7</v>
      </c>
      <c r="BT629" s="65"/>
      <c r="BU629" s="8"/>
      <c r="BV629" s="8"/>
      <c r="BW629" s="88"/>
      <c r="BX629" s="57"/>
      <c r="BY629" s="8"/>
      <c r="BZ629" s="8"/>
      <c r="CA629" s="8"/>
    </row>
    <row r="630" spans="2:79" ht="18.649999999999999" customHeight="1">
      <c r="BS630" s="32"/>
      <c r="BU630" s="8"/>
      <c r="BV630" s="8"/>
      <c r="BW630" s="88"/>
      <c r="BX630" s="57"/>
      <c r="BY630" s="8"/>
      <c r="BZ630" s="8"/>
      <c r="CA630" s="8"/>
    </row>
    <row r="631" spans="2:79" ht="18.649999999999999" customHeight="1" thickBot="1">
      <c r="D631" s="8"/>
      <c r="E631" s="8" t="s">
        <v>93</v>
      </c>
      <c r="F631" s="8"/>
      <c r="G631" s="8"/>
      <c r="H631" s="8"/>
      <c r="I631" s="8"/>
      <c r="J631" s="8" t="s">
        <v>94</v>
      </c>
      <c r="K631" s="8"/>
      <c r="L631" s="8"/>
      <c r="M631" s="8"/>
      <c r="N631" s="8"/>
      <c r="O631" s="8" t="s">
        <v>95</v>
      </c>
      <c r="P631" s="8"/>
      <c r="Q631" s="8"/>
      <c r="R631" s="8"/>
      <c r="S631" s="8"/>
      <c r="T631" s="8" t="s">
        <v>96</v>
      </c>
      <c r="U631" s="8"/>
      <c r="V631" s="8"/>
      <c r="W631" s="8"/>
      <c r="X631" s="8"/>
      <c r="Y631" s="8" t="s">
        <v>97</v>
      </c>
      <c r="Z631" s="8"/>
      <c r="AA631" s="8"/>
      <c r="AB631" s="8"/>
      <c r="AC631" s="8"/>
      <c r="AD631" s="8" t="s">
        <v>98</v>
      </c>
      <c r="AE631" s="8"/>
      <c r="AF631" s="8"/>
      <c r="AG631" s="8"/>
      <c r="AH631" s="8"/>
      <c r="AI631" s="8" t="s">
        <v>99</v>
      </c>
      <c r="AJ631" s="8"/>
      <c r="AK631" s="8"/>
      <c r="AL631" s="8"/>
      <c r="AM631" s="8"/>
      <c r="AN631" s="8" t="s">
        <v>96</v>
      </c>
      <c r="AO631" s="8"/>
      <c r="AP631" s="8"/>
      <c r="AQ631" s="8"/>
      <c r="AR631" s="8"/>
      <c r="AS631" s="8" t="s">
        <v>100</v>
      </c>
      <c r="AT631" s="8"/>
      <c r="AU631" s="8"/>
      <c r="AV631" s="8"/>
      <c r="AW631" s="8"/>
      <c r="AX631" s="8" t="s">
        <v>94</v>
      </c>
      <c r="AY631" s="8"/>
      <c r="AZ631" s="8"/>
      <c r="BA631" s="8"/>
      <c r="BB631" s="8"/>
      <c r="BC631" s="8" t="s">
        <v>101</v>
      </c>
      <c r="BD631" s="8"/>
      <c r="BE631" s="8"/>
      <c r="BF631" s="8"/>
      <c r="BG631" s="8"/>
      <c r="BH631" s="8" t="s">
        <v>96</v>
      </c>
      <c r="BI631" s="8"/>
      <c r="BJ631" s="8"/>
      <c r="BK631" s="8"/>
      <c r="BL631" s="8"/>
      <c r="BM631" s="8" t="s">
        <v>102</v>
      </c>
      <c r="BN631" s="8"/>
      <c r="BO631" s="8"/>
      <c r="BP631" s="8"/>
      <c r="BU631" s="8"/>
      <c r="BV631" s="8"/>
      <c r="BW631" s="88"/>
      <c r="BX631" s="57"/>
      <c r="BY631" s="8"/>
      <c r="BZ631" s="8"/>
      <c r="CA631" s="8"/>
    </row>
    <row r="632" spans="2:79" ht="18.649999999999999" customHeight="1" thickBot="1">
      <c r="B632" s="16"/>
      <c r="D632" s="250" t="s">
        <v>22</v>
      </c>
      <c r="E632" s="251"/>
      <c r="F632" s="252" t="s">
        <v>23</v>
      </c>
      <c r="G632" s="253"/>
      <c r="H632" s="123"/>
      <c r="I632" s="242" t="s">
        <v>1</v>
      </c>
      <c r="J632" s="243"/>
      <c r="K632" s="244" t="s">
        <v>2</v>
      </c>
      <c r="L632" s="245"/>
      <c r="M632" s="123"/>
      <c r="N632" s="242" t="s">
        <v>43</v>
      </c>
      <c r="O632" s="243"/>
      <c r="P632" s="244" t="s">
        <v>44</v>
      </c>
      <c r="Q632" s="245"/>
      <c r="R632" s="123"/>
      <c r="S632" s="242" t="s">
        <v>32</v>
      </c>
      <c r="T632" s="243"/>
      <c r="U632" s="244" t="s">
        <v>33</v>
      </c>
      <c r="V632" s="245"/>
      <c r="W632" s="123"/>
      <c r="X632" s="242" t="s">
        <v>45</v>
      </c>
      <c r="Y632" s="243"/>
      <c r="Z632" s="244" t="s">
        <v>46</v>
      </c>
      <c r="AA632" s="245"/>
      <c r="AB632" s="127"/>
      <c r="AC632" s="242" t="s">
        <v>62</v>
      </c>
      <c r="AD632" s="243"/>
      <c r="AE632" s="244" t="s">
        <v>3</v>
      </c>
      <c r="AF632" s="245"/>
      <c r="AG632" s="123"/>
      <c r="AH632" s="242" t="s">
        <v>76</v>
      </c>
      <c r="AI632" s="243"/>
      <c r="AJ632" s="244" t="s">
        <v>77</v>
      </c>
      <c r="AK632" s="245"/>
      <c r="AL632" s="127"/>
      <c r="AM632" s="242" t="s">
        <v>64</v>
      </c>
      <c r="AN632" s="243"/>
      <c r="AO632" s="244" t="s">
        <v>65</v>
      </c>
      <c r="AP632" s="245"/>
      <c r="AQ632" s="123"/>
      <c r="AR632" s="242" t="s">
        <v>80</v>
      </c>
      <c r="AS632" s="243"/>
      <c r="AT632" s="244" t="s">
        <v>81</v>
      </c>
      <c r="AU632" s="245"/>
      <c r="AV632" s="127"/>
      <c r="AW632" s="242" t="s">
        <v>68</v>
      </c>
      <c r="AX632" s="243"/>
      <c r="AY632" s="244" t="s">
        <v>69</v>
      </c>
      <c r="AZ632" s="245"/>
      <c r="BA632" s="123"/>
      <c r="BB632" s="246" t="s">
        <v>84</v>
      </c>
      <c r="BC632" s="247"/>
      <c r="BD632" s="248" t="s">
        <v>85</v>
      </c>
      <c r="BE632" s="249"/>
      <c r="BF632" s="127"/>
      <c r="BG632" s="242" t="s">
        <v>72</v>
      </c>
      <c r="BH632" s="243"/>
      <c r="BI632" s="244" t="s">
        <v>73</v>
      </c>
      <c r="BJ632" s="245"/>
      <c r="BK632" s="123"/>
      <c r="BL632" s="242" t="s">
        <v>88</v>
      </c>
      <c r="BM632" s="243"/>
      <c r="BN632" s="244" t="s">
        <v>89</v>
      </c>
      <c r="BO632" s="245"/>
      <c r="BP632" s="123"/>
      <c r="BQ632" s="19" t="s">
        <v>165</v>
      </c>
      <c r="BS632" s="63" t="s">
        <v>120</v>
      </c>
      <c r="BT632" s="4"/>
      <c r="BU632" s="8"/>
      <c r="BV632" s="8"/>
      <c r="BW632" s="88"/>
      <c r="BX632" s="57"/>
      <c r="BY632" s="8"/>
      <c r="BZ632" s="8"/>
      <c r="CA632" s="8"/>
    </row>
    <row r="633" spans="2:79" ht="18.649999999999999" customHeight="1" thickTop="1" thickBot="1">
      <c r="B633" s="39">
        <v>1.74</v>
      </c>
      <c r="D633" s="25">
        <f t="shared" ref="D633" si="6174">COS($F$8*$B633)</f>
        <v>0.83762926455267939</v>
      </c>
      <c r="E633" s="26">
        <v>0</v>
      </c>
      <c r="F633" s="10">
        <v>0</v>
      </c>
      <c r="G633" s="85">
        <f t="shared" ref="G633" si="6175">$E$8*SIN($B633*$F$8)</f>
        <v>1.6387174669492106</v>
      </c>
      <c r="I633" s="21">
        <v>1</v>
      </c>
      <c r="J633" s="24">
        <v>0</v>
      </c>
      <c r="K633" s="22">
        <v>0</v>
      </c>
      <c r="L633" s="23">
        <v>0</v>
      </c>
      <c r="N633" s="21">
        <f t="shared" ref="N633" si="6176">D633*I633+F633*I636-E633*J633-G633*J636</f>
        <v>-10.771273719040149</v>
      </c>
      <c r="O633" s="24">
        <f t="shared" ref="O633" si="6177">(D633*J633+E633*I633+F633*J636+G633*I636)</f>
        <v>0</v>
      </c>
      <c r="P633" s="22">
        <f t="shared" ref="P633" si="6178">D633*K633+F633*K636-E633*L633-G633*L636</f>
        <v>0</v>
      </c>
      <c r="Q633" s="23">
        <f t="shared" ref="Q633" si="6179">(D633*L633+E633*K633+F633*L636+G633*K636)</f>
        <v>1.6387174669492106</v>
      </c>
      <c r="S633" s="25">
        <f t="shared" ref="S633" si="6180">COS($U$8*$B633)</f>
        <v>0.53316181824585474</v>
      </c>
      <c r="T633" s="26">
        <v>0</v>
      </c>
      <c r="U633" s="10">
        <v>0</v>
      </c>
      <c r="V633" s="85">
        <f t="shared" ref="V633" si="6181">$T$8*SIN($B633*$U$8)</f>
        <v>2.5380398499793042</v>
      </c>
      <c r="X633" s="21">
        <f t="shared" ref="X633" si="6182">N633*S633+P633*S636-O633*T633-Q633*T636</f>
        <v>-6.2049574624199293</v>
      </c>
      <c r="Y633" s="24">
        <f t="shared" ref="Y633" si="6183">(N633*T633+O633*S633+P633*T636+Q633*S636)</f>
        <v>0</v>
      </c>
      <c r="Z633" s="22">
        <f t="shared" ref="Z633" si="6184">N633*U633+P633*U636-O633*V633-Q633*V636</f>
        <v>0</v>
      </c>
      <c r="AA633" s="23">
        <f t="shared" ref="AA633" si="6185">(N633*V633+O633*U633+P633*V636+Q633*U636)</f>
        <v>-26.464220349688802</v>
      </c>
      <c r="AB633" s="8"/>
      <c r="AC633" s="21">
        <v>1</v>
      </c>
      <c r="AD633" s="24">
        <v>0</v>
      </c>
      <c r="AE633" s="22">
        <v>0</v>
      </c>
      <c r="AF633" s="23">
        <v>0</v>
      </c>
      <c r="AH633" s="21">
        <f t="shared" ref="AH633" si="6186">X633*AC633+Z633*AC636-Y633*AD633-AA633*AD636</f>
        <v>382.17546988315911</v>
      </c>
      <c r="AI633" s="24">
        <f t="shared" ref="AI633" si="6187">(X633*AD633+Y633*AC633+Z633*AD636+AA633*AC636)</f>
        <v>0</v>
      </c>
      <c r="AJ633" s="22">
        <f t="shared" ref="AJ633" si="6188">X633*AE633+Z633*AE636-Y633*AF633-AA633*AF636</f>
        <v>0</v>
      </c>
      <c r="AK633" s="23">
        <f t="shared" ref="AK633" si="6189">(X633*AF633+Y633*AE633+Z633*AF636+AA633*AE636)</f>
        <v>-26.464220349688802</v>
      </c>
      <c r="AL633" s="8"/>
      <c r="AM633" s="25">
        <f t="shared" ref="AM633" si="6190">COS($AO$8*$B633)</f>
        <v>0.53316181824585474</v>
      </c>
      <c r="AN633" s="26">
        <v>0</v>
      </c>
      <c r="AO633" s="10">
        <v>0</v>
      </c>
      <c r="AP633" s="85">
        <f t="shared" ref="AP633" si="6191">$AN$8*SIN($B633*$AO$8)</f>
        <v>2.5380398499793042</v>
      </c>
      <c r="AR633" s="21">
        <f t="shared" ref="AR633" si="6192">AH633*AM633+AJ633*AM636-AI633*AN633-AK633*AN636</f>
        <v>211.22439572810717</v>
      </c>
      <c r="AS633" s="24">
        <f t="shared" ref="AS633" si="6193">(AH633*AN633+AI633*AM633+AJ633*AN636+AK633*AM636)</f>
        <v>0</v>
      </c>
      <c r="AT633" s="22">
        <f t="shared" ref="AT633" si="6194">AH633*AO633+AJ633*AO636-AI633*AP633-AK633*AP636</f>
        <v>0</v>
      </c>
      <c r="AU633" s="23">
        <f t="shared" ref="AU633" si="6195">(AH633*AP633+AI633*AO633+AJ633*AP636+AK633*AO636)</f>
        <v>955.86686040792415</v>
      </c>
      <c r="AV633" s="8"/>
      <c r="AW633" s="21">
        <v>1</v>
      </c>
      <c r="AX633" s="24">
        <v>0</v>
      </c>
      <c r="AY633" s="22">
        <v>0</v>
      </c>
      <c r="AZ633" s="23">
        <v>0</v>
      </c>
      <c r="BB633" s="21">
        <f t="shared" ref="BB633" si="6196">AR633*AW633+AT633*AW636-AS633*AX633-AU633*AX636</f>
        <v>-6560.2696973723114</v>
      </c>
      <c r="BC633" s="24">
        <f t="shared" ref="BC633" si="6197">(AR633*AX633+AS633*AW633+AT633*AX636+AU633*AW636)</f>
        <v>0</v>
      </c>
      <c r="BD633" s="22">
        <f t="shared" ref="BD633" si="6198">AR633*AY633+AT633*AY636-AS633*AZ633-AU633*AZ636</f>
        <v>0</v>
      </c>
      <c r="BE633" s="23">
        <f t="shared" ref="BE633" si="6199">(AR633*AZ633+AS633*AY633+AT633*AZ636+AU633*AY636)</f>
        <v>955.86686040792415</v>
      </c>
      <c r="BF633" s="8"/>
      <c r="BG633" s="25">
        <f t="shared" ref="BG633" si="6200">COS($BI$8*$B633)</f>
        <v>0.8376190623096671</v>
      </c>
      <c r="BH633" s="26">
        <v>0</v>
      </c>
      <c r="BI633" s="10">
        <v>0</v>
      </c>
      <c r="BJ633" s="85">
        <f t="shared" ref="BJ633" si="6201">$BH$8*SIN($B633*$BI$8)</f>
        <v>1.6387643998144659</v>
      </c>
      <c r="BL633" s="21">
        <f t="shared" ref="BL633" si="6202">BB633*BG633+BD633*BG636-BC633*BH633-BE633*BH636</f>
        <v>-5669.0559059447332</v>
      </c>
      <c r="BM633" s="24">
        <f t="shared" ref="BM633" si="6203">(BB633*BH633+BC633*BG633+BD633*BH636+BE633*BG636)</f>
        <v>0</v>
      </c>
      <c r="BN633" s="22">
        <f t="shared" ref="BN633" si="6204">BB633*BI633+BD633*BI636-BC633*BJ633-BE633*BJ636</f>
        <v>0</v>
      </c>
      <c r="BO633" s="23">
        <f t="shared" ref="BO633" si="6205">(BB633*BJ633+BC633*BI633+BD633*BJ636+BE633*BI636)</f>
        <v>-9950.0841299275926</v>
      </c>
      <c r="BQ633" s="27">
        <f t="shared" ref="BQ633" si="6206">20*LOG((2*$BL$8)/(($BL$8*BL633+BN633+$BL$8*BL636+BN636)^2+($BL$8*BM633+BO633+$BL$8*BM636+BO636)^2)^0.5)</f>
        <v>-76.377816776462325</v>
      </c>
      <c r="BS633" s="64">
        <f t="shared" ref="BS633" si="6207">((BL633^2+BM633^2)/(BL636^2+BM636^2))^0.5</f>
        <v>1.7550820175468029</v>
      </c>
      <c r="BT633" s="4"/>
      <c r="BU633" s="8"/>
      <c r="BV633" s="8"/>
      <c r="BW633" s="88"/>
      <c r="BX633" s="57"/>
      <c r="BY633" s="8"/>
      <c r="BZ633" s="8"/>
      <c r="CA633" s="8"/>
    </row>
    <row r="634" spans="2:79" ht="18.649999999999999" customHeight="1" thickBot="1">
      <c r="D634" s="25"/>
      <c r="E634" s="10"/>
      <c r="F634" s="10"/>
      <c r="G634" s="31"/>
      <c r="I634" s="29"/>
      <c r="L634" s="30"/>
      <c r="N634" s="29"/>
      <c r="Q634" s="30"/>
      <c r="S634" s="29"/>
      <c r="V634" s="30"/>
      <c r="X634" s="29"/>
      <c r="AA634" s="30"/>
      <c r="AC634" s="29"/>
      <c r="AF634" s="30"/>
      <c r="AH634" s="29"/>
      <c r="AK634" s="30"/>
      <c r="AM634" s="29"/>
      <c r="AP634" s="30"/>
      <c r="AR634" s="29"/>
      <c r="AU634" s="30"/>
      <c r="AW634" s="29"/>
      <c r="AZ634" s="30"/>
      <c r="BB634" s="29"/>
      <c r="BE634" s="30"/>
      <c r="BG634" s="29"/>
      <c r="BJ634" s="30"/>
      <c r="BL634" s="29"/>
      <c r="BO634" s="30"/>
      <c r="BS634" s="65"/>
      <c r="BT634" s="65"/>
      <c r="BU634" s="8"/>
      <c r="BV634" s="8"/>
      <c r="BW634" s="88"/>
      <c r="BX634" s="57"/>
      <c r="BY634" s="8"/>
      <c r="BZ634" s="8"/>
      <c r="CA634" s="8"/>
    </row>
    <row r="635" spans="2:79" ht="18.649999999999999" customHeight="1" thickBot="1">
      <c r="D635" s="254" t="s">
        <v>24</v>
      </c>
      <c r="E635" s="255"/>
      <c r="F635" s="256" t="s">
        <v>25</v>
      </c>
      <c r="G635" s="257"/>
      <c r="H635" s="123"/>
      <c r="I635" s="242" t="s">
        <v>4</v>
      </c>
      <c r="J635" s="243"/>
      <c r="K635" s="244" t="s">
        <v>5</v>
      </c>
      <c r="L635" s="245"/>
      <c r="M635" s="123"/>
      <c r="N635" s="242" t="s">
        <v>6</v>
      </c>
      <c r="O635" s="243"/>
      <c r="P635" s="244" t="s">
        <v>7</v>
      </c>
      <c r="Q635" s="245"/>
      <c r="R635" s="123"/>
      <c r="S635" s="242" t="s">
        <v>34</v>
      </c>
      <c r="T635" s="243"/>
      <c r="U635" s="244" t="s">
        <v>35</v>
      </c>
      <c r="V635" s="245"/>
      <c r="W635" s="123"/>
      <c r="X635" s="242" t="s">
        <v>47</v>
      </c>
      <c r="Y635" s="243"/>
      <c r="Z635" s="244" t="s">
        <v>48</v>
      </c>
      <c r="AA635" s="245"/>
      <c r="AB635" s="127"/>
      <c r="AC635" s="242" t="s">
        <v>63</v>
      </c>
      <c r="AD635" s="243"/>
      <c r="AE635" s="244" t="s">
        <v>8</v>
      </c>
      <c r="AF635" s="245"/>
      <c r="AG635" s="123"/>
      <c r="AH635" s="242" t="s">
        <v>78</v>
      </c>
      <c r="AI635" s="243"/>
      <c r="AJ635" s="244" t="s">
        <v>79</v>
      </c>
      <c r="AK635" s="245"/>
      <c r="AL635" s="127"/>
      <c r="AM635" s="242" t="s">
        <v>67</v>
      </c>
      <c r="AN635" s="243"/>
      <c r="AO635" s="244" t="s">
        <v>66</v>
      </c>
      <c r="AP635" s="245"/>
      <c r="AQ635" s="123"/>
      <c r="AR635" s="242" t="s">
        <v>83</v>
      </c>
      <c r="AS635" s="243"/>
      <c r="AT635" s="244" t="s">
        <v>82</v>
      </c>
      <c r="AU635" s="245"/>
      <c r="AV635" s="127"/>
      <c r="AW635" s="242" t="s">
        <v>71</v>
      </c>
      <c r="AX635" s="243"/>
      <c r="AY635" s="244" t="s">
        <v>70</v>
      </c>
      <c r="AZ635" s="245"/>
      <c r="BA635" s="123"/>
      <c r="BB635" s="124" t="s">
        <v>87</v>
      </c>
      <c r="BC635" s="125"/>
      <c r="BD635" s="122" t="s">
        <v>86</v>
      </c>
      <c r="BE635" s="126"/>
      <c r="BF635" s="127"/>
      <c r="BG635" s="242" t="s">
        <v>74</v>
      </c>
      <c r="BH635" s="243"/>
      <c r="BI635" s="244" t="s">
        <v>75</v>
      </c>
      <c r="BJ635" s="245"/>
      <c r="BK635" s="123"/>
      <c r="BL635" s="242" t="s">
        <v>91</v>
      </c>
      <c r="BM635" s="243"/>
      <c r="BN635" s="244" t="s">
        <v>90</v>
      </c>
      <c r="BO635" s="245"/>
      <c r="BP635" s="123"/>
      <c r="BQ635" s="35" t="s">
        <v>166</v>
      </c>
      <c r="BS635" s="66" t="s">
        <v>121</v>
      </c>
      <c r="BT635" s="65"/>
      <c r="BU635" s="8"/>
      <c r="BV635" s="8"/>
      <c r="BW635" s="88"/>
      <c r="BX635" s="57"/>
      <c r="BY635" s="8"/>
      <c r="BZ635" s="8"/>
      <c r="CA635" s="8"/>
    </row>
    <row r="636" spans="2:79" ht="18.649999999999999" customHeight="1" thickTop="1" thickBot="1">
      <c r="D636" s="15">
        <v>0</v>
      </c>
      <c r="E636" s="145">
        <f t="shared" ref="E636" si="6208">(1/$E$8)*SIN($B633*$F$8)</f>
        <v>0.18207971854991228</v>
      </c>
      <c r="F636" s="15">
        <f t="shared" ref="F636" si="6209">COS($F$8*$B633)</f>
        <v>0.83762926455267939</v>
      </c>
      <c r="G636" s="37">
        <v>0</v>
      </c>
      <c r="I636" s="21">
        <v>0</v>
      </c>
      <c r="J636" s="24">
        <f t="shared" ref="J636" si="6210">(TAN($K$8*$B633))/$J$8</f>
        <v>7.084139406413386</v>
      </c>
      <c r="K636" s="22">
        <v>1</v>
      </c>
      <c r="L636" s="23">
        <v>0</v>
      </c>
      <c r="N636" s="21">
        <f t="shared" ref="N636" si="6211">D636*I633+F636*I636-E636*J633-G636*J636</f>
        <v>0</v>
      </c>
      <c r="O636" s="24">
        <f t="shared" ref="O636" si="6212">(D636*J633+E636*I633+F636*J636+G636*I636)</f>
        <v>6.1159621995326114</v>
      </c>
      <c r="P636" s="22">
        <f t="shared" ref="P636" si="6213">D636*K633+F636*K636-E636*L633-G636*L636</f>
        <v>0.83762926455267939</v>
      </c>
      <c r="Q636" s="23">
        <f t="shared" ref="Q636" si="6214">(D636*L633+E636*K633+F636*L636+G636*K636)</f>
        <v>0</v>
      </c>
      <c r="S636" s="15">
        <v>0</v>
      </c>
      <c r="T636" s="145">
        <f t="shared" ref="T636" si="6215">(1/$T$8)*SIN($B633*$U$8)</f>
        <v>0.28200442777547818</v>
      </c>
      <c r="U636" s="15">
        <f t="shared" ref="U636" si="6216">COS($U$8*$B633)</f>
        <v>0.53316181824585474</v>
      </c>
      <c r="V636" s="37">
        <v>0</v>
      </c>
      <c r="X636" s="21">
        <f t="shared" ref="X636" si="6217">N636*S633+P636*S636-O636*T633-Q636*T636</f>
        <v>0</v>
      </c>
      <c r="Y636" s="24">
        <f t="shared" ref="Y636" si="6218">(N636*T633+O636*S633+P636*T636+Q636*S636)</f>
        <v>3.4970126880638972</v>
      </c>
      <c r="Z636" s="22">
        <f t="shared" ref="Z636" si="6219">N636*U633+P636*U636-O636*V633-Q636*V636</f>
        <v>-15.075963841676</v>
      </c>
      <c r="AA636" s="23">
        <f t="shared" ref="AA636" si="6220">(N636*V633+O636*U633+P636*V636+Q636*U636)</f>
        <v>0</v>
      </c>
      <c r="AB636" s="8"/>
      <c r="AC636" s="21">
        <v>0</v>
      </c>
      <c r="AD636" s="24">
        <f t="shared" ref="AD636" si="6221">(TAN($AE$8*$B633))/$AD$8</f>
        <v>14.675679926091082</v>
      </c>
      <c r="AE636" s="22">
        <v>1</v>
      </c>
      <c r="AF636" s="23">
        <v>0</v>
      </c>
      <c r="AH636" s="21">
        <f t="shared" ref="AH636" si="6222">X636*AC633+Z636*AC636-Y636*AD633-AA636*AD636</f>
        <v>0</v>
      </c>
      <c r="AI636" s="24">
        <f t="shared" ref="AI636" si="6223">(X636*AD633+Y636*AC633+Z636*AD636+AA636*AC636)</f>
        <v>-217.75300722969556</v>
      </c>
      <c r="AJ636" s="22">
        <f t="shared" ref="AJ636" si="6224">X636*AE633+Z636*AE636-Y636*AF633-AA636*AF636</f>
        <v>-15.075963841676</v>
      </c>
      <c r="AK636" s="23">
        <f t="shared" ref="AK636" si="6225">(X636*AF633+Y636*AE633+Z636*AF636+AA636*AE636)</f>
        <v>0</v>
      </c>
      <c r="AL636" s="8"/>
      <c r="AM636" s="15">
        <v>0</v>
      </c>
      <c r="AN636" s="85">
        <f t="shared" ref="AN636" si="6226">(1/$AN$8)*SIN($B633*$AO$8)</f>
        <v>0.28200442777547818</v>
      </c>
      <c r="AO636" s="25">
        <f t="shared" ref="AO636" si="6227">COS($AO$8*$B633)</f>
        <v>0.53316181824585474</v>
      </c>
      <c r="AP636" s="37">
        <v>0</v>
      </c>
      <c r="AR636" s="21">
        <f t="shared" ref="AR636" si="6228">AH636*AM633+AJ636*AM636-AI636*AN633-AK636*AN636</f>
        <v>0</v>
      </c>
      <c r="AS636" s="24">
        <f t="shared" ref="AS636" si="6229">(AH636*AN633+AI636*AM633+AJ636*AN636+AK636*AM636)</f>
        <v>-120.34907781942287</v>
      </c>
      <c r="AT636" s="22">
        <f t="shared" ref="AT636" si="6230">AH636*AO633+AJ636*AO636-AI636*AP633-AK636*AP636</f>
        <v>544.6278815081622</v>
      </c>
      <c r="AU636" s="23">
        <f t="shared" ref="AU636" si="6231">(AH636*AP633+AI636*AO633+AJ636*AP636+AK636*AO636)</f>
        <v>0</v>
      </c>
      <c r="AV636" s="8"/>
      <c r="AW636" s="21">
        <v>0</v>
      </c>
      <c r="AX636" s="24">
        <f t="shared" ref="AX636" si="6232">(TAN($AY$8*$B633))/$AX$8</f>
        <v>7.084139406413386</v>
      </c>
      <c r="AY636" s="22">
        <v>1</v>
      </c>
      <c r="AZ636" s="23">
        <v>0</v>
      </c>
      <c r="BB636" s="21">
        <f t="shared" ref="BB636" si="6233">AR636*AW633+AT636*AW636-AS636*AX633-AU636*AX636</f>
        <v>0</v>
      </c>
      <c r="BC636" s="24">
        <f t="shared" ref="BC636" si="6234">(AR636*AX633+AS636*AW633+AT636*AX636+AU636*AW636)</f>
        <v>3737.8707594039893</v>
      </c>
      <c r="BD636" s="22">
        <f t="shared" ref="BD636" si="6235">AR636*AY633+AT636*AY636-AS636*AZ633-AU636*AZ636</f>
        <v>544.6278815081622</v>
      </c>
      <c r="BE636" s="23">
        <f t="shared" ref="BE636" si="6236">(AR636*AZ633+AS636*AY633+AT636*AZ636+AU636*AY636)</f>
        <v>0</v>
      </c>
      <c r="BF636" s="8"/>
      <c r="BG636" s="15">
        <v>0</v>
      </c>
      <c r="BH636" s="85">
        <f t="shared" ref="BH636" si="6237">(1/$BH$8)*SIN($B633*$BI$8)</f>
        <v>0.18208493331271841</v>
      </c>
      <c r="BI636" s="25">
        <f t="shared" ref="BI636" si="6238">COS($BI$8*$B633)</f>
        <v>0.8376190623096671</v>
      </c>
      <c r="BJ636" s="37">
        <v>0</v>
      </c>
      <c r="BL636" s="21">
        <f t="shared" ref="BL636" si="6239">BB636*BG633+BD636*BG636-BC636*BH633-BE636*BH636</f>
        <v>0</v>
      </c>
      <c r="BM636" s="24">
        <f t="shared" ref="BM636" si="6240">(BB636*BH633+BC636*BG633+BD636*BH636+BE636*BG636)</f>
        <v>3230.0803320113537</v>
      </c>
      <c r="BN636" s="22">
        <f t="shared" ref="BN636" si="6241">BB636*BI633+BD636*BI636-BC636*BJ633-BE636*BJ636</f>
        <v>-5669.2988362021533</v>
      </c>
      <c r="BO636" s="23">
        <f t="shared" ref="BO636" si="6242">(BB636*BJ633+BC636*BI633+BD636*BJ636+BE636*BI636)</f>
        <v>0</v>
      </c>
      <c r="BQ636" s="38">
        <f t="shared" ref="BQ636" si="6243">(180/PI())*ATAN(-1*(($BL$8*BM633+BO633+$BL$8*BM636+BO636)/($BL$8*BL633+BN633+$BL$8*BL636+BN636)))</f>
        <v>-30.654328336553196</v>
      </c>
      <c r="BS636" s="67">
        <f t="shared" ref="BS636" si="6244">20*LOG(((($BL$8*BL633+BN633-$BL$8*BL636-BN636)^2+($BL$8*BM633+BO633-$BL$8*BM636-BO636)^2)/(($BL$8*BL633+BN633+$BL$8*BL636+BN636)^2+($BL$8*BM633+BO633+$BL$8*BM636+BO636)^2))^0.5)</f>
        <v>-1.0000060842214436E-7</v>
      </c>
      <c r="BT636" s="65"/>
      <c r="BU636" s="8"/>
      <c r="BV636" s="8"/>
      <c r="BW636" s="88"/>
      <c r="BX636" s="57"/>
      <c r="BY636" s="8"/>
      <c r="BZ636" s="8"/>
      <c r="CA636" s="8"/>
    </row>
    <row r="637" spans="2:79" ht="18.649999999999999" customHeight="1">
      <c r="BS637" s="32"/>
      <c r="BU637" s="8"/>
      <c r="BV637" s="8"/>
      <c r="BW637" s="88"/>
      <c r="BX637" s="57"/>
      <c r="BY637" s="8"/>
      <c r="BZ637" s="8"/>
      <c r="CA637" s="8"/>
    </row>
    <row r="638" spans="2:79" ht="18.649999999999999" customHeight="1" thickBot="1">
      <c r="D638" s="8"/>
      <c r="E638" s="8" t="s">
        <v>93</v>
      </c>
      <c r="F638" s="8"/>
      <c r="G638" s="8"/>
      <c r="H638" s="8"/>
      <c r="I638" s="8"/>
      <c r="J638" s="8" t="s">
        <v>94</v>
      </c>
      <c r="K638" s="8"/>
      <c r="L638" s="8"/>
      <c r="M638" s="8"/>
      <c r="N638" s="8"/>
      <c r="O638" s="8" t="s">
        <v>95</v>
      </c>
      <c r="P638" s="8"/>
      <c r="Q638" s="8"/>
      <c r="R638" s="8"/>
      <c r="S638" s="8"/>
      <c r="T638" s="8" t="s">
        <v>96</v>
      </c>
      <c r="U638" s="8"/>
      <c r="V638" s="8"/>
      <c r="W638" s="8"/>
      <c r="X638" s="8"/>
      <c r="Y638" s="8" t="s">
        <v>97</v>
      </c>
      <c r="Z638" s="8"/>
      <c r="AA638" s="8"/>
      <c r="AB638" s="8"/>
      <c r="AC638" s="8"/>
      <c r="AD638" s="8" t="s">
        <v>98</v>
      </c>
      <c r="AE638" s="8"/>
      <c r="AF638" s="8"/>
      <c r="AG638" s="8"/>
      <c r="AH638" s="8"/>
      <c r="AI638" s="8" t="s">
        <v>99</v>
      </c>
      <c r="AJ638" s="8"/>
      <c r="AK638" s="8"/>
      <c r="AL638" s="8"/>
      <c r="AM638" s="8"/>
      <c r="AN638" s="8" t="s">
        <v>96</v>
      </c>
      <c r="AO638" s="8"/>
      <c r="AP638" s="8"/>
      <c r="AQ638" s="8"/>
      <c r="AR638" s="8"/>
      <c r="AS638" s="8" t="s">
        <v>100</v>
      </c>
      <c r="AT638" s="8"/>
      <c r="AU638" s="8"/>
      <c r="AV638" s="8"/>
      <c r="AW638" s="8"/>
      <c r="AX638" s="8" t="s">
        <v>94</v>
      </c>
      <c r="AY638" s="8"/>
      <c r="AZ638" s="8"/>
      <c r="BA638" s="8"/>
      <c r="BB638" s="8"/>
      <c r="BC638" s="8" t="s">
        <v>101</v>
      </c>
      <c r="BD638" s="8"/>
      <c r="BE638" s="8"/>
      <c r="BF638" s="8"/>
      <c r="BG638" s="8"/>
      <c r="BH638" s="8" t="s">
        <v>96</v>
      </c>
      <c r="BI638" s="8"/>
      <c r="BJ638" s="8"/>
      <c r="BK638" s="8"/>
      <c r="BL638" s="8"/>
      <c r="BM638" s="8" t="s">
        <v>102</v>
      </c>
      <c r="BN638" s="8"/>
      <c r="BO638" s="8"/>
      <c r="BP638" s="8"/>
      <c r="BU638" s="8"/>
      <c r="BV638" s="8"/>
      <c r="BW638" s="88"/>
      <c r="BX638" s="57"/>
      <c r="BY638" s="8"/>
      <c r="BZ638" s="8"/>
      <c r="CA638" s="8"/>
    </row>
    <row r="639" spans="2:79" ht="18.649999999999999" customHeight="1" thickBot="1">
      <c r="B639" s="16"/>
      <c r="D639" s="250" t="s">
        <v>22</v>
      </c>
      <c r="E639" s="251"/>
      <c r="F639" s="252" t="s">
        <v>23</v>
      </c>
      <c r="G639" s="253"/>
      <c r="H639" s="123"/>
      <c r="I639" s="242" t="s">
        <v>1</v>
      </c>
      <c r="J639" s="243"/>
      <c r="K639" s="244" t="s">
        <v>2</v>
      </c>
      <c r="L639" s="245"/>
      <c r="M639" s="123"/>
      <c r="N639" s="242" t="s">
        <v>43</v>
      </c>
      <c r="O639" s="243"/>
      <c r="P639" s="244" t="s">
        <v>44</v>
      </c>
      <c r="Q639" s="245"/>
      <c r="R639" s="123"/>
      <c r="S639" s="242" t="s">
        <v>32</v>
      </c>
      <c r="T639" s="243"/>
      <c r="U639" s="244" t="s">
        <v>33</v>
      </c>
      <c r="V639" s="245"/>
      <c r="W639" s="123"/>
      <c r="X639" s="242" t="s">
        <v>45</v>
      </c>
      <c r="Y639" s="243"/>
      <c r="Z639" s="244" t="s">
        <v>46</v>
      </c>
      <c r="AA639" s="245"/>
      <c r="AB639" s="127"/>
      <c r="AC639" s="242" t="s">
        <v>62</v>
      </c>
      <c r="AD639" s="243"/>
      <c r="AE639" s="244" t="s">
        <v>3</v>
      </c>
      <c r="AF639" s="245"/>
      <c r="AG639" s="123"/>
      <c r="AH639" s="242" t="s">
        <v>76</v>
      </c>
      <c r="AI639" s="243"/>
      <c r="AJ639" s="244" t="s">
        <v>77</v>
      </c>
      <c r="AK639" s="245"/>
      <c r="AL639" s="127"/>
      <c r="AM639" s="242" t="s">
        <v>64</v>
      </c>
      <c r="AN639" s="243"/>
      <c r="AO639" s="244" t="s">
        <v>65</v>
      </c>
      <c r="AP639" s="245"/>
      <c r="AQ639" s="123"/>
      <c r="AR639" s="242" t="s">
        <v>80</v>
      </c>
      <c r="AS639" s="243"/>
      <c r="AT639" s="244" t="s">
        <v>81</v>
      </c>
      <c r="AU639" s="245"/>
      <c r="AV639" s="127"/>
      <c r="AW639" s="242" t="s">
        <v>68</v>
      </c>
      <c r="AX639" s="243"/>
      <c r="AY639" s="244" t="s">
        <v>69</v>
      </c>
      <c r="AZ639" s="245"/>
      <c r="BA639" s="123"/>
      <c r="BB639" s="246" t="s">
        <v>84</v>
      </c>
      <c r="BC639" s="247"/>
      <c r="BD639" s="248" t="s">
        <v>85</v>
      </c>
      <c r="BE639" s="249"/>
      <c r="BF639" s="127"/>
      <c r="BG639" s="242" t="s">
        <v>72</v>
      </c>
      <c r="BH639" s="243"/>
      <c r="BI639" s="244" t="s">
        <v>73</v>
      </c>
      <c r="BJ639" s="245"/>
      <c r="BK639" s="123"/>
      <c r="BL639" s="242" t="s">
        <v>88</v>
      </c>
      <c r="BM639" s="243"/>
      <c r="BN639" s="244" t="s">
        <v>89</v>
      </c>
      <c r="BO639" s="245"/>
      <c r="BP639" s="123"/>
      <c r="BQ639" s="19" t="s">
        <v>165</v>
      </c>
      <c r="BS639" s="63" t="s">
        <v>120</v>
      </c>
      <c r="BT639" s="4"/>
      <c r="BU639" s="8"/>
      <c r="BV639" s="8"/>
      <c r="BW639" s="88"/>
      <c r="BX639" s="57"/>
      <c r="BY639" s="8"/>
      <c r="BZ639" s="8"/>
      <c r="CA639" s="8"/>
    </row>
    <row r="640" spans="2:79" ht="18.649999999999999" customHeight="1" thickTop="1" thickBot="1">
      <c r="B640" s="39">
        <v>1.76</v>
      </c>
      <c r="D640" s="25">
        <f t="shared" ref="D640" si="6245">COS($F$8*$B640)</f>
        <v>0.83398260704022831</v>
      </c>
      <c r="E640" s="26">
        <v>0</v>
      </c>
      <c r="F640" s="10">
        <v>0</v>
      </c>
      <c r="G640" s="85">
        <f t="shared" ref="G640" si="6246">$E$8*SIN($B640*$F$8)</f>
        <v>1.655372193915754</v>
      </c>
      <c r="I640" s="21">
        <v>1</v>
      </c>
      <c r="J640" s="24">
        <v>0</v>
      </c>
      <c r="K640" s="22">
        <v>0</v>
      </c>
      <c r="L640" s="23">
        <v>0</v>
      </c>
      <c r="N640" s="21">
        <f t="shared" ref="N640" si="6247">D640*I640+F640*I643-E640*J640-G640*J643</f>
        <v>-11.928169339935723</v>
      </c>
      <c r="O640" s="24">
        <f t="shared" ref="O640" si="6248">(D640*J640+E640*I640+F640*J643+G640*I643)</f>
        <v>0</v>
      </c>
      <c r="P640" s="22">
        <f t="shared" ref="P640" si="6249">D640*K640+F640*K643-E640*L640-G640*L643</f>
        <v>0</v>
      </c>
      <c r="Q640" s="23">
        <f t="shared" ref="Q640" si="6250">(D640*L640+E640*K640+F640*L643+G640*K643)</f>
        <v>1.655372193915754</v>
      </c>
      <c r="S640" s="25">
        <f t="shared" ref="S640" si="6251">COS($U$8*$B640)</f>
        <v>0.52331963389424163</v>
      </c>
      <c r="T640" s="26">
        <v>0</v>
      </c>
      <c r="U640" s="10">
        <v>0</v>
      </c>
      <c r="V640" s="85">
        <f t="shared" ref="V640" si="6252">$T$8*SIN($B640*$U$8)</f>
        <v>2.5564094052062889</v>
      </c>
      <c r="X640" s="21">
        <f t="shared" ref="X640" si="6253">N640*S640+P640*S643-O640*T640-Q640*T643</f>
        <v>-6.7124462170751471</v>
      </c>
      <c r="Y640" s="24">
        <f t="shared" ref="Y640" si="6254">(N640*T640+O640*S640+P640*T643+Q640*S643)</f>
        <v>0</v>
      </c>
      <c r="Z640" s="22">
        <f t="shared" ref="Z640" si="6255">N640*U640+P640*U643-O640*V640-Q640*V643</f>
        <v>0</v>
      </c>
      <c r="AA640" s="23">
        <f t="shared" ref="AA640" si="6256">(N640*V640+O640*U640+P640*V643+Q640*U643)</f>
        <v>-29.626995517026273</v>
      </c>
      <c r="AB640" s="8"/>
      <c r="AC640" s="21">
        <v>1</v>
      </c>
      <c r="AD640" s="24">
        <v>0</v>
      </c>
      <c r="AE640" s="22">
        <v>0</v>
      </c>
      <c r="AF640" s="23">
        <v>0</v>
      </c>
      <c r="AH640" s="21">
        <f t="shared" ref="AH640" si="6257">X640*AC640+Z640*AC643-Y640*AD640-AA640*AD643</f>
        <v>520.56792845510017</v>
      </c>
      <c r="AI640" s="24">
        <f t="shared" ref="AI640" si="6258">(X640*AD640+Y640*AC640+Z640*AD643+AA640*AC643)</f>
        <v>0</v>
      </c>
      <c r="AJ640" s="22">
        <f t="shared" ref="AJ640" si="6259">X640*AE640+Z640*AE643-Y640*AF640-AA640*AF643</f>
        <v>0</v>
      </c>
      <c r="AK640" s="23">
        <f t="shared" ref="AK640" si="6260">(X640*AF640+Y640*AE640+Z640*AF643+AA640*AE643)</f>
        <v>-29.626995517026273</v>
      </c>
      <c r="AL640" s="8"/>
      <c r="AM640" s="25">
        <f t="shared" ref="AM640" si="6261">COS($AO$8*$B640)</f>
        <v>0.52331963389424163</v>
      </c>
      <c r="AN640" s="26">
        <v>0</v>
      </c>
      <c r="AO640" s="10">
        <v>0</v>
      </c>
      <c r="AP640" s="85">
        <f t="shared" ref="AP640" si="6262">$AN$8*SIN($B640*$AO$8)</f>
        <v>2.5564094052062889</v>
      </c>
      <c r="AR640" s="21">
        <f t="shared" ref="AR640" si="6263">AH640*AM640+AJ640*AM643-AI640*AN640-AK640*AN643</f>
        <v>280.83883217928792</v>
      </c>
      <c r="AS640" s="24">
        <f t="shared" ref="AS640" si="6264">(AH640*AN640+AI640*AM640+AJ640*AN643+AK640*AM643)</f>
        <v>0</v>
      </c>
      <c r="AT640" s="22">
        <f t="shared" ref="AT640" si="6265">AH640*AO640+AJ640*AO643-AI640*AP640-AK640*AP643</f>
        <v>0</v>
      </c>
      <c r="AU640" s="23">
        <f t="shared" ref="AU640" si="6266">(AH640*AP640+AI640*AO640+AJ640*AP643+AK640*AO643)</f>
        <v>1315.280359904016</v>
      </c>
      <c r="AV640" s="8"/>
      <c r="AW640" s="21">
        <v>1</v>
      </c>
      <c r="AX640" s="24">
        <v>0</v>
      </c>
      <c r="AY640" s="22">
        <v>0</v>
      </c>
      <c r="AZ640" s="23">
        <v>0</v>
      </c>
      <c r="BB640" s="21">
        <f t="shared" ref="BB640" si="6267">AR640*AW640+AT640*AW643-AS640*AX640-AU640*AX643</f>
        <v>-9859.362789947596</v>
      </c>
      <c r="BC640" s="24">
        <f t="shared" ref="BC640" si="6268">(AR640*AX640+AS640*AW640+AT640*AX643+AU640*AW643)</f>
        <v>0</v>
      </c>
      <c r="BD640" s="22">
        <f t="shared" ref="BD640" si="6269">AR640*AY640+AT640*AY643-AS640*AZ640-AU640*AZ643</f>
        <v>0</v>
      </c>
      <c r="BE640" s="23">
        <f t="shared" ref="BE640" si="6270">(AR640*AZ640+AS640*AY640+AT640*AZ643+AU640*AY643)</f>
        <v>1315.280359904016</v>
      </c>
      <c r="BF640" s="8"/>
      <c r="BG640" s="25">
        <f t="shared" ref="BG640" si="6271">COS($BI$8*$B640)</f>
        <v>0.83397218265054784</v>
      </c>
      <c r="BH640" s="26">
        <v>0</v>
      </c>
      <c r="BI640" s="10">
        <v>0</v>
      </c>
      <c r="BJ640" s="85">
        <f t="shared" ref="BJ640" si="6272">$BH$8*SIN($B640*$BI$8)</f>
        <v>1.6554194595587339</v>
      </c>
      <c r="BL640" s="21">
        <f t="shared" ref="BL640" si="6273">BB640*BG640+BD640*BG643-BC640*BH640-BE640*BH643</f>
        <v>-8464.3610502051397</v>
      </c>
      <c r="BM640" s="24">
        <f t="shared" ref="BM640" si="6274">(BB640*BH640+BC640*BG640+BD640*BH643+BE640*BG643)</f>
        <v>0</v>
      </c>
      <c r="BN640" s="22">
        <f t="shared" ref="BN640" si="6275">BB640*BI640+BD640*BI643-BC640*BJ640-BE640*BJ643</f>
        <v>0</v>
      </c>
      <c r="BO640" s="23">
        <f t="shared" ref="BO640" si="6276">(BB640*BJ640+BC640*BI640+BD640*BJ643+BE640*BI643)</f>
        <v>-15224.47378878199</v>
      </c>
      <c r="BQ640" s="27">
        <f t="shared" ref="BQ640" si="6277">20*LOG((2*$BL$8)/(($BL$8*BL640+BN640+$BL$8*BL643+BN643)^2+($BL$8*BM640+BO640+$BL$8*BM643+BO643)^2)^0.5)</f>
        <v>-79.96981277361327</v>
      </c>
      <c r="BS640" s="64">
        <f t="shared" ref="BS640" si="6278">((BL640^2+BM640^2)/(BL643^2+BM643^2))^0.5</f>
        <v>1.7985789784358881</v>
      </c>
      <c r="BT640" s="4"/>
      <c r="BU640" s="8"/>
      <c r="BV640" s="8"/>
      <c r="BW640" s="88"/>
      <c r="BX640" s="57"/>
      <c r="BY640" s="8"/>
      <c r="BZ640" s="8"/>
      <c r="CA640" s="8"/>
    </row>
    <row r="641" spans="2:79" ht="18.649999999999999" customHeight="1" thickBot="1">
      <c r="D641" s="25"/>
      <c r="E641" s="10"/>
      <c r="F641" s="10"/>
      <c r="G641" s="31"/>
      <c r="I641" s="29"/>
      <c r="L641" s="30"/>
      <c r="N641" s="29"/>
      <c r="Q641" s="30"/>
      <c r="S641" s="29"/>
      <c r="V641" s="30"/>
      <c r="X641" s="29"/>
      <c r="AA641" s="30"/>
      <c r="AC641" s="29"/>
      <c r="AF641" s="30"/>
      <c r="AH641" s="29"/>
      <c r="AK641" s="30"/>
      <c r="AM641" s="29"/>
      <c r="AP641" s="30"/>
      <c r="AR641" s="29"/>
      <c r="AU641" s="30"/>
      <c r="AW641" s="29"/>
      <c r="AZ641" s="30"/>
      <c r="BB641" s="29"/>
      <c r="BE641" s="30"/>
      <c r="BG641" s="29"/>
      <c r="BJ641" s="30"/>
      <c r="BL641" s="29"/>
      <c r="BO641" s="30"/>
      <c r="BS641" s="65"/>
      <c r="BT641" s="65"/>
      <c r="BU641" s="8"/>
      <c r="BV641" s="8"/>
      <c r="BW641" s="88"/>
      <c r="BX641" s="57"/>
      <c r="BY641" s="8"/>
      <c r="BZ641" s="8"/>
      <c r="CA641" s="8"/>
    </row>
    <row r="642" spans="2:79" ht="18.649999999999999" customHeight="1" thickBot="1">
      <c r="D642" s="254" t="s">
        <v>24</v>
      </c>
      <c r="E642" s="255"/>
      <c r="F642" s="256" t="s">
        <v>25</v>
      </c>
      <c r="G642" s="257"/>
      <c r="H642" s="123"/>
      <c r="I642" s="242" t="s">
        <v>4</v>
      </c>
      <c r="J642" s="243"/>
      <c r="K642" s="244" t="s">
        <v>5</v>
      </c>
      <c r="L642" s="245"/>
      <c r="M642" s="123"/>
      <c r="N642" s="242" t="s">
        <v>6</v>
      </c>
      <c r="O642" s="243"/>
      <c r="P642" s="244" t="s">
        <v>7</v>
      </c>
      <c r="Q642" s="245"/>
      <c r="R642" s="123"/>
      <c r="S642" s="242" t="s">
        <v>34</v>
      </c>
      <c r="T642" s="243"/>
      <c r="U642" s="244" t="s">
        <v>35</v>
      </c>
      <c r="V642" s="245"/>
      <c r="W642" s="123"/>
      <c r="X642" s="242" t="s">
        <v>47</v>
      </c>
      <c r="Y642" s="243"/>
      <c r="Z642" s="244" t="s">
        <v>48</v>
      </c>
      <c r="AA642" s="245"/>
      <c r="AB642" s="127"/>
      <c r="AC642" s="242" t="s">
        <v>63</v>
      </c>
      <c r="AD642" s="243"/>
      <c r="AE642" s="244" t="s">
        <v>8</v>
      </c>
      <c r="AF642" s="245"/>
      <c r="AG642" s="123"/>
      <c r="AH642" s="242" t="s">
        <v>78</v>
      </c>
      <c r="AI642" s="243"/>
      <c r="AJ642" s="244" t="s">
        <v>79</v>
      </c>
      <c r="AK642" s="245"/>
      <c r="AL642" s="127"/>
      <c r="AM642" s="242" t="s">
        <v>67</v>
      </c>
      <c r="AN642" s="243"/>
      <c r="AO642" s="244" t="s">
        <v>66</v>
      </c>
      <c r="AP642" s="245"/>
      <c r="AQ642" s="123"/>
      <c r="AR642" s="242" t="s">
        <v>83</v>
      </c>
      <c r="AS642" s="243"/>
      <c r="AT642" s="244" t="s">
        <v>82</v>
      </c>
      <c r="AU642" s="245"/>
      <c r="AV642" s="127"/>
      <c r="AW642" s="242" t="s">
        <v>71</v>
      </c>
      <c r="AX642" s="243"/>
      <c r="AY642" s="244" t="s">
        <v>70</v>
      </c>
      <c r="AZ642" s="245"/>
      <c r="BA642" s="123"/>
      <c r="BB642" s="124" t="s">
        <v>87</v>
      </c>
      <c r="BC642" s="125"/>
      <c r="BD642" s="122" t="s">
        <v>86</v>
      </c>
      <c r="BE642" s="126"/>
      <c r="BF642" s="127"/>
      <c r="BG642" s="242" t="s">
        <v>74</v>
      </c>
      <c r="BH642" s="243"/>
      <c r="BI642" s="244" t="s">
        <v>75</v>
      </c>
      <c r="BJ642" s="245"/>
      <c r="BK642" s="123"/>
      <c r="BL642" s="242" t="s">
        <v>91</v>
      </c>
      <c r="BM642" s="243"/>
      <c r="BN642" s="244" t="s">
        <v>90</v>
      </c>
      <c r="BO642" s="245"/>
      <c r="BP642" s="123"/>
      <c r="BQ642" s="35" t="s">
        <v>166</v>
      </c>
      <c r="BS642" s="66" t="s">
        <v>121</v>
      </c>
      <c r="BT642" s="65"/>
      <c r="BU642" s="8"/>
      <c r="BV642" s="8"/>
      <c r="BW642" s="88"/>
      <c r="BX642" s="57"/>
      <c r="BY642" s="8"/>
      <c r="BZ642" s="8"/>
      <c r="CA642" s="8"/>
    </row>
    <row r="643" spans="2:79" ht="18.649999999999999" customHeight="1" thickTop="1" thickBot="1">
      <c r="D643" s="15">
        <v>0</v>
      </c>
      <c r="E643" s="145">
        <f t="shared" ref="E643" si="6279">(1/$E$8)*SIN($B640*$F$8)</f>
        <v>0.1839302437684171</v>
      </c>
      <c r="F643" s="15">
        <f t="shared" ref="F643" si="6280">COS($F$8*$B640)</f>
        <v>0.83398260704022831</v>
      </c>
      <c r="G643" s="37">
        <v>0</v>
      </c>
      <c r="I643" s="21">
        <v>0</v>
      </c>
      <c r="J643" s="24">
        <f t="shared" ref="J643" si="6281">(TAN($K$8*$B640))/$J$8</f>
        <v>7.7095362564882191</v>
      </c>
      <c r="K643" s="22">
        <v>1</v>
      </c>
      <c r="L643" s="23">
        <v>0</v>
      </c>
      <c r="N643" s="21">
        <f t="shared" ref="N643" si="6282">D643*I640+F643*I643-E643*J640-G643*J643</f>
        <v>0</v>
      </c>
      <c r="O643" s="24">
        <f t="shared" ref="O643" si="6283">(D643*J640+E643*I640+F643*J643+G643*I643)</f>
        <v>6.6135493900256241</v>
      </c>
      <c r="P643" s="22">
        <f t="shared" ref="P643" si="6284">D643*K640+F643*K643-E643*L640-G643*L643</f>
        <v>0.83398260704022831</v>
      </c>
      <c r="Q643" s="23">
        <f t="shared" ref="Q643" si="6285">(D643*L640+E643*K640+F643*L643+G643*K643)</f>
        <v>0</v>
      </c>
      <c r="S643" s="15">
        <v>0</v>
      </c>
      <c r="T643" s="145">
        <f t="shared" ref="T643" si="6286">(1/$T$8)*SIN($B640*$U$8)</f>
        <v>0.28404548946736541</v>
      </c>
      <c r="U643" s="15">
        <f t="shared" ref="U643" si="6287">COS($U$8*$B640)</f>
        <v>0.52331963389424163</v>
      </c>
      <c r="V643" s="37">
        <v>0</v>
      </c>
      <c r="X643" s="21">
        <f t="shared" ref="X643" si="6288">N643*S640+P643*S643-O643*T640-Q643*T643</f>
        <v>0</v>
      </c>
      <c r="Y643" s="24">
        <f t="shared" ref="Y643" si="6289">(N643*T640+O643*S640+P643*T643+Q643*S643)</f>
        <v>3.6978892433537056</v>
      </c>
      <c r="Z643" s="22">
        <f t="shared" ref="Z643" si="6290">N643*U640+P643*U643-O643*V640-Q643*V643</f>
        <v>-16.470500389867365</v>
      </c>
      <c r="AA643" s="23">
        <f t="shared" ref="AA643" si="6291">(N643*V640+O643*U640+P643*V643+Q643*U643)</f>
        <v>0</v>
      </c>
      <c r="AB643" s="8"/>
      <c r="AC643" s="21">
        <v>0</v>
      </c>
      <c r="AD643" s="24">
        <f t="shared" ref="AD643" si="6292">(TAN($AE$8*$B640))/$AD$8</f>
        <v>17.797294847840838</v>
      </c>
      <c r="AE643" s="22">
        <v>1</v>
      </c>
      <c r="AF643" s="23">
        <v>0</v>
      </c>
      <c r="AH643" s="21">
        <f t="shared" ref="AH643" si="6293">X643*AC640+Z643*AC643-Y643*AD640-AA643*AD643</f>
        <v>0</v>
      </c>
      <c r="AI643" s="24">
        <f t="shared" ref="AI643" si="6294">(X643*AD640+Y643*AC640+Z643*AD643+AA643*AC643)</f>
        <v>-289.43246248659329</v>
      </c>
      <c r="AJ643" s="22">
        <f t="shared" ref="AJ643" si="6295">X643*AE640+Z643*AE643-Y643*AF640-AA643*AF643</f>
        <v>-16.470500389867365</v>
      </c>
      <c r="AK643" s="23">
        <f t="shared" ref="AK643" si="6296">(X643*AF640+Y643*AE640+Z643*AF643+AA643*AE643)</f>
        <v>0</v>
      </c>
      <c r="AL643" s="8"/>
      <c r="AM643" s="15">
        <v>0</v>
      </c>
      <c r="AN643" s="85">
        <f t="shared" ref="AN643" si="6297">(1/$AN$8)*SIN($B640*$AO$8)</f>
        <v>0.28404548946736541</v>
      </c>
      <c r="AO643" s="25">
        <f t="shared" ref="AO643" si="6298">COS($AO$8*$B640)</f>
        <v>0.52331963389424163</v>
      </c>
      <c r="AP643" s="37">
        <v>0</v>
      </c>
      <c r="AR643" s="21">
        <f t="shared" ref="AR643" si="6299">AH643*AM640+AJ643*AM643-AI643*AN640-AK643*AN643</f>
        <v>0</v>
      </c>
      <c r="AS643" s="24">
        <f t="shared" ref="AS643" si="6300">(AH643*AN640+AI643*AM640+AJ643*AN643+AK643*AM643)</f>
        <v>-156.14406165060512</v>
      </c>
      <c r="AT643" s="22">
        <f t="shared" ref="AT643" si="6301">AH643*AO640+AJ643*AO643-AI643*AP640-AK643*AP643</f>
        <v>731.2885330386631</v>
      </c>
      <c r="AU643" s="23">
        <f t="shared" ref="AU643" si="6302">(AH643*AP640+AI643*AO640+AJ643*AP643+AK643*AO643)</f>
        <v>0</v>
      </c>
      <c r="AV643" s="8"/>
      <c r="AW643" s="21">
        <v>0</v>
      </c>
      <c r="AX643" s="24">
        <f t="shared" ref="AX643" si="6303">(TAN($AY$8*$B640))/$AX$8</f>
        <v>7.7095362564882191</v>
      </c>
      <c r="AY643" s="22">
        <v>1</v>
      </c>
      <c r="AZ643" s="23">
        <v>0</v>
      </c>
      <c r="BB643" s="21">
        <f t="shared" ref="BB643" si="6304">AR643*AW640+AT643*AW643-AS643*AX640-AU643*AX643</f>
        <v>0</v>
      </c>
      <c r="BC643" s="24">
        <f t="shared" ref="BC643" si="6305">(AR643*AX640+AS643*AW640+AT643*AX643+AU643*AW643)</f>
        <v>5481.7513977650506</v>
      </c>
      <c r="BD643" s="22">
        <f t="shared" ref="BD643" si="6306">AR643*AY640+AT643*AY643-AS643*AZ640-AU643*AZ643</f>
        <v>731.2885330386631</v>
      </c>
      <c r="BE643" s="23">
        <f t="shared" ref="BE643" si="6307">(AR643*AZ640+AS643*AY640+AT643*AZ643+AU643*AY643)</f>
        <v>0</v>
      </c>
      <c r="BF643" s="8"/>
      <c r="BG643" s="15">
        <v>0</v>
      </c>
      <c r="BH643" s="85">
        <f t="shared" ref="BH643" si="6308">(1/$BH$8)*SIN($B640*$BI$8)</f>
        <v>0.18393549550652599</v>
      </c>
      <c r="BI643" s="25">
        <f t="shared" ref="BI643" si="6309">COS($BI$8*$B640)</f>
        <v>0.83397218265054784</v>
      </c>
      <c r="BJ643" s="37">
        <v>0</v>
      </c>
      <c r="BL643" s="21">
        <f t="shared" ref="BL643" si="6310">BB643*BG640+BD643*BG643-BC643*BH640-BE643*BH643</f>
        <v>0</v>
      </c>
      <c r="BM643" s="24">
        <f t="shared" ref="BM643" si="6311">(BB643*BH640+BC643*BG640+BD643*BH643+BE643*BG643)</f>
        <v>4706.1380966245179</v>
      </c>
      <c r="BN643" s="22">
        <f t="shared" ref="BN643" si="6312">BB643*BI640+BD643*BI643-BC643*BJ640-BE643*BJ643</f>
        <v>-8464.7236422779843</v>
      </c>
      <c r="BO643" s="23">
        <f t="shared" ref="BO643" si="6313">(BB643*BJ640+BC643*BI640+BD643*BJ643+BE643*BI643)</f>
        <v>0</v>
      </c>
      <c r="BQ643" s="38">
        <f t="shared" ref="BQ643" si="6314">(180/PI())*ATAN(-1*(($BL$8*BM640+BO640+$BL$8*BM643+BO643)/($BL$8*BL640+BN640+$BL$8*BL643+BN643)))</f>
        <v>-31.853405497403838</v>
      </c>
      <c r="BS643" s="67">
        <f t="shared" ref="BS643" si="6315">20*LOG(((($BL$8*BL640+BN640-$BL$8*BL643-BN643)^2+($BL$8*BM640+BO640-$BL$8*BM643-BO643)^2)/(($BL$8*BL640+BN640+$BL$8*BL643+BN643)^2+($BL$8*BM640+BO640+$BL$8*BM643+BO643)^2))^0.5)</f>
        <v>-4.373237415220082E-8</v>
      </c>
      <c r="BT643" s="65"/>
      <c r="BU643" s="8"/>
      <c r="BV643" s="8"/>
      <c r="BW643" s="88"/>
      <c r="BX643" s="57"/>
      <c r="BY643" s="8"/>
      <c r="BZ643" s="8"/>
      <c r="CA643" s="8"/>
    </row>
    <row r="644" spans="2:79" ht="18.649999999999999" customHeight="1">
      <c r="BS644" s="32"/>
      <c r="BU644" s="8"/>
      <c r="BV644" s="8"/>
      <c r="BW644" s="88"/>
      <c r="BX644" s="57"/>
      <c r="BY644" s="8"/>
      <c r="BZ644" s="8"/>
      <c r="CA644" s="8"/>
    </row>
    <row r="645" spans="2:79" ht="18.649999999999999" customHeight="1" thickBot="1">
      <c r="D645" s="8"/>
      <c r="E645" s="8" t="s">
        <v>93</v>
      </c>
      <c r="F645" s="8"/>
      <c r="G645" s="8"/>
      <c r="H645" s="8"/>
      <c r="I645" s="8"/>
      <c r="J645" s="8" t="s">
        <v>94</v>
      </c>
      <c r="K645" s="8"/>
      <c r="L645" s="8"/>
      <c r="M645" s="8"/>
      <c r="N645" s="8"/>
      <c r="O645" s="8" t="s">
        <v>95</v>
      </c>
      <c r="P645" s="8"/>
      <c r="Q645" s="8"/>
      <c r="R645" s="8"/>
      <c r="S645" s="8"/>
      <c r="T645" s="8" t="s">
        <v>96</v>
      </c>
      <c r="U645" s="8"/>
      <c r="V645" s="8"/>
      <c r="W645" s="8"/>
      <c r="X645" s="8"/>
      <c r="Y645" s="8" t="s">
        <v>97</v>
      </c>
      <c r="Z645" s="8"/>
      <c r="AA645" s="8"/>
      <c r="AB645" s="8"/>
      <c r="AC645" s="8"/>
      <c r="AD645" s="8" t="s">
        <v>98</v>
      </c>
      <c r="AE645" s="8"/>
      <c r="AF645" s="8"/>
      <c r="AG645" s="8"/>
      <c r="AH645" s="8"/>
      <c r="AI645" s="8" t="s">
        <v>99</v>
      </c>
      <c r="AJ645" s="8"/>
      <c r="AK645" s="8"/>
      <c r="AL645" s="8"/>
      <c r="AM645" s="8"/>
      <c r="AN645" s="8" t="s">
        <v>96</v>
      </c>
      <c r="AO645" s="8"/>
      <c r="AP645" s="8"/>
      <c r="AQ645" s="8"/>
      <c r="AR645" s="8"/>
      <c r="AS645" s="8" t="s">
        <v>100</v>
      </c>
      <c r="AT645" s="8"/>
      <c r="AU645" s="8"/>
      <c r="AV645" s="8"/>
      <c r="AW645" s="8"/>
      <c r="AX645" s="8" t="s">
        <v>94</v>
      </c>
      <c r="AY645" s="8"/>
      <c r="AZ645" s="8"/>
      <c r="BA645" s="8"/>
      <c r="BB645" s="8"/>
      <c r="BC645" s="8" t="s">
        <v>101</v>
      </c>
      <c r="BD645" s="8"/>
      <c r="BE645" s="8"/>
      <c r="BF645" s="8"/>
      <c r="BG645" s="8"/>
      <c r="BH645" s="8" t="s">
        <v>96</v>
      </c>
      <c r="BI645" s="8"/>
      <c r="BJ645" s="8"/>
      <c r="BK645" s="8"/>
      <c r="BL645" s="8"/>
      <c r="BM645" s="8" t="s">
        <v>102</v>
      </c>
      <c r="BN645" s="8"/>
      <c r="BO645" s="8"/>
      <c r="BP645" s="8"/>
      <c r="BU645" s="8"/>
      <c r="BV645" s="8"/>
      <c r="BW645" s="88"/>
      <c r="BX645" s="57"/>
      <c r="BY645" s="8"/>
      <c r="BZ645" s="8"/>
      <c r="CA645" s="8"/>
    </row>
    <row r="646" spans="2:79" ht="18.649999999999999" customHeight="1" thickBot="1">
      <c r="B646" s="16"/>
      <c r="D646" s="250" t="s">
        <v>22</v>
      </c>
      <c r="E646" s="251"/>
      <c r="F646" s="252" t="s">
        <v>23</v>
      </c>
      <c r="G646" s="253"/>
      <c r="H646" s="123"/>
      <c r="I646" s="242" t="s">
        <v>1</v>
      </c>
      <c r="J646" s="243"/>
      <c r="K646" s="244" t="s">
        <v>2</v>
      </c>
      <c r="L646" s="245"/>
      <c r="M646" s="123"/>
      <c r="N646" s="242" t="s">
        <v>43</v>
      </c>
      <c r="O646" s="243"/>
      <c r="P646" s="244" t="s">
        <v>44</v>
      </c>
      <c r="Q646" s="245"/>
      <c r="R646" s="123"/>
      <c r="S646" s="242" t="s">
        <v>32</v>
      </c>
      <c r="T646" s="243"/>
      <c r="U646" s="244" t="s">
        <v>33</v>
      </c>
      <c r="V646" s="245"/>
      <c r="W646" s="123"/>
      <c r="X646" s="242" t="s">
        <v>45</v>
      </c>
      <c r="Y646" s="243"/>
      <c r="Z646" s="244" t="s">
        <v>46</v>
      </c>
      <c r="AA646" s="245"/>
      <c r="AB646" s="127"/>
      <c r="AC646" s="242" t="s">
        <v>62</v>
      </c>
      <c r="AD646" s="243"/>
      <c r="AE646" s="244" t="s">
        <v>3</v>
      </c>
      <c r="AF646" s="245"/>
      <c r="AG646" s="123"/>
      <c r="AH646" s="242" t="s">
        <v>76</v>
      </c>
      <c r="AI646" s="243"/>
      <c r="AJ646" s="244" t="s">
        <v>77</v>
      </c>
      <c r="AK646" s="245"/>
      <c r="AL646" s="127"/>
      <c r="AM646" s="242" t="s">
        <v>64</v>
      </c>
      <c r="AN646" s="243"/>
      <c r="AO646" s="244" t="s">
        <v>65</v>
      </c>
      <c r="AP646" s="245"/>
      <c r="AQ646" s="123"/>
      <c r="AR646" s="242" t="s">
        <v>80</v>
      </c>
      <c r="AS646" s="243"/>
      <c r="AT646" s="244" t="s">
        <v>81</v>
      </c>
      <c r="AU646" s="245"/>
      <c r="AV646" s="127"/>
      <c r="AW646" s="242" t="s">
        <v>68</v>
      </c>
      <c r="AX646" s="243"/>
      <c r="AY646" s="244" t="s">
        <v>69</v>
      </c>
      <c r="AZ646" s="245"/>
      <c r="BA646" s="123"/>
      <c r="BB646" s="246" t="s">
        <v>84</v>
      </c>
      <c r="BC646" s="247"/>
      <c r="BD646" s="248" t="s">
        <v>85</v>
      </c>
      <c r="BE646" s="249"/>
      <c r="BF646" s="127"/>
      <c r="BG646" s="242" t="s">
        <v>72</v>
      </c>
      <c r="BH646" s="243"/>
      <c r="BI646" s="244" t="s">
        <v>73</v>
      </c>
      <c r="BJ646" s="245"/>
      <c r="BK646" s="123"/>
      <c r="BL646" s="242" t="s">
        <v>88</v>
      </c>
      <c r="BM646" s="243"/>
      <c r="BN646" s="244" t="s">
        <v>89</v>
      </c>
      <c r="BO646" s="245"/>
      <c r="BP646" s="123"/>
      <c r="BQ646" s="19" t="s">
        <v>165</v>
      </c>
      <c r="BS646" s="63" t="s">
        <v>120</v>
      </c>
      <c r="BT646" s="4"/>
      <c r="BU646" s="8"/>
      <c r="BV646" s="8"/>
      <c r="BW646" s="88"/>
      <c r="BX646" s="57"/>
      <c r="BY646" s="8"/>
      <c r="BZ646" s="8"/>
      <c r="CA646" s="8"/>
    </row>
    <row r="647" spans="2:79" ht="18.649999999999999" customHeight="1" thickTop="1" thickBot="1">
      <c r="B647" s="39">
        <v>1.78</v>
      </c>
      <c r="D647" s="25">
        <f t="shared" ref="D647" si="6316">COS($F$8*$B647)</f>
        <v>0.83029915579699287</v>
      </c>
      <c r="E647" s="26">
        <v>0</v>
      </c>
      <c r="F647" s="10">
        <v>0</v>
      </c>
      <c r="G647" s="85">
        <f t="shared" ref="G647" si="6317">$E$8*SIN($B647*$F$8)</f>
        <v>1.6719538890008923</v>
      </c>
      <c r="I647" s="21">
        <v>1</v>
      </c>
      <c r="J647" s="24">
        <v>0</v>
      </c>
      <c r="K647" s="22">
        <v>0</v>
      </c>
      <c r="L647" s="23">
        <v>0</v>
      </c>
      <c r="N647" s="21">
        <f t="shared" ref="N647" si="6318">D647*I647+F647*I650-E647*J647-G647*J650</f>
        <v>-13.299848632747263</v>
      </c>
      <c r="O647" s="24">
        <f t="shared" ref="O647" si="6319">(D647*J647+E647*I647+F647*J650+G647*I650)</f>
        <v>0</v>
      </c>
      <c r="P647" s="22">
        <f t="shared" ref="P647" si="6320">D647*K647+F647*K650-E647*L647-G647*L650</f>
        <v>0</v>
      </c>
      <c r="Q647" s="23">
        <f t="shared" ref="Q647" si="6321">(D647*L647+E647*K647+F647*L650+G647*K650)</f>
        <v>1.6719538890008923</v>
      </c>
      <c r="S647" s="25">
        <f t="shared" ref="S647" si="6322">COS($U$8*$B647)</f>
        <v>0.51340713527611148</v>
      </c>
      <c r="T647" s="26">
        <v>0</v>
      </c>
      <c r="U647" s="10">
        <v>0</v>
      </c>
      <c r="V647" s="85">
        <f t="shared" ref="V647" si="6323">$T$8*SIN($B647*$U$8)</f>
        <v>2.5744354761827282</v>
      </c>
      <c r="X647" s="21">
        <f t="shared" ref="X647" si="6324">N647*S647+P647*S650-O647*T647-Q647*T650</f>
        <v>-7.3064968979653004</v>
      </c>
      <c r="Y647" s="24">
        <f t="shared" ref="Y647" si="6325">(N647*T647+O647*S647+P647*T650+Q647*S650)</f>
        <v>0</v>
      </c>
      <c r="Z647" s="22">
        <f t="shared" ref="Z647" si="6326">N647*U647+P647*U650-O647*V647-Q647*V650</f>
        <v>0</v>
      </c>
      <c r="AA647" s="23">
        <f t="shared" ref="AA647" si="6327">(N647*V647+O647*U647+P647*V650+Q647*U650)</f>
        <v>-33.381209091539205</v>
      </c>
      <c r="AB647" s="8"/>
      <c r="AC647" s="21">
        <v>1</v>
      </c>
      <c r="AD647" s="24">
        <v>0</v>
      </c>
      <c r="AE647" s="22">
        <v>0</v>
      </c>
      <c r="AF647" s="23">
        <v>0</v>
      </c>
      <c r="AH647" s="21">
        <f t="shared" ref="AH647" si="6328">X647*AC647+Z647*AC650-Y647*AD647-AA647*AD650</f>
        <v>746.74483660404496</v>
      </c>
      <c r="AI647" s="24">
        <f t="shared" ref="AI647" si="6329">(X647*AD647+Y647*AC647+Z647*AD650+AA647*AC650)</f>
        <v>0</v>
      </c>
      <c r="AJ647" s="22">
        <f t="shared" ref="AJ647" si="6330">X647*AE647+Z647*AE650-Y647*AF647-AA647*AF650</f>
        <v>0</v>
      </c>
      <c r="AK647" s="23">
        <f t="shared" ref="AK647" si="6331">(X647*AF647+Y647*AE647+Z647*AF650+AA647*AE650)</f>
        <v>-33.381209091539205</v>
      </c>
      <c r="AL647" s="8"/>
      <c r="AM647" s="25">
        <f t="shared" ref="AM647" si="6332">COS($AO$8*$B647)</f>
        <v>0.51340713527611148</v>
      </c>
      <c r="AN647" s="26">
        <v>0</v>
      </c>
      <c r="AO647" s="10">
        <v>0</v>
      </c>
      <c r="AP647" s="85">
        <f t="shared" ref="AP647" si="6333">$AN$8*SIN($B647*$AO$8)</f>
        <v>2.5744354761827282</v>
      </c>
      <c r="AR647" s="21">
        <f t="shared" ref="AR647" si="6334">AH647*AM647+AJ647*AM650-AI647*AN647-AK647*AN650</f>
        <v>392.93276833456974</v>
      </c>
      <c r="AS647" s="24">
        <f t="shared" ref="AS647" si="6335">(AH647*AN647+AI647*AM647+AJ647*AN650+AK647*AM650)</f>
        <v>0</v>
      </c>
      <c r="AT647" s="22">
        <f t="shared" ref="AT647" si="6336">AH647*AO647+AJ647*AO650-AI647*AP647-AK647*AP650</f>
        <v>0</v>
      </c>
      <c r="AU647" s="23">
        <f t="shared" ref="AU647" si="6337">(AH647*AP647+AI647*AO647+AJ647*AP650+AK647*AO650)</f>
        <v>1905.3082480779881</v>
      </c>
      <c r="AV647" s="8"/>
      <c r="AW647" s="21">
        <v>1</v>
      </c>
      <c r="AX647" s="24">
        <v>0</v>
      </c>
      <c r="AY647" s="22">
        <v>0</v>
      </c>
      <c r="AZ647" s="23">
        <v>0</v>
      </c>
      <c r="BB647" s="21">
        <f t="shared" ref="BB647" si="6338">AR647*AW647+AT647*AW650-AS647*AX647-AU647*AX650</f>
        <v>-15709.357674712421</v>
      </c>
      <c r="BC647" s="24">
        <f t="shared" ref="BC647" si="6339">(AR647*AX647+AS647*AW647+AT647*AX650+AU647*AW650)</f>
        <v>0</v>
      </c>
      <c r="BD647" s="22">
        <f t="shared" ref="BD647" si="6340">AR647*AY647+AT647*AY650-AS647*AZ647-AU647*AZ650</f>
        <v>0</v>
      </c>
      <c r="BE647" s="23">
        <f t="shared" ref="BE647" si="6341">(AR647*AZ647+AS647*AY647+AT647*AZ650+AU647*AY650)</f>
        <v>1905.3082480779881</v>
      </c>
      <c r="BF647" s="8"/>
      <c r="BG647" s="25">
        <f t="shared" ref="BG647" si="6342">COS($BI$8*$B647)</f>
        <v>0.83028850734216464</v>
      </c>
      <c r="BH647" s="26">
        <v>0</v>
      </c>
      <c r="BI647" s="10">
        <v>0</v>
      </c>
      <c r="BJ647" s="85">
        <f t="shared" ref="BJ647" si="6343">$BH$8*SIN($B647*$BI$8)</f>
        <v>1.6720014806152785</v>
      </c>
      <c r="BL647" s="21">
        <f t="shared" ref="BL647" si="6344">BB647*BG647+BD647*BG650-BC647*BH647-BE647*BH650</f>
        <v>-13397.263380798366</v>
      </c>
      <c r="BM647" s="24">
        <f t="shared" ref="BM647" si="6345">(BB647*BH647+BC647*BG647+BD647*BH650+BE647*BG650)</f>
        <v>0</v>
      </c>
      <c r="BN647" s="22">
        <f t="shared" ref="BN647" si="6346">BB647*BI647+BD647*BI650-BC647*BJ647-BE647*BJ650</f>
        <v>0</v>
      </c>
      <c r="BO647" s="23">
        <f t="shared" ref="BO647" si="6347">(BB647*BJ647+BC647*BI647+BD647*BJ650+BE647*BI650)</f>
        <v>-24684.113750310771</v>
      </c>
      <c r="BQ647" s="27">
        <f t="shared" ref="BQ647" si="6348">20*LOG((2*$BL$8)/(($BL$8*BL647+BN647+$BL$8*BL650+BN650)^2+($BL$8*BM647+BO647+$BL$8*BM650+BO650)^2)^0.5)</f>
        <v>-84.070385456299462</v>
      </c>
      <c r="BS647" s="64">
        <f t="shared" ref="BS647" si="6349">((BL647^2+BM647^2)/(BL650^2+BM650^2))^0.5</f>
        <v>1.8423953929871564</v>
      </c>
      <c r="BT647" s="4"/>
      <c r="BU647" s="8"/>
      <c r="BV647" s="8"/>
      <c r="BW647" s="88"/>
      <c r="BX647" s="57"/>
      <c r="BY647" s="8"/>
      <c r="BZ647" s="8"/>
      <c r="CA647" s="8"/>
    </row>
    <row r="648" spans="2:79" ht="18.649999999999999" customHeight="1" thickBot="1">
      <c r="D648" s="25"/>
      <c r="E648" s="10"/>
      <c r="F648" s="10"/>
      <c r="G648" s="31"/>
      <c r="I648" s="29"/>
      <c r="L648" s="30"/>
      <c r="N648" s="29"/>
      <c r="Q648" s="30"/>
      <c r="S648" s="29"/>
      <c r="V648" s="30"/>
      <c r="X648" s="29"/>
      <c r="AA648" s="30"/>
      <c r="AC648" s="29"/>
      <c r="AF648" s="30"/>
      <c r="AH648" s="29"/>
      <c r="AK648" s="30"/>
      <c r="AM648" s="29"/>
      <c r="AP648" s="30"/>
      <c r="AR648" s="29"/>
      <c r="AU648" s="30"/>
      <c r="AW648" s="29"/>
      <c r="AZ648" s="30"/>
      <c r="BB648" s="29"/>
      <c r="BE648" s="30"/>
      <c r="BG648" s="29"/>
      <c r="BJ648" s="30"/>
      <c r="BL648" s="29"/>
      <c r="BO648" s="30"/>
      <c r="BS648" s="65"/>
      <c r="BT648" s="65"/>
      <c r="BU648" s="8"/>
      <c r="BV648" s="8"/>
      <c r="BW648" s="88"/>
      <c r="BX648" s="57"/>
      <c r="BY648" s="8"/>
      <c r="BZ648" s="8"/>
      <c r="CA648" s="8"/>
    </row>
    <row r="649" spans="2:79" ht="18.649999999999999" customHeight="1" thickBot="1">
      <c r="D649" s="254" t="s">
        <v>24</v>
      </c>
      <c r="E649" s="255"/>
      <c r="F649" s="256" t="s">
        <v>25</v>
      </c>
      <c r="G649" s="257"/>
      <c r="H649" s="123"/>
      <c r="I649" s="242" t="s">
        <v>4</v>
      </c>
      <c r="J649" s="243"/>
      <c r="K649" s="244" t="s">
        <v>5</v>
      </c>
      <c r="L649" s="245"/>
      <c r="M649" s="123"/>
      <c r="N649" s="242" t="s">
        <v>6</v>
      </c>
      <c r="O649" s="243"/>
      <c r="P649" s="244" t="s">
        <v>7</v>
      </c>
      <c r="Q649" s="245"/>
      <c r="R649" s="123"/>
      <c r="S649" s="242" t="s">
        <v>34</v>
      </c>
      <c r="T649" s="243"/>
      <c r="U649" s="244" t="s">
        <v>35</v>
      </c>
      <c r="V649" s="245"/>
      <c r="W649" s="123"/>
      <c r="X649" s="242" t="s">
        <v>47</v>
      </c>
      <c r="Y649" s="243"/>
      <c r="Z649" s="244" t="s">
        <v>48</v>
      </c>
      <c r="AA649" s="245"/>
      <c r="AB649" s="127"/>
      <c r="AC649" s="242" t="s">
        <v>63</v>
      </c>
      <c r="AD649" s="243"/>
      <c r="AE649" s="244" t="s">
        <v>8</v>
      </c>
      <c r="AF649" s="245"/>
      <c r="AG649" s="123"/>
      <c r="AH649" s="242" t="s">
        <v>78</v>
      </c>
      <c r="AI649" s="243"/>
      <c r="AJ649" s="244" t="s">
        <v>79</v>
      </c>
      <c r="AK649" s="245"/>
      <c r="AL649" s="127"/>
      <c r="AM649" s="242" t="s">
        <v>67</v>
      </c>
      <c r="AN649" s="243"/>
      <c r="AO649" s="244" t="s">
        <v>66</v>
      </c>
      <c r="AP649" s="245"/>
      <c r="AQ649" s="123"/>
      <c r="AR649" s="242" t="s">
        <v>83</v>
      </c>
      <c r="AS649" s="243"/>
      <c r="AT649" s="244" t="s">
        <v>82</v>
      </c>
      <c r="AU649" s="245"/>
      <c r="AV649" s="127"/>
      <c r="AW649" s="242" t="s">
        <v>71</v>
      </c>
      <c r="AX649" s="243"/>
      <c r="AY649" s="244" t="s">
        <v>70</v>
      </c>
      <c r="AZ649" s="245"/>
      <c r="BA649" s="123"/>
      <c r="BB649" s="124" t="s">
        <v>87</v>
      </c>
      <c r="BC649" s="125"/>
      <c r="BD649" s="122" t="s">
        <v>86</v>
      </c>
      <c r="BE649" s="126"/>
      <c r="BF649" s="127"/>
      <c r="BG649" s="242" t="s">
        <v>74</v>
      </c>
      <c r="BH649" s="243"/>
      <c r="BI649" s="244" t="s">
        <v>75</v>
      </c>
      <c r="BJ649" s="245"/>
      <c r="BK649" s="123"/>
      <c r="BL649" s="242" t="s">
        <v>91</v>
      </c>
      <c r="BM649" s="243"/>
      <c r="BN649" s="244" t="s">
        <v>90</v>
      </c>
      <c r="BO649" s="245"/>
      <c r="BP649" s="123"/>
      <c r="BQ649" s="35" t="s">
        <v>166</v>
      </c>
      <c r="BS649" s="66" t="s">
        <v>121</v>
      </c>
      <c r="BT649" s="65"/>
      <c r="BU649" s="8"/>
      <c r="BV649" s="8"/>
      <c r="BW649" s="88"/>
      <c r="BX649" s="57"/>
      <c r="BY649" s="8"/>
      <c r="BZ649" s="8"/>
      <c r="CA649" s="8"/>
    </row>
    <row r="650" spans="2:79" ht="18.649999999999999" customHeight="1" thickTop="1" thickBot="1">
      <c r="D650" s="15">
        <v>0</v>
      </c>
      <c r="E650" s="145">
        <f t="shared" ref="E650" si="6350">(1/$E$8)*SIN($B647*$F$8)</f>
        <v>0.18577265433343249</v>
      </c>
      <c r="F650" s="15">
        <f t="shared" ref="F650" si="6351">COS($F$8*$B647)</f>
        <v>0.83029915579699287</v>
      </c>
      <c r="G650" s="37">
        <v>0</v>
      </c>
      <c r="I650" s="21">
        <v>0</v>
      </c>
      <c r="J650" s="24">
        <f t="shared" ref="J650" si="6352">(TAN($K$8*$B647))/$J$8</f>
        <v>8.451278400379806</v>
      </c>
      <c r="K650" s="22">
        <v>1</v>
      </c>
      <c r="L650" s="23">
        <v>0</v>
      </c>
      <c r="N650" s="21">
        <f t="shared" ref="N650" si="6353">D650*I647+F650*I650-E650*J647-G650*J650</f>
        <v>0</v>
      </c>
      <c r="O650" s="24">
        <f t="shared" ref="O650" si="6354">(D650*J647+E650*I647+F650*J650+G650*I650)</f>
        <v>7.2028619755741463</v>
      </c>
      <c r="P650" s="22">
        <f t="shared" ref="P650" si="6355">D650*K647+F650*K650-E650*L647-G650*L650</f>
        <v>0.83029915579699287</v>
      </c>
      <c r="Q650" s="23">
        <f t="shared" ref="Q650" si="6356">(D650*L647+E650*K647+F650*L650+G650*K650)</f>
        <v>0</v>
      </c>
      <c r="S650" s="15">
        <v>0</v>
      </c>
      <c r="T650" s="145">
        <f t="shared" ref="T650" si="6357">(1/$T$8)*SIN($B647*$U$8)</f>
        <v>0.28604838624252532</v>
      </c>
      <c r="U650" s="15">
        <f t="shared" ref="U650" si="6358">COS($U$8*$B647)</f>
        <v>0.51340713527611148</v>
      </c>
      <c r="V650" s="37">
        <v>0</v>
      </c>
      <c r="X650" s="21">
        <f t="shared" ref="X650" si="6359">N650*S647+P650*S650-O650*T647-Q650*T650</f>
        <v>0</v>
      </c>
      <c r="Y650" s="24">
        <f t="shared" ref="Y650" si="6360">(N650*T647+O650*S647+P650*T650+Q650*S650)</f>
        <v>3.9355064662830164</v>
      </c>
      <c r="Z650" s="22">
        <f t="shared" ref="Z650" si="6361">N650*U647+P650*U650-O650*V647-Q650*V650</f>
        <v>-18.117021888965787</v>
      </c>
      <c r="AA650" s="23">
        <f t="shared" ref="AA650" si="6362">(N650*V647+O650*U647+P650*V650+Q650*U650)</f>
        <v>0</v>
      </c>
      <c r="AB650" s="8"/>
      <c r="AC650" s="21">
        <v>0</v>
      </c>
      <c r="AD650" s="24">
        <f t="shared" ref="AD650" si="6363">(TAN($AE$8*$B647))/$AD$8</f>
        <v>22.589095902255139</v>
      </c>
      <c r="AE650" s="22">
        <v>1</v>
      </c>
      <c r="AF650" s="23">
        <v>0</v>
      </c>
      <c r="AH650" s="21">
        <f t="shared" ref="AH650" si="6364">X650*AC647+Z650*AC650-Y650*AD647-AA650*AD650</f>
        <v>0</v>
      </c>
      <c r="AI650" s="24">
        <f t="shared" ref="AI650" si="6365">(X650*AD647+Y650*AC647+Z650*AD650+AA650*AC650)</f>
        <v>-405.31163844682072</v>
      </c>
      <c r="AJ650" s="22">
        <f t="shared" ref="AJ650" si="6366">X650*AE647+Z650*AE650-Y650*AF647-AA650*AF650</f>
        <v>-18.117021888965787</v>
      </c>
      <c r="AK650" s="23">
        <f t="shared" ref="AK650" si="6367">(X650*AF647+Y650*AE647+Z650*AF650+AA650*AE650)</f>
        <v>0</v>
      </c>
      <c r="AL650" s="8"/>
      <c r="AM650" s="15">
        <v>0</v>
      </c>
      <c r="AN650" s="85">
        <f t="shared" ref="AN650" si="6368">(1/$AN$8)*SIN($B647*$AO$8)</f>
        <v>0.28604838624252532</v>
      </c>
      <c r="AO650" s="25">
        <f t="shared" ref="AO650" si="6369">COS($AO$8*$B647)</f>
        <v>0.51340713527611148</v>
      </c>
      <c r="AP650" s="37">
        <v>0</v>
      </c>
      <c r="AR650" s="21">
        <f t="shared" ref="AR650" si="6370">AH650*AM647+AJ650*AM650-AI650*AN647-AK650*AN650</f>
        <v>0</v>
      </c>
      <c r="AS650" s="24">
        <f t="shared" ref="AS650" si="6371">(AH650*AN647+AI650*AM647+AJ650*AN650+AK650*AM650)</f>
        <v>-213.27223206390846</v>
      </c>
      <c r="AT650" s="22">
        <f t="shared" ref="AT650" si="6372">AH650*AO647+AJ650*AO650-AI650*AP647-AK650*AP650</f>
        <v>1034.1472526194941</v>
      </c>
      <c r="AU650" s="23">
        <f t="shared" ref="AU650" si="6373">(AH650*AP647+AI650*AO647+AJ650*AP650+AK650*AO650)</f>
        <v>0</v>
      </c>
      <c r="AV650" s="8"/>
      <c r="AW650" s="21">
        <v>0</v>
      </c>
      <c r="AX650" s="24">
        <f t="shared" ref="AX650" si="6374">(TAN($AY$8*$B647))/$AX$8</f>
        <v>8.451278400379806</v>
      </c>
      <c r="AY650" s="22">
        <v>1</v>
      </c>
      <c r="AZ650" s="23">
        <v>0</v>
      </c>
      <c r="BB650" s="21">
        <f t="shared" ref="BB650" si="6375">AR650*AW647+AT650*AW650-AS650*AX647-AU650*AX650</f>
        <v>0</v>
      </c>
      <c r="BC650" s="24">
        <f t="shared" ref="BC650" si="6376">(AR650*AX647+AS650*AW647+AT650*AX650+AU650*AW650)</f>
        <v>8526.5941068113425</v>
      </c>
      <c r="BD650" s="22">
        <f t="shared" ref="BD650" si="6377">AR650*AY647+AT650*AY650-AS650*AZ647-AU650*AZ650</f>
        <v>1034.1472526194941</v>
      </c>
      <c r="BE650" s="23">
        <f t="shared" ref="BE650" si="6378">(AR650*AZ647+AS650*AY647+AT650*AZ650+AU650*AY650)</f>
        <v>0</v>
      </c>
      <c r="BF650" s="8"/>
      <c r="BG650" s="15">
        <v>0</v>
      </c>
      <c r="BH650" s="85">
        <f t="shared" ref="BH650" si="6379">(1/$BH$8)*SIN($B647*$BI$8)</f>
        <v>0.18577794229058647</v>
      </c>
      <c r="BI650" s="25">
        <f t="shared" ref="BI650" si="6380">COS($BI$8*$B647)</f>
        <v>0.83028850734216464</v>
      </c>
      <c r="BJ650" s="37">
        <v>0</v>
      </c>
      <c r="BL650" s="21">
        <f t="shared" ref="BL650" si="6381">BB650*BG647+BD650*BG650-BC650*BH647-BE650*BH650</f>
        <v>0</v>
      </c>
      <c r="BM650" s="24">
        <f t="shared" ref="BM650" si="6382">(BB650*BH647+BC650*BG647+BD650*BH650+BE650*BG650)</f>
        <v>7271.6548422739997</v>
      </c>
      <c r="BN650" s="22">
        <f t="shared" ref="BN650" si="6383">BB650*BI647+BD650*BI650-BC650*BJ647-BE650*BJ650</f>
        <v>-13397.837392444633</v>
      </c>
      <c r="BO650" s="23">
        <f t="shared" ref="BO650" si="6384">(BB650*BJ647+BC650*BI647+BD650*BJ650+BE650*BI650)</f>
        <v>0</v>
      </c>
      <c r="BQ650" s="38">
        <f t="shared" ref="BQ650" si="6385">(180/PI())*ATAN(-1*(($BL$8*BM647+BO647+$BL$8*BM650+BO650)/($BL$8*BL647+BN647+$BL$8*BL650+BN650)))</f>
        <v>-33.017318263503569</v>
      </c>
      <c r="BS650" s="67">
        <f t="shared" ref="BS650" si="6386">20*LOG(((($BL$8*BL647+BN647-$BL$8*BL650-BN650)^2+($BL$8*BM647+BO647-$BL$8*BM650-BO650)^2)/(($BL$8*BL647+BN647+$BL$8*BL650+BN650)^2+($BL$8*BM647+BO647+$BL$8*BM650+BO650)^2))^0.5)</f>
        <v>-1.7011624672255619E-8</v>
      </c>
      <c r="BT650" s="65"/>
      <c r="BU650" s="8"/>
      <c r="BV650" s="8"/>
      <c r="BW650" s="88"/>
      <c r="BX650" s="57"/>
      <c r="BY650" s="8"/>
      <c r="BZ650" s="8"/>
      <c r="CA650" s="8"/>
    </row>
    <row r="651" spans="2:79" ht="18.649999999999999" customHeight="1">
      <c r="BS651" s="32"/>
      <c r="BU651" s="8"/>
      <c r="BV651" s="8"/>
      <c r="BW651" s="88"/>
      <c r="BX651" s="57"/>
      <c r="BY651" s="8"/>
      <c r="BZ651" s="8"/>
      <c r="CA651" s="8"/>
    </row>
    <row r="652" spans="2:79" ht="18.649999999999999" customHeight="1" thickBot="1">
      <c r="D652" s="8"/>
      <c r="E652" s="8" t="s">
        <v>93</v>
      </c>
      <c r="F652" s="8"/>
      <c r="G652" s="8"/>
      <c r="H652" s="8"/>
      <c r="I652" s="8"/>
      <c r="J652" s="8" t="s">
        <v>94</v>
      </c>
      <c r="K652" s="8"/>
      <c r="L652" s="8"/>
      <c r="M652" s="8"/>
      <c r="N652" s="8"/>
      <c r="O652" s="8" t="s">
        <v>95</v>
      </c>
      <c r="P652" s="8"/>
      <c r="Q652" s="8"/>
      <c r="R652" s="8"/>
      <c r="S652" s="8"/>
      <c r="T652" s="8" t="s">
        <v>96</v>
      </c>
      <c r="U652" s="8"/>
      <c r="V652" s="8"/>
      <c r="W652" s="8"/>
      <c r="X652" s="8"/>
      <c r="Y652" s="8" t="s">
        <v>97</v>
      </c>
      <c r="Z652" s="8"/>
      <c r="AA652" s="8"/>
      <c r="AB652" s="8"/>
      <c r="AC652" s="8"/>
      <c r="AD652" s="8" t="s">
        <v>98</v>
      </c>
      <c r="AE652" s="8"/>
      <c r="AF652" s="8"/>
      <c r="AG652" s="8"/>
      <c r="AH652" s="8"/>
      <c r="AI652" s="8" t="s">
        <v>99</v>
      </c>
      <c r="AJ652" s="8"/>
      <c r="AK652" s="8"/>
      <c r="AL652" s="8"/>
      <c r="AM652" s="8"/>
      <c r="AN652" s="8" t="s">
        <v>96</v>
      </c>
      <c r="AO652" s="8"/>
      <c r="AP652" s="8"/>
      <c r="AQ652" s="8"/>
      <c r="AR652" s="8"/>
      <c r="AS652" s="8" t="s">
        <v>100</v>
      </c>
      <c r="AT652" s="8"/>
      <c r="AU652" s="8"/>
      <c r="AV652" s="8"/>
      <c r="AW652" s="8"/>
      <c r="AX652" s="8" t="s">
        <v>94</v>
      </c>
      <c r="AY652" s="8"/>
      <c r="AZ652" s="8"/>
      <c r="BA652" s="8"/>
      <c r="BB652" s="8"/>
      <c r="BC652" s="8" t="s">
        <v>101</v>
      </c>
      <c r="BD652" s="8"/>
      <c r="BE652" s="8"/>
      <c r="BF652" s="8"/>
      <c r="BG652" s="8"/>
      <c r="BH652" s="8" t="s">
        <v>96</v>
      </c>
      <c r="BI652" s="8"/>
      <c r="BJ652" s="8"/>
      <c r="BK652" s="8"/>
      <c r="BL652" s="8"/>
      <c r="BM652" s="8" t="s">
        <v>102</v>
      </c>
      <c r="BN652" s="8"/>
      <c r="BO652" s="8"/>
      <c r="BP652" s="8"/>
      <c r="BU652" s="8"/>
      <c r="BV652" s="8"/>
      <c r="BW652" s="88"/>
      <c r="BX652" s="57"/>
      <c r="BY652" s="8"/>
      <c r="BZ652" s="8"/>
      <c r="CA652" s="8"/>
    </row>
    <row r="653" spans="2:79" ht="18.649999999999999" customHeight="1" thickBot="1">
      <c r="B653" s="16"/>
      <c r="D653" s="250" t="s">
        <v>22</v>
      </c>
      <c r="E653" s="251"/>
      <c r="F653" s="252" t="s">
        <v>23</v>
      </c>
      <c r="G653" s="253"/>
      <c r="H653" s="123"/>
      <c r="I653" s="242" t="s">
        <v>1</v>
      </c>
      <c r="J653" s="243"/>
      <c r="K653" s="244" t="s">
        <v>2</v>
      </c>
      <c r="L653" s="245"/>
      <c r="M653" s="123"/>
      <c r="N653" s="242" t="s">
        <v>43</v>
      </c>
      <c r="O653" s="243"/>
      <c r="P653" s="244" t="s">
        <v>44</v>
      </c>
      <c r="Q653" s="245"/>
      <c r="R653" s="123"/>
      <c r="S653" s="242" t="s">
        <v>32</v>
      </c>
      <c r="T653" s="243"/>
      <c r="U653" s="244" t="s">
        <v>33</v>
      </c>
      <c r="V653" s="245"/>
      <c r="W653" s="123"/>
      <c r="X653" s="242" t="s">
        <v>45</v>
      </c>
      <c r="Y653" s="243"/>
      <c r="Z653" s="244" t="s">
        <v>46</v>
      </c>
      <c r="AA653" s="245"/>
      <c r="AB653" s="127"/>
      <c r="AC653" s="242" t="s">
        <v>62</v>
      </c>
      <c r="AD653" s="243"/>
      <c r="AE653" s="244" t="s">
        <v>3</v>
      </c>
      <c r="AF653" s="245"/>
      <c r="AG653" s="123"/>
      <c r="AH653" s="242" t="s">
        <v>76</v>
      </c>
      <c r="AI653" s="243"/>
      <c r="AJ653" s="244" t="s">
        <v>77</v>
      </c>
      <c r="AK653" s="245"/>
      <c r="AL653" s="127"/>
      <c r="AM653" s="242" t="s">
        <v>64</v>
      </c>
      <c r="AN653" s="243"/>
      <c r="AO653" s="244" t="s">
        <v>65</v>
      </c>
      <c r="AP653" s="245"/>
      <c r="AQ653" s="123"/>
      <c r="AR653" s="242" t="s">
        <v>80</v>
      </c>
      <c r="AS653" s="243"/>
      <c r="AT653" s="244" t="s">
        <v>81</v>
      </c>
      <c r="AU653" s="245"/>
      <c r="AV653" s="127"/>
      <c r="AW653" s="242" t="s">
        <v>68</v>
      </c>
      <c r="AX653" s="243"/>
      <c r="AY653" s="244" t="s">
        <v>69</v>
      </c>
      <c r="AZ653" s="245"/>
      <c r="BA653" s="123"/>
      <c r="BB653" s="246" t="s">
        <v>84</v>
      </c>
      <c r="BC653" s="247"/>
      <c r="BD653" s="248" t="s">
        <v>85</v>
      </c>
      <c r="BE653" s="249"/>
      <c r="BF653" s="127"/>
      <c r="BG653" s="242" t="s">
        <v>72</v>
      </c>
      <c r="BH653" s="243"/>
      <c r="BI653" s="244" t="s">
        <v>73</v>
      </c>
      <c r="BJ653" s="245"/>
      <c r="BK653" s="123"/>
      <c r="BL653" s="242" t="s">
        <v>88</v>
      </c>
      <c r="BM653" s="243"/>
      <c r="BN653" s="244" t="s">
        <v>89</v>
      </c>
      <c r="BO653" s="245"/>
      <c r="BP653" s="123"/>
      <c r="BQ653" s="19" t="s">
        <v>165</v>
      </c>
      <c r="BS653" s="63" t="s">
        <v>120</v>
      </c>
      <c r="BT653" s="4"/>
      <c r="BU653" s="8"/>
      <c r="BV653" s="8"/>
      <c r="BW653" s="88"/>
      <c r="BX653" s="57"/>
      <c r="BY653" s="8"/>
      <c r="BZ653" s="8"/>
      <c r="CA653" s="8"/>
    </row>
    <row r="654" spans="2:79" ht="18.649999999999999" customHeight="1" thickTop="1" thickBot="1">
      <c r="B654" s="39">
        <v>1.8</v>
      </c>
      <c r="D654" s="25">
        <f t="shared" ref="D654" si="6387">COS($F$8*$B654)</f>
        <v>0.82657907332985536</v>
      </c>
      <c r="E654" s="26">
        <v>0</v>
      </c>
      <c r="F654" s="10">
        <v>0</v>
      </c>
      <c r="G654" s="85">
        <f t="shared" ref="G654" si="6388">$E$8*SIN($B654*$F$8)</f>
        <v>1.6884618206516895</v>
      </c>
      <c r="I654" s="21">
        <v>1</v>
      </c>
      <c r="J654" s="24">
        <v>0</v>
      </c>
      <c r="K654" s="22">
        <v>0</v>
      </c>
      <c r="L654" s="23">
        <v>0</v>
      </c>
      <c r="N654" s="21">
        <f t="shared" ref="N654" si="6389">D654*I654+F654*I657-E654*J654-G654*J657</f>
        <v>-14.953197701448419</v>
      </c>
      <c r="O654" s="24">
        <f t="shared" ref="O654" si="6390">(D654*J654+E654*I654+F654*J657+G654*I657)</f>
        <v>0</v>
      </c>
      <c r="P654" s="22">
        <f t="shared" ref="P654" si="6391">D654*K654+F654*K657-E654*L654-G654*L657</f>
        <v>0</v>
      </c>
      <c r="Q654" s="23">
        <f t="shared" ref="Q654" si="6392">(D654*L654+E654*K654+F654*L657+G654*K657)</f>
        <v>1.6884618206516895</v>
      </c>
      <c r="S654" s="25">
        <f t="shared" ref="S654" si="6393">COS($U$8*$B654)</f>
        <v>0.5034256542544876</v>
      </c>
      <c r="T654" s="26">
        <v>0</v>
      </c>
      <c r="U654" s="10">
        <v>0</v>
      </c>
      <c r="V654" s="85">
        <f t="shared" ref="V654" si="6394">$T$8*SIN($B654*$U$8)</f>
        <v>2.5921156408898831</v>
      </c>
      <c r="X654" s="21">
        <f t="shared" ref="X654" si="6395">N654*S654+P654*S657-O654*T654-Q654*T657</f>
        <v>-8.0141220354213321</v>
      </c>
      <c r="Y654" s="24">
        <f t="shared" ref="Y654" si="6396">(N654*T654+O654*S654+P654*T657+Q654*S657)</f>
        <v>0</v>
      </c>
      <c r="Z654" s="22">
        <f t="shared" ref="Z654" si="6397">N654*U654+P654*U657-O654*V654-Q654*V657</f>
        <v>0</v>
      </c>
      <c r="AA654" s="23">
        <f t="shared" ref="AA654" si="6398">(N654*V654+O654*U654+P654*V657+Q654*U657)</f>
        <v>-37.910402646497793</v>
      </c>
      <c r="AB654" s="8"/>
      <c r="AC654" s="21">
        <v>1</v>
      </c>
      <c r="AD654" s="24">
        <v>0</v>
      </c>
      <c r="AE654" s="22">
        <v>0</v>
      </c>
      <c r="AF654" s="23">
        <v>0</v>
      </c>
      <c r="AH654" s="21">
        <f t="shared" ref="AH654" si="6399">X654*AC654+Z654*AC657-Y654*AD654-AA654*AD657</f>
        <v>1162.9457724606607</v>
      </c>
      <c r="AI654" s="24">
        <f t="shared" ref="AI654" si="6400">(X654*AD654+Y654*AC654+Z654*AD657+AA654*AC657)</f>
        <v>0</v>
      </c>
      <c r="AJ654" s="22">
        <f t="shared" ref="AJ654" si="6401">X654*AE654+Z654*AE657-Y654*AF654-AA654*AF657</f>
        <v>0</v>
      </c>
      <c r="AK654" s="23">
        <f t="shared" ref="AK654" si="6402">(X654*AF654+Y654*AE654+Z654*AF657+AA654*AE657)</f>
        <v>-37.910402646497793</v>
      </c>
      <c r="AL654" s="8"/>
      <c r="AM654" s="25">
        <f t="shared" ref="AM654" si="6403">COS($AO$8*$B654)</f>
        <v>0.5034256542544876</v>
      </c>
      <c r="AN654" s="26">
        <v>0</v>
      </c>
      <c r="AO654" s="10">
        <v>0</v>
      </c>
      <c r="AP654" s="85">
        <f t="shared" ref="AP654" si="6404">$AN$8*SIN($B654*$AO$8)</f>
        <v>2.5921156408898831</v>
      </c>
      <c r="AR654" s="21">
        <f t="shared" ref="AR654" si="6405">AH654*AM654+AJ654*AM657-AI654*AN654-AK654*AN657</f>
        <v>596.37541943598967</v>
      </c>
      <c r="AS654" s="24">
        <f t="shared" ref="AS654" si="6406">(AH654*AN654+AI654*AM654+AJ654*AN657+AK654*AM657)</f>
        <v>0</v>
      </c>
      <c r="AT654" s="22">
        <f t="shared" ref="AT654" si="6407">AH654*AO654+AJ654*AO657-AI654*AP654-AK654*AP657</f>
        <v>0</v>
      </c>
      <c r="AU654" s="23">
        <f t="shared" ref="AU654" si="6408">(AH654*AP654+AI654*AO654+AJ654*AP657+AK654*AO657)</f>
        <v>2995.4048570466816</v>
      </c>
      <c r="AV654" s="8"/>
      <c r="AW654" s="21">
        <v>1</v>
      </c>
      <c r="AX654" s="24">
        <v>0</v>
      </c>
      <c r="AY654" s="22">
        <v>0</v>
      </c>
      <c r="AZ654" s="23">
        <v>0</v>
      </c>
      <c r="BB654" s="21">
        <f t="shared" ref="BB654" si="6409">AR654*AW654+AT654*AW657-AS654*AX654-AU654*AX657</f>
        <v>-27397.636299490445</v>
      </c>
      <c r="BC654" s="24">
        <f t="shared" ref="BC654" si="6410">(AR654*AX654+AS654*AW654+AT654*AX657+AU654*AW657)</f>
        <v>0</v>
      </c>
      <c r="BD654" s="22">
        <f t="shared" ref="BD654" si="6411">AR654*AY654+AT654*AY657-AS654*AZ654-AU654*AZ657</f>
        <v>0</v>
      </c>
      <c r="BE654" s="23">
        <f t="shared" ref="BE654" si="6412">(AR654*AZ654+AS654*AY654+AT654*AZ657+AU654*AY657)</f>
        <v>2995.4048570466816</v>
      </c>
      <c r="BF654" s="8"/>
      <c r="BG654" s="25">
        <f t="shared" ref="BG654" si="6413">COS($BI$8*$B654)</f>
        <v>0.82656819891179023</v>
      </c>
      <c r="BH654" s="26">
        <v>0</v>
      </c>
      <c r="BI654" s="10">
        <v>0</v>
      </c>
      <c r="BJ654" s="85">
        <f t="shared" ref="BJ654" si="6414">$BH$8*SIN($B654*$BI$8)</f>
        <v>1.6885097313694915</v>
      </c>
      <c r="BL654" s="21">
        <f t="shared" ref="BL654" si="6415">BB654*BG654+BD654*BG657-BC654*BH654-BE654*BH657</f>
        <v>-23207.989362789518</v>
      </c>
      <c r="BM654" s="24">
        <f t="shared" ref="BM654" si="6416">(BB654*BH654+BC654*BG654+BD654*BH657+BE654*BG657)</f>
        <v>0</v>
      </c>
      <c r="BN654" s="22">
        <f t="shared" ref="BN654" si="6417">BB654*BI654+BD654*BI657-BC654*BJ654-BE654*BJ657</f>
        <v>0</v>
      </c>
      <c r="BO654" s="23">
        <f t="shared" ref="BO654" si="6418">(BB654*BJ654+BC654*BI654+BD654*BJ657+BE654*BI657)</f>
        <v>-43785.269110510933</v>
      </c>
      <c r="BQ654" s="27">
        <f t="shared" ref="BQ654" si="6419">20*LOG((2*$BL$8)/(($BL$8*BL654+BN654+$BL$8*BL657+BN657)^2+($BL$8*BM654+BO654+$BL$8*BM657+BO657)^2)^0.5)</f>
        <v>-88.956641711234823</v>
      </c>
      <c r="BS654" s="64">
        <f t="shared" ref="BS654" si="6420">((BL654^2+BM654^2)/(BL657^2+BM657^2))^0.5</f>
        <v>1.8865654971501924</v>
      </c>
      <c r="BT654" s="4"/>
      <c r="BU654" s="8"/>
      <c r="BV654" s="8"/>
      <c r="BW654" s="88"/>
      <c r="BX654" s="57"/>
      <c r="BY654" s="8"/>
      <c r="BZ654" s="8"/>
      <c r="CA654" s="8"/>
    </row>
    <row r="655" spans="2:79" ht="18.649999999999999" customHeight="1" thickBot="1">
      <c r="D655" s="25"/>
      <c r="E655" s="10"/>
      <c r="F655" s="10"/>
      <c r="G655" s="31"/>
      <c r="I655" s="29"/>
      <c r="L655" s="30"/>
      <c r="N655" s="29"/>
      <c r="Q655" s="30"/>
      <c r="S655" s="29"/>
      <c r="V655" s="30"/>
      <c r="X655" s="29"/>
      <c r="AA655" s="30"/>
      <c r="AC655" s="29"/>
      <c r="AF655" s="30"/>
      <c r="AH655" s="29"/>
      <c r="AK655" s="30"/>
      <c r="AM655" s="29"/>
      <c r="AP655" s="30"/>
      <c r="AR655" s="29"/>
      <c r="AU655" s="30"/>
      <c r="AW655" s="29"/>
      <c r="AZ655" s="30"/>
      <c r="BB655" s="29"/>
      <c r="BE655" s="30"/>
      <c r="BG655" s="29"/>
      <c r="BJ655" s="30"/>
      <c r="BL655" s="29"/>
      <c r="BO655" s="30"/>
      <c r="BS655" s="65"/>
      <c r="BT655" s="65"/>
      <c r="BU655" s="8"/>
      <c r="BV655" s="8"/>
      <c r="BW655" s="88"/>
      <c r="BX655" s="57"/>
      <c r="BY655" s="8"/>
      <c r="BZ655" s="8"/>
      <c r="CA655" s="8"/>
    </row>
    <row r="656" spans="2:79" ht="18.649999999999999" customHeight="1" thickBot="1">
      <c r="D656" s="254" t="s">
        <v>24</v>
      </c>
      <c r="E656" s="255"/>
      <c r="F656" s="256" t="s">
        <v>25</v>
      </c>
      <c r="G656" s="257"/>
      <c r="H656" s="123"/>
      <c r="I656" s="242" t="s">
        <v>4</v>
      </c>
      <c r="J656" s="243"/>
      <c r="K656" s="244" t="s">
        <v>5</v>
      </c>
      <c r="L656" s="245"/>
      <c r="M656" s="123"/>
      <c r="N656" s="242" t="s">
        <v>6</v>
      </c>
      <c r="O656" s="243"/>
      <c r="P656" s="244" t="s">
        <v>7</v>
      </c>
      <c r="Q656" s="245"/>
      <c r="R656" s="123"/>
      <c r="S656" s="242" t="s">
        <v>34</v>
      </c>
      <c r="T656" s="243"/>
      <c r="U656" s="244" t="s">
        <v>35</v>
      </c>
      <c r="V656" s="245"/>
      <c r="W656" s="123"/>
      <c r="X656" s="242" t="s">
        <v>47</v>
      </c>
      <c r="Y656" s="243"/>
      <c r="Z656" s="244" t="s">
        <v>48</v>
      </c>
      <c r="AA656" s="245"/>
      <c r="AB656" s="127"/>
      <c r="AC656" s="242" t="s">
        <v>63</v>
      </c>
      <c r="AD656" s="243"/>
      <c r="AE656" s="244" t="s">
        <v>8</v>
      </c>
      <c r="AF656" s="245"/>
      <c r="AG656" s="123"/>
      <c r="AH656" s="242" t="s">
        <v>78</v>
      </c>
      <c r="AI656" s="243"/>
      <c r="AJ656" s="244" t="s">
        <v>79</v>
      </c>
      <c r="AK656" s="245"/>
      <c r="AL656" s="127"/>
      <c r="AM656" s="242" t="s">
        <v>67</v>
      </c>
      <c r="AN656" s="243"/>
      <c r="AO656" s="244" t="s">
        <v>66</v>
      </c>
      <c r="AP656" s="245"/>
      <c r="AQ656" s="123"/>
      <c r="AR656" s="242" t="s">
        <v>83</v>
      </c>
      <c r="AS656" s="243"/>
      <c r="AT656" s="244" t="s">
        <v>82</v>
      </c>
      <c r="AU656" s="245"/>
      <c r="AV656" s="127"/>
      <c r="AW656" s="242" t="s">
        <v>71</v>
      </c>
      <c r="AX656" s="243"/>
      <c r="AY656" s="244" t="s">
        <v>70</v>
      </c>
      <c r="AZ656" s="245"/>
      <c r="BA656" s="123"/>
      <c r="BB656" s="124" t="s">
        <v>87</v>
      </c>
      <c r="BC656" s="125"/>
      <c r="BD656" s="122" t="s">
        <v>86</v>
      </c>
      <c r="BE656" s="126"/>
      <c r="BF656" s="127"/>
      <c r="BG656" s="242" t="s">
        <v>74</v>
      </c>
      <c r="BH656" s="243"/>
      <c r="BI656" s="244" t="s">
        <v>75</v>
      </c>
      <c r="BJ656" s="245"/>
      <c r="BK656" s="123"/>
      <c r="BL656" s="242" t="s">
        <v>91</v>
      </c>
      <c r="BM656" s="243"/>
      <c r="BN656" s="244" t="s">
        <v>90</v>
      </c>
      <c r="BO656" s="245"/>
      <c r="BP656" s="123"/>
      <c r="BQ656" s="35" t="s">
        <v>166</v>
      </c>
      <c r="BS656" s="66" t="s">
        <v>121</v>
      </c>
      <c r="BT656" s="65"/>
      <c r="BU656" s="8"/>
      <c r="BV656" s="8"/>
      <c r="BW656" s="88"/>
      <c r="BX656" s="57"/>
      <c r="BY656" s="8"/>
      <c r="BZ656" s="8"/>
      <c r="CA656" s="8"/>
    </row>
    <row r="657" spans="2:79" ht="18.649999999999999" customHeight="1" thickTop="1" thickBot="1">
      <c r="D657" s="15">
        <v>0</v>
      </c>
      <c r="E657" s="145">
        <f t="shared" ref="E657" si="6421">(1/$E$8)*SIN($B654*$F$8)</f>
        <v>0.1876068689612988</v>
      </c>
      <c r="F657" s="15">
        <f t="shared" ref="F657" si="6422">COS($F$8*$B654)</f>
        <v>0.82657907332985536</v>
      </c>
      <c r="G657" s="37">
        <v>0</v>
      </c>
      <c r="I657" s="21">
        <v>0</v>
      </c>
      <c r="J657" s="24">
        <f t="shared" ref="J657" si="6423">(TAN($K$8*$B654))/$J$8</f>
        <v>9.345652108786096</v>
      </c>
      <c r="K657" s="22">
        <v>1</v>
      </c>
      <c r="L657" s="23">
        <v>0</v>
      </c>
      <c r="N657" s="21">
        <f t="shared" ref="N657" si="6424">D657*I654+F657*I657-E657*J654-G657*J657</f>
        <v>0</v>
      </c>
      <c r="O657" s="24">
        <f t="shared" ref="O657" si="6425">(D657*J654+E657*I654+F657*J657+G657*I657)</f>
        <v>7.9125273287049191</v>
      </c>
      <c r="P657" s="22">
        <f t="shared" ref="P657" si="6426">D657*K654+F657*K657-E657*L654-G657*L657</f>
        <v>0.82657907332985536</v>
      </c>
      <c r="Q657" s="23">
        <f t="shared" ref="Q657" si="6427">(D657*L654+E657*K654+F657*L657+G657*K657)</f>
        <v>0</v>
      </c>
      <c r="S657" s="15">
        <v>0</v>
      </c>
      <c r="T657" s="145">
        <f t="shared" ref="T657" si="6428">(1/$T$8)*SIN($B654*$U$8)</f>
        <v>0.2880128489877648</v>
      </c>
      <c r="U657" s="15">
        <f t="shared" ref="U657" si="6429">COS($U$8*$B654)</f>
        <v>0.5034256542544876</v>
      </c>
      <c r="V657" s="37">
        <v>0</v>
      </c>
      <c r="X657" s="21">
        <f t="shared" ref="X657" si="6430">N657*S654+P657*S657-O657*T654-Q657*T657</f>
        <v>0</v>
      </c>
      <c r="Y657" s="24">
        <f t="shared" ref="Y657" si="6431">(N657*T654+O657*S654+P657*T657+Q657*S657)</f>
        <v>4.2214346410831851</v>
      </c>
      <c r="Z657" s="22">
        <f t="shared" ref="Z657" si="6432">N657*U654+P657*U657-O657*V654-Q657*V657</f>
        <v>-20.094064736920515</v>
      </c>
      <c r="AA657" s="23">
        <f t="shared" ref="AA657" si="6433">(N657*V654+O657*U654+P657*V657+Q657*U657)</f>
        <v>0</v>
      </c>
      <c r="AB657" s="8"/>
      <c r="AC657" s="21">
        <v>0</v>
      </c>
      <c r="AD657" s="24">
        <f t="shared" ref="AD657" si="6434">(TAN($AE$8*$B654))/$AD$8</f>
        <v>30.887561533305334</v>
      </c>
      <c r="AE657" s="22">
        <v>1</v>
      </c>
      <c r="AF657" s="23">
        <v>0</v>
      </c>
      <c r="AH657" s="21">
        <f t="shared" ref="AH657" si="6435">X657*AC654+Z657*AC657-Y657*AD654-AA657*AD657</f>
        <v>0</v>
      </c>
      <c r="AI657" s="24">
        <f t="shared" ref="AI657" si="6436">(X657*AD654+Y657*AC654+Z657*AD657+AA657*AC657)</f>
        <v>-616.43522637477008</v>
      </c>
      <c r="AJ657" s="22">
        <f t="shared" ref="AJ657" si="6437">X657*AE654+Z657*AE657-Y657*AF654-AA657*AF657</f>
        <v>-20.094064736920515</v>
      </c>
      <c r="AK657" s="23">
        <f t="shared" ref="AK657" si="6438">(X657*AF654+Y657*AE654+Z657*AF657+AA657*AE657)</f>
        <v>0</v>
      </c>
      <c r="AL657" s="8"/>
      <c r="AM657" s="15">
        <v>0</v>
      </c>
      <c r="AN657" s="85">
        <f t="shared" ref="AN657" si="6439">(1/$AN$8)*SIN($B654*$AO$8)</f>
        <v>0.2880128489877648</v>
      </c>
      <c r="AO657" s="25">
        <f t="shared" ref="AO657" si="6440">COS($AO$8*$B654)</f>
        <v>0.5034256542544876</v>
      </c>
      <c r="AP657" s="37">
        <v>0</v>
      </c>
      <c r="AR657" s="21">
        <f t="shared" ref="AR657" si="6441">AH657*AM654+AJ657*AM657-AI657*AN654-AK657*AN657</f>
        <v>0</v>
      </c>
      <c r="AS657" s="24">
        <f t="shared" ref="AS657" si="6442">(AH657*AN654+AI657*AM654+AJ657*AN657+AK657*AM657)</f>
        <v>-316.11665597585687</v>
      </c>
      <c r="AT657" s="22">
        <f t="shared" ref="AT657" si="6443">AH657*AO654+AJ657*AO657-AI657*AP654-AK657*AP657</f>
        <v>1587.7555241947211</v>
      </c>
      <c r="AU657" s="23">
        <f t="shared" ref="AU657" si="6444">(AH657*AP654+AI657*AO654+AJ657*AP657+AK657*AO657)</f>
        <v>0</v>
      </c>
      <c r="AV657" s="8"/>
      <c r="AW657" s="21">
        <v>0</v>
      </c>
      <c r="AX657" s="24">
        <f t="shared" ref="AX657" si="6445">(TAN($AY$8*$B654))/$AX$8</f>
        <v>9.345652108786096</v>
      </c>
      <c r="AY657" s="22">
        <v>1</v>
      </c>
      <c r="AZ657" s="23">
        <v>0</v>
      </c>
      <c r="BB657" s="21">
        <f t="shared" ref="BB657" si="6446">AR657*AW654+AT657*AW657-AS657*AX654-AU657*AX657</f>
        <v>0</v>
      </c>
      <c r="BC657" s="24">
        <f t="shared" ref="BC657" si="6447">(AR657*AX654+AS657*AW654+AT657*AX657+AU657*AW657)</f>
        <v>14522.494106951312</v>
      </c>
      <c r="BD657" s="22">
        <f t="shared" ref="BD657" si="6448">AR657*AY654+AT657*AY657-AS657*AZ654-AU657*AZ657</f>
        <v>1587.7555241947211</v>
      </c>
      <c r="BE657" s="23">
        <f t="shared" ref="BE657" si="6449">(AR657*AZ654+AS657*AY654+AT657*AZ657+AU657*AY657)</f>
        <v>0</v>
      </c>
      <c r="BF657" s="8"/>
      <c r="BG657" s="15">
        <v>0</v>
      </c>
      <c r="BH657" s="85">
        <f t="shared" ref="BH657" si="6450">(1/$BH$8)*SIN($B654*$BI$8)</f>
        <v>0.18761219237438792</v>
      </c>
      <c r="BI657" s="25">
        <f t="shared" ref="BI657" si="6451">COS($BI$8*$B654)</f>
        <v>0.82656819891179023</v>
      </c>
      <c r="BJ657" s="37">
        <v>0</v>
      </c>
      <c r="BL657" s="21">
        <f t="shared" ref="BL657" si="6452">BB657*BG654+BD657*BG657-BC657*BH654-BE657*BH657</f>
        <v>0</v>
      </c>
      <c r="BM657" s="24">
        <f t="shared" ref="BM657" si="6453">(BB657*BH654+BC657*BG654+BD657*BH657+BE657*BG657)</f>
        <v>12301.71409253855</v>
      </c>
      <c r="BN657" s="22">
        <f t="shared" ref="BN657" si="6454">BB657*BI654+BD657*BI657-BC657*BJ654-BE657*BJ657</f>
        <v>-23208.984399397505</v>
      </c>
      <c r="BO657" s="23">
        <f t="shared" ref="BO657" si="6455">(BB657*BJ654+BC657*BI654+BD657*BJ657+BE657*BI657)</f>
        <v>0</v>
      </c>
      <c r="BQ657" s="38">
        <f t="shared" ref="BQ657" si="6456">(180/PI())*ATAN(-1*(($BL$8*BM654+BO654+$BL$8*BM657+BO657)/($BL$8*BL654+BN654+$BL$8*BL657+BN657)))</f>
        <v>-34.148133094886475</v>
      </c>
      <c r="BS657" s="67">
        <f t="shared" ref="BS657" si="6457">20*LOG(((($BL$8*BL654+BN654-$BL$8*BL657-BN657)^2+($BL$8*BM654+BO654-$BL$8*BM657-BO657)^2)/(($BL$8*BL654+BN654+$BL$8*BL657+BN657)^2+($BL$8*BM654+BO654+$BL$8*BM657+BO657)^2))^0.5)</f>
        <v>-5.5223012781526023E-9</v>
      </c>
      <c r="BT657" s="65"/>
      <c r="BU657" s="8"/>
      <c r="BV657" s="8"/>
      <c r="BW657" s="88"/>
      <c r="BX657" s="57"/>
      <c r="BY657" s="8"/>
      <c r="BZ657" s="8"/>
      <c r="CA657" s="8"/>
    </row>
    <row r="658" spans="2:79" ht="18.649999999999999" customHeight="1">
      <c r="BS658" s="32"/>
      <c r="BU658" s="8"/>
      <c r="BV658" s="8"/>
      <c r="BW658" s="88"/>
      <c r="BX658" s="57"/>
      <c r="BY658" s="8"/>
      <c r="BZ658" s="8"/>
      <c r="CA658" s="8"/>
    </row>
    <row r="659" spans="2:79" ht="18.649999999999999" customHeight="1" thickBot="1">
      <c r="D659" s="8"/>
      <c r="E659" s="8" t="s">
        <v>93</v>
      </c>
      <c r="F659" s="8"/>
      <c r="G659" s="8"/>
      <c r="H659" s="8"/>
      <c r="I659" s="8"/>
      <c r="J659" s="8" t="s">
        <v>94</v>
      </c>
      <c r="K659" s="8"/>
      <c r="L659" s="8"/>
      <c r="M659" s="8"/>
      <c r="N659" s="8"/>
      <c r="O659" s="8" t="s">
        <v>95</v>
      </c>
      <c r="P659" s="8"/>
      <c r="Q659" s="8"/>
      <c r="R659" s="8"/>
      <c r="S659" s="8"/>
      <c r="T659" s="8" t="s">
        <v>96</v>
      </c>
      <c r="U659" s="8"/>
      <c r="V659" s="8"/>
      <c r="W659" s="8"/>
      <c r="X659" s="8"/>
      <c r="Y659" s="8" t="s">
        <v>97</v>
      </c>
      <c r="Z659" s="8"/>
      <c r="AA659" s="8"/>
      <c r="AB659" s="8"/>
      <c r="AC659" s="8"/>
      <c r="AD659" s="8" t="s">
        <v>98</v>
      </c>
      <c r="AE659" s="8"/>
      <c r="AF659" s="8"/>
      <c r="AG659" s="8"/>
      <c r="AH659" s="8"/>
      <c r="AI659" s="8" t="s">
        <v>99</v>
      </c>
      <c r="AJ659" s="8"/>
      <c r="AK659" s="8"/>
      <c r="AL659" s="8"/>
      <c r="AM659" s="8"/>
      <c r="AN659" s="8" t="s">
        <v>96</v>
      </c>
      <c r="AO659" s="8"/>
      <c r="AP659" s="8"/>
      <c r="AQ659" s="8"/>
      <c r="AR659" s="8"/>
      <c r="AS659" s="8" t="s">
        <v>100</v>
      </c>
      <c r="AT659" s="8"/>
      <c r="AU659" s="8"/>
      <c r="AV659" s="8"/>
      <c r="AW659" s="8"/>
      <c r="AX659" s="8" t="s">
        <v>94</v>
      </c>
      <c r="AY659" s="8"/>
      <c r="AZ659" s="8"/>
      <c r="BA659" s="8"/>
      <c r="BB659" s="8"/>
      <c r="BC659" s="8" t="s">
        <v>101</v>
      </c>
      <c r="BD659" s="8"/>
      <c r="BE659" s="8"/>
      <c r="BF659" s="8"/>
      <c r="BG659" s="8"/>
      <c r="BH659" s="8" t="s">
        <v>96</v>
      </c>
      <c r="BI659" s="8"/>
      <c r="BJ659" s="8"/>
      <c r="BK659" s="8"/>
      <c r="BL659" s="8"/>
      <c r="BM659" s="8" t="s">
        <v>102</v>
      </c>
      <c r="BN659" s="8"/>
      <c r="BO659" s="8"/>
      <c r="BP659" s="8"/>
      <c r="BU659" s="8"/>
      <c r="BV659" s="8"/>
      <c r="BW659" s="88"/>
      <c r="BX659" s="57"/>
      <c r="BY659" s="8"/>
      <c r="BZ659" s="8"/>
      <c r="CA659" s="8"/>
    </row>
    <row r="660" spans="2:79" ht="18.649999999999999" customHeight="1" thickBot="1">
      <c r="B660" s="16"/>
      <c r="D660" s="250" t="s">
        <v>22</v>
      </c>
      <c r="E660" s="251"/>
      <c r="F660" s="252" t="s">
        <v>23</v>
      </c>
      <c r="G660" s="253"/>
      <c r="H660" s="123"/>
      <c r="I660" s="242" t="s">
        <v>1</v>
      </c>
      <c r="J660" s="243"/>
      <c r="K660" s="244" t="s">
        <v>2</v>
      </c>
      <c r="L660" s="245"/>
      <c r="M660" s="123"/>
      <c r="N660" s="242" t="s">
        <v>43</v>
      </c>
      <c r="O660" s="243"/>
      <c r="P660" s="244" t="s">
        <v>44</v>
      </c>
      <c r="Q660" s="245"/>
      <c r="R660" s="123"/>
      <c r="S660" s="242" t="s">
        <v>32</v>
      </c>
      <c r="T660" s="243"/>
      <c r="U660" s="244" t="s">
        <v>33</v>
      </c>
      <c r="V660" s="245"/>
      <c r="W660" s="123"/>
      <c r="X660" s="242" t="s">
        <v>45</v>
      </c>
      <c r="Y660" s="243"/>
      <c r="Z660" s="244" t="s">
        <v>46</v>
      </c>
      <c r="AA660" s="245"/>
      <c r="AB660" s="127"/>
      <c r="AC660" s="242" t="s">
        <v>62</v>
      </c>
      <c r="AD660" s="243"/>
      <c r="AE660" s="244" t="s">
        <v>3</v>
      </c>
      <c r="AF660" s="245"/>
      <c r="AG660" s="123"/>
      <c r="AH660" s="242" t="s">
        <v>76</v>
      </c>
      <c r="AI660" s="243"/>
      <c r="AJ660" s="244" t="s">
        <v>77</v>
      </c>
      <c r="AK660" s="245"/>
      <c r="AL660" s="127"/>
      <c r="AM660" s="242" t="s">
        <v>64</v>
      </c>
      <c r="AN660" s="243"/>
      <c r="AO660" s="244" t="s">
        <v>65</v>
      </c>
      <c r="AP660" s="245"/>
      <c r="AQ660" s="123"/>
      <c r="AR660" s="242" t="s">
        <v>80</v>
      </c>
      <c r="AS660" s="243"/>
      <c r="AT660" s="244" t="s">
        <v>81</v>
      </c>
      <c r="AU660" s="245"/>
      <c r="AV660" s="127"/>
      <c r="AW660" s="242" t="s">
        <v>68</v>
      </c>
      <c r="AX660" s="243"/>
      <c r="AY660" s="244" t="s">
        <v>69</v>
      </c>
      <c r="AZ660" s="245"/>
      <c r="BA660" s="123"/>
      <c r="BB660" s="246" t="s">
        <v>84</v>
      </c>
      <c r="BC660" s="247"/>
      <c r="BD660" s="248" t="s">
        <v>85</v>
      </c>
      <c r="BE660" s="249"/>
      <c r="BF660" s="127"/>
      <c r="BG660" s="242" t="s">
        <v>72</v>
      </c>
      <c r="BH660" s="243"/>
      <c r="BI660" s="244" t="s">
        <v>73</v>
      </c>
      <c r="BJ660" s="245"/>
      <c r="BK660" s="123"/>
      <c r="BL660" s="242" t="s">
        <v>88</v>
      </c>
      <c r="BM660" s="243"/>
      <c r="BN660" s="244" t="s">
        <v>89</v>
      </c>
      <c r="BO660" s="245"/>
      <c r="BP660" s="123"/>
      <c r="BQ660" s="19" t="s">
        <v>165</v>
      </c>
      <c r="BS660" s="63" t="s">
        <v>120</v>
      </c>
      <c r="BT660" s="4"/>
      <c r="BU660" s="8"/>
      <c r="BV660" s="8"/>
      <c r="BW660" s="88"/>
      <c r="BX660" s="57"/>
      <c r="BY660" s="8"/>
      <c r="BZ660" s="8"/>
      <c r="CA660" s="8"/>
    </row>
    <row r="661" spans="2:79" ht="18.649999999999999" customHeight="1" thickTop="1" thickBot="1">
      <c r="B661" s="39">
        <v>1.82</v>
      </c>
      <c r="D661" s="25">
        <f t="shared" ref="D661" si="6458">COS($F$8*$B661)</f>
        <v>0.82282252376179821</v>
      </c>
      <c r="E661" s="26">
        <v>0</v>
      </c>
      <c r="F661" s="10">
        <v>0</v>
      </c>
      <c r="G661" s="85">
        <f t="shared" ref="G661" si="6459">$E$8*SIN($B661*$F$8)</f>
        <v>1.7048952605695122</v>
      </c>
      <c r="I661" s="21">
        <v>1</v>
      </c>
      <c r="J661" s="24">
        <v>0</v>
      </c>
      <c r="K661" s="22">
        <v>0</v>
      </c>
      <c r="L661" s="23">
        <v>0</v>
      </c>
      <c r="N661" s="21">
        <f t="shared" ref="N661" si="6460">D661*I661+F661*I664-E661*J661-G661*J664</f>
        <v>-16.986141192602521</v>
      </c>
      <c r="O661" s="24">
        <f t="shared" ref="O661" si="6461">(D661*J661+E661*I661+F661*J664+G661*I664)</f>
        <v>0</v>
      </c>
      <c r="P661" s="22">
        <f t="shared" ref="P661" si="6462">D661*K661+F661*K664-E661*L661-G661*L664</f>
        <v>0</v>
      </c>
      <c r="Q661" s="23">
        <f t="shared" ref="Q661" si="6463">(D661*L661+E661*K661+F661*L664+G661*K664)</f>
        <v>1.7048952605695122</v>
      </c>
      <c r="S661" s="25">
        <f t="shared" ref="S661" si="6464">COS($U$8*$B661)</f>
        <v>0.49337653196100584</v>
      </c>
      <c r="T661" s="26">
        <v>0</v>
      </c>
      <c r="U661" s="10">
        <v>0</v>
      </c>
      <c r="V661" s="85">
        <f t="shared" ref="V661" si="6465">$T$8*SIN($B661*$U$8)</f>
        <v>2.609447523785672</v>
      </c>
      <c r="X661" s="21">
        <f t="shared" ref="X661" si="6466">N661*S661+P661*S664-O661*T661-Q661*T664</f>
        <v>-8.8748784014514417</v>
      </c>
      <c r="Y661" s="24">
        <f t="shared" ref="Y661" si="6467">(N661*T661+O661*S661+P661*T664+Q661*S664)</f>
        <v>0</v>
      </c>
      <c r="Z661" s="22">
        <f t="shared" ref="Z661" si="6468">N661*U661+P661*U664-O661*V661-Q661*V664</f>
        <v>0</v>
      </c>
      <c r="AA661" s="23">
        <f t="shared" ref="AA661" si="6469">(N661*V661+O661*U661+P661*V664+Q661*U664)</f>
        <v>-43.483288762693903</v>
      </c>
      <c r="AB661" s="8"/>
      <c r="AC661" s="21">
        <v>1</v>
      </c>
      <c r="AD661" s="24">
        <v>0</v>
      </c>
      <c r="AE661" s="22">
        <v>0</v>
      </c>
      <c r="AF661" s="23">
        <v>0</v>
      </c>
      <c r="AH661" s="21">
        <f t="shared" ref="AH661" si="6470">X661*AC661+Z661*AC664-Y661*AD661-AA661*AD664</f>
        <v>2112.2134392909384</v>
      </c>
      <c r="AI661" s="24">
        <f t="shared" ref="AI661" si="6471">(X661*AD661+Y661*AC661+Z661*AD664+AA661*AC664)</f>
        <v>0</v>
      </c>
      <c r="AJ661" s="22">
        <f t="shared" ref="AJ661" si="6472">X661*AE661+Z661*AE664-Y661*AF661-AA661*AF664</f>
        <v>0</v>
      </c>
      <c r="AK661" s="23">
        <f t="shared" ref="AK661" si="6473">(X661*AF661+Y661*AE661+Z661*AF664+AA661*AE664)</f>
        <v>-43.483288762693903</v>
      </c>
      <c r="AL661" s="8"/>
      <c r="AM661" s="25">
        <f t="shared" ref="AM661" si="6474">COS($AO$8*$B661)</f>
        <v>0.49337653196100584</v>
      </c>
      <c r="AN661" s="26">
        <v>0</v>
      </c>
      <c r="AO661" s="10">
        <v>0</v>
      </c>
      <c r="AP661" s="85">
        <f t="shared" ref="AP661" si="6475">$AN$8*SIN($B661*$AO$8)</f>
        <v>2.609447523785672</v>
      </c>
      <c r="AR661" s="21">
        <f t="shared" ref="AR661" si="6476">AH661*AM661+AJ661*AM664-AI661*AN661-AK661*AN664</f>
        <v>1054.7240259041105</v>
      </c>
      <c r="AS661" s="24">
        <f t="shared" ref="AS661" si="6477">(AH661*AN661+AI661*AM661+AJ661*AN664+AK661*AM664)</f>
        <v>0</v>
      </c>
      <c r="AT661" s="22">
        <f t="shared" ref="AT661" si="6478">AH661*AO661+AJ661*AO664-AI661*AP661-AK661*AP664</f>
        <v>0</v>
      </c>
      <c r="AU661" s="23">
        <f t="shared" ref="AU661" si="6479">(AH661*AP661+AI661*AO661+AJ661*AP664+AK661*AO664)</f>
        <v>5490.2564946565599</v>
      </c>
      <c r="AV661" s="8"/>
      <c r="AW661" s="21">
        <v>1</v>
      </c>
      <c r="AX661" s="24">
        <v>0</v>
      </c>
      <c r="AY661" s="22">
        <v>0</v>
      </c>
      <c r="AZ661" s="23">
        <v>0</v>
      </c>
      <c r="BB661" s="21">
        <f t="shared" ref="BB661" si="6480">AR661*AW661+AT661*AW664-AS661*AX661-AU661*AX664</f>
        <v>-56295.296804238067</v>
      </c>
      <c r="BC661" s="24">
        <f t="shared" ref="BC661" si="6481">(AR661*AX661+AS661*AW661+AT661*AX664+AU661*AW664)</f>
        <v>0</v>
      </c>
      <c r="BD661" s="22">
        <f t="shared" ref="BD661" si="6482">AR661*AY661+AT661*AY664-AS661*AZ661-AU661*AZ664</f>
        <v>0</v>
      </c>
      <c r="BE661" s="23">
        <f t="shared" ref="BE661" si="6483">(AR661*AZ661+AS661*AY661+AT661*AZ664+AU661*AY664)</f>
        <v>5490.2564946565599</v>
      </c>
      <c r="BF661" s="8"/>
      <c r="BG661" s="25">
        <f t="shared" ref="BG661" si="6484">COS($BI$8*$B661)</f>
        <v>0.82281142150298625</v>
      </c>
      <c r="BH661" s="26">
        <v>0</v>
      </c>
      <c r="BI661" s="10">
        <v>0</v>
      </c>
      <c r="BJ661" s="85">
        <f t="shared" ref="BJ661" si="6485">$BH$8*SIN($B661*$BI$8)</f>
        <v>1.7049434834615829</v>
      </c>
      <c r="BL661" s="21">
        <f t="shared" ref="BL661" si="6486">BB661*BG661+BD661*BG664-BC661*BH661-BE661*BH664</f>
        <v>-47360.477302216234</v>
      </c>
      <c r="BM661" s="24">
        <f t="shared" ref="BM661" si="6487">(BB661*BH661+BC661*BG661+BD661*BH664+BE661*BG664)</f>
        <v>0</v>
      </c>
      <c r="BN661" s="22">
        <f t="shared" ref="BN661" si="6488">BB661*BI661+BD661*BI664-BC661*BJ661-BE661*BJ664</f>
        <v>0</v>
      </c>
      <c r="BO661" s="23">
        <f t="shared" ref="BO661" si="6489">(BB661*BJ661+BC661*BI661+BD661*BJ664+BE661*BI664)</f>
        <v>-91462.853685137001</v>
      </c>
      <c r="BQ661" s="27">
        <f t="shared" ref="BQ661" si="6490">20*LOG((2*$BL$8)/(($BL$8*BL661+BN661+$BL$8*BL664+BN664)^2+($BL$8*BM661+BO661+$BL$8*BM664+BO664)^2)^0.5)</f>
        <v>-95.267637723648519</v>
      </c>
      <c r="BS661" s="64">
        <f t="shared" ref="BS661" si="6491">((BL661^2+BM661^2)/(BL664^2+BM664^2))^0.5</f>
        <v>1.9311234410248281</v>
      </c>
      <c r="BT661" s="4"/>
      <c r="BU661" s="8"/>
      <c r="BV661" s="8"/>
      <c r="BW661" s="88"/>
      <c r="BX661" s="57"/>
      <c r="BY661" s="8"/>
      <c r="BZ661" s="8"/>
      <c r="CA661" s="8"/>
    </row>
    <row r="662" spans="2:79" ht="18.649999999999999" customHeight="1" thickBot="1">
      <c r="D662" s="25"/>
      <c r="E662" s="10"/>
      <c r="F662" s="10"/>
      <c r="G662" s="31"/>
      <c r="I662" s="29"/>
      <c r="L662" s="30"/>
      <c r="N662" s="29"/>
      <c r="Q662" s="30"/>
      <c r="S662" s="29"/>
      <c r="V662" s="30"/>
      <c r="X662" s="29"/>
      <c r="AA662" s="30"/>
      <c r="AC662" s="29"/>
      <c r="AF662" s="30"/>
      <c r="AH662" s="29"/>
      <c r="AK662" s="30"/>
      <c r="AM662" s="29"/>
      <c r="AP662" s="30"/>
      <c r="AR662" s="29"/>
      <c r="AU662" s="30"/>
      <c r="AW662" s="29"/>
      <c r="AZ662" s="30"/>
      <c r="BB662" s="29"/>
      <c r="BE662" s="30"/>
      <c r="BG662" s="29"/>
      <c r="BJ662" s="30"/>
      <c r="BL662" s="29"/>
      <c r="BO662" s="30"/>
      <c r="BS662" s="65"/>
      <c r="BT662" s="65"/>
      <c r="BU662" s="8"/>
      <c r="BV662" s="8"/>
      <c r="BW662" s="88"/>
      <c r="BX662" s="57"/>
      <c r="BY662" s="8"/>
      <c r="BZ662" s="8"/>
      <c r="CA662" s="8"/>
    </row>
    <row r="663" spans="2:79" ht="18.649999999999999" customHeight="1" thickBot="1">
      <c r="D663" s="254" t="s">
        <v>24</v>
      </c>
      <c r="E663" s="255"/>
      <c r="F663" s="256" t="s">
        <v>25</v>
      </c>
      <c r="G663" s="257"/>
      <c r="H663" s="123"/>
      <c r="I663" s="242" t="s">
        <v>4</v>
      </c>
      <c r="J663" s="243"/>
      <c r="K663" s="244" t="s">
        <v>5</v>
      </c>
      <c r="L663" s="245"/>
      <c r="M663" s="123"/>
      <c r="N663" s="242" t="s">
        <v>6</v>
      </c>
      <c r="O663" s="243"/>
      <c r="P663" s="244" t="s">
        <v>7</v>
      </c>
      <c r="Q663" s="245"/>
      <c r="R663" s="123"/>
      <c r="S663" s="242" t="s">
        <v>34</v>
      </c>
      <c r="T663" s="243"/>
      <c r="U663" s="244" t="s">
        <v>35</v>
      </c>
      <c r="V663" s="245"/>
      <c r="W663" s="123"/>
      <c r="X663" s="242" t="s">
        <v>47</v>
      </c>
      <c r="Y663" s="243"/>
      <c r="Z663" s="244" t="s">
        <v>48</v>
      </c>
      <c r="AA663" s="245"/>
      <c r="AB663" s="127"/>
      <c r="AC663" s="242" t="s">
        <v>63</v>
      </c>
      <c r="AD663" s="243"/>
      <c r="AE663" s="244" t="s">
        <v>8</v>
      </c>
      <c r="AF663" s="245"/>
      <c r="AG663" s="123"/>
      <c r="AH663" s="242" t="s">
        <v>78</v>
      </c>
      <c r="AI663" s="243"/>
      <c r="AJ663" s="244" t="s">
        <v>79</v>
      </c>
      <c r="AK663" s="245"/>
      <c r="AL663" s="127"/>
      <c r="AM663" s="242" t="s">
        <v>67</v>
      </c>
      <c r="AN663" s="243"/>
      <c r="AO663" s="244" t="s">
        <v>66</v>
      </c>
      <c r="AP663" s="245"/>
      <c r="AQ663" s="123"/>
      <c r="AR663" s="242" t="s">
        <v>83</v>
      </c>
      <c r="AS663" s="243"/>
      <c r="AT663" s="244" t="s">
        <v>82</v>
      </c>
      <c r="AU663" s="245"/>
      <c r="AV663" s="127"/>
      <c r="AW663" s="242" t="s">
        <v>71</v>
      </c>
      <c r="AX663" s="243"/>
      <c r="AY663" s="244" t="s">
        <v>70</v>
      </c>
      <c r="AZ663" s="245"/>
      <c r="BA663" s="123"/>
      <c r="BB663" s="124" t="s">
        <v>87</v>
      </c>
      <c r="BC663" s="125"/>
      <c r="BD663" s="122" t="s">
        <v>86</v>
      </c>
      <c r="BE663" s="126"/>
      <c r="BF663" s="127"/>
      <c r="BG663" s="242" t="s">
        <v>74</v>
      </c>
      <c r="BH663" s="243"/>
      <c r="BI663" s="244" t="s">
        <v>75</v>
      </c>
      <c r="BJ663" s="245"/>
      <c r="BK663" s="123"/>
      <c r="BL663" s="242" t="s">
        <v>91</v>
      </c>
      <c r="BM663" s="243"/>
      <c r="BN663" s="244" t="s">
        <v>90</v>
      </c>
      <c r="BO663" s="245"/>
      <c r="BP663" s="123"/>
      <c r="BQ663" s="35" t="s">
        <v>166</v>
      </c>
      <c r="BS663" s="66" t="s">
        <v>121</v>
      </c>
      <c r="BT663" s="65"/>
      <c r="BU663" s="8"/>
      <c r="BV663" s="8"/>
      <c r="BW663" s="88"/>
      <c r="BX663" s="57"/>
      <c r="BY663" s="8"/>
      <c r="BZ663" s="8"/>
      <c r="CA663" s="8"/>
    </row>
    <row r="664" spans="2:79" ht="18.649999999999999" customHeight="1" thickTop="1" thickBot="1">
      <c r="D664" s="15">
        <v>0</v>
      </c>
      <c r="E664" s="145">
        <f t="shared" ref="E664" si="6492">(1/$E$8)*SIN($B661*$F$8)</f>
        <v>0.18943280672994581</v>
      </c>
      <c r="F664" s="15">
        <f t="shared" ref="F664" si="6493">COS($F$8*$B661)</f>
        <v>0.82282252376179821</v>
      </c>
      <c r="G664" s="37">
        <v>0</v>
      </c>
      <c r="I664" s="21">
        <v>0</v>
      </c>
      <c r="J664" s="24">
        <f t="shared" ref="J664" si="6494">(TAN($K$8*$B661))/$J$8</f>
        <v>10.445781701812765</v>
      </c>
      <c r="K664" s="22">
        <v>1</v>
      </c>
      <c r="L664" s="23">
        <v>0</v>
      </c>
      <c r="N664" s="21">
        <f t="shared" ref="N664" si="6495">D664*I661+F664*I664-E664*J661-G664*J664</f>
        <v>0</v>
      </c>
      <c r="O664" s="24">
        <f t="shared" ref="O664" si="6496">(D664*J661+E664*I661+F664*J664+G664*I664)</f>
        <v>8.7844572692803347</v>
      </c>
      <c r="P664" s="22">
        <f t="shared" ref="P664" si="6497">D664*K661+F664*K664-E664*L661-G664*L664</f>
        <v>0.82282252376179821</v>
      </c>
      <c r="Q664" s="23">
        <f t="shared" ref="Q664" si="6498">(D664*L661+E664*K661+F664*L664+G664*K664)</f>
        <v>0</v>
      </c>
      <c r="S664" s="15">
        <v>0</v>
      </c>
      <c r="T664" s="145">
        <f t="shared" ref="T664" si="6499">(1/$T$8)*SIN($B661*$U$8)</f>
        <v>0.28993861375396357</v>
      </c>
      <c r="U664" s="15">
        <f t="shared" ref="U664" si="6500">COS($U$8*$B661)</f>
        <v>0.49337653196100584</v>
      </c>
      <c r="V664" s="37">
        <v>0</v>
      </c>
      <c r="X664" s="21">
        <f t="shared" ref="X664" si="6501">N664*S661+P664*S664-O664*T661-Q664*T664</f>
        <v>0</v>
      </c>
      <c r="Y664" s="24">
        <f t="shared" ref="Y664" si="6502">(N664*T661+O664*S661+P664*T664+Q664*S664)</f>
        <v>4.5726130845822119</v>
      </c>
      <c r="Z664" s="22">
        <f t="shared" ref="Z664" si="6503">N664*U661+P664*U664-O664*V661-Q664*V664</f>
        <v>-22.516618945931619</v>
      </c>
      <c r="AA664" s="23">
        <f t="shared" ref="AA664" si="6504">(N664*V661+O664*U661+P664*V664+Q664*U664)</f>
        <v>0</v>
      </c>
      <c r="AB664" s="8"/>
      <c r="AC664" s="21">
        <v>0</v>
      </c>
      <c r="AD664" s="24">
        <f t="shared" ref="AD664" si="6505">(TAN($AE$8*$B661))/$AD$8</f>
        <v>48.779390383005222</v>
      </c>
      <c r="AE664" s="22">
        <v>1</v>
      </c>
      <c r="AF664" s="23">
        <v>0</v>
      </c>
      <c r="AH664" s="21">
        <f t="shared" ref="AH664" si="6506">X664*AC661+Z664*AC664-Y664*AD661-AA664*AD664</f>
        <v>0</v>
      </c>
      <c r="AI664" s="24">
        <f t="shared" ref="AI664" si="6507">(X664*AD661+Y664*AC661+Z664*AD664+AA664*AC664)</f>
        <v>-1093.7743325843878</v>
      </c>
      <c r="AJ664" s="22">
        <f t="shared" ref="AJ664" si="6508">X664*AE661+Z664*AE664-Y664*AF661-AA664*AF664</f>
        <v>-22.516618945931619</v>
      </c>
      <c r="AK664" s="23">
        <f t="shared" ref="AK664" si="6509">(X664*AF661+Y664*AE661+Z664*AF664+AA664*AE664)</f>
        <v>0</v>
      </c>
      <c r="AL664" s="8"/>
      <c r="AM664" s="15">
        <v>0</v>
      </c>
      <c r="AN664" s="85">
        <f t="shared" ref="AN664" si="6510">(1/$AN$8)*SIN($B661*$AO$8)</f>
        <v>0.28993861375396357</v>
      </c>
      <c r="AO664" s="25">
        <f t="shared" ref="AO664" si="6511">COS($AO$8*$B661)</f>
        <v>0.49337653196100584</v>
      </c>
      <c r="AP664" s="37">
        <v>0</v>
      </c>
      <c r="AR664" s="21">
        <f t="shared" ref="AR664" si="6512">AH664*AM661+AJ664*AM664-AI664*AN661-AK664*AN664</f>
        <v>0</v>
      </c>
      <c r="AS664" s="24">
        <f t="shared" ref="AS664" si="6513">(AH664*AN661+AI664*AM661+AJ664*AN664+AK664*AM664)</f>
        <v>-546.17102424205871</v>
      </c>
      <c r="AT664" s="22">
        <f t="shared" ref="AT664" si="6514">AH664*AO661+AJ664*AO664-AI664*AP661-AK664*AP664</f>
        <v>2843.0375523756256</v>
      </c>
      <c r="AU664" s="23">
        <f t="shared" ref="AU664" si="6515">(AH664*AP661+AI664*AO661+AJ664*AP664+AK664*AO664)</f>
        <v>0</v>
      </c>
      <c r="AV664" s="8"/>
      <c r="AW664" s="21">
        <v>0</v>
      </c>
      <c r="AX664" s="24">
        <f t="shared" ref="AX664" si="6516">(TAN($AY$8*$B661))/$AX$8</f>
        <v>10.445781701812765</v>
      </c>
      <c r="AY664" s="22">
        <v>1</v>
      </c>
      <c r="AZ664" s="23">
        <v>0</v>
      </c>
      <c r="BB664" s="21">
        <f t="shared" ref="BB664" si="6517">AR664*AW661+AT664*AW664-AS664*AX661-AU664*AX664</f>
        <v>0</v>
      </c>
      <c r="BC664" s="24">
        <f t="shared" ref="BC664" si="6518">(AR664*AX661+AS664*AW661+AT664*AX664+AU664*AW664)</f>
        <v>29151.578617929801</v>
      </c>
      <c r="BD664" s="22">
        <f t="shared" ref="BD664" si="6519">AR664*AY661+AT664*AY664-AS664*AZ661-AU664*AZ664</f>
        <v>2843.0375523756256</v>
      </c>
      <c r="BE664" s="23">
        <f t="shared" ref="BE664" si="6520">(AR664*AZ661+AS664*AY661+AT664*AZ664+AU664*AY664)</f>
        <v>0</v>
      </c>
      <c r="BF664" s="8"/>
      <c r="BG664" s="15">
        <v>0</v>
      </c>
      <c r="BH664" s="85">
        <f t="shared" ref="BH664" si="6521">(1/$BH$8)*SIN($B661*$BI$8)</f>
        <v>0.18943816482906475</v>
      </c>
      <c r="BI664" s="25">
        <f t="shared" ref="BI664" si="6522">COS($BI$8*$B661)</f>
        <v>0.82281142150298625</v>
      </c>
      <c r="BJ664" s="37">
        <v>0</v>
      </c>
      <c r="BL664" s="21">
        <f t="shared" ref="BL664" si="6523">BB664*BG661+BD664*BG664-BC664*BH661-BE664*BH664</f>
        <v>0</v>
      </c>
      <c r="BM664" s="24">
        <f t="shared" ref="BM664" si="6524">(BB664*BH661+BC664*BG661+BD664*BH664+BE664*BG664)</f>
        <v>24524.831658137035</v>
      </c>
      <c r="BN664" s="22">
        <f t="shared" ref="BN664" si="6525">BB664*BI661+BD664*BI664-BC664*BJ661-BE664*BJ664</f>
        <v>-47362.510227400875</v>
      </c>
      <c r="BO664" s="23">
        <f t="shared" ref="BO664" si="6526">(BB664*BJ661+BC664*BI661+BD664*BJ664+BE664*BI664)</f>
        <v>0</v>
      </c>
      <c r="BQ664" s="38">
        <f t="shared" ref="BQ664" si="6527">(180/PI())*ATAN(-1*(($BL$8*BM661+BO661+$BL$8*BM664+BO664)/($BL$8*BL661+BN661+$BL$8*BL664+BN664)))</f>
        <v>-35.247754245600262</v>
      </c>
      <c r="BS664" s="67">
        <f t="shared" ref="BS664" si="6528">20*LOG(((($BL$8*BL661+BN661-$BL$8*BL664-BN664)^2+($BL$8*BM661+BO661-$BL$8*BM664-BO664)^2)/(($BL$8*BL661+BN661+$BL$8*BL664+BN664)^2+($BL$8*BM661+BO661+$BL$8*BM664+BO664)^2))^0.5)</f>
        <v>-1.2912807655292296E-9</v>
      </c>
      <c r="BT664" s="65"/>
      <c r="BU664" s="8"/>
      <c r="BV664" s="8"/>
      <c r="BW664" s="88"/>
      <c r="BX664" s="57"/>
      <c r="BY664" s="8"/>
      <c r="BZ664" s="8"/>
      <c r="CA664" s="8"/>
    </row>
    <row r="665" spans="2:79" ht="18.649999999999999" customHeight="1">
      <c r="BS665" s="32"/>
      <c r="BU665" s="8"/>
      <c r="BV665" s="8"/>
      <c r="BW665" s="88"/>
      <c r="BX665" s="57"/>
      <c r="BY665" s="8"/>
      <c r="BZ665" s="8"/>
      <c r="CA665" s="8"/>
    </row>
    <row r="666" spans="2:79" ht="18.649999999999999" customHeight="1" thickBot="1">
      <c r="D666" s="8"/>
      <c r="E666" s="8" t="s">
        <v>93</v>
      </c>
      <c r="F666" s="8"/>
      <c r="G666" s="8"/>
      <c r="H666" s="8"/>
      <c r="I666" s="8"/>
      <c r="J666" s="8" t="s">
        <v>94</v>
      </c>
      <c r="K666" s="8"/>
      <c r="L666" s="8"/>
      <c r="M666" s="8"/>
      <c r="N666" s="8"/>
      <c r="O666" s="8" t="s">
        <v>95</v>
      </c>
      <c r="P666" s="8"/>
      <c r="Q666" s="8"/>
      <c r="R666" s="8"/>
      <c r="S666" s="8"/>
      <c r="T666" s="8" t="s">
        <v>96</v>
      </c>
      <c r="U666" s="8"/>
      <c r="V666" s="8"/>
      <c r="W666" s="8"/>
      <c r="X666" s="8"/>
      <c r="Y666" s="8" t="s">
        <v>97</v>
      </c>
      <c r="Z666" s="8"/>
      <c r="AA666" s="8"/>
      <c r="AB666" s="8"/>
      <c r="AC666" s="8"/>
      <c r="AD666" s="8" t="s">
        <v>98</v>
      </c>
      <c r="AE666" s="8"/>
      <c r="AF666" s="8"/>
      <c r="AG666" s="8"/>
      <c r="AH666" s="8"/>
      <c r="AI666" s="8" t="s">
        <v>99</v>
      </c>
      <c r="AJ666" s="8"/>
      <c r="AK666" s="8"/>
      <c r="AL666" s="8"/>
      <c r="AM666" s="8"/>
      <c r="AN666" s="8" t="s">
        <v>96</v>
      </c>
      <c r="AO666" s="8"/>
      <c r="AP666" s="8"/>
      <c r="AQ666" s="8"/>
      <c r="AR666" s="8"/>
      <c r="AS666" s="8" t="s">
        <v>100</v>
      </c>
      <c r="AT666" s="8"/>
      <c r="AU666" s="8"/>
      <c r="AV666" s="8"/>
      <c r="AW666" s="8"/>
      <c r="AX666" s="8" t="s">
        <v>94</v>
      </c>
      <c r="AY666" s="8"/>
      <c r="AZ666" s="8"/>
      <c r="BA666" s="8"/>
      <c r="BB666" s="8"/>
      <c r="BC666" s="8" t="s">
        <v>101</v>
      </c>
      <c r="BD666" s="8"/>
      <c r="BE666" s="8"/>
      <c r="BF666" s="8"/>
      <c r="BG666" s="8"/>
      <c r="BH666" s="8" t="s">
        <v>96</v>
      </c>
      <c r="BI666" s="8"/>
      <c r="BJ666" s="8"/>
      <c r="BK666" s="8"/>
      <c r="BL666" s="8"/>
      <c r="BM666" s="8" t="s">
        <v>102</v>
      </c>
      <c r="BN666" s="8"/>
      <c r="BO666" s="8"/>
      <c r="BP666" s="8"/>
      <c r="BU666" s="8"/>
      <c r="BV666" s="8"/>
      <c r="BW666" s="88"/>
      <c r="BX666" s="57"/>
      <c r="BY666" s="8"/>
      <c r="BZ666" s="8"/>
      <c r="CA666" s="8"/>
    </row>
    <row r="667" spans="2:79" ht="18.649999999999999" customHeight="1" thickBot="1">
      <c r="B667" s="16"/>
      <c r="D667" s="250" t="s">
        <v>22</v>
      </c>
      <c r="E667" s="251"/>
      <c r="F667" s="252" t="s">
        <v>23</v>
      </c>
      <c r="G667" s="253"/>
      <c r="H667" s="123"/>
      <c r="I667" s="242" t="s">
        <v>1</v>
      </c>
      <c r="J667" s="243"/>
      <c r="K667" s="244" t="s">
        <v>2</v>
      </c>
      <c r="L667" s="245"/>
      <c r="M667" s="123"/>
      <c r="N667" s="242" t="s">
        <v>43</v>
      </c>
      <c r="O667" s="243"/>
      <c r="P667" s="244" t="s">
        <v>44</v>
      </c>
      <c r="Q667" s="245"/>
      <c r="R667" s="123"/>
      <c r="S667" s="242" t="s">
        <v>32</v>
      </c>
      <c r="T667" s="243"/>
      <c r="U667" s="244" t="s">
        <v>33</v>
      </c>
      <c r="V667" s="245"/>
      <c r="W667" s="123"/>
      <c r="X667" s="242" t="s">
        <v>45</v>
      </c>
      <c r="Y667" s="243"/>
      <c r="Z667" s="244" t="s">
        <v>46</v>
      </c>
      <c r="AA667" s="245"/>
      <c r="AB667" s="127"/>
      <c r="AC667" s="242" t="s">
        <v>62</v>
      </c>
      <c r="AD667" s="243"/>
      <c r="AE667" s="244" t="s">
        <v>3</v>
      </c>
      <c r="AF667" s="245"/>
      <c r="AG667" s="123"/>
      <c r="AH667" s="242" t="s">
        <v>76</v>
      </c>
      <c r="AI667" s="243"/>
      <c r="AJ667" s="244" t="s">
        <v>77</v>
      </c>
      <c r="AK667" s="245"/>
      <c r="AL667" s="127"/>
      <c r="AM667" s="242" t="s">
        <v>64</v>
      </c>
      <c r="AN667" s="243"/>
      <c r="AO667" s="244" t="s">
        <v>65</v>
      </c>
      <c r="AP667" s="245"/>
      <c r="AQ667" s="123"/>
      <c r="AR667" s="242" t="s">
        <v>80</v>
      </c>
      <c r="AS667" s="243"/>
      <c r="AT667" s="244" t="s">
        <v>81</v>
      </c>
      <c r="AU667" s="245"/>
      <c r="AV667" s="127"/>
      <c r="AW667" s="242" t="s">
        <v>68</v>
      </c>
      <c r="AX667" s="243"/>
      <c r="AY667" s="244" t="s">
        <v>69</v>
      </c>
      <c r="AZ667" s="245"/>
      <c r="BA667" s="123"/>
      <c r="BB667" s="246" t="s">
        <v>84</v>
      </c>
      <c r="BC667" s="247"/>
      <c r="BD667" s="248" t="s">
        <v>85</v>
      </c>
      <c r="BE667" s="249"/>
      <c r="BF667" s="127"/>
      <c r="BG667" s="242" t="s">
        <v>72</v>
      </c>
      <c r="BH667" s="243"/>
      <c r="BI667" s="244" t="s">
        <v>73</v>
      </c>
      <c r="BJ667" s="245"/>
      <c r="BK667" s="123"/>
      <c r="BL667" s="242" t="s">
        <v>88</v>
      </c>
      <c r="BM667" s="243"/>
      <c r="BN667" s="244" t="s">
        <v>89</v>
      </c>
      <c r="BO667" s="245"/>
      <c r="BP667" s="123"/>
      <c r="BQ667" s="19" t="s">
        <v>165</v>
      </c>
      <c r="BS667" s="63" t="s">
        <v>120</v>
      </c>
      <c r="BT667" s="4"/>
      <c r="BU667" s="8"/>
      <c r="BV667" s="8"/>
      <c r="BW667" s="88"/>
      <c r="BX667" s="57"/>
      <c r="BY667" s="8"/>
      <c r="BZ667" s="8"/>
      <c r="CA667" s="8"/>
    </row>
    <row r="668" spans="2:79" ht="18.649999999999999" customHeight="1" thickTop="1" thickBot="1">
      <c r="B668" s="39">
        <v>1.84</v>
      </c>
      <c r="D668" s="25">
        <f t="shared" ref="D668" si="6529">COS($F$8*$B668)</f>
        <v>0.8190296728246631</v>
      </c>
      <c r="E668" s="26">
        <v>0</v>
      </c>
      <c r="F668" s="10">
        <v>0</v>
      </c>
      <c r="G668" s="85">
        <f t="shared" ref="G668" si="6530">$E$8*SIN($B668*$F$8)</f>
        <v>1.7212534837421618</v>
      </c>
      <c r="I668" s="21">
        <v>1</v>
      </c>
      <c r="J668" s="24">
        <v>0</v>
      </c>
      <c r="K668" s="22">
        <v>0</v>
      </c>
      <c r="L668" s="23">
        <v>0</v>
      </c>
      <c r="N668" s="21">
        <f t="shared" ref="N668" si="6531">D668*I668+F668*I671-E668*J668-G668*J671</f>
        <v>-19.548009097038097</v>
      </c>
      <c r="O668" s="24">
        <f t="shared" ref="O668" si="6532">(D668*J668+E668*I668+F668*J671+G668*I671)</f>
        <v>0</v>
      </c>
      <c r="P668" s="22">
        <f t="shared" ref="P668" si="6533">D668*K668+F668*K671-E668*L668-G668*L671</f>
        <v>0</v>
      </c>
      <c r="Q668" s="23">
        <f t="shared" ref="Q668" si="6534">(D668*L668+E668*K668+F668*L671+G668*K671)</f>
        <v>1.7212534837421618</v>
      </c>
      <c r="S668" s="25">
        <f t="shared" ref="S668" si="6535">COS($U$8*$B668)</f>
        <v>0.48326111861571819</v>
      </c>
      <c r="T668" s="26">
        <v>0</v>
      </c>
      <c r="U668" s="10">
        <v>0</v>
      </c>
      <c r="V668" s="85">
        <f t="shared" ref="V668" si="6536">$T$8*SIN($B668*$U$8)</f>
        <v>2.6264287961238475</v>
      </c>
      <c r="X668" s="21">
        <f t="shared" ref="X668" si="6537">N668*S668+P668*S671-O668*T668-Q668*T671</f>
        <v>-9.949098266848079</v>
      </c>
      <c r="Y668" s="24">
        <f t="shared" ref="Y668" si="6538">(N668*T668+O668*S668+P668*T671+Q668*S671)</f>
        <v>0</v>
      </c>
      <c r="Z668" s="22">
        <f t="shared" ref="Z668" si="6539">N668*U668+P668*U671-O668*V668-Q668*V671</f>
        <v>0</v>
      </c>
      <c r="AA668" s="23">
        <f t="shared" ref="AA668" si="6540">(N668*V668+O668*U668+P668*V671+Q668*U671)</f>
        <v>-50.509639115377354</v>
      </c>
      <c r="AB668" s="8"/>
      <c r="AC668" s="21">
        <v>1</v>
      </c>
      <c r="AD668" s="24">
        <v>0</v>
      </c>
      <c r="AE668" s="22">
        <v>0</v>
      </c>
      <c r="AF668" s="23">
        <v>0</v>
      </c>
      <c r="AH668" s="21">
        <f t="shared" ref="AH668" si="6541">X668*AC668+Z668*AC671-Y668*AD668-AA668*AD671</f>
        <v>5837.9635305174152</v>
      </c>
      <c r="AI668" s="24">
        <f t="shared" ref="AI668" si="6542">(X668*AD668+Y668*AC668+Z668*AD671+AA668*AC671)</f>
        <v>0</v>
      </c>
      <c r="AJ668" s="22">
        <f t="shared" ref="AJ668" si="6543">X668*AE668+Z668*AE671-Y668*AF668-AA668*AF671</f>
        <v>0</v>
      </c>
      <c r="AK668" s="23">
        <f t="shared" ref="AK668" si="6544">(X668*AF668+Y668*AE668+Z668*AF671+AA668*AE671)</f>
        <v>-50.509639115377354</v>
      </c>
      <c r="AL668" s="8"/>
      <c r="AM668" s="25">
        <f t="shared" ref="AM668" si="6545">COS($AO$8*$B668)</f>
        <v>0.48326111861571819</v>
      </c>
      <c r="AN668" s="26">
        <v>0</v>
      </c>
      <c r="AO668" s="10">
        <v>0</v>
      </c>
      <c r="AP668" s="85">
        <f t="shared" ref="AP668" si="6546">$AN$8*SIN($B668*$AO$8)</f>
        <v>2.6264287961238475</v>
      </c>
      <c r="AR668" s="21">
        <f t="shared" ref="AR668" si="6547">AH668*AM668+AJ668*AM671-AI668*AN668-AK668*AN671</f>
        <v>2836.000782934997</v>
      </c>
      <c r="AS668" s="24">
        <f t="shared" ref="AS668" si="6548">(AH668*AN668+AI668*AM668+AJ668*AN671+AK668*AM671)</f>
        <v>0</v>
      </c>
      <c r="AT668" s="22">
        <f t="shared" ref="AT668" si="6549">AH668*AO668+AJ668*AO671-AI668*AP668-AK668*AP671</f>
        <v>0</v>
      </c>
      <c r="AU668" s="23">
        <f t="shared" ref="AU668" si="6550">(AH668*AP668+AI668*AO668+AJ668*AP671+AK668*AO671)</f>
        <v>15308.586182572008</v>
      </c>
      <c r="AV668" s="8"/>
      <c r="AW668" s="21">
        <v>1</v>
      </c>
      <c r="AX668" s="24">
        <v>0</v>
      </c>
      <c r="AY668" s="22">
        <v>0</v>
      </c>
      <c r="AZ668" s="23">
        <v>0</v>
      </c>
      <c r="BB668" s="21">
        <f t="shared" ref="BB668" si="6551">AR668*AW668+AT668*AW671-AS668*AX668-AU668*AX671</f>
        <v>-178305.57495660588</v>
      </c>
      <c r="BC668" s="24">
        <f t="shared" ref="BC668" si="6552">(AR668*AX668+AS668*AW668+AT668*AX671+AU668*AW671)</f>
        <v>0</v>
      </c>
      <c r="BD668" s="22">
        <f t="shared" ref="BD668" si="6553">AR668*AY668+AT668*AY671-AS668*AZ668-AU668*AZ671</f>
        <v>0</v>
      </c>
      <c r="BE668" s="23">
        <f t="shared" ref="BE668" si="6554">(AR668*AZ668+AS668*AY668+AT668*AZ671+AU668*AY671)</f>
        <v>15308.586182572008</v>
      </c>
      <c r="BF668" s="8"/>
      <c r="BG668" s="25">
        <f t="shared" ref="BG668" si="6555">COS($BI$8*$B668)</f>
        <v>0.81901834086836012</v>
      </c>
      <c r="BH668" s="26">
        <v>0</v>
      </c>
      <c r="BI668" s="10">
        <v>0</v>
      </c>
      <c r="BJ668" s="85">
        <f t="shared" ref="BJ668" si="6556">$BH$8*SIN($B668*$BI$8)</f>
        <v>1.7213020118187128</v>
      </c>
      <c r="BL668" s="21">
        <f t="shared" ref="BL668" si="6557">BB668*BG668+BD668*BG671-BC668*BH668-BE668*BH671</f>
        <v>-148963.39174566741</v>
      </c>
      <c r="BM668" s="24">
        <f t="shared" ref="BM668" si="6558">(BB668*BH668+BC668*BG668+BD668*BH671+BE668*BG671)</f>
        <v>0</v>
      </c>
      <c r="BN668" s="22">
        <f t="shared" ref="BN668" si="6559">BB668*BI668+BD668*BI671-BC668*BJ668-BE668*BJ671</f>
        <v>0</v>
      </c>
      <c r="BO668" s="23">
        <f t="shared" ref="BO668" si="6560">(BB668*BJ668+BC668*BI668+BD668*BJ671+BE668*BI671)</f>
        <v>-294379.73203500756</v>
      </c>
      <c r="BQ668" s="27">
        <f t="shared" ref="BQ668" si="6561">20*LOG((2*$BL$8)/(($BL$8*BL668+BN668+$BL$8*BL671+BN671)^2+($BL$8*BM668+BO668+$BL$8*BM671+BO671)^2)^0.5)</f>
        <v>-105.33784836701848</v>
      </c>
      <c r="BS668" s="64">
        <f t="shared" ref="BS668" si="6562">((BL668^2+BM668^2)/(BL671^2+BM671^2))^0.5</f>
        <v>1.9761034747769313</v>
      </c>
      <c r="BT668" s="4"/>
      <c r="BU668" s="8"/>
      <c r="BV668" s="8"/>
      <c r="BW668" s="88"/>
      <c r="BX668" s="57"/>
      <c r="BY668" s="8"/>
      <c r="BZ668" s="8"/>
      <c r="CA668" s="8"/>
    </row>
    <row r="669" spans="2:79" ht="18.649999999999999" customHeight="1" thickBot="1">
      <c r="D669" s="25"/>
      <c r="E669" s="10"/>
      <c r="F669" s="10"/>
      <c r="G669" s="31"/>
      <c r="I669" s="29"/>
      <c r="L669" s="30"/>
      <c r="N669" s="29"/>
      <c r="Q669" s="30"/>
      <c r="S669" s="29"/>
      <c r="V669" s="30"/>
      <c r="X669" s="29"/>
      <c r="AA669" s="30"/>
      <c r="AC669" s="29"/>
      <c r="AF669" s="30"/>
      <c r="AH669" s="29"/>
      <c r="AK669" s="30"/>
      <c r="AM669" s="29"/>
      <c r="AP669" s="30"/>
      <c r="AR669" s="29"/>
      <c r="AU669" s="30"/>
      <c r="AW669" s="29"/>
      <c r="AZ669" s="30"/>
      <c r="BB669" s="29"/>
      <c r="BE669" s="30"/>
      <c r="BG669" s="29"/>
      <c r="BJ669" s="30"/>
      <c r="BL669" s="29"/>
      <c r="BO669" s="30"/>
      <c r="BS669" s="65"/>
      <c r="BT669" s="65"/>
      <c r="BU669" s="8"/>
      <c r="BV669" s="8"/>
      <c r="BW669" s="88"/>
      <c r="BX669" s="57"/>
      <c r="BY669" s="8"/>
      <c r="BZ669" s="8"/>
      <c r="CA669" s="8"/>
    </row>
    <row r="670" spans="2:79" ht="18.649999999999999" customHeight="1" thickBot="1">
      <c r="D670" s="254" t="s">
        <v>24</v>
      </c>
      <c r="E670" s="255"/>
      <c r="F670" s="256" t="s">
        <v>25</v>
      </c>
      <c r="G670" s="257"/>
      <c r="H670" s="123"/>
      <c r="I670" s="242" t="s">
        <v>4</v>
      </c>
      <c r="J670" s="243"/>
      <c r="K670" s="244" t="s">
        <v>5</v>
      </c>
      <c r="L670" s="245"/>
      <c r="M670" s="123"/>
      <c r="N670" s="242" t="s">
        <v>6</v>
      </c>
      <c r="O670" s="243"/>
      <c r="P670" s="244" t="s">
        <v>7</v>
      </c>
      <c r="Q670" s="245"/>
      <c r="R670" s="123"/>
      <c r="S670" s="242" t="s">
        <v>34</v>
      </c>
      <c r="T670" s="243"/>
      <c r="U670" s="244" t="s">
        <v>35</v>
      </c>
      <c r="V670" s="245"/>
      <c r="W670" s="123"/>
      <c r="X670" s="242" t="s">
        <v>47</v>
      </c>
      <c r="Y670" s="243"/>
      <c r="Z670" s="244" t="s">
        <v>48</v>
      </c>
      <c r="AA670" s="245"/>
      <c r="AB670" s="127"/>
      <c r="AC670" s="242" t="s">
        <v>63</v>
      </c>
      <c r="AD670" s="243"/>
      <c r="AE670" s="244" t="s">
        <v>8</v>
      </c>
      <c r="AF670" s="245"/>
      <c r="AG670" s="123"/>
      <c r="AH670" s="242" t="s">
        <v>78</v>
      </c>
      <c r="AI670" s="243"/>
      <c r="AJ670" s="244" t="s">
        <v>79</v>
      </c>
      <c r="AK670" s="245"/>
      <c r="AL670" s="127"/>
      <c r="AM670" s="242" t="s">
        <v>67</v>
      </c>
      <c r="AN670" s="243"/>
      <c r="AO670" s="244" t="s">
        <v>66</v>
      </c>
      <c r="AP670" s="245"/>
      <c r="AQ670" s="123"/>
      <c r="AR670" s="242" t="s">
        <v>83</v>
      </c>
      <c r="AS670" s="243"/>
      <c r="AT670" s="244" t="s">
        <v>82</v>
      </c>
      <c r="AU670" s="245"/>
      <c r="AV670" s="127"/>
      <c r="AW670" s="242" t="s">
        <v>71</v>
      </c>
      <c r="AX670" s="243"/>
      <c r="AY670" s="244" t="s">
        <v>70</v>
      </c>
      <c r="AZ670" s="245"/>
      <c r="BA670" s="123"/>
      <c r="BB670" s="124" t="s">
        <v>87</v>
      </c>
      <c r="BC670" s="125"/>
      <c r="BD670" s="122" t="s">
        <v>86</v>
      </c>
      <c r="BE670" s="126"/>
      <c r="BF670" s="127"/>
      <c r="BG670" s="242" t="s">
        <v>74</v>
      </c>
      <c r="BH670" s="243"/>
      <c r="BI670" s="244" t="s">
        <v>75</v>
      </c>
      <c r="BJ670" s="245"/>
      <c r="BK670" s="123"/>
      <c r="BL670" s="242" t="s">
        <v>91</v>
      </c>
      <c r="BM670" s="243"/>
      <c r="BN670" s="244" t="s">
        <v>90</v>
      </c>
      <c r="BO670" s="245"/>
      <c r="BP670" s="123"/>
      <c r="BQ670" s="35" t="s">
        <v>166</v>
      </c>
      <c r="BS670" s="66" t="s">
        <v>121</v>
      </c>
      <c r="BT670" s="65"/>
      <c r="BU670" s="8"/>
      <c r="BV670" s="8"/>
      <c r="BW670" s="88"/>
      <c r="BX670" s="57"/>
      <c r="BY670" s="8"/>
      <c r="BZ670" s="8"/>
      <c r="CA670" s="8"/>
    </row>
    <row r="671" spans="2:79" ht="18.649999999999999" customHeight="1" thickTop="1" thickBot="1">
      <c r="D671" s="15">
        <v>0</v>
      </c>
      <c r="E671" s="145">
        <f t="shared" ref="E671" si="6563">(1/$E$8)*SIN($B668*$F$8)</f>
        <v>0.19125038708246239</v>
      </c>
      <c r="F671" s="15">
        <f t="shared" ref="F671" si="6564">COS($F$8*$B668)</f>
        <v>0.8190296728246631</v>
      </c>
      <c r="G671" s="37">
        <v>0</v>
      </c>
      <c r="I671" s="21">
        <v>0</v>
      </c>
      <c r="J671" s="24">
        <f t="shared" ref="J671" si="6565">(TAN($K$8*$B668))/$J$8</f>
        <v>11.832678313936052</v>
      </c>
      <c r="K671" s="22">
        <v>1</v>
      </c>
      <c r="L671" s="23">
        <v>0</v>
      </c>
      <c r="N671" s="21">
        <f t="shared" ref="N671" si="6566">D671*I668+F671*I671-E671*J668-G671*J671</f>
        <v>0</v>
      </c>
      <c r="O671" s="24">
        <f t="shared" ref="O671" si="6567">(D671*J668+E671*I668+F671*J671+G671*I671)</f>
        <v>9.8825650351849923</v>
      </c>
      <c r="P671" s="22">
        <f t="shared" ref="P671" si="6568">D671*K668+F671*K671-E671*L668-G671*L671</f>
        <v>0.8190296728246631</v>
      </c>
      <c r="Q671" s="23">
        <f t="shared" ref="Q671" si="6569">(D671*L668+E671*K668+F671*L671+G671*K671)</f>
        <v>0</v>
      </c>
      <c r="S671" s="15">
        <v>0</v>
      </c>
      <c r="T671" s="145">
        <f t="shared" ref="T671" si="6570">(1/$T$8)*SIN($B668*$U$8)</f>
        <v>0.29182542179153859</v>
      </c>
      <c r="U671" s="15">
        <f t="shared" ref="U671" si="6571">COS($U$8*$B668)</f>
        <v>0.48326111861571819</v>
      </c>
      <c r="V671" s="37">
        <v>0</v>
      </c>
      <c r="X671" s="21">
        <f t="shared" ref="X671" si="6572">N671*S668+P671*S671-O671*T668-Q671*T671</f>
        <v>0</v>
      </c>
      <c r="Y671" s="24">
        <f t="shared" ref="Y671" si="6573">(N671*T668+O671*S668+P671*T671+Q671*S671)</f>
        <v>5.0148731134279272</v>
      </c>
      <c r="Z671" s="22">
        <f t="shared" ref="Z671" si="6574">N671*U668+P671*U671-O671*V668-Q671*V671</f>
        <v>-25.560048192107836</v>
      </c>
      <c r="AA671" s="23">
        <f t="shared" ref="AA671" si="6575">(N671*V668+O671*U668+P671*V671+Q671*U671)</f>
        <v>0</v>
      </c>
      <c r="AB671" s="8"/>
      <c r="AC671" s="21">
        <v>0</v>
      </c>
      <c r="AD671" s="24">
        <f t="shared" ref="AD671" si="6576">(TAN($AE$8*$B668))/$AD$8</f>
        <v>115.77815108569845</v>
      </c>
      <c r="AE671" s="22">
        <v>1</v>
      </c>
      <c r="AF671" s="23">
        <v>0</v>
      </c>
      <c r="AH671" s="21">
        <f t="shared" ref="AH671" si="6577">X671*AC668+Z671*AC671-Y671*AD668-AA671*AD671</f>
        <v>0</v>
      </c>
      <c r="AI671" s="24">
        <f t="shared" ref="AI671" si="6578">(X671*AD668+Y671*AC668+Z671*AD671+AA671*AC671)</f>
        <v>-2954.2802482301668</v>
      </c>
      <c r="AJ671" s="22">
        <f t="shared" ref="AJ671" si="6579">X671*AE668+Z671*AE671-Y671*AF668-AA671*AF671</f>
        <v>-25.560048192107836</v>
      </c>
      <c r="AK671" s="23">
        <f t="shared" ref="AK671" si="6580">(X671*AF668+Y671*AE668+Z671*AF671+AA671*AE671)</f>
        <v>0</v>
      </c>
      <c r="AL671" s="8"/>
      <c r="AM671" s="15">
        <v>0</v>
      </c>
      <c r="AN671" s="85">
        <f t="shared" ref="AN671" si="6581">(1/$AN$8)*SIN($B668*$AO$8)</f>
        <v>0.29182542179153859</v>
      </c>
      <c r="AO671" s="25">
        <f t="shared" ref="AO671" si="6582">COS($AO$8*$B668)</f>
        <v>0.48326111861571819</v>
      </c>
      <c r="AP671" s="37">
        <v>0</v>
      </c>
      <c r="AR671" s="21">
        <f t="shared" ref="AR671" si="6583">AH671*AM668+AJ671*AM671-AI671*AN668-AK671*AN671</f>
        <v>0</v>
      </c>
      <c r="AS671" s="24">
        <f t="shared" ref="AS671" si="6584">(AH671*AN668+AI671*AM668+AJ671*AN671+AK671*AM671)</f>
        <v>-1435.1478493087059</v>
      </c>
      <c r="AT671" s="22">
        <f t="shared" ref="AT671" si="6585">AH671*AO668+AJ671*AO671-AI671*AP668-AK671*AP671</f>
        <v>7746.8545382904285</v>
      </c>
      <c r="AU671" s="23">
        <f t="shared" ref="AU671" si="6586">(AH671*AP668+AI671*AO668+AJ671*AP671+AK671*AO671)</f>
        <v>0</v>
      </c>
      <c r="AV671" s="8"/>
      <c r="AW671" s="21">
        <v>0</v>
      </c>
      <c r="AX671" s="24">
        <f t="shared" ref="AX671" si="6587">(TAN($AY$8*$B668))/$AX$8</f>
        <v>11.832678313936052</v>
      </c>
      <c r="AY671" s="22">
        <v>1</v>
      </c>
      <c r="AZ671" s="23">
        <v>0</v>
      </c>
      <c r="BB671" s="21">
        <f t="shared" ref="BB671" si="6588">AR671*AW668+AT671*AW671-AS671*AX668-AU671*AX671</f>
        <v>0</v>
      </c>
      <c r="BC671" s="24">
        <f t="shared" ref="BC671" si="6589">(AR671*AX668+AS671*AW668+AT671*AX671+AU671*AW671)</f>
        <v>90230.889847137529</v>
      </c>
      <c r="BD671" s="22">
        <f t="shared" ref="BD671" si="6590">AR671*AY668+AT671*AY671-AS671*AZ668-AU671*AZ671</f>
        <v>7746.8545382904285</v>
      </c>
      <c r="BE671" s="23">
        <f t="shared" ref="BE671" si="6591">(AR671*AZ668+AS671*AY668+AT671*AZ671+AU671*AY671)</f>
        <v>0</v>
      </c>
      <c r="BF671" s="8"/>
      <c r="BG671" s="15">
        <v>0</v>
      </c>
      <c r="BH671" s="85">
        <f t="shared" ref="BH671" si="6592">(1/$BH$8)*SIN($B668*$BI$8)</f>
        <v>0.19125577909096808</v>
      </c>
      <c r="BI671" s="25">
        <f t="shared" ref="BI671" si="6593">COS($BI$8*$B668)</f>
        <v>0.81901834086836012</v>
      </c>
      <c r="BJ671" s="37">
        <v>0</v>
      </c>
      <c r="BL671" s="21">
        <f t="shared" ref="BL671" si="6594">BB671*BG668+BD671*BG671-BC671*BH668-BE671*BH671</f>
        <v>0</v>
      </c>
      <c r="BM671" s="24">
        <f t="shared" ref="BM671" si="6595">(BB671*BH668+BC671*BG668+BD671*BH671+BE671*BG671)</f>
        <v>75382.384397903486</v>
      </c>
      <c r="BN671" s="22">
        <f t="shared" ref="BN671" si="6596">BB671*BI668+BD671*BI671-BC671*BJ668-BE671*BJ671</f>
        <v>-148969.79627117133</v>
      </c>
      <c r="BO671" s="23">
        <f t="shared" ref="BO671" si="6597">(BB671*BJ668+BC671*BI668+BD671*BJ671+BE671*BI671)</f>
        <v>0</v>
      </c>
      <c r="BQ671" s="38">
        <f t="shared" ref="BQ671" si="6598">(180/PI())*ATAN(-1*(($BL$8*BM668+BO668+$BL$8*BM671+BO671)/($BL$8*BL668+BN668+$BL$8*BL671+BN671)))</f>
        <v>-36.317940854026666</v>
      </c>
      <c r="BS671" s="67">
        <f t="shared" ref="BS671" si="6599">20*LOG(((($BL$8*BL668+BN668-$BL$8*BL671-BN671)^2+($BL$8*BM668+BO668-$BL$8*BM671-BO671)^2)/(($BL$8*BL668+BN668+$BL$8*BL671+BN671)^2+($BL$8*BM668+BO668+$BL$8*BM671+BO671)^2))^0.5)</f>
        <v>-1.2705785833905732E-10</v>
      </c>
      <c r="BT671" s="65"/>
      <c r="BU671" s="8"/>
      <c r="BV671" s="8"/>
      <c r="BW671" s="88"/>
      <c r="BX671" s="57"/>
      <c r="BY671" s="8"/>
      <c r="BZ671" s="8"/>
      <c r="CA671" s="8"/>
    </row>
    <row r="672" spans="2:79" ht="18.649999999999999" customHeight="1">
      <c r="BS672" s="32"/>
      <c r="BU672" s="8"/>
      <c r="BV672" s="8"/>
      <c r="BW672" s="88"/>
      <c r="BX672" s="57"/>
      <c r="BY672" s="8"/>
      <c r="BZ672" s="8"/>
      <c r="CA672" s="8"/>
    </row>
    <row r="673" spans="2:79" ht="18.649999999999999" customHeight="1" thickBot="1">
      <c r="D673" s="8"/>
      <c r="E673" s="8" t="s">
        <v>93</v>
      </c>
      <c r="F673" s="8"/>
      <c r="G673" s="8"/>
      <c r="H673" s="8"/>
      <c r="I673" s="8"/>
      <c r="J673" s="8" t="s">
        <v>94</v>
      </c>
      <c r="K673" s="8"/>
      <c r="L673" s="8"/>
      <c r="M673" s="8"/>
      <c r="N673" s="8"/>
      <c r="O673" s="8" t="s">
        <v>95</v>
      </c>
      <c r="P673" s="8"/>
      <c r="Q673" s="8"/>
      <c r="R673" s="8"/>
      <c r="S673" s="8"/>
      <c r="T673" s="8" t="s">
        <v>96</v>
      </c>
      <c r="U673" s="8"/>
      <c r="V673" s="8"/>
      <c r="W673" s="8"/>
      <c r="X673" s="8"/>
      <c r="Y673" s="8" t="s">
        <v>97</v>
      </c>
      <c r="Z673" s="8"/>
      <c r="AA673" s="8"/>
      <c r="AB673" s="8"/>
      <c r="AC673" s="8"/>
      <c r="AD673" s="8" t="s">
        <v>98</v>
      </c>
      <c r="AE673" s="8"/>
      <c r="AF673" s="8"/>
      <c r="AG673" s="8"/>
      <c r="AH673" s="8"/>
      <c r="AI673" s="8" t="s">
        <v>99</v>
      </c>
      <c r="AJ673" s="8"/>
      <c r="AK673" s="8"/>
      <c r="AL673" s="8"/>
      <c r="AM673" s="8"/>
      <c r="AN673" s="8" t="s">
        <v>96</v>
      </c>
      <c r="AO673" s="8"/>
      <c r="AP673" s="8"/>
      <c r="AQ673" s="8"/>
      <c r="AR673" s="8"/>
      <c r="AS673" s="8" t="s">
        <v>100</v>
      </c>
      <c r="AT673" s="8"/>
      <c r="AU673" s="8"/>
      <c r="AV673" s="8"/>
      <c r="AW673" s="8"/>
      <c r="AX673" s="8" t="s">
        <v>94</v>
      </c>
      <c r="AY673" s="8"/>
      <c r="AZ673" s="8"/>
      <c r="BA673" s="8"/>
      <c r="BB673" s="8"/>
      <c r="BC673" s="8" t="s">
        <v>101</v>
      </c>
      <c r="BD673" s="8"/>
      <c r="BE673" s="8"/>
      <c r="BF673" s="8"/>
      <c r="BG673" s="8"/>
      <c r="BH673" s="8" t="s">
        <v>96</v>
      </c>
      <c r="BI673" s="8"/>
      <c r="BJ673" s="8"/>
      <c r="BK673" s="8"/>
      <c r="BL673" s="8"/>
      <c r="BM673" s="8" t="s">
        <v>102</v>
      </c>
      <c r="BN673" s="8"/>
      <c r="BO673" s="8"/>
      <c r="BP673" s="8"/>
      <c r="BU673" s="8"/>
      <c r="BV673" s="8"/>
      <c r="BW673" s="88"/>
      <c r="BX673" s="57"/>
      <c r="BY673" s="8"/>
      <c r="BZ673" s="8"/>
      <c r="CA673" s="8"/>
    </row>
    <row r="674" spans="2:79" ht="18.649999999999999" customHeight="1" thickBot="1">
      <c r="B674" s="16"/>
      <c r="D674" s="250" t="s">
        <v>22</v>
      </c>
      <c r="E674" s="251"/>
      <c r="F674" s="252" t="s">
        <v>23</v>
      </c>
      <c r="G674" s="253"/>
      <c r="H674" s="123"/>
      <c r="I674" s="242" t="s">
        <v>1</v>
      </c>
      <c r="J674" s="243"/>
      <c r="K674" s="244" t="s">
        <v>2</v>
      </c>
      <c r="L674" s="245"/>
      <c r="M674" s="123"/>
      <c r="N674" s="242" t="s">
        <v>43</v>
      </c>
      <c r="O674" s="243"/>
      <c r="P674" s="244" t="s">
        <v>44</v>
      </c>
      <c r="Q674" s="245"/>
      <c r="R674" s="123"/>
      <c r="S674" s="242" t="s">
        <v>32</v>
      </c>
      <c r="T674" s="243"/>
      <c r="U674" s="244" t="s">
        <v>33</v>
      </c>
      <c r="V674" s="245"/>
      <c r="W674" s="123"/>
      <c r="X674" s="242" t="s">
        <v>45</v>
      </c>
      <c r="Y674" s="243"/>
      <c r="Z674" s="244" t="s">
        <v>46</v>
      </c>
      <c r="AA674" s="245"/>
      <c r="AB674" s="127"/>
      <c r="AC674" s="242" t="s">
        <v>62</v>
      </c>
      <c r="AD674" s="243"/>
      <c r="AE674" s="244" t="s">
        <v>3</v>
      </c>
      <c r="AF674" s="245"/>
      <c r="AG674" s="123"/>
      <c r="AH674" s="242" t="s">
        <v>76</v>
      </c>
      <c r="AI674" s="243"/>
      <c r="AJ674" s="244" t="s">
        <v>77</v>
      </c>
      <c r="AK674" s="245"/>
      <c r="AL674" s="127"/>
      <c r="AM674" s="242" t="s">
        <v>64</v>
      </c>
      <c r="AN674" s="243"/>
      <c r="AO674" s="244" t="s">
        <v>65</v>
      </c>
      <c r="AP674" s="245"/>
      <c r="AQ674" s="123"/>
      <c r="AR674" s="242" t="s">
        <v>80</v>
      </c>
      <c r="AS674" s="243"/>
      <c r="AT674" s="244" t="s">
        <v>81</v>
      </c>
      <c r="AU674" s="245"/>
      <c r="AV674" s="127"/>
      <c r="AW674" s="242" t="s">
        <v>68</v>
      </c>
      <c r="AX674" s="243"/>
      <c r="AY674" s="244" t="s">
        <v>69</v>
      </c>
      <c r="AZ674" s="245"/>
      <c r="BA674" s="123"/>
      <c r="BB674" s="246" t="s">
        <v>84</v>
      </c>
      <c r="BC674" s="247"/>
      <c r="BD674" s="248" t="s">
        <v>85</v>
      </c>
      <c r="BE674" s="249"/>
      <c r="BF674" s="127"/>
      <c r="BG674" s="242" t="s">
        <v>72</v>
      </c>
      <c r="BH674" s="243"/>
      <c r="BI674" s="244" t="s">
        <v>73</v>
      </c>
      <c r="BJ674" s="245"/>
      <c r="BK674" s="123"/>
      <c r="BL674" s="242" t="s">
        <v>88</v>
      </c>
      <c r="BM674" s="243"/>
      <c r="BN674" s="244" t="s">
        <v>89</v>
      </c>
      <c r="BO674" s="245"/>
      <c r="BP674" s="123"/>
      <c r="BQ674" s="19" t="s">
        <v>165</v>
      </c>
      <c r="BS674" s="63" t="s">
        <v>120</v>
      </c>
      <c r="BT674" s="4"/>
      <c r="BU674" s="8"/>
      <c r="BV674" s="8"/>
      <c r="BW674" s="88"/>
      <c r="BX674" s="57"/>
      <c r="BY674" s="8"/>
      <c r="BZ674" s="8"/>
      <c r="CA674" s="8"/>
    </row>
    <row r="675" spans="2:79" ht="18.649999999999999" customHeight="1" thickTop="1" thickBot="1">
      <c r="B675" s="39">
        <v>1.86</v>
      </c>
      <c r="D675" s="25">
        <f t="shared" ref="D675" si="6600">COS($F$8*$B675)</f>
        <v>0.81520068785183952</v>
      </c>
      <c r="E675" s="26">
        <v>0</v>
      </c>
      <c r="F675" s="10">
        <v>0</v>
      </c>
      <c r="G675" s="85">
        <f t="shared" ref="G675" si="6601">$E$8*SIN($B675*$F$8)</f>
        <v>1.7375357684758577</v>
      </c>
      <c r="I675" s="21">
        <v>1</v>
      </c>
      <c r="J675" s="24">
        <v>0</v>
      </c>
      <c r="K675" s="22">
        <v>0</v>
      </c>
      <c r="L675" s="23">
        <v>0</v>
      </c>
      <c r="N675" s="21">
        <f t="shared" ref="N675" si="6602">D675*I675+F675*I678-E675*J675-G675*J678</f>
        <v>-22.87836322160123</v>
      </c>
      <c r="O675" s="24">
        <f t="shared" ref="O675" si="6603">(D675*J675+E675*I675+F675*J678+G675*I678)</f>
        <v>0</v>
      </c>
      <c r="P675" s="22">
        <f t="shared" ref="P675" si="6604">D675*K675+F675*K678-E675*L675-G675*L678</f>
        <v>0</v>
      </c>
      <c r="Q675" s="23">
        <f t="shared" ref="Q675" si="6605">(D675*L675+E675*K675+F675*L678+G675*K678)</f>
        <v>1.7375357684758577</v>
      </c>
      <c r="S675" s="25">
        <f t="shared" ref="S675" si="6606">COS($U$8*$B675)</f>
        <v>0.473080773345674</v>
      </c>
      <c r="T675" s="26">
        <v>0</v>
      </c>
      <c r="U675" s="10">
        <v>0</v>
      </c>
      <c r="V675" s="85">
        <f t="shared" ref="V675" si="6607">$T$8*SIN($B675*$U$8)</f>
        <v>2.6430571762668946</v>
      </c>
      <c r="X675" s="21">
        <f t="shared" ref="X675" si="6608">N675*S675+P675*S678-O675*T675-Q675*T678</f>
        <v>-11.33358114152395</v>
      </c>
      <c r="Y675" s="24">
        <f t="shared" ref="Y675" si="6609">(N675*T675+O675*S675+P675*T678+Q675*S678)</f>
        <v>0</v>
      </c>
      <c r="Z675" s="22">
        <f t="shared" ref="Z675" si="6610">N675*U675+P675*U678-O675*V675-Q675*V678</f>
        <v>0</v>
      </c>
      <c r="AA675" s="23">
        <f t="shared" ref="AA675" si="6611">(N675*V675+O675*U675+P675*V678+Q675*U678)</f>
        <v>-59.646827329027396</v>
      </c>
      <c r="AB675" s="8"/>
      <c r="AC675" s="21">
        <v>1</v>
      </c>
      <c r="AD675" s="24">
        <v>0</v>
      </c>
      <c r="AE675" s="22">
        <v>0</v>
      </c>
      <c r="AF675" s="23">
        <v>0</v>
      </c>
      <c r="AH675" s="21">
        <f t="shared" ref="AH675" si="6612">X675*AC675+Z675*AC678-Y675*AD675-AA675*AD678</f>
        <v>-18528.947394625124</v>
      </c>
      <c r="AI675" s="24">
        <f t="shared" ref="AI675" si="6613">(X675*AD675+Y675*AC675+Z675*AD678+AA675*AC678)</f>
        <v>0</v>
      </c>
      <c r="AJ675" s="22">
        <f t="shared" ref="AJ675" si="6614">X675*AE675+Z675*AE678-Y675*AF675-AA675*AF678</f>
        <v>0</v>
      </c>
      <c r="AK675" s="23">
        <f t="shared" ref="AK675" si="6615">(X675*AF675+Y675*AE675+Z675*AF678+AA675*AE678)</f>
        <v>-59.646827329027396</v>
      </c>
      <c r="AL675" s="8"/>
      <c r="AM675" s="25">
        <f t="shared" ref="AM675" si="6616">COS($AO$8*$B675)</f>
        <v>0.473080773345674</v>
      </c>
      <c r="AN675" s="26">
        <v>0</v>
      </c>
      <c r="AO675" s="10">
        <v>0</v>
      </c>
      <c r="AP675" s="85">
        <f t="shared" ref="AP675" si="6617">$AN$8*SIN($B675*$AO$8)</f>
        <v>2.6430571762668946</v>
      </c>
      <c r="AR675" s="21">
        <f t="shared" ref="AR675" si="6618">AH675*AM675+AJ675*AM678-AI675*AN675-AK675*AN678</f>
        <v>-8748.1720988401703</v>
      </c>
      <c r="AS675" s="24">
        <f t="shared" ref="AS675" si="6619">(AH675*AN675+AI675*AM675+AJ675*AN678+AK675*AM678)</f>
        <v>0</v>
      </c>
      <c r="AT675" s="22">
        <f t="shared" ref="AT675" si="6620">AH675*AO675+AJ675*AO678-AI675*AP675-AK675*AP678</f>
        <v>0</v>
      </c>
      <c r="AU675" s="23">
        <f t="shared" ref="AU675" si="6621">(AH675*AP675+AI675*AO675+AJ675*AP678+AK675*AO678)</f>
        <v>-49001.285147236144</v>
      </c>
      <c r="AV675" s="8"/>
      <c r="AW675" s="21">
        <v>1</v>
      </c>
      <c r="AX675" s="24">
        <v>0</v>
      </c>
      <c r="AY675" s="22">
        <v>0</v>
      </c>
      <c r="AZ675" s="23">
        <v>0</v>
      </c>
      <c r="BB675" s="21">
        <f t="shared" ref="BB675" si="6622">AR675*AW675+AT675*AW678-AS675*AX675-AU675*AX678</f>
        <v>659448.19101821922</v>
      </c>
      <c r="BC675" s="24">
        <f t="shared" ref="BC675" si="6623">(AR675*AX675+AS675*AW675+AT675*AX678+AU675*AW678)</f>
        <v>0</v>
      </c>
      <c r="BD675" s="22">
        <f t="shared" ref="BD675" si="6624">AR675*AY675+AT675*AY678-AS675*AZ675-AU675*AZ678</f>
        <v>0</v>
      </c>
      <c r="BE675" s="23">
        <f t="shared" ref="BE675" si="6625">(AR675*AZ675+AS675*AY675+AT675*AZ678+AU675*AY678)</f>
        <v>-49001.285147236144</v>
      </c>
      <c r="BF675" s="8"/>
      <c r="BG675" s="25">
        <f t="shared" ref="BG675" si="6626">COS($BI$8*$B675)</f>
        <v>0.81518912436225244</v>
      </c>
      <c r="BH675" s="26">
        <v>0</v>
      </c>
      <c r="BI675" s="10">
        <v>0</v>
      </c>
      <c r="BJ675" s="85">
        <f t="shared" ref="BJ675" si="6627">$BH$8*SIN($B675*$BI$8)</f>
        <v>1.7375845946869859</v>
      </c>
      <c r="BL675" s="21">
        <f t="shared" ref="BL675" si="6628">BB675*BG675+BD675*BG678-BC675*BH675-BE675*BH678</f>
        <v>547035.42430860258</v>
      </c>
      <c r="BM675" s="24">
        <f t="shared" ref="BM675" si="6629">(BB675*BH675+BC675*BG675+BD675*BH678+BE675*BG678)</f>
        <v>0</v>
      </c>
      <c r="BN675" s="22">
        <f t="shared" ref="BN675" si="6630">BB675*BI675+BD675*BI678-BC675*BJ675-BE675*BJ678</f>
        <v>0</v>
      </c>
      <c r="BO675" s="23">
        <f t="shared" ref="BO675" si="6631">(BB675*BJ675+BC675*BI675+BD675*BJ678+BE675*BI678)</f>
        <v>1105901.702975658</v>
      </c>
      <c r="BQ675" s="27">
        <f t="shared" ref="BQ675" si="6632">20*LOG((2*$BL$8)/(($BL$8*BL675+BN675+$BL$8*BL678+BN678)^2+($BL$8*BM675+BO675+$BL$8*BM678+BO678)^2)^0.5)</f>
        <v>-116.75495595748859</v>
      </c>
      <c r="BS675" s="64">
        <f t="shared" ref="BS675" si="6633">((BL675^2+BM675^2)/(BL678^2+BM678^2))^0.5</f>
        <v>2.0215401251182801</v>
      </c>
      <c r="BT675" s="4"/>
      <c r="BU675" s="8"/>
      <c r="BV675" s="8"/>
      <c r="BW675" s="88"/>
      <c r="BX675" s="57"/>
      <c r="BY675" s="8"/>
      <c r="BZ675" s="8"/>
      <c r="CA675" s="8"/>
    </row>
    <row r="676" spans="2:79" ht="18.649999999999999" customHeight="1" thickBot="1">
      <c r="D676" s="25"/>
      <c r="E676" s="10"/>
      <c r="F676" s="10"/>
      <c r="G676" s="31"/>
      <c r="I676" s="29"/>
      <c r="L676" s="30"/>
      <c r="N676" s="29"/>
      <c r="Q676" s="30"/>
      <c r="S676" s="29"/>
      <c r="V676" s="30"/>
      <c r="X676" s="29"/>
      <c r="AA676" s="30"/>
      <c r="AC676" s="29"/>
      <c r="AF676" s="30"/>
      <c r="AH676" s="29"/>
      <c r="AK676" s="30"/>
      <c r="AM676" s="29"/>
      <c r="AP676" s="30"/>
      <c r="AR676" s="29"/>
      <c r="AU676" s="30"/>
      <c r="AW676" s="29"/>
      <c r="AZ676" s="30"/>
      <c r="BB676" s="29"/>
      <c r="BE676" s="30"/>
      <c r="BG676" s="29"/>
      <c r="BJ676" s="30"/>
      <c r="BL676" s="29"/>
      <c r="BO676" s="30"/>
      <c r="BS676" s="65"/>
      <c r="BT676" s="65"/>
      <c r="BU676" s="8"/>
      <c r="BV676" s="8"/>
      <c r="BW676" s="88"/>
      <c r="BX676" s="57"/>
      <c r="BY676" s="8"/>
      <c r="BZ676" s="8"/>
      <c r="CA676" s="8"/>
    </row>
    <row r="677" spans="2:79" ht="18.649999999999999" customHeight="1" thickBot="1">
      <c r="D677" s="254" t="s">
        <v>24</v>
      </c>
      <c r="E677" s="255"/>
      <c r="F677" s="256" t="s">
        <v>25</v>
      </c>
      <c r="G677" s="257"/>
      <c r="H677" s="123"/>
      <c r="I677" s="242" t="s">
        <v>4</v>
      </c>
      <c r="J677" s="243"/>
      <c r="K677" s="244" t="s">
        <v>5</v>
      </c>
      <c r="L677" s="245"/>
      <c r="M677" s="123"/>
      <c r="N677" s="242" t="s">
        <v>6</v>
      </c>
      <c r="O677" s="243"/>
      <c r="P677" s="244" t="s">
        <v>7</v>
      </c>
      <c r="Q677" s="245"/>
      <c r="R677" s="123"/>
      <c r="S677" s="242" t="s">
        <v>34</v>
      </c>
      <c r="T677" s="243"/>
      <c r="U677" s="244" t="s">
        <v>35</v>
      </c>
      <c r="V677" s="245"/>
      <c r="W677" s="123"/>
      <c r="X677" s="242" t="s">
        <v>47</v>
      </c>
      <c r="Y677" s="243"/>
      <c r="Z677" s="244" t="s">
        <v>48</v>
      </c>
      <c r="AA677" s="245"/>
      <c r="AB677" s="127"/>
      <c r="AC677" s="242" t="s">
        <v>63</v>
      </c>
      <c r="AD677" s="243"/>
      <c r="AE677" s="244" t="s">
        <v>8</v>
      </c>
      <c r="AF677" s="245"/>
      <c r="AG677" s="123"/>
      <c r="AH677" s="242" t="s">
        <v>78</v>
      </c>
      <c r="AI677" s="243"/>
      <c r="AJ677" s="244" t="s">
        <v>79</v>
      </c>
      <c r="AK677" s="245"/>
      <c r="AL677" s="127"/>
      <c r="AM677" s="242" t="s">
        <v>67</v>
      </c>
      <c r="AN677" s="243"/>
      <c r="AO677" s="244" t="s">
        <v>66</v>
      </c>
      <c r="AP677" s="245"/>
      <c r="AQ677" s="123"/>
      <c r="AR677" s="242" t="s">
        <v>83</v>
      </c>
      <c r="AS677" s="243"/>
      <c r="AT677" s="244" t="s">
        <v>82</v>
      </c>
      <c r="AU677" s="245"/>
      <c r="AV677" s="127"/>
      <c r="AW677" s="242" t="s">
        <v>71</v>
      </c>
      <c r="AX677" s="243"/>
      <c r="AY677" s="244" t="s">
        <v>70</v>
      </c>
      <c r="AZ677" s="245"/>
      <c r="BA677" s="123"/>
      <c r="BB677" s="124" t="s">
        <v>87</v>
      </c>
      <c r="BC677" s="125"/>
      <c r="BD677" s="122" t="s">
        <v>86</v>
      </c>
      <c r="BE677" s="126"/>
      <c r="BF677" s="127"/>
      <c r="BG677" s="242" t="s">
        <v>74</v>
      </c>
      <c r="BH677" s="243"/>
      <c r="BI677" s="244" t="s">
        <v>75</v>
      </c>
      <c r="BJ677" s="245"/>
      <c r="BK677" s="123"/>
      <c r="BL677" s="242" t="s">
        <v>91</v>
      </c>
      <c r="BM677" s="243"/>
      <c r="BN677" s="244" t="s">
        <v>90</v>
      </c>
      <c r="BO677" s="245"/>
      <c r="BP677" s="123"/>
      <c r="BQ677" s="35" t="s">
        <v>166</v>
      </c>
      <c r="BS677" s="66" t="s">
        <v>121</v>
      </c>
      <c r="BT677" s="65"/>
      <c r="BU677" s="8"/>
      <c r="BV677" s="8"/>
      <c r="BW677" s="88"/>
      <c r="BX677" s="57"/>
      <c r="BY677" s="8"/>
      <c r="BZ677" s="8"/>
      <c r="CA677" s="8"/>
    </row>
    <row r="678" spans="2:79" ht="18.649999999999999" customHeight="1" thickTop="1" thickBot="1">
      <c r="D678" s="15">
        <v>0</v>
      </c>
      <c r="E678" s="145">
        <f t="shared" ref="E678" si="6634">(1/$E$8)*SIN($B675*$F$8)</f>
        <v>0.19305952983065083</v>
      </c>
      <c r="F678" s="15">
        <f t="shared" ref="F678" si="6635">COS($F$8*$B675)</f>
        <v>0.81520068785183952</v>
      </c>
      <c r="G678" s="37">
        <v>0</v>
      </c>
      <c r="I678" s="21">
        <v>0</v>
      </c>
      <c r="J678" s="24">
        <f t="shared" ref="J678" si="6636">(TAN($K$8*$B675))/$J$8</f>
        <v>13.63630282571779</v>
      </c>
      <c r="K678" s="22">
        <v>1</v>
      </c>
      <c r="L678" s="23">
        <v>0</v>
      </c>
      <c r="N678" s="21">
        <f t="shared" ref="N678" si="6637">D678*I675+F678*I678-E678*J675-G678*J678</f>
        <v>0</v>
      </c>
      <c r="O678" s="24">
        <f t="shared" ref="O678" si="6638">(D678*J675+E678*I675+F678*J678+G678*I678)</f>
        <v>11.309382973111775</v>
      </c>
      <c r="P678" s="22">
        <f t="shared" ref="P678" si="6639">D678*K675+F678*K678-E678*L675-G678*L678</f>
        <v>0.81520068785183952</v>
      </c>
      <c r="Q678" s="23">
        <f t="shared" ref="Q678" si="6640">(D678*L675+E678*K675+F678*L678+G678*K678)</f>
        <v>0</v>
      </c>
      <c r="S678" s="15">
        <v>0</v>
      </c>
      <c r="T678" s="145">
        <f t="shared" ref="T678" si="6641">(1/$T$8)*SIN($B675*$U$8)</f>
        <v>0.29367301958521053</v>
      </c>
      <c r="U678" s="15">
        <f t="shared" ref="U678" si="6642">COS($U$8*$B675)</f>
        <v>0.473080773345674</v>
      </c>
      <c r="V678" s="37">
        <v>0</v>
      </c>
      <c r="X678" s="21">
        <f t="shared" ref="X678" si="6643">N678*S675+P678*S678-O678*T675-Q678*T678</f>
        <v>0</v>
      </c>
      <c r="Y678" s="24">
        <f t="shared" ref="Y678" si="6644">(N678*T675+O678*S675+P678*T678+Q678*S678)</f>
        <v>5.5896540905515071</v>
      </c>
      <c r="Z678" s="22">
        <f t="shared" ref="Z678" si="6645">N678*U675+P678*U678-O678*V675-Q678*V678</f>
        <v>-29.505690054392833</v>
      </c>
      <c r="AA678" s="23">
        <f t="shared" ref="AA678" si="6646">(N678*V675+O678*U675+P678*V678+Q678*U678)</f>
        <v>0</v>
      </c>
      <c r="AB678" s="8"/>
      <c r="AC678" s="21">
        <v>0</v>
      </c>
      <c r="AD678" s="24">
        <f t="shared" ref="AD678" si="6647">(TAN($AE$8*$B675))/$AD$8</f>
        <v>-310.4542964428876</v>
      </c>
      <c r="AE678" s="22">
        <v>1</v>
      </c>
      <c r="AF678" s="23">
        <v>0</v>
      </c>
      <c r="AH678" s="21">
        <f t="shared" ref="AH678" si="6648">X678*AC675+Z678*AC678-Y678*AD675-AA678*AD678</f>
        <v>0</v>
      </c>
      <c r="AI678" s="24">
        <f t="shared" ref="AI678" si="6649">(X678*AD675+Y678*AC675+Z678*AD678+AA678*AC678)</f>
        <v>9165.7579009889851</v>
      </c>
      <c r="AJ678" s="22">
        <f t="shared" ref="AJ678" si="6650">X678*AE675+Z678*AE678-Y678*AF675-AA678*AF678</f>
        <v>-29.505690054392833</v>
      </c>
      <c r="AK678" s="23">
        <f t="shared" ref="AK678" si="6651">(X678*AF675+Y678*AE675+Z678*AF678+AA678*AE678)</f>
        <v>0</v>
      </c>
      <c r="AL678" s="8"/>
      <c r="AM678" s="15">
        <v>0</v>
      </c>
      <c r="AN678" s="85">
        <f t="shared" ref="AN678" si="6652">(1/$AN$8)*SIN($B675*$AO$8)</f>
        <v>0.29367301958521053</v>
      </c>
      <c r="AO678" s="25">
        <f t="shared" ref="AO678" si="6653">COS($AO$8*$B675)</f>
        <v>0.473080773345674</v>
      </c>
      <c r="AP678" s="37">
        <v>0</v>
      </c>
      <c r="AR678" s="21">
        <f t="shared" ref="AR678" si="6654">AH678*AM675+AJ678*AM678-AI678*AN675-AK678*AN678</f>
        <v>0</v>
      </c>
      <c r="AS678" s="24">
        <f t="shared" ref="AS678" si="6655">(AH678*AN675+AI678*AM675+AJ678*AN678+AK678*AM678)</f>
        <v>4327.4788110058716</v>
      </c>
      <c r="AT678" s="22">
        <f t="shared" ref="AT678" si="6656">AH678*AO675+AJ678*AO678-AI678*AP675-AK678*AP678</f>
        <v>-24239.580770802953</v>
      </c>
      <c r="AU678" s="23">
        <f t="shared" ref="AU678" si="6657">(AH678*AP675+AI678*AO675+AJ678*AP678+AK678*AO678)</f>
        <v>0</v>
      </c>
      <c r="AV678" s="8"/>
      <c r="AW678" s="21">
        <v>0</v>
      </c>
      <c r="AX678" s="24">
        <f t="shared" ref="AX678" si="6658">(TAN($AY$8*$B675))/$AX$8</f>
        <v>13.63630282571779</v>
      </c>
      <c r="AY678" s="22">
        <v>1</v>
      </c>
      <c r="AZ678" s="23">
        <v>0</v>
      </c>
      <c r="BB678" s="21">
        <f t="shared" ref="BB678" si="6659">AR678*AW675+AT678*AW678-AS678*AX675-AU678*AX678</f>
        <v>0</v>
      </c>
      <c r="BC678" s="24">
        <f t="shared" ref="BC678" si="6660">(AR678*AX675+AS678*AW675+AT678*AX678+AU678*AW678)</f>
        <v>-326210.78494810901</v>
      </c>
      <c r="BD678" s="22">
        <f t="shared" ref="BD678" si="6661">AR678*AY675+AT678*AY678-AS678*AZ675-AU678*AZ678</f>
        <v>-24239.580770802953</v>
      </c>
      <c r="BE678" s="23">
        <f t="shared" ref="BE678" si="6662">(AR678*AZ675+AS678*AY675+AT678*AZ678+AU678*AY678)</f>
        <v>0</v>
      </c>
      <c r="BF678" s="8"/>
      <c r="BG678" s="15">
        <v>0</v>
      </c>
      <c r="BH678" s="85">
        <f t="shared" ref="BH678" si="6663">(1/$BH$8)*SIN($B675*$BI$8)</f>
        <v>0.19306495496522064</v>
      </c>
      <c r="BI678" s="25">
        <f t="shared" ref="BI678" si="6664">COS($BI$8*$B675)</f>
        <v>0.81518912436225244</v>
      </c>
      <c r="BJ678" s="37">
        <v>0</v>
      </c>
      <c r="BL678" s="21">
        <f t="shared" ref="BL678" si="6665">BB678*BG675+BD678*BG678-BC678*BH675-BE678*BH678</f>
        <v>0</v>
      </c>
      <c r="BM678" s="24">
        <f t="shared" ref="BM678" si="6666">(BB678*BH675+BC678*BG675+BD678*BH678+BE678*BG678)</f>
        <v>-270603.29770926293</v>
      </c>
      <c r="BN678" s="22">
        <f t="shared" ref="BN678" si="6667">BB678*BI675+BD678*BI678-BC678*BJ675-BE678*BJ678</f>
        <v>547058.99192312453</v>
      </c>
      <c r="BO678" s="23">
        <f t="shared" ref="BO678" si="6668">(BB678*BJ675+BC678*BI675+BD678*BJ678+BE678*BI678)</f>
        <v>0</v>
      </c>
      <c r="BQ678" s="38">
        <f t="shared" ref="BQ678" si="6669">(180/PI())*ATAN(-1*(($BL$8*BM675+BO675+$BL$8*BM678+BO678)/($BL$8*BL675+BN675+$BL$8*BL678+BN678)))</f>
        <v>-37.360321860815858</v>
      </c>
      <c r="BS678" s="67">
        <f t="shared" ref="BS678" si="6670">20*LOG(((($BL$8*BL675+BN675-$BL$8*BL678-BN678)^2+($BL$8*BM675+BO675-$BL$8*BM678-BO678)^2)/(($BL$8*BL675+BN675+$BL$8*BL678+BN678)^2+($BL$8*BM675+BO675+$BL$8*BM678+BO678)^2))^0.5)</f>
        <v>-9.168825551993492E-12</v>
      </c>
      <c r="BT678" s="65"/>
      <c r="BU678" s="8"/>
      <c r="BV678" s="8"/>
      <c r="BW678" s="88"/>
      <c r="BX678" s="57"/>
      <c r="BY678" s="8"/>
      <c r="BZ678" s="8"/>
      <c r="CA678" s="8"/>
    </row>
    <row r="679" spans="2:79" ht="18.649999999999999" customHeight="1">
      <c r="BS679" s="32"/>
      <c r="BU679" s="8"/>
      <c r="BV679" s="8"/>
      <c r="BW679" s="88"/>
      <c r="BX679" s="57"/>
      <c r="BY679" s="8"/>
      <c r="BZ679" s="8"/>
      <c r="CA679" s="8"/>
    </row>
    <row r="680" spans="2:79" ht="18.649999999999999" customHeight="1" thickBot="1">
      <c r="D680" s="8"/>
      <c r="E680" s="8" t="s">
        <v>93</v>
      </c>
      <c r="F680" s="8"/>
      <c r="G680" s="8"/>
      <c r="H680" s="8"/>
      <c r="I680" s="8"/>
      <c r="J680" s="8" t="s">
        <v>94</v>
      </c>
      <c r="K680" s="8"/>
      <c r="L680" s="8"/>
      <c r="M680" s="8"/>
      <c r="N680" s="8"/>
      <c r="O680" s="8" t="s">
        <v>95</v>
      </c>
      <c r="P680" s="8"/>
      <c r="Q680" s="8"/>
      <c r="R680" s="8"/>
      <c r="S680" s="8"/>
      <c r="T680" s="8" t="s">
        <v>96</v>
      </c>
      <c r="U680" s="8"/>
      <c r="V680" s="8"/>
      <c r="W680" s="8"/>
      <c r="X680" s="8"/>
      <c r="Y680" s="8" t="s">
        <v>97</v>
      </c>
      <c r="Z680" s="8"/>
      <c r="AA680" s="8"/>
      <c r="AB680" s="8"/>
      <c r="AC680" s="8"/>
      <c r="AD680" s="8" t="s">
        <v>98</v>
      </c>
      <c r="AE680" s="8"/>
      <c r="AF680" s="8"/>
      <c r="AG680" s="8"/>
      <c r="AH680" s="8"/>
      <c r="AI680" s="8" t="s">
        <v>99</v>
      </c>
      <c r="AJ680" s="8"/>
      <c r="AK680" s="8"/>
      <c r="AL680" s="8"/>
      <c r="AM680" s="8"/>
      <c r="AN680" s="8" t="s">
        <v>96</v>
      </c>
      <c r="AO680" s="8"/>
      <c r="AP680" s="8"/>
      <c r="AQ680" s="8"/>
      <c r="AR680" s="8"/>
      <c r="AS680" s="8" t="s">
        <v>100</v>
      </c>
      <c r="AT680" s="8"/>
      <c r="AU680" s="8"/>
      <c r="AV680" s="8"/>
      <c r="AW680" s="8"/>
      <c r="AX680" s="8" t="s">
        <v>94</v>
      </c>
      <c r="AY680" s="8"/>
      <c r="AZ680" s="8"/>
      <c r="BA680" s="8"/>
      <c r="BB680" s="8"/>
      <c r="BC680" s="8" t="s">
        <v>101</v>
      </c>
      <c r="BD680" s="8"/>
      <c r="BE680" s="8"/>
      <c r="BF680" s="8"/>
      <c r="BG680" s="8"/>
      <c r="BH680" s="8" t="s">
        <v>96</v>
      </c>
      <c r="BI680" s="8"/>
      <c r="BJ680" s="8"/>
      <c r="BK680" s="8"/>
      <c r="BL680" s="8"/>
      <c r="BM680" s="8" t="s">
        <v>102</v>
      </c>
      <c r="BN680" s="8"/>
      <c r="BO680" s="8"/>
      <c r="BP680" s="8"/>
      <c r="BU680" s="8"/>
      <c r="BV680" s="8"/>
      <c r="BW680" s="88"/>
      <c r="BX680" s="57"/>
      <c r="BY680" s="8"/>
      <c r="BZ680" s="8"/>
      <c r="CA680" s="8"/>
    </row>
    <row r="681" spans="2:79" ht="18.649999999999999" customHeight="1" thickBot="1">
      <c r="B681" s="16"/>
      <c r="D681" s="250" t="s">
        <v>22</v>
      </c>
      <c r="E681" s="251"/>
      <c r="F681" s="252" t="s">
        <v>23</v>
      </c>
      <c r="G681" s="253"/>
      <c r="H681" s="123"/>
      <c r="I681" s="242" t="s">
        <v>1</v>
      </c>
      <c r="J681" s="243"/>
      <c r="K681" s="244" t="s">
        <v>2</v>
      </c>
      <c r="L681" s="245"/>
      <c r="M681" s="123"/>
      <c r="N681" s="242" t="s">
        <v>43</v>
      </c>
      <c r="O681" s="243"/>
      <c r="P681" s="244" t="s">
        <v>44</v>
      </c>
      <c r="Q681" s="245"/>
      <c r="R681" s="123"/>
      <c r="S681" s="242" t="s">
        <v>32</v>
      </c>
      <c r="T681" s="243"/>
      <c r="U681" s="244" t="s">
        <v>33</v>
      </c>
      <c r="V681" s="245"/>
      <c r="W681" s="123"/>
      <c r="X681" s="242" t="s">
        <v>45</v>
      </c>
      <c r="Y681" s="243"/>
      <c r="Z681" s="244" t="s">
        <v>46</v>
      </c>
      <c r="AA681" s="245"/>
      <c r="AB681" s="127"/>
      <c r="AC681" s="242" t="s">
        <v>62</v>
      </c>
      <c r="AD681" s="243"/>
      <c r="AE681" s="244" t="s">
        <v>3</v>
      </c>
      <c r="AF681" s="245"/>
      <c r="AG681" s="123"/>
      <c r="AH681" s="242" t="s">
        <v>76</v>
      </c>
      <c r="AI681" s="243"/>
      <c r="AJ681" s="244" t="s">
        <v>77</v>
      </c>
      <c r="AK681" s="245"/>
      <c r="AL681" s="127"/>
      <c r="AM681" s="242" t="s">
        <v>64</v>
      </c>
      <c r="AN681" s="243"/>
      <c r="AO681" s="244" t="s">
        <v>65</v>
      </c>
      <c r="AP681" s="245"/>
      <c r="AQ681" s="123"/>
      <c r="AR681" s="242" t="s">
        <v>80</v>
      </c>
      <c r="AS681" s="243"/>
      <c r="AT681" s="244" t="s">
        <v>81</v>
      </c>
      <c r="AU681" s="245"/>
      <c r="AV681" s="127"/>
      <c r="AW681" s="242" t="s">
        <v>68</v>
      </c>
      <c r="AX681" s="243"/>
      <c r="AY681" s="244" t="s">
        <v>69</v>
      </c>
      <c r="AZ681" s="245"/>
      <c r="BA681" s="123"/>
      <c r="BB681" s="246" t="s">
        <v>84</v>
      </c>
      <c r="BC681" s="247"/>
      <c r="BD681" s="248" t="s">
        <v>85</v>
      </c>
      <c r="BE681" s="249"/>
      <c r="BF681" s="127"/>
      <c r="BG681" s="242" t="s">
        <v>72</v>
      </c>
      <c r="BH681" s="243"/>
      <c r="BI681" s="244" t="s">
        <v>73</v>
      </c>
      <c r="BJ681" s="245"/>
      <c r="BK681" s="123"/>
      <c r="BL681" s="242" t="s">
        <v>88</v>
      </c>
      <c r="BM681" s="243"/>
      <c r="BN681" s="244" t="s">
        <v>89</v>
      </c>
      <c r="BO681" s="245"/>
      <c r="BP681" s="123"/>
      <c r="BQ681" s="19" t="s">
        <v>165</v>
      </c>
      <c r="BS681" s="63" t="s">
        <v>120</v>
      </c>
      <c r="BT681" s="4"/>
      <c r="BU681" s="8"/>
      <c r="BV681" s="8"/>
      <c r="BW681" s="88"/>
      <c r="BX681" s="57"/>
      <c r="BY681" s="8"/>
      <c r="BZ681" s="8"/>
      <c r="CA681" s="8"/>
    </row>
    <row r="682" spans="2:79" ht="18.649999999999999" customHeight="1" thickTop="1" thickBot="1">
      <c r="B682" s="39">
        <v>1.88</v>
      </c>
      <c r="D682" s="25">
        <f t="shared" ref="D682" si="6671">COS($F$8*$B682)</f>
        <v>0.81133573777088186</v>
      </c>
      <c r="E682" s="26">
        <v>0</v>
      </c>
      <c r="F682" s="10">
        <v>0</v>
      </c>
      <c r="G682" s="85">
        <f t="shared" ref="G682" si="6672">$E$8*SIN($B682*$F$8)</f>
        <v>1.7537413964270812</v>
      </c>
      <c r="I682" s="21">
        <v>1</v>
      </c>
      <c r="J682" s="24">
        <v>0</v>
      </c>
      <c r="K682" s="22">
        <v>0</v>
      </c>
      <c r="L682" s="23">
        <v>0</v>
      </c>
      <c r="N682" s="21">
        <f t="shared" ref="N682" si="6673">D682*I682+F682*I685-E682*J682-G682*J685</f>
        <v>-27.387276291358884</v>
      </c>
      <c r="O682" s="24">
        <f t="shared" ref="O682" si="6674">(D682*J682+E682*I682+F682*J685+G682*I685)</f>
        <v>0</v>
      </c>
      <c r="P682" s="22">
        <f t="shared" ref="P682" si="6675">D682*K682+F682*K685-E682*L682-G682*L685</f>
        <v>0</v>
      </c>
      <c r="Q682" s="23">
        <f t="shared" ref="Q682" si="6676">(D682*L682+E682*K682+F682*L685+G682*K685)</f>
        <v>1.7537413964270812</v>
      </c>
      <c r="S682" s="25">
        <f t="shared" ref="S682" si="6677">COS($U$8*$B682)</f>
        <v>0.46283686400230528</v>
      </c>
      <c r="T682" s="26">
        <v>0</v>
      </c>
      <c r="U682" s="10">
        <v>0</v>
      </c>
      <c r="V682" s="85">
        <f t="shared" ref="V682" si="6678">$T$8*SIN($B682*$U$8)</f>
        <v>2.6593304299925955</v>
      </c>
      <c r="X682" s="21">
        <f t="shared" ref="X682" si="6679">N682*S682+P682*S685-O682*T682-Q682*T685</f>
        <v>-13.19403861246348</v>
      </c>
      <c r="Y682" s="24">
        <f t="shared" ref="Y682" si="6680">(N682*T682+O682*S682+P682*T685+Q682*S685)</f>
        <v>0</v>
      </c>
      <c r="Z682" s="22">
        <f t="shared" ref="Z682" si="6681">N682*U682+P682*U685-O682*V682-Q682*V685</f>
        <v>0</v>
      </c>
      <c r="AA682" s="23">
        <f t="shared" ref="AA682" si="6682">(N682*V682+O682*U682+P682*V685+Q682*U685)</f>
        <v>-72.020121068032097</v>
      </c>
      <c r="AB682" s="8"/>
      <c r="AC682" s="21">
        <v>1</v>
      </c>
      <c r="AD682" s="24">
        <v>0</v>
      </c>
      <c r="AE682" s="22">
        <v>0</v>
      </c>
      <c r="AF682" s="23">
        <v>0</v>
      </c>
      <c r="AH682" s="21">
        <f t="shared" ref="AH682" si="6683">X682*AC682+Z682*AC685-Y682*AD682-AA682*AD685</f>
        <v>-4788.674838412694</v>
      </c>
      <c r="AI682" s="24">
        <f t="shared" ref="AI682" si="6684">(X682*AD682+Y682*AC682+Z682*AD685+AA682*AC685)</f>
        <v>0</v>
      </c>
      <c r="AJ682" s="22">
        <f t="shared" ref="AJ682" si="6685">X682*AE682+Z682*AE685-Y682*AF682-AA682*AF685</f>
        <v>0</v>
      </c>
      <c r="AK682" s="23">
        <f t="shared" ref="AK682" si="6686">(X682*AF682+Y682*AE682+Z682*AF685+AA682*AE685)</f>
        <v>-72.020121068032097</v>
      </c>
      <c r="AL682" s="8"/>
      <c r="AM682" s="25">
        <f t="shared" ref="AM682" si="6687">COS($AO$8*$B682)</f>
        <v>0.46283686400230528</v>
      </c>
      <c r="AN682" s="26">
        <v>0</v>
      </c>
      <c r="AO682" s="10">
        <v>0</v>
      </c>
      <c r="AP682" s="85">
        <f t="shared" ref="AP682" si="6688">$AN$8*SIN($B682*$AO$8)</f>
        <v>2.6593304299925955</v>
      </c>
      <c r="AR682" s="21">
        <f t="shared" ref="AR682" si="6689">AH682*AM682+AJ682*AM685-AI682*AN682-AK682*AN685</f>
        <v>-2195.0946561012365</v>
      </c>
      <c r="AS682" s="24">
        <f t="shared" ref="AS682" si="6690">(AH682*AN682+AI682*AM682+AJ682*AN685+AK682*AM685)</f>
        <v>0</v>
      </c>
      <c r="AT682" s="22">
        <f t="shared" ref="AT682" si="6691">AH682*AO682+AJ682*AO685-AI682*AP682-AK682*AP685</f>
        <v>0</v>
      </c>
      <c r="AU682" s="23">
        <f t="shared" ref="AU682" si="6692">(AH682*AP682+AI682*AO682+AJ682*AP685+AK682*AO685)</f>
        <v>-12768.002284110948</v>
      </c>
      <c r="AV682" s="8"/>
      <c r="AW682" s="21">
        <v>1</v>
      </c>
      <c r="AX682" s="24">
        <v>0</v>
      </c>
      <c r="AY682" s="22">
        <v>0</v>
      </c>
      <c r="AZ682" s="23">
        <v>0</v>
      </c>
      <c r="BB682" s="21">
        <f t="shared" ref="BB682" si="6693">AR682*AW682+AT682*AW685-AS682*AX682-AU682*AX685</f>
        <v>203103.10012347178</v>
      </c>
      <c r="BC682" s="24">
        <f t="shared" ref="BC682" si="6694">(AR682*AX682+AS682*AW682+AT682*AX685+AU682*AW685)</f>
        <v>0</v>
      </c>
      <c r="BD682" s="22">
        <f t="shared" ref="BD682" si="6695">AR682*AY682+AT682*AY685-AS682*AZ682-AU682*AZ685</f>
        <v>0</v>
      </c>
      <c r="BE682" s="23">
        <f t="shared" ref="BE682" si="6696">(AR682*AZ682+AS682*AY682+AT682*AZ685+AU682*AY685)</f>
        <v>-12768.002284110948</v>
      </c>
      <c r="BF682" s="8"/>
      <c r="BG682" s="25">
        <f t="shared" ref="BG682" si="6697">COS($BI$8*$B682)</f>
        <v>0.81132394093335292</v>
      </c>
      <c r="BH682" s="26">
        <v>0</v>
      </c>
      <c r="BI682" s="10">
        <v>0</v>
      </c>
      <c r="BJ682" s="85">
        <f t="shared" ref="BJ682" si="6698">$BH$8*SIN($B682*$BI$8)</f>
        <v>1.7537905136632936</v>
      </c>
      <c r="BL682" s="21">
        <f t="shared" ref="BL682" si="6699">BB682*BG682+BD682*BG685-BC682*BH682-BE682*BH685</f>
        <v>167270.4521951015</v>
      </c>
      <c r="BM682" s="24">
        <f t="shared" ref="BM682" si="6700">(BB682*BH682+BC682*BG682+BD682*BH685+BE682*BG685)</f>
        <v>0</v>
      </c>
      <c r="BN682" s="22">
        <f t="shared" ref="BN682" si="6701">BB682*BI682+BD682*BI685-BC682*BJ682-BE682*BJ685</f>
        <v>0</v>
      </c>
      <c r="BO682" s="23">
        <f t="shared" ref="BO682" si="6702">(BB682*BJ682+BC682*BI682+BD682*BJ685+BE682*BI685)</f>
        <v>345841.30436115997</v>
      </c>
      <c r="BQ682" s="27">
        <f t="shared" ref="BQ682" si="6703">20*LOG((2*$BL$8)/(($BL$8*BL682+BN682+$BL$8*BL685+BN685)^2+($BL$8*BM682+BO682+$BL$8*BM685+BO685)^2)^0.5)</f>
        <v>-106.58281440636225</v>
      </c>
      <c r="BS682" s="64">
        <f t="shared" ref="BS682" si="6704">((BL682^2+BM682^2)/(BL685^2+BM685^2))^0.5</f>
        <v>2.0674683652281018</v>
      </c>
      <c r="BT682" s="4"/>
      <c r="BU682" s="8"/>
      <c r="BV682" s="8"/>
      <c r="BW682" s="88"/>
      <c r="BX682" s="57"/>
      <c r="BY682" s="8"/>
      <c r="BZ682" s="8"/>
      <c r="CA682" s="8"/>
    </row>
    <row r="683" spans="2:79" ht="18.649999999999999" customHeight="1" thickBot="1">
      <c r="D683" s="25"/>
      <c r="E683" s="10"/>
      <c r="F683" s="10"/>
      <c r="G683" s="31"/>
      <c r="I683" s="29"/>
      <c r="L683" s="30"/>
      <c r="N683" s="29"/>
      <c r="Q683" s="30"/>
      <c r="S683" s="29"/>
      <c r="V683" s="30"/>
      <c r="X683" s="29"/>
      <c r="AA683" s="30"/>
      <c r="AC683" s="29"/>
      <c r="AF683" s="30"/>
      <c r="AH683" s="29"/>
      <c r="AK683" s="30"/>
      <c r="AM683" s="29"/>
      <c r="AP683" s="30"/>
      <c r="AR683" s="29"/>
      <c r="AU683" s="30"/>
      <c r="AW683" s="29"/>
      <c r="AZ683" s="30"/>
      <c r="BB683" s="29"/>
      <c r="BE683" s="30"/>
      <c r="BG683" s="29"/>
      <c r="BJ683" s="30"/>
      <c r="BL683" s="29"/>
      <c r="BO683" s="30"/>
      <c r="BS683" s="65"/>
      <c r="BT683" s="65"/>
      <c r="BU683" s="8"/>
      <c r="BV683" s="8"/>
      <c r="BW683" s="88"/>
      <c r="BX683" s="57"/>
      <c r="BY683" s="8"/>
      <c r="BZ683" s="8"/>
      <c r="CA683" s="8"/>
    </row>
    <row r="684" spans="2:79" ht="18.649999999999999" customHeight="1" thickBot="1">
      <c r="D684" s="254" t="s">
        <v>24</v>
      </c>
      <c r="E684" s="255"/>
      <c r="F684" s="256" t="s">
        <v>25</v>
      </c>
      <c r="G684" s="257"/>
      <c r="H684" s="123"/>
      <c r="I684" s="242" t="s">
        <v>4</v>
      </c>
      <c r="J684" s="243"/>
      <c r="K684" s="244" t="s">
        <v>5</v>
      </c>
      <c r="L684" s="245"/>
      <c r="M684" s="123"/>
      <c r="N684" s="242" t="s">
        <v>6</v>
      </c>
      <c r="O684" s="243"/>
      <c r="P684" s="244" t="s">
        <v>7</v>
      </c>
      <c r="Q684" s="245"/>
      <c r="R684" s="123"/>
      <c r="S684" s="242" t="s">
        <v>34</v>
      </c>
      <c r="T684" s="243"/>
      <c r="U684" s="244" t="s">
        <v>35</v>
      </c>
      <c r="V684" s="245"/>
      <c r="W684" s="123"/>
      <c r="X684" s="242" t="s">
        <v>47</v>
      </c>
      <c r="Y684" s="243"/>
      <c r="Z684" s="244" t="s">
        <v>48</v>
      </c>
      <c r="AA684" s="245"/>
      <c r="AB684" s="127"/>
      <c r="AC684" s="242" t="s">
        <v>63</v>
      </c>
      <c r="AD684" s="243"/>
      <c r="AE684" s="244" t="s">
        <v>8</v>
      </c>
      <c r="AF684" s="245"/>
      <c r="AG684" s="123"/>
      <c r="AH684" s="242" t="s">
        <v>78</v>
      </c>
      <c r="AI684" s="243"/>
      <c r="AJ684" s="244" t="s">
        <v>79</v>
      </c>
      <c r="AK684" s="245"/>
      <c r="AL684" s="127"/>
      <c r="AM684" s="242" t="s">
        <v>67</v>
      </c>
      <c r="AN684" s="243"/>
      <c r="AO684" s="244" t="s">
        <v>66</v>
      </c>
      <c r="AP684" s="245"/>
      <c r="AQ684" s="123"/>
      <c r="AR684" s="242" t="s">
        <v>83</v>
      </c>
      <c r="AS684" s="243"/>
      <c r="AT684" s="244" t="s">
        <v>82</v>
      </c>
      <c r="AU684" s="245"/>
      <c r="AV684" s="127"/>
      <c r="AW684" s="242" t="s">
        <v>71</v>
      </c>
      <c r="AX684" s="243"/>
      <c r="AY684" s="244" t="s">
        <v>70</v>
      </c>
      <c r="AZ684" s="245"/>
      <c r="BA684" s="123"/>
      <c r="BB684" s="124" t="s">
        <v>87</v>
      </c>
      <c r="BC684" s="125"/>
      <c r="BD684" s="122" t="s">
        <v>86</v>
      </c>
      <c r="BE684" s="126"/>
      <c r="BF684" s="127"/>
      <c r="BG684" s="242" t="s">
        <v>74</v>
      </c>
      <c r="BH684" s="243"/>
      <c r="BI684" s="244" t="s">
        <v>75</v>
      </c>
      <c r="BJ684" s="245"/>
      <c r="BK684" s="123"/>
      <c r="BL684" s="242" t="s">
        <v>91</v>
      </c>
      <c r="BM684" s="243"/>
      <c r="BN684" s="244" t="s">
        <v>90</v>
      </c>
      <c r="BO684" s="245"/>
      <c r="BP684" s="123"/>
      <c r="BQ684" s="35" t="s">
        <v>166</v>
      </c>
      <c r="BS684" s="66" t="s">
        <v>121</v>
      </c>
      <c r="BT684" s="65"/>
      <c r="BU684" s="8"/>
      <c r="BV684" s="8"/>
      <c r="BW684" s="88"/>
      <c r="BX684" s="57"/>
      <c r="BY684" s="8"/>
      <c r="BZ684" s="8"/>
      <c r="CA684" s="8"/>
    </row>
    <row r="685" spans="2:79" ht="18.649999999999999" customHeight="1" thickTop="1" thickBot="1">
      <c r="D685" s="15">
        <v>0</v>
      </c>
      <c r="E685" s="145">
        <f t="shared" ref="E685" si="6705">(1/$E$8)*SIN($B682*$F$8)</f>
        <v>0.19486015515856459</v>
      </c>
      <c r="F685" s="15">
        <f t="shared" ref="F685" si="6706">COS($F$8*$B682)</f>
        <v>0.81133573777088186</v>
      </c>
      <c r="G685" s="37">
        <v>0</v>
      </c>
      <c r="I685" s="21">
        <v>0</v>
      </c>
      <c r="J685" s="24">
        <f t="shared" ref="J685" si="6707">(TAN($K$8*$B682))/$J$8</f>
        <v>16.079116388869615</v>
      </c>
      <c r="K685" s="22">
        <v>1</v>
      </c>
      <c r="L685" s="23">
        <v>0</v>
      </c>
      <c r="N685" s="21">
        <f t="shared" ref="N685" si="6708">D685*I682+F685*I685-E685*J682-G685*J685</f>
        <v>0</v>
      </c>
      <c r="O685" s="24">
        <f t="shared" ref="O685" si="6709">(D685*J682+E685*I682+F685*J685+G685*I685)</f>
        <v>13.240421913225973</v>
      </c>
      <c r="P685" s="22">
        <f t="shared" ref="P685" si="6710">D685*K682+F685*K685-E685*L682-G685*L685</f>
        <v>0.81133573777088186</v>
      </c>
      <c r="Q685" s="23">
        <f t="shared" ref="Q685" si="6711">(D685*L682+E685*K682+F685*L685+G685*K685)</f>
        <v>0</v>
      </c>
      <c r="S685" s="15">
        <v>0</v>
      </c>
      <c r="T685" s="145">
        <f t="shared" ref="T685" si="6712">(1/$T$8)*SIN($B682*$U$8)</f>
        <v>0.29548115888806614</v>
      </c>
      <c r="U685" s="15">
        <f t="shared" ref="U685" si="6713">COS($U$8*$B682)</f>
        <v>0.46283686400230528</v>
      </c>
      <c r="V685" s="37">
        <v>0</v>
      </c>
      <c r="X685" s="21">
        <f t="shared" ref="X685" si="6714">N685*S682+P685*S685-O685*T682-Q685*T685</f>
        <v>0</v>
      </c>
      <c r="Y685" s="24">
        <f t="shared" ref="Y685" si="6715">(N685*T682+O685*S682+P685*T685+Q685*S685)</f>
        <v>6.3678897804287562</v>
      </c>
      <c r="Z685" s="22">
        <f t="shared" ref="Z685" si="6716">N685*U682+P685*U685-O685*V682-Q685*V685</f>
        <v>-34.835140811259741</v>
      </c>
      <c r="AA685" s="23">
        <f t="shared" ref="AA685" si="6717">(N685*V682+O685*U682+P685*V685+Q685*U685)</f>
        <v>0</v>
      </c>
      <c r="AB685" s="8"/>
      <c r="AC685" s="21">
        <v>0</v>
      </c>
      <c r="AD685" s="24">
        <f t="shared" ref="AD685" si="6718">(TAN($AE$8*$B682))/$AD$8</f>
        <v>-66.307591947661209</v>
      </c>
      <c r="AE685" s="22">
        <v>1</v>
      </c>
      <c r="AF685" s="23">
        <v>0</v>
      </c>
      <c r="AH685" s="21">
        <f t="shared" ref="AH685" si="6719">X685*AC682+Z685*AC685-Y685*AD682-AA685*AD685</f>
        <v>0</v>
      </c>
      <c r="AI685" s="24">
        <f t="shared" ref="AI685" si="6720">(X685*AD682+Y685*AC682+Z685*AD685+AA685*AC685)</f>
        <v>2316.2021921327596</v>
      </c>
      <c r="AJ685" s="22">
        <f t="shared" ref="AJ685" si="6721">X685*AE682+Z685*AE685-Y685*AF682-AA685*AF685</f>
        <v>-34.835140811259741</v>
      </c>
      <c r="AK685" s="23">
        <f t="shared" ref="AK685" si="6722">(X685*AF682+Y685*AE682+Z685*AF685+AA685*AE685)</f>
        <v>0</v>
      </c>
      <c r="AL685" s="8"/>
      <c r="AM685" s="15">
        <v>0</v>
      </c>
      <c r="AN685" s="85">
        <f t="shared" ref="AN685" si="6723">(1/$AN$8)*SIN($B682*$AO$8)</f>
        <v>0.29548115888806614</v>
      </c>
      <c r="AO685" s="25">
        <f t="shared" ref="AO685" si="6724">COS($AO$8*$B682)</f>
        <v>0.46283686400230528</v>
      </c>
      <c r="AP685" s="37">
        <v>0</v>
      </c>
      <c r="AR685" s="21">
        <f t="shared" ref="AR685" si="6725">AH685*AM682+AJ685*AM685-AI685*AN682-AK685*AN685</f>
        <v>0</v>
      </c>
      <c r="AS685" s="24">
        <f t="shared" ref="AS685" si="6726">(AH685*AN682+AI685*AM682+AJ685*AN685+AK685*AM685)</f>
        <v>1061.7306312250514</v>
      </c>
      <c r="AT685" s="22">
        <f t="shared" ref="AT685" si="6727">AH685*AO682+AJ685*AO685-AI685*AP682-AK685*AP685</f>
        <v>-6175.6699588843658</v>
      </c>
      <c r="AU685" s="23">
        <f t="shared" ref="AU685" si="6728">(AH685*AP682+AI685*AO682+AJ685*AP685+AK685*AO685)</f>
        <v>0</v>
      </c>
      <c r="AV685" s="8"/>
      <c r="AW685" s="21">
        <v>0</v>
      </c>
      <c r="AX685" s="24">
        <f t="shared" ref="AX685" si="6729">(TAN($AY$8*$B682))/$AX$8</f>
        <v>16.079116388869615</v>
      </c>
      <c r="AY685" s="22">
        <v>1</v>
      </c>
      <c r="AZ685" s="23">
        <v>0</v>
      </c>
      <c r="BB685" s="21">
        <f t="shared" ref="BB685" si="6730">AR685*AW682+AT685*AW685-AS685*AX682-AU685*AX685</f>
        <v>0</v>
      </c>
      <c r="BC685" s="24">
        <f t="shared" ref="BC685" si="6731">(AR685*AX682+AS685*AW682+AT685*AX685+AU685*AW685)</f>
        <v>-98237.585416922288</v>
      </c>
      <c r="BD685" s="22">
        <f t="shared" ref="BD685" si="6732">AR685*AY682+AT685*AY685-AS685*AZ682-AU685*AZ685</f>
        <v>-6175.6699588843658</v>
      </c>
      <c r="BE685" s="23">
        <f t="shared" ref="BE685" si="6733">(AR685*AZ682+AS685*AY682+AT685*AZ685+AU685*AY685)</f>
        <v>0</v>
      </c>
      <c r="BF685" s="8"/>
      <c r="BG685" s="15">
        <v>0</v>
      </c>
      <c r="BH685" s="85">
        <f t="shared" ref="BH685" si="6734">(1/$BH$8)*SIN($B682*$BI$8)</f>
        <v>0.19486561262925484</v>
      </c>
      <c r="BI685" s="25">
        <f t="shared" ref="BI685" si="6735">COS($BI$8*$B682)</f>
        <v>0.81132394093335292</v>
      </c>
      <c r="BJ685" s="37">
        <v>0</v>
      </c>
      <c r="BL685" s="21">
        <f t="shared" ref="BL685" si="6736">BB685*BG682+BD685*BG685-BC685*BH682-BE685*BH685</f>
        <v>0</v>
      </c>
      <c r="BM685" s="24">
        <f t="shared" ref="BM685" si="6737">(BB685*BH682+BC685*BG682+BD685*BH685+BE685*BG685)</f>
        <v>-80905.930658168363</v>
      </c>
      <c r="BN685" s="22">
        <f t="shared" ref="BN685" si="6738">BB685*BI682+BD685*BI685-BC685*BJ682-BE685*BJ685</f>
        <v>167277.67650044002</v>
      </c>
      <c r="BO685" s="23">
        <f t="shared" ref="BO685" si="6739">(BB685*BJ682+BC685*BI682+BD685*BJ685+BE685*BI685)</f>
        <v>0</v>
      </c>
      <c r="BQ685" s="38">
        <f t="shared" ref="BQ685" si="6740">(180/PI())*ATAN(-1*(($BL$8*BM682+BO682+$BL$8*BM685+BO685)/($BL$8*BL682+BN682+$BL$8*BL685+BN685)))</f>
        <v>-38.37640908291236</v>
      </c>
      <c r="BS685" s="67">
        <f t="shared" ref="BS685" si="6741">20*LOG(((($BL$8*BL682+BN682-$BL$8*BL685-BN685)^2+($BL$8*BM682+BO682-$BL$8*BM685-BO685)^2)/(($BL$8*BL682+BN682+$BL$8*BL685+BN685)^2+($BL$8*BM682+BO682+$BL$8*BM685+BO685)^2))^0.5)</f>
        <v>-9.5391272991974963E-11</v>
      </c>
      <c r="BT685" s="65"/>
      <c r="BU685" s="8"/>
      <c r="BV685" s="8"/>
      <c r="BW685" s="88"/>
      <c r="BX685" s="57"/>
      <c r="BY685" s="8"/>
      <c r="BZ685" s="8"/>
      <c r="CA685" s="8"/>
    </row>
    <row r="686" spans="2:79" ht="18.649999999999999" customHeight="1">
      <c r="BS686" s="32"/>
      <c r="BU686" s="8"/>
      <c r="BV686" s="8"/>
      <c r="BW686" s="88"/>
      <c r="BX686" s="57"/>
      <c r="BY686" s="8"/>
      <c r="BZ686" s="8"/>
      <c r="CA686" s="8"/>
    </row>
    <row r="687" spans="2:79" ht="18.649999999999999" customHeight="1" thickBot="1">
      <c r="D687" s="8"/>
      <c r="E687" s="8" t="s">
        <v>93</v>
      </c>
      <c r="F687" s="8"/>
      <c r="G687" s="8"/>
      <c r="H687" s="8"/>
      <c r="I687" s="8"/>
      <c r="J687" s="8" t="s">
        <v>94</v>
      </c>
      <c r="K687" s="8"/>
      <c r="L687" s="8"/>
      <c r="M687" s="8"/>
      <c r="N687" s="8"/>
      <c r="O687" s="8" t="s">
        <v>95</v>
      </c>
      <c r="P687" s="8"/>
      <c r="Q687" s="8"/>
      <c r="R687" s="8"/>
      <c r="S687" s="8"/>
      <c r="T687" s="8" t="s">
        <v>96</v>
      </c>
      <c r="U687" s="8"/>
      <c r="V687" s="8"/>
      <c r="W687" s="8"/>
      <c r="X687" s="8"/>
      <c r="Y687" s="8" t="s">
        <v>97</v>
      </c>
      <c r="Z687" s="8"/>
      <c r="AA687" s="8"/>
      <c r="AB687" s="8"/>
      <c r="AC687" s="8"/>
      <c r="AD687" s="8" t="s">
        <v>98</v>
      </c>
      <c r="AE687" s="8"/>
      <c r="AF687" s="8"/>
      <c r="AG687" s="8"/>
      <c r="AH687" s="8"/>
      <c r="AI687" s="8" t="s">
        <v>99</v>
      </c>
      <c r="AJ687" s="8"/>
      <c r="AK687" s="8"/>
      <c r="AL687" s="8"/>
      <c r="AM687" s="8"/>
      <c r="AN687" s="8" t="s">
        <v>96</v>
      </c>
      <c r="AO687" s="8"/>
      <c r="AP687" s="8"/>
      <c r="AQ687" s="8"/>
      <c r="AR687" s="8"/>
      <c r="AS687" s="8" t="s">
        <v>100</v>
      </c>
      <c r="AT687" s="8"/>
      <c r="AU687" s="8"/>
      <c r="AV687" s="8"/>
      <c r="AW687" s="8"/>
      <c r="AX687" s="8" t="s">
        <v>94</v>
      </c>
      <c r="AY687" s="8"/>
      <c r="AZ687" s="8"/>
      <c r="BA687" s="8"/>
      <c r="BB687" s="8"/>
      <c r="BC687" s="8" t="s">
        <v>101</v>
      </c>
      <c r="BD687" s="8"/>
      <c r="BE687" s="8"/>
      <c r="BF687" s="8"/>
      <c r="BG687" s="8"/>
      <c r="BH687" s="8" t="s">
        <v>96</v>
      </c>
      <c r="BI687" s="8"/>
      <c r="BJ687" s="8"/>
      <c r="BK687" s="8"/>
      <c r="BL687" s="8"/>
      <c r="BM687" s="8" t="s">
        <v>102</v>
      </c>
      <c r="BN687" s="8"/>
      <c r="BO687" s="8"/>
      <c r="BP687" s="8"/>
      <c r="BU687" s="8"/>
      <c r="BV687" s="8"/>
      <c r="BW687" s="88"/>
      <c r="BX687" s="57"/>
      <c r="BY687" s="8"/>
      <c r="BZ687" s="8"/>
      <c r="CA687" s="8"/>
    </row>
    <row r="688" spans="2:79" ht="18.649999999999999" customHeight="1" thickBot="1">
      <c r="B688" s="16"/>
      <c r="D688" s="250" t="s">
        <v>22</v>
      </c>
      <c r="E688" s="251"/>
      <c r="F688" s="252" t="s">
        <v>23</v>
      </c>
      <c r="G688" s="253"/>
      <c r="H688" s="123"/>
      <c r="I688" s="242" t="s">
        <v>1</v>
      </c>
      <c r="J688" s="243"/>
      <c r="K688" s="244" t="s">
        <v>2</v>
      </c>
      <c r="L688" s="245"/>
      <c r="M688" s="123"/>
      <c r="N688" s="242" t="s">
        <v>43</v>
      </c>
      <c r="O688" s="243"/>
      <c r="P688" s="244" t="s">
        <v>44</v>
      </c>
      <c r="Q688" s="245"/>
      <c r="R688" s="123"/>
      <c r="S688" s="242" t="s">
        <v>32</v>
      </c>
      <c r="T688" s="243"/>
      <c r="U688" s="244" t="s">
        <v>33</v>
      </c>
      <c r="V688" s="245"/>
      <c r="W688" s="123"/>
      <c r="X688" s="242" t="s">
        <v>45</v>
      </c>
      <c r="Y688" s="243"/>
      <c r="Z688" s="244" t="s">
        <v>46</v>
      </c>
      <c r="AA688" s="245"/>
      <c r="AB688" s="127"/>
      <c r="AC688" s="242" t="s">
        <v>62</v>
      </c>
      <c r="AD688" s="243"/>
      <c r="AE688" s="244" t="s">
        <v>3</v>
      </c>
      <c r="AF688" s="245"/>
      <c r="AG688" s="123"/>
      <c r="AH688" s="242" t="s">
        <v>76</v>
      </c>
      <c r="AI688" s="243"/>
      <c r="AJ688" s="244" t="s">
        <v>77</v>
      </c>
      <c r="AK688" s="245"/>
      <c r="AL688" s="127"/>
      <c r="AM688" s="242" t="s">
        <v>64</v>
      </c>
      <c r="AN688" s="243"/>
      <c r="AO688" s="244" t="s">
        <v>65</v>
      </c>
      <c r="AP688" s="245"/>
      <c r="AQ688" s="123"/>
      <c r="AR688" s="242" t="s">
        <v>80</v>
      </c>
      <c r="AS688" s="243"/>
      <c r="AT688" s="244" t="s">
        <v>81</v>
      </c>
      <c r="AU688" s="245"/>
      <c r="AV688" s="127"/>
      <c r="AW688" s="242" t="s">
        <v>68</v>
      </c>
      <c r="AX688" s="243"/>
      <c r="AY688" s="244" t="s">
        <v>69</v>
      </c>
      <c r="AZ688" s="245"/>
      <c r="BA688" s="123"/>
      <c r="BB688" s="246" t="s">
        <v>84</v>
      </c>
      <c r="BC688" s="247"/>
      <c r="BD688" s="248" t="s">
        <v>85</v>
      </c>
      <c r="BE688" s="249"/>
      <c r="BF688" s="127"/>
      <c r="BG688" s="242" t="s">
        <v>72</v>
      </c>
      <c r="BH688" s="243"/>
      <c r="BI688" s="244" t="s">
        <v>73</v>
      </c>
      <c r="BJ688" s="245"/>
      <c r="BK688" s="123"/>
      <c r="BL688" s="242" t="s">
        <v>88</v>
      </c>
      <c r="BM688" s="243"/>
      <c r="BN688" s="244" t="s">
        <v>89</v>
      </c>
      <c r="BO688" s="245"/>
      <c r="BP688" s="123"/>
      <c r="BQ688" s="19" t="s">
        <v>165</v>
      </c>
      <c r="BS688" s="63" t="s">
        <v>120</v>
      </c>
      <c r="BT688" s="4"/>
      <c r="BU688" s="8"/>
      <c r="BV688" s="8"/>
      <c r="BW688" s="88"/>
      <c r="BX688" s="57"/>
      <c r="BY688" s="8"/>
      <c r="BZ688" s="8"/>
      <c r="CA688" s="8"/>
    </row>
    <row r="689" spans="2:79" ht="18.649999999999999" customHeight="1" thickTop="1" thickBot="1">
      <c r="B689" s="39">
        <v>1.9</v>
      </c>
      <c r="D689" s="25">
        <f t="shared" ref="D689" si="6742">COS($F$8*$B689)</f>
        <v>0.80743499309605693</v>
      </c>
      <c r="E689" s="26">
        <v>0</v>
      </c>
      <c r="F689" s="10">
        <v>0</v>
      </c>
      <c r="G689" s="85">
        <f t="shared" ref="G689" si="6743">$E$8*SIN($B689*$F$8)</f>
        <v>1.7698696526342648</v>
      </c>
      <c r="I689" s="21">
        <v>1</v>
      </c>
      <c r="J689" s="24">
        <v>0</v>
      </c>
      <c r="K689" s="22">
        <v>0</v>
      </c>
      <c r="L689" s="23">
        <v>0</v>
      </c>
      <c r="N689" s="21">
        <f t="shared" ref="N689" si="6744">D689*I689+F689*I692-E689*J689-G689*J692</f>
        <v>-33.839872322226938</v>
      </c>
      <c r="O689" s="24">
        <f t="shared" ref="O689" si="6745">(D689*J689+E689*I689+F689*J692+G689*I692)</f>
        <v>0</v>
      </c>
      <c r="P689" s="22">
        <f t="shared" ref="P689" si="6746">D689*K689+F689*K692-E689*L689-G689*L692</f>
        <v>0</v>
      </c>
      <c r="Q689" s="23">
        <f t="shared" ref="Q689" si="6747">(D689*L689+E689*K689+F689*L692+G689*K692)</f>
        <v>1.7698696526342648</v>
      </c>
      <c r="S689" s="25">
        <f t="shared" ref="S689" si="6748">COS($U$8*$B689)</f>
        <v>0.45253076697763883</v>
      </c>
      <c r="T689" s="26">
        <v>0</v>
      </c>
      <c r="U689" s="10">
        <v>0</v>
      </c>
      <c r="V689" s="85">
        <f t="shared" ref="V689" si="6749">$T$8*SIN($B689*$U$8)</f>
        <v>2.6752463707942247</v>
      </c>
      <c r="X689" s="21">
        <f t="shared" ref="X689" si="6750">N689*S689+P689*S692-O689*T689-Q689*T692</f>
        <v>-15.839676416957024</v>
      </c>
      <c r="Y689" s="24">
        <f t="shared" ref="Y689" si="6751">(N689*T689+O689*S689+P689*T692+Q689*S692)</f>
        <v>0</v>
      </c>
      <c r="Z689" s="22">
        <f t="shared" ref="Z689" si="6752">N689*U689+P689*U692-O689*V689-Q689*V692</f>
        <v>0</v>
      </c>
      <c r="AA689" s="23">
        <f t="shared" ref="AA689" si="6753">(N689*V689+O689*U689+P689*V692+Q689*U692)</f>
        <v>-89.72907514682052</v>
      </c>
      <c r="AB689" s="8"/>
      <c r="AC689" s="21">
        <v>1</v>
      </c>
      <c r="AD689" s="24">
        <v>0</v>
      </c>
      <c r="AE689" s="22">
        <v>0</v>
      </c>
      <c r="AF689" s="23">
        <v>0</v>
      </c>
      <c r="AH689" s="21">
        <f t="shared" ref="AH689" si="6754">X689*AC689+Z689*AC692-Y689*AD689-AA689*AD692</f>
        <v>-3345.3002845493666</v>
      </c>
      <c r="AI689" s="24">
        <f t="shared" ref="AI689" si="6755">(X689*AD689+Y689*AC689+Z689*AD692+AA689*AC692)</f>
        <v>0</v>
      </c>
      <c r="AJ689" s="22">
        <f t="shared" ref="AJ689" si="6756">X689*AE689+Z689*AE692-Y689*AF689-AA689*AF692</f>
        <v>0</v>
      </c>
      <c r="AK689" s="23">
        <f t="shared" ref="AK689" si="6757">(X689*AF689+Y689*AE689+Z689*AF692+AA689*AE692)</f>
        <v>-89.72907514682052</v>
      </c>
      <c r="AL689" s="8"/>
      <c r="AM689" s="25">
        <f t="shared" ref="AM689" si="6758">COS($AO$8*$B689)</f>
        <v>0.45253076697763883</v>
      </c>
      <c r="AN689" s="26">
        <v>0</v>
      </c>
      <c r="AO689" s="10">
        <v>0</v>
      </c>
      <c r="AP689" s="85">
        <f t="shared" ref="AP689" si="6759">$AN$8*SIN($B689*$AO$8)</f>
        <v>2.6752463707942247</v>
      </c>
      <c r="AR689" s="21">
        <f t="shared" ref="AR689" si="6760">AH689*AM689+AJ689*AM692-AI689*AN689-AK689*AN692</f>
        <v>-1487.1793721330546</v>
      </c>
      <c r="AS689" s="24">
        <f t="shared" ref="AS689" si="6761">(AH689*AN689+AI689*AM689+AJ689*AN692+AK689*AM692)</f>
        <v>0</v>
      </c>
      <c r="AT689" s="22">
        <f t="shared" ref="AT689" si="6762">AH689*AO689+AJ689*AO692-AI689*AP689-AK689*AP692</f>
        <v>0</v>
      </c>
      <c r="AU689" s="23">
        <f t="shared" ref="AU689" si="6763">(AH689*AP689+AI689*AO689+AJ689*AP692+AK689*AO692)</f>
        <v>-8990.1076126539647</v>
      </c>
      <c r="AV689" s="8"/>
      <c r="AW689" s="21">
        <v>1</v>
      </c>
      <c r="AX689" s="24">
        <v>0</v>
      </c>
      <c r="AY689" s="22">
        <v>0</v>
      </c>
      <c r="AZ689" s="23">
        <v>0</v>
      </c>
      <c r="BB689" s="21">
        <f t="shared" ref="BB689" si="6764">AR689*AW689+AT689*AW692-AS689*AX689-AU689*AX692</f>
        <v>174504.88919056419</v>
      </c>
      <c r="BC689" s="24">
        <f t="shared" ref="BC689" si="6765">(AR689*AX689+AS689*AW689+AT689*AX692+AU689*AW692)</f>
        <v>0</v>
      </c>
      <c r="BD689" s="22">
        <f t="shared" ref="BD689" si="6766">AR689*AY689+AT689*AY692-AS689*AZ689-AU689*AZ692</f>
        <v>0</v>
      </c>
      <c r="BE689" s="23">
        <f t="shared" ref="BE689" si="6767">(AR689*AZ689+AS689*AY689+AT689*AZ692+AU689*AY692)</f>
        <v>-8990.1076126539647</v>
      </c>
      <c r="BF689" s="8"/>
      <c r="BG689" s="25">
        <f t="shared" ref="BG689" si="6768">COS($BI$8*$B689)</f>
        <v>0.80742296111724621</v>
      </c>
      <c r="BH689" s="26">
        <v>0</v>
      </c>
      <c r="BI689" s="10">
        <v>0</v>
      </c>
      <c r="BJ689" s="85">
        <f t="shared" ref="BJ689" si="6769">$BH$8*SIN($B689*$BI$8)</f>
        <v>1.7699190537270117</v>
      </c>
      <c r="BL689" s="21">
        <f t="shared" ref="BL689" si="6770">BB689*BG689+BD689*BG692-BC689*BH689-BE689*BH692</f>
        <v>142667.22799953699</v>
      </c>
      <c r="BM689" s="24">
        <f t="shared" ref="BM689" si="6771">(BB689*BH689+BC689*BG689+BD689*BH692+BE689*BG692)</f>
        <v>0</v>
      </c>
      <c r="BN689" s="22">
        <f t="shared" ref="BN689" si="6772">BB689*BI689+BD689*BI692-BC689*BJ689-BE689*BJ692</f>
        <v>0</v>
      </c>
      <c r="BO689" s="23">
        <f t="shared" ref="BO689" si="6773">(BB689*BJ689+BC689*BI689+BD689*BJ692+BE689*BI692)</f>
        <v>301600.70903752866</v>
      </c>
      <c r="BQ689" s="27">
        <f t="shared" ref="BQ689" si="6774">20*LOG((2*$BL$8)/(($BL$8*BL689+BN689+$BL$8*BL692+BN692)^2+($BL$8*BM689+BO689+$BL$8*BM692+BO692)^2)^0.5)</f>
        <v>-105.32204578387697</v>
      </c>
      <c r="BS689" s="64">
        <f t="shared" ref="BS689" si="6775">((BL689^2+BM689^2)/(BL692^2+BM692^2))^0.5</f>
        <v>2.1139237806639</v>
      </c>
      <c r="BT689" s="4"/>
      <c r="BU689" s="8"/>
      <c r="BV689" s="8"/>
      <c r="BW689" s="88"/>
      <c r="BX689" s="57"/>
      <c r="BY689" s="8"/>
      <c r="BZ689" s="8"/>
      <c r="CA689" s="8"/>
    </row>
    <row r="690" spans="2:79" ht="18.649999999999999" customHeight="1" thickBot="1">
      <c r="D690" s="25"/>
      <c r="E690" s="10"/>
      <c r="F690" s="10"/>
      <c r="G690" s="31"/>
      <c r="I690" s="29"/>
      <c r="L690" s="30"/>
      <c r="N690" s="29"/>
      <c r="Q690" s="30"/>
      <c r="S690" s="29"/>
      <c r="V690" s="30"/>
      <c r="X690" s="29"/>
      <c r="AA690" s="30"/>
      <c r="AC690" s="29"/>
      <c r="AF690" s="30"/>
      <c r="AH690" s="29"/>
      <c r="AK690" s="30"/>
      <c r="AM690" s="29"/>
      <c r="AP690" s="30"/>
      <c r="AR690" s="29"/>
      <c r="AU690" s="30"/>
      <c r="AW690" s="29"/>
      <c r="AZ690" s="30"/>
      <c r="BB690" s="29"/>
      <c r="BE690" s="30"/>
      <c r="BG690" s="29"/>
      <c r="BJ690" s="30"/>
      <c r="BL690" s="29"/>
      <c r="BO690" s="30"/>
      <c r="BS690" s="65"/>
      <c r="BT690" s="65"/>
      <c r="BU690" s="8"/>
      <c r="BV690" s="8"/>
      <c r="BW690" s="88"/>
      <c r="BX690" s="57"/>
      <c r="BY690" s="8"/>
      <c r="BZ690" s="8"/>
      <c r="CA690" s="8"/>
    </row>
    <row r="691" spans="2:79" ht="18.649999999999999" customHeight="1" thickBot="1">
      <c r="D691" s="254" t="s">
        <v>24</v>
      </c>
      <c r="E691" s="255"/>
      <c r="F691" s="256" t="s">
        <v>25</v>
      </c>
      <c r="G691" s="257"/>
      <c r="H691" s="123"/>
      <c r="I691" s="242" t="s">
        <v>4</v>
      </c>
      <c r="J691" s="243"/>
      <c r="K691" s="244" t="s">
        <v>5</v>
      </c>
      <c r="L691" s="245"/>
      <c r="M691" s="123"/>
      <c r="N691" s="242" t="s">
        <v>6</v>
      </c>
      <c r="O691" s="243"/>
      <c r="P691" s="244" t="s">
        <v>7</v>
      </c>
      <c r="Q691" s="245"/>
      <c r="R691" s="123"/>
      <c r="S691" s="242" t="s">
        <v>34</v>
      </c>
      <c r="T691" s="243"/>
      <c r="U691" s="244" t="s">
        <v>35</v>
      </c>
      <c r="V691" s="245"/>
      <c r="W691" s="123"/>
      <c r="X691" s="242" t="s">
        <v>47</v>
      </c>
      <c r="Y691" s="243"/>
      <c r="Z691" s="244" t="s">
        <v>48</v>
      </c>
      <c r="AA691" s="245"/>
      <c r="AB691" s="127"/>
      <c r="AC691" s="242" t="s">
        <v>63</v>
      </c>
      <c r="AD691" s="243"/>
      <c r="AE691" s="244" t="s">
        <v>8</v>
      </c>
      <c r="AF691" s="245"/>
      <c r="AG691" s="123"/>
      <c r="AH691" s="242" t="s">
        <v>78</v>
      </c>
      <c r="AI691" s="243"/>
      <c r="AJ691" s="244" t="s">
        <v>79</v>
      </c>
      <c r="AK691" s="245"/>
      <c r="AL691" s="127"/>
      <c r="AM691" s="242" t="s">
        <v>67</v>
      </c>
      <c r="AN691" s="243"/>
      <c r="AO691" s="244" t="s">
        <v>66</v>
      </c>
      <c r="AP691" s="245"/>
      <c r="AQ691" s="123"/>
      <c r="AR691" s="242" t="s">
        <v>83</v>
      </c>
      <c r="AS691" s="243"/>
      <c r="AT691" s="244" t="s">
        <v>82</v>
      </c>
      <c r="AU691" s="245"/>
      <c r="AV691" s="127"/>
      <c r="AW691" s="242" t="s">
        <v>71</v>
      </c>
      <c r="AX691" s="243"/>
      <c r="AY691" s="244" t="s">
        <v>70</v>
      </c>
      <c r="AZ691" s="245"/>
      <c r="BA691" s="123"/>
      <c r="BB691" s="124" t="s">
        <v>87</v>
      </c>
      <c r="BC691" s="125"/>
      <c r="BD691" s="122" t="s">
        <v>86</v>
      </c>
      <c r="BE691" s="126"/>
      <c r="BF691" s="127"/>
      <c r="BG691" s="242" t="s">
        <v>74</v>
      </c>
      <c r="BH691" s="243"/>
      <c r="BI691" s="244" t="s">
        <v>75</v>
      </c>
      <c r="BJ691" s="245"/>
      <c r="BK691" s="123"/>
      <c r="BL691" s="242" t="s">
        <v>91</v>
      </c>
      <c r="BM691" s="243"/>
      <c r="BN691" s="244" t="s">
        <v>90</v>
      </c>
      <c r="BO691" s="245"/>
      <c r="BP691" s="123"/>
      <c r="BQ691" s="35" t="s">
        <v>166</v>
      </c>
      <c r="BS691" s="66" t="s">
        <v>121</v>
      </c>
      <c r="BT691" s="65"/>
      <c r="BU691" s="8"/>
      <c r="BV691" s="8"/>
      <c r="BW691" s="88"/>
      <c r="BX691" s="57"/>
      <c r="BY691" s="8"/>
      <c r="BZ691" s="8"/>
      <c r="CA691" s="8"/>
    </row>
    <row r="692" spans="2:79" ht="18.649999999999999" customHeight="1" thickTop="1" thickBot="1">
      <c r="D692" s="15">
        <v>0</v>
      </c>
      <c r="E692" s="145">
        <f t="shared" ref="E692" si="6776">(1/$E$8)*SIN($B689*$F$8)</f>
        <v>0.19665218362602943</v>
      </c>
      <c r="F692" s="15">
        <f t="shared" ref="F692" si="6777">COS($F$8*$B689)</f>
        <v>0.80743499309605693</v>
      </c>
      <c r="G692" s="37">
        <v>0</v>
      </c>
      <c r="I692" s="21">
        <v>0</v>
      </c>
      <c r="J692" s="24">
        <f t="shared" ref="J692" si="6778">(TAN($K$8*$B689))/$J$8</f>
        <v>19.576191536904499</v>
      </c>
      <c r="K692" s="22">
        <v>1</v>
      </c>
      <c r="L692" s="23">
        <v>0</v>
      </c>
      <c r="N692" s="21">
        <f t="shared" ref="N692" si="6779">D692*I689+F692*I692-E692*J689-G692*J692</f>
        <v>0</v>
      </c>
      <c r="O692" s="24">
        <f t="shared" ref="O692" si="6780">(D692*J689+E692*I689+F692*J692+G692*I692)</f>
        <v>16.0031542620736</v>
      </c>
      <c r="P692" s="22">
        <f t="shared" ref="P692" si="6781">D692*K689+F692*K692-E692*L689-G692*L692</f>
        <v>0.80743499309605693</v>
      </c>
      <c r="Q692" s="23">
        <f t="shared" ref="Q692" si="6782">(D692*L689+E692*K689+F692*L692+G692*K692)</f>
        <v>0</v>
      </c>
      <c r="S692" s="15">
        <v>0</v>
      </c>
      <c r="T692" s="145">
        <f t="shared" ref="T692" si="6783">(1/$T$8)*SIN($B689*$U$8)</f>
        <v>0.2972495967549138</v>
      </c>
      <c r="U692" s="15">
        <f t="shared" ref="U692" si="6784">COS($U$8*$B689)</f>
        <v>0.45253076697763883</v>
      </c>
      <c r="V692" s="37">
        <v>0</v>
      </c>
      <c r="X692" s="21">
        <f t="shared" ref="X692" si="6785">N692*S689+P692*S692-O692*T689-Q692*T692</f>
        <v>0</v>
      </c>
      <c r="Y692" s="24">
        <f t="shared" ref="Y692" si="6786">(N692*T689+O692*S689+P692*T692+Q692*S692)</f>
        <v>7.4819293983812463</v>
      </c>
      <c r="Z692" s="22">
        <f t="shared" ref="Z692" si="6787">N692*U689+P692*U692-O692*V689-Q692*V692</f>
        <v>-42.446991184162187</v>
      </c>
      <c r="AA692" s="23">
        <f t="shared" ref="AA692" si="6788">(N692*V689+O692*U689+P692*V692+Q692*U692)</f>
        <v>0</v>
      </c>
      <c r="AB692" s="8"/>
      <c r="AC692" s="21">
        <v>0</v>
      </c>
      <c r="AD692" s="24">
        <f t="shared" ref="AD692" si="6789">(TAN($AE$8*$B689))/$AD$8</f>
        <v>-37.105705176215523</v>
      </c>
      <c r="AE692" s="22">
        <v>1</v>
      </c>
      <c r="AF692" s="23">
        <v>0</v>
      </c>
      <c r="AH692" s="21">
        <f t="shared" ref="AH692" si="6790">X692*AC689+Z692*AC692-Y692*AD689-AA692*AD692</f>
        <v>0</v>
      </c>
      <c r="AI692" s="24">
        <f t="shared" ref="AI692" si="6791">(X692*AD689+Y692*AC689+Z692*AD692+AA692*AC692)</f>
        <v>1582.5074698953226</v>
      </c>
      <c r="AJ692" s="22">
        <f t="shared" ref="AJ692" si="6792">X692*AE689+Z692*AE692-Y692*AF689-AA692*AF692</f>
        <v>-42.446991184162187</v>
      </c>
      <c r="AK692" s="23">
        <f t="shared" ref="AK692" si="6793">(X692*AF689+Y692*AE689+Z692*AF692+AA692*AE692)</f>
        <v>0</v>
      </c>
      <c r="AL692" s="8"/>
      <c r="AM692" s="15">
        <v>0</v>
      </c>
      <c r="AN692" s="85">
        <f t="shared" ref="AN692" si="6794">(1/$AN$8)*SIN($B689*$AO$8)</f>
        <v>0.2972495967549138</v>
      </c>
      <c r="AO692" s="25">
        <f t="shared" ref="AO692" si="6795">COS($AO$8*$B689)</f>
        <v>0.45253076697763883</v>
      </c>
      <c r="AP692" s="37">
        <v>0</v>
      </c>
      <c r="AR692" s="21">
        <f t="shared" ref="AR692" si="6796">AH692*AM689+AJ692*AM692-AI692*AN689-AK692*AN692</f>
        <v>0</v>
      </c>
      <c r="AS692" s="24">
        <f t="shared" ref="AS692" si="6797">(AH692*AN689+AI692*AM689+AJ692*AN692+AK692*AM692)</f>
        <v>703.51596808662146</v>
      </c>
      <c r="AT692" s="22">
        <f t="shared" ref="AT692" si="6798">AH692*AO689+AJ692*AO692-AI692*AP689-AK692*AP692</f>
        <v>-4252.8059350686744</v>
      </c>
      <c r="AU692" s="23">
        <f t="shared" ref="AU692" si="6799">(AH692*AP689+AI692*AO689+AJ692*AP692+AK692*AO692)</f>
        <v>0</v>
      </c>
      <c r="AV692" s="8"/>
      <c r="AW692" s="21">
        <v>0</v>
      </c>
      <c r="AX692" s="24">
        <f t="shared" ref="AX692" si="6800">(TAN($AY$8*$B689))/$AX$8</f>
        <v>19.576191536904499</v>
      </c>
      <c r="AY692" s="22">
        <v>1</v>
      </c>
      <c r="AZ692" s="23">
        <v>0</v>
      </c>
      <c r="BB692" s="21">
        <f t="shared" ref="BB692" si="6801">AR692*AW689+AT692*AW692-AS692*AX689-AU692*AX692</f>
        <v>0</v>
      </c>
      <c r="BC692" s="24">
        <f t="shared" ref="BC692" si="6802">(AR692*AX689+AS692*AW689+AT692*AX692+AU692*AW692)</f>
        <v>-82550.227586101988</v>
      </c>
      <c r="BD692" s="22">
        <f t="shared" ref="BD692" si="6803">AR692*AY689+AT692*AY692-AS692*AZ689-AU692*AZ692</f>
        <v>-4252.8059350686744</v>
      </c>
      <c r="BE692" s="23">
        <f t="shared" ref="BE692" si="6804">(AR692*AZ689+AS692*AY689+AT692*AZ692+AU692*AY692)</f>
        <v>0</v>
      </c>
      <c r="BF692" s="8"/>
      <c r="BG692" s="15">
        <v>0</v>
      </c>
      <c r="BH692" s="85">
        <f t="shared" ref="BH692" si="6805">(1/$BH$8)*SIN($B689*$BI$8)</f>
        <v>0.19665767263633463</v>
      </c>
      <c r="BI692" s="25">
        <f t="shared" ref="BI692" si="6806">COS($BI$8*$B689)</f>
        <v>0.80742296111724621</v>
      </c>
      <c r="BJ692" s="37">
        <v>0</v>
      </c>
      <c r="BL692" s="21">
        <f t="shared" ref="BL692" si="6807">BB692*BG689+BD692*BG692-BC692*BH689-BE692*BH692</f>
        <v>0</v>
      </c>
      <c r="BM692" s="24">
        <f t="shared" ref="BM692" si="6808">(BB692*BH689+BC692*BG689+BD692*BH692+BE692*BG692)</f>
        <v>-67489.296115837657</v>
      </c>
      <c r="BN692" s="22">
        <f t="shared" ref="BN692" si="6809">BB692*BI689+BD692*BI692-BC692*BJ689-BE692*BJ692</f>
        <v>142673.40753299295</v>
      </c>
      <c r="BO692" s="23">
        <f t="shared" ref="BO692" si="6810">(BB692*BJ689+BC692*BI689+BD692*BJ692+BE692*BI692)</f>
        <v>0</v>
      </c>
      <c r="BQ692" s="38">
        <f t="shared" ref="BQ692" si="6811">(180/PI())*ATAN(-1*(($BL$8*BM689+BO689+$BL$8*BM692+BO692)/($BL$8*BL689+BN689+$BL$8*BL692+BN692)))</f>
        <v>-39.367608715551597</v>
      </c>
      <c r="BS692" s="67">
        <f t="shared" ref="BS692" si="6812">20*LOG(((($BL$8*BL689+BN689-$BL$8*BL692-BN692)^2+($BL$8*BM689+BO689-$BL$8*BM692-BO692)^2)/(($BL$8*BL689+BN689+$BL$8*BL692+BN692)^2+($BL$8*BM689+BO689+$BL$8*BM692+BO692)^2))^0.5)</f>
        <v>-1.2751977119554311E-10</v>
      </c>
      <c r="BT692" s="65"/>
      <c r="BU692" s="8"/>
      <c r="BV692" s="8"/>
      <c r="BW692" s="88"/>
      <c r="BX692" s="57"/>
      <c r="BY692" s="8"/>
      <c r="BZ692" s="8"/>
      <c r="CA692" s="8"/>
    </row>
    <row r="693" spans="2:79" ht="18.649999999999999" customHeight="1">
      <c r="BS693" s="32"/>
      <c r="BU693" s="8"/>
      <c r="BV693" s="8"/>
      <c r="BW693" s="88"/>
      <c r="BX693" s="57"/>
      <c r="BY693" s="8"/>
      <c r="BZ693" s="8"/>
      <c r="CA693" s="8"/>
    </row>
    <row r="694" spans="2:79" ht="18.649999999999999" customHeight="1" thickBot="1">
      <c r="D694" s="8"/>
      <c r="E694" s="8" t="s">
        <v>93</v>
      </c>
      <c r="F694" s="8"/>
      <c r="G694" s="8"/>
      <c r="H694" s="8"/>
      <c r="I694" s="8"/>
      <c r="J694" s="8" t="s">
        <v>94</v>
      </c>
      <c r="K694" s="8"/>
      <c r="L694" s="8"/>
      <c r="M694" s="8"/>
      <c r="N694" s="8"/>
      <c r="O694" s="8" t="s">
        <v>95</v>
      </c>
      <c r="P694" s="8"/>
      <c r="Q694" s="8"/>
      <c r="R694" s="8"/>
      <c r="S694" s="8"/>
      <c r="T694" s="8" t="s">
        <v>96</v>
      </c>
      <c r="U694" s="8"/>
      <c r="V694" s="8"/>
      <c r="W694" s="8"/>
      <c r="X694" s="8"/>
      <c r="Y694" s="8" t="s">
        <v>97</v>
      </c>
      <c r="Z694" s="8"/>
      <c r="AA694" s="8"/>
      <c r="AB694" s="8"/>
      <c r="AC694" s="8"/>
      <c r="AD694" s="8" t="s">
        <v>98</v>
      </c>
      <c r="AE694" s="8"/>
      <c r="AF694" s="8"/>
      <c r="AG694" s="8"/>
      <c r="AH694" s="8"/>
      <c r="AI694" s="8" t="s">
        <v>99</v>
      </c>
      <c r="AJ694" s="8"/>
      <c r="AK694" s="8"/>
      <c r="AL694" s="8"/>
      <c r="AM694" s="8"/>
      <c r="AN694" s="8" t="s">
        <v>96</v>
      </c>
      <c r="AO694" s="8"/>
      <c r="AP694" s="8"/>
      <c r="AQ694" s="8"/>
      <c r="AR694" s="8"/>
      <c r="AS694" s="8" t="s">
        <v>100</v>
      </c>
      <c r="AT694" s="8"/>
      <c r="AU694" s="8"/>
      <c r="AV694" s="8"/>
      <c r="AW694" s="8"/>
      <c r="AX694" s="8" t="s">
        <v>94</v>
      </c>
      <c r="AY694" s="8"/>
      <c r="AZ694" s="8"/>
      <c r="BA694" s="8"/>
      <c r="BB694" s="8"/>
      <c r="BC694" s="8" t="s">
        <v>101</v>
      </c>
      <c r="BD694" s="8"/>
      <c r="BE694" s="8"/>
      <c r="BF694" s="8"/>
      <c r="BG694" s="8"/>
      <c r="BH694" s="8" t="s">
        <v>96</v>
      </c>
      <c r="BI694" s="8"/>
      <c r="BJ694" s="8"/>
      <c r="BK694" s="8"/>
      <c r="BL694" s="8"/>
      <c r="BM694" s="8" t="s">
        <v>102</v>
      </c>
      <c r="BN694" s="8"/>
      <c r="BO694" s="8"/>
      <c r="BP694" s="8"/>
      <c r="BU694" s="8"/>
      <c r="BV694" s="8"/>
      <c r="BW694" s="88"/>
      <c r="BX694" s="57"/>
      <c r="BY694" s="8"/>
      <c r="BZ694" s="8"/>
      <c r="CA694" s="8"/>
    </row>
    <row r="695" spans="2:79" ht="18.649999999999999" customHeight="1" thickBot="1">
      <c r="B695" s="16"/>
      <c r="D695" s="250" t="s">
        <v>22</v>
      </c>
      <c r="E695" s="251"/>
      <c r="F695" s="252" t="s">
        <v>23</v>
      </c>
      <c r="G695" s="253"/>
      <c r="H695" s="123"/>
      <c r="I695" s="242" t="s">
        <v>1</v>
      </c>
      <c r="J695" s="243"/>
      <c r="K695" s="244" t="s">
        <v>2</v>
      </c>
      <c r="L695" s="245"/>
      <c r="M695" s="123"/>
      <c r="N695" s="242" t="s">
        <v>43</v>
      </c>
      <c r="O695" s="243"/>
      <c r="P695" s="244" t="s">
        <v>44</v>
      </c>
      <c r="Q695" s="245"/>
      <c r="R695" s="123"/>
      <c r="S695" s="242" t="s">
        <v>32</v>
      </c>
      <c r="T695" s="243"/>
      <c r="U695" s="244" t="s">
        <v>33</v>
      </c>
      <c r="V695" s="245"/>
      <c r="W695" s="123"/>
      <c r="X695" s="242" t="s">
        <v>45</v>
      </c>
      <c r="Y695" s="243"/>
      <c r="Z695" s="244" t="s">
        <v>46</v>
      </c>
      <c r="AA695" s="245"/>
      <c r="AB695" s="127"/>
      <c r="AC695" s="242" t="s">
        <v>62</v>
      </c>
      <c r="AD695" s="243"/>
      <c r="AE695" s="244" t="s">
        <v>3</v>
      </c>
      <c r="AF695" s="245"/>
      <c r="AG695" s="123"/>
      <c r="AH695" s="242" t="s">
        <v>76</v>
      </c>
      <c r="AI695" s="243"/>
      <c r="AJ695" s="244" t="s">
        <v>77</v>
      </c>
      <c r="AK695" s="245"/>
      <c r="AL695" s="127"/>
      <c r="AM695" s="242" t="s">
        <v>64</v>
      </c>
      <c r="AN695" s="243"/>
      <c r="AO695" s="244" t="s">
        <v>65</v>
      </c>
      <c r="AP695" s="245"/>
      <c r="AQ695" s="123"/>
      <c r="AR695" s="242" t="s">
        <v>80</v>
      </c>
      <c r="AS695" s="243"/>
      <c r="AT695" s="244" t="s">
        <v>81</v>
      </c>
      <c r="AU695" s="245"/>
      <c r="AV695" s="127"/>
      <c r="AW695" s="242" t="s">
        <v>68</v>
      </c>
      <c r="AX695" s="243"/>
      <c r="AY695" s="244" t="s">
        <v>69</v>
      </c>
      <c r="AZ695" s="245"/>
      <c r="BA695" s="123"/>
      <c r="BB695" s="246" t="s">
        <v>84</v>
      </c>
      <c r="BC695" s="247"/>
      <c r="BD695" s="248" t="s">
        <v>85</v>
      </c>
      <c r="BE695" s="249"/>
      <c r="BF695" s="127"/>
      <c r="BG695" s="242" t="s">
        <v>72</v>
      </c>
      <c r="BH695" s="243"/>
      <c r="BI695" s="244" t="s">
        <v>73</v>
      </c>
      <c r="BJ695" s="245"/>
      <c r="BK695" s="123"/>
      <c r="BL695" s="242" t="s">
        <v>88</v>
      </c>
      <c r="BM695" s="243"/>
      <c r="BN695" s="244" t="s">
        <v>89</v>
      </c>
      <c r="BO695" s="245"/>
      <c r="BP695" s="123"/>
      <c r="BQ695" s="19" t="s">
        <v>165</v>
      </c>
      <c r="BS695" s="63" t="s">
        <v>120</v>
      </c>
      <c r="BT695" s="4"/>
      <c r="BU695" s="8"/>
      <c r="BV695" s="8"/>
      <c r="BW695" s="88"/>
      <c r="BX695" s="57"/>
      <c r="BY695" s="8"/>
      <c r="BZ695" s="8"/>
      <c r="CA695" s="8"/>
    </row>
    <row r="696" spans="2:79" ht="18.649999999999999" customHeight="1" thickTop="1" thickBot="1">
      <c r="B696" s="39">
        <v>1.92</v>
      </c>
      <c r="D696" s="25">
        <f t="shared" ref="D696" si="6813">COS($F$8*$B696)</f>
        <v>0.80349862592082122</v>
      </c>
      <c r="E696" s="26">
        <v>0</v>
      </c>
      <c r="F696" s="10">
        <v>0</v>
      </c>
      <c r="G696" s="85">
        <f t="shared" ref="G696" si="6814">$E$8*SIN($B696*$F$8)</f>
        <v>1.7859198255493358</v>
      </c>
      <c r="I696" s="21">
        <v>1</v>
      </c>
      <c r="J696" s="24">
        <v>0</v>
      </c>
      <c r="K696" s="22">
        <v>0</v>
      </c>
      <c r="L696" s="23">
        <v>0</v>
      </c>
      <c r="N696" s="21">
        <f t="shared" ref="N696" si="6815">D696*I696+F696*I699-E696*J696-G696*J699</f>
        <v>-43.846745109254698</v>
      </c>
      <c r="O696" s="24">
        <f t="shared" ref="O696" si="6816">(D696*J696+E696*I696+F696*J699+G696*I699)</f>
        <v>0</v>
      </c>
      <c r="P696" s="22">
        <f t="shared" ref="P696" si="6817">D696*K696+F696*K699-E696*L696-G696*L699</f>
        <v>0</v>
      </c>
      <c r="Q696" s="23">
        <f t="shared" ref="Q696" si="6818">(D696*L696+E696*K696+F696*L699+G696*K699)</f>
        <v>1.7859198255493358</v>
      </c>
      <c r="S696" s="25">
        <f t="shared" ref="S696" si="6819">COS($U$8*$B696)</f>
        <v>0.44216386701936256</v>
      </c>
      <c r="T696" s="26">
        <v>0</v>
      </c>
      <c r="U696" s="10">
        <v>0</v>
      </c>
      <c r="V696" s="85">
        <f t="shared" ref="V696" si="6820">$T$8*SIN($B696*$U$8)</f>
        <v>2.6908028601743297</v>
      </c>
      <c r="X696" s="21">
        <f t="shared" ref="X696" si="6821">N696*S696+P696*S699-O696*T696-Q696*T699</f>
        <v>-19.921397282012624</v>
      </c>
      <c r="Y696" s="24">
        <f t="shared" ref="Y696" si="6822">(N696*T696+O696*S696+P696*T699+Q696*S699)</f>
        <v>0</v>
      </c>
      <c r="Z696" s="22">
        <f t="shared" ref="Z696" si="6823">N696*U696+P696*U699-O696*V696-Q696*V699</f>
        <v>0</v>
      </c>
      <c r="AA696" s="23">
        <f t="shared" ref="AA696" si="6824">(N696*V696+O696*U696+P696*V699+Q696*U699)</f>
        <v>-117.1932779330659</v>
      </c>
      <c r="AB696" s="8"/>
      <c r="AC696" s="21">
        <v>1</v>
      </c>
      <c r="AD696" s="24">
        <v>0</v>
      </c>
      <c r="AE696" s="22">
        <v>0</v>
      </c>
      <c r="AF696" s="23">
        <v>0</v>
      </c>
      <c r="AH696" s="21">
        <f t="shared" ref="AH696" si="6825">X696*AC696+Z696*AC699-Y696*AD696-AA696*AD699</f>
        <v>-3037.6965471738395</v>
      </c>
      <c r="AI696" s="24">
        <f t="shared" ref="AI696" si="6826">(X696*AD696+Y696*AC696+Z696*AD699+AA696*AC699)</f>
        <v>0</v>
      </c>
      <c r="AJ696" s="22">
        <f t="shared" ref="AJ696" si="6827">X696*AE696+Z696*AE699-Y696*AF696-AA696*AF699</f>
        <v>0</v>
      </c>
      <c r="AK696" s="23">
        <f t="shared" ref="AK696" si="6828">(X696*AF696+Y696*AE696+Z696*AF699+AA696*AE699)</f>
        <v>-117.1932779330659</v>
      </c>
      <c r="AL696" s="8"/>
      <c r="AM696" s="25">
        <f t="shared" ref="AM696" si="6829">COS($AO$8*$B696)</f>
        <v>0.44216386701936256</v>
      </c>
      <c r="AN696" s="26">
        <v>0</v>
      </c>
      <c r="AO696" s="10">
        <v>0</v>
      </c>
      <c r="AP696" s="85">
        <f t="shared" ref="AP696" si="6830">$AN$8*SIN($B696*$AO$8)</f>
        <v>2.6908028601743297</v>
      </c>
      <c r="AR696" s="21">
        <f t="shared" ref="AR696" si="6831">AH696*AM696+AJ696*AM699-AI696*AN696-AK696*AN699</f>
        <v>-1308.1214290791395</v>
      </c>
      <c r="AS696" s="24">
        <f t="shared" ref="AS696" si="6832">(AH696*AN696+AI696*AM696+AJ696*AN699+AK696*AM699)</f>
        <v>0</v>
      </c>
      <c r="AT696" s="22">
        <f t="shared" ref="AT696" si="6833">AH696*AO696+AJ696*AO699-AI696*AP696-AK696*AP699</f>
        <v>0</v>
      </c>
      <c r="AU696" s="23">
        <f t="shared" ref="AU696" si="6834">(AH696*AP696+AI696*AO696+AJ696*AP699+AK696*AO699)</f>
        <v>-8225.6611904366127</v>
      </c>
      <c r="AV696" s="8"/>
      <c r="AW696" s="21">
        <v>1</v>
      </c>
      <c r="AX696" s="24">
        <v>0</v>
      </c>
      <c r="AY696" s="22">
        <v>0</v>
      </c>
      <c r="AZ696" s="23">
        <v>0</v>
      </c>
      <c r="BB696" s="21">
        <f t="shared" ref="BB696" si="6835">AR696*AW696+AT696*AW699-AS696*AX696-AU696*AX699</f>
        <v>204343.76270463155</v>
      </c>
      <c r="BC696" s="24">
        <f t="shared" ref="BC696" si="6836">(AR696*AX696+AS696*AW696+AT696*AX699+AU696*AW699)</f>
        <v>0</v>
      </c>
      <c r="BD696" s="22">
        <f t="shared" ref="BD696" si="6837">AR696*AY696+AT696*AY699-AS696*AZ696-AU696*AZ699</f>
        <v>0</v>
      </c>
      <c r="BE696" s="23">
        <f t="shared" ref="BE696" si="6838">(AR696*AZ696+AS696*AY696+AT696*AZ699+AU696*AY699)</f>
        <v>-8225.6611904366127</v>
      </c>
      <c r="BF696" s="8"/>
      <c r="BG696" s="25">
        <f t="shared" ref="BG696" si="6839">COS($BI$8*$B696)</f>
        <v>0.80348635702888782</v>
      </c>
      <c r="BH696" s="26">
        <v>0</v>
      </c>
      <c r="BI696" s="10">
        <v>0</v>
      </c>
      <c r="BJ696" s="85">
        <f t="shared" ref="BJ696" si="6840">$BH$8*SIN($B696*$BI$8)</f>
        <v>1.7859695032715479</v>
      </c>
      <c r="BL696" s="21">
        <f t="shared" ref="BL696" si="6841">BB696*BG696+BD696*BG699-BC696*BH696-BE696*BH699</f>
        <v>165819.73436938261</v>
      </c>
      <c r="BM696" s="24">
        <f t="shared" ref="BM696" si="6842">(BB696*BH696+BC696*BG696+BD696*BH699+BE696*BG699)</f>
        <v>0</v>
      </c>
      <c r="BN696" s="22">
        <f t="shared" ref="BN696" si="6843">BB696*BI696+BD696*BI699-BC696*BJ696-BE696*BJ699</f>
        <v>0</v>
      </c>
      <c r="BO696" s="23">
        <f t="shared" ref="BO696" si="6844">(BB696*BJ696+BC696*BI696+BD696*BJ699+BE696*BI699)</f>
        <v>358342.52183017205</v>
      </c>
      <c r="BQ696" s="27">
        <f t="shared" ref="BQ696" si="6845">20*LOG((2*$BL$8)/(($BL$8*BL696+BN696+$BL$8*BL699+BN699)^2+($BL$8*BM696+BO696+$BL$8*BM699+BO699)^2)^0.5)</f>
        <v>-106.7507311053342</v>
      </c>
      <c r="BS696" s="64">
        <f t="shared" ref="BS696" si="6846">((BL696^2+BM696^2)/(BL699^2+BM699^2))^0.5</f>
        <v>2.1609427335653599</v>
      </c>
      <c r="BT696" s="4"/>
      <c r="BU696" s="8"/>
      <c r="BV696" s="8"/>
      <c r="BW696" s="88"/>
      <c r="BX696" s="57"/>
      <c r="BY696" s="8"/>
      <c r="BZ696" s="8"/>
      <c r="CA696" s="8"/>
    </row>
    <row r="697" spans="2:79" ht="18.649999999999999" customHeight="1" thickBot="1">
      <c r="D697" s="25"/>
      <c r="E697" s="10"/>
      <c r="F697" s="10"/>
      <c r="G697" s="31"/>
      <c r="I697" s="29"/>
      <c r="L697" s="30"/>
      <c r="N697" s="29"/>
      <c r="Q697" s="30"/>
      <c r="S697" s="29"/>
      <c r="V697" s="30"/>
      <c r="X697" s="29"/>
      <c r="AA697" s="30"/>
      <c r="AC697" s="29"/>
      <c r="AF697" s="30"/>
      <c r="AH697" s="29"/>
      <c r="AK697" s="30"/>
      <c r="AM697" s="29"/>
      <c r="AP697" s="30"/>
      <c r="AR697" s="29"/>
      <c r="AU697" s="30"/>
      <c r="AW697" s="29"/>
      <c r="AZ697" s="30"/>
      <c r="BB697" s="29"/>
      <c r="BE697" s="30"/>
      <c r="BG697" s="29"/>
      <c r="BJ697" s="30"/>
      <c r="BL697" s="29"/>
      <c r="BO697" s="30"/>
      <c r="BS697" s="65"/>
      <c r="BT697" s="65"/>
      <c r="BU697" s="8"/>
      <c r="BV697" s="8"/>
      <c r="BW697" s="88"/>
      <c r="BX697" s="57"/>
      <c r="BY697" s="8"/>
      <c r="BZ697" s="8"/>
      <c r="CA697" s="8"/>
    </row>
    <row r="698" spans="2:79" ht="18.649999999999999" customHeight="1" thickBot="1">
      <c r="D698" s="254" t="s">
        <v>24</v>
      </c>
      <c r="E698" s="255"/>
      <c r="F698" s="256" t="s">
        <v>25</v>
      </c>
      <c r="G698" s="257"/>
      <c r="H698" s="123"/>
      <c r="I698" s="242" t="s">
        <v>4</v>
      </c>
      <c r="J698" s="243"/>
      <c r="K698" s="244" t="s">
        <v>5</v>
      </c>
      <c r="L698" s="245"/>
      <c r="M698" s="123"/>
      <c r="N698" s="242" t="s">
        <v>6</v>
      </c>
      <c r="O698" s="243"/>
      <c r="P698" s="244" t="s">
        <v>7</v>
      </c>
      <c r="Q698" s="245"/>
      <c r="R698" s="123"/>
      <c r="S698" s="242" t="s">
        <v>34</v>
      </c>
      <c r="T698" s="243"/>
      <c r="U698" s="244" t="s">
        <v>35</v>
      </c>
      <c r="V698" s="245"/>
      <c r="W698" s="123"/>
      <c r="X698" s="242" t="s">
        <v>47</v>
      </c>
      <c r="Y698" s="243"/>
      <c r="Z698" s="244" t="s">
        <v>48</v>
      </c>
      <c r="AA698" s="245"/>
      <c r="AB698" s="127"/>
      <c r="AC698" s="242" t="s">
        <v>63</v>
      </c>
      <c r="AD698" s="243"/>
      <c r="AE698" s="244" t="s">
        <v>8</v>
      </c>
      <c r="AF698" s="245"/>
      <c r="AG698" s="123"/>
      <c r="AH698" s="242" t="s">
        <v>78</v>
      </c>
      <c r="AI698" s="243"/>
      <c r="AJ698" s="244" t="s">
        <v>79</v>
      </c>
      <c r="AK698" s="245"/>
      <c r="AL698" s="127"/>
      <c r="AM698" s="242" t="s">
        <v>67</v>
      </c>
      <c r="AN698" s="243"/>
      <c r="AO698" s="244" t="s">
        <v>66</v>
      </c>
      <c r="AP698" s="245"/>
      <c r="AQ698" s="123"/>
      <c r="AR698" s="242" t="s">
        <v>83</v>
      </c>
      <c r="AS698" s="243"/>
      <c r="AT698" s="244" t="s">
        <v>82</v>
      </c>
      <c r="AU698" s="245"/>
      <c r="AV698" s="127"/>
      <c r="AW698" s="242" t="s">
        <v>71</v>
      </c>
      <c r="AX698" s="243"/>
      <c r="AY698" s="244" t="s">
        <v>70</v>
      </c>
      <c r="AZ698" s="245"/>
      <c r="BA698" s="123"/>
      <c r="BB698" s="124" t="s">
        <v>87</v>
      </c>
      <c r="BC698" s="125"/>
      <c r="BD698" s="122" t="s">
        <v>86</v>
      </c>
      <c r="BE698" s="126"/>
      <c r="BF698" s="127"/>
      <c r="BG698" s="242" t="s">
        <v>74</v>
      </c>
      <c r="BH698" s="243"/>
      <c r="BI698" s="244" t="s">
        <v>75</v>
      </c>
      <c r="BJ698" s="245"/>
      <c r="BK698" s="123"/>
      <c r="BL698" s="242" t="s">
        <v>91</v>
      </c>
      <c r="BM698" s="243"/>
      <c r="BN698" s="244" t="s">
        <v>90</v>
      </c>
      <c r="BO698" s="245"/>
      <c r="BP698" s="123"/>
      <c r="BQ698" s="35" t="s">
        <v>166</v>
      </c>
      <c r="BS698" s="66" t="s">
        <v>121</v>
      </c>
      <c r="BT698" s="65"/>
      <c r="BU698" s="8"/>
      <c r="BV698" s="8"/>
      <c r="BW698" s="88"/>
      <c r="BX698" s="57"/>
      <c r="BY698" s="8"/>
      <c r="BZ698" s="8"/>
      <c r="CA698" s="8"/>
    </row>
    <row r="699" spans="2:79" ht="18.649999999999999" customHeight="1" thickTop="1" thickBot="1">
      <c r="D699" s="15">
        <v>0</v>
      </c>
      <c r="E699" s="145">
        <f t="shared" ref="E699" si="6847">(1/$E$8)*SIN($B696*$F$8)</f>
        <v>0.1984355361721484</v>
      </c>
      <c r="F699" s="15">
        <f t="shared" ref="F699" si="6848">COS($F$8*$B696)</f>
        <v>0.80349862592082122</v>
      </c>
      <c r="G699" s="37">
        <v>0</v>
      </c>
      <c r="I699" s="21">
        <v>0</v>
      </c>
      <c r="J699" s="24">
        <f t="shared" ref="J699" si="6849">(TAN($K$8*$B696))/$J$8</f>
        <v>25.001258789118058</v>
      </c>
      <c r="K699" s="22">
        <v>1</v>
      </c>
      <c r="L699" s="23">
        <v>0</v>
      </c>
      <c r="N699" s="21">
        <f t="shared" ref="N699" si="6850">D699*I696+F699*I699-E699*J696-G699*J699</f>
        <v>0</v>
      </c>
      <c r="O699" s="24">
        <f t="shared" ref="O699" si="6851">(D699*J696+E699*I696+F699*J699+G699*I699)</f>
        <v>20.286912619519363</v>
      </c>
      <c r="P699" s="22">
        <f t="shared" ref="P699" si="6852">D699*K696+F699*K699-E699*L696-G699*L699</f>
        <v>0.80349862592082122</v>
      </c>
      <c r="Q699" s="23">
        <f t="shared" ref="Q699" si="6853">(D699*L696+E699*K696+F699*L699+G699*K699)</f>
        <v>0</v>
      </c>
      <c r="S699" s="15">
        <v>0</v>
      </c>
      <c r="T699" s="145">
        <f t="shared" ref="T699" si="6854">(1/$T$8)*SIN($B696*$U$8)</f>
        <v>0.2989780955749255</v>
      </c>
      <c r="U699" s="15">
        <f t="shared" ref="U699" si="6855">COS($U$8*$B696)</f>
        <v>0.44216386701936256</v>
      </c>
      <c r="V699" s="37">
        <v>0</v>
      </c>
      <c r="X699" s="21">
        <f t="shared" ref="X699" si="6856">N699*S696+P699*S699-O699*T696-Q699*T699</f>
        <v>0</v>
      </c>
      <c r="Y699" s="24">
        <f t="shared" ref="Y699" si="6857">(N699*T696+O699*S696+P699*T699+Q699*S699)</f>
        <v>9.2103682227054637</v>
      </c>
      <c r="Z699" s="22">
        <f t="shared" ref="Z699" si="6858">N699*U696+P699*U699-O699*V696-Q699*V699</f>
        <v>-54.232804441127513</v>
      </c>
      <c r="AA699" s="23">
        <f t="shared" ref="AA699" si="6859">(N699*V696+O699*U696+P699*V699+Q699*U699)</f>
        <v>0</v>
      </c>
      <c r="AB699" s="8"/>
      <c r="AC699" s="21">
        <v>0</v>
      </c>
      <c r="AD699" s="24">
        <f t="shared" ref="AD699" si="6860">(TAN($AE$8*$B696))/$AD$8</f>
        <v>-25.750411654287948</v>
      </c>
      <c r="AE699" s="22">
        <v>1</v>
      </c>
      <c r="AF699" s="23">
        <v>0</v>
      </c>
      <c r="AH699" s="21">
        <f t="shared" ref="AH699" si="6861">X699*AC696+Z699*AC699-Y699*AD696-AA699*AD699</f>
        <v>0</v>
      </c>
      <c r="AI699" s="24">
        <f t="shared" ref="AI699" si="6862">(X699*AD696+Y699*AC696+Z699*AD699+AA699*AC699)</f>
        <v>1405.7274077482346</v>
      </c>
      <c r="AJ699" s="22">
        <f t="shared" ref="AJ699" si="6863">X699*AE696+Z699*AE699-Y699*AF696-AA699*AF699</f>
        <v>-54.232804441127513</v>
      </c>
      <c r="AK699" s="23">
        <f t="shared" ref="AK699" si="6864">(X699*AF696+Y699*AE696+Z699*AF699+AA699*AE699)</f>
        <v>0</v>
      </c>
      <c r="AL699" s="8"/>
      <c r="AM699" s="15">
        <v>0</v>
      </c>
      <c r="AN699" s="85">
        <f t="shared" ref="AN699" si="6865">(1/$AN$8)*SIN($B696*$AO$8)</f>
        <v>0.2989780955749255</v>
      </c>
      <c r="AO699" s="25">
        <f t="shared" ref="AO699" si="6866">COS($AO$8*$B696)</f>
        <v>0.44216386701936256</v>
      </c>
      <c r="AP699" s="37">
        <v>0</v>
      </c>
      <c r="AR699" s="21">
        <f t="shared" ref="AR699" si="6867">AH699*AM696+AJ699*AM699-AI699*AN696-AK699*AN699</f>
        <v>0</v>
      </c>
      <c r="AS699" s="24">
        <f t="shared" ref="AS699" si="6868">(AH699*AN696+AI699*AM696+AJ699*AN699+AK699*AM699)</f>
        <v>605.34744599556791</v>
      </c>
      <c r="AT699" s="22">
        <f t="shared" ref="AT699" si="6869">AH699*AO696+AJ699*AO699-AI699*AP696-AK699*AP699</f>
        <v>-3806.5151159253896</v>
      </c>
      <c r="AU699" s="23">
        <f t="shared" ref="AU699" si="6870">(AH699*AP696+AI699*AO696+AJ699*AP699+AK699*AO699)</f>
        <v>0</v>
      </c>
      <c r="AV699" s="8"/>
      <c r="AW699" s="21">
        <v>0</v>
      </c>
      <c r="AX699" s="24">
        <f t="shared" ref="AX699" si="6871">(TAN($AY$8*$B696))/$AX$8</f>
        <v>25.001258789118058</v>
      </c>
      <c r="AY699" s="22">
        <v>1</v>
      </c>
      <c r="AZ699" s="23">
        <v>0</v>
      </c>
      <c r="BB699" s="21">
        <f t="shared" ref="BB699" si="6872">AR699*AW696+AT699*AW699-AS699*AX696-AU699*AX699</f>
        <v>0</v>
      </c>
      <c r="BC699" s="24">
        <f t="shared" ref="BC699" si="6873">(AR699*AX696+AS699*AW696+AT699*AX699+AU699*AW699)</f>
        <v>-94562.322051944837</v>
      </c>
      <c r="BD699" s="22">
        <f t="shared" ref="BD699" si="6874">AR699*AY696+AT699*AY699-AS699*AZ696-AU699*AZ699</f>
        <v>-3806.5151159253896</v>
      </c>
      <c r="BE699" s="23">
        <f t="shared" ref="BE699" si="6875">(AR699*AZ696+AS699*AY696+AT699*AZ699+AU699*AY699)</f>
        <v>0</v>
      </c>
      <c r="BF699" s="8"/>
      <c r="BG699" s="15">
        <v>0</v>
      </c>
      <c r="BH699" s="85">
        <f t="shared" ref="BH699" si="6876">(1/$BH$8)*SIN($B696*$BI$8)</f>
        <v>0.19844105591906086</v>
      </c>
      <c r="BI699" s="25">
        <f t="shared" ref="BI699" si="6877">COS($BI$8*$B696)</f>
        <v>0.80348635702888782</v>
      </c>
      <c r="BJ699" s="37">
        <v>0</v>
      </c>
      <c r="BL699" s="21">
        <f t="shared" ref="BL699" si="6878">BB699*BG696+BD699*BG699-BC699*BH696-BE699*BH699</f>
        <v>0</v>
      </c>
      <c r="BM699" s="24">
        <f t="shared" ref="BM699" si="6879">(BB699*BH696+BC699*BG696+BD699*BH699+BE699*BG699)</f>
        <v>-76734.904536685732</v>
      </c>
      <c r="BN699" s="22">
        <f t="shared" ref="BN699" si="6880">BB699*BI696+BD699*BI699-BC699*BJ696-BE699*BJ699</f>
        <v>165826.94037984579</v>
      </c>
      <c r="BO699" s="23">
        <f t="shared" ref="BO699" si="6881">(BB699*BJ696+BC699*BI696+BD699*BJ699+BE699*BI699)</f>
        <v>0</v>
      </c>
      <c r="BQ699" s="38">
        <f t="shared" ref="BQ699" si="6882">(180/PI())*ATAN(-1*(($BL$8*BM696+BO696+$BL$8*BM699+BO699)/($BL$8*BL696+BN696+$BL$8*BL699+BN699)))</f>
        <v>-40.335231488473951</v>
      </c>
      <c r="BS699" s="67">
        <f t="shared" ref="BS699" si="6883">20*LOG(((($BL$8*BL696+BN696-$BL$8*BL699-BN699)^2+($BL$8*BM696+BO696-$BL$8*BM699-BO699)^2)/(($BL$8*BL696+BN696+$BL$8*BL699+BN699)^2+($BL$8*BM696+BO696+$BL$8*BM699+BO699)^2))^0.5)</f>
        <v>-9.1772152009961489E-11</v>
      </c>
      <c r="BT699" s="65"/>
      <c r="BU699" s="8"/>
      <c r="BV699" s="8"/>
      <c r="BW699" s="88"/>
      <c r="BX699" s="57"/>
      <c r="BY699" s="8"/>
      <c r="BZ699" s="8"/>
      <c r="CA699" s="8"/>
    </row>
    <row r="700" spans="2:79" ht="18.649999999999999" customHeight="1">
      <c r="BS700" s="32"/>
      <c r="BU700" s="8"/>
      <c r="BV700" s="8"/>
      <c r="BW700" s="88"/>
      <c r="BX700" s="57"/>
      <c r="BY700" s="8"/>
      <c r="BZ700" s="8"/>
      <c r="CA700" s="8"/>
    </row>
    <row r="701" spans="2:79" ht="18.649999999999999" customHeight="1" thickBot="1">
      <c r="D701" s="8"/>
      <c r="E701" s="8" t="s">
        <v>93</v>
      </c>
      <c r="F701" s="8"/>
      <c r="G701" s="8"/>
      <c r="H701" s="8"/>
      <c r="I701" s="8"/>
      <c r="J701" s="8" t="s">
        <v>94</v>
      </c>
      <c r="K701" s="8"/>
      <c r="L701" s="8"/>
      <c r="M701" s="8"/>
      <c r="N701" s="8"/>
      <c r="O701" s="8" t="s">
        <v>95</v>
      </c>
      <c r="P701" s="8"/>
      <c r="Q701" s="8"/>
      <c r="R701" s="8"/>
      <c r="S701" s="8"/>
      <c r="T701" s="8" t="s">
        <v>96</v>
      </c>
      <c r="U701" s="8"/>
      <c r="V701" s="8"/>
      <c r="W701" s="8"/>
      <c r="X701" s="8"/>
      <c r="Y701" s="8" t="s">
        <v>97</v>
      </c>
      <c r="Z701" s="8"/>
      <c r="AA701" s="8"/>
      <c r="AB701" s="8"/>
      <c r="AC701" s="8"/>
      <c r="AD701" s="8" t="s">
        <v>98</v>
      </c>
      <c r="AE701" s="8"/>
      <c r="AF701" s="8"/>
      <c r="AG701" s="8"/>
      <c r="AH701" s="8"/>
      <c r="AI701" s="8" t="s">
        <v>99</v>
      </c>
      <c r="AJ701" s="8"/>
      <c r="AK701" s="8"/>
      <c r="AL701" s="8"/>
      <c r="AM701" s="8"/>
      <c r="AN701" s="8" t="s">
        <v>96</v>
      </c>
      <c r="AO701" s="8"/>
      <c r="AP701" s="8"/>
      <c r="AQ701" s="8"/>
      <c r="AR701" s="8"/>
      <c r="AS701" s="8" t="s">
        <v>100</v>
      </c>
      <c r="AT701" s="8"/>
      <c r="AU701" s="8"/>
      <c r="AV701" s="8"/>
      <c r="AW701" s="8"/>
      <c r="AX701" s="8" t="s">
        <v>94</v>
      </c>
      <c r="AY701" s="8"/>
      <c r="AZ701" s="8"/>
      <c r="BA701" s="8"/>
      <c r="BB701" s="8"/>
      <c r="BC701" s="8" t="s">
        <v>101</v>
      </c>
      <c r="BD701" s="8"/>
      <c r="BE701" s="8"/>
      <c r="BF701" s="8"/>
      <c r="BG701" s="8"/>
      <c r="BH701" s="8" t="s">
        <v>96</v>
      </c>
      <c r="BI701" s="8"/>
      <c r="BJ701" s="8"/>
      <c r="BK701" s="8"/>
      <c r="BL701" s="8"/>
      <c r="BM701" s="8" t="s">
        <v>102</v>
      </c>
      <c r="BN701" s="8"/>
      <c r="BO701" s="8"/>
      <c r="BP701" s="8"/>
      <c r="BU701" s="8"/>
      <c r="BV701" s="8"/>
      <c r="BW701" s="88"/>
      <c r="BX701" s="57"/>
      <c r="BY701" s="8"/>
      <c r="BZ701" s="8"/>
      <c r="CA701" s="8"/>
    </row>
    <row r="702" spans="2:79" ht="18.649999999999999" customHeight="1" thickBot="1">
      <c r="B702" s="16"/>
      <c r="D702" s="250" t="s">
        <v>22</v>
      </c>
      <c r="E702" s="251"/>
      <c r="F702" s="252" t="s">
        <v>23</v>
      </c>
      <c r="G702" s="253"/>
      <c r="H702" s="123"/>
      <c r="I702" s="242" t="s">
        <v>1</v>
      </c>
      <c r="J702" s="243"/>
      <c r="K702" s="244" t="s">
        <v>2</v>
      </c>
      <c r="L702" s="245"/>
      <c r="M702" s="123"/>
      <c r="N702" s="242" t="s">
        <v>43</v>
      </c>
      <c r="O702" s="243"/>
      <c r="P702" s="244" t="s">
        <v>44</v>
      </c>
      <c r="Q702" s="245"/>
      <c r="R702" s="123"/>
      <c r="S702" s="242" t="s">
        <v>32</v>
      </c>
      <c r="T702" s="243"/>
      <c r="U702" s="244" t="s">
        <v>33</v>
      </c>
      <c r="V702" s="245"/>
      <c r="W702" s="123"/>
      <c r="X702" s="242" t="s">
        <v>45</v>
      </c>
      <c r="Y702" s="243"/>
      <c r="Z702" s="244" t="s">
        <v>46</v>
      </c>
      <c r="AA702" s="245"/>
      <c r="AB702" s="127"/>
      <c r="AC702" s="242" t="s">
        <v>62</v>
      </c>
      <c r="AD702" s="243"/>
      <c r="AE702" s="244" t="s">
        <v>3</v>
      </c>
      <c r="AF702" s="245"/>
      <c r="AG702" s="123"/>
      <c r="AH702" s="242" t="s">
        <v>76</v>
      </c>
      <c r="AI702" s="243"/>
      <c r="AJ702" s="244" t="s">
        <v>77</v>
      </c>
      <c r="AK702" s="245"/>
      <c r="AL702" s="127"/>
      <c r="AM702" s="242" t="s">
        <v>64</v>
      </c>
      <c r="AN702" s="243"/>
      <c r="AO702" s="244" t="s">
        <v>65</v>
      </c>
      <c r="AP702" s="245"/>
      <c r="AQ702" s="123"/>
      <c r="AR702" s="242" t="s">
        <v>80</v>
      </c>
      <c r="AS702" s="243"/>
      <c r="AT702" s="244" t="s">
        <v>81</v>
      </c>
      <c r="AU702" s="245"/>
      <c r="AV702" s="127"/>
      <c r="AW702" s="242" t="s">
        <v>68</v>
      </c>
      <c r="AX702" s="243"/>
      <c r="AY702" s="244" t="s">
        <v>69</v>
      </c>
      <c r="AZ702" s="245"/>
      <c r="BA702" s="123"/>
      <c r="BB702" s="246" t="s">
        <v>84</v>
      </c>
      <c r="BC702" s="247"/>
      <c r="BD702" s="248" t="s">
        <v>85</v>
      </c>
      <c r="BE702" s="249"/>
      <c r="BF702" s="127"/>
      <c r="BG702" s="242" t="s">
        <v>72</v>
      </c>
      <c r="BH702" s="243"/>
      <c r="BI702" s="244" t="s">
        <v>73</v>
      </c>
      <c r="BJ702" s="245"/>
      <c r="BK702" s="123"/>
      <c r="BL702" s="242" t="s">
        <v>88</v>
      </c>
      <c r="BM702" s="243"/>
      <c r="BN702" s="244" t="s">
        <v>89</v>
      </c>
      <c r="BO702" s="245"/>
      <c r="BP702" s="123"/>
      <c r="BQ702" s="19" t="s">
        <v>165</v>
      </c>
      <c r="BS702" s="63" t="s">
        <v>120</v>
      </c>
      <c r="BT702" s="4"/>
      <c r="BU702" s="8"/>
      <c r="BV702" s="8"/>
      <c r="BW702" s="88"/>
      <c r="BX702" s="57"/>
      <c r="BY702" s="8"/>
      <c r="BZ702" s="8"/>
      <c r="CA702" s="8"/>
    </row>
    <row r="703" spans="2:79" ht="18.649999999999999" customHeight="1" thickTop="1" thickBot="1">
      <c r="B703" s="39">
        <v>1.94</v>
      </c>
      <c r="D703" s="25">
        <f t="shared" ref="D703" si="6884">COS($F$8*$B703)</f>
        <v>0.79952680991022818</v>
      </c>
      <c r="E703" s="26">
        <v>0</v>
      </c>
      <c r="F703" s="10">
        <v>0</v>
      </c>
      <c r="G703" s="85">
        <f t="shared" ref="G703" si="6885">$E$8*SIN($B703*$F$8)</f>
        <v>1.8018912070691075</v>
      </c>
      <c r="I703" s="21">
        <v>1</v>
      </c>
      <c r="J703" s="24">
        <v>0</v>
      </c>
      <c r="K703" s="22">
        <v>0</v>
      </c>
      <c r="L703" s="23">
        <v>0</v>
      </c>
      <c r="N703" s="21">
        <f t="shared" ref="N703" si="6886">D703*I703+F703*I706-E703*J703-G703*J706</f>
        <v>-61.477523703731421</v>
      </c>
      <c r="O703" s="24">
        <f t="shared" ref="O703" si="6887">(D703*J703+E703*I703+F703*J706+G703*I706)</f>
        <v>0</v>
      </c>
      <c r="P703" s="22">
        <f t="shared" ref="P703" si="6888">D703*K703+F703*K706-E703*L703-G703*L706</f>
        <v>0</v>
      </c>
      <c r="Q703" s="23">
        <f t="shared" ref="Q703" si="6889">(D703*L703+E703*K703+F703*L706+G703*K706)</f>
        <v>1.8018912070691075</v>
      </c>
      <c r="S703" s="25">
        <f t="shared" ref="S703" si="6890">COS($U$8*$B703)</f>
        <v>0.4317375570447673</v>
      </c>
      <c r="T703" s="26">
        <v>0</v>
      </c>
      <c r="U703" s="10">
        <v>0</v>
      </c>
      <c r="V703" s="85">
        <f t="shared" ref="V703" si="6891">$T$8*SIN($B703*$U$8)</f>
        <v>2.7059978079320661</v>
      </c>
      <c r="X703" s="21">
        <f t="shared" ref="X703" si="6892">N703*S703+P703*S706-O703*T703-Q703*T706</f>
        <v>-27.083924081062008</v>
      </c>
      <c r="Y703" s="24">
        <f t="shared" ref="Y703" si="6893">(N703*T703+O703*S703+P703*T706+Q703*S706)</f>
        <v>0</v>
      </c>
      <c r="Z703" s="22">
        <f t="shared" ref="Z703" si="6894">N703*U703+P703*U706-O703*V703-Q703*V706</f>
        <v>0</v>
      </c>
      <c r="AA703" s="23">
        <f t="shared" ref="AA703" si="6895">(N703*V703+O703*U703+P703*V706+Q703*U706)</f>
        <v>-165.58010027158841</v>
      </c>
      <c r="AB703" s="8"/>
      <c r="AC703" s="21">
        <v>1</v>
      </c>
      <c r="AD703" s="24">
        <v>0</v>
      </c>
      <c r="AE703" s="22">
        <v>0</v>
      </c>
      <c r="AF703" s="23">
        <v>0</v>
      </c>
      <c r="AH703" s="21">
        <f t="shared" ref="AH703" si="6896">X703*AC703+Z703*AC706-Y703*AD703-AA703*AD706</f>
        <v>-3290.3254706793509</v>
      </c>
      <c r="AI703" s="24">
        <f t="shared" ref="AI703" si="6897">(X703*AD703+Y703*AC703+Z703*AD706+AA703*AC706)</f>
        <v>0</v>
      </c>
      <c r="AJ703" s="22">
        <f t="shared" ref="AJ703" si="6898">X703*AE703+Z703*AE706-Y703*AF703-AA703*AF706</f>
        <v>0</v>
      </c>
      <c r="AK703" s="23">
        <f t="shared" ref="AK703" si="6899">(X703*AF703+Y703*AE703+Z703*AF706+AA703*AE706)</f>
        <v>-165.58010027158841</v>
      </c>
      <c r="AL703" s="8"/>
      <c r="AM703" s="25">
        <f t="shared" ref="AM703" si="6900">COS($AO$8*$B703)</f>
        <v>0.4317375570447673</v>
      </c>
      <c r="AN703" s="26">
        <v>0</v>
      </c>
      <c r="AO703" s="10">
        <v>0</v>
      </c>
      <c r="AP703" s="85">
        <f t="shared" ref="AP703" si="6901">$AN$8*SIN($B703*$AO$8)</f>
        <v>2.7059978079320661</v>
      </c>
      <c r="AR703" s="21">
        <f t="shared" ref="AR703" si="6902">AH703*AM703+AJ703*AM706-AI703*AN703-AK703*AN706</f>
        <v>-1370.7727041074893</v>
      </c>
      <c r="AS703" s="24">
        <f t="shared" ref="AS703" si="6903">(AH703*AN703+AI703*AM703+AJ703*AN706+AK703*AM706)</f>
        <v>0</v>
      </c>
      <c r="AT703" s="22">
        <f t="shared" ref="AT703" si="6904">AH703*AO703+AJ703*AO706-AI703*AP703-AK703*AP706</f>
        <v>0</v>
      </c>
      <c r="AU703" s="23">
        <f t="shared" ref="AU703" si="6905">(AH703*AP703+AI703*AO703+AJ703*AP706+AK703*AO706)</f>
        <v>-8975.1006590278503</v>
      </c>
      <c r="AV703" s="8"/>
      <c r="AW703" s="21">
        <v>1</v>
      </c>
      <c r="AX703" s="24">
        <v>0</v>
      </c>
      <c r="AY703" s="22">
        <v>0</v>
      </c>
      <c r="AZ703" s="23">
        <v>0</v>
      </c>
      <c r="BB703" s="21">
        <f t="shared" ref="BB703" si="6906">AR703*AW703+AT703*AW706-AS703*AX703-AU703*AX706</f>
        <v>308827.08769638382</v>
      </c>
      <c r="BC703" s="24">
        <f t="shared" ref="BC703" si="6907">(AR703*AX703+AS703*AW703+AT703*AX706+AU703*AW706)</f>
        <v>0</v>
      </c>
      <c r="BD703" s="22">
        <f t="shared" ref="BD703" si="6908">AR703*AY703+AT703*AY706-AS703*AZ703-AU703*AZ706</f>
        <v>0</v>
      </c>
      <c r="BE703" s="23">
        <f t="shared" ref="BE703" si="6909">(AR703*AZ703+AS703*AY703+AT703*AZ706+AU703*AY706)</f>
        <v>-8975.1006590278503</v>
      </c>
      <c r="BF703" s="8"/>
      <c r="BG703" s="25">
        <f t="shared" ref="BG703" si="6910">COS($BI$8*$B703)</f>
        <v>0.79951430235501031</v>
      </c>
      <c r="BH703" s="26">
        <v>0</v>
      </c>
      <c r="BI703" s="10">
        <v>0</v>
      </c>
      <c r="BJ703" s="85">
        <f t="shared" ref="BJ703" si="6911">$BH$8*SIN($B703*$BI$8)</f>
        <v>1.8019411541357366</v>
      </c>
      <c r="BL703" s="21">
        <f t="shared" ref="BL703" si="6912">BB703*BG703+BD703*BG706-BC703*BH703-BE703*BH706</f>
        <v>248708.62948346091</v>
      </c>
      <c r="BM703" s="24">
        <f t="shared" ref="BM703" si="6913">(BB703*BH703+BC703*BG703+BD703*BH706+BE703*BG706)</f>
        <v>0</v>
      </c>
      <c r="BN703" s="22">
        <f t="shared" ref="BN703" si="6914">BB703*BI703+BD703*BI706-BC703*BJ703-BE703*BJ706</f>
        <v>0</v>
      </c>
      <c r="BO703" s="23">
        <f t="shared" ref="BO703" si="6915">(BB703*BJ703+BC703*BI703+BD703*BJ706+BE703*BI706)</f>
        <v>549312.51749003155</v>
      </c>
      <c r="BQ703" s="27">
        <f t="shared" ref="BQ703" si="6916">20*LOG((2*$BL$8)/(($BL$8*BL703+BN703+$BL$8*BL706+BN706)^2+($BL$8*BM703+BO703+$BL$8*BM706+BO706)^2)^0.5)</f>
        <v>-110.3955574732212</v>
      </c>
      <c r="BS703" s="64">
        <f t="shared" ref="BS703" si="6917">((BL703^2+BM703^2)/(BL706^2+BM706^2))^0.5</f>
        <v>2.2085625272824401</v>
      </c>
      <c r="BT703" s="4"/>
      <c r="BU703" s="8"/>
      <c r="BV703" s="8"/>
      <c r="BW703" s="88"/>
      <c r="BX703" s="57"/>
      <c r="BY703" s="8"/>
      <c r="BZ703" s="8"/>
      <c r="CA703" s="8"/>
    </row>
    <row r="704" spans="2:79" ht="18.649999999999999" customHeight="1" thickBot="1">
      <c r="D704" s="25"/>
      <c r="E704" s="10"/>
      <c r="F704" s="10"/>
      <c r="G704" s="31"/>
      <c r="I704" s="29"/>
      <c r="L704" s="30"/>
      <c r="N704" s="29"/>
      <c r="Q704" s="30"/>
      <c r="S704" s="29"/>
      <c r="V704" s="30"/>
      <c r="X704" s="29"/>
      <c r="AA704" s="30"/>
      <c r="AC704" s="29"/>
      <c r="AF704" s="30"/>
      <c r="AH704" s="29"/>
      <c r="AK704" s="30"/>
      <c r="AM704" s="29"/>
      <c r="AP704" s="30"/>
      <c r="AR704" s="29"/>
      <c r="AU704" s="30"/>
      <c r="AW704" s="29"/>
      <c r="AZ704" s="30"/>
      <c r="BB704" s="29"/>
      <c r="BE704" s="30"/>
      <c r="BG704" s="29"/>
      <c r="BJ704" s="30"/>
      <c r="BL704" s="29"/>
      <c r="BO704" s="30"/>
      <c r="BS704" s="65"/>
      <c r="BT704" s="65"/>
      <c r="BU704" s="8"/>
      <c r="BV704" s="8"/>
      <c r="BW704" s="88"/>
      <c r="BX704" s="57"/>
      <c r="BY704" s="8"/>
      <c r="BZ704" s="8"/>
      <c r="CA704" s="8"/>
    </row>
    <row r="705" spans="2:79" ht="18.649999999999999" customHeight="1" thickBot="1">
      <c r="D705" s="254" t="s">
        <v>24</v>
      </c>
      <c r="E705" s="255"/>
      <c r="F705" s="256" t="s">
        <v>25</v>
      </c>
      <c r="G705" s="257"/>
      <c r="H705" s="123"/>
      <c r="I705" s="242" t="s">
        <v>4</v>
      </c>
      <c r="J705" s="243"/>
      <c r="K705" s="244" t="s">
        <v>5</v>
      </c>
      <c r="L705" s="245"/>
      <c r="M705" s="123"/>
      <c r="N705" s="242" t="s">
        <v>6</v>
      </c>
      <c r="O705" s="243"/>
      <c r="P705" s="244" t="s">
        <v>7</v>
      </c>
      <c r="Q705" s="245"/>
      <c r="R705" s="123"/>
      <c r="S705" s="242" t="s">
        <v>34</v>
      </c>
      <c r="T705" s="243"/>
      <c r="U705" s="244" t="s">
        <v>35</v>
      </c>
      <c r="V705" s="245"/>
      <c r="W705" s="123"/>
      <c r="X705" s="242" t="s">
        <v>47</v>
      </c>
      <c r="Y705" s="243"/>
      <c r="Z705" s="244" t="s">
        <v>48</v>
      </c>
      <c r="AA705" s="245"/>
      <c r="AB705" s="127"/>
      <c r="AC705" s="242" t="s">
        <v>63</v>
      </c>
      <c r="AD705" s="243"/>
      <c r="AE705" s="244" t="s">
        <v>8</v>
      </c>
      <c r="AF705" s="245"/>
      <c r="AG705" s="123"/>
      <c r="AH705" s="242" t="s">
        <v>78</v>
      </c>
      <c r="AI705" s="243"/>
      <c r="AJ705" s="244" t="s">
        <v>79</v>
      </c>
      <c r="AK705" s="245"/>
      <c r="AL705" s="127"/>
      <c r="AM705" s="242" t="s">
        <v>67</v>
      </c>
      <c r="AN705" s="243"/>
      <c r="AO705" s="244" t="s">
        <v>66</v>
      </c>
      <c r="AP705" s="245"/>
      <c r="AQ705" s="123"/>
      <c r="AR705" s="242" t="s">
        <v>83</v>
      </c>
      <c r="AS705" s="243"/>
      <c r="AT705" s="244" t="s">
        <v>82</v>
      </c>
      <c r="AU705" s="245"/>
      <c r="AV705" s="127"/>
      <c r="AW705" s="242" t="s">
        <v>71</v>
      </c>
      <c r="AX705" s="243"/>
      <c r="AY705" s="244" t="s">
        <v>70</v>
      </c>
      <c r="AZ705" s="245"/>
      <c r="BA705" s="123"/>
      <c r="BB705" s="124" t="s">
        <v>87</v>
      </c>
      <c r="BC705" s="125"/>
      <c r="BD705" s="122" t="s">
        <v>86</v>
      </c>
      <c r="BE705" s="126"/>
      <c r="BF705" s="127"/>
      <c r="BG705" s="242" t="s">
        <v>74</v>
      </c>
      <c r="BH705" s="243"/>
      <c r="BI705" s="244" t="s">
        <v>75</v>
      </c>
      <c r="BJ705" s="245"/>
      <c r="BK705" s="123"/>
      <c r="BL705" s="242" t="s">
        <v>91</v>
      </c>
      <c r="BM705" s="243"/>
      <c r="BN705" s="244" t="s">
        <v>90</v>
      </c>
      <c r="BO705" s="245"/>
      <c r="BP705" s="123"/>
      <c r="BQ705" s="35" t="s">
        <v>166</v>
      </c>
      <c r="BS705" s="66" t="s">
        <v>121</v>
      </c>
      <c r="BT705" s="65"/>
      <c r="BU705" s="8"/>
      <c r="BV705" s="8"/>
      <c r="BW705" s="88"/>
      <c r="BX705" s="57"/>
      <c r="BY705" s="8"/>
      <c r="BZ705" s="8"/>
      <c r="CA705" s="8"/>
    </row>
    <row r="706" spans="2:79" ht="18.649999999999999" customHeight="1" thickTop="1" thickBot="1">
      <c r="D706" s="15">
        <v>0</v>
      </c>
      <c r="E706" s="145">
        <f t="shared" ref="E706" si="6918">(1/$E$8)*SIN($B703*$F$8)</f>
        <v>0.20021013411878974</v>
      </c>
      <c r="F706" s="15">
        <f t="shared" ref="F706" si="6919">COS($F$8*$B703)</f>
        <v>0.79952680991022818</v>
      </c>
      <c r="G706" s="37">
        <v>0</v>
      </c>
      <c r="I706" s="21">
        <v>0</v>
      </c>
      <c r="J706" s="24">
        <f t="shared" ref="J706" si="6920">(TAN($K$8*$B703))/$J$8</f>
        <v>34.562048068894953</v>
      </c>
      <c r="K706" s="22">
        <v>1</v>
      </c>
      <c r="L706" s="23">
        <v>0</v>
      </c>
      <c r="N706" s="21">
        <f t="shared" ref="N706" si="6921">D706*I703+F706*I706-E706*J703-G706*J706</f>
        <v>0</v>
      </c>
      <c r="O706" s="24">
        <f t="shared" ref="O706" si="6922">(D706*J703+E706*I703+F706*J706+G706*I706)</f>
        <v>27.833494170606336</v>
      </c>
      <c r="P706" s="22">
        <f t="shared" ref="P706" si="6923">D706*K703+F706*K706-E706*L703-G706*L706</f>
        <v>0.79952680991022818</v>
      </c>
      <c r="Q706" s="23">
        <f t="shared" ref="Q706" si="6924">(D706*L703+E706*K703+F706*L706+G706*K706)</f>
        <v>0</v>
      </c>
      <c r="S706" s="15">
        <v>0</v>
      </c>
      <c r="T706" s="145">
        <f t="shared" ref="T706" si="6925">(1/$T$8)*SIN($B703*$U$8)</f>
        <v>0.30066642310356284</v>
      </c>
      <c r="U706" s="15">
        <f t="shared" ref="U706" si="6926">COS($U$8*$B703)</f>
        <v>0.4317375570447673</v>
      </c>
      <c r="V706" s="37">
        <v>0</v>
      </c>
      <c r="X706" s="21">
        <f t="shared" ref="X706" si="6927">N706*S703+P706*S706-O706*T703-Q706*T706</f>
        <v>0</v>
      </c>
      <c r="Y706" s="24">
        <f t="shared" ref="Y706" si="6928">(N706*T703+O706*S703+P706*T706+Q706*S706)</f>
        <v>12.257155643348462</v>
      </c>
      <c r="Z706" s="22">
        <f t="shared" ref="Z706" si="6929">N706*U703+P706*U706-O706*V703-Q706*V706</f>
        <v>-74.972188461048248</v>
      </c>
      <c r="AA706" s="23">
        <f t="shared" ref="AA706" si="6930">(N706*V703+O706*U703+P706*V706+Q706*U706)</f>
        <v>0</v>
      </c>
      <c r="AB706" s="8"/>
      <c r="AC706" s="21">
        <v>0</v>
      </c>
      <c r="AD706" s="24">
        <f t="shared" ref="AD706" si="6931">(TAN($AE$8*$B703))/$AD$8</f>
        <v>-19.707933146832517</v>
      </c>
      <c r="AE706" s="22">
        <v>1</v>
      </c>
      <c r="AF706" s="23">
        <v>0</v>
      </c>
      <c r="AH706" s="21">
        <f t="shared" ref="AH706" si="6932">X706*AC703+Z706*AC706-Y706*AD703-AA706*AD706</f>
        <v>0</v>
      </c>
      <c r="AI706" s="24">
        <f t="shared" ref="AI706" si="6933">(X706*AD703+Y706*AC703+Z706*AD706+AA706*AC706)</f>
        <v>1489.8040337054153</v>
      </c>
      <c r="AJ706" s="22">
        <f t="shared" ref="AJ706" si="6934">X706*AE703+Z706*AE706-Y706*AF703-AA706*AF706</f>
        <v>-74.972188461048248</v>
      </c>
      <c r="AK706" s="23">
        <f t="shared" ref="AK706" si="6935">(X706*AF703+Y706*AE703+Z706*AF706+AA706*AE706)</f>
        <v>0</v>
      </c>
      <c r="AL706" s="8"/>
      <c r="AM706" s="15">
        <v>0</v>
      </c>
      <c r="AN706" s="85">
        <f t="shared" ref="AN706" si="6936">(1/$AN$8)*SIN($B703*$AO$8)</f>
        <v>0.30066642310356284</v>
      </c>
      <c r="AO706" s="25">
        <f t="shared" ref="AO706" si="6937">COS($AO$8*$B703)</f>
        <v>0.4317375570447673</v>
      </c>
      <c r="AP706" s="37">
        <v>0</v>
      </c>
      <c r="AR706" s="21">
        <f t="shared" ref="AR706" si="6938">AH706*AM703+AJ706*AM706-AI706*AN703-AK706*AN706</f>
        <v>0</v>
      </c>
      <c r="AS706" s="24">
        <f t="shared" ref="AS706" si="6939">(AH706*AN703+AI706*AM703+AJ706*AN706+AK706*AM706)</f>
        <v>620.6627342505866</v>
      </c>
      <c r="AT706" s="22">
        <f t="shared" ref="AT706" si="6940">AH706*AO703+AJ706*AO706-AI706*AP703-AK706*AP706</f>
        <v>-4063.7747589476767</v>
      </c>
      <c r="AU706" s="23">
        <f t="shared" ref="AU706" si="6941">(AH706*AP703+AI706*AO703+AJ706*AP706+AK706*AO706)</f>
        <v>0</v>
      </c>
      <c r="AV706" s="8"/>
      <c r="AW706" s="21">
        <v>0</v>
      </c>
      <c r="AX706" s="24">
        <f t="shared" ref="AX706" si="6942">(TAN($AY$8*$B703))/$AX$8</f>
        <v>34.562048068894953</v>
      </c>
      <c r="AY706" s="22">
        <v>1</v>
      </c>
      <c r="AZ706" s="23">
        <v>0</v>
      </c>
      <c r="BB706" s="21">
        <f t="shared" ref="BB706" si="6943">AR706*AW703+AT706*AW706-AS706*AX703-AU706*AX706</f>
        <v>0</v>
      </c>
      <c r="BC706" s="24">
        <f t="shared" ref="BC706" si="6944">(AR706*AX703+AS706*AW703+AT706*AX706+AU706*AW706)</f>
        <v>-139831.715825661</v>
      </c>
      <c r="BD706" s="22">
        <f t="shared" ref="BD706" si="6945">AR706*AY703+AT706*AY706-AS706*AZ703-AU706*AZ706</f>
        <v>-4063.7747589476767</v>
      </c>
      <c r="BE706" s="23">
        <f t="shared" ref="BE706" si="6946">(AR706*AZ703+AS706*AY703+AT706*AZ706+AU706*AY706)</f>
        <v>0</v>
      </c>
      <c r="BF706" s="8"/>
      <c r="BG706" s="15">
        <v>0</v>
      </c>
      <c r="BH706" s="85">
        <f t="shared" ref="BH706" si="6947">(1/$BH$8)*SIN($B703*$BI$8)</f>
        <v>0.20021568379285962</v>
      </c>
      <c r="BI706" s="25">
        <f t="shared" ref="BI706" si="6948">COS($BI$8*$B703)</f>
        <v>0.79951430235501031</v>
      </c>
      <c r="BJ706" s="37">
        <v>0</v>
      </c>
      <c r="BL706" s="21">
        <f t="shared" ref="BL706" si="6949">BB706*BG703+BD706*BG706-BC706*BH703-BE706*BH706</f>
        <v>0</v>
      </c>
      <c r="BM706" s="24">
        <f t="shared" ref="BM706" si="6950">(BB706*BH703+BC706*BG703+BD706*BH706+BE706*BG706)</f>
        <v>-112611.08816760028</v>
      </c>
      <c r="BN706" s="22">
        <f t="shared" ref="BN706" si="6951">BB706*BI703+BD706*BI706-BC706*BJ703-BE706*BJ706</f>
        <v>248719.47735834395</v>
      </c>
      <c r="BO706" s="23">
        <f t="shared" ref="BO706" si="6952">(BB706*BJ703+BC706*BI703+BD706*BJ706+BE706*BI706)</f>
        <v>0</v>
      </c>
      <c r="BQ706" s="38">
        <f t="shared" ref="BQ706" si="6953">(180/PI())*ATAN(-1*(($BL$8*BM703+BO703+$BL$8*BM706+BO706)/($BL$8*BL703+BN703+$BL$8*BL706+BN706)))</f>
        <v>-41.28050166559985</v>
      </c>
      <c r="BS706" s="67">
        <f t="shared" ref="BS706" si="6954">20*LOG(((($BL$8*BL703+BN703-$BL$8*BL706-BN706)^2+($BL$8*BM703+BO703-$BL$8*BM706-BO706)^2)/(($BL$8*BL703+BN703+$BL$8*BL706+BN706)^2+($BL$8*BM703+BO703+$BL$8*BM706+BO706)^2))^0.5)</f>
        <v>-3.9649288114895448E-11</v>
      </c>
      <c r="BT706" s="65"/>
      <c r="BU706" s="8"/>
      <c r="BV706" s="8"/>
      <c r="BW706" s="88"/>
      <c r="BX706" s="57"/>
      <c r="BY706" s="8"/>
      <c r="BZ706" s="8"/>
      <c r="CA706" s="8"/>
    </row>
    <row r="707" spans="2:79" ht="18.649999999999999" customHeight="1">
      <c r="BS707" s="32"/>
      <c r="BU707" s="8"/>
      <c r="BV707" s="8"/>
      <c r="BW707" s="88"/>
      <c r="BX707" s="57"/>
      <c r="BY707" s="8"/>
      <c r="BZ707" s="8"/>
      <c r="CA707" s="8"/>
    </row>
    <row r="708" spans="2:79" ht="18.649999999999999" customHeight="1" thickBot="1">
      <c r="D708" s="8"/>
      <c r="E708" s="8" t="s">
        <v>93</v>
      </c>
      <c r="F708" s="8"/>
      <c r="G708" s="8"/>
      <c r="H708" s="8"/>
      <c r="I708" s="8"/>
      <c r="J708" s="8" t="s">
        <v>94</v>
      </c>
      <c r="K708" s="8"/>
      <c r="L708" s="8"/>
      <c r="M708" s="8"/>
      <c r="N708" s="8"/>
      <c r="O708" s="8" t="s">
        <v>95</v>
      </c>
      <c r="P708" s="8"/>
      <c r="Q708" s="8"/>
      <c r="R708" s="8"/>
      <c r="S708" s="8"/>
      <c r="T708" s="8" t="s">
        <v>96</v>
      </c>
      <c r="U708" s="8"/>
      <c r="V708" s="8"/>
      <c r="W708" s="8"/>
      <c r="X708" s="8"/>
      <c r="Y708" s="8" t="s">
        <v>97</v>
      </c>
      <c r="Z708" s="8"/>
      <c r="AA708" s="8"/>
      <c r="AB708" s="8"/>
      <c r="AC708" s="8"/>
      <c r="AD708" s="8" t="s">
        <v>98</v>
      </c>
      <c r="AE708" s="8"/>
      <c r="AF708" s="8"/>
      <c r="AG708" s="8"/>
      <c r="AH708" s="8"/>
      <c r="AI708" s="8" t="s">
        <v>99</v>
      </c>
      <c r="AJ708" s="8"/>
      <c r="AK708" s="8"/>
      <c r="AL708" s="8"/>
      <c r="AM708" s="8"/>
      <c r="AN708" s="8" t="s">
        <v>96</v>
      </c>
      <c r="AO708" s="8"/>
      <c r="AP708" s="8"/>
      <c r="AQ708" s="8"/>
      <c r="AR708" s="8"/>
      <c r="AS708" s="8" t="s">
        <v>100</v>
      </c>
      <c r="AT708" s="8"/>
      <c r="AU708" s="8"/>
      <c r="AV708" s="8"/>
      <c r="AW708" s="8"/>
      <c r="AX708" s="8" t="s">
        <v>94</v>
      </c>
      <c r="AY708" s="8"/>
      <c r="AZ708" s="8"/>
      <c r="BA708" s="8"/>
      <c r="BB708" s="8"/>
      <c r="BC708" s="8" t="s">
        <v>101</v>
      </c>
      <c r="BD708" s="8"/>
      <c r="BE708" s="8"/>
      <c r="BF708" s="8"/>
      <c r="BG708" s="8"/>
      <c r="BH708" s="8" t="s">
        <v>96</v>
      </c>
      <c r="BI708" s="8"/>
      <c r="BJ708" s="8"/>
      <c r="BK708" s="8"/>
      <c r="BL708" s="8"/>
      <c r="BM708" s="8" t="s">
        <v>102</v>
      </c>
      <c r="BN708" s="8"/>
      <c r="BO708" s="8"/>
      <c r="BP708" s="8"/>
      <c r="BU708" s="8"/>
      <c r="BV708" s="8"/>
      <c r="BW708" s="88"/>
      <c r="BX708" s="57"/>
      <c r="BY708" s="8"/>
      <c r="BZ708" s="8"/>
      <c r="CA708" s="8"/>
    </row>
    <row r="709" spans="2:79" ht="18.649999999999999" customHeight="1" thickBot="1">
      <c r="B709" s="16"/>
      <c r="D709" s="250" t="s">
        <v>22</v>
      </c>
      <c r="E709" s="251"/>
      <c r="F709" s="252" t="s">
        <v>23</v>
      </c>
      <c r="G709" s="253"/>
      <c r="H709" s="123"/>
      <c r="I709" s="242" t="s">
        <v>1</v>
      </c>
      <c r="J709" s="243"/>
      <c r="K709" s="244" t="s">
        <v>2</v>
      </c>
      <c r="L709" s="245"/>
      <c r="M709" s="123"/>
      <c r="N709" s="242" t="s">
        <v>43</v>
      </c>
      <c r="O709" s="243"/>
      <c r="P709" s="244" t="s">
        <v>44</v>
      </c>
      <c r="Q709" s="245"/>
      <c r="R709" s="123"/>
      <c r="S709" s="242" t="s">
        <v>32</v>
      </c>
      <c r="T709" s="243"/>
      <c r="U709" s="244" t="s">
        <v>33</v>
      </c>
      <c r="V709" s="245"/>
      <c r="W709" s="123"/>
      <c r="X709" s="242" t="s">
        <v>45</v>
      </c>
      <c r="Y709" s="243"/>
      <c r="Z709" s="244" t="s">
        <v>46</v>
      </c>
      <c r="AA709" s="245"/>
      <c r="AB709" s="127"/>
      <c r="AC709" s="242" t="s">
        <v>62</v>
      </c>
      <c r="AD709" s="243"/>
      <c r="AE709" s="244" t="s">
        <v>3</v>
      </c>
      <c r="AF709" s="245"/>
      <c r="AG709" s="123"/>
      <c r="AH709" s="242" t="s">
        <v>76</v>
      </c>
      <c r="AI709" s="243"/>
      <c r="AJ709" s="244" t="s">
        <v>77</v>
      </c>
      <c r="AK709" s="245"/>
      <c r="AL709" s="127"/>
      <c r="AM709" s="242" t="s">
        <v>64</v>
      </c>
      <c r="AN709" s="243"/>
      <c r="AO709" s="244" t="s">
        <v>65</v>
      </c>
      <c r="AP709" s="245"/>
      <c r="AQ709" s="123"/>
      <c r="AR709" s="242" t="s">
        <v>80</v>
      </c>
      <c r="AS709" s="243"/>
      <c r="AT709" s="244" t="s">
        <v>81</v>
      </c>
      <c r="AU709" s="245"/>
      <c r="AV709" s="127"/>
      <c r="AW709" s="242" t="s">
        <v>68</v>
      </c>
      <c r="AX709" s="243"/>
      <c r="AY709" s="244" t="s">
        <v>69</v>
      </c>
      <c r="AZ709" s="245"/>
      <c r="BA709" s="123"/>
      <c r="BB709" s="246" t="s">
        <v>84</v>
      </c>
      <c r="BC709" s="247"/>
      <c r="BD709" s="248" t="s">
        <v>85</v>
      </c>
      <c r="BE709" s="249"/>
      <c r="BF709" s="127"/>
      <c r="BG709" s="242" t="s">
        <v>72</v>
      </c>
      <c r="BH709" s="243"/>
      <c r="BI709" s="244" t="s">
        <v>73</v>
      </c>
      <c r="BJ709" s="245"/>
      <c r="BK709" s="123"/>
      <c r="BL709" s="242" t="s">
        <v>88</v>
      </c>
      <c r="BM709" s="243"/>
      <c r="BN709" s="244" t="s">
        <v>89</v>
      </c>
      <c r="BO709" s="245"/>
      <c r="BP709" s="123"/>
      <c r="BQ709" s="19" t="s">
        <v>165</v>
      </c>
      <c r="BS709" s="63" t="s">
        <v>120</v>
      </c>
      <c r="BT709" s="4"/>
      <c r="BU709" s="8"/>
      <c r="BV709" s="8"/>
      <c r="BW709" s="88"/>
      <c r="BX709" s="57"/>
      <c r="BY709" s="8"/>
      <c r="BZ709" s="8"/>
      <c r="CA709" s="8"/>
    </row>
    <row r="710" spans="2:79" ht="18.649999999999999" customHeight="1" thickTop="1" thickBot="1">
      <c r="B710" s="39">
        <v>1.96</v>
      </c>
      <c r="D710" s="25">
        <f t="shared" ref="D710" si="6955">COS($F$8*$B710)</f>
        <v>0.79551972029326679</v>
      </c>
      <c r="E710" s="26">
        <v>0</v>
      </c>
      <c r="F710" s="10">
        <v>0</v>
      </c>
      <c r="G710" s="85">
        <f t="shared" ref="G710" si="6956">$E$8*SIN($B710*$F$8)</f>
        <v>1.8177830925665206</v>
      </c>
      <c r="I710" s="21">
        <v>1</v>
      </c>
      <c r="J710" s="24">
        <v>0</v>
      </c>
      <c r="K710" s="22">
        <v>0</v>
      </c>
      <c r="L710" s="23">
        <v>0</v>
      </c>
      <c r="N710" s="21">
        <f t="shared" ref="N710" si="6957">D710*I710+F710*I713-E710*J710-G710*J713</f>
        <v>-100.85104707637574</v>
      </c>
      <c r="O710" s="24">
        <f t="shared" ref="O710" si="6958">(D710*J710+E710*I710+F710*J713+G710*I713)</f>
        <v>0</v>
      </c>
      <c r="P710" s="22">
        <f t="shared" ref="P710" si="6959">D710*K710+F710*K713-E710*L710-G710*L713</f>
        <v>0</v>
      </c>
      <c r="Q710" s="23">
        <f t="shared" ref="Q710" si="6960">(D710*L710+E710*K710+F710*L713+G710*K713)</f>
        <v>1.8177830925665206</v>
      </c>
      <c r="S710" s="25">
        <f t="shared" ref="S710" si="6961">COS($U$8*$B710)</f>
        <v>0.42125323795359132</v>
      </c>
      <c r="T710" s="26">
        <v>0</v>
      </c>
      <c r="U710" s="10">
        <v>0</v>
      </c>
      <c r="V710" s="85">
        <f t="shared" ref="V710" si="6962">$T$8*SIN($B710*$U$8)</f>
        <v>2.7208291724440428</v>
      </c>
      <c r="X710" s="21">
        <f t="shared" ref="X710" si="6963">N710*S710+P710*S713-O710*T710-Q710*T713</f>
        <v>-43.033372050536741</v>
      </c>
      <c r="Y710" s="24">
        <f t="shared" ref="Y710" si="6964">(N710*T710+O710*S710+P710*T713+Q710*S713)</f>
        <v>0</v>
      </c>
      <c r="Z710" s="22">
        <f t="shared" ref="Z710" si="6965">N710*U710+P710*U713-O710*V710-Q710*V713</f>
        <v>0</v>
      </c>
      <c r="AA710" s="23">
        <f t="shared" ref="AA710" si="6966">(N710*V710+O710*U710+P710*V713+Q710*U713)</f>
        <v>-273.63272394328965</v>
      </c>
      <c r="AB710" s="8"/>
      <c r="AC710" s="21">
        <v>1</v>
      </c>
      <c r="AD710" s="24">
        <v>0</v>
      </c>
      <c r="AE710" s="22">
        <v>0</v>
      </c>
      <c r="AF710" s="23">
        <v>0</v>
      </c>
      <c r="AH710" s="21">
        <f t="shared" ref="AH710" si="6967">X710*AC710+Z710*AC713-Y710*AD710-AA710*AD713</f>
        <v>-4408.7983537007858</v>
      </c>
      <c r="AI710" s="24">
        <f t="shared" ref="AI710" si="6968">(X710*AD710+Y710*AC710+Z710*AD713+AA710*AC713)</f>
        <v>0</v>
      </c>
      <c r="AJ710" s="22">
        <f t="shared" ref="AJ710" si="6969">X710*AE710+Z710*AE713-Y710*AF710-AA710*AF713</f>
        <v>0</v>
      </c>
      <c r="AK710" s="23">
        <f t="shared" ref="AK710" si="6970">(X710*AF710+Y710*AE710+Z710*AF713+AA710*AE713)</f>
        <v>-273.63272394328965</v>
      </c>
      <c r="AL710" s="8"/>
      <c r="AM710" s="25">
        <f t="shared" ref="AM710" si="6971">COS($AO$8*$B710)</f>
        <v>0.42125323795359132</v>
      </c>
      <c r="AN710" s="26">
        <v>0</v>
      </c>
      <c r="AO710" s="10">
        <v>0</v>
      </c>
      <c r="AP710" s="85">
        <f t="shared" ref="AP710" si="6972">$AN$8*SIN($B710*$AO$8)</f>
        <v>2.7208291724440428</v>
      </c>
      <c r="AR710" s="21">
        <f t="shared" ref="AR710" si="6973">AH710*AM710+AJ710*AM713-AI710*AN710-AK710*AN713</f>
        <v>-1774.4974822208933</v>
      </c>
      <c r="AS710" s="24">
        <f t="shared" ref="AS710" si="6974">(AH710*AN710+AI710*AM710+AJ710*AN713+AK710*AM713)</f>
        <v>0</v>
      </c>
      <c r="AT710" s="22">
        <f t="shared" ref="AT710" si="6975">AH710*AO710+AJ710*AO713-AI710*AP710-AK710*AP713</f>
        <v>0</v>
      </c>
      <c r="AU710" s="23">
        <f t="shared" ref="AU710" si="6976">(AH710*AP710+AI710*AO710+AJ710*AP713+AK710*AO713)</f>
        <v>-12110.855847143539</v>
      </c>
      <c r="AV710" s="8"/>
      <c r="AW710" s="21">
        <v>1</v>
      </c>
      <c r="AX710" s="24">
        <v>0</v>
      </c>
      <c r="AY710" s="22">
        <v>0</v>
      </c>
      <c r="AZ710" s="23">
        <v>0</v>
      </c>
      <c r="BB710" s="21">
        <f t="shared" ref="BB710" si="6977">AR710*AW710+AT710*AW713-AS710*AX710-AU710*AX713</f>
        <v>675438.81958820205</v>
      </c>
      <c r="BC710" s="24">
        <f t="shared" ref="BC710" si="6978">(AR710*AX710+AS710*AW710+AT710*AX713+AU710*AW713)</f>
        <v>0</v>
      </c>
      <c r="BD710" s="22">
        <f t="shared" ref="BD710" si="6979">AR710*AY710+AT710*AY713-AS710*AZ710-AU710*AZ713</f>
        <v>0</v>
      </c>
      <c r="BE710" s="23">
        <f t="shared" ref="BE710" si="6980">(AR710*AZ710+AS710*AY710+AT710*AZ713+AU710*AY713)</f>
        <v>-12110.855847143539</v>
      </c>
      <c r="BF710" s="8"/>
      <c r="BG710" s="25">
        <f t="shared" ref="BG710" si="6981">COS($BI$8*$B710)</f>
        <v>0.79550697234645951</v>
      </c>
      <c r="BH710" s="26">
        <v>0</v>
      </c>
      <c r="BI710" s="10">
        <v>0</v>
      </c>
      <c r="BJ710" s="85">
        <f t="shared" ref="BJ710" si="6982">$BH$8*SIN($B710*$BI$8)</f>
        <v>1.8178333016350878</v>
      </c>
      <c r="BL710" s="21">
        <f t="shared" ref="BL710" si="6983">BB710*BG710+BD710*BG713-BC710*BH710-BE710*BH713</f>
        <v>539762.45893923705</v>
      </c>
      <c r="BM710" s="24">
        <f t="shared" ref="BM710" si="6984">(BB710*BH710+BC710*BG710+BD710*BH713+BE710*BG713)</f>
        <v>0</v>
      </c>
      <c r="BN710" s="22">
        <f t="shared" ref="BN710" si="6985">BB710*BI710+BD710*BI713-BC710*BJ710-BE710*BJ713</f>
        <v>0</v>
      </c>
      <c r="BO710" s="23">
        <f t="shared" ref="BO710" si="6986">(BB710*BJ710+BC710*BI710+BD710*BJ713+BE710*BI713)</f>
        <v>1218200.9091970422</v>
      </c>
      <c r="BQ710" s="27">
        <f t="shared" ref="BQ710" si="6987">20*LOG((2*$BL$8)/(($BL$8*BL710+BN710+$BL$8*BL713+BN713)^2+($BL$8*BM710+BO710+$BL$8*BM713+BO713)^2)^0.5)</f>
        <v>-117.25079790175003</v>
      </c>
      <c r="BS710" s="64">
        <f t="shared" ref="BS710" si="6988">((BL710^2+BM710^2)/(BL713^2+BM713^2))^0.5</f>
        <v>2.2568215734464343</v>
      </c>
      <c r="BT710" s="4"/>
      <c r="BU710" s="8"/>
      <c r="BV710" s="8"/>
      <c r="BW710" s="88"/>
      <c r="BX710" s="57"/>
      <c r="BY710" s="8"/>
      <c r="BZ710" s="8"/>
      <c r="CA710" s="8"/>
    </row>
    <row r="711" spans="2:79" ht="18.649999999999999" customHeight="1" thickBot="1">
      <c r="D711" s="25"/>
      <c r="E711" s="10"/>
      <c r="F711" s="10"/>
      <c r="G711" s="31"/>
      <c r="I711" s="29"/>
      <c r="L711" s="30"/>
      <c r="N711" s="29"/>
      <c r="Q711" s="30"/>
      <c r="S711" s="29"/>
      <c r="V711" s="30"/>
      <c r="X711" s="29"/>
      <c r="AA711" s="30"/>
      <c r="AC711" s="29"/>
      <c r="AF711" s="30"/>
      <c r="AH711" s="29"/>
      <c r="AK711" s="30"/>
      <c r="AM711" s="29"/>
      <c r="AP711" s="30"/>
      <c r="AR711" s="29"/>
      <c r="AU711" s="30"/>
      <c r="AW711" s="29"/>
      <c r="AZ711" s="30"/>
      <c r="BB711" s="29"/>
      <c r="BE711" s="30"/>
      <c r="BG711" s="29"/>
      <c r="BJ711" s="30"/>
      <c r="BL711" s="29"/>
      <c r="BO711" s="30"/>
      <c r="BS711" s="65"/>
      <c r="BT711" s="65"/>
      <c r="BU711" s="8"/>
      <c r="BV711" s="8"/>
      <c r="BW711" s="88"/>
      <c r="BX711" s="57"/>
      <c r="BY711" s="8"/>
      <c r="BZ711" s="8"/>
      <c r="CA711" s="8"/>
    </row>
    <row r="712" spans="2:79" ht="18.649999999999999" customHeight="1" thickBot="1">
      <c r="D712" s="254" t="s">
        <v>24</v>
      </c>
      <c r="E712" s="255"/>
      <c r="F712" s="256" t="s">
        <v>25</v>
      </c>
      <c r="G712" s="257"/>
      <c r="H712" s="123"/>
      <c r="I712" s="242" t="s">
        <v>4</v>
      </c>
      <c r="J712" s="243"/>
      <c r="K712" s="244" t="s">
        <v>5</v>
      </c>
      <c r="L712" s="245"/>
      <c r="M712" s="123"/>
      <c r="N712" s="242" t="s">
        <v>6</v>
      </c>
      <c r="O712" s="243"/>
      <c r="P712" s="244" t="s">
        <v>7</v>
      </c>
      <c r="Q712" s="245"/>
      <c r="R712" s="123"/>
      <c r="S712" s="242" t="s">
        <v>34</v>
      </c>
      <c r="T712" s="243"/>
      <c r="U712" s="244" t="s">
        <v>35</v>
      </c>
      <c r="V712" s="245"/>
      <c r="W712" s="123"/>
      <c r="X712" s="242" t="s">
        <v>47</v>
      </c>
      <c r="Y712" s="243"/>
      <c r="Z712" s="244" t="s">
        <v>48</v>
      </c>
      <c r="AA712" s="245"/>
      <c r="AB712" s="127"/>
      <c r="AC712" s="242" t="s">
        <v>63</v>
      </c>
      <c r="AD712" s="243"/>
      <c r="AE712" s="244" t="s">
        <v>8</v>
      </c>
      <c r="AF712" s="245"/>
      <c r="AG712" s="123"/>
      <c r="AH712" s="242" t="s">
        <v>78</v>
      </c>
      <c r="AI712" s="243"/>
      <c r="AJ712" s="244" t="s">
        <v>79</v>
      </c>
      <c r="AK712" s="245"/>
      <c r="AL712" s="127"/>
      <c r="AM712" s="242" t="s">
        <v>67</v>
      </c>
      <c r="AN712" s="243"/>
      <c r="AO712" s="244" t="s">
        <v>66</v>
      </c>
      <c r="AP712" s="245"/>
      <c r="AQ712" s="123"/>
      <c r="AR712" s="242" t="s">
        <v>83</v>
      </c>
      <c r="AS712" s="243"/>
      <c r="AT712" s="244" t="s">
        <v>82</v>
      </c>
      <c r="AU712" s="245"/>
      <c r="AV712" s="127"/>
      <c r="AW712" s="242" t="s">
        <v>71</v>
      </c>
      <c r="AX712" s="243"/>
      <c r="AY712" s="244" t="s">
        <v>70</v>
      </c>
      <c r="AZ712" s="245"/>
      <c r="BA712" s="123"/>
      <c r="BB712" s="124" t="s">
        <v>87</v>
      </c>
      <c r="BC712" s="125"/>
      <c r="BD712" s="122" t="s">
        <v>86</v>
      </c>
      <c r="BE712" s="126"/>
      <c r="BF712" s="127"/>
      <c r="BG712" s="242" t="s">
        <v>74</v>
      </c>
      <c r="BH712" s="243"/>
      <c r="BI712" s="244" t="s">
        <v>75</v>
      </c>
      <c r="BJ712" s="245"/>
      <c r="BK712" s="123"/>
      <c r="BL712" s="242" t="s">
        <v>91</v>
      </c>
      <c r="BM712" s="243"/>
      <c r="BN712" s="244" t="s">
        <v>90</v>
      </c>
      <c r="BO712" s="245"/>
      <c r="BP712" s="123"/>
      <c r="BQ712" s="35" t="s">
        <v>166</v>
      </c>
      <c r="BS712" s="66" t="s">
        <v>121</v>
      </c>
      <c r="BT712" s="65"/>
      <c r="BU712" s="8"/>
      <c r="BV712" s="8"/>
      <c r="BW712" s="88"/>
      <c r="BX712" s="57"/>
      <c r="BY712" s="8"/>
      <c r="BZ712" s="8"/>
      <c r="CA712" s="8"/>
    </row>
    <row r="713" spans="2:79" ht="18.649999999999999" customHeight="1" thickTop="1" thickBot="1">
      <c r="D713" s="15">
        <v>0</v>
      </c>
      <c r="E713" s="145">
        <f t="shared" ref="E713" si="6989">(1/$E$8)*SIN($B710*$F$8)</f>
        <v>0.20197589917405784</v>
      </c>
      <c r="F713" s="15">
        <f t="shared" ref="F713" si="6990">COS($F$8*$B710)</f>
        <v>0.79551972029326679</v>
      </c>
      <c r="G713" s="37">
        <v>0</v>
      </c>
      <c r="I713" s="21">
        <v>0</v>
      </c>
      <c r="J713" s="24">
        <f t="shared" ref="J713" si="6991">(TAN($K$8*$B710))/$J$8</f>
        <v>55.917874477066803</v>
      </c>
      <c r="K713" s="22">
        <v>1</v>
      </c>
      <c r="L713" s="23">
        <v>0</v>
      </c>
      <c r="N713" s="21">
        <f t="shared" ref="N713" si="6992">D713*I710+F713*I713-E713*J710-G713*J713</f>
        <v>0</v>
      </c>
      <c r="O713" s="24">
        <f t="shared" ref="O713" si="6993">(D713*J710+E713*I710+F713*J713+G713*I713)</f>
        <v>44.68574776256424</v>
      </c>
      <c r="P713" s="22">
        <f t="shared" ref="P713" si="6994">D713*K710+F713*K713-E713*L710-G713*L713</f>
        <v>0.79551972029326679</v>
      </c>
      <c r="Q713" s="23">
        <f t="shared" ref="Q713" si="6995">(D713*L710+E713*K710+F713*L713+G713*K713)</f>
        <v>0</v>
      </c>
      <c r="S713" s="15">
        <v>0</v>
      </c>
      <c r="T713" s="145">
        <f t="shared" ref="T713" si="6996">(1/$T$8)*SIN($B710*$U$8)</f>
        <v>0.30231435249378252</v>
      </c>
      <c r="U713" s="15">
        <f t="shared" ref="U713" si="6997">COS($U$8*$B710)</f>
        <v>0.42125323795359132</v>
      </c>
      <c r="V713" s="37">
        <v>0</v>
      </c>
      <c r="X713" s="21">
        <f t="shared" ref="X713" si="6998">N713*S710+P713*S713-O713*T710-Q713*T713</f>
        <v>0</v>
      </c>
      <c r="Y713" s="24">
        <f t="shared" ref="Y713" si="6999">(N713*T710+O713*S710+P713*T713+Q713*S713)</f>
        <v>19.064512964494131</v>
      </c>
      <c r="Z713" s="22">
        <f t="shared" ref="Z713" si="7000">N713*U710+P713*U713-O713*V710-Q713*V713</f>
        <v>-121.24717084683142</v>
      </c>
      <c r="AA713" s="23">
        <f t="shared" ref="AA713" si="7001">(N713*V710+O713*U710+P713*V713+Q713*U713)</f>
        <v>0</v>
      </c>
      <c r="AB713" s="8"/>
      <c r="AC713" s="21">
        <v>0</v>
      </c>
      <c r="AD713" s="24">
        <f t="shared" ref="AD713" si="7002">(TAN($AE$8*$B710))/$AD$8</f>
        <v>-15.954835075044072</v>
      </c>
      <c r="AE713" s="22">
        <v>1</v>
      </c>
      <c r="AF713" s="23">
        <v>0</v>
      </c>
      <c r="AH713" s="21">
        <f t="shared" ref="AH713" si="7003">X713*AC710+Z713*AC713-Y713*AD710-AA713*AD713</f>
        <v>0</v>
      </c>
      <c r="AI713" s="24">
        <f t="shared" ref="AI713" si="7004">(X713*AD710+Y713*AC710+Z713*AD713+AA713*AC713)</f>
        <v>1953.5431271413811</v>
      </c>
      <c r="AJ713" s="22">
        <f t="shared" ref="AJ713" si="7005">X713*AE710+Z713*AE713-Y713*AF710-AA713*AF713</f>
        <v>-121.24717084683142</v>
      </c>
      <c r="AK713" s="23">
        <f t="shared" ref="AK713" si="7006">(X713*AF710+Y713*AE710+Z713*AF713+AA713*AE713)</f>
        <v>0</v>
      </c>
      <c r="AL713" s="8"/>
      <c r="AM713" s="15">
        <v>0</v>
      </c>
      <c r="AN713" s="85">
        <f t="shared" ref="AN713" si="7007">(1/$AN$8)*SIN($B710*$AO$8)</f>
        <v>0.30231435249378252</v>
      </c>
      <c r="AO713" s="25">
        <f t="shared" ref="AO713" si="7008">COS($AO$8*$B710)</f>
        <v>0.42125323795359132</v>
      </c>
      <c r="AP713" s="37">
        <v>0</v>
      </c>
      <c r="AR713" s="21">
        <f t="shared" ref="AR713" si="7009">AH713*AM710+AJ713*AM713-AI713*AN710-AK713*AN713</f>
        <v>0</v>
      </c>
      <c r="AS713" s="24">
        <f t="shared" ref="AS713" si="7010">(AH713*AN710+AI713*AM710+AJ713*AN713+AK713*AM713)</f>
        <v>786.28160784402826</v>
      </c>
      <c r="AT713" s="22">
        <f t="shared" ref="AT713" si="7011">AH713*AO710+AJ713*AO713-AI713*AP710-AK713*AP713</f>
        <v>-5366.3328932657714</v>
      </c>
      <c r="AU713" s="23">
        <f t="shared" ref="AU713" si="7012">(AH713*AP710+AI713*AO710+AJ713*AP713+AK713*AO713)</f>
        <v>0</v>
      </c>
      <c r="AV713" s="8"/>
      <c r="AW713" s="21">
        <v>0</v>
      </c>
      <c r="AX713" s="24">
        <f t="shared" ref="AX713" si="7013">(TAN($AY$8*$B710))/$AX$8</f>
        <v>55.917874477066803</v>
      </c>
      <c r="AY713" s="22">
        <v>1</v>
      </c>
      <c r="AZ713" s="23">
        <v>0</v>
      </c>
      <c r="BB713" s="21">
        <f t="shared" ref="BB713" si="7014">AR713*AW710+AT713*AW713-AS713*AX710-AU713*AX713</f>
        <v>0</v>
      </c>
      <c r="BC713" s="24">
        <f t="shared" ref="BC713" si="7015">(AR713*AX710+AS713*AW710+AT713*AX713+AU713*AW713)</f>
        <v>-299287.6475199461</v>
      </c>
      <c r="BD713" s="22">
        <f t="shared" ref="BD713" si="7016">AR713*AY710+AT713*AY713-AS713*AZ710-AU713*AZ713</f>
        <v>-5366.3328932657714</v>
      </c>
      <c r="BE713" s="23">
        <f t="shared" ref="BE713" si="7017">(AR713*AZ710+AS713*AY710+AT713*AZ713+AU713*AY713)</f>
        <v>0</v>
      </c>
      <c r="BF713" s="8"/>
      <c r="BG713" s="15">
        <v>0</v>
      </c>
      <c r="BH713" s="85">
        <f t="shared" ref="BH713" si="7018">(1/$BH$8)*SIN($B710*$BI$8)</f>
        <v>0.2019814779594542</v>
      </c>
      <c r="BI713" s="25">
        <f t="shared" ref="BI713" si="7019">COS($BI$8*$B710)</f>
        <v>0.79550697234645951</v>
      </c>
      <c r="BJ713" s="37">
        <v>0</v>
      </c>
      <c r="BL713" s="21">
        <f t="shared" ref="BL713" si="7020">BB713*BG710+BD713*BG713-BC713*BH710-BE713*BH713</f>
        <v>0</v>
      </c>
      <c r="BM713" s="24">
        <f t="shared" ref="BM713" si="7021">(BB713*BH710+BC713*BG710+BD713*BH713+BE713*BG713)</f>
        <v>-239169.31018829092</v>
      </c>
      <c r="BN713" s="22">
        <f t="shared" ref="BN713" si="7022">BB713*BI710+BD713*BI713-BC713*BJ710-BE713*BJ713</f>
        <v>539786.09719725698</v>
      </c>
      <c r="BO713" s="23">
        <f t="shared" ref="BO713" si="7023">(BB713*BJ710+BC713*BI710+BD713*BJ713+BE713*BI713)</f>
        <v>0</v>
      </c>
      <c r="BQ713" s="38">
        <f t="shared" ref="BQ713" si="7024">(180/PI())*ATAN(-1*(($BL$8*BM710+BO710+$BL$8*BM713+BO713)/($BL$8*BL710+BN710+$BL$8*BL713+BN713)))</f>
        <v>-42.204565047237537</v>
      </c>
      <c r="BS713" s="67">
        <f t="shared" ref="BS713" si="7025">20*LOG(((($BL$8*BL710+BN710-$BL$8*BL713-BN713)^2+($BL$8*BM710+BO710-$BL$8*BM713-BO713)^2)/(($BL$8*BL710+BN710+$BL$8*BL713+BN713)^2+($BL$8*BM710+BO710+$BL$8*BM713+BO713)^2))^0.5)</f>
        <v>-8.1794255713088324E-12</v>
      </c>
      <c r="BT713" s="65"/>
      <c r="BU713" s="8"/>
      <c r="BV713" s="8"/>
      <c r="BW713" s="88"/>
      <c r="BX713" s="57"/>
      <c r="BY713" s="8"/>
      <c r="BZ713" s="8"/>
      <c r="CA713" s="8"/>
    </row>
    <row r="714" spans="2:79" ht="18.649999999999999" customHeight="1">
      <c r="BS714" s="32"/>
      <c r="BU714" s="8"/>
      <c r="BV714" s="8"/>
      <c r="BW714" s="88"/>
      <c r="BX714" s="57"/>
      <c r="BY714" s="8"/>
      <c r="BZ714" s="8"/>
      <c r="CA714" s="8"/>
    </row>
    <row r="715" spans="2:79" ht="18.649999999999999" customHeight="1" thickBot="1">
      <c r="D715" s="8"/>
      <c r="E715" s="8" t="s">
        <v>93</v>
      </c>
      <c r="F715" s="8"/>
      <c r="G715" s="8"/>
      <c r="H715" s="8"/>
      <c r="I715" s="8"/>
      <c r="J715" s="8" t="s">
        <v>94</v>
      </c>
      <c r="K715" s="8"/>
      <c r="L715" s="8"/>
      <c r="M715" s="8"/>
      <c r="N715" s="8"/>
      <c r="O715" s="8" t="s">
        <v>95</v>
      </c>
      <c r="P715" s="8"/>
      <c r="Q715" s="8"/>
      <c r="R715" s="8"/>
      <c r="S715" s="8"/>
      <c r="T715" s="8" t="s">
        <v>96</v>
      </c>
      <c r="U715" s="8"/>
      <c r="V715" s="8"/>
      <c r="W715" s="8"/>
      <c r="X715" s="8"/>
      <c r="Y715" s="8" t="s">
        <v>97</v>
      </c>
      <c r="Z715" s="8"/>
      <c r="AA715" s="8"/>
      <c r="AB715" s="8"/>
      <c r="AC715" s="8"/>
      <c r="AD715" s="8" t="s">
        <v>98</v>
      </c>
      <c r="AE715" s="8"/>
      <c r="AF715" s="8"/>
      <c r="AG715" s="8"/>
      <c r="AH715" s="8"/>
      <c r="AI715" s="8" t="s">
        <v>99</v>
      </c>
      <c r="AJ715" s="8"/>
      <c r="AK715" s="8"/>
      <c r="AL715" s="8"/>
      <c r="AM715" s="8"/>
      <c r="AN715" s="8" t="s">
        <v>96</v>
      </c>
      <c r="AO715" s="8"/>
      <c r="AP715" s="8"/>
      <c r="AQ715" s="8"/>
      <c r="AR715" s="8"/>
      <c r="AS715" s="8" t="s">
        <v>100</v>
      </c>
      <c r="AT715" s="8"/>
      <c r="AU715" s="8"/>
      <c r="AV715" s="8"/>
      <c r="AW715" s="8"/>
      <c r="AX715" s="8" t="s">
        <v>94</v>
      </c>
      <c r="AY715" s="8"/>
      <c r="AZ715" s="8"/>
      <c r="BA715" s="8"/>
      <c r="BB715" s="8"/>
      <c r="BC715" s="8" t="s">
        <v>101</v>
      </c>
      <c r="BD715" s="8"/>
      <c r="BE715" s="8"/>
      <c r="BF715" s="8"/>
      <c r="BG715" s="8"/>
      <c r="BH715" s="8" t="s">
        <v>96</v>
      </c>
      <c r="BI715" s="8"/>
      <c r="BJ715" s="8"/>
      <c r="BK715" s="8"/>
      <c r="BL715" s="8"/>
      <c r="BM715" s="8" t="s">
        <v>102</v>
      </c>
      <c r="BN715" s="8"/>
      <c r="BO715" s="8"/>
      <c r="BP715" s="8"/>
      <c r="BU715" s="8"/>
      <c r="BV715" s="8"/>
      <c r="BW715" s="88"/>
      <c r="BX715" s="57"/>
      <c r="BY715" s="8"/>
      <c r="BZ715" s="8"/>
      <c r="CA715" s="8"/>
    </row>
    <row r="716" spans="2:79" ht="18.649999999999999" customHeight="1" thickBot="1">
      <c r="B716" s="16"/>
      <c r="D716" s="250" t="s">
        <v>22</v>
      </c>
      <c r="E716" s="251"/>
      <c r="F716" s="252" t="s">
        <v>23</v>
      </c>
      <c r="G716" s="253"/>
      <c r="H716" s="123"/>
      <c r="I716" s="242" t="s">
        <v>1</v>
      </c>
      <c r="J716" s="243"/>
      <c r="K716" s="244" t="s">
        <v>2</v>
      </c>
      <c r="L716" s="245"/>
      <c r="M716" s="123"/>
      <c r="N716" s="242" t="s">
        <v>43</v>
      </c>
      <c r="O716" s="243"/>
      <c r="P716" s="244" t="s">
        <v>44</v>
      </c>
      <c r="Q716" s="245"/>
      <c r="R716" s="123"/>
      <c r="S716" s="242" t="s">
        <v>32</v>
      </c>
      <c r="T716" s="243"/>
      <c r="U716" s="244" t="s">
        <v>33</v>
      </c>
      <c r="V716" s="245"/>
      <c r="W716" s="123"/>
      <c r="X716" s="242" t="s">
        <v>45</v>
      </c>
      <c r="Y716" s="243"/>
      <c r="Z716" s="244" t="s">
        <v>46</v>
      </c>
      <c r="AA716" s="245"/>
      <c r="AB716" s="127"/>
      <c r="AC716" s="242" t="s">
        <v>62</v>
      </c>
      <c r="AD716" s="243"/>
      <c r="AE716" s="244" t="s">
        <v>3</v>
      </c>
      <c r="AF716" s="245"/>
      <c r="AG716" s="123"/>
      <c r="AH716" s="242" t="s">
        <v>76</v>
      </c>
      <c r="AI716" s="243"/>
      <c r="AJ716" s="244" t="s">
        <v>77</v>
      </c>
      <c r="AK716" s="245"/>
      <c r="AL716" s="127"/>
      <c r="AM716" s="242" t="s">
        <v>64</v>
      </c>
      <c r="AN716" s="243"/>
      <c r="AO716" s="244" t="s">
        <v>65</v>
      </c>
      <c r="AP716" s="245"/>
      <c r="AQ716" s="123"/>
      <c r="AR716" s="242" t="s">
        <v>80</v>
      </c>
      <c r="AS716" s="243"/>
      <c r="AT716" s="244" t="s">
        <v>81</v>
      </c>
      <c r="AU716" s="245"/>
      <c r="AV716" s="127"/>
      <c r="AW716" s="242" t="s">
        <v>68</v>
      </c>
      <c r="AX716" s="243"/>
      <c r="AY716" s="244" t="s">
        <v>69</v>
      </c>
      <c r="AZ716" s="245"/>
      <c r="BA716" s="123"/>
      <c r="BB716" s="246" t="s">
        <v>84</v>
      </c>
      <c r="BC716" s="247"/>
      <c r="BD716" s="248" t="s">
        <v>85</v>
      </c>
      <c r="BE716" s="249"/>
      <c r="BF716" s="127"/>
      <c r="BG716" s="242" t="s">
        <v>72</v>
      </c>
      <c r="BH716" s="243"/>
      <c r="BI716" s="244" t="s">
        <v>73</v>
      </c>
      <c r="BJ716" s="245"/>
      <c r="BK716" s="123"/>
      <c r="BL716" s="242" t="s">
        <v>88</v>
      </c>
      <c r="BM716" s="243"/>
      <c r="BN716" s="244" t="s">
        <v>89</v>
      </c>
      <c r="BO716" s="245"/>
      <c r="BP716" s="123"/>
      <c r="BQ716" s="19" t="s">
        <v>165</v>
      </c>
      <c r="BS716" s="63" t="s">
        <v>120</v>
      </c>
      <c r="BT716" s="4"/>
      <c r="BU716" s="8"/>
      <c r="BV716" s="8"/>
      <c r="BW716" s="88"/>
      <c r="BX716" s="57"/>
      <c r="BY716" s="8"/>
      <c r="BZ716" s="8"/>
      <c r="CA716" s="8"/>
    </row>
    <row r="717" spans="2:79" ht="18.649999999999999" customHeight="1" thickTop="1" thickBot="1">
      <c r="B717" s="39">
        <v>1.98</v>
      </c>
      <c r="D717" s="25">
        <f t="shared" ref="D717" si="7026">COS($F$8*$B717)</f>
        <v>0.79147753385513053</v>
      </c>
      <c r="E717" s="26">
        <v>0</v>
      </c>
      <c r="F717" s="10">
        <v>0</v>
      </c>
      <c r="G717" s="85">
        <f t="shared" ref="G717" si="7027">$E$8*SIN($B717*$F$8)</f>
        <v>1.8335947809217301</v>
      </c>
      <c r="I717" s="21">
        <v>1</v>
      </c>
      <c r="J717" s="24">
        <v>0</v>
      </c>
      <c r="K717" s="22">
        <v>0</v>
      </c>
      <c r="L717" s="23">
        <v>0</v>
      </c>
      <c r="N717" s="21">
        <f t="shared" ref="N717" si="7028">D717*I717+F717*I720-E717*J717-G717*J720</f>
        <v>-267.1929985520884</v>
      </c>
      <c r="O717" s="24">
        <f t="shared" ref="O717" si="7029">(D717*J717+E717*I717+F717*J720+G717*I720)</f>
        <v>0</v>
      </c>
      <c r="P717" s="22">
        <f t="shared" ref="P717" si="7030">D717*K717+F717*K720-E717*L717-G717*L720</f>
        <v>0</v>
      </c>
      <c r="Q717" s="23">
        <f t="shared" ref="Q717" si="7031">(D717*L717+E717*K717+F717*L720+G717*K720)</f>
        <v>1.8335947809217301</v>
      </c>
      <c r="S717" s="25">
        <f t="shared" ref="S717" si="7032">COS($U$8*$B717)</f>
        <v>0.41071231843979372</v>
      </c>
      <c r="T717" s="26">
        <v>0</v>
      </c>
      <c r="U717" s="10">
        <v>0</v>
      </c>
      <c r="V717" s="85">
        <f t="shared" ref="V717" si="7033">$T$8*SIN($B717*$U$8)</f>
        <v>2.7352949609386341</v>
      </c>
      <c r="X717" s="21">
        <f t="shared" ref="X717" si="7034">N717*S717+P717*S720-O717*T717-Q717*T720</f>
        <v>-110.29672508005963</v>
      </c>
      <c r="Y717" s="24">
        <f t="shared" ref="Y717" si="7035">(N717*T717+O717*S717+P717*T720+Q717*S720)</f>
        <v>0</v>
      </c>
      <c r="Z717" s="22">
        <f t="shared" ref="Z717" si="7036">N717*U717+P717*U720-O717*V717-Q717*V720</f>
        <v>0</v>
      </c>
      <c r="AA717" s="23">
        <f t="shared" ref="AA717" si="7037">(N717*V717+O717*U717+P717*V720+Q717*U720)</f>
        <v>-730.09858257405961</v>
      </c>
      <c r="AB717" s="8"/>
      <c r="AC717" s="21">
        <v>1</v>
      </c>
      <c r="AD717" s="24">
        <v>0</v>
      </c>
      <c r="AE717" s="22">
        <v>0</v>
      </c>
      <c r="AF717" s="23">
        <v>0</v>
      </c>
      <c r="AH717" s="21">
        <f t="shared" ref="AH717" si="7038">X717*AC717+Z717*AC720-Y717*AD717-AA717*AD720</f>
        <v>-9890.7000654124022</v>
      </c>
      <c r="AI717" s="24">
        <f t="shared" ref="AI717" si="7039">(X717*AD717+Y717*AC717+Z717*AD720+AA717*AC720)</f>
        <v>0</v>
      </c>
      <c r="AJ717" s="22">
        <f t="shared" ref="AJ717" si="7040">X717*AE717+Z717*AE720-Y717*AF717-AA717*AF720</f>
        <v>0</v>
      </c>
      <c r="AK717" s="23">
        <f t="shared" ref="AK717" si="7041">(X717*AF717+Y717*AE717+Z717*AF720+AA717*AE720)</f>
        <v>-730.09858257405961</v>
      </c>
      <c r="AL717" s="8"/>
      <c r="AM717" s="25">
        <f t="shared" ref="AM717" si="7042">COS($AO$8*$B717)</f>
        <v>0.41071231843979372</v>
      </c>
      <c r="AN717" s="26">
        <v>0</v>
      </c>
      <c r="AO717" s="10">
        <v>0</v>
      </c>
      <c r="AP717" s="85">
        <f t="shared" ref="AP717" si="7043">$AN$8*SIN($B717*$AO$8)</f>
        <v>2.7352949609386341</v>
      </c>
      <c r="AR717" s="21">
        <f t="shared" ref="AR717" si="7044">AH717*AM717+AJ717*AM720-AI717*AN717-AK717*AN720</f>
        <v>-3840.3395799800064</v>
      </c>
      <c r="AS717" s="24">
        <f t="shared" ref="AS717" si="7045">(AH717*AN717+AI717*AM717+AJ717*AN720+AK717*AM720)</f>
        <v>0</v>
      </c>
      <c r="AT717" s="22">
        <f t="shared" ref="AT717" si="7046">AH717*AO717+AJ717*AO720-AI717*AP717-AK717*AP720</f>
        <v>0</v>
      </c>
      <c r="AU717" s="23">
        <f t="shared" ref="AU717" si="7047">(AH717*AP717+AI717*AO717+AJ717*AP720+AK717*AO720)</f>
        <v>-27353.842530616563</v>
      </c>
      <c r="AV717" s="8"/>
      <c r="AW717" s="21">
        <v>1</v>
      </c>
      <c r="AX717" s="24">
        <v>0</v>
      </c>
      <c r="AY717" s="22">
        <v>0</v>
      </c>
      <c r="AZ717" s="23">
        <v>0</v>
      </c>
      <c r="BB717" s="21">
        <f t="shared" ref="BB717" si="7048">AR717*AW717+AT717*AW720-AS717*AX717-AU717*AX720</f>
        <v>3993992.3526682807</v>
      </c>
      <c r="BC717" s="24">
        <f t="shared" ref="BC717" si="7049">(AR717*AX717+AS717*AW717+AT717*AX720+AU717*AW720)</f>
        <v>0</v>
      </c>
      <c r="BD717" s="22">
        <f t="shared" ref="BD717" si="7050">AR717*AY717+AT717*AY720-AS717*AZ717-AU717*AZ720</f>
        <v>0</v>
      </c>
      <c r="BE717" s="23">
        <f t="shared" ref="BE717" si="7051">(AR717*AZ717+AS717*AY717+AT717*AZ720+AU717*AY720)</f>
        <v>-27353.842530616563</v>
      </c>
      <c r="BF717" s="8"/>
      <c r="BG717" s="25">
        <f t="shared" ref="BG717" si="7052">COS($BI$8*$B717)</f>
        <v>0.79146454381046316</v>
      </c>
      <c r="BH717" s="26">
        <v>0</v>
      </c>
      <c r="BI717" s="10">
        <v>0</v>
      </c>
      <c r="BJ717" s="85">
        <f t="shared" ref="BJ717" si="7053">$BH$8*SIN($B717*$BI$8)</f>
        <v>1.8336452445928735</v>
      </c>
      <c r="BL717" s="21">
        <f t="shared" ref="BL717" si="7054">BB717*BG717+BD717*BG720-BC717*BH717-BE717*BH720</f>
        <v>3166676.3624179247</v>
      </c>
      <c r="BM717" s="24">
        <f t="shared" ref="BM717" si="7055">(BB717*BH717+BC717*BG717+BD717*BH720+BE717*BG720)</f>
        <v>0</v>
      </c>
      <c r="BN717" s="22">
        <f t="shared" ref="BN717" si="7056">BB717*BI717+BD717*BI720-BC717*BJ717-BE717*BJ720</f>
        <v>0</v>
      </c>
      <c r="BO717" s="23">
        <f t="shared" ref="BO717" si="7057">(BB717*BJ717+BC717*BI717+BD717*BJ720+BE717*BI720)</f>
        <v>7301915.487910538</v>
      </c>
      <c r="BQ717" s="27">
        <f t="shared" ref="BQ717" si="7058">20*LOG((2*$BL$8)/(($BL$8*BL717+BN717+$BL$8*BL720+BN720)^2+($BL$8*BM717+BO717+$BL$8*BM720+BO720)^2)^0.5)</f>
        <v>-132.745082264388</v>
      </c>
      <c r="BS717" s="64">
        <f t="shared" ref="BS717" si="7059">((BL717^2+BM717^2)/(BL720^2+BM720^2))^0.5</f>
        <v>2.3057595634431931</v>
      </c>
      <c r="BT717" s="4"/>
      <c r="BU717" s="8"/>
      <c r="BV717" s="8"/>
      <c r="BW717" s="88"/>
      <c r="BX717" s="57"/>
      <c r="BY717" s="8"/>
      <c r="BZ717" s="8"/>
      <c r="CA717" s="8"/>
    </row>
    <row r="718" spans="2:79" ht="18.649999999999999" customHeight="1" thickBot="1">
      <c r="D718" s="25"/>
      <c r="E718" s="10"/>
      <c r="F718" s="10"/>
      <c r="G718" s="31"/>
      <c r="I718" s="29"/>
      <c r="L718" s="30"/>
      <c r="N718" s="29"/>
      <c r="Q718" s="30"/>
      <c r="S718" s="29"/>
      <c r="V718" s="30"/>
      <c r="X718" s="29"/>
      <c r="AA718" s="30"/>
      <c r="AC718" s="29"/>
      <c r="AF718" s="30"/>
      <c r="AH718" s="29"/>
      <c r="AK718" s="30"/>
      <c r="AM718" s="29"/>
      <c r="AP718" s="30"/>
      <c r="AR718" s="29"/>
      <c r="AU718" s="30"/>
      <c r="AW718" s="29"/>
      <c r="AZ718" s="30"/>
      <c r="BB718" s="29"/>
      <c r="BE718" s="30"/>
      <c r="BG718" s="29"/>
      <c r="BJ718" s="30"/>
      <c r="BL718" s="29"/>
      <c r="BO718" s="30"/>
      <c r="BS718" s="65"/>
      <c r="BT718" s="65"/>
      <c r="BU718" s="8"/>
      <c r="BV718" s="8"/>
      <c r="BW718" s="88"/>
      <c r="BX718" s="57"/>
      <c r="BY718" s="8"/>
      <c r="BZ718" s="8"/>
      <c r="CA718" s="8"/>
    </row>
    <row r="719" spans="2:79" ht="18.649999999999999" customHeight="1" thickBot="1">
      <c r="D719" s="254" t="s">
        <v>24</v>
      </c>
      <c r="E719" s="255"/>
      <c r="F719" s="256" t="s">
        <v>25</v>
      </c>
      <c r="G719" s="257"/>
      <c r="H719" s="123"/>
      <c r="I719" s="242" t="s">
        <v>4</v>
      </c>
      <c r="J719" s="243"/>
      <c r="K719" s="244" t="s">
        <v>5</v>
      </c>
      <c r="L719" s="245"/>
      <c r="M719" s="123"/>
      <c r="N719" s="242" t="s">
        <v>6</v>
      </c>
      <c r="O719" s="243"/>
      <c r="P719" s="244" t="s">
        <v>7</v>
      </c>
      <c r="Q719" s="245"/>
      <c r="R719" s="123"/>
      <c r="S719" s="242" t="s">
        <v>34</v>
      </c>
      <c r="T719" s="243"/>
      <c r="U719" s="244" t="s">
        <v>35</v>
      </c>
      <c r="V719" s="245"/>
      <c r="W719" s="123"/>
      <c r="X719" s="242" t="s">
        <v>47</v>
      </c>
      <c r="Y719" s="243"/>
      <c r="Z719" s="244" t="s">
        <v>48</v>
      </c>
      <c r="AA719" s="245"/>
      <c r="AB719" s="127"/>
      <c r="AC719" s="242" t="s">
        <v>63</v>
      </c>
      <c r="AD719" s="243"/>
      <c r="AE719" s="244" t="s">
        <v>8</v>
      </c>
      <c r="AF719" s="245"/>
      <c r="AG719" s="123"/>
      <c r="AH719" s="242" t="s">
        <v>78</v>
      </c>
      <c r="AI719" s="243"/>
      <c r="AJ719" s="244" t="s">
        <v>79</v>
      </c>
      <c r="AK719" s="245"/>
      <c r="AL719" s="127"/>
      <c r="AM719" s="242" t="s">
        <v>67</v>
      </c>
      <c r="AN719" s="243"/>
      <c r="AO719" s="244" t="s">
        <v>66</v>
      </c>
      <c r="AP719" s="245"/>
      <c r="AQ719" s="123"/>
      <c r="AR719" s="242" t="s">
        <v>83</v>
      </c>
      <c r="AS719" s="243"/>
      <c r="AT719" s="244" t="s">
        <v>82</v>
      </c>
      <c r="AU719" s="245"/>
      <c r="AV719" s="127"/>
      <c r="AW719" s="242" t="s">
        <v>71</v>
      </c>
      <c r="AX719" s="243"/>
      <c r="AY719" s="244" t="s">
        <v>70</v>
      </c>
      <c r="AZ719" s="245"/>
      <c r="BA719" s="123"/>
      <c r="BB719" s="124" t="s">
        <v>87</v>
      </c>
      <c r="BC719" s="125"/>
      <c r="BD719" s="122" t="s">
        <v>86</v>
      </c>
      <c r="BE719" s="126"/>
      <c r="BF719" s="127"/>
      <c r="BG719" s="242" t="s">
        <v>74</v>
      </c>
      <c r="BH719" s="243"/>
      <c r="BI719" s="244" t="s">
        <v>75</v>
      </c>
      <c r="BJ719" s="245"/>
      <c r="BK719" s="123"/>
      <c r="BL719" s="242" t="s">
        <v>91</v>
      </c>
      <c r="BM719" s="243"/>
      <c r="BN719" s="244" t="s">
        <v>90</v>
      </c>
      <c r="BO719" s="245"/>
      <c r="BP719" s="123"/>
      <c r="BQ719" s="35" t="s">
        <v>166</v>
      </c>
      <c r="BS719" s="66" t="s">
        <v>121</v>
      </c>
      <c r="BT719" s="65"/>
      <c r="BU719" s="8"/>
      <c r="BV719" s="8"/>
      <c r="BW719" s="88"/>
      <c r="BX719" s="57"/>
      <c r="BY719" s="8"/>
      <c r="BZ719" s="8"/>
      <c r="CA719" s="8"/>
    </row>
    <row r="720" spans="2:79" ht="18.649999999999999" customHeight="1" thickTop="1" thickBot="1">
      <c r="D720" s="15">
        <v>0</v>
      </c>
      <c r="E720" s="145">
        <f t="shared" ref="E720" si="7060">(1/$E$8)*SIN($B717*$F$8)</f>
        <v>0.20373275343574776</v>
      </c>
      <c r="F720" s="15">
        <f t="shared" ref="F720" si="7061">COS($F$8*$B717)</f>
        <v>0.79147753385513053</v>
      </c>
      <c r="G720" s="37">
        <v>0</v>
      </c>
      <c r="I720" s="21">
        <v>0</v>
      </c>
      <c r="J720" s="24">
        <f t="shared" ref="J720" si="7062">(TAN($K$8*$B717))/$J$8</f>
        <v>146.15250810826936</v>
      </c>
      <c r="K720" s="22">
        <v>1</v>
      </c>
      <c r="L720" s="23">
        <v>0</v>
      </c>
      <c r="N720" s="21">
        <f t="shared" ref="N720" si="7063">D720*I717+F720*I720-E720*J717-G720*J720</f>
        <v>0</v>
      </c>
      <c r="O720" s="24">
        <f t="shared" ref="O720" si="7064">(D720*J717+E720*I717+F720*J720+G720*I720)</f>
        <v>115.88015943771074</v>
      </c>
      <c r="P720" s="22">
        <f t="shared" ref="P720" si="7065">D720*K717+F720*K720-E720*L717-G720*L720</f>
        <v>0.79147753385513053</v>
      </c>
      <c r="Q720" s="23">
        <f t="shared" ref="Q720" si="7066">(D720*L717+E720*K717+F720*L720+G720*K720)</f>
        <v>0</v>
      </c>
      <c r="S720" s="15">
        <v>0</v>
      </c>
      <c r="T720" s="145">
        <f t="shared" ref="T720" si="7067">(1/$T$8)*SIN($B717*$U$8)</f>
        <v>0.30392166232651491</v>
      </c>
      <c r="U720" s="15">
        <f t="shared" ref="U720" si="7068">COS($U$8*$B717)</f>
        <v>0.41071231843979372</v>
      </c>
      <c r="V720" s="37">
        <v>0</v>
      </c>
      <c r="X720" s="21">
        <f t="shared" ref="X720" si="7069">N720*S717+P720*S720-O720*T717-Q720*T720</f>
        <v>0</v>
      </c>
      <c r="Y720" s="24">
        <f t="shared" ref="Y720" si="7070">(N720*T717+O720*S717+P720*T720+Q720*S720)</f>
        <v>47.833956111618463</v>
      </c>
      <c r="Z720" s="22">
        <f t="shared" ref="Z720" si="7071">N720*U717+P720*U720-O720*V717-Q720*V720</f>
        <v>-316.64134660981307</v>
      </c>
      <c r="AA720" s="23">
        <f t="shared" ref="AA720" si="7072">(N720*V717+O720*U717+P720*V720+Q720*U720)</f>
        <v>0</v>
      </c>
      <c r="AB720" s="8"/>
      <c r="AC720" s="21">
        <v>0</v>
      </c>
      <c r="AD720" s="24">
        <f t="shared" ref="AD720" si="7073">(TAN($AE$8*$B717))/$AD$8</f>
        <v>-13.396003736714885</v>
      </c>
      <c r="AE720" s="22">
        <v>1</v>
      </c>
      <c r="AF720" s="23">
        <v>0</v>
      </c>
      <c r="AH720" s="21">
        <f t="shared" ref="AH720" si="7074">X720*AC717+Z720*AC720-Y720*AD717-AA720*AD720</f>
        <v>0</v>
      </c>
      <c r="AI720" s="24">
        <f t="shared" ref="AI720" si="7075">(X720*AD717+Y720*AC717+Z720*AD720+AA720*AC720)</f>
        <v>4289.562618495107</v>
      </c>
      <c r="AJ720" s="22">
        <f t="shared" ref="AJ720" si="7076">X720*AE717+Z720*AE720-Y720*AF717-AA720*AF720</f>
        <v>-316.64134660981307</v>
      </c>
      <c r="AK720" s="23">
        <f t="shared" ref="AK720" si="7077">(X720*AF717+Y720*AE717+Z720*AF720+AA720*AE720)</f>
        <v>0</v>
      </c>
      <c r="AL720" s="8"/>
      <c r="AM720" s="15">
        <v>0</v>
      </c>
      <c r="AN720" s="85">
        <f t="shared" ref="AN720" si="7078">(1/$AN$8)*SIN($B717*$AO$8)</f>
        <v>0.30392166232651491</v>
      </c>
      <c r="AO720" s="25">
        <f t="shared" ref="AO720" si="7079">COS($AO$8*$B717)</f>
        <v>0.41071231843979372</v>
      </c>
      <c r="AP720" s="37">
        <v>0</v>
      </c>
      <c r="AR720" s="21">
        <f t="shared" ref="AR720" si="7080">AH720*AM717+AJ720*AM720-AI720*AN717-AK720*AN720</f>
        <v>0</v>
      </c>
      <c r="AS720" s="24">
        <f t="shared" ref="AS720" si="7081">(AH720*AN717+AI720*AM717+AJ720*AN720+AK720*AM720)</f>
        <v>1665.5420437118373</v>
      </c>
      <c r="AT720" s="22">
        <f t="shared" ref="AT720" si="7082">AH720*AO717+AJ720*AO720-AI720*AP717-AK720*AP720</f>
        <v>-11863.267516580414</v>
      </c>
      <c r="AU720" s="23">
        <f t="shared" ref="AU720" si="7083">(AH720*AP717+AI720*AO717+AJ720*AP720+AK720*AO720)</f>
        <v>0</v>
      </c>
      <c r="AV720" s="8"/>
      <c r="AW720" s="21">
        <v>0</v>
      </c>
      <c r="AX720" s="24">
        <f t="shared" ref="AX720" si="7084">(TAN($AY$8*$B717))/$AX$8</f>
        <v>146.15250810826936</v>
      </c>
      <c r="AY720" s="22">
        <v>1</v>
      </c>
      <c r="AZ720" s="23">
        <v>0</v>
      </c>
      <c r="BB720" s="21">
        <f t="shared" ref="BB720" si="7085">AR720*AW717+AT720*AW720-AS720*AX717-AU720*AX720</f>
        <v>0</v>
      </c>
      <c r="BC720" s="24">
        <f t="shared" ref="BC720" si="7086">(AR720*AX717+AS720*AW717+AT720*AX720+AU720*AW720)</f>
        <v>-1732180.7598638758</v>
      </c>
      <c r="BD720" s="22">
        <f t="shared" ref="BD720" si="7087">AR720*AY717+AT720*AY720-AS720*AZ717-AU720*AZ720</f>
        <v>-11863.267516580414</v>
      </c>
      <c r="BE720" s="23">
        <f t="shared" ref="BE720" si="7088">(AR720*AZ717+AS720*AY717+AT720*AZ720+AU720*AY720)</f>
        <v>0</v>
      </c>
      <c r="BF720" s="8"/>
      <c r="BG720" s="15">
        <v>0</v>
      </c>
      <c r="BH720" s="85">
        <f t="shared" ref="BH720" si="7089">(1/$BH$8)*SIN($B717*$BI$8)</f>
        <v>0.20373836051031927</v>
      </c>
      <c r="BI720" s="25">
        <f t="shared" ref="BI720" si="7090">COS($BI$8*$B717)</f>
        <v>0.79146454381046316</v>
      </c>
      <c r="BJ720" s="37">
        <v>0</v>
      </c>
      <c r="BL720" s="21">
        <f t="shared" ref="BL720" si="7091">BB720*BG717+BD720*BG720-BC720*BH717-BE720*BH720</f>
        <v>0</v>
      </c>
      <c r="BM720" s="24">
        <f t="shared" ref="BM720" si="7092">(BB720*BH717+BC720*BG717+BD720*BH720+BE720*BG720)</f>
        <v>-1373376.6575770474</v>
      </c>
      <c r="BN720" s="22">
        <f t="shared" ref="BN720" si="7093">BB720*BI717+BD720*BI720-BC720*BJ717-BE720*BJ720</f>
        <v>3166815.6574865542</v>
      </c>
      <c r="BO720" s="23">
        <f t="shared" ref="BO720" si="7094">(BB720*BJ717+BC720*BI717+BD720*BJ720+BE720*BI720)</f>
        <v>0</v>
      </c>
      <c r="BQ720" s="38">
        <f t="shared" ref="BQ720" si="7095">(180/PI())*ATAN(-1*(($BL$8*BM717+BO717+$BL$8*BM720+BO720)/($BL$8*BL717+BN717+$BL$8*BL720+BN720)))</f>
        <v>-43.108496109170858</v>
      </c>
      <c r="BS720" s="67">
        <f t="shared" ref="BS720" si="7096">20*LOG(((($BL$8*BL717+BN717-$BL$8*BL720-BN720)^2+($BL$8*BM717+BO717-$BL$8*BM720-BO720)^2)/(($BL$8*BL717+BN717+$BL$8*BL720+BN720)^2+($BL$8*BM717+BO717+$BL$8*BM720+BO720)^2))^0.5)</f>
        <v>-2.3143859197279197E-13</v>
      </c>
      <c r="BT720" s="65"/>
      <c r="BU720" s="8"/>
      <c r="BV720" s="8"/>
      <c r="BW720" s="88"/>
      <c r="BX720" s="57"/>
      <c r="BY720" s="8"/>
      <c r="BZ720" s="8"/>
      <c r="CA720" s="8"/>
    </row>
    <row r="721" spans="2:79" ht="18.649999999999999" customHeight="1">
      <c r="BS721" s="32"/>
      <c r="BU721" s="8"/>
      <c r="BV721" s="8"/>
      <c r="BW721" s="88"/>
      <c r="BX721" s="57"/>
      <c r="BY721" s="8"/>
      <c r="BZ721" s="8"/>
      <c r="CA721" s="8"/>
    </row>
    <row r="722" spans="2:79" ht="18.649999999999999" customHeight="1" thickBot="1">
      <c r="D722" s="8"/>
      <c r="E722" s="8" t="s">
        <v>93</v>
      </c>
      <c r="F722" s="8"/>
      <c r="G722" s="8"/>
      <c r="H722" s="8"/>
      <c r="I722" s="8"/>
      <c r="J722" s="8" t="s">
        <v>94</v>
      </c>
      <c r="K722" s="8"/>
      <c r="L722" s="8"/>
      <c r="M722" s="8"/>
      <c r="N722" s="8"/>
      <c r="O722" s="8" t="s">
        <v>95</v>
      </c>
      <c r="P722" s="8"/>
      <c r="Q722" s="8"/>
      <c r="R722" s="8"/>
      <c r="S722" s="8"/>
      <c r="T722" s="8" t="s">
        <v>96</v>
      </c>
      <c r="U722" s="8"/>
      <c r="V722" s="8"/>
      <c r="W722" s="8"/>
      <c r="X722" s="8"/>
      <c r="Y722" s="8" t="s">
        <v>97</v>
      </c>
      <c r="Z722" s="8"/>
      <c r="AA722" s="8"/>
      <c r="AB722" s="8"/>
      <c r="AC722" s="8"/>
      <c r="AD722" s="8" t="s">
        <v>98</v>
      </c>
      <c r="AE722" s="8"/>
      <c r="AF722" s="8"/>
      <c r="AG722" s="8"/>
      <c r="AH722" s="8"/>
      <c r="AI722" s="8" t="s">
        <v>99</v>
      </c>
      <c r="AJ722" s="8"/>
      <c r="AK722" s="8"/>
      <c r="AL722" s="8"/>
      <c r="AM722" s="8"/>
      <c r="AN722" s="8" t="s">
        <v>96</v>
      </c>
      <c r="AO722" s="8"/>
      <c r="AP722" s="8"/>
      <c r="AQ722" s="8"/>
      <c r="AR722" s="8"/>
      <c r="AS722" s="8" t="s">
        <v>100</v>
      </c>
      <c r="AT722" s="8"/>
      <c r="AU722" s="8"/>
      <c r="AV722" s="8"/>
      <c r="AW722" s="8"/>
      <c r="AX722" s="8" t="s">
        <v>94</v>
      </c>
      <c r="AY722" s="8"/>
      <c r="AZ722" s="8"/>
      <c r="BA722" s="8"/>
      <c r="BB722" s="8"/>
      <c r="BC722" s="8" t="s">
        <v>101</v>
      </c>
      <c r="BD722" s="8"/>
      <c r="BE722" s="8"/>
      <c r="BF722" s="8"/>
      <c r="BG722" s="8"/>
      <c r="BH722" s="8" t="s">
        <v>96</v>
      </c>
      <c r="BI722" s="8"/>
      <c r="BJ722" s="8"/>
      <c r="BK722" s="8"/>
      <c r="BL722" s="8"/>
      <c r="BM722" s="8" t="s">
        <v>102</v>
      </c>
      <c r="BN722" s="8"/>
      <c r="BO722" s="8"/>
      <c r="BP722" s="8"/>
      <c r="BU722" s="8"/>
      <c r="BV722" s="8"/>
      <c r="BW722" s="88"/>
      <c r="BX722" s="57"/>
      <c r="BY722" s="8"/>
      <c r="BZ722" s="8"/>
      <c r="CA722" s="8"/>
    </row>
    <row r="723" spans="2:79" ht="18.649999999999999" customHeight="1" thickBot="1">
      <c r="B723" s="16"/>
      <c r="D723" s="250" t="s">
        <v>22</v>
      </c>
      <c r="E723" s="251"/>
      <c r="F723" s="252" t="s">
        <v>23</v>
      </c>
      <c r="G723" s="253"/>
      <c r="H723" s="123"/>
      <c r="I723" s="242" t="s">
        <v>1</v>
      </c>
      <c r="J723" s="243"/>
      <c r="K723" s="244" t="s">
        <v>2</v>
      </c>
      <c r="L723" s="245"/>
      <c r="M723" s="123"/>
      <c r="N723" s="242" t="s">
        <v>43</v>
      </c>
      <c r="O723" s="243"/>
      <c r="P723" s="244" t="s">
        <v>44</v>
      </c>
      <c r="Q723" s="245"/>
      <c r="R723" s="123"/>
      <c r="S723" s="242" t="s">
        <v>32</v>
      </c>
      <c r="T723" s="243"/>
      <c r="U723" s="244" t="s">
        <v>33</v>
      </c>
      <c r="V723" s="245"/>
      <c r="W723" s="123"/>
      <c r="X723" s="242" t="s">
        <v>45</v>
      </c>
      <c r="Y723" s="243"/>
      <c r="Z723" s="244" t="s">
        <v>46</v>
      </c>
      <c r="AA723" s="245"/>
      <c r="AB723" s="127"/>
      <c r="AC723" s="242" t="s">
        <v>62</v>
      </c>
      <c r="AD723" s="243"/>
      <c r="AE723" s="244" t="s">
        <v>3</v>
      </c>
      <c r="AF723" s="245"/>
      <c r="AG723" s="123"/>
      <c r="AH723" s="242" t="s">
        <v>76</v>
      </c>
      <c r="AI723" s="243"/>
      <c r="AJ723" s="244" t="s">
        <v>77</v>
      </c>
      <c r="AK723" s="245"/>
      <c r="AL723" s="127"/>
      <c r="AM723" s="242" t="s">
        <v>64</v>
      </c>
      <c r="AN723" s="243"/>
      <c r="AO723" s="244" t="s">
        <v>65</v>
      </c>
      <c r="AP723" s="245"/>
      <c r="AQ723" s="123"/>
      <c r="AR723" s="242" t="s">
        <v>80</v>
      </c>
      <c r="AS723" s="243"/>
      <c r="AT723" s="244" t="s">
        <v>81</v>
      </c>
      <c r="AU723" s="245"/>
      <c r="AV723" s="127"/>
      <c r="AW723" s="242" t="s">
        <v>68</v>
      </c>
      <c r="AX723" s="243"/>
      <c r="AY723" s="244" t="s">
        <v>69</v>
      </c>
      <c r="AZ723" s="245"/>
      <c r="BA723" s="123"/>
      <c r="BB723" s="246" t="s">
        <v>84</v>
      </c>
      <c r="BC723" s="247"/>
      <c r="BD723" s="248" t="s">
        <v>85</v>
      </c>
      <c r="BE723" s="249"/>
      <c r="BF723" s="127"/>
      <c r="BG723" s="242" t="s">
        <v>72</v>
      </c>
      <c r="BH723" s="243"/>
      <c r="BI723" s="244" t="s">
        <v>73</v>
      </c>
      <c r="BJ723" s="245"/>
      <c r="BK723" s="123"/>
      <c r="BL723" s="242" t="s">
        <v>88</v>
      </c>
      <c r="BM723" s="243"/>
      <c r="BN723" s="244" t="s">
        <v>89</v>
      </c>
      <c r="BO723" s="245"/>
      <c r="BP723" s="123"/>
      <c r="BQ723" s="19" t="s">
        <v>165</v>
      </c>
      <c r="BS723" s="63" t="s">
        <v>120</v>
      </c>
      <c r="BT723" s="4"/>
      <c r="BU723" s="8"/>
      <c r="BV723" s="8"/>
      <c r="BW723" s="88"/>
      <c r="BX723" s="57"/>
      <c r="BY723" s="8"/>
      <c r="BZ723" s="8"/>
      <c r="CA723" s="8"/>
    </row>
    <row r="724" spans="2:79" ht="18.649999999999999" customHeight="1" thickTop="1" thickBot="1">
      <c r="B724" s="39">
        <v>2</v>
      </c>
      <c r="D724" s="25">
        <f t="shared" ref="D724" si="7097">COS($F$8*$B724)</f>
        <v>0.78740042892941819</v>
      </c>
      <c r="E724" s="26">
        <v>0</v>
      </c>
      <c r="F724" s="10">
        <v>0</v>
      </c>
      <c r="G724" s="85">
        <f t="shared" ref="G724" si="7098">$E$8*SIN($B724*$F$8)</f>
        <v>1.8493255745530355</v>
      </c>
      <c r="I724" s="21">
        <v>1</v>
      </c>
      <c r="J724" s="24">
        <v>0</v>
      </c>
      <c r="K724" s="22">
        <v>0</v>
      </c>
      <c r="L724" s="23">
        <v>0</v>
      </c>
      <c r="N724" s="21">
        <f t="shared" ref="N724" si="7099">D724*I724+F724*I727-E724*J724-G724*J727</f>
        <v>441.56159516450236</v>
      </c>
      <c r="O724" s="24">
        <f t="shared" ref="O724" si="7100">(D724*J724+E724*I724+F724*J727+G724*I727)</f>
        <v>0</v>
      </c>
      <c r="P724" s="22">
        <f t="shared" ref="P724" si="7101">D724*K724+F724*K727-E724*L724-G724*L727</f>
        <v>0</v>
      </c>
      <c r="Q724" s="23">
        <f t="shared" ref="Q724" si="7102">(D724*L724+E724*K724+F724*L727+G724*K727)</f>
        <v>1.8493255745530355</v>
      </c>
      <c r="S724" s="25">
        <f t="shared" ref="S724" si="7103">COS($U$8*$B724)</f>
        <v>0.40011621480227866</v>
      </c>
      <c r="T724" s="26">
        <v>0</v>
      </c>
      <c r="U724" s="10">
        <v>0</v>
      </c>
      <c r="V724" s="85">
        <f t="shared" ref="V724" si="7104">$T$8*SIN($B724*$U$8)</f>
        <v>2.7493932297637365</v>
      </c>
      <c r="X724" s="21">
        <f t="shared" ref="X724" si="7105">N724*S724+P724*S727-O724*T724-Q724*T727</f>
        <v>176.11100703546518</v>
      </c>
      <c r="Y724" s="24">
        <f t="shared" ref="Y724" si="7106">(N724*T724+O724*S724+P724*T727+Q724*S727)</f>
        <v>0</v>
      </c>
      <c r="Z724" s="22">
        <f t="shared" ref="Z724" si="7107">N724*U724+P724*U727-O724*V724-Q724*V727</f>
        <v>0</v>
      </c>
      <c r="AA724" s="23">
        <f t="shared" ref="AA724" si="7108">(N724*V724+O724*U724+P724*V727+Q724*U727)</f>
        <v>1214.7664054177858</v>
      </c>
      <c r="AB724" s="8"/>
      <c r="AC724" s="21">
        <v>1</v>
      </c>
      <c r="AD724" s="24">
        <v>0</v>
      </c>
      <c r="AE724" s="22">
        <v>0</v>
      </c>
      <c r="AF724" s="23">
        <v>0</v>
      </c>
      <c r="AH724" s="21">
        <f t="shared" ref="AH724" si="7109">X724*AC724+Z724*AC727-Y724*AD724-AA724*AD727</f>
        <v>14192.969534671878</v>
      </c>
      <c r="AI724" s="24">
        <f t="shared" ref="AI724" si="7110">(X724*AD724+Y724*AC724+Z724*AD727+AA724*AC727)</f>
        <v>0</v>
      </c>
      <c r="AJ724" s="22">
        <f t="shared" ref="AJ724" si="7111">X724*AE724+Z724*AE727-Y724*AF724-AA724*AF727</f>
        <v>0</v>
      </c>
      <c r="AK724" s="23">
        <f t="shared" ref="AK724" si="7112">(X724*AF724+Y724*AE724+Z724*AF727+AA724*AE727)</f>
        <v>1214.7664054177858</v>
      </c>
      <c r="AL724" s="8"/>
      <c r="AM724" s="25">
        <f t="shared" ref="AM724" si="7113">COS($AO$8*$B724)</f>
        <v>0.40011621480227866</v>
      </c>
      <c r="AN724" s="26">
        <v>0</v>
      </c>
      <c r="AO724" s="10">
        <v>0</v>
      </c>
      <c r="AP724" s="85">
        <f t="shared" ref="AP724" si="7114">$AN$8*SIN($B724*$AO$8)</f>
        <v>2.7493932297637365</v>
      </c>
      <c r="AR724" s="21">
        <f t="shared" ref="AR724" si="7115">AH724*AM724+AJ724*AM727-AI724*AN724-AK724*AN727</f>
        <v>5307.7405213725151</v>
      </c>
      <c r="AS724" s="24">
        <f t="shared" ref="AS724" si="7116">(AH724*AN724+AI724*AM724+AJ724*AN727+AK724*AM727)</f>
        <v>0</v>
      </c>
      <c r="AT724" s="22">
        <f t="shared" ref="AT724" si="7117">AH724*AO724+AJ724*AO727-AI724*AP724-AK724*AP727</f>
        <v>0</v>
      </c>
      <c r="AU724" s="23">
        <f t="shared" ref="AU724" si="7118">(AH724*AP724+AI724*AO724+AJ724*AP727+AK724*AO727)</f>
        <v>39508.102084874568</v>
      </c>
      <c r="AV724" s="8"/>
      <c r="AW724" s="21">
        <v>1</v>
      </c>
      <c r="AX724" s="24">
        <v>0</v>
      </c>
      <c r="AY724" s="22">
        <v>0</v>
      </c>
      <c r="AZ724" s="23">
        <v>0</v>
      </c>
      <c r="BB724" s="21">
        <f t="shared" ref="BB724" si="7119">AR724*AW724+AT724*AW727-AS724*AX724-AU724*AX727</f>
        <v>9421795.6329792682</v>
      </c>
      <c r="BC724" s="24">
        <f t="shared" ref="BC724" si="7120">(AR724*AX724+AS724*AW724+AT724*AX727+AU724*AW727)</f>
        <v>0</v>
      </c>
      <c r="BD724" s="22">
        <f t="shared" ref="BD724" si="7121">AR724*AY724+AT724*AY727-AS724*AZ724-AU724*AZ727</f>
        <v>0</v>
      </c>
      <c r="BE724" s="23">
        <f t="shared" ref="BE724" si="7122">(AR724*AZ724+AS724*AY724+AT724*AZ727+AU724*AY727)</f>
        <v>39508.102084874568</v>
      </c>
      <c r="BF724" s="8"/>
      <c r="BG724" s="25">
        <f t="shared" ref="BG724" si="7123">COS($BI$8*$B724)</f>
        <v>0.78738719510282928</v>
      </c>
      <c r="BH724" s="26">
        <v>0</v>
      </c>
      <c r="BI724" s="10">
        <v>0</v>
      </c>
      <c r="BJ724" s="85">
        <f t="shared" ref="BJ724" si="7124">$BH$8*SIN($B724*$BI$8)</f>
        <v>1.8493762853710682</v>
      </c>
      <c r="BL724" s="21">
        <f t="shared" ref="BL724" si="7125">BB724*BG724+BD724*BG727-BC724*BH724-BE724*BH727</f>
        <v>7410482.864386322</v>
      </c>
      <c r="BM724" s="24">
        <f t="shared" ref="BM724" si="7126">(BB724*BH724+BC724*BG724+BD724*BH727+BE724*BG727)</f>
        <v>0</v>
      </c>
      <c r="BN724" s="22">
        <f t="shared" ref="BN724" si="7127">BB724*BI724+BD724*BI727-BC724*BJ724-BE724*BJ727</f>
        <v>0</v>
      </c>
      <c r="BO724" s="23">
        <f t="shared" ref="BO724" si="7128">(BB724*BJ724+BC724*BI724+BD724*BJ727+BE724*BI727)</f>
        <v>17455553.582928997</v>
      </c>
      <c r="BQ724" s="27">
        <f t="shared" ref="BQ724" si="7129">20*LOG((2*$BL$8)/(($BL$8*BL724+BN724+$BL$8*BL727+BN727)^2+($BL$8*BM724+BO724+$BL$8*BM727+BO727)^2)^0.5)</f>
        <v>-140.25746020196752</v>
      </c>
      <c r="BS724" s="64">
        <f t="shared" ref="BS724" si="7130">((BL724^2+BM724^2)/(BL727^2+BM727^2))^0.5</f>
        <v>2.3554176462353769</v>
      </c>
      <c r="BT724" s="4"/>
      <c r="BU724" s="8"/>
      <c r="BV724" s="8"/>
      <c r="BW724" s="88"/>
      <c r="BX724" s="57"/>
      <c r="BY724" s="8"/>
      <c r="BZ724" s="8"/>
      <c r="CA724" s="8"/>
    </row>
    <row r="725" spans="2:79" ht="18.649999999999999" customHeight="1" thickBot="1">
      <c r="D725" s="25"/>
      <c r="E725" s="10"/>
      <c r="F725" s="10"/>
      <c r="G725" s="31"/>
      <c r="I725" s="29"/>
      <c r="L725" s="30"/>
      <c r="N725" s="29"/>
      <c r="Q725" s="30"/>
      <c r="S725" s="29"/>
      <c r="V725" s="30"/>
      <c r="X725" s="29"/>
      <c r="AA725" s="30"/>
      <c r="AC725" s="29"/>
      <c r="AF725" s="30"/>
      <c r="AH725" s="29"/>
      <c r="AK725" s="30"/>
      <c r="AM725" s="29"/>
      <c r="AP725" s="30"/>
      <c r="AR725" s="29"/>
      <c r="AU725" s="30"/>
      <c r="AW725" s="29"/>
      <c r="AZ725" s="30"/>
      <c r="BB725" s="29"/>
      <c r="BE725" s="30"/>
      <c r="BG725" s="29"/>
      <c r="BJ725" s="30"/>
      <c r="BL725" s="29"/>
      <c r="BO725" s="30"/>
      <c r="BS725" s="65"/>
      <c r="BT725" s="65"/>
      <c r="BU725" s="8"/>
      <c r="BV725" s="8"/>
      <c r="BW725" s="88"/>
      <c r="BX725" s="57"/>
      <c r="BY725" s="8"/>
      <c r="BZ725" s="8"/>
      <c r="CA725" s="8"/>
    </row>
    <row r="726" spans="2:79" ht="18.649999999999999" customHeight="1" thickBot="1">
      <c r="D726" s="254" t="s">
        <v>24</v>
      </c>
      <c r="E726" s="255"/>
      <c r="F726" s="256" t="s">
        <v>25</v>
      </c>
      <c r="G726" s="257"/>
      <c r="H726" s="123"/>
      <c r="I726" s="242" t="s">
        <v>4</v>
      </c>
      <c r="J726" s="243"/>
      <c r="K726" s="244" t="s">
        <v>5</v>
      </c>
      <c r="L726" s="245"/>
      <c r="M726" s="123"/>
      <c r="N726" s="242" t="s">
        <v>6</v>
      </c>
      <c r="O726" s="243"/>
      <c r="P726" s="244" t="s">
        <v>7</v>
      </c>
      <c r="Q726" s="245"/>
      <c r="R726" s="123"/>
      <c r="S726" s="242" t="s">
        <v>34</v>
      </c>
      <c r="T726" s="243"/>
      <c r="U726" s="244" t="s">
        <v>35</v>
      </c>
      <c r="V726" s="245"/>
      <c r="W726" s="123"/>
      <c r="X726" s="242" t="s">
        <v>47</v>
      </c>
      <c r="Y726" s="243"/>
      <c r="Z726" s="244" t="s">
        <v>48</v>
      </c>
      <c r="AA726" s="245"/>
      <c r="AB726" s="127"/>
      <c r="AC726" s="242" t="s">
        <v>63</v>
      </c>
      <c r="AD726" s="243"/>
      <c r="AE726" s="244" t="s">
        <v>8</v>
      </c>
      <c r="AF726" s="245"/>
      <c r="AG726" s="123"/>
      <c r="AH726" s="242" t="s">
        <v>78</v>
      </c>
      <c r="AI726" s="243"/>
      <c r="AJ726" s="244" t="s">
        <v>79</v>
      </c>
      <c r="AK726" s="245"/>
      <c r="AL726" s="127"/>
      <c r="AM726" s="242" t="s">
        <v>67</v>
      </c>
      <c r="AN726" s="243"/>
      <c r="AO726" s="244" t="s">
        <v>66</v>
      </c>
      <c r="AP726" s="245"/>
      <c r="AQ726" s="123"/>
      <c r="AR726" s="242" t="s">
        <v>83</v>
      </c>
      <c r="AS726" s="243"/>
      <c r="AT726" s="244" t="s">
        <v>82</v>
      </c>
      <c r="AU726" s="245"/>
      <c r="AV726" s="127"/>
      <c r="AW726" s="242" t="s">
        <v>71</v>
      </c>
      <c r="AX726" s="243"/>
      <c r="AY726" s="244" t="s">
        <v>70</v>
      </c>
      <c r="AZ726" s="245"/>
      <c r="BA726" s="123"/>
      <c r="BB726" s="124" t="s">
        <v>87</v>
      </c>
      <c r="BC726" s="125"/>
      <c r="BD726" s="122" t="s">
        <v>86</v>
      </c>
      <c r="BE726" s="126"/>
      <c r="BF726" s="127"/>
      <c r="BG726" s="242" t="s">
        <v>74</v>
      </c>
      <c r="BH726" s="243"/>
      <c r="BI726" s="244" t="s">
        <v>75</v>
      </c>
      <c r="BJ726" s="245"/>
      <c r="BK726" s="123"/>
      <c r="BL726" s="242" t="s">
        <v>91</v>
      </c>
      <c r="BM726" s="243"/>
      <c r="BN726" s="244" t="s">
        <v>90</v>
      </c>
      <c r="BO726" s="245"/>
      <c r="BP726" s="123"/>
      <c r="BQ726" s="35" t="s">
        <v>166</v>
      </c>
      <c r="BS726" s="66" t="s">
        <v>121</v>
      </c>
      <c r="BT726" s="65"/>
      <c r="BU726" s="8"/>
      <c r="BV726" s="8"/>
      <c r="BW726" s="88"/>
      <c r="BX726" s="57"/>
      <c r="BY726" s="8"/>
      <c r="BZ726" s="8"/>
      <c r="CA726" s="8"/>
    </row>
    <row r="727" spans="2:79" ht="18.649999999999999" customHeight="1" thickTop="1" thickBot="1">
      <c r="D727" s="15">
        <v>0</v>
      </c>
      <c r="E727" s="145">
        <f t="shared" ref="E727" si="7131">(1/$E$8)*SIN($B724*$F$8)</f>
        <v>0.20548061939478171</v>
      </c>
      <c r="F727" s="15">
        <f t="shared" ref="F727" si="7132">COS($F$8*$B724)</f>
        <v>0.78740042892941819</v>
      </c>
      <c r="G727" s="37">
        <v>0</v>
      </c>
      <c r="I727" s="21">
        <v>0</v>
      </c>
      <c r="J727" s="24">
        <f t="shared" ref="J727" si="7133">(TAN($K$8*$B724))/$J$8</f>
        <v>-238.3432105199237</v>
      </c>
      <c r="K727" s="22">
        <v>1</v>
      </c>
      <c r="L727" s="23">
        <v>0</v>
      </c>
      <c r="N727" s="21">
        <f t="shared" ref="N727" si="7134">D727*I724+F727*I727-E727*J724-G727*J727</f>
        <v>0</v>
      </c>
      <c r="O727" s="24">
        <f t="shared" ref="O727" si="7135">(D727*J724+E727*I724+F727*J727+G727*I727)</f>
        <v>-187.46606557640774</v>
      </c>
      <c r="P727" s="22">
        <f t="shared" ref="P727" si="7136">D727*K724+F727*K727-E727*L724-G727*L727</f>
        <v>0.78740042892941819</v>
      </c>
      <c r="Q727" s="23">
        <f t="shared" ref="Q727" si="7137">(D727*L724+E727*K724+F727*L727+G727*K727)</f>
        <v>0</v>
      </c>
      <c r="S727" s="15">
        <v>0</v>
      </c>
      <c r="T727" s="145">
        <f t="shared" ref="T727" si="7138">(1/$T$8)*SIN($B724*$U$8)</f>
        <v>0.30548813664041519</v>
      </c>
      <c r="U727" s="15">
        <f t="shared" ref="U727" si="7139">COS($U$8*$B724)</f>
        <v>0.40011621480227866</v>
      </c>
      <c r="V727" s="37">
        <v>0</v>
      </c>
      <c r="X727" s="21">
        <f t="shared" ref="X727" si="7140">N727*S724+P727*S727-O727*T724-Q727*T727</f>
        <v>0</v>
      </c>
      <c r="Y727" s="24">
        <f t="shared" ref="Y727" si="7141">(N727*T724+O727*S724+P727*T727+Q727*S727)</f>
        <v>-74.767671072484504</v>
      </c>
      <c r="Z727" s="22">
        <f t="shared" ref="Z727" si="7142">N727*U724+P727*U727-O727*V724-Q727*V727</f>
        <v>515.73298318537707</v>
      </c>
      <c r="AA727" s="23">
        <f t="shared" ref="AA727" si="7143">(N727*V724+O727*U724+P727*V727+Q727*U727)</f>
        <v>0</v>
      </c>
      <c r="AB727" s="8"/>
      <c r="AC727" s="21">
        <v>0</v>
      </c>
      <c r="AD727" s="24">
        <f t="shared" ref="AD727" si="7144">(TAN($AE$8*$B724))/$AD$8</f>
        <v>-11.538727499478139</v>
      </c>
      <c r="AE727" s="22">
        <v>1</v>
      </c>
      <c r="AF727" s="23">
        <v>0</v>
      </c>
      <c r="AH727" s="21">
        <f t="shared" ref="AH727" si="7145">X727*AC724+Z727*AC727-Y727*AD724-AA727*AD727</f>
        <v>0</v>
      </c>
      <c r="AI727" s="24">
        <f t="shared" ref="AI727" si="7146">(X727*AD724+Y727*AC724+Z727*AD727+AA727*AC727)</f>
        <v>-6025.6700265414911</v>
      </c>
      <c r="AJ727" s="22">
        <f t="shared" ref="AJ727" si="7147">X727*AE724+Z727*AE727-Y727*AF724-AA727*AF727</f>
        <v>515.73298318537707</v>
      </c>
      <c r="AK727" s="23">
        <f t="shared" ref="AK727" si="7148">(X727*AF724+Y727*AE724+Z727*AF727+AA727*AE727)</f>
        <v>0</v>
      </c>
      <c r="AL727" s="8"/>
      <c r="AM727" s="15">
        <v>0</v>
      </c>
      <c r="AN727" s="85">
        <f t="shared" ref="AN727" si="7149">(1/$AN$8)*SIN($B724*$AO$8)</f>
        <v>0.30548813664041519</v>
      </c>
      <c r="AO727" s="25">
        <f t="shared" ref="AO727" si="7150">COS($AO$8*$B724)</f>
        <v>0.40011621480227866</v>
      </c>
      <c r="AP727" s="37">
        <v>0</v>
      </c>
      <c r="AR727" s="21">
        <f t="shared" ref="AR727" si="7151">AH727*AM724+AJ727*AM727-AI727*AN724-AK727*AN727</f>
        <v>0</v>
      </c>
      <c r="AS727" s="24">
        <f t="shared" ref="AS727" si="7152">(AH727*AN724+AI727*AM724+AJ727*AN727+AK727*AM727)</f>
        <v>-2253.4179746300242</v>
      </c>
      <c r="AT727" s="22">
        <f t="shared" ref="AT727" si="7153">AH727*AO724+AJ727*AO727-AI727*AP724-AK727*AP727</f>
        <v>16773.28950484427</v>
      </c>
      <c r="AU727" s="23">
        <f t="shared" ref="AU727" si="7154">(AH727*AP724+AI727*AO724+AJ727*AP727+AK727*AO727)</f>
        <v>0</v>
      </c>
      <c r="AV727" s="8"/>
      <c r="AW727" s="21">
        <v>0</v>
      </c>
      <c r="AX727" s="24">
        <f t="shared" ref="AX727" si="7155">(TAN($AY$8*$B724))/$AX$8</f>
        <v>-238.3432105199237</v>
      </c>
      <c r="AY727" s="22">
        <v>1</v>
      </c>
      <c r="AZ727" s="23">
        <v>0</v>
      </c>
      <c r="BB727" s="21">
        <f t="shared" ref="BB727" si="7156">AR727*AW724+AT727*AW727-AS727*AX724-AU727*AX727</f>
        <v>0</v>
      </c>
      <c r="BC727" s="24">
        <f t="shared" ref="BC727" si="7157">(AR727*AX724+AS727*AW724+AT727*AX727+AU727*AW727)</f>
        <v>-4000053.0895393547</v>
      </c>
      <c r="BD727" s="22">
        <f t="shared" ref="BD727" si="7158">AR727*AY724+AT727*AY727-AS727*AZ724-AU727*AZ727</f>
        <v>16773.28950484427</v>
      </c>
      <c r="BE727" s="23">
        <f t="shared" ref="BE727" si="7159">(AR727*AZ724+AS727*AY724+AT727*AZ727+AU727*AY727)</f>
        <v>0</v>
      </c>
      <c r="BF727" s="8"/>
      <c r="BG727" s="15">
        <v>0</v>
      </c>
      <c r="BH727" s="85">
        <f t="shared" ref="BH727" si="7160">(1/$BH$8)*SIN($B724*$BI$8)</f>
        <v>0.20548625393011868</v>
      </c>
      <c r="BI727" s="25">
        <f t="shared" ref="BI727" si="7161">COS($BI$8*$B724)</f>
        <v>0.78738719510282928</v>
      </c>
      <c r="BJ727" s="37">
        <v>0</v>
      </c>
      <c r="BL727" s="21">
        <f t="shared" ref="BL727" si="7162">BB727*BG724+BD727*BG727-BC727*BH724-BE727*BH727</f>
        <v>0</v>
      </c>
      <c r="BM727" s="24">
        <f t="shared" ref="BM727" si="7163">(BB727*BH724+BC727*BG724+BD727*BH727+BE727*BG727)</f>
        <v>-3146143.902008363</v>
      </c>
      <c r="BN727" s="22">
        <f t="shared" ref="BN727" si="7164">BB727*BI724+BD727*BI727-BC727*BJ724-BE727*BJ727</f>
        <v>7410810.3973952234</v>
      </c>
      <c r="BO727" s="23">
        <f t="shared" ref="BO727" si="7165">(BB727*BJ724+BC727*BI724+BD727*BJ727+BE727*BI727)</f>
        <v>0</v>
      </c>
      <c r="BQ727" s="38">
        <f t="shared" ref="BQ727" si="7166">(180/PI())*ATAN(-1*(($BL$8*BM724+BO724+$BL$8*BM727+BO727)/($BL$8*BL724+BN724+$BL$8*BL727+BN727)))</f>
        <v>-43.993304392612963</v>
      </c>
      <c r="BS727" s="67">
        <f t="shared" ref="BS727" si="7167">20*LOG(((($BL$8*BL724+BN724-$BL$8*BL727-BN727)^2+($BL$8*BM724+BO724-$BL$8*BM727-BO727)^2)/(($BL$8*BL724+BN724+$BL$8*BL727+BN727)^2+($BL$8*BM724+BO724+$BL$8*BM727+BO727)^2))^0.5)</f>
        <v>-4.1466081061791441E-14</v>
      </c>
      <c r="BT727" s="65"/>
      <c r="BU727" s="8"/>
      <c r="BV727" s="8"/>
      <c r="BW727" s="88"/>
      <c r="BX727" s="57"/>
      <c r="BY727" s="8"/>
      <c r="BZ727" s="8"/>
      <c r="CA727" s="8"/>
    </row>
    <row r="728" spans="2:79" ht="18.649999999999999" customHeight="1">
      <c r="BS728" s="32"/>
      <c r="BU728" s="8"/>
      <c r="BV728" s="8"/>
      <c r="BW728" s="88"/>
      <c r="BX728" s="57"/>
      <c r="BY728" s="8"/>
      <c r="BZ728" s="8"/>
      <c r="CA728" s="8"/>
    </row>
    <row r="729" spans="2:79" ht="18.649999999999999" customHeight="1" thickBot="1">
      <c r="D729" s="8"/>
      <c r="E729" s="8" t="s">
        <v>93</v>
      </c>
      <c r="F729" s="8"/>
      <c r="G729" s="8"/>
      <c r="H729" s="8"/>
      <c r="I729" s="8"/>
      <c r="J729" s="8" t="s">
        <v>94</v>
      </c>
      <c r="K729" s="8"/>
      <c r="L729" s="8"/>
      <c r="M729" s="8"/>
      <c r="N729" s="8"/>
      <c r="O729" s="8" t="s">
        <v>95</v>
      </c>
      <c r="P729" s="8"/>
      <c r="Q729" s="8"/>
      <c r="R729" s="8"/>
      <c r="S729" s="8"/>
      <c r="T729" s="8" t="s">
        <v>96</v>
      </c>
      <c r="U729" s="8"/>
      <c r="V729" s="8"/>
      <c r="W729" s="8"/>
      <c r="X729" s="8"/>
      <c r="Y729" s="8" t="s">
        <v>97</v>
      </c>
      <c r="Z729" s="8"/>
      <c r="AA729" s="8"/>
      <c r="AB729" s="8"/>
      <c r="AC729" s="8"/>
      <c r="AD729" s="8" t="s">
        <v>98</v>
      </c>
      <c r="AE729" s="8"/>
      <c r="AF729" s="8"/>
      <c r="AG729" s="8"/>
      <c r="AH729" s="8"/>
      <c r="AI729" s="8" t="s">
        <v>99</v>
      </c>
      <c r="AJ729" s="8"/>
      <c r="AK729" s="8"/>
      <c r="AL729" s="8"/>
      <c r="AM729" s="8"/>
      <c r="AN729" s="8" t="s">
        <v>96</v>
      </c>
      <c r="AO729" s="8"/>
      <c r="AP729" s="8"/>
      <c r="AQ729" s="8"/>
      <c r="AR729" s="8"/>
      <c r="AS729" s="8" t="s">
        <v>100</v>
      </c>
      <c r="AT729" s="8"/>
      <c r="AU729" s="8"/>
      <c r="AV729" s="8"/>
      <c r="AW729" s="8"/>
      <c r="AX729" s="8" t="s">
        <v>94</v>
      </c>
      <c r="AY729" s="8"/>
      <c r="AZ729" s="8"/>
      <c r="BA729" s="8"/>
      <c r="BB729" s="8"/>
      <c r="BC729" s="8" t="s">
        <v>101</v>
      </c>
      <c r="BD729" s="8"/>
      <c r="BE729" s="8"/>
      <c r="BF729" s="8"/>
      <c r="BG729" s="8"/>
      <c r="BH729" s="8" t="s">
        <v>96</v>
      </c>
      <c r="BI729" s="8"/>
      <c r="BJ729" s="8"/>
      <c r="BK729" s="8"/>
      <c r="BL729" s="8"/>
      <c r="BM729" s="8" t="s">
        <v>102</v>
      </c>
      <c r="BN729" s="8"/>
      <c r="BO729" s="8"/>
      <c r="BP729" s="8"/>
      <c r="BU729" s="8"/>
      <c r="BV729" s="8"/>
      <c r="BW729" s="88"/>
      <c r="BX729" s="57"/>
      <c r="BY729" s="8"/>
      <c r="BZ729" s="8"/>
      <c r="CA729" s="8"/>
    </row>
    <row r="730" spans="2:79" ht="18.649999999999999" customHeight="1" thickBot="1">
      <c r="B730" s="16"/>
      <c r="D730" s="250" t="s">
        <v>22</v>
      </c>
      <c r="E730" s="251"/>
      <c r="F730" s="252" t="s">
        <v>23</v>
      </c>
      <c r="G730" s="253"/>
      <c r="H730" s="123"/>
      <c r="I730" s="242" t="s">
        <v>1</v>
      </c>
      <c r="J730" s="243"/>
      <c r="K730" s="244" t="s">
        <v>2</v>
      </c>
      <c r="L730" s="245"/>
      <c r="M730" s="123"/>
      <c r="N730" s="242" t="s">
        <v>43</v>
      </c>
      <c r="O730" s="243"/>
      <c r="P730" s="244" t="s">
        <v>44</v>
      </c>
      <c r="Q730" s="245"/>
      <c r="R730" s="123"/>
      <c r="S730" s="242" t="s">
        <v>32</v>
      </c>
      <c r="T730" s="243"/>
      <c r="U730" s="244" t="s">
        <v>33</v>
      </c>
      <c r="V730" s="245"/>
      <c r="W730" s="123"/>
      <c r="X730" s="242" t="s">
        <v>45</v>
      </c>
      <c r="Y730" s="243"/>
      <c r="Z730" s="244" t="s">
        <v>46</v>
      </c>
      <c r="AA730" s="245"/>
      <c r="AB730" s="127"/>
      <c r="AC730" s="242" t="s">
        <v>62</v>
      </c>
      <c r="AD730" s="243"/>
      <c r="AE730" s="244" t="s">
        <v>3</v>
      </c>
      <c r="AF730" s="245"/>
      <c r="AG730" s="123"/>
      <c r="AH730" s="242" t="s">
        <v>76</v>
      </c>
      <c r="AI730" s="243"/>
      <c r="AJ730" s="244" t="s">
        <v>77</v>
      </c>
      <c r="AK730" s="245"/>
      <c r="AL730" s="127"/>
      <c r="AM730" s="242" t="s">
        <v>64</v>
      </c>
      <c r="AN730" s="243"/>
      <c r="AO730" s="244" t="s">
        <v>65</v>
      </c>
      <c r="AP730" s="245"/>
      <c r="AQ730" s="123"/>
      <c r="AR730" s="242" t="s">
        <v>80</v>
      </c>
      <c r="AS730" s="243"/>
      <c r="AT730" s="244" t="s">
        <v>81</v>
      </c>
      <c r="AU730" s="245"/>
      <c r="AV730" s="127"/>
      <c r="AW730" s="242" t="s">
        <v>68</v>
      </c>
      <c r="AX730" s="243"/>
      <c r="AY730" s="244" t="s">
        <v>69</v>
      </c>
      <c r="AZ730" s="245"/>
      <c r="BA730" s="123"/>
      <c r="BB730" s="246" t="s">
        <v>84</v>
      </c>
      <c r="BC730" s="247"/>
      <c r="BD730" s="248" t="s">
        <v>85</v>
      </c>
      <c r="BE730" s="249"/>
      <c r="BF730" s="127"/>
      <c r="BG730" s="242" t="s">
        <v>72</v>
      </c>
      <c r="BH730" s="243"/>
      <c r="BI730" s="244" t="s">
        <v>73</v>
      </c>
      <c r="BJ730" s="245"/>
      <c r="BK730" s="123"/>
      <c r="BL730" s="242" t="s">
        <v>88</v>
      </c>
      <c r="BM730" s="243"/>
      <c r="BN730" s="244" t="s">
        <v>89</v>
      </c>
      <c r="BO730" s="245"/>
      <c r="BP730" s="123"/>
      <c r="BQ730" s="19" t="s">
        <v>165</v>
      </c>
      <c r="BS730" s="63" t="s">
        <v>120</v>
      </c>
      <c r="BT730" s="4"/>
      <c r="BU730" s="8"/>
      <c r="BV730" s="8"/>
      <c r="BW730" s="88"/>
      <c r="BX730" s="57"/>
      <c r="BY730" s="8"/>
      <c r="BZ730" s="8"/>
      <c r="CA730" s="8"/>
    </row>
    <row r="731" spans="2:79" ht="18.649999999999999" customHeight="1" thickTop="1" thickBot="1">
      <c r="B731" s="39">
        <v>2.02</v>
      </c>
      <c r="D731" s="25">
        <f t="shared" ref="D731" si="7168">COS($F$8*$B731)</f>
        <v>0.78328858539026591</v>
      </c>
      <c r="E731" s="26">
        <v>0</v>
      </c>
      <c r="F731" s="10">
        <v>0</v>
      </c>
      <c r="G731" s="85">
        <f t="shared" ref="G731" si="7169">$E$8*SIN($B731*$F$8)</f>
        <v>1.8649747794476592</v>
      </c>
      <c r="I731" s="21">
        <v>1</v>
      </c>
      <c r="J731" s="24">
        <v>0</v>
      </c>
      <c r="K731" s="22">
        <v>0</v>
      </c>
      <c r="L731" s="23">
        <v>0</v>
      </c>
      <c r="N731" s="21">
        <f t="shared" ref="N731" si="7170">D731*I731+F731*I734-E731*J731-G731*J734</f>
        <v>123.19298387959959</v>
      </c>
      <c r="O731" s="24">
        <f t="shared" ref="O731" si="7171">(D731*J731+E731*I731+F731*J734+G731*I734)</f>
        <v>0</v>
      </c>
      <c r="P731" s="22">
        <f t="shared" ref="P731" si="7172">D731*K731+F731*K734-E731*L731-G731*L734</f>
        <v>0</v>
      </c>
      <c r="Q731" s="23">
        <f t="shared" ref="Q731" si="7173">(D731*L731+E731*K731+F731*L734+G731*K734)</f>
        <v>1.8649747794476592</v>
      </c>
      <c r="S731" s="25">
        <f t="shared" ref="S731" si="7174">COS($U$8*$B731)</f>
        <v>0.3894663507545989</v>
      </c>
      <c r="T731" s="26">
        <v>0</v>
      </c>
      <c r="U731" s="10">
        <v>0</v>
      </c>
      <c r="V731" s="85">
        <f t="shared" ref="V731" si="7175">$T$8*SIN($B731*$U$8)</f>
        <v>2.763122084647919</v>
      </c>
      <c r="X731" s="21">
        <f t="shared" ref="X731" si="7176">N731*S731+P731*S734-O731*T731-Q731*T734</f>
        <v>47.406949314557423</v>
      </c>
      <c r="Y731" s="24">
        <f t="shared" ref="Y731" si="7177">(N731*T731+O731*S731+P731*T734+Q731*S734)</f>
        <v>0</v>
      </c>
      <c r="Z731" s="22">
        <f t="shared" ref="Z731" si="7178">N731*U731+P731*U734-O731*V731-Q731*V734</f>
        <v>0</v>
      </c>
      <c r="AA731" s="23">
        <f t="shared" ref="AA731" si="7179">(N731*V731+O731*U731+P731*V734+Q731*U734)</f>
        <v>341.12359935299759</v>
      </c>
      <c r="AB731" s="8"/>
      <c r="AC731" s="21">
        <v>1</v>
      </c>
      <c r="AD731" s="24">
        <v>0</v>
      </c>
      <c r="AE731" s="22">
        <v>0</v>
      </c>
      <c r="AF731" s="23">
        <v>0</v>
      </c>
      <c r="AH731" s="21">
        <f t="shared" ref="AH731" si="7180">X731*AC731+Z731*AC734-Y731*AD731-AA731*AD734</f>
        <v>3502.4977187769382</v>
      </c>
      <c r="AI731" s="24">
        <f t="shared" ref="AI731" si="7181">(X731*AD731+Y731*AC731+Z731*AD734+AA731*AC734)</f>
        <v>0</v>
      </c>
      <c r="AJ731" s="22">
        <f t="shared" ref="AJ731" si="7182">X731*AE731+Z731*AE734-Y731*AF731-AA731*AF734</f>
        <v>0</v>
      </c>
      <c r="AK731" s="23">
        <f t="shared" ref="AK731" si="7183">(X731*AF731+Y731*AE731+Z731*AF734+AA731*AE734)</f>
        <v>341.12359935299759</v>
      </c>
      <c r="AL731" s="8"/>
      <c r="AM731" s="25">
        <f t="shared" ref="AM731" si="7184">COS($AO$8*$B731)</f>
        <v>0.3894663507545989</v>
      </c>
      <c r="AN731" s="26">
        <v>0</v>
      </c>
      <c r="AO731" s="10">
        <v>0</v>
      </c>
      <c r="AP731" s="85">
        <f t="shared" ref="AP731" si="7185">$AN$8*SIN($B731*$AO$8)</f>
        <v>2.763122084647919</v>
      </c>
      <c r="AR731" s="21">
        <f t="shared" ref="AR731" si="7186">AH731*AM731+AJ731*AM734-AI731*AN731-AK731*AN734</f>
        <v>1259.3754327287108</v>
      </c>
      <c r="AS731" s="24">
        <f t="shared" ref="AS731" si="7187">(AH731*AN731+AI731*AM731+AJ731*AN734+AK731*AM734)</f>
        <v>0</v>
      </c>
      <c r="AT731" s="22">
        <f t="shared" ref="AT731" si="7188">AH731*AO731+AJ731*AO734-AI731*AP731-AK731*AP734</f>
        <v>0</v>
      </c>
      <c r="AU731" s="23">
        <f t="shared" ref="AU731" si="7189">(AH731*AP731+AI731*AO731+AJ731*AP734+AK731*AO734)</f>
        <v>9810.6849615777992</v>
      </c>
      <c r="AV731" s="8"/>
      <c r="AW731" s="21">
        <v>1</v>
      </c>
      <c r="AX731" s="24">
        <v>0</v>
      </c>
      <c r="AY731" s="22">
        <v>0</v>
      </c>
      <c r="AZ731" s="23">
        <v>0</v>
      </c>
      <c r="BB731" s="21">
        <f t="shared" ref="BB731" si="7190">AR731*AW731+AT731*AW734-AS731*AX731-AU731*AX734</f>
        <v>645194.60180071846</v>
      </c>
      <c r="BC731" s="24">
        <f t="shared" ref="BC731" si="7191">(AR731*AX731+AS731*AW731+AT731*AX734+AU731*AW734)</f>
        <v>0</v>
      </c>
      <c r="BD731" s="22">
        <f t="shared" ref="BD731" si="7192">AR731*AY731+AT731*AY734-AS731*AZ731-AU731*AZ734</f>
        <v>0</v>
      </c>
      <c r="BE731" s="23">
        <f t="shared" ref="BE731" si="7193">(AR731*AZ731+AS731*AY731+AT731*AZ734+AU731*AY734)</f>
        <v>9810.6849615777992</v>
      </c>
      <c r="BF731" s="8"/>
      <c r="BG731" s="25">
        <f t="shared" ref="BG731" si="7194">COS($BI$8*$B731)</f>
        <v>0.78327510612007745</v>
      </c>
      <c r="BH731" s="26">
        <v>0</v>
      </c>
      <c r="BI731" s="10">
        <v>0</v>
      </c>
      <c r="BJ731" s="85">
        <f t="shared" ref="BJ731" si="7195">$BH$8*SIN($B731*$BI$8)</f>
        <v>1.8650257299011272</v>
      </c>
      <c r="BL731" s="21">
        <f t="shared" ref="BL731" si="7196">BB731*BG731+BD731*BG734-BC731*BH731-BE731*BH734</f>
        <v>503331.85020674812</v>
      </c>
      <c r="BM731" s="24">
        <f t="shared" ref="BM731" si="7197">(BB731*BH731+BC731*BG731+BD731*BH734+BE731*BG734)</f>
        <v>0</v>
      </c>
      <c r="BN731" s="22">
        <f t="shared" ref="BN731" si="7198">BB731*BI731+BD731*BI734-BC731*BJ731-BE731*BJ734</f>
        <v>0</v>
      </c>
      <c r="BO731" s="23">
        <f t="shared" ref="BO731" si="7199">(BB731*BJ731+BC731*BI731+BD731*BJ734+BE731*BI734)</f>
        <v>1210988.9984560427</v>
      </c>
      <c r="BQ731" s="27">
        <f t="shared" ref="BQ731" si="7200">20*LOG((2*$BL$8)/(($BL$8*BL731+BN731+$BL$8*BL734+BN734)^2+($BL$8*BM731+BO731+$BL$8*BM734+BO734)^2)^0.5)</f>
        <v>-117.02640028051106</v>
      </c>
      <c r="BS731" s="64">
        <f t="shared" ref="BS731" si="7201">((BL731^2+BM731^2)/(BL734^2+BM734^2))^0.5</f>
        <v>2.4058386145127408</v>
      </c>
      <c r="BT731" s="4"/>
      <c r="BU731" s="8"/>
      <c r="BV731" s="8"/>
      <c r="BW731" s="88"/>
      <c r="BX731" s="57"/>
      <c r="BY731" s="8"/>
      <c r="BZ731" s="8"/>
      <c r="CA731" s="8"/>
    </row>
    <row r="732" spans="2:79" ht="18.649999999999999" customHeight="1" thickBot="1">
      <c r="D732" s="25"/>
      <c r="E732" s="10"/>
      <c r="F732" s="10"/>
      <c r="G732" s="31"/>
      <c r="I732" s="29"/>
      <c r="L732" s="30"/>
      <c r="N732" s="29"/>
      <c r="Q732" s="30"/>
      <c r="S732" s="29"/>
      <c r="V732" s="30"/>
      <c r="X732" s="29"/>
      <c r="AA732" s="30"/>
      <c r="AC732" s="29"/>
      <c r="AF732" s="30"/>
      <c r="AH732" s="29"/>
      <c r="AK732" s="30"/>
      <c r="AM732" s="29"/>
      <c r="AP732" s="30"/>
      <c r="AR732" s="29"/>
      <c r="AU732" s="30"/>
      <c r="AW732" s="29"/>
      <c r="AZ732" s="30"/>
      <c r="BB732" s="29"/>
      <c r="BE732" s="30"/>
      <c r="BG732" s="29"/>
      <c r="BJ732" s="30"/>
      <c r="BL732" s="29"/>
      <c r="BO732" s="30"/>
      <c r="BS732" s="65"/>
      <c r="BT732" s="65"/>
      <c r="BU732" s="8"/>
      <c r="BV732" s="8"/>
      <c r="BW732" s="88"/>
      <c r="BX732" s="57"/>
      <c r="BY732" s="8"/>
      <c r="BZ732" s="8"/>
      <c r="CA732" s="8"/>
    </row>
    <row r="733" spans="2:79" ht="18.649999999999999" customHeight="1" thickBot="1">
      <c r="D733" s="254" t="s">
        <v>24</v>
      </c>
      <c r="E733" s="255"/>
      <c r="F733" s="256" t="s">
        <v>25</v>
      </c>
      <c r="G733" s="257"/>
      <c r="H733" s="123"/>
      <c r="I733" s="242" t="s">
        <v>4</v>
      </c>
      <c r="J733" s="243"/>
      <c r="K733" s="244" t="s">
        <v>5</v>
      </c>
      <c r="L733" s="245"/>
      <c r="M733" s="123"/>
      <c r="N733" s="242" t="s">
        <v>6</v>
      </c>
      <c r="O733" s="243"/>
      <c r="P733" s="244" t="s">
        <v>7</v>
      </c>
      <c r="Q733" s="245"/>
      <c r="R733" s="123"/>
      <c r="S733" s="242" t="s">
        <v>34</v>
      </c>
      <c r="T733" s="243"/>
      <c r="U733" s="244" t="s">
        <v>35</v>
      </c>
      <c r="V733" s="245"/>
      <c r="W733" s="123"/>
      <c r="X733" s="242" t="s">
        <v>47</v>
      </c>
      <c r="Y733" s="243"/>
      <c r="Z733" s="244" t="s">
        <v>48</v>
      </c>
      <c r="AA733" s="245"/>
      <c r="AB733" s="127"/>
      <c r="AC733" s="242" t="s">
        <v>63</v>
      </c>
      <c r="AD733" s="243"/>
      <c r="AE733" s="244" t="s">
        <v>8</v>
      </c>
      <c r="AF733" s="245"/>
      <c r="AG733" s="123"/>
      <c r="AH733" s="242" t="s">
        <v>78</v>
      </c>
      <c r="AI733" s="243"/>
      <c r="AJ733" s="244" t="s">
        <v>79</v>
      </c>
      <c r="AK733" s="245"/>
      <c r="AL733" s="127"/>
      <c r="AM733" s="242" t="s">
        <v>67</v>
      </c>
      <c r="AN733" s="243"/>
      <c r="AO733" s="244" t="s">
        <v>66</v>
      </c>
      <c r="AP733" s="245"/>
      <c r="AQ733" s="123"/>
      <c r="AR733" s="242" t="s">
        <v>83</v>
      </c>
      <c r="AS733" s="243"/>
      <c r="AT733" s="244" t="s">
        <v>82</v>
      </c>
      <c r="AU733" s="245"/>
      <c r="AV733" s="127"/>
      <c r="AW733" s="242" t="s">
        <v>71</v>
      </c>
      <c r="AX733" s="243"/>
      <c r="AY733" s="244" t="s">
        <v>70</v>
      </c>
      <c r="AZ733" s="245"/>
      <c r="BA733" s="123"/>
      <c r="BB733" s="124" t="s">
        <v>87</v>
      </c>
      <c r="BC733" s="125"/>
      <c r="BD733" s="122" t="s">
        <v>86</v>
      </c>
      <c r="BE733" s="126"/>
      <c r="BF733" s="127"/>
      <c r="BG733" s="242" t="s">
        <v>74</v>
      </c>
      <c r="BH733" s="243"/>
      <c r="BI733" s="244" t="s">
        <v>75</v>
      </c>
      <c r="BJ733" s="245"/>
      <c r="BK733" s="123"/>
      <c r="BL733" s="242" t="s">
        <v>91</v>
      </c>
      <c r="BM733" s="243"/>
      <c r="BN733" s="244" t="s">
        <v>90</v>
      </c>
      <c r="BO733" s="245"/>
      <c r="BP733" s="123"/>
      <c r="BQ733" s="35" t="s">
        <v>166</v>
      </c>
      <c r="BS733" s="66" t="s">
        <v>121</v>
      </c>
      <c r="BT733" s="65"/>
      <c r="BU733" s="8"/>
      <c r="BV733" s="8"/>
      <c r="BW733" s="88"/>
      <c r="BX733" s="57"/>
      <c r="BY733" s="8"/>
      <c r="BZ733" s="8"/>
      <c r="CA733" s="8"/>
    </row>
    <row r="734" spans="2:79" ht="18.649999999999999" customHeight="1" thickTop="1" thickBot="1">
      <c r="D734" s="15">
        <v>0</v>
      </c>
      <c r="E734" s="145">
        <f t="shared" ref="E734" si="7202">(1/$E$8)*SIN($B731*$F$8)</f>
        <v>0.2072194199386288</v>
      </c>
      <c r="F734" s="15">
        <f t="shared" ref="F734" si="7203">COS($F$8*$B731)</f>
        <v>0.78328858539026591</v>
      </c>
      <c r="G734" s="37">
        <v>0</v>
      </c>
      <c r="I734" s="21">
        <v>0</v>
      </c>
      <c r="J734" s="24">
        <f t="shared" ref="J734" si="7204">(TAN($K$8*$B731))/$J$8</f>
        <v>-65.63611296151835</v>
      </c>
      <c r="K734" s="22">
        <v>1</v>
      </c>
      <c r="L734" s="23">
        <v>0</v>
      </c>
      <c r="N734" s="21">
        <f t="shared" ref="N734" si="7205">D734*I731+F734*I734-E734*J731-G734*J734</f>
        <v>0</v>
      </c>
      <c r="O734" s="24">
        <f t="shared" ref="O734" si="7206">(D734*J731+E734*I731+F734*J734+G734*I734)</f>
        <v>-51.204798652204772</v>
      </c>
      <c r="P734" s="22">
        <f t="shared" ref="P734" si="7207">D734*K731+F734*K734-E734*L731-G734*L734</f>
        <v>0.78328858539026591</v>
      </c>
      <c r="Q734" s="23">
        <f t="shared" ref="Q734" si="7208">(D734*L731+E734*K731+F734*L734+G734*K734)</f>
        <v>0</v>
      </c>
      <c r="S734" s="15">
        <v>0</v>
      </c>
      <c r="T734" s="145">
        <f t="shared" ref="T734" si="7209">(1/$T$8)*SIN($B731*$U$8)</f>
        <v>0.30701356496087984</v>
      </c>
      <c r="U734" s="15">
        <f t="shared" ref="U734" si="7210">COS($U$8*$B731)</f>
        <v>0.3894663507545989</v>
      </c>
      <c r="V734" s="37">
        <v>0</v>
      </c>
      <c r="X734" s="21">
        <f t="shared" ref="X734" si="7211">N734*S731+P734*S734-O734*T731-Q734*T734</f>
        <v>0</v>
      </c>
      <c r="Y734" s="24">
        <f t="shared" ref="Y734" si="7212">(N734*T731+O734*S731+P734*T734+Q734*S734)</f>
        <v>-19.702065851204367</v>
      </c>
      <c r="Z734" s="22">
        <f t="shared" ref="Z734" si="7213">N734*U731+P734*U734-O734*V731-Q734*V734</f>
        <v>141.79017454279671</v>
      </c>
      <c r="AA734" s="23">
        <f t="shared" ref="AA734" si="7214">(N734*V731+O734*U731+P734*V734+Q734*U734)</f>
        <v>0</v>
      </c>
      <c r="AB734" s="8"/>
      <c r="AC734" s="21">
        <v>0</v>
      </c>
      <c r="AD734" s="24">
        <f t="shared" ref="AD734" si="7215">(TAN($AE$8*$B731))/$AD$8</f>
        <v>-10.12855978306861</v>
      </c>
      <c r="AE734" s="22">
        <v>1</v>
      </c>
      <c r="AF734" s="23">
        <v>0</v>
      </c>
      <c r="AH734" s="21">
        <f t="shared" ref="AH734" si="7216">X734*AC731+Z734*AC734-Y734*AD731-AA734*AD734</f>
        <v>0</v>
      </c>
      <c r="AI734" s="24">
        <f t="shared" ref="AI734" si="7217">(X734*AD731+Y734*AC731+Z734*AD734+AA734*AC734)</f>
        <v>-1455.8323253596539</v>
      </c>
      <c r="AJ734" s="22">
        <f t="shared" ref="AJ734" si="7218">X734*AE731+Z734*AE734-Y734*AF731-AA734*AF734</f>
        <v>141.79017454279671</v>
      </c>
      <c r="AK734" s="23">
        <f t="shared" ref="AK734" si="7219">(X734*AF731+Y734*AE731+Z734*AF734+AA734*AE734)</f>
        <v>0</v>
      </c>
      <c r="AL734" s="8"/>
      <c r="AM734" s="15">
        <v>0</v>
      </c>
      <c r="AN734" s="85">
        <f t="shared" ref="AN734" si="7220">(1/$AN$8)*SIN($B731*$AO$8)</f>
        <v>0.30701356496087984</v>
      </c>
      <c r="AO734" s="25">
        <f t="shared" ref="AO734" si="7221">COS($AO$8*$B731)</f>
        <v>0.3894663507545989</v>
      </c>
      <c r="AP734" s="37">
        <v>0</v>
      </c>
      <c r="AR734" s="21">
        <f t="shared" ref="AR734" si="7222">AH734*AM731+AJ734*AM734-AI734*AN731-AK734*AN734</f>
        <v>0</v>
      </c>
      <c r="AS734" s="24">
        <f t="shared" ref="AS734" si="7223">(AH734*AN731+AI734*AM731+AJ734*AN734+AK734*AM734)</f>
        <v>-523.46619610559685</v>
      </c>
      <c r="AT734" s="22">
        <f t="shared" ref="AT734" si="7224">AH734*AO731+AJ734*AO734-AI734*AP731-AK734*AP734</f>
        <v>4077.8649515976349</v>
      </c>
      <c r="AU734" s="23">
        <f t="shared" ref="AU734" si="7225">(AH734*AP731+AI734*AO731+AJ734*AP734+AK734*AO734)</f>
        <v>0</v>
      </c>
      <c r="AV734" s="8"/>
      <c r="AW734" s="21">
        <v>0</v>
      </c>
      <c r="AX734" s="24">
        <f t="shared" ref="AX734" si="7226">(TAN($AY$8*$B731))/$AX$8</f>
        <v>-65.63611296151835</v>
      </c>
      <c r="AY734" s="22">
        <v>1</v>
      </c>
      <c r="AZ734" s="23">
        <v>0</v>
      </c>
      <c r="BB734" s="21">
        <f t="shared" ref="BB734" si="7227">AR734*AW731+AT734*AW734-AS734*AX731-AU734*AX734</f>
        <v>0</v>
      </c>
      <c r="BC734" s="24">
        <f t="shared" ref="BC734" si="7228">(AR734*AX731+AS734*AW731+AT734*AX734+AU734*AW734)</f>
        <v>-268178.67080098449</v>
      </c>
      <c r="BD734" s="22">
        <f t="shared" ref="BD734" si="7229">AR734*AY731+AT734*AY734-AS734*AZ731-AU734*AZ734</f>
        <v>4077.8649515976349</v>
      </c>
      <c r="BE734" s="23">
        <f t="shared" ref="BE734" si="7230">(AR734*AZ731+AS734*AY731+AT734*AZ734+AU734*AY734)</f>
        <v>0</v>
      </c>
      <c r="BF734" s="8"/>
      <c r="BG734" s="15">
        <v>0</v>
      </c>
      <c r="BH734" s="85">
        <f t="shared" ref="BH734" si="7231">(1/$BH$8)*SIN($B731*$BI$8)</f>
        <v>0.20722508110012522</v>
      </c>
      <c r="BI734" s="25">
        <f t="shared" ref="BI734" si="7232">COS($BI$8*$B731)</f>
        <v>0.78327510612007745</v>
      </c>
      <c r="BJ734" s="37">
        <v>0</v>
      </c>
      <c r="BL734" s="21">
        <f t="shared" ref="BL734" si="7233">BB734*BG731+BD734*BG734-BC734*BH731-BE734*BH734</f>
        <v>0</v>
      </c>
      <c r="BM734" s="24">
        <f t="shared" ref="BM734" si="7234">(BB734*BH731+BC734*BG731+BD734*BH734+BE734*BG734)</f>
        <v>-209212.64093547227</v>
      </c>
      <c r="BN734" s="22">
        <f t="shared" ref="BN734" si="7235">BB734*BI731+BD734*BI734-BC734*BJ731-BE734*BJ734</f>
        <v>503354.21135722619</v>
      </c>
      <c r="BO734" s="23">
        <f t="shared" ref="BO734" si="7236">(BB734*BJ731+BC734*BI731+BD734*BJ734+BE734*BI734)</f>
        <v>0</v>
      </c>
      <c r="BQ734" s="38">
        <f t="shared" ref="BQ734" si="7237">(180/PI())*ATAN(-1*(($BL$8*BM731+BO731+$BL$8*BM734+BO734)/($BL$8*BL731+BN731+$BL$8*BL734+BN734)))</f>
        <v>-44.85994024217257</v>
      </c>
      <c r="BS734" s="67">
        <f t="shared" ref="BS734" si="7238">20*LOG(((($BL$8*BL731+BN731-$BL$8*BL734-BN734)^2+($BL$8*BM731+BO731-$BL$8*BM734-BO734)^2)/(($BL$8*BL731+BN731+$BL$8*BL734+BN734)^2+($BL$8*BM731+BO731+$BL$8*BM734+BO734)^2))^0.5)</f>
        <v>-8.6133729312582314E-12</v>
      </c>
      <c r="BT734" s="65"/>
      <c r="BU734" s="8"/>
      <c r="BV734" s="8"/>
      <c r="BW734" s="88"/>
      <c r="BX734" s="57"/>
      <c r="BY734" s="8"/>
      <c r="BZ734" s="8"/>
      <c r="CA734" s="8"/>
    </row>
    <row r="735" spans="2:79" ht="18.649999999999999" customHeight="1">
      <c r="BS735" s="32"/>
      <c r="BU735" s="8"/>
      <c r="BV735" s="8"/>
      <c r="BW735" s="88"/>
      <c r="BX735" s="57"/>
      <c r="BY735" s="8"/>
      <c r="BZ735" s="8"/>
      <c r="CA735" s="8"/>
    </row>
    <row r="736" spans="2:79" ht="18.649999999999999" customHeight="1" thickBot="1">
      <c r="D736" s="8"/>
      <c r="E736" s="8" t="s">
        <v>93</v>
      </c>
      <c r="F736" s="8"/>
      <c r="G736" s="8"/>
      <c r="H736" s="8"/>
      <c r="I736" s="8"/>
      <c r="J736" s="8" t="s">
        <v>94</v>
      </c>
      <c r="K736" s="8"/>
      <c r="L736" s="8"/>
      <c r="M736" s="8"/>
      <c r="N736" s="8"/>
      <c r="O736" s="8" t="s">
        <v>95</v>
      </c>
      <c r="P736" s="8"/>
      <c r="Q736" s="8"/>
      <c r="R736" s="8"/>
      <c r="S736" s="8"/>
      <c r="T736" s="8" t="s">
        <v>96</v>
      </c>
      <c r="U736" s="8"/>
      <c r="V736" s="8"/>
      <c r="W736" s="8"/>
      <c r="X736" s="8"/>
      <c r="Y736" s="8" t="s">
        <v>97</v>
      </c>
      <c r="Z736" s="8"/>
      <c r="AA736" s="8"/>
      <c r="AB736" s="8"/>
      <c r="AC736" s="8"/>
      <c r="AD736" s="8" t="s">
        <v>98</v>
      </c>
      <c r="AE736" s="8"/>
      <c r="AF736" s="8"/>
      <c r="AG736" s="8"/>
      <c r="AH736" s="8"/>
      <c r="AI736" s="8" t="s">
        <v>99</v>
      </c>
      <c r="AJ736" s="8"/>
      <c r="AK736" s="8"/>
      <c r="AL736" s="8"/>
      <c r="AM736" s="8"/>
      <c r="AN736" s="8" t="s">
        <v>96</v>
      </c>
      <c r="AO736" s="8"/>
      <c r="AP736" s="8"/>
      <c r="AQ736" s="8"/>
      <c r="AR736" s="8"/>
      <c r="AS736" s="8" t="s">
        <v>100</v>
      </c>
      <c r="AT736" s="8"/>
      <c r="AU736" s="8"/>
      <c r="AV736" s="8"/>
      <c r="AW736" s="8"/>
      <c r="AX736" s="8" t="s">
        <v>94</v>
      </c>
      <c r="AY736" s="8"/>
      <c r="AZ736" s="8"/>
      <c r="BA736" s="8"/>
      <c r="BB736" s="8"/>
      <c r="BC736" s="8" t="s">
        <v>101</v>
      </c>
      <c r="BD736" s="8"/>
      <c r="BE736" s="8"/>
      <c r="BF736" s="8"/>
      <c r="BG736" s="8"/>
      <c r="BH736" s="8" t="s">
        <v>96</v>
      </c>
      <c r="BI736" s="8"/>
      <c r="BJ736" s="8"/>
      <c r="BK736" s="8"/>
      <c r="BL736" s="8"/>
      <c r="BM736" s="8" t="s">
        <v>102</v>
      </c>
      <c r="BN736" s="8"/>
      <c r="BO736" s="8"/>
      <c r="BP736" s="8"/>
      <c r="BU736" s="8"/>
      <c r="BV736" s="8"/>
      <c r="BW736" s="88"/>
      <c r="BX736" s="57"/>
      <c r="BY736" s="8"/>
      <c r="BZ736" s="8"/>
      <c r="CA736" s="8"/>
    </row>
    <row r="737" spans="2:79" ht="18.649999999999999" customHeight="1" thickBot="1">
      <c r="B737" s="16"/>
      <c r="D737" s="250" t="s">
        <v>22</v>
      </c>
      <c r="E737" s="251"/>
      <c r="F737" s="252" t="s">
        <v>23</v>
      </c>
      <c r="G737" s="253"/>
      <c r="H737" s="123"/>
      <c r="I737" s="242" t="s">
        <v>1</v>
      </c>
      <c r="J737" s="243"/>
      <c r="K737" s="244" t="s">
        <v>2</v>
      </c>
      <c r="L737" s="245"/>
      <c r="M737" s="123"/>
      <c r="N737" s="242" t="s">
        <v>43</v>
      </c>
      <c r="O737" s="243"/>
      <c r="P737" s="244" t="s">
        <v>44</v>
      </c>
      <c r="Q737" s="245"/>
      <c r="R737" s="123"/>
      <c r="S737" s="242" t="s">
        <v>32</v>
      </c>
      <c r="T737" s="243"/>
      <c r="U737" s="244" t="s">
        <v>33</v>
      </c>
      <c r="V737" s="245"/>
      <c r="W737" s="123"/>
      <c r="X737" s="242" t="s">
        <v>45</v>
      </c>
      <c r="Y737" s="243"/>
      <c r="Z737" s="244" t="s">
        <v>46</v>
      </c>
      <c r="AA737" s="245"/>
      <c r="AB737" s="127"/>
      <c r="AC737" s="242" t="s">
        <v>62</v>
      </c>
      <c r="AD737" s="243"/>
      <c r="AE737" s="244" t="s">
        <v>3</v>
      </c>
      <c r="AF737" s="245"/>
      <c r="AG737" s="123"/>
      <c r="AH737" s="242" t="s">
        <v>76</v>
      </c>
      <c r="AI737" s="243"/>
      <c r="AJ737" s="244" t="s">
        <v>77</v>
      </c>
      <c r="AK737" s="245"/>
      <c r="AL737" s="127"/>
      <c r="AM737" s="242" t="s">
        <v>64</v>
      </c>
      <c r="AN737" s="243"/>
      <c r="AO737" s="244" t="s">
        <v>65</v>
      </c>
      <c r="AP737" s="245"/>
      <c r="AQ737" s="123"/>
      <c r="AR737" s="242" t="s">
        <v>80</v>
      </c>
      <c r="AS737" s="243"/>
      <c r="AT737" s="244" t="s">
        <v>81</v>
      </c>
      <c r="AU737" s="245"/>
      <c r="AV737" s="127"/>
      <c r="AW737" s="242" t="s">
        <v>68</v>
      </c>
      <c r="AX737" s="243"/>
      <c r="AY737" s="244" t="s">
        <v>69</v>
      </c>
      <c r="AZ737" s="245"/>
      <c r="BA737" s="123"/>
      <c r="BB737" s="246" t="s">
        <v>84</v>
      </c>
      <c r="BC737" s="247"/>
      <c r="BD737" s="248" t="s">
        <v>85</v>
      </c>
      <c r="BE737" s="249"/>
      <c r="BF737" s="127"/>
      <c r="BG737" s="242" t="s">
        <v>72</v>
      </c>
      <c r="BH737" s="243"/>
      <c r="BI737" s="244" t="s">
        <v>73</v>
      </c>
      <c r="BJ737" s="245"/>
      <c r="BK737" s="123"/>
      <c r="BL737" s="242" t="s">
        <v>88</v>
      </c>
      <c r="BM737" s="243"/>
      <c r="BN737" s="244" t="s">
        <v>89</v>
      </c>
      <c r="BO737" s="245"/>
      <c r="BP737" s="123"/>
      <c r="BQ737" s="19" t="s">
        <v>165</v>
      </c>
      <c r="BS737" s="63" t="s">
        <v>120</v>
      </c>
      <c r="BT737" s="4"/>
      <c r="BU737" s="8"/>
      <c r="BV737" s="8"/>
      <c r="BW737" s="88"/>
      <c r="BX737" s="57"/>
      <c r="BY737" s="8"/>
      <c r="BZ737" s="8"/>
      <c r="CA737" s="8"/>
    </row>
    <row r="738" spans="2:79" ht="18.649999999999999" customHeight="1" thickTop="1" thickBot="1">
      <c r="B738" s="39">
        <v>2.04</v>
      </c>
      <c r="D738" s="25">
        <f t="shared" ref="D738" si="7239">COS($F$8*$B738)</f>
        <v>0.77914218464441154</v>
      </c>
      <c r="E738" s="26">
        <v>0</v>
      </c>
      <c r="F738" s="10">
        <v>0</v>
      </c>
      <c r="G738" s="85">
        <f t="shared" ref="G738" si="7240">$E$8*SIN($B738*$F$8)</f>
        <v>1.8805417051923641</v>
      </c>
      <c r="I738" s="21">
        <v>1</v>
      </c>
      <c r="J738" s="24">
        <v>0</v>
      </c>
      <c r="K738" s="22">
        <v>0</v>
      </c>
      <c r="L738" s="23">
        <v>0</v>
      </c>
      <c r="N738" s="21">
        <f t="shared" ref="N738" si="7241">D738*I738+F738*I741-E738*J738-G738*J741</f>
        <v>72.328929837981534</v>
      </c>
      <c r="O738" s="24">
        <f t="shared" ref="O738" si="7242">(D738*J738+E738*I738+F738*J741+G738*I741)</f>
        <v>0</v>
      </c>
      <c r="P738" s="22">
        <f t="shared" ref="P738" si="7243">D738*K738+F738*K741-E738*L738-G738*L741</f>
        <v>0</v>
      </c>
      <c r="Q738" s="23">
        <f t="shared" ref="Q738" si="7244">(D738*L738+E738*K738+F738*L741+G738*K741)</f>
        <v>1.8805417051923641</v>
      </c>
      <c r="S738" s="25">
        <f t="shared" ref="S738" si="7245">COS($U$8*$B738)</f>
        <v>0.3787641572336628</v>
      </c>
      <c r="T738" s="26">
        <v>0</v>
      </c>
      <c r="U738" s="10">
        <v>0</v>
      </c>
      <c r="V738" s="85">
        <f t="shared" ref="V738" si="7246">$T$8*SIN($B738*$U$8)</f>
        <v>2.7764796809549424</v>
      </c>
      <c r="X738" s="21">
        <f t="shared" ref="X738" si="7247">N738*S738+P738*S741-O738*T738-Q738*T741</f>
        <v>26.815463283289695</v>
      </c>
      <c r="Y738" s="24">
        <f t="shared" ref="Y738" si="7248">(N738*T738+O738*S738+P738*T741+Q738*S741)</f>
        <v>0</v>
      </c>
      <c r="Z738" s="22">
        <f t="shared" ref="Z738" si="7249">N738*U738+P738*U741-O738*V738-Q738*V741</f>
        <v>0</v>
      </c>
      <c r="AA738" s="23">
        <f t="shared" ref="AA738" si="7250">(N738*V738+O738*U738+P738*V741+Q738*U741)</f>
        <v>201.53208583448131</v>
      </c>
      <c r="AB738" s="8"/>
      <c r="AC738" s="21">
        <v>1</v>
      </c>
      <c r="AD738" s="24">
        <v>0</v>
      </c>
      <c r="AE738" s="22">
        <v>0</v>
      </c>
      <c r="AF738" s="23">
        <v>0</v>
      </c>
      <c r="AH738" s="21">
        <f t="shared" ref="AH738" si="7251">X738*AC738+Z738*AC741-Y738*AD738-AA738*AD741</f>
        <v>1844.8016934747675</v>
      </c>
      <c r="AI738" s="24">
        <f t="shared" ref="AI738" si="7252">(X738*AD738+Y738*AC738+Z738*AD741+AA738*AC741)</f>
        <v>0</v>
      </c>
      <c r="AJ738" s="22">
        <f t="shared" ref="AJ738" si="7253">X738*AE738+Z738*AE741-Y738*AF738-AA738*AF741</f>
        <v>0</v>
      </c>
      <c r="AK738" s="23">
        <f t="shared" ref="AK738" si="7254">(X738*AF738+Y738*AE738+Z738*AF741+AA738*AE741)</f>
        <v>201.53208583448131</v>
      </c>
      <c r="AL738" s="8"/>
      <c r="AM738" s="25">
        <f t="shared" ref="AM738" si="7255">COS($AO$8*$B738)</f>
        <v>0.3787641572336628</v>
      </c>
      <c r="AN738" s="26">
        <v>0</v>
      </c>
      <c r="AO738" s="10">
        <v>0</v>
      </c>
      <c r="AP738" s="85">
        <f t="shared" ref="AP738" si="7256">$AN$8*SIN($B738*$AO$8)</f>
        <v>2.7764796809549424</v>
      </c>
      <c r="AR738" s="21">
        <f t="shared" ref="AR738" si="7257">AH738*AM738+AJ738*AM741-AI738*AN738-AK738*AN741</f>
        <v>636.57256520554813</v>
      </c>
      <c r="AS738" s="24">
        <f t="shared" ref="AS738" si="7258">(AH738*AN738+AI738*AM738+AJ738*AN741+AK738*AM741)</f>
        <v>0</v>
      </c>
      <c r="AT738" s="22">
        <f t="shared" ref="AT738" si="7259">AH738*AO738+AJ738*AO741-AI738*AP738-AK738*AP741</f>
        <v>0</v>
      </c>
      <c r="AU738" s="23">
        <f t="shared" ref="AU738" si="7260">(AH738*AP738+AI738*AO738+AJ738*AP741+AK738*AO741)</f>
        <v>5198.3875479705994</v>
      </c>
      <c r="AV738" s="8"/>
      <c r="AW738" s="21">
        <v>1</v>
      </c>
      <c r="AX738" s="24">
        <v>0</v>
      </c>
      <c r="AY738" s="22">
        <v>0</v>
      </c>
      <c r="AZ738" s="23">
        <v>0</v>
      </c>
      <c r="BB738" s="21">
        <f t="shared" ref="BB738" si="7261">AR738*AW738+AT738*AW741-AS738*AX738-AU738*AX741</f>
        <v>198421.88313293975</v>
      </c>
      <c r="BC738" s="24">
        <f t="shared" ref="BC738" si="7262">(AR738*AX738+AS738*AW738+AT738*AX741+AU738*AW741)</f>
        <v>0</v>
      </c>
      <c r="BD738" s="22">
        <f t="shared" ref="BD738" si="7263">AR738*AY738+AT738*AY741-AS738*AZ738-AU738*AZ741</f>
        <v>0</v>
      </c>
      <c r="BE738" s="23">
        <f t="shared" ref="BE738" si="7264">(AR738*AZ738+AS738*AY738+AT738*AZ741+AU738*AY741)</f>
        <v>5198.3875479705994</v>
      </c>
      <c r="BF738" s="8"/>
      <c r="BG738" s="25">
        <f t="shared" ref="BG738" si="7265">COS($BI$8*$B738)</f>
        <v>0.77912845829150124</v>
      </c>
      <c r="BH738" s="26">
        <v>0</v>
      </c>
      <c r="BI738" s="10">
        <v>0</v>
      </c>
      <c r="BJ738" s="85">
        <f t="shared" ref="BJ738" si="7266">$BH$8*SIN($B738*$BI$8)</f>
        <v>1.8805928877146101</v>
      </c>
      <c r="BL738" s="21">
        <f t="shared" ref="BL738" si="7267">BB738*BG738+BD738*BG741-BC738*BH738-BE738*BH741</f>
        <v>153509.90804663071</v>
      </c>
      <c r="BM738" s="24">
        <f t="shared" ref="BM738" si="7268">(BB738*BH738+BC738*BG738+BD738*BH741+BE738*BG741)</f>
        <v>0</v>
      </c>
      <c r="BN738" s="22">
        <f t="shared" ref="BN738" si="7269">BB738*BI738+BD738*BI741-BC738*BJ738-BE738*BJ741</f>
        <v>0</v>
      </c>
      <c r="BO738" s="23">
        <f t="shared" ref="BO738" si="7270">(BB738*BJ738+BC738*BI738+BD738*BJ741+BE738*BI741)</f>
        <v>377200.99386259814</v>
      </c>
      <c r="BQ738" s="27">
        <f t="shared" ref="BQ738" si="7271">20*LOG((2*$BL$8)/(($BL$8*BL738+BN738+$BL$8*BL741+BN741)^2+($BL$8*BM738+BO738+$BL$8*BM741+BO741)^2)^0.5)</f>
        <v>-106.84209248049422</v>
      </c>
      <c r="BS738" s="64">
        <f t="shared" ref="BS738" si="7272">((BL738^2+BM738^2)/(BL741^2+BM741^2))^0.5</f>
        <v>2.4570671012242422</v>
      </c>
      <c r="BT738" s="4"/>
      <c r="BU738" s="8"/>
      <c r="BV738" s="8"/>
      <c r="BW738" s="88"/>
      <c r="BX738" s="57"/>
      <c r="BY738" s="8"/>
      <c r="BZ738" s="8"/>
      <c r="CA738" s="8"/>
    </row>
    <row r="739" spans="2:79" ht="18.649999999999999" customHeight="1" thickBot="1">
      <c r="D739" s="25"/>
      <c r="E739" s="10"/>
      <c r="F739" s="10"/>
      <c r="G739" s="31"/>
      <c r="I739" s="29"/>
      <c r="L739" s="30"/>
      <c r="N739" s="29"/>
      <c r="Q739" s="30"/>
      <c r="S739" s="29"/>
      <c r="V739" s="30"/>
      <c r="X739" s="29"/>
      <c r="AA739" s="30"/>
      <c r="AC739" s="29"/>
      <c r="AF739" s="30"/>
      <c r="AH739" s="29"/>
      <c r="AK739" s="30"/>
      <c r="AM739" s="29"/>
      <c r="AP739" s="30"/>
      <c r="AR739" s="29"/>
      <c r="AU739" s="30"/>
      <c r="AW739" s="29"/>
      <c r="AZ739" s="30"/>
      <c r="BB739" s="29"/>
      <c r="BE739" s="30"/>
      <c r="BG739" s="29"/>
      <c r="BJ739" s="30"/>
      <c r="BL739" s="29"/>
      <c r="BO739" s="30"/>
      <c r="BS739" s="65"/>
      <c r="BT739" s="65"/>
      <c r="BU739" s="8"/>
      <c r="BV739" s="8"/>
      <c r="BW739" s="88"/>
      <c r="BX739" s="57"/>
      <c r="BY739" s="8"/>
      <c r="BZ739" s="8"/>
      <c r="CA739" s="8"/>
    </row>
    <row r="740" spans="2:79" ht="18.649999999999999" customHeight="1" thickBot="1">
      <c r="D740" s="254" t="s">
        <v>24</v>
      </c>
      <c r="E740" s="255"/>
      <c r="F740" s="256" t="s">
        <v>25</v>
      </c>
      <c r="G740" s="257"/>
      <c r="H740" s="123"/>
      <c r="I740" s="242" t="s">
        <v>4</v>
      </c>
      <c r="J740" s="243"/>
      <c r="K740" s="244" t="s">
        <v>5</v>
      </c>
      <c r="L740" s="245"/>
      <c r="M740" s="123"/>
      <c r="N740" s="242" t="s">
        <v>6</v>
      </c>
      <c r="O740" s="243"/>
      <c r="P740" s="244" t="s">
        <v>7</v>
      </c>
      <c r="Q740" s="245"/>
      <c r="R740" s="123"/>
      <c r="S740" s="242" t="s">
        <v>34</v>
      </c>
      <c r="T740" s="243"/>
      <c r="U740" s="244" t="s">
        <v>35</v>
      </c>
      <c r="V740" s="245"/>
      <c r="W740" s="123"/>
      <c r="X740" s="242" t="s">
        <v>47</v>
      </c>
      <c r="Y740" s="243"/>
      <c r="Z740" s="244" t="s">
        <v>48</v>
      </c>
      <c r="AA740" s="245"/>
      <c r="AB740" s="127"/>
      <c r="AC740" s="242" t="s">
        <v>63</v>
      </c>
      <c r="AD740" s="243"/>
      <c r="AE740" s="244" t="s">
        <v>8</v>
      </c>
      <c r="AF740" s="245"/>
      <c r="AG740" s="123"/>
      <c r="AH740" s="242" t="s">
        <v>78</v>
      </c>
      <c r="AI740" s="243"/>
      <c r="AJ740" s="244" t="s">
        <v>79</v>
      </c>
      <c r="AK740" s="245"/>
      <c r="AL740" s="127"/>
      <c r="AM740" s="242" t="s">
        <v>67</v>
      </c>
      <c r="AN740" s="243"/>
      <c r="AO740" s="244" t="s">
        <v>66</v>
      </c>
      <c r="AP740" s="245"/>
      <c r="AQ740" s="123"/>
      <c r="AR740" s="242" t="s">
        <v>83</v>
      </c>
      <c r="AS740" s="243"/>
      <c r="AT740" s="244" t="s">
        <v>82</v>
      </c>
      <c r="AU740" s="245"/>
      <c r="AV740" s="127"/>
      <c r="AW740" s="242" t="s">
        <v>71</v>
      </c>
      <c r="AX740" s="243"/>
      <c r="AY740" s="244" t="s">
        <v>70</v>
      </c>
      <c r="AZ740" s="245"/>
      <c r="BA740" s="123"/>
      <c r="BB740" s="124" t="s">
        <v>87</v>
      </c>
      <c r="BC740" s="125"/>
      <c r="BD740" s="122" t="s">
        <v>86</v>
      </c>
      <c r="BE740" s="126"/>
      <c r="BF740" s="127"/>
      <c r="BG740" s="242" t="s">
        <v>74</v>
      </c>
      <c r="BH740" s="243"/>
      <c r="BI740" s="244" t="s">
        <v>75</v>
      </c>
      <c r="BJ740" s="245"/>
      <c r="BK740" s="123"/>
      <c r="BL740" s="242" t="s">
        <v>91</v>
      </c>
      <c r="BM740" s="243"/>
      <c r="BN740" s="244" t="s">
        <v>90</v>
      </c>
      <c r="BO740" s="245"/>
      <c r="BP740" s="123"/>
      <c r="BQ740" s="35" t="s">
        <v>166</v>
      </c>
      <c r="BS740" s="66" t="s">
        <v>121</v>
      </c>
      <c r="BT740" s="65"/>
      <c r="BU740" s="8"/>
      <c r="BV740" s="8"/>
      <c r="BW740" s="88"/>
      <c r="BX740" s="57"/>
      <c r="BY740" s="8"/>
      <c r="BZ740" s="8"/>
      <c r="CA740" s="8"/>
    </row>
    <row r="741" spans="2:79" ht="18.649999999999999" customHeight="1" thickTop="1" thickBot="1">
      <c r="D741" s="15">
        <v>0</v>
      </c>
      <c r="E741" s="145">
        <f t="shared" ref="E741" si="7273">(1/$E$8)*SIN($B738*$F$8)</f>
        <v>0.20894907835470711</v>
      </c>
      <c r="F741" s="15">
        <f t="shared" ref="F741" si="7274">COS($F$8*$B738)</f>
        <v>0.77914218464441154</v>
      </c>
      <c r="G741" s="37">
        <v>0</v>
      </c>
      <c r="I741" s="21">
        <v>0</v>
      </c>
      <c r="J741" s="24">
        <f t="shared" ref="J741" si="7275">(TAN($K$8*$B738))/$J$8</f>
        <v>-38.047434659800942</v>
      </c>
      <c r="K741" s="22">
        <v>1</v>
      </c>
      <c r="L741" s="23">
        <v>0</v>
      </c>
      <c r="N741" s="21">
        <f t="shared" ref="N741" si="7276">D741*I738+F741*I741-E741*J738-G741*J741</f>
        <v>0</v>
      </c>
      <c r="O741" s="24">
        <f t="shared" ref="O741" si="7277">(D741*J738+E741*I738+F741*J741+G741*I741)</f>
        <v>-29.435412282598101</v>
      </c>
      <c r="P741" s="22">
        <f t="shared" ref="P741" si="7278">D741*K738+F741*K741-E741*L738-G741*L741</f>
        <v>0.77914218464441154</v>
      </c>
      <c r="Q741" s="23">
        <f t="shared" ref="Q741" si="7279">(D741*L738+E741*K738+F741*L741+G741*K741)</f>
        <v>0</v>
      </c>
      <c r="S741" s="15">
        <v>0</v>
      </c>
      <c r="T741" s="145">
        <f t="shared" ref="T741" si="7280">(1/$T$8)*SIN($B738*$U$8)</f>
        <v>0.30849774232832694</v>
      </c>
      <c r="U741" s="15">
        <f t="shared" ref="U741" si="7281">COS($U$8*$B738)</f>
        <v>0.3787641572336628</v>
      </c>
      <c r="V741" s="37">
        <v>0</v>
      </c>
      <c r="X741" s="21">
        <f t="shared" ref="X741" si="7282">N741*S738+P741*S741-O741*T738-Q741*T741</f>
        <v>0</v>
      </c>
      <c r="Y741" s="24">
        <f t="shared" ref="Y741" si="7283">(N741*T738+O741*S738+P741*T741+Q741*S741)</f>
        <v>-10.908715521128114</v>
      </c>
      <c r="Z741" s="22">
        <f t="shared" ref="Z741" si="7284">N741*U738+P741*U741-O741*V738-Q741*V741</f>
        <v>82.021935236097207</v>
      </c>
      <c r="AA741" s="23">
        <f t="shared" ref="AA741" si="7285">(N741*V738+O741*U738+P741*V741+Q741*U741)</f>
        <v>0</v>
      </c>
      <c r="AB741" s="8"/>
      <c r="AC741" s="21">
        <v>0</v>
      </c>
      <c r="AD741" s="24">
        <f t="shared" ref="AD741" si="7286">(TAN($AE$8*$B738))/$AD$8</f>
        <v>-9.0208277389864033</v>
      </c>
      <c r="AE741" s="22">
        <v>1</v>
      </c>
      <c r="AF741" s="23">
        <v>0</v>
      </c>
      <c r="AH741" s="21">
        <f t="shared" ref="AH741" si="7287">X741*AC738+Z741*AC741-Y741*AD738-AA741*AD741</f>
        <v>0</v>
      </c>
      <c r="AI741" s="24">
        <f t="shared" ref="AI741" si="7288">(X741*AD738+Y741*AC738+Z741*AD741+AA741*AC741)</f>
        <v>-750.81446410426008</v>
      </c>
      <c r="AJ741" s="22">
        <f t="shared" ref="AJ741" si="7289">X741*AE738+Z741*AE741-Y741*AF738-AA741*AF741</f>
        <v>82.021935236097207</v>
      </c>
      <c r="AK741" s="23">
        <f t="shared" ref="AK741" si="7290">(X741*AF738+Y741*AE738+Z741*AF741+AA741*AE741)</f>
        <v>0</v>
      </c>
      <c r="AL741" s="8"/>
      <c r="AM741" s="15">
        <v>0</v>
      </c>
      <c r="AN741" s="85">
        <f t="shared" ref="AN741" si="7291">(1/$AN$8)*SIN($B738*$AO$8)</f>
        <v>0.30849774232832694</v>
      </c>
      <c r="AO741" s="25">
        <f t="shared" ref="AO741" si="7292">COS($AO$8*$B738)</f>
        <v>0.3787641572336628</v>
      </c>
      <c r="AP741" s="37">
        <v>0</v>
      </c>
      <c r="AR741" s="21">
        <f t="shared" ref="AR741" si="7293">AH741*AM738+AJ741*AM741-AI741*AN738-AK741*AN741</f>
        <v>0</v>
      </c>
      <c r="AS741" s="24">
        <f t="shared" ref="AS741" si="7294">(AH741*AN738+AI741*AM738+AJ741*AN741+AK741*AM741)</f>
        <v>-259.07802589355805</v>
      </c>
      <c r="AT741" s="22">
        <f t="shared" ref="AT741" si="7295">AH741*AO738+AJ741*AO741-AI741*AP738-AK741*AP741</f>
        <v>2115.6880729269265</v>
      </c>
      <c r="AU741" s="23">
        <f t="shared" ref="AU741" si="7296">(AH741*AP738+AI741*AO738+AJ741*AP741+AK741*AO741)</f>
        <v>0</v>
      </c>
      <c r="AV741" s="8"/>
      <c r="AW741" s="21">
        <v>0</v>
      </c>
      <c r="AX741" s="24">
        <f t="shared" ref="AX741" si="7297">(TAN($AY$8*$B738))/$AX$8</f>
        <v>-38.047434659800942</v>
      </c>
      <c r="AY741" s="22">
        <v>1</v>
      </c>
      <c r="AZ741" s="23">
        <v>0</v>
      </c>
      <c r="BB741" s="21">
        <f t="shared" ref="BB741" si="7298">AR741*AW738+AT741*AW741-AS741*AX738-AU741*AX741</f>
        <v>0</v>
      </c>
      <c r="BC741" s="24">
        <f t="shared" ref="BC741" si="7299">(AR741*AX738+AS741*AW738+AT741*AX741+AU741*AW741)</f>
        <v>-80755.581741100963</v>
      </c>
      <c r="BD741" s="22">
        <f t="shared" ref="BD741" si="7300">AR741*AY738+AT741*AY741-AS741*AZ738-AU741*AZ741</f>
        <v>2115.6880729269265</v>
      </c>
      <c r="BE741" s="23">
        <f t="shared" ref="BE741" si="7301">(AR741*AZ738+AS741*AY738+AT741*AZ741+AU741*AY741)</f>
        <v>0</v>
      </c>
      <c r="BF741" s="8"/>
      <c r="BG741" s="15">
        <v>0</v>
      </c>
      <c r="BH741" s="85">
        <f t="shared" ref="BH741" si="7302">(1/$BH$8)*SIN($B738*$BI$8)</f>
        <v>0.20895476530162332</v>
      </c>
      <c r="BI741" s="25">
        <f t="shared" ref="BI741" si="7303">COS($BI$8*$B738)</f>
        <v>0.77912845829150124</v>
      </c>
      <c r="BJ741" s="37">
        <v>0</v>
      </c>
      <c r="BL741" s="21">
        <f t="shared" ref="BL741" si="7304">BB741*BG738+BD741*BG741-BC741*BH738-BE741*BH741</f>
        <v>0</v>
      </c>
      <c r="BM741" s="24">
        <f t="shared" ref="BM741" si="7305">(BB741*BH738+BC741*BG738+BD741*BH741+BE741*BG741)</f>
        <v>-62476.888795647406</v>
      </c>
      <c r="BN741" s="22">
        <f t="shared" ref="BN741" si="7306">BB741*BI738+BD741*BI741-BC741*BJ738-BE741*BJ741</f>
        <v>153516.76545205555</v>
      </c>
      <c r="BO741" s="23">
        <f t="shared" ref="BO741" si="7307">(BB741*BJ738+BC741*BI738+BD741*BJ741+BE741*BI741)</f>
        <v>0</v>
      </c>
      <c r="BQ741" s="38">
        <f t="shared" ref="BQ741" si="7308">(180/PI())*ATAN(-1*(($BL$8*BM738+BO738+$BL$8*BM741+BO741)/($BL$8*BL738+BN738+$BL$8*BL741+BN741)))</f>
        <v>-45.709299974993137</v>
      </c>
      <c r="BS741" s="67">
        <f t="shared" ref="BS741" si="7309">20*LOG(((($BL$8*BL738+BN738-$BL$8*BL741-BN741)^2+($BL$8*BM738+BO738-$BL$8*BM741-BO741)^2)/(($BL$8*BL738+BN738+$BL$8*BL741+BN741)^2+($BL$8*BM738+BO738+$BL$8*BM741+BO741)^2))^0.5)</f>
        <v>-8.9861819298699453E-11</v>
      </c>
      <c r="BT741" s="65"/>
      <c r="BU741" s="8"/>
      <c r="BV741" s="8"/>
      <c r="BW741" s="88"/>
      <c r="BX741" s="57"/>
      <c r="BY741" s="8"/>
      <c r="BZ741" s="8"/>
      <c r="CA741" s="8"/>
    </row>
    <row r="742" spans="2:79" ht="18.649999999999999" customHeight="1">
      <c r="BS742" s="32"/>
      <c r="BU742" s="8"/>
      <c r="BV742" s="8"/>
      <c r="BW742" s="88"/>
      <c r="BX742" s="57"/>
      <c r="BY742" s="8"/>
      <c r="BZ742" s="8"/>
      <c r="CA742" s="8"/>
    </row>
    <row r="743" spans="2:79" ht="18.649999999999999" customHeight="1" thickBot="1">
      <c r="D743" s="8"/>
      <c r="E743" s="8" t="s">
        <v>93</v>
      </c>
      <c r="F743" s="8"/>
      <c r="G743" s="8"/>
      <c r="H743" s="8"/>
      <c r="I743" s="8"/>
      <c r="J743" s="8" t="s">
        <v>94</v>
      </c>
      <c r="K743" s="8"/>
      <c r="L743" s="8"/>
      <c r="M743" s="8"/>
      <c r="N743" s="8"/>
      <c r="O743" s="8" t="s">
        <v>95</v>
      </c>
      <c r="P743" s="8"/>
      <c r="Q743" s="8"/>
      <c r="R743" s="8"/>
      <c r="S743" s="8"/>
      <c r="T743" s="8" t="s">
        <v>96</v>
      </c>
      <c r="U743" s="8"/>
      <c r="V743" s="8"/>
      <c r="W743" s="8"/>
      <c r="X743" s="8"/>
      <c r="Y743" s="8" t="s">
        <v>97</v>
      </c>
      <c r="Z743" s="8"/>
      <c r="AA743" s="8"/>
      <c r="AB743" s="8"/>
      <c r="AC743" s="8"/>
      <c r="AD743" s="8" t="s">
        <v>98</v>
      </c>
      <c r="AE743" s="8"/>
      <c r="AF743" s="8"/>
      <c r="AG743" s="8"/>
      <c r="AH743" s="8"/>
      <c r="AI743" s="8" t="s">
        <v>99</v>
      </c>
      <c r="AJ743" s="8"/>
      <c r="AK743" s="8"/>
      <c r="AL743" s="8"/>
      <c r="AM743" s="8"/>
      <c r="AN743" s="8" t="s">
        <v>96</v>
      </c>
      <c r="AO743" s="8"/>
      <c r="AP743" s="8"/>
      <c r="AQ743" s="8"/>
      <c r="AR743" s="8"/>
      <c r="AS743" s="8" t="s">
        <v>100</v>
      </c>
      <c r="AT743" s="8"/>
      <c r="AU743" s="8"/>
      <c r="AV743" s="8"/>
      <c r="AW743" s="8"/>
      <c r="AX743" s="8" t="s">
        <v>94</v>
      </c>
      <c r="AY743" s="8"/>
      <c r="AZ743" s="8"/>
      <c r="BA743" s="8"/>
      <c r="BB743" s="8"/>
      <c r="BC743" s="8" t="s">
        <v>101</v>
      </c>
      <c r="BD743" s="8"/>
      <c r="BE743" s="8"/>
      <c r="BF743" s="8"/>
      <c r="BG743" s="8"/>
      <c r="BH743" s="8" t="s">
        <v>96</v>
      </c>
      <c r="BI743" s="8"/>
      <c r="BJ743" s="8"/>
      <c r="BK743" s="8"/>
      <c r="BL743" s="8"/>
      <c r="BM743" s="8" t="s">
        <v>102</v>
      </c>
      <c r="BN743" s="8"/>
      <c r="BO743" s="8"/>
      <c r="BP743" s="8"/>
      <c r="BU743" s="8"/>
      <c r="BV743" s="8"/>
      <c r="BW743" s="88"/>
      <c r="BX743" s="57"/>
      <c r="BY743" s="8"/>
      <c r="BZ743" s="8"/>
      <c r="CA743" s="8"/>
    </row>
    <row r="744" spans="2:79" ht="18.649999999999999" customHeight="1" thickBot="1">
      <c r="B744" s="16"/>
      <c r="D744" s="250" t="s">
        <v>22</v>
      </c>
      <c r="E744" s="251"/>
      <c r="F744" s="252" t="s">
        <v>23</v>
      </c>
      <c r="G744" s="253"/>
      <c r="H744" s="123"/>
      <c r="I744" s="242" t="s">
        <v>1</v>
      </c>
      <c r="J744" s="243"/>
      <c r="K744" s="244" t="s">
        <v>2</v>
      </c>
      <c r="L744" s="245"/>
      <c r="M744" s="123"/>
      <c r="N744" s="242" t="s">
        <v>43</v>
      </c>
      <c r="O744" s="243"/>
      <c r="P744" s="244" t="s">
        <v>44</v>
      </c>
      <c r="Q744" s="245"/>
      <c r="R744" s="123"/>
      <c r="S744" s="242" t="s">
        <v>32</v>
      </c>
      <c r="T744" s="243"/>
      <c r="U744" s="244" t="s">
        <v>33</v>
      </c>
      <c r="V744" s="245"/>
      <c r="W744" s="123"/>
      <c r="X744" s="242" t="s">
        <v>45</v>
      </c>
      <c r="Y744" s="243"/>
      <c r="Z744" s="244" t="s">
        <v>46</v>
      </c>
      <c r="AA744" s="245"/>
      <c r="AB744" s="127"/>
      <c r="AC744" s="242" t="s">
        <v>62</v>
      </c>
      <c r="AD744" s="243"/>
      <c r="AE744" s="244" t="s">
        <v>3</v>
      </c>
      <c r="AF744" s="245"/>
      <c r="AG744" s="123"/>
      <c r="AH744" s="242" t="s">
        <v>76</v>
      </c>
      <c r="AI744" s="243"/>
      <c r="AJ744" s="244" t="s">
        <v>77</v>
      </c>
      <c r="AK744" s="245"/>
      <c r="AL744" s="127"/>
      <c r="AM744" s="242" t="s">
        <v>64</v>
      </c>
      <c r="AN744" s="243"/>
      <c r="AO744" s="244" t="s">
        <v>65</v>
      </c>
      <c r="AP744" s="245"/>
      <c r="AQ744" s="123"/>
      <c r="AR744" s="242" t="s">
        <v>80</v>
      </c>
      <c r="AS744" s="243"/>
      <c r="AT744" s="244" t="s">
        <v>81</v>
      </c>
      <c r="AU744" s="245"/>
      <c r="AV744" s="127"/>
      <c r="AW744" s="242" t="s">
        <v>68</v>
      </c>
      <c r="AX744" s="243"/>
      <c r="AY744" s="244" t="s">
        <v>69</v>
      </c>
      <c r="AZ744" s="245"/>
      <c r="BA744" s="123"/>
      <c r="BB744" s="246" t="s">
        <v>84</v>
      </c>
      <c r="BC744" s="247"/>
      <c r="BD744" s="248" t="s">
        <v>85</v>
      </c>
      <c r="BE744" s="249"/>
      <c r="BF744" s="127"/>
      <c r="BG744" s="242" t="s">
        <v>72</v>
      </c>
      <c r="BH744" s="243"/>
      <c r="BI744" s="244" t="s">
        <v>73</v>
      </c>
      <c r="BJ744" s="245"/>
      <c r="BK744" s="123"/>
      <c r="BL744" s="242" t="s">
        <v>88</v>
      </c>
      <c r="BM744" s="243"/>
      <c r="BN744" s="244" t="s">
        <v>89</v>
      </c>
      <c r="BO744" s="245"/>
      <c r="BP744" s="123"/>
      <c r="BQ744" s="19" t="s">
        <v>165</v>
      </c>
      <c r="BS744" s="63" t="s">
        <v>120</v>
      </c>
      <c r="BT744" s="4"/>
      <c r="BU744" s="8"/>
      <c r="BV744" s="8"/>
      <c r="BW744" s="88"/>
      <c r="BX744" s="57"/>
      <c r="BY744" s="8"/>
      <c r="BZ744" s="8"/>
      <c r="CA744" s="8"/>
    </row>
    <row r="745" spans="2:79" ht="18.649999999999999" customHeight="1" thickTop="1" thickBot="1">
      <c r="B745" s="39">
        <v>2.06</v>
      </c>
      <c r="D745" s="25">
        <f t="shared" ref="D745" si="7310">COS($F$8*$B745)</f>
        <v>0.77496140962319149</v>
      </c>
      <c r="E745" s="26">
        <v>0</v>
      </c>
      <c r="F745" s="10">
        <v>0</v>
      </c>
      <c r="G745" s="85">
        <f t="shared" ref="G745" si="7311">$E$8*SIN($B745*$F$8)</f>
        <v>1.8960256650039111</v>
      </c>
      <c r="I745" s="21">
        <v>1</v>
      </c>
      <c r="J745" s="24">
        <v>0</v>
      </c>
      <c r="K745" s="22">
        <v>0</v>
      </c>
      <c r="L745" s="23">
        <v>0</v>
      </c>
      <c r="N745" s="21">
        <f t="shared" ref="N745" si="7312">D745*I745+F745*I748-E745*J745-G745*J748</f>
        <v>51.547487023922962</v>
      </c>
      <c r="O745" s="24">
        <f t="shared" ref="O745" si="7313">(D745*J745+E745*I745+F745*J748+G745*I748)</f>
        <v>0</v>
      </c>
      <c r="P745" s="22">
        <f t="shared" ref="P745" si="7314">D745*K745+F745*K748-E745*L745-G745*L748</f>
        <v>0</v>
      </c>
      <c r="Q745" s="23">
        <f t="shared" ref="Q745" si="7315">(D745*L745+E745*K745+F745*L748+G745*K748)</f>
        <v>1.8960256650039111</v>
      </c>
      <c r="S745" s="25">
        <f t="shared" ref="S745" si="7316">COS($U$8*$B745)</f>
        <v>0.36801107220747092</v>
      </c>
      <c r="T745" s="26">
        <v>0</v>
      </c>
      <c r="U745" s="10">
        <v>0</v>
      </c>
      <c r="V745" s="85">
        <f t="shared" ref="V745" si="7317">$T$8*SIN($B745*$U$8)</f>
        <v>2.7894642239316081</v>
      </c>
      <c r="X745" s="21">
        <f t="shared" ref="X745" si="7318">N745*S745+P745*S748-O745*T745-Q745*T748</f>
        <v>18.382390884809634</v>
      </c>
      <c r="Y745" s="24">
        <f t="shared" ref="Y745" si="7319">(N745*T745+O745*S745+P745*T748+Q745*S748)</f>
        <v>0</v>
      </c>
      <c r="Z745" s="22">
        <f t="shared" ref="Z745" si="7320">N745*U745+P745*U748-O745*V745-Q745*V748</f>
        <v>0</v>
      </c>
      <c r="AA745" s="23">
        <f t="shared" ref="AA745" si="7321">(N745*V745+O745*U745+P745*V748+Q745*U748)</f>
        <v>144.48762932472289</v>
      </c>
      <c r="AB745" s="8"/>
      <c r="AC745" s="21">
        <v>1</v>
      </c>
      <c r="AD745" s="24">
        <v>0</v>
      </c>
      <c r="AE745" s="22">
        <v>0</v>
      </c>
      <c r="AF745" s="23">
        <v>0</v>
      </c>
      <c r="AH745" s="21">
        <f t="shared" ref="AH745" si="7322">X745*AC745+Z745*AC748-Y745*AD745-AA745*AD748</f>
        <v>1192.6618041256286</v>
      </c>
      <c r="AI745" s="24">
        <f t="shared" ref="AI745" si="7323">(X745*AD745+Y745*AC745+Z745*AD748+AA745*AC748)</f>
        <v>0</v>
      </c>
      <c r="AJ745" s="22">
        <f t="shared" ref="AJ745" si="7324">X745*AE745+Z745*AE748-Y745*AF745-AA745*AF748</f>
        <v>0</v>
      </c>
      <c r="AK745" s="23">
        <f t="shared" ref="AK745" si="7325">(X745*AF745+Y745*AE745+Z745*AF748+AA745*AE748)</f>
        <v>144.48762932472289</v>
      </c>
      <c r="AL745" s="8"/>
      <c r="AM745" s="25">
        <f t="shared" ref="AM745" si="7326">COS($AO$8*$B745)</f>
        <v>0.36801107220747092</v>
      </c>
      <c r="AN745" s="26">
        <v>0</v>
      </c>
      <c r="AO745" s="10">
        <v>0</v>
      </c>
      <c r="AP745" s="85">
        <f t="shared" ref="AP745" si="7327">$AN$8*SIN($B745*$AO$8)</f>
        <v>2.7894642239316081</v>
      </c>
      <c r="AR745" s="21">
        <f t="shared" ref="AR745" si="7328">AH745*AM745+AJ745*AM748-AI745*AN745-AK745*AN748</f>
        <v>394.13018567250191</v>
      </c>
      <c r="AS745" s="24">
        <f t="shared" ref="AS745" si="7329">(AH745*AN745+AI745*AM745+AJ745*AN748+AK745*AM748)</f>
        <v>0</v>
      </c>
      <c r="AT745" s="22">
        <f t="shared" ref="AT745" si="7330">AH745*AO745+AJ745*AO748-AI745*AP745-AK745*AP748</f>
        <v>0</v>
      </c>
      <c r="AU745" s="23">
        <f t="shared" ref="AU745" si="7331">(AH745*AP745+AI745*AO745+AJ745*AP748+AK745*AO748)</f>
        <v>3380.060481246675</v>
      </c>
      <c r="AV745" s="8"/>
      <c r="AW745" s="21">
        <v>1</v>
      </c>
      <c r="AX745" s="24">
        <v>0</v>
      </c>
      <c r="AY745" s="22">
        <v>0</v>
      </c>
      <c r="AZ745" s="23">
        <v>0</v>
      </c>
      <c r="BB745" s="21">
        <f t="shared" ref="BB745" si="7332">AR745*AW745+AT745*AW748-AS745*AX745-AU745*AX748</f>
        <v>90906.727419753312</v>
      </c>
      <c r="BC745" s="24">
        <f t="shared" ref="BC745" si="7333">(AR745*AX745+AS745*AW745+AT745*AX748+AU745*AW748)</f>
        <v>0</v>
      </c>
      <c r="BD745" s="22">
        <f t="shared" ref="BD745" si="7334">AR745*AY745+AT745*AY748-AS745*AZ745-AU745*AZ748</f>
        <v>0</v>
      </c>
      <c r="BE745" s="23">
        <f t="shared" ref="BE745" si="7335">(AR745*AZ745+AS745*AY745+AT745*AZ748+AU745*AY748)</f>
        <v>3380.060481246675</v>
      </c>
      <c r="BF745" s="8"/>
      <c r="BG745" s="25">
        <f t="shared" ref="BG745" si="7336">COS($BI$8*$B745)</f>
        <v>0.77494743457116333</v>
      </c>
      <c r="BH745" s="26">
        <v>0</v>
      </c>
      <c r="BI745" s="10">
        <v>0</v>
      </c>
      <c r="BJ745" s="85">
        <f t="shared" ref="BJ745" si="7337">$BH$8*SIN($B745*$BI$8)</f>
        <v>1.8960770719736455</v>
      </c>
      <c r="BL745" s="21">
        <f t="shared" ref="BL745" si="7338">BB745*BG745+BD745*BG748-BC745*BH745-BE745*BH748</f>
        <v>69735.840179156075</v>
      </c>
      <c r="BM745" s="24">
        <f t="shared" ref="BM745" si="7339">(BB745*BH745+BC745*BG745+BD745*BH748+BE745*BG748)</f>
        <v>0</v>
      </c>
      <c r="BN745" s="22">
        <f t="shared" ref="BN745" si="7340">BB745*BI745+BD745*BI748-BC745*BJ745-BE745*BJ748</f>
        <v>0</v>
      </c>
      <c r="BO745" s="23">
        <f t="shared" ref="BO745" si="7341">(BB745*BJ745+BC745*BI745+BD745*BJ748+BE745*BI748)</f>
        <v>174985.53074738965</v>
      </c>
      <c r="BQ745" s="27">
        <f t="shared" ref="BQ745" si="7342">20*LOG((2*$BL$8)/(($BL$8*BL745+BN745+$BL$8*BL748+BN748)^2+($BL$8*BM745+BO745+$BL$8*BM748+BO748)^2)^0.5)</f>
        <v>-100.11982314160232</v>
      </c>
      <c r="BS745" s="64">
        <f t="shared" ref="BS745" si="7343">((BL745^2+BM745^2)/(BL748^2+BM748^2))^0.5</f>
        <v>2.5091497886636893</v>
      </c>
      <c r="BT745" s="4"/>
      <c r="BU745" s="8"/>
      <c r="BV745" s="8"/>
      <c r="BW745" s="88"/>
      <c r="BX745" s="57"/>
      <c r="BY745" s="8"/>
      <c r="BZ745" s="8"/>
      <c r="CA745" s="8"/>
    </row>
    <row r="746" spans="2:79" ht="18.649999999999999" customHeight="1" thickBot="1">
      <c r="D746" s="25"/>
      <c r="E746" s="10"/>
      <c r="F746" s="10"/>
      <c r="G746" s="31"/>
      <c r="I746" s="29"/>
      <c r="L746" s="30"/>
      <c r="N746" s="29"/>
      <c r="Q746" s="30"/>
      <c r="S746" s="29"/>
      <c r="V746" s="30"/>
      <c r="X746" s="29"/>
      <c r="AA746" s="30"/>
      <c r="AC746" s="29"/>
      <c r="AF746" s="30"/>
      <c r="AH746" s="29"/>
      <c r="AK746" s="30"/>
      <c r="AM746" s="29"/>
      <c r="AP746" s="30"/>
      <c r="AR746" s="29"/>
      <c r="AU746" s="30"/>
      <c r="AW746" s="29"/>
      <c r="AZ746" s="30"/>
      <c r="BB746" s="29"/>
      <c r="BE746" s="30"/>
      <c r="BG746" s="29"/>
      <c r="BJ746" s="30"/>
      <c r="BL746" s="29"/>
      <c r="BO746" s="30"/>
      <c r="BS746" s="65"/>
      <c r="BT746" s="65"/>
      <c r="BU746" s="8"/>
      <c r="BV746" s="8"/>
      <c r="BW746" s="88"/>
      <c r="BX746" s="57"/>
      <c r="BY746" s="8"/>
      <c r="BZ746" s="8"/>
      <c r="CA746" s="8"/>
    </row>
    <row r="747" spans="2:79" ht="18.649999999999999" customHeight="1" thickBot="1">
      <c r="D747" s="254" t="s">
        <v>24</v>
      </c>
      <c r="E747" s="255"/>
      <c r="F747" s="256" t="s">
        <v>25</v>
      </c>
      <c r="G747" s="257"/>
      <c r="H747" s="123"/>
      <c r="I747" s="242" t="s">
        <v>4</v>
      </c>
      <c r="J747" s="243"/>
      <c r="K747" s="244" t="s">
        <v>5</v>
      </c>
      <c r="L747" s="245"/>
      <c r="M747" s="123"/>
      <c r="N747" s="242" t="s">
        <v>6</v>
      </c>
      <c r="O747" s="243"/>
      <c r="P747" s="244" t="s">
        <v>7</v>
      </c>
      <c r="Q747" s="245"/>
      <c r="R747" s="123"/>
      <c r="S747" s="242" t="s">
        <v>34</v>
      </c>
      <c r="T747" s="243"/>
      <c r="U747" s="244" t="s">
        <v>35</v>
      </c>
      <c r="V747" s="245"/>
      <c r="W747" s="123"/>
      <c r="X747" s="242" t="s">
        <v>47</v>
      </c>
      <c r="Y747" s="243"/>
      <c r="Z747" s="244" t="s">
        <v>48</v>
      </c>
      <c r="AA747" s="245"/>
      <c r="AB747" s="127"/>
      <c r="AC747" s="242" t="s">
        <v>63</v>
      </c>
      <c r="AD747" s="243"/>
      <c r="AE747" s="244" t="s">
        <v>8</v>
      </c>
      <c r="AF747" s="245"/>
      <c r="AG747" s="123"/>
      <c r="AH747" s="242" t="s">
        <v>78</v>
      </c>
      <c r="AI747" s="243"/>
      <c r="AJ747" s="244" t="s">
        <v>79</v>
      </c>
      <c r="AK747" s="245"/>
      <c r="AL747" s="127"/>
      <c r="AM747" s="242" t="s">
        <v>67</v>
      </c>
      <c r="AN747" s="243"/>
      <c r="AO747" s="244" t="s">
        <v>66</v>
      </c>
      <c r="AP747" s="245"/>
      <c r="AQ747" s="123"/>
      <c r="AR747" s="242" t="s">
        <v>83</v>
      </c>
      <c r="AS747" s="243"/>
      <c r="AT747" s="244" t="s">
        <v>82</v>
      </c>
      <c r="AU747" s="245"/>
      <c r="AV747" s="127"/>
      <c r="AW747" s="242" t="s">
        <v>71</v>
      </c>
      <c r="AX747" s="243"/>
      <c r="AY747" s="244" t="s">
        <v>70</v>
      </c>
      <c r="AZ747" s="245"/>
      <c r="BA747" s="123"/>
      <c r="BB747" s="124" t="s">
        <v>87</v>
      </c>
      <c r="BC747" s="125"/>
      <c r="BD747" s="122" t="s">
        <v>86</v>
      </c>
      <c r="BE747" s="126"/>
      <c r="BF747" s="127"/>
      <c r="BG747" s="242" t="s">
        <v>74</v>
      </c>
      <c r="BH747" s="243"/>
      <c r="BI747" s="244" t="s">
        <v>75</v>
      </c>
      <c r="BJ747" s="245"/>
      <c r="BK747" s="123"/>
      <c r="BL747" s="242" t="s">
        <v>91</v>
      </c>
      <c r="BM747" s="243"/>
      <c r="BN747" s="244" t="s">
        <v>90</v>
      </c>
      <c r="BO747" s="245"/>
      <c r="BP747" s="123"/>
      <c r="BQ747" s="35" t="s">
        <v>166</v>
      </c>
      <c r="BS747" s="66" t="s">
        <v>121</v>
      </c>
      <c r="BT747" s="65"/>
      <c r="BU747" s="8"/>
      <c r="BV747" s="8"/>
      <c r="BW747" s="88"/>
      <c r="BX747" s="57"/>
      <c r="BY747" s="8"/>
      <c r="BZ747" s="8"/>
      <c r="CA747" s="8"/>
    </row>
    <row r="748" spans="2:79" ht="18.649999999999999" customHeight="1" thickTop="1" thickBot="1">
      <c r="D748" s="15">
        <v>0</v>
      </c>
      <c r="E748" s="145">
        <f t="shared" ref="E748" si="7344">(1/$E$8)*SIN($B745*$F$8)</f>
        <v>0.2106695183337679</v>
      </c>
      <c r="F748" s="15">
        <f t="shared" ref="F748" si="7345">COS($F$8*$B745)</f>
        <v>0.77496140962319149</v>
      </c>
      <c r="G748" s="37">
        <v>0</v>
      </c>
      <c r="I748" s="21">
        <v>0</v>
      </c>
      <c r="J748" s="24">
        <f t="shared" ref="J748" si="7346">(TAN($K$8*$B745))/$J$8</f>
        <v>-26.778395752462053</v>
      </c>
      <c r="K748" s="22">
        <v>1</v>
      </c>
      <c r="L748" s="23">
        <v>0</v>
      </c>
      <c r="N748" s="21">
        <f t="shared" ref="N748" si="7347">D748*I745+F748*I748-E748*J745-G748*J748</f>
        <v>0</v>
      </c>
      <c r="O748" s="24">
        <f t="shared" ref="O748" si="7348">(D748*J745+E748*I745+F748*J748+G748*I748)</f>
        <v>-20.541553801441911</v>
      </c>
      <c r="P748" s="22">
        <f t="shared" ref="P748" si="7349">D748*K745+F748*K748-E748*L745-G748*L748</f>
        <v>0.77496140962319149</v>
      </c>
      <c r="Q748" s="23">
        <f t="shared" ref="Q748" si="7350">(D748*L745+E748*K745+F748*L748+G748*K748)</f>
        <v>0</v>
      </c>
      <c r="S748" s="15">
        <v>0</v>
      </c>
      <c r="T748" s="145">
        <f t="shared" ref="T748" si="7351">(1/$T$8)*SIN($B745*$U$8)</f>
        <v>0.30994046932573421</v>
      </c>
      <c r="U748" s="15">
        <f t="shared" ref="U748" si="7352">COS($U$8*$B745)</f>
        <v>0.36801107220747092</v>
      </c>
      <c r="V748" s="37">
        <v>0</v>
      </c>
      <c r="X748" s="21">
        <f t="shared" ref="X748" si="7353">N748*S745+P748*S748-O748*T745-Q748*T748</f>
        <v>0</v>
      </c>
      <c r="Y748" s="24">
        <f t="shared" ref="Y748" si="7354">(N748*T745+O748*S745+P748*T748+Q748*S748)</f>
        <v>-7.3193273362681435</v>
      </c>
      <c r="Z748" s="22">
        <f t="shared" ref="Z748" si="7355">N748*U745+P748*U748-O748*V745-Q748*V748</f>
        <v>57.585123812363378</v>
      </c>
      <c r="AA748" s="23">
        <f t="shared" ref="AA748" si="7356">(N748*V745+O748*U745+P748*V748+Q748*U748)</f>
        <v>0</v>
      </c>
      <c r="AB748" s="8"/>
      <c r="AC748" s="21">
        <v>0</v>
      </c>
      <c r="AD748" s="24">
        <f t="shared" ref="AD748" si="7357">(TAN($AE$8*$B745))/$AD$8</f>
        <v>-8.1271969007238134</v>
      </c>
      <c r="AE748" s="22">
        <v>1</v>
      </c>
      <c r="AF748" s="23">
        <v>0</v>
      </c>
      <c r="AH748" s="21">
        <f t="shared" ref="AH748" si="7358">X748*AC745+Z748*AC748-Y748*AD745-AA748*AD748</f>
        <v>0</v>
      </c>
      <c r="AI748" s="24">
        <f t="shared" ref="AI748" si="7359">(X748*AD745+Y748*AC745+Z748*AD748+AA748*AC748)</f>
        <v>-475.32496711190487</v>
      </c>
      <c r="AJ748" s="22">
        <f t="shared" ref="AJ748" si="7360">X748*AE745+Z748*AE748-Y748*AF745-AA748*AF748</f>
        <v>57.585123812363378</v>
      </c>
      <c r="AK748" s="23">
        <f t="shared" ref="AK748" si="7361">(X748*AF745+Y748*AE745+Z748*AF748+AA748*AE748)</f>
        <v>0</v>
      </c>
      <c r="AL748" s="8"/>
      <c r="AM748" s="15">
        <v>0</v>
      </c>
      <c r="AN748" s="85">
        <f t="shared" ref="AN748" si="7362">(1/$AN$8)*SIN($B745*$AO$8)</f>
        <v>0.30994046932573421</v>
      </c>
      <c r="AO748" s="25">
        <f t="shared" ref="AO748" si="7363">COS($AO$8*$B745)</f>
        <v>0.36801107220747092</v>
      </c>
      <c r="AP748" s="37">
        <v>0</v>
      </c>
      <c r="AR748" s="21">
        <f t="shared" ref="AR748" si="7364">AH748*AM745+AJ748*AM748-AI748*AN745-AK748*AN748</f>
        <v>0</v>
      </c>
      <c r="AS748" s="24">
        <f t="shared" ref="AS748" si="7365">(AH748*AN745+AI748*AM745+AJ748*AN748+AK748*AM748)</f>
        <v>-157.07689049324856</v>
      </c>
      <c r="AT748" s="22">
        <f t="shared" ref="AT748" si="7366">AH748*AO745+AJ748*AO748-AI748*AP745-AK748*AP748</f>
        <v>1347.0939536575147</v>
      </c>
      <c r="AU748" s="23">
        <f t="shared" ref="AU748" si="7367">(AH748*AP745+AI748*AO745+AJ748*AP748+AK748*AO748)</f>
        <v>0</v>
      </c>
      <c r="AV748" s="8"/>
      <c r="AW748" s="21">
        <v>0</v>
      </c>
      <c r="AX748" s="24">
        <f t="shared" ref="AX748" si="7368">(TAN($AY$8*$B745))/$AX$8</f>
        <v>-26.778395752462053</v>
      </c>
      <c r="AY748" s="22">
        <v>1</v>
      </c>
      <c r="AZ748" s="23">
        <v>0</v>
      </c>
      <c r="BB748" s="21">
        <f t="shared" ref="BB748" si="7369">AR748*AW745+AT748*AW748-AS748*AX745-AU748*AX748</f>
        <v>0</v>
      </c>
      <c r="BC748" s="24">
        <f t="shared" ref="BC748" si="7370">(AR748*AX745+AS748*AW745+AT748*AX748+AU748*AW748)</f>
        <v>-36230.091897282953</v>
      </c>
      <c r="BD748" s="22">
        <f t="shared" ref="BD748" si="7371">AR748*AY745+AT748*AY748-AS748*AZ745-AU748*AZ748</f>
        <v>1347.0939536575147</v>
      </c>
      <c r="BE748" s="23">
        <f t="shared" ref="BE748" si="7372">(AR748*AZ745+AS748*AY745+AT748*AZ748+AU748*AY748)</f>
        <v>0</v>
      </c>
      <c r="BF748" s="8"/>
      <c r="BG748" s="15">
        <v>0</v>
      </c>
      <c r="BH748" s="85">
        <f t="shared" ref="BH748" si="7373">(1/$BH$8)*SIN($B745*$BI$8)</f>
        <v>0.21067523021929394</v>
      </c>
      <c r="BI748" s="25">
        <f t="shared" ref="BI748" si="7374">COS($BI$8*$B745)</f>
        <v>0.77494743457116333</v>
      </c>
      <c r="BJ748" s="37">
        <v>0</v>
      </c>
      <c r="BL748" s="21">
        <f t="shared" ref="BL748" si="7375">BB748*BG745+BD748*BG748-BC748*BH745-BE748*BH748</f>
        <v>0</v>
      </c>
      <c r="BM748" s="24">
        <f t="shared" ref="BM748" si="7376">(BB748*BH745+BC748*BG745+BD748*BH748+BE748*BG748)</f>
        <v>-27792.617441263101</v>
      </c>
      <c r="BN748" s="22">
        <f t="shared" ref="BN748" si="7377">BB748*BI745+BD748*BI748-BC748*BJ745-BE748*BJ748</f>
        <v>69738.973565449589</v>
      </c>
      <c r="BO748" s="23">
        <f t="shared" ref="BO748" si="7378">(BB748*BJ745+BC748*BI745+BD748*BJ748+BE748*BI748)</f>
        <v>0</v>
      </c>
      <c r="BQ748" s="38">
        <f t="shared" ref="BQ748" si="7379">(180/PI())*ATAN(-1*(($BL$8*BM745+BO745+$BL$8*BM748+BO748)/($BL$8*BL745+BN745+$BL$8*BL748+BN748)))</f>
        <v>-46.542230552566423</v>
      </c>
      <c r="BS748" s="67">
        <f t="shared" ref="BS748" si="7380">20*LOG(((($BL$8*BL745+BN745-$BL$8*BL748-BN748)^2+($BL$8*BM745+BO745-$BL$8*BM748-BO748)^2)/(($BL$8*BL745+BN745+$BL$8*BL748+BN748)^2+($BL$8*BM745+BO745+$BL$8*BM748+BO748)^2))^0.5)</f>
        <v>-4.2247572041713579E-10</v>
      </c>
      <c r="BT748" s="65"/>
      <c r="BU748" s="8"/>
      <c r="BV748" s="8"/>
      <c r="BW748" s="88"/>
      <c r="BX748" s="57"/>
      <c r="BY748" s="8"/>
      <c r="BZ748" s="8"/>
      <c r="CA748" s="8"/>
    </row>
    <row r="749" spans="2:79" ht="18.649999999999999" customHeight="1">
      <c r="BS749" s="32"/>
      <c r="BU749" s="8"/>
      <c r="BV749" s="8"/>
      <c r="BW749" s="88"/>
      <c r="BX749" s="57"/>
      <c r="BY749" s="8"/>
      <c r="BZ749" s="8"/>
      <c r="CA749" s="8"/>
    </row>
    <row r="750" spans="2:79" ht="18.649999999999999" customHeight="1" thickBot="1">
      <c r="D750" s="8"/>
      <c r="E750" s="8" t="s">
        <v>93</v>
      </c>
      <c r="F750" s="8"/>
      <c r="G750" s="8"/>
      <c r="H750" s="8"/>
      <c r="I750" s="8"/>
      <c r="J750" s="8" t="s">
        <v>94</v>
      </c>
      <c r="K750" s="8"/>
      <c r="L750" s="8"/>
      <c r="M750" s="8"/>
      <c r="N750" s="8"/>
      <c r="O750" s="8" t="s">
        <v>95</v>
      </c>
      <c r="P750" s="8"/>
      <c r="Q750" s="8"/>
      <c r="R750" s="8"/>
      <c r="S750" s="8"/>
      <c r="T750" s="8" t="s">
        <v>96</v>
      </c>
      <c r="U750" s="8"/>
      <c r="V750" s="8"/>
      <c r="W750" s="8"/>
      <c r="X750" s="8"/>
      <c r="Y750" s="8" t="s">
        <v>97</v>
      </c>
      <c r="Z750" s="8"/>
      <c r="AA750" s="8"/>
      <c r="AB750" s="8"/>
      <c r="AC750" s="8"/>
      <c r="AD750" s="8" t="s">
        <v>98</v>
      </c>
      <c r="AE750" s="8"/>
      <c r="AF750" s="8"/>
      <c r="AG750" s="8"/>
      <c r="AH750" s="8"/>
      <c r="AI750" s="8" t="s">
        <v>99</v>
      </c>
      <c r="AJ750" s="8"/>
      <c r="AK750" s="8"/>
      <c r="AL750" s="8"/>
      <c r="AM750" s="8"/>
      <c r="AN750" s="8" t="s">
        <v>96</v>
      </c>
      <c r="AO750" s="8"/>
      <c r="AP750" s="8"/>
      <c r="AQ750" s="8"/>
      <c r="AR750" s="8"/>
      <c r="AS750" s="8" t="s">
        <v>100</v>
      </c>
      <c r="AT750" s="8"/>
      <c r="AU750" s="8"/>
      <c r="AV750" s="8"/>
      <c r="AW750" s="8"/>
      <c r="AX750" s="8" t="s">
        <v>94</v>
      </c>
      <c r="AY750" s="8"/>
      <c r="AZ750" s="8"/>
      <c r="BA750" s="8"/>
      <c r="BB750" s="8"/>
      <c r="BC750" s="8" t="s">
        <v>101</v>
      </c>
      <c r="BD750" s="8"/>
      <c r="BE750" s="8"/>
      <c r="BF750" s="8"/>
      <c r="BG750" s="8"/>
      <c r="BH750" s="8" t="s">
        <v>96</v>
      </c>
      <c r="BI750" s="8"/>
      <c r="BJ750" s="8"/>
      <c r="BK750" s="8"/>
      <c r="BL750" s="8"/>
      <c r="BM750" s="8" t="s">
        <v>102</v>
      </c>
      <c r="BN750" s="8"/>
      <c r="BO750" s="8"/>
      <c r="BP750" s="8"/>
      <c r="BU750" s="8"/>
      <c r="BV750" s="8"/>
      <c r="BW750" s="88"/>
      <c r="BX750" s="57"/>
      <c r="BY750" s="8"/>
      <c r="BZ750" s="8"/>
      <c r="CA750" s="8"/>
    </row>
    <row r="751" spans="2:79" ht="18.649999999999999" customHeight="1" thickBot="1">
      <c r="B751" s="16"/>
      <c r="D751" s="250" t="s">
        <v>22</v>
      </c>
      <c r="E751" s="251"/>
      <c r="F751" s="252" t="s">
        <v>23</v>
      </c>
      <c r="G751" s="253"/>
      <c r="H751" s="123"/>
      <c r="I751" s="242" t="s">
        <v>1</v>
      </c>
      <c r="J751" s="243"/>
      <c r="K751" s="244" t="s">
        <v>2</v>
      </c>
      <c r="L751" s="245"/>
      <c r="M751" s="123"/>
      <c r="N751" s="242" t="s">
        <v>43</v>
      </c>
      <c r="O751" s="243"/>
      <c r="P751" s="244" t="s">
        <v>44</v>
      </c>
      <c r="Q751" s="245"/>
      <c r="R751" s="123"/>
      <c r="S751" s="242" t="s">
        <v>32</v>
      </c>
      <c r="T751" s="243"/>
      <c r="U751" s="244" t="s">
        <v>33</v>
      </c>
      <c r="V751" s="245"/>
      <c r="W751" s="123"/>
      <c r="X751" s="242" t="s">
        <v>45</v>
      </c>
      <c r="Y751" s="243"/>
      <c r="Z751" s="244" t="s">
        <v>46</v>
      </c>
      <c r="AA751" s="245"/>
      <c r="AB751" s="127"/>
      <c r="AC751" s="242" t="s">
        <v>62</v>
      </c>
      <c r="AD751" s="243"/>
      <c r="AE751" s="244" t="s">
        <v>3</v>
      </c>
      <c r="AF751" s="245"/>
      <c r="AG751" s="123"/>
      <c r="AH751" s="242" t="s">
        <v>76</v>
      </c>
      <c r="AI751" s="243"/>
      <c r="AJ751" s="244" t="s">
        <v>77</v>
      </c>
      <c r="AK751" s="245"/>
      <c r="AL751" s="127"/>
      <c r="AM751" s="242" t="s">
        <v>64</v>
      </c>
      <c r="AN751" s="243"/>
      <c r="AO751" s="244" t="s">
        <v>65</v>
      </c>
      <c r="AP751" s="245"/>
      <c r="AQ751" s="123"/>
      <c r="AR751" s="242" t="s">
        <v>80</v>
      </c>
      <c r="AS751" s="243"/>
      <c r="AT751" s="244" t="s">
        <v>81</v>
      </c>
      <c r="AU751" s="245"/>
      <c r="AV751" s="127"/>
      <c r="AW751" s="242" t="s">
        <v>68</v>
      </c>
      <c r="AX751" s="243"/>
      <c r="AY751" s="244" t="s">
        <v>69</v>
      </c>
      <c r="AZ751" s="245"/>
      <c r="BA751" s="123"/>
      <c r="BB751" s="246" t="s">
        <v>84</v>
      </c>
      <c r="BC751" s="247"/>
      <c r="BD751" s="248" t="s">
        <v>85</v>
      </c>
      <c r="BE751" s="249"/>
      <c r="BF751" s="127"/>
      <c r="BG751" s="242" t="s">
        <v>72</v>
      </c>
      <c r="BH751" s="243"/>
      <c r="BI751" s="244" t="s">
        <v>73</v>
      </c>
      <c r="BJ751" s="245"/>
      <c r="BK751" s="123"/>
      <c r="BL751" s="242" t="s">
        <v>88</v>
      </c>
      <c r="BM751" s="243"/>
      <c r="BN751" s="244" t="s">
        <v>89</v>
      </c>
      <c r="BO751" s="245"/>
      <c r="BP751" s="123"/>
      <c r="BQ751" s="19" t="s">
        <v>165</v>
      </c>
      <c r="BS751" s="63" t="s">
        <v>120</v>
      </c>
      <c r="BT751" s="4"/>
      <c r="BU751" s="8"/>
      <c r="BV751" s="8"/>
      <c r="BW751" s="88"/>
      <c r="BX751" s="57"/>
      <c r="BY751" s="8"/>
      <c r="BZ751" s="8"/>
      <c r="CA751" s="8"/>
    </row>
    <row r="752" spans="2:79" ht="18.649999999999999" customHeight="1" thickTop="1" thickBot="1">
      <c r="B752" s="39">
        <v>2.08</v>
      </c>
      <c r="D752" s="25">
        <f t="shared" ref="D752" si="7381">COS($F$8*$B752)</f>
        <v>0.77074644477446985</v>
      </c>
      <c r="E752" s="26">
        <v>0</v>
      </c>
      <c r="F752" s="10">
        <v>0</v>
      </c>
      <c r="G752" s="85">
        <f t="shared" ref="G752" si="7382">$E$8*SIN($B752*$F$8)</f>
        <v>1.9114259757593635</v>
      </c>
      <c r="I752" s="21">
        <v>1</v>
      </c>
      <c r="J752" s="24">
        <v>0</v>
      </c>
      <c r="K752" s="22">
        <v>0</v>
      </c>
      <c r="L752" s="23">
        <v>0</v>
      </c>
      <c r="N752" s="21">
        <f t="shared" ref="N752" si="7383">D752*I752+F752*I755-E752*J752-G752*J755</f>
        <v>40.244491076684376</v>
      </c>
      <c r="O752" s="24">
        <f t="shared" ref="O752" si="7384">(D752*J752+E752*I752+F752*J755+G752*I755)</f>
        <v>0</v>
      </c>
      <c r="P752" s="22">
        <f t="shared" ref="P752" si="7385">D752*K752+F752*K755-E752*L752-G752*L755</f>
        <v>0</v>
      </c>
      <c r="Q752" s="23">
        <f t="shared" ref="Q752" si="7386">(D752*L752+E752*K752+F752*L755+G752*K755)</f>
        <v>1.9114259757593635</v>
      </c>
      <c r="S752" s="25">
        <f t="shared" ref="S752" si="7387">COS($U$8*$B752)</f>
        <v>0.35720854048190764</v>
      </c>
      <c r="T752" s="26">
        <v>0</v>
      </c>
      <c r="U752" s="10">
        <v>0</v>
      </c>
      <c r="V752" s="85">
        <f t="shared" ref="V752" si="7388">$T$8*SIN($B752*$U$8)</f>
        <v>2.8020739689489047</v>
      </c>
      <c r="X752" s="21">
        <f t="shared" ref="X752" si="7389">N752*S752+P752*S755-O752*T752-Q752*T755</f>
        <v>13.780569589912018</v>
      </c>
      <c r="Y752" s="24">
        <f t="shared" ref="Y752" si="7390">(N752*T752+O752*S752+P752*T755+Q752*S755)</f>
        <v>0</v>
      </c>
      <c r="Z752" s="22">
        <f t="shared" ref="Z752" si="7391">N752*U752+P752*U755-O752*V752-Q752*V755</f>
        <v>0</v>
      </c>
      <c r="AA752" s="23">
        <f t="shared" ref="AA752" si="7392">(N752*V752+O752*U752+P752*V755+Q752*U755)</f>
        <v>113.45081852261399</v>
      </c>
      <c r="AB752" s="8"/>
      <c r="AC752" s="21">
        <v>1</v>
      </c>
      <c r="AD752" s="24">
        <v>0</v>
      </c>
      <c r="AE752" s="22">
        <v>0</v>
      </c>
      <c r="AF752" s="23">
        <v>0</v>
      </c>
      <c r="AH752" s="21">
        <f t="shared" ref="AH752" si="7393">X752*AC752+Z752*AC755-Y752*AD752-AA752*AD755</f>
        <v>852.25926193397402</v>
      </c>
      <c r="AI752" s="24">
        <f t="shared" ref="AI752" si="7394">(X752*AD752+Y752*AC752+Z752*AD755+AA752*AC755)</f>
        <v>0</v>
      </c>
      <c r="AJ752" s="22">
        <f t="shared" ref="AJ752" si="7395">X752*AE752+Z752*AE755-Y752*AF752-AA752*AF755</f>
        <v>0</v>
      </c>
      <c r="AK752" s="23">
        <f t="shared" ref="AK752" si="7396">(X752*AF752+Y752*AE752+Z752*AF755+AA752*AE755)</f>
        <v>113.45081852261399</v>
      </c>
      <c r="AL752" s="8"/>
      <c r="AM752" s="25">
        <f t="shared" ref="AM752" si="7397">COS($AO$8*$B752)</f>
        <v>0.35720854048190764</v>
      </c>
      <c r="AN752" s="26">
        <v>0</v>
      </c>
      <c r="AO752" s="10">
        <v>0</v>
      </c>
      <c r="AP752" s="85">
        <f t="shared" ref="AP752" si="7398">$AN$8*SIN($B752*$AO$8)</f>
        <v>2.8020739689489047</v>
      </c>
      <c r="AR752" s="21">
        <f t="shared" ref="AR752" si="7399">AH752*AM752+AJ752*AM755-AI752*AN752-AK752*AN755</f>
        <v>269.11233314116015</v>
      </c>
      <c r="AS752" s="24">
        <f t="shared" ref="AS752" si="7400">(AH752*AN752+AI752*AM752+AJ752*AN755+AK752*AM755)</f>
        <v>0</v>
      </c>
      <c r="AT752" s="22">
        <f t="shared" ref="AT752" si="7401">AH752*AO752+AJ752*AO755-AI752*AP752-AK752*AP755</f>
        <v>0</v>
      </c>
      <c r="AU752" s="23">
        <f t="shared" ref="AU752" si="7402">(AH752*AP752+AI752*AO752+AJ752*AP755+AK752*AO755)</f>
        <v>2428.6190939617354</v>
      </c>
      <c r="AV752" s="8"/>
      <c r="AW752" s="21">
        <v>1</v>
      </c>
      <c r="AX752" s="24">
        <v>0</v>
      </c>
      <c r="AY752" s="22">
        <v>0</v>
      </c>
      <c r="AZ752" s="23">
        <v>0</v>
      </c>
      <c r="BB752" s="21">
        <f t="shared" ref="BB752" si="7403">AR752*AW752+AT752*AW755-AS752*AX752-AU752*AX755</f>
        <v>50423.652000909584</v>
      </c>
      <c r="BC752" s="24">
        <f t="shared" ref="BC752" si="7404">(AR752*AX752+AS752*AW752+AT752*AX755+AU752*AW755)</f>
        <v>0</v>
      </c>
      <c r="BD752" s="22">
        <f t="shared" ref="BD752" si="7405">AR752*AY752+AT752*AY755-AS752*AZ752-AU752*AZ755</f>
        <v>0</v>
      </c>
      <c r="BE752" s="23">
        <f t="shared" ref="BE752" si="7406">(AR752*AZ752+AS752*AY752+AT752*AZ755+AU752*AY755)</f>
        <v>2428.6190939617354</v>
      </c>
      <c r="BF752" s="8"/>
      <c r="BG752" s="25">
        <f t="shared" ref="BG752" si="7407">COS($BI$8*$B752)</f>
        <v>0.77073221942982395</v>
      </c>
      <c r="BH752" s="26">
        <v>0</v>
      </c>
      <c r="BI752" s="10">
        <v>0</v>
      </c>
      <c r="BJ752" s="85">
        <f t="shared" ref="BJ752" si="7408">$BH$8*SIN($B752*$BI$8)</f>
        <v>1.9114775995012341</v>
      </c>
      <c r="BL752" s="21">
        <f t="shared" ref="BL752" si="7409">BB752*BG752+BD752*BG755-BC752*BH752-BE752*BH755</f>
        <v>38347.327552214927</v>
      </c>
      <c r="BM752" s="24">
        <f t="shared" ref="BM752" si="7410">(BB752*BH752+BC752*BG752+BD752*BH755+BE752*BG755)</f>
        <v>0</v>
      </c>
      <c r="BN752" s="22">
        <f t="shared" ref="BN752" si="7411">BB752*BI752+BD752*BI755-BC752*BJ752-BE752*BJ755</f>
        <v>0</v>
      </c>
      <c r="BO752" s="23">
        <f t="shared" ref="BO752" si="7412">(BB752*BJ752+BC752*BI752+BD752*BJ755+BE752*BI755)</f>
        <v>98255.496269223033</v>
      </c>
      <c r="BQ752" s="27">
        <f t="shared" ref="BQ752" si="7413">20*LOG((2*$BL$8)/(($BL$8*BL752+BN752+$BL$8*BL755+BN755)^2+($BL$8*BM752+BO752+$BL$8*BM755+BO755)^2)^0.5)</f>
        <v>-95.058049919370333</v>
      </c>
      <c r="BS752" s="64">
        <f t="shared" ref="BS752" si="7414">((BL752^2+BM752^2)/(BL755^2+BM755^2))^0.5</f>
        <v>2.5621356324433471</v>
      </c>
      <c r="BT752" s="4"/>
      <c r="BU752" s="8"/>
      <c r="BV752" s="8"/>
      <c r="BW752" s="88"/>
      <c r="BX752" s="57"/>
      <c r="BY752" s="8"/>
      <c r="BZ752" s="8"/>
      <c r="CA752" s="8"/>
    </row>
    <row r="753" spans="2:79" ht="18.649999999999999" customHeight="1" thickBot="1">
      <c r="D753" s="25"/>
      <c r="E753" s="10"/>
      <c r="F753" s="10"/>
      <c r="G753" s="31"/>
      <c r="I753" s="29"/>
      <c r="L753" s="30"/>
      <c r="N753" s="29"/>
      <c r="Q753" s="30"/>
      <c r="S753" s="29"/>
      <c r="V753" s="30"/>
      <c r="X753" s="29"/>
      <c r="AA753" s="30"/>
      <c r="AC753" s="29"/>
      <c r="AF753" s="30"/>
      <c r="AH753" s="29"/>
      <c r="AK753" s="30"/>
      <c r="AM753" s="29"/>
      <c r="AP753" s="30"/>
      <c r="AR753" s="29"/>
      <c r="AU753" s="30"/>
      <c r="AW753" s="29"/>
      <c r="AZ753" s="30"/>
      <c r="BB753" s="29"/>
      <c r="BE753" s="30"/>
      <c r="BG753" s="29"/>
      <c r="BJ753" s="30"/>
      <c r="BL753" s="29"/>
      <c r="BO753" s="30"/>
      <c r="BS753" s="65"/>
      <c r="BT753" s="65"/>
      <c r="BU753" s="8"/>
      <c r="BV753" s="8"/>
      <c r="BW753" s="88"/>
      <c r="BX753" s="57"/>
      <c r="BY753" s="8"/>
      <c r="BZ753" s="8"/>
      <c r="CA753" s="8"/>
    </row>
    <row r="754" spans="2:79" ht="18.649999999999999" customHeight="1" thickBot="1">
      <c r="D754" s="254" t="s">
        <v>24</v>
      </c>
      <c r="E754" s="255"/>
      <c r="F754" s="256" t="s">
        <v>25</v>
      </c>
      <c r="G754" s="257"/>
      <c r="H754" s="123"/>
      <c r="I754" s="242" t="s">
        <v>4</v>
      </c>
      <c r="J754" s="243"/>
      <c r="K754" s="244" t="s">
        <v>5</v>
      </c>
      <c r="L754" s="245"/>
      <c r="M754" s="123"/>
      <c r="N754" s="242" t="s">
        <v>6</v>
      </c>
      <c r="O754" s="243"/>
      <c r="P754" s="244" t="s">
        <v>7</v>
      </c>
      <c r="Q754" s="245"/>
      <c r="R754" s="123"/>
      <c r="S754" s="242" t="s">
        <v>34</v>
      </c>
      <c r="T754" s="243"/>
      <c r="U754" s="244" t="s">
        <v>35</v>
      </c>
      <c r="V754" s="245"/>
      <c r="W754" s="123"/>
      <c r="X754" s="242" t="s">
        <v>47</v>
      </c>
      <c r="Y754" s="243"/>
      <c r="Z754" s="244" t="s">
        <v>48</v>
      </c>
      <c r="AA754" s="245"/>
      <c r="AB754" s="127"/>
      <c r="AC754" s="242" t="s">
        <v>63</v>
      </c>
      <c r="AD754" s="243"/>
      <c r="AE754" s="244" t="s">
        <v>8</v>
      </c>
      <c r="AF754" s="245"/>
      <c r="AG754" s="123"/>
      <c r="AH754" s="242" t="s">
        <v>78</v>
      </c>
      <c r="AI754" s="243"/>
      <c r="AJ754" s="244" t="s">
        <v>79</v>
      </c>
      <c r="AK754" s="245"/>
      <c r="AL754" s="127"/>
      <c r="AM754" s="242" t="s">
        <v>67</v>
      </c>
      <c r="AN754" s="243"/>
      <c r="AO754" s="244" t="s">
        <v>66</v>
      </c>
      <c r="AP754" s="245"/>
      <c r="AQ754" s="123"/>
      <c r="AR754" s="242" t="s">
        <v>83</v>
      </c>
      <c r="AS754" s="243"/>
      <c r="AT754" s="244" t="s">
        <v>82</v>
      </c>
      <c r="AU754" s="245"/>
      <c r="AV754" s="127"/>
      <c r="AW754" s="242" t="s">
        <v>71</v>
      </c>
      <c r="AX754" s="243"/>
      <c r="AY754" s="244" t="s">
        <v>70</v>
      </c>
      <c r="AZ754" s="245"/>
      <c r="BA754" s="123"/>
      <c r="BB754" s="124" t="s">
        <v>87</v>
      </c>
      <c r="BC754" s="125"/>
      <c r="BD754" s="122" t="s">
        <v>86</v>
      </c>
      <c r="BE754" s="126"/>
      <c r="BF754" s="127"/>
      <c r="BG754" s="242" t="s">
        <v>74</v>
      </c>
      <c r="BH754" s="243"/>
      <c r="BI754" s="244" t="s">
        <v>75</v>
      </c>
      <c r="BJ754" s="245"/>
      <c r="BK754" s="123"/>
      <c r="BL754" s="242" t="s">
        <v>91</v>
      </c>
      <c r="BM754" s="243"/>
      <c r="BN754" s="244" t="s">
        <v>90</v>
      </c>
      <c r="BO754" s="245"/>
      <c r="BP754" s="123"/>
      <c r="BQ754" s="35" t="s">
        <v>166</v>
      </c>
      <c r="BS754" s="66" t="s">
        <v>121</v>
      </c>
      <c r="BT754" s="65"/>
      <c r="BU754" s="8"/>
      <c r="BV754" s="8"/>
      <c r="BW754" s="88"/>
      <c r="BX754" s="57"/>
      <c r="BY754" s="8"/>
      <c r="BZ754" s="8"/>
      <c r="CA754" s="8"/>
    </row>
    <row r="755" spans="2:79" ht="18.649999999999999" customHeight="1" thickTop="1" thickBot="1">
      <c r="D755" s="15">
        <v>0</v>
      </c>
      <c r="E755" s="145">
        <f t="shared" ref="E755" si="7415">(1/$E$8)*SIN($B752*$F$8)</f>
        <v>0.21238066397326261</v>
      </c>
      <c r="F755" s="15">
        <f t="shared" ref="F755" si="7416">COS($F$8*$B752)</f>
        <v>0.77074644477446985</v>
      </c>
      <c r="G755" s="37">
        <v>0</v>
      </c>
      <c r="I755" s="21">
        <v>0</v>
      </c>
      <c r="J755" s="24">
        <f t="shared" ref="J755" si="7417">(TAN($K$8*$B752))/$J$8</f>
        <v>-20.651463950220695</v>
      </c>
      <c r="K755" s="22">
        <v>1</v>
      </c>
      <c r="L755" s="23">
        <v>0</v>
      </c>
      <c r="N755" s="21">
        <f t="shared" ref="N755" si="7418">D755*I752+F755*I755-E755*J752-G755*J755</f>
        <v>0</v>
      </c>
      <c r="O755" s="24">
        <f t="shared" ref="O755" si="7419">(D755*J752+E755*I752+F755*J755+G755*I755)</f>
        <v>-15.704661755047468</v>
      </c>
      <c r="P755" s="22">
        <f t="shared" ref="P755" si="7420">D755*K752+F755*K755-E755*L752-G755*L755</f>
        <v>0.77074644477446985</v>
      </c>
      <c r="Q755" s="23">
        <f t="shared" ref="Q755" si="7421">(D755*L752+E755*K752+F755*L755+G755*K755)</f>
        <v>0</v>
      </c>
      <c r="S755" s="15">
        <v>0</v>
      </c>
      <c r="T755" s="145">
        <f t="shared" ref="T755" si="7422">(1/$T$8)*SIN($B752*$U$8)</f>
        <v>0.31134155210543385</v>
      </c>
      <c r="U755" s="15">
        <f t="shared" ref="U755" si="7423">COS($U$8*$B752)</f>
        <v>0.35720854048190764</v>
      </c>
      <c r="V755" s="37">
        <v>0</v>
      </c>
      <c r="X755" s="21">
        <f t="shared" ref="X755" si="7424">N755*S752+P755*S755-O755*T752-Q755*T755</f>
        <v>0</v>
      </c>
      <c r="Y755" s="24">
        <f t="shared" ref="Y755" si="7425">(N755*T752+O755*S752+P755*T755+Q755*S755)</f>
        <v>-5.3698739098867119</v>
      </c>
      <c r="Z755" s="22">
        <f t="shared" ref="Z755" si="7426">N755*U752+P755*U755-O755*V752-Q755*V755</f>
        <v>44.280941107585434</v>
      </c>
      <c r="AA755" s="23">
        <f t="shared" ref="AA755" si="7427">(N755*V752+O755*U752+P755*V755+Q755*U755)</f>
        <v>0</v>
      </c>
      <c r="AB755" s="8"/>
      <c r="AC755" s="21">
        <v>0</v>
      </c>
      <c r="AD755" s="24">
        <f t="shared" ref="AD755" si="7428">(TAN($AE$8*$B752))/$AD$8</f>
        <v>-7.390679972722535</v>
      </c>
      <c r="AE755" s="22">
        <v>1</v>
      </c>
      <c r="AF755" s="23">
        <v>0</v>
      </c>
      <c r="AH755" s="21">
        <f t="shared" ref="AH755" si="7429">X755*AC752+Z755*AC755-Y755*AD752-AA755*AD755</f>
        <v>0</v>
      </c>
      <c r="AI755" s="24">
        <f t="shared" ref="AI755" si="7430">(X755*AD752+Y755*AC752+Z755*AD755+AA755*AC755)</f>
        <v>-332.63613852702446</v>
      </c>
      <c r="AJ755" s="22">
        <f t="shared" ref="AJ755" si="7431">X755*AE752+Z755*AE755-Y755*AF752-AA755*AF755</f>
        <v>44.280941107585434</v>
      </c>
      <c r="AK755" s="23">
        <f t="shared" ref="AK755" si="7432">(X755*AF752+Y755*AE752+Z755*AF755+AA755*AE755)</f>
        <v>0</v>
      </c>
      <c r="AL755" s="8"/>
      <c r="AM755" s="15">
        <v>0</v>
      </c>
      <c r="AN755" s="85">
        <f t="shared" ref="AN755" si="7433">(1/$AN$8)*SIN($B752*$AO$8)</f>
        <v>0.31134155210543385</v>
      </c>
      <c r="AO755" s="25">
        <f t="shared" ref="AO755" si="7434">COS($AO$8*$B752)</f>
        <v>0.35720854048190764</v>
      </c>
      <c r="AP755" s="37">
        <v>0</v>
      </c>
      <c r="AR755" s="21">
        <f t="shared" ref="AR755" si="7435">AH755*AM752+AJ755*AM755-AI755*AN752-AK755*AN755</f>
        <v>0</v>
      </c>
      <c r="AS755" s="24">
        <f t="shared" ref="AS755" si="7436">(AH755*AN752+AI755*AM752+AJ755*AN755+AK755*AM755)</f>
        <v>-105.03397262165109</v>
      </c>
      <c r="AT755" s="22">
        <f t="shared" ref="AT755" si="7437">AH755*AO752+AJ755*AO755-AI755*AP752-AK755*AP755</f>
        <v>947.888595242463</v>
      </c>
      <c r="AU755" s="23">
        <f t="shared" ref="AU755" si="7438">(AH755*AP752+AI755*AO752+AJ755*AP755+AK755*AO755)</f>
        <v>0</v>
      </c>
      <c r="AV755" s="8"/>
      <c r="AW755" s="21">
        <v>0</v>
      </c>
      <c r="AX755" s="24">
        <f t="shared" ref="AX755" si="7439">(TAN($AY$8*$B752))/$AX$8</f>
        <v>-20.651463950220695</v>
      </c>
      <c r="AY755" s="22">
        <v>1</v>
      </c>
      <c r="AZ755" s="23">
        <v>0</v>
      </c>
      <c r="BB755" s="21">
        <f t="shared" ref="BB755" si="7440">AR755*AW752+AT755*AW755-AS755*AX752-AU755*AX755</f>
        <v>0</v>
      </c>
      <c r="BC755" s="24">
        <f t="shared" ref="BC755" si="7441">(AR755*AX752+AS755*AW752+AT755*AX755+AU755*AW755)</f>
        <v>-19680.321126096711</v>
      </c>
      <c r="BD755" s="22">
        <f t="shared" ref="BD755" si="7442">AR755*AY752+AT755*AY755-AS755*AZ752-AU755*AZ755</f>
        <v>947.888595242463</v>
      </c>
      <c r="BE755" s="23">
        <f t="shared" ref="BE755" si="7443">(AR755*AZ752+AS755*AY752+AT755*AZ755+AU755*AY755)</f>
        <v>0</v>
      </c>
      <c r="BF755" s="8"/>
      <c r="BG755" s="15">
        <v>0</v>
      </c>
      <c r="BH755" s="85">
        <f t="shared" ref="BH755" si="7444">(1/$BH$8)*SIN($B752*$BI$8)</f>
        <v>0.21238639994458156</v>
      </c>
      <c r="BI755" s="25">
        <f t="shared" ref="BI755" si="7445">COS($BI$8*$B752)</f>
        <v>0.77073221942982395</v>
      </c>
      <c r="BJ755" s="37">
        <v>0</v>
      </c>
      <c r="BL755" s="21">
        <f t="shared" ref="BL755" si="7446">BB755*BG752+BD755*BG755-BC755*BH752-BE755*BH755</f>
        <v>0</v>
      </c>
      <c r="BM755" s="24">
        <f t="shared" ref="BM755" si="7447">(BB755*BH752+BC755*BG752+BD755*BH755+BE755*BG755)</f>
        <v>-14966.938934316096</v>
      </c>
      <c r="BN755" s="22">
        <f t="shared" ref="BN755" si="7448">BB755*BI752+BD755*BI755-BC755*BJ752-BE755*BJ755</f>
        <v>38349.061264308206</v>
      </c>
      <c r="BO755" s="23">
        <f t="shared" ref="BO755" si="7449">(BB755*BJ752+BC755*BI752+BD755*BJ755+BE755*BI755)</f>
        <v>0</v>
      </c>
      <c r="BQ755" s="38">
        <f t="shared" ref="BQ755" si="7450">(180/PI())*ATAN(-1*(($BL$8*BM752+BO752+$BL$8*BM755+BO755)/($BL$8*BL752+BN752+$BL$8*BL755+BN755)))</f>
        <v>-47.359533816971144</v>
      </c>
      <c r="BS755" s="67">
        <f t="shared" ref="BS755" si="7451">20*LOG(((($BL$8*BL752+BN752-$BL$8*BL755-BN755)^2+($BL$8*BM752+BO752-$BL$8*BM755-BO755)^2)/(($BL$8*BL752+BN752+$BL$8*BL755+BN755)^2+($BL$8*BM752+BO752+$BL$8*BM755+BO755)^2))^0.5)</f>
        <v>-1.3551231011346492E-9</v>
      </c>
      <c r="BT755" s="65"/>
      <c r="BU755" s="8"/>
      <c r="BV755" s="8"/>
      <c r="BW755" s="88"/>
      <c r="BX755" s="57"/>
      <c r="BY755" s="8"/>
      <c r="BZ755" s="8"/>
      <c r="CA755" s="8"/>
    </row>
    <row r="756" spans="2:79" ht="18.649999999999999" customHeight="1">
      <c r="BS756" s="32"/>
      <c r="BU756" s="8"/>
      <c r="BV756" s="8"/>
      <c r="BW756" s="88"/>
      <c r="BX756" s="57"/>
      <c r="BY756" s="8"/>
      <c r="BZ756" s="8"/>
      <c r="CA756" s="8"/>
    </row>
    <row r="757" spans="2:79" ht="18.649999999999999" customHeight="1" thickBot="1">
      <c r="D757" s="8"/>
      <c r="E757" s="8" t="s">
        <v>93</v>
      </c>
      <c r="F757" s="8"/>
      <c r="G757" s="8"/>
      <c r="H757" s="8"/>
      <c r="I757" s="8"/>
      <c r="J757" s="8" t="s">
        <v>94</v>
      </c>
      <c r="K757" s="8"/>
      <c r="L757" s="8"/>
      <c r="M757" s="8"/>
      <c r="N757" s="8"/>
      <c r="O757" s="8" t="s">
        <v>95</v>
      </c>
      <c r="P757" s="8"/>
      <c r="Q757" s="8"/>
      <c r="R757" s="8"/>
      <c r="S757" s="8"/>
      <c r="T757" s="8" t="s">
        <v>96</v>
      </c>
      <c r="U757" s="8"/>
      <c r="V757" s="8"/>
      <c r="W757" s="8"/>
      <c r="X757" s="8"/>
      <c r="Y757" s="8" t="s">
        <v>97</v>
      </c>
      <c r="Z757" s="8"/>
      <c r="AA757" s="8"/>
      <c r="AB757" s="8"/>
      <c r="AC757" s="8"/>
      <c r="AD757" s="8" t="s">
        <v>98</v>
      </c>
      <c r="AE757" s="8"/>
      <c r="AF757" s="8"/>
      <c r="AG757" s="8"/>
      <c r="AH757" s="8"/>
      <c r="AI757" s="8" t="s">
        <v>99</v>
      </c>
      <c r="AJ757" s="8"/>
      <c r="AK757" s="8"/>
      <c r="AL757" s="8"/>
      <c r="AM757" s="8"/>
      <c r="AN757" s="8" t="s">
        <v>96</v>
      </c>
      <c r="AO757" s="8"/>
      <c r="AP757" s="8"/>
      <c r="AQ757" s="8"/>
      <c r="AR757" s="8"/>
      <c r="AS757" s="8" t="s">
        <v>100</v>
      </c>
      <c r="AT757" s="8"/>
      <c r="AU757" s="8"/>
      <c r="AV757" s="8"/>
      <c r="AW757" s="8"/>
      <c r="AX757" s="8" t="s">
        <v>94</v>
      </c>
      <c r="AY757" s="8"/>
      <c r="AZ757" s="8"/>
      <c r="BA757" s="8"/>
      <c r="BB757" s="8"/>
      <c r="BC757" s="8" t="s">
        <v>101</v>
      </c>
      <c r="BD757" s="8"/>
      <c r="BE757" s="8"/>
      <c r="BF757" s="8"/>
      <c r="BG757" s="8"/>
      <c r="BH757" s="8" t="s">
        <v>96</v>
      </c>
      <c r="BI757" s="8"/>
      <c r="BJ757" s="8"/>
      <c r="BK757" s="8"/>
      <c r="BL757" s="8"/>
      <c r="BM757" s="8" t="s">
        <v>102</v>
      </c>
      <c r="BN757" s="8"/>
      <c r="BO757" s="8"/>
      <c r="BP757" s="8"/>
      <c r="BU757" s="8"/>
      <c r="BV757" s="8"/>
      <c r="BW757" s="88"/>
      <c r="BX757" s="57"/>
      <c r="BY757" s="8"/>
      <c r="BZ757" s="8"/>
      <c r="CA757" s="8"/>
    </row>
    <row r="758" spans="2:79" ht="18.649999999999999" customHeight="1" thickBot="1">
      <c r="B758" s="16"/>
      <c r="D758" s="250" t="s">
        <v>22</v>
      </c>
      <c r="E758" s="251"/>
      <c r="F758" s="252" t="s">
        <v>23</v>
      </c>
      <c r="G758" s="253"/>
      <c r="H758" s="123"/>
      <c r="I758" s="242" t="s">
        <v>1</v>
      </c>
      <c r="J758" s="243"/>
      <c r="K758" s="244" t="s">
        <v>2</v>
      </c>
      <c r="L758" s="245"/>
      <c r="M758" s="123"/>
      <c r="N758" s="242" t="s">
        <v>43</v>
      </c>
      <c r="O758" s="243"/>
      <c r="P758" s="244" t="s">
        <v>44</v>
      </c>
      <c r="Q758" s="245"/>
      <c r="R758" s="123"/>
      <c r="S758" s="242" t="s">
        <v>32</v>
      </c>
      <c r="T758" s="243"/>
      <c r="U758" s="244" t="s">
        <v>33</v>
      </c>
      <c r="V758" s="245"/>
      <c r="W758" s="123"/>
      <c r="X758" s="242" t="s">
        <v>45</v>
      </c>
      <c r="Y758" s="243"/>
      <c r="Z758" s="244" t="s">
        <v>46</v>
      </c>
      <c r="AA758" s="245"/>
      <c r="AB758" s="127"/>
      <c r="AC758" s="242" t="s">
        <v>62</v>
      </c>
      <c r="AD758" s="243"/>
      <c r="AE758" s="244" t="s">
        <v>3</v>
      </c>
      <c r="AF758" s="245"/>
      <c r="AG758" s="123"/>
      <c r="AH758" s="242" t="s">
        <v>76</v>
      </c>
      <c r="AI758" s="243"/>
      <c r="AJ758" s="244" t="s">
        <v>77</v>
      </c>
      <c r="AK758" s="245"/>
      <c r="AL758" s="127"/>
      <c r="AM758" s="242" t="s">
        <v>64</v>
      </c>
      <c r="AN758" s="243"/>
      <c r="AO758" s="244" t="s">
        <v>65</v>
      </c>
      <c r="AP758" s="245"/>
      <c r="AQ758" s="123"/>
      <c r="AR758" s="242" t="s">
        <v>80</v>
      </c>
      <c r="AS758" s="243"/>
      <c r="AT758" s="244" t="s">
        <v>81</v>
      </c>
      <c r="AU758" s="245"/>
      <c r="AV758" s="127"/>
      <c r="AW758" s="242" t="s">
        <v>68</v>
      </c>
      <c r="AX758" s="243"/>
      <c r="AY758" s="244" t="s">
        <v>69</v>
      </c>
      <c r="AZ758" s="245"/>
      <c r="BA758" s="123"/>
      <c r="BB758" s="246" t="s">
        <v>84</v>
      </c>
      <c r="BC758" s="247"/>
      <c r="BD758" s="248" t="s">
        <v>85</v>
      </c>
      <c r="BE758" s="249"/>
      <c r="BF758" s="127"/>
      <c r="BG758" s="242" t="s">
        <v>72</v>
      </c>
      <c r="BH758" s="243"/>
      <c r="BI758" s="244" t="s">
        <v>73</v>
      </c>
      <c r="BJ758" s="245"/>
      <c r="BK758" s="123"/>
      <c r="BL758" s="242" t="s">
        <v>88</v>
      </c>
      <c r="BM758" s="243"/>
      <c r="BN758" s="244" t="s">
        <v>89</v>
      </c>
      <c r="BO758" s="245"/>
      <c r="BP758" s="123"/>
      <c r="BQ758" s="19" t="s">
        <v>165</v>
      </c>
      <c r="BS758" s="63" t="s">
        <v>120</v>
      </c>
      <c r="BT758" s="4"/>
      <c r="BU758" s="8"/>
      <c r="BV758" s="8"/>
      <c r="BW758" s="88"/>
      <c r="BX758" s="57"/>
      <c r="BY758" s="8"/>
      <c r="BZ758" s="8"/>
      <c r="CA758" s="8"/>
    </row>
    <row r="759" spans="2:79" ht="18.649999999999999" customHeight="1" thickTop="1" thickBot="1">
      <c r="B759" s="39">
        <v>2.1</v>
      </c>
      <c r="D759" s="25">
        <f t="shared" ref="D759" si="7452">COS($F$8*$B759)</f>
        <v>0.76649747605450114</v>
      </c>
      <c r="E759" s="26">
        <v>0</v>
      </c>
      <c r="F759" s="10">
        <v>0</v>
      </c>
      <c r="G759" s="85">
        <f t="shared" ref="G759" si="7453">$E$8*SIN($B759*$F$8)</f>
        <v>1.9267419580262208</v>
      </c>
      <c r="I759" s="21">
        <v>1</v>
      </c>
      <c r="J759" s="24">
        <v>0</v>
      </c>
      <c r="K759" s="22">
        <v>0</v>
      </c>
      <c r="L759" s="23">
        <v>0</v>
      </c>
      <c r="N759" s="21">
        <f t="shared" ref="N759" si="7454">D759*I759+F759*I762-E759*J759-G759*J762</f>
        <v>33.134519230687992</v>
      </c>
      <c r="O759" s="24">
        <f t="shared" ref="O759" si="7455">(D759*J759+E759*I759+F759*J762+G759*I762)</f>
        <v>0</v>
      </c>
      <c r="P759" s="22">
        <f t="shared" ref="P759" si="7456">D759*K759+F759*K762-E759*L759-G759*L762</f>
        <v>0</v>
      </c>
      <c r="Q759" s="23">
        <f t="shared" ref="Q759" si="7457">(D759*L759+E759*K759+F759*L762+G759*K762)</f>
        <v>1.9267419580262208</v>
      </c>
      <c r="S759" s="25">
        <f t="shared" ref="S759" si="7458">COS($U$8*$B759)</f>
        <v>0.34635801350661372</v>
      </c>
      <c r="T759" s="26">
        <v>0</v>
      </c>
      <c r="U759" s="10">
        <v>0</v>
      </c>
      <c r="V759" s="85">
        <f t="shared" ref="V759" si="7459">$T$8*SIN($B759*$U$8)</f>
        <v>2.8143072217364207</v>
      </c>
      <c r="X759" s="21">
        <f t="shared" ref="X759" si="7460">N759*S759+P759*S762-O759*T759-Q759*T762</f>
        <v>10.873912502916033</v>
      </c>
      <c r="Y759" s="24">
        <f t="shared" ref="Y759" si="7461">(N759*T759+O759*S759+P759*T762+Q759*S762)</f>
        <v>0</v>
      </c>
      <c r="Z759" s="22">
        <f t="shared" ref="Z759" si="7462">N759*U759+P759*U762-O759*V759-Q759*V762</f>
        <v>0</v>
      </c>
      <c r="AA759" s="23">
        <f t="shared" ref="AA759" si="7463">(N759*V759+O759*U759+P759*V762+Q759*U762)</f>
        <v>93.918059276811334</v>
      </c>
      <c r="AB759" s="8"/>
      <c r="AC759" s="21">
        <v>1</v>
      </c>
      <c r="AD759" s="24">
        <v>0</v>
      </c>
      <c r="AE759" s="22">
        <v>0</v>
      </c>
      <c r="AF759" s="23">
        <v>0</v>
      </c>
      <c r="AH759" s="21">
        <f t="shared" ref="AH759" si="7464">X759*AC759+Z759*AC762-Y759*AD759-AA759*AD762</f>
        <v>646.96821400160013</v>
      </c>
      <c r="AI759" s="24">
        <f t="shared" ref="AI759" si="7465">(X759*AD759+Y759*AC759+Z759*AD762+AA759*AC762)</f>
        <v>0</v>
      </c>
      <c r="AJ759" s="22">
        <f t="shared" ref="AJ759" si="7466">X759*AE759+Z759*AE762-Y759*AF759-AA759*AF762</f>
        <v>0</v>
      </c>
      <c r="AK759" s="23">
        <f t="shared" ref="AK759" si="7467">(X759*AF759+Y759*AE759+Z759*AF762+AA759*AE762)</f>
        <v>93.918059276811334</v>
      </c>
      <c r="AL759" s="8"/>
      <c r="AM759" s="25">
        <f t="shared" ref="AM759" si="7468">COS($AO$8*$B759)</f>
        <v>0.34635801350661372</v>
      </c>
      <c r="AN759" s="26">
        <v>0</v>
      </c>
      <c r="AO759" s="10">
        <v>0</v>
      </c>
      <c r="AP759" s="85">
        <f t="shared" ref="AP759" si="7469">$AN$8*SIN($B759*$AO$8)</f>
        <v>2.8143072217364207</v>
      </c>
      <c r="AR759" s="21">
        <f t="shared" ref="AR759" si="7470">AH759*AM759+AJ759*AM762-AI759*AN759-AK759*AN762</f>
        <v>194.71437290638272</v>
      </c>
      <c r="AS759" s="24">
        <f t="shared" ref="AS759" si="7471">(AH759*AN759+AI759*AM759+AJ759*AN762+AK759*AM762)</f>
        <v>0</v>
      </c>
      <c r="AT759" s="22">
        <f t="shared" ref="AT759" si="7472">AH759*AO759+AJ759*AO762-AI759*AP759-AK759*AP762</f>
        <v>0</v>
      </c>
      <c r="AU759" s="23">
        <f t="shared" ref="AU759" si="7473">(AH759*AP759+AI759*AO759+AJ759*AP762+AK759*AO762)</f>
        <v>1853.2965893421301</v>
      </c>
      <c r="AV759" s="8"/>
      <c r="AW759" s="21">
        <v>1</v>
      </c>
      <c r="AX759" s="24">
        <v>0</v>
      </c>
      <c r="AY759" s="22">
        <v>0</v>
      </c>
      <c r="AZ759" s="23">
        <v>0</v>
      </c>
      <c r="BB759" s="21">
        <f t="shared" ref="BB759" si="7474">AR759*AW759+AT759*AW762-AS759*AX759-AU759*AX762</f>
        <v>31328.90132083901</v>
      </c>
      <c r="BC759" s="24">
        <f t="shared" ref="BC759" si="7475">(AR759*AX759+AS759*AW759+AT759*AX762+AU759*AW762)</f>
        <v>0</v>
      </c>
      <c r="BD759" s="22">
        <f t="shared" ref="BD759" si="7476">AR759*AY759+AT759*AY762-AS759*AZ759-AU759*AZ762</f>
        <v>0</v>
      </c>
      <c r="BE759" s="23">
        <f t="shared" ref="BE759" si="7477">(AR759*AZ759+AS759*AY759+AT759*AZ762+AU759*AY762)</f>
        <v>1853.2965893421301</v>
      </c>
      <c r="BF759" s="8"/>
      <c r="BG759" s="25">
        <f t="shared" ref="BG759" si="7478">COS($BI$8*$B759)</f>
        <v>0.76648299884680104</v>
      </c>
      <c r="BH759" s="26">
        <v>0</v>
      </c>
      <c r="BI759" s="10">
        <v>0</v>
      </c>
      <c r="BJ759" s="85">
        <f t="shared" ref="BJ759" si="7479">$BH$8*SIN($B759*$BI$8)</f>
        <v>1.9267937908113917</v>
      </c>
      <c r="BL759" s="21">
        <f t="shared" ref="BL759" si="7480">BB759*BG759+BD759*BG762-BC759*BH759-BE759*BH762</f>
        <v>23616.30130598593</v>
      </c>
      <c r="BM759" s="24">
        <f t="shared" ref="BM759" si="7481">(BB759*BH759+BC759*BG759+BD759*BH762+BE759*BG762)</f>
        <v>0</v>
      </c>
      <c r="BN759" s="22">
        <f t="shared" ref="BN759" si="7482">BB759*BI759+BD759*BI762-BC759*BJ759-BE759*BJ762</f>
        <v>0</v>
      </c>
      <c r="BO759" s="23">
        <f t="shared" ref="BO759" si="7483">(BB759*BJ759+BC759*BI759+BD759*BJ762+BE759*BI762)</f>
        <v>61784.852865486915</v>
      </c>
      <c r="BQ759" s="27">
        <f t="shared" ref="BQ759" si="7484">20*LOG((2*$BL$8)/(($BL$8*BL759+BN759+$BL$8*BL762+BN762)^2+($BL$8*BM759+BO759+$BL$8*BM762+BO762)^2)^0.5)</f>
        <v>-90.981565315934432</v>
      </c>
      <c r="BS759" s="64">
        <f t="shared" ref="BS759" si="7485">((BL759^2+BM759^2)/(BL762^2+BM762^2))^0.5</f>
        <v>2.6160761029004687</v>
      </c>
      <c r="BT759" s="4"/>
      <c r="BU759" s="8"/>
      <c r="BV759" s="8"/>
      <c r="BW759" s="88"/>
      <c r="BX759" s="57"/>
      <c r="BY759" s="8"/>
      <c r="BZ759" s="8"/>
      <c r="CA759" s="8"/>
    </row>
    <row r="760" spans="2:79" ht="18.649999999999999" customHeight="1" thickBot="1">
      <c r="D760" s="25"/>
      <c r="E760" s="10"/>
      <c r="F760" s="10"/>
      <c r="G760" s="31"/>
      <c r="I760" s="29"/>
      <c r="L760" s="30"/>
      <c r="N760" s="29"/>
      <c r="Q760" s="30"/>
      <c r="S760" s="29"/>
      <c r="V760" s="30"/>
      <c r="X760" s="29"/>
      <c r="AA760" s="30"/>
      <c r="AC760" s="29"/>
      <c r="AF760" s="30"/>
      <c r="AH760" s="29"/>
      <c r="AK760" s="30"/>
      <c r="AM760" s="29"/>
      <c r="AP760" s="30"/>
      <c r="AR760" s="29"/>
      <c r="AU760" s="30"/>
      <c r="AW760" s="29"/>
      <c r="AZ760" s="30"/>
      <c r="BB760" s="29"/>
      <c r="BE760" s="30"/>
      <c r="BG760" s="29"/>
      <c r="BJ760" s="30"/>
      <c r="BL760" s="29"/>
      <c r="BO760" s="30"/>
      <c r="BS760" s="65"/>
      <c r="BT760" s="65"/>
      <c r="BU760" s="8"/>
      <c r="BV760" s="8"/>
      <c r="BW760" s="88"/>
      <c r="BX760" s="57"/>
      <c r="BY760" s="8"/>
      <c r="BZ760" s="8"/>
      <c r="CA760" s="8"/>
    </row>
    <row r="761" spans="2:79" ht="18.649999999999999" customHeight="1" thickBot="1">
      <c r="D761" s="254" t="s">
        <v>24</v>
      </c>
      <c r="E761" s="255"/>
      <c r="F761" s="256" t="s">
        <v>25</v>
      </c>
      <c r="G761" s="257"/>
      <c r="H761" s="123"/>
      <c r="I761" s="242" t="s">
        <v>4</v>
      </c>
      <c r="J761" s="243"/>
      <c r="K761" s="244" t="s">
        <v>5</v>
      </c>
      <c r="L761" s="245"/>
      <c r="M761" s="123"/>
      <c r="N761" s="242" t="s">
        <v>6</v>
      </c>
      <c r="O761" s="243"/>
      <c r="P761" s="244" t="s">
        <v>7</v>
      </c>
      <c r="Q761" s="245"/>
      <c r="R761" s="123"/>
      <c r="S761" s="242" t="s">
        <v>34</v>
      </c>
      <c r="T761" s="243"/>
      <c r="U761" s="244" t="s">
        <v>35</v>
      </c>
      <c r="V761" s="245"/>
      <c r="W761" s="123"/>
      <c r="X761" s="242" t="s">
        <v>47</v>
      </c>
      <c r="Y761" s="243"/>
      <c r="Z761" s="244" t="s">
        <v>48</v>
      </c>
      <c r="AA761" s="245"/>
      <c r="AB761" s="127"/>
      <c r="AC761" s="242" t="s">
        <v>63</v>
      </c>
      <c r="AD761" s="243"/>
      <c r="AE761" s="244" t="s">
        <v>8</v>
      </c>
      <c r="AF761" s="245"/>
      <c r="AG761" s="123"/>
      <c r="AH761" s="242" t="s">
        <v>78</v>
      </c>
      <c r="AI761" s="243"/>
      <c r="AJ761" s="244" t="s">
        <v>79</v>
      </c>
      <c r="AK761" s="245"/>
      <c r="AL761" s="127"/>
      <c r="AM761" s="242" t="s">
        <v>67</v>
      </c>
      <c r="AN761" s="243"/>
      <c r="AO761" s="244" t="s">
        <v>66</v>
      </c>
      <c r="AP761" s="245"/>
      <c r="AQ761" s="123"/>
      <c r="AR761" s="242" t="s">
        <v>83</v>
      </c>
      <c r="AS761" s="243"/>
      <c r="AT761" s="244" t="s">
        <v>82</v>
      </c>
      <c r="AU761" s="245"/>
      <c r="AV761" s="127"/>
      <c r="AW761" s="242" t="s">
        <v>71</v>
      </c>
      <c r="AX761" s="243"/>
      <c r="AY761" s="244" t="s">
        <v>70</v>
      </c>
      <c r="AZ761" s="245"/>
      <c r="BA761" s="123"/>
      <c r="BB761" s="124" t="s">
        <v>87</v>
      </c>
      <c r="BC761" s="125"/>
      <c r="BD761" s="122" t="s">
        <v>86</v>
      </c>
      <c r="BE761" s="126"/>
      <c r="BF761" s="127"/>
      <c r="BG761" s="242" t="s">
        <v>74</v>
      </c>
      <c r="BH761" s="243"/>
      <c r="BI761" s="244" t="s">
        <v>75</v>
      </c>
      <c r="BJ761" s="245"/>
      <c r="BK761" s="123"/>
      <c r="BL761" s="242" t="s">
        <v>91</v>
      </c>
      <c r="BM761" s="243"/>
      <c r="BN761" s="244" t="s">
        <v>90</v>
      </c>
      <c r="BO761" s="245"/>
      <c r="BP761" s="123"/>
      <c r="BQ761" s="35" t="s">
        <v>166</v>
      </c>
      <c r="BS761" s="66" t="s">
        <v>121</v>
      </c>
      <c r="BT761" s="65"/>
      <c r="BU761" s="8"/>
      <c r="BV761" s="8"/>
      <c r="BW761" s="88"/>
      <c r="BX761" s="57"/>
      <c r="BY761" s="8"/>
      <c r="BZ761" s="8"/>
      <c r="CA761" s="8"/>
    </row>
    <row r="762" spans="2:79" ht="18.649999999999999" customHeight="1" thickTop="1" thickBot="1">
      <c r="D762" s="15">
        <v>0</v>
      </c>
      <c r="E762" s="145">
        <f t="shared" ref="E762" si="7486">(1/$E$8)*SIN($B759*$F$8)</f>
        <v>0.21408243978069119</v>
      </c>
      <c r="F762" s="15">
        <f t="shared" ref="F762" si="7487">COS($F$8*$B759)</f>
        <v>0.76649747605450114</v>
      </c>
      <c r="G762" s="37">
        <v>0</v>
      </c>
      <c r="I762" s="21">
        <v>0</v>
      </c>
      <c r="J762" s="24">
        <f t="shared" ref="J762" si="7488">(TAN($K$8*$B759))/$J$8</f>
        <v>-16.799354796732462</v>
      </c>
      <c r="K762" s="22">
        <v>1</v>
      </c>
      <c r="L762" s="23">
        <v>0</v>
      </c>
      <c r="N762" s="21">
        <f t="shared" ref="N762" si="7489">D762*I759+F762*I762-E762*J759-G762*J762</f>
        <v>0</v>
      </c>
      <c r="O762" s="24">
        <f t="shared" ref="O762" si="7490">(D762*J759+E762*I759+F762*J762+G762*I762)</f>
        <v>-12.662580611258818</v>
      </c>
      <c r="P762" s="22">
        <f t="shared" ref="P762" si="7491">D762*K759+F762*K762-E762*L759-G762*L762</f>
        <v>0.76649747605450114</v>
      </c>
      <c r="Q762" s="23">
        <f t="shared" ref="Q762" si="7492">(D762*L759+E762*K759+F762*L762+G762*K762)</f>
        <v>0</v>
      </c>
      <c r="S762" s="15">
        <v>0</v>
      </c>
      <c r="T762" s="145">
        <f t="shared" ref="T762" si="7493">(1/$T$8)*SIN($B759*$U$8)</f>
        <v>0.31270080241515785</v>
      </c>
      <c r="U762" s="15">
        <f t="shared" ref="U762" si="7494">COS($U$8*$B759)</f>
        <v>0.34635801350661372</v>
      </c>
      <c r="V762" s="37">
        <v>0</v>
      </c>
      <c r="X762" s="21">
        <f t="shared" ref="X762" si="7495">N762*S759+P762*S762-O762*T759-Q762*T762</f>
        <v>0</v>
      </c>
      <c r="Y762" s="24">
        <f t="shared" ref="Y762" si="7496">(N762*T759+O762*S759+P762*T762+Q762*S762)</f>
        <v>-4.146101890571531</v>
      </c>
      <c r="Z762" s="22">
        <f t="shared" ref="Z762" si="7497">N762*U759+P762*U762-O762*V759-Q762*V762</f>
        <v>35.90187460324934</v>
      </c>
      <c r="AA762" s="23">
        <f t="shared" ref="AA762" si="7498">(N762*V759+O762*U759+P762*V762+Q762*U762)</f>
        <v>0</v>
      </c>
      <c r="AB762" s="8"/>
      <c r="AC762" s="21">
        <v>0</v>
      </c>
      <c r="AD762" s="24">
        <f t="shared" ref="AD762" si="7499">(TAN($AE$8*$B759))/$AD$8</f>
        <v>-6.7728646268539086</v>
      </c>
      <c r="AE762" s="22">
        <v>1</v>
      </c>
      <c r="AF762" s="23">
        <v>0</v>
      </c>
      <c r="AH762" s="21">
        <f t="shared" ref="AH762" si="7500">X762*AC759+Z762*AC762-Y762*AD759-AA762*AD762</f>
        <v>0</v>
      </c>
      <c r="AI762" s="24">
        <f t="shared" ref="AI762" si="7501">(X762*AD759+Y762*AC759+Z762*AD762+AA762*AC762)</f>
        <v>-247.30463842866371</v>
      </c>
      <c r="AJ762" s="22">
        <f t="shared" ref="AJ762" si="7502">X762*AE759+Z762*AE762-Y762*AF759-AA762*AF762</f>
        <v>35.90187460324934</v>
      </c>
      <c r="AK762" s="23">
        <f t="shared" ref="AK762" si="7503">(X762*AF759+Y762*AE759+Z762*AF762+AA762*AE762)</f>
        <v>0</v>
      </c>
      <c r="AL762" s="8"/>
      <c r="AM762" s="15">
        <v>0</v>
      </c>
      <c r="AN762" s="85">
        <f t="shared" ref="AN762" si="7504">(1/$AN$8)*SIN($B759*$AO$8)</f>
        <v>0.31270080241515785</v>
      </c>
      <c r="AO762" s="25">
        <f t="shared" ref="AO762" si="7505">COS($AO$8*$B759)</f>
        <v>0.34635801350661372</v>
      </c>
      <c r="AP762" s="37">
        <v>0</v>
      </c>
      <c r="AR762" s="21">
        <f t="shared" ref="AR762" si="7506">AH762*AM759+AJ762*AM762-AI762*AN759-AK762*AN762</f>
        <v>0</v>
      </c>
      <c r="AS762" s="24">
        <f t="shared" ref="AS762" si="7507">(AH762*AN759+AI762*AM759+AJ762*AN762+AK762*AM762)</f>
        <v>-74.42939830047888</v>
      </c>
      <c r="AT762" s="22">
        <f t="shared" ref="AT762" si="7508">AH762*AO759+AJ762*AO762-AI762*AP759-AK762*AP762</f>
        <v>708.42613186744757</v>
      </c>
      <c r="AU762" s="23">
        <f t="shared" ref="AU762" si="7509">(AH762*AP759+AI762*AO759+AJ762*AP762+AK762*AO762)</f>
        <v>0</v>
      </c>
      <c r="AV762" s="8"/>
      <c r="AW762" s="21">
        <v>0</v>
      </c>
      <c r="AX762" s="24">
        <f t="shared" ref="AX762" si="7510">(TAN($AY$8*$B759))/$AX$8</f>
        <v>-16.799354796732462</v>
      </c>
      <c r="AY762" s="22">
        <v>1</v>
      </c>
      <c r="AZ762" s="23">
        <v>0</v>
      </c>
      <c r="BB762" s="21">
        <f t="shared" ref="BB762" si="7511">AR762*AW759+AT762*AW762-AS762*AX759-AU762*AX762</f>
        <v>0</v>
      </c>
      <c r="BC762" s="24">
        <f t="shared" ref="BC762" si="7512">(AR762*AX759+AS762*AW759+AT762*AX762+AU762*AW762)</f>
        <v>-11975.531334818508</v>
      </c>
      <c r="BD762" s="22">
        <f t="shared" ref="BD762" si="7513">AR762*AY759+AT762*AY762-AS762*AZ759-AU762*AZ762</f>
        <v>708.42613186744757</v>
      </c>
      <c r="BE762" s="23">
        <f t="shared" ref="BE762" si="7514">(AR762*AZ759+AS762*AY759+AT762*AZ762+AU762*AY762)</f>
        <v>0</v>
      </c>
      <c r="BF762" s="8"/>
      <c r="BG762" s="15">
        <v>0</v>
      </c>
      <c r="BH762" s="85">
        <f t="shared" ref="BH762" si="7515">(1/$BH$8)*SIN($B759*$BI$8)</f>
        <v>0.21408819897904352</v>
      </c>
      <c r="BI762" s="25">
        <f t="shared" ref="BI762" si="7516">COS($BI$8*$B759)</f>
        <v>0.76648299884680104</v>
      </c>
      <c r="BJ762" s="37">
        <v>0</v>
      </c>
      <c r="BL762" s="21">
        <f t="shared" ref="BL762" si="7517">BB762*BG759+BD762*BG762-BC762*BH759-BE762*BH762</f>
        <v>0</v>
      </c>
      <c r="BM762" s="24">
        <f t="shared" ref="BM762" si="7518">(BB762*BH759+BC762*BG759+BD762*BH762+BE762*BG762)</f>
        <v>-9027.375495614333</v>
      </c>
      <c r="BN762" s="22">
        <f t="shared" ref="BN762" si="7519">BB762*BI759+BD762*BI762-BC762*BJ759-BE762*BJ762</f>
        <v>23617.37600361076</v>
      </c>
      <c r="BO762" s="23">
        <f t="shared" ref="BO762" si="7520">(BB762*BJ759+BC762*BI759+BD762*BJ762+BE762*BI762)</f>
        <v>0</v>
      </c>
      <c r="BQ762" s="38">
        <f t="shared" ref="BQ762" si="7521">(180/PI())*ATAN(-1*(($BL$8*BM759+BO759+$BL$8*BM762+BO762)/($BL$8*BL759+BN759+$BL$8*BL762+BN762)))</f>
        <v>-48.161970345108976</v>
      </c>
      <c r="BS762" s="67">
        <f t="shared" ref="BS762" si="7522">20*LOG(((($BL$8*BL759+BN759-$BL$8*BL762-BN762)^2+($BL$8*BM759+BO759-$BL$8*BM762-BO762)^2)/(($BL$8*BL759+BN759+$BL$8*BL762+BN762)^2+($BL$8*BM759+BO759+$BL$8*BM762+BO762)^2))^0.5)</f>
        <v>-3.4643975336393045E-9</v>
      </c>
      <c r="BT762" s="65"/>
      <c r="BU762" s="8"/>
      <c r="BV762" s="8"/>
      <c r="BW762" s="88"/>
      <c r="BX762" s="57"/>
      <c r="BY762" s="8"/>
      <c r="BZ762" s="8"/>
      <c r="CA762" s="8"/>
    </row>
    <row r="763" spans="2:79" ht="18.649999999999999" customHeight="1">
      <c r="BS763" s="32"/>
      <c r="BU763" s="8"/>
      <c r="BV763" s="8"/>
      <c r="BW763" s="88"/>
      <c r="BX763" s="57"/>
      <c r="BY763" s="8"/>
      <c r="BZ763" s="8"/>
      <c r="CA763" s="8"/>
    </row>
    <row r="764" spans="2:79" ht="18.649999999999999" customHeight="1" thickBot="1">
      <c r="D764" s="8"/>
      <c r="E764" s="8" t="s">
        <v>93</v>
      </c>
      <c r="F764" s="8"/>
      <c r="G764" s="8"/>
      <c r="H764" s="8"/>
      <c r="I764" s="8"/>
      <c r="J764" s="8" t="s">
        <v>94</v>
      </c>
      <c r="K764" s="8"/>
      <c r="L764" s="8"/>
      <c r="M764" s="8"/>
      <c r="N764" s="8"/>
      <c r="O764" s="8" t="s">
        <v>95</v>
      </c>
      <c r="P764" s="8"/>
      <c r="Q764" s="8"/>
      <c r="R764" s="8"/>
      <c r="S764" s="8"/>
      <c r="T764" s="8" t="s">
        <v>96</v>
      </c>
      <c r="U764" s="8"/>
      <c r="V764" s="8"/>
      <c r="W764" s="8"/>
      <c r="X764" s="8"/>
      <c r="Y764" s="8" t="s">
        <v>97</v>
      </c>
      <c r="Z764" s="8"/>
      <c r="AA764" s="8"/>
      <c r="AB764" s="8"/>
      <c r="AC764" s="8"/>
      <c r="AD764" s="8" t="s">
        <v>98</v>
      </c>
      <c r="AE764" s="8"/>
      <c r="AF764" s="8"/>
      <c r="AG764" s="8"/>
      <c r="AH764" s="8"/>
      <c r="AI764" s="8" t="s">
        <v>99</v>
      </c>
      <c r="AJ764" s="8"/>
      <c r="AK764" s="8"/>
      <c r="AL764" s="8"/>
      <c r="AM764" s="8"/>
      <c r="AN764" s="8" t="s">
        <v>96</v>
      </c>
      <c r="AO764" s="8"/>
      <c r="AP764" s="8"/>
      <c r="AQ764" s="8"/>
      <c r="AR764" s="8"/>
      <c r="AS764" s="8" t="s">
        <v>100</v>
      </c>
      <c r="AT764" s="8"/>
      <c r="AU764" s="8"/>
      <c r="AV764" s="8"/>
      <c r="AW764" s="8"/>
      <c r="AX764" s="8" t="s">
        <v>94</v>
      </c>
      <c r="AY764" s="8"/>
      <c r="AZ764" s="8"/>
      <c r="BA764" s="8"/>
      <c r="BB764" s="8"/>
      <c r="BC764" s="8" t="s">
        <v>101</v>
      </c>
      <c r="BD764" s="8"/>
      <c r="BE764" s="8"/>
      <c r="BF764" s="8"/>
      <c r="BG764" s="8"/>
      <c r="BH764" s="8" t="s">
        <v>96</v>
      </c>
      <c r="BI764" s="8"/>
      <c r="BJ764" s="8"/>
      <c r="BK764" s="8"/>
      <c r="BL764" s="8"/>
      <c r="BM764" s="8" t="s">
        <v>102</v>
      </c>
      <c r="BN764" s="8"/>
      <c r="BO764" s="8"/>
      <c r="BP764" s="8"/>
      <c r="BU764" s="8"/>
      <c r="BV764" s="8"/>
      <c r="BW764" s="88"/>
      <c r="BX764" s="57"/>
      <c r="BY764" s="8"/>
      <c r="BZ764" s="8"/>
      <c r="CA764" s="8"/>
    </row>
    <row r="765" spans="2:79" ht="18.649999999999999" customHeight="1" thickBot="1">
      <c r="B765" s="16"/>
      <c r="D765" s="250" t="s">
        <v>22</v>
      </c>
      <c r="E765" s="251"/>
      <c r="F765" s="252" t="s">
        <v>23</v>
      </c>
      <c r="G765" s="253"/>
      <c r="H765" s="123"/>
      <c r="I765" s="242" t="s">
        <v>1</v>
      </c>
      <c r="J765" s="243"/>
      <c r="K765" s="244" t="s">
        <v>2</v>
      </c>
      <c r="L765" s="245"/>
      <c r="M765" s="123"/>
      <c r="N765" s="242" t="s">
        <v>43</v>
      </c>
      <c r="O765" s="243"/>
      <c r="P765" s="244" t="s">
        <v>44</v>
      </c>
      <c r="Q765" s="245"/>
      <c r="R765" s="123"/>
      <c r="S765" s="242" t="s">
        <v>32</v>
      </c>
      <c r="T765" s="243"/>
      <c r="U765" s="244" t="s">
        <v>33</v>
      </c>
      <c r="V765" s="245"/>
      <c r="W765" s="123"/>
      <c r="X765" s="242" t="s">
        <v>45</v>
      </c>
      <c r="Y765" s="243"/>
      <c r="Z765" s="244" t="s">
        <v>46</v>
      </c>
      <c r="AA765" s="245"/>
      <c r="AB765" s="127"/>
      <c r="AC765" s="242" t="s">
        <v>62</v>
      </c>
      <c r="AD765" s="243"/>
      <c r="AE765" s="244" t="s">
        <v>3</v>
      </c>
      <c r="AF765" s="245"/>
      <c r="AG765" s="123"/>
      <c r="AH765" s="242" t="s">
        <v>76</v>
      </c>
      <c r="AI765" s="243"/>
      <c r="AJ765" s="244" t="s">
        <v>77</v>
      </c>
      <c r="AK765" s="245"/>
      <c r="AL765" s="127"/>
      <c r="AM765" s="242" t="s">
        <v>64</v>
      </c>
      <c r="AN765" s="243"/>
      <c r="AO765" s="244" t="s">
        <v>65</v>
      </c>
      <c r="AP765" s="245"/>
      <c r="AQ765" s="123"/>
      <c r="AR765" s="242" t="s">
        <v>80</v>
      </c>
      <c r="AS765" s="243"/>
      <c r="AT765" s="244" t="s">
        <v>81</v>
      </c>
      <c r="AU765" s="245"/>
      <c r="AV765" s="127"/>
      <c r="AW765" s="242" t="s">
        <v>68</v>
      </c>
      <c r="AX765" s="243"/>
      <c r="AY765" s="244" t="s">
        <v>69</v>
      </c>
      <c r="AZ765" s="245"/>
      <c r="BA765" s="123"/>
      <c r="BB765" s="246" t="s">
        <v>84</v>
      </c>
      <c r="BC765" s="247"/>
      <c r="BD765" s="248" t="s">
        <v>85</v>
      </c>
      <c r="BE765" s="249"/>
      <c r="BF765" s="127"/>
      <c r="BG765" s="242" t="s">
        <v>72</v>
      </c>
      <c r="BH765" s="243"/>
      <c r="BI765" s="244" t="s">
        <v>73</v>
      </c>
      <c r="BJ765" s="245"/>
      <c r="BK765" s="123"/>
      <c r="BL765" s="242" t="s">
        <v>88</v>
      </c>
      <c r="BM765" s="243"/>
      <c r="BN765" s="244" t="s">
        <v>89</v>
      </c>
      <c r="BO765" s="245"/>
      <c r="BP765" s="123"/>
      <c r="BQ765" s="19" t="s">
        <v>165</v>
      </c>
      <c r="BS765" s="63" t="s">
        <v>120</v>
      </c>
      <c r="BT765" s="4"/>
      <c r="BU765" s="8"/>
      <c r="BV765" s="8"/>
      <c r="BW765" s="88"/>
      <c r="BX765" s="57"/>
      <c r="BY765" s="8"/>
      <c r="BZ765" s="8"/>
      <c r="CA765" s="8"/>
    </row>
    <row r="766" spans="2:79" ht="18.649999999999999" customHeight="1" thickTop="1" thickBot="1">
      <c r="B766" s="39">
        <v>2.12</v>
      </c>
      <c r="D766" s="25">
        <f t="shared" ref="D766" si="7523">COS($F$8*$B766)</f>
        <v>0.76221469091972616</v>
      </c>
      <c r="E766" s="26">
        <v>0</v>
      </c>
      <c r="F766" s="10">
        <v>0</v>
      </c>
      <c r="G766" s="85">
        <f t="shared" ref="G766" si="7524">$E$8*SIN($B766*$F$8)</f>
        <v>1.941972936092395</v>
      </c>
      <c r="I766" s="21">
        <v>1</v>
      </c>
      <c r="J766" s="24">
        <v>0</v>
      </c>
      <c r="K766" s="22">
        <v>0</v>
      </c>
      <c r="L766" s="23">
        <v>0</v>
      </c>
      <c r="N766" s="21">
        <f t="shared" ref="N766" si="7525">D766*I766+F766*I769-E766*J766-G766*J769</f>
        <v>28.245831715189745</v>
      </c>
      <c r="O766" s="24">
        <f t="shared" ref="O766" si="7526">(D766*J766+E766*I766+F766*J769+G766*I769)</f>
        <v>0</v>
      </c>
      <c r="P766" s="22">
        <f t="shared" ref="P766" si="7527">D766*K766+F766*K769-E766*L766-G766*L769</f>
        <v>0</v>
      </c>
      <c r="Q766" s="23">
        <f t="shared" ref="Q766" si="7528">(D766*L766+E766*K766+F766*L769+G766*K769)</f>
        <v>1.941972936092395</v>
      </c>
      <c r="S766" s="25">
        <f t="shared" ref="S766" si="7529">COS($U$8*$B766)</f>
        <v>0.33546094917996766</v>
      </c>
      <c r="T766" s="26">
        <v>0</v>
      </c>
      <c r="U766" s="10">
        <v>0</v>
      </c>
      <c r="V766" s="85">
        <f t="shared" ref="V766" si="7530">$T$8*SIN($B766*$U$8)</f>
        <v>2.8261623386099881</v>
      </c>
      <c r="X766" s="21">
        <f t="shared" ref="X766" si="7531">N766*S766+P766*S769-O766*T766-Q766*T769</f>
        <v>8.8655589870458318</v>
      </c>
      <c r="Y766" s="24">
        <f t="shared" ref="Y766" si="7532">(N766*T766+O766*S766+P766*T769+Q766*S769)</f>
        <v>0</v>
      </c>
      <c r="Z766" s="22">
        <f t="shared" ref="Z766" si="7533">N766*U766+P766*U769-O766*V766-Q766*V769</f>
        <v>0</v>
      </c>
      <c r="AA766" s="23">
        <f t="shared" ref="AA766" si="7534">(N766*V766+O766*U766+P766*V769+Q766*U769)</f>
        <v>80.478761900608177</v>
      </c>
      <c r="AB766" s="8"/>
      <c r="AC766" s="21">
        <v>1</v>
      </c>
      <c r="AD766" s="24">
        <v>0</v>
      </c>
      <c r="AE766" s="22">
        <v>0</v>
      </c>
      <c r="AF766" s="23">
        <v>0</v>
      </c>
      <c r="AH766" s="21">
        <f t="shared" ref="AH766" si="7535">X766*AC766+Z766*AC769-Y766*AD766-AA766*AD769</f>
        <v>511.60958472386551</v>
      </c>
      <c r="AI766" s="24">
        <f t="shared" ref="AI766" si="7536">(X766*AD766+Y766*AC766+Z766*AD769+AA766*AC769)</f>
        <v>0</v>
      </c>
      <c r="AJ766" s="22">
        <f t="shared" ref="AJ766" si="7537">X766*AE766+Z766*AE769-Y766*AF766-AA766*AF769</f>
        <v>0</v>
      </c>
      <c r="AK766" s="23">
        <f t="shared" ref="AK766" si="7538">(X766*AF766+Y766*AE766+Z766*AF769+AA766*AE769)</f>
        <v>80.478761900608177</v>
      </c>
      <c r="AL766" s="8"/>
      <c r="AM766" s="25">
        <f t="shared" ref="AM766" si="7539">COS($AO$8*$B766)</f>
        <v>0.33546094917996766</v>
      </c>
      <c r="AN766" s="26">
        <v>0</v>
      </c>
      <c r="AO766" s="10">
        <v>0</v>
      </c>
      <c r="AP766" s="85">
        <f t="shared" ref="AP766" si="7540">$AN$8*SIN($B766*$AO$8)</f>
        <v>2.8261623386099881</v>
      </c>
      <c r="AR766" s="21">
        <f t="shared" ref="AR766" si="7541">AH766*AM766+AJ766*AM769-AI766*AN766-AK766*AN769</f>
        <v>146.35325401865268</v>
      </c>
      <c r="AS766" s="24">
        <f t="shared" ref="AS766" si="7542">(AH766*AN766+AI766*AM766+AJ766*AN769+AK766*AM769)</f>
        <v>0</v>
      </c>
      <c r="AT766" s="22">
        <f t="shared" ref="AT766" si="7543">AH766*AO766+AJ766*AO769-AI766*AP766-AK766*AP769</f>
        <v>0</v>
      </c>
      <c r="AU766" s="23">
        <f t="shared" ref="AU766" si="7544">(AH766*AP766+AI766*AO766+AJ766*AP769+AK766*AO769)</f>
        <v>1472.8892222744914</v>
      </c>
      <c r="AV766" s="8"/>
      <c r="AW766" s="21">
        <v>1</v>
      </c>
      <c r="AX766" s="24">
        <v>0</v>
      </c>
      <c r="AY766" s="22">
        <v>0</v>
      </c>
      <c r="AZ766" s="23">
        <v>0</v>
      </c>
      <c r="BB766" s="21">
        <f t="shared" ref="BB766" si="7545">AR766*AW766+AT766*AW769-AS766*AX766-AU766*AX769</f>
        <v>20991.300447577825</v>
      </c>
      <c r="BC766" s="24">
        <f t="shared" ref="BC766" si="7546">(AR766*AX766+AS766*AW766+AT766*AX769+AU766*AW769)</f>
        <v>0</v>
      </c>
      <c r="BD766" s="22">
        <f t="shared" ref="BD766" si="7547">AR766*AY766+AT766*AY769-AS766*AZ766-AU766*AZ769</f>
        <v>0</v>
      </c>
      <c r="BE766" s="23">
        <f t="shared" ref="BE766" si="7548">(AR766*AZ766+AS766*AY766+AT766*AZ769+AU766*AY769)</f>
        <v>1472.8892222744914</v>
      </c>
      <c r="BF766" s="8"/>
      <c r="BG766" s="25">
        <f t="shared" ref="BG766" si="7549">COS($BI$8*$B766)</f>
        <v>0.76219996030176562</v>
      </c>
      <c r="BH766" s="26">
        <v>0</v>
      </c>
      <c r="BI766" s="10">
        <v>0</v>
      </c>
      <c r="BJ766" s="85">
        <f t="shared" ref="BJ766" si="7550">$BH$8*SIN($B766*$BI$8)</f>
        <v>1.9420249701391283</v>
      </c>
      <c r="BL766" s="21">
        <f t="shared" ref="BL766" si="7551">BB766*BG766+BD766*BG769-BC766*BH766-BE766*BH769</f>
        <v>15681.747518058935</v>
      </c>
      <c r="BM766" s="24">
        <f t="shared" ref="BM766" si="7552">(BB766*BH766+BC766*BG766+BD766*BH769+BE766*BG769)</f>
        <v>0</v>
      </c>
      <c r="BN766" s="22">
        <f t="shared" ref="BN766" si="7553">BB766*BI766+BD766*BI769-BC766*BJ766-BE766*BJ769</f>
        <v>0</v>
      </c>
      <c r="BO766" s="23">
        <f t="shared" ref="BO766" si="7554">(BB766*BJ766+BC766*BI766+BD766*BJ769+BE766*BI769)</f>
        <v>41888.265731635314</v>
      </c>
      <c r="BQ766" s="27">
        <f t="shared" ref="BQ766" si="7555">20*LOG((2*$BL$8)/(($BL$8*BL766+BN766+$BL$8*BL769+BN769)^2+($BL$8*BM766+BO766+$BL$8*BM769+BO769)^2)^0.5)</f>
        <v>-87.56056361693139</v>
      </c>
      <c r="BS766" s="64">
        <f t="shared" ref="BS766" si="7556">((BL766^2+BM766^2)/(BL769^2+BM769^2))^0.5</f>
        <v>2.6710254467452454</v>
      </c>
      <c r="BT766" s="4"/>
      <c r="BU766" s="8"/>
      <c r="BV766" s="8"/>
      <c r="BW766" s="88"/>
      <c r="BX766" s="57"/>
      <c r="BY766" s="8"/>
      <c r="BZ766" s="8"/>
      <c r="CA766" s="8"/>
    </row>
    <row r="767" spans="2:79" ht="18.649999999999999" customHeight="1" thickBot="1">
      <c r="D767" s="25"/>
      <c r="E767" s="10"/>
      <c r="F767" s="10"/>
      <c r="G767" s="31"/>
      <c r="I767" s="29"/>
      <c r="L767" s="30"/>
      <c r="N767" s="29"/>
      <c r="Q767" s="30"/>
      <c r="S767" s="29"/>
      <c r="V767" s="30"/>
      <c r="X767" s="29"/>
      <c r="AA767" s="30"/>
      <c r="AC767" s="29"/>
      <c r="AF767" s="30"/>
      <c r="AH767" s="29"/>
      <c r="AK767" s="30"/>
      <c r="AM767" s="29"/>
      <c r="AP767" s="30"/>
      <c r="AR767" s="29"/>
      <c r="AU767" s="30"/>
      <c r="AW767" s="29"/>
      <c r="AZ767" s="30"/>
      <c r="BB767" s="29"/>
      <c r="BE767" s="30"/>
      <c r="BG767" s="29"/>
      <c r="BJ767" s="30"/>
      <c r="BL767" s="29"/>
      <c r="BO767" s="30"/>
      <c r="BS767" s="65"/>
      <c r="BT767" s="65"/>
      <c r="BU767" s="8"/>
      <c r="BV767" s="8"/>
      <c r="BW767" s="88"/>
      <c r="BX767" s="57"/>
      <c r="BY767" s="8"/>
      <c r="BZ767" s="8"/>
      <c r="CA767" s="8"/>
    </row>
    <row r="768" spans="2:79" ht="18.649999999999999" customHeight="1" thickBot="1">
      <c r="D768" s="254" t="s">
        <v>24</v>
      </c>
      <c r="E768" s="255"/>
      <c r="F768" s="256" t="s">
        <v>25</v>
      </c>
      <c r="G768" s="257"/>
      <c r="H768" s="123"/>
      <c r="I768" s="242" t="s">
        <v>4</v>
      </c>
      <c r="J768" s="243"/>
      <c r="K768" s="244" t="s">
        <v>5</v>
      </c>
      <c r="L768" s="245"/>
      <c r="M768" s="123"/>
      <c r="N768" s="242" t="s">
        <v>6</v>
      </c>
      <c r="O768" s="243"/>
      <c r="P768" s="244" t="s">
        <v>7</v>
      </c>
      <c r="Q768" s="245"/>
      <c r="R768" s="123"/>
      <c r="S768" s="242" t="s">
        <v>34</v>
      </c>
      <c r="T768" s="243"/>
      <c r="U768" s="244" t="s">
        <v>35</v>
      </c>
      <c r="V768" s="245"/>
      <c r="W768" s="123"/>
      <c r="X768" s="242" t="s">
        <v>47</v>
      </c>
      <c r="Y768" s="243"/>
      <c r="Z768" s="244" t="s">
        <v>48</v>
      </c>
      <c r="AA768" s="245"/>
      <c r="AB768" s="127"/>
      <c r="AC768" s="242" t="s">
        <v>63</v>
      </c>
      <c r="AD768" s="243"/>
      <c r="AE768" s="244" t="s">
        <v>8</v>
      </c>
      <c r="AF768" s="245"/>
      <c r="AG768" s="123"/>
      <c r="AH768" s="242" t="s">
        <v>78</v>
      </c>
      <c r="AI768" s="243"/>
      <c r="AJ768" s="244" t="s">
        <v>79</v>
      </c>
      <c r="AK768" s="245"/>
      <c r="AL768" s="127"/>
      <c r="AM768" s="242" t="s">
        <v>67</v>
      </c>
      <c r="AN768" s="243"/>
      <c r="AO768" s="244" t="s">
        <v>66</v>
      </c>
      <c r="AP768" s="245"/>
      <c r="AQ768" s="123"/>
      <c r="AR768" s="242" t="s">
        <v>83</v>
      </c>
      <c r="AS768" s="243"/>
      <c r="AT768" s="244" t="s">
        <v>82</v>
      </c>
      <c r="AU768" s="245"/>
      <c r="AV768" s="127"/>
      <c r="AW768" s="242" t="s">
        <v>71</v>
      </c>
      <c r="AX768" s="243"/>
      <c r="AY768" s="244" t="s">
        <v>70</v>
      </c>
      <c r="AZ768" s="245"/>
      <c r="BA768" s="123"/>
      <c r="BB768" s="124" t="s">
        <v>87</v>
      </c>
      <c r="BC768" s="125"/>
      <c r="BD768" s="122" t="s">
        <v>86</v>
      </c>
      <c r="BE768" s="126"/>
      <c r="BF768" s="127"/>
      <c r="BG768" s="242" t="s">
        <v>74</v>
      </c>
      <c r="BH768" s="243"/>
      <c r="BI768" s="244" t="s">
        <v>75</v>
      </c>
      <c r="BJ768" s="245"/>
      <c r="BK768" s="123"/>
      <c r="BL768" s="242" t="s">
        <v>91</v>
      </c>
      <c r="BM768" s="243"/>
      <c r="BN768" s="244" t="s">
        <v>90</v>
      </c>
      <c r="BO768" s="245"/>
      <c r="BP768" s="123"/>
      <c r="BQ768" s="35" t="s">
        <v>166</v>
      </c>
      <c r="BS768" s="66" t="s">
        <v>121</v>
      </c>
      <c r="BT768" s="65"/>
      <c r="BU768" s="8"/>
      <c r="BV768" s="8"/>
      <c r="BW768" s="88"/>
      <c r="BX768" s="57"/>
      <c r="BY768" s="8"/>
      <c r="BZ768" s="8"/>
      <c r="CA768" s="8"/>
    </row>
    <row r="769" spans="2:79" ht="18.649999999999999" customHeight="1" thickTop="1" thickBot="1">
      <c r="D769" s="15">
        <v>0</v>
      </c>
      <c r="E769" s="145">
        <f t="shared" ref="E769" si="7557">(1/$E$8)*SIN($B766*$F$8)</f>
        <v>0.21577477067693276</v>
      </c>
      <c r="F769" s="15">
        <f t="shared" ref="F769" si="7558">COS($F$8*$B766)</f>
        <v>0.76221469091972616</v>
      </c>
      <c r="G769" s="37">
        <v>0</v>
      </c>
      <c r="I769" s="21">
        <v>0</v>
      </c>
      <c r="J769" s="24">
        <f t="shared" ref="J769" si="7559">(TAN($K$8*$B766))/$J$8</f>
        <v>-14.152420208065353</v>
      </c>
      <c r="K769" s="22">
        <v>1</v>
      </c>
      <c r="L769" s="23">
        <v>0</v>
      </c>
      <c r="N769" s="21">
        <f t="shared" ref="N769" si="7560">D769*I766+F769*I769-E769*J766-G769*J769</f>
        <v>0</v>
      </c>
      <c r="O769" s="24">
        <f t="shared" ref="O769" si="7561">(D769*J766+E769*I766+F769*J769+G769*I769)</f>
        <v>-10.571407823979685</v>
      </c>
      <c r="P769" s="22">
        <f t="shared" ref="P769" si="7562">D769*K766+F769*K769-E769*L766-G769*L769</f>
        <v>0.76221469091972616</v>
      </c>
      <c r="Q769" s="23">
        <f t="shared" ref="Q769" si="7563">(D769*L766+E769*K766+F769*L769+G769*K769)</f>
        <v>0</v>
      </c>
      <c r="S769" s="15">
        <v>0</v>
      </c>
      <c r="T769" s="145">
        <f t="shared" ref="T769" si="7564">(1/$T$8)*SIN($B766*$U$8)</f>
        <v>0.31401803762333197</v>
      </c>
      <c r="U769" s="15">
        <f t="shared" ref="U769" si="7565">COS($U$8*$B766)</f>
        <v>0.33546094917996766</v>
      </c>
      <c r="V769" s="37">
        <v>0</v>
      </c>
      <c r="X769" s="21">
        <f t="shared" ref="X769" si="7566">N769*S766+P769*S769-O769*T766-Q769*T769</f>
        <v>0</v>
      </c>
      <c r="Y769" s="24">
        <f t="shared" ref="Y769" si="7567">(N769*T766+O769*S766+P769*T769+Q769*S769)</f>
        <v>-3.3069453413104748</v>
      </c>
      <c r="Z769" s="22">
        <f t="shared" ref="Z769" si="7568">N769*U766+P769*U769-O769*V766-Q769*V769</f>
        <v>30.132207921913199</v>
      </c>
      <c r="AA769" s="23">
        <f t="shared" ref="AA769" si="7569">(N769*V766+O769*U766+P769*V769+Q769*U769)</f>
        <v>0</v>
      </c>
      <c r="AB769" s="8"/>
      <c r="AC769" s="21">
        <v>0</v>
      </c>
      <c r="AD769" s="24">
        <f t="shared" ref="AD769" si="7570">(TAN($AE$8*$B766))/$AD$8</f>
        <v>-6.2469155074442124</v>
      </c>
      <c r="AE769" s="22">
        <v>1</v>
      </c>
      <c r="AF769" s="23">
        <v>0</v>
      </c>
      <c r="AH769" s="21">
        <f t="shared" ref="AH769" si="7571">X769*AC766+Z769*AC769-Y769*AD766-AA769*AD769</f>
        <v>0</v>
      </c>
      <c r="AI769" s="24">
        <f t="shared" ref="AI769" si="7572">(X769*AD766+Y769*AC766+Z769*AD769+AA769*AC769)</f>
        <v>-191.54030228224337</v>
      </c>
      <c r="AJ769" s="22">
        <f t="shared" ref="AJ769" si="7573">X769*AE766+Z769*AE769-Y769*AF766-AA769*AF769</f>
        <v>30.132207921913199</v>
      </c>
      <c r="AK769" s="23">
        <f t="shared" ref="AK769" si="7574">(X769*AF766+Y769*AE766+Z769*AF769+AA769*AE769)</f>
        <v>0</v>
      </c>
      <c r="AL769" s="8"/>
      <c r="AM769" s="15">
        <v>0</v>
      </c>
      <c r="AN769" s="85">
        <f t="shared" ref="AN769" si="7575">(1/$AN$8)*SIN($B766*$AO$8)</f>
        <v>0.31401803762333197</v>
      </c>
      <c r="AO769" s="25">
        <f t="shared" ref="AO769" si="7576">COS($AO$8*$B766)</f>
        <v>0.33546094917996766</v>
      </c>
      <c r="AP769" s="37">
        <v>0</v>
      </c>
      <c r="AR769" s="21">
        <f t="shared" ref="AR769" si="7577">AH769*AM766+AJ769*AM769-AI769*AN766-AK769*AN769</f>
        <v>0</v>
      </c>
      <c r="AS769" s="24">
        <f t="shared" ref="AS769" si="7578">(AH769*AN766+AI769*AM766+AJ769*AN769+AK769*AM769)</f>
        <v>-54.79223480892189</v>
      </c>
      <c r="AT769" s="22">
        <f t="shared" ref="AT769" si="7579">AH769*AO766+AJ769*AO769-AI769*AP766-AK769*AP769</f>
        <v>551.43216770642209</v>
      </c>
      <c r="AU769" s="23">
        <f t="shared" ref="AU769" si="7580">(AH769*AP766+AI769*AO766+AJ769*AP769+AK769*AO769)</f>
        <v>0</v>
      </c>
      <c r="AV769" s="8"/>
      <c r="AW769" s="21">
        <v>0</v>
      </c>
      <c r="AX769" s="24">
        <f t="shared" ref="AX769" si="7581">(TAN($AY$8*$B766))/$AX$8</f>
        <v>-14.152420208065353</v>
      </c>
      <c r="AY769" s="22">
        <v>1</v>
      </c>
      <c r="AZ769" s="23">
        <v>0</v>
      </c>
      <c r="BB769" s="21">
        <f t="shared" ref="BB769" si="7582">AR769*AW766+AT769*AW769-AS769*AX766-AU769*AX769</f>
        <v>0</v>
      </c>
      <c r="BC769" s="24">
        <f t="shared" ref="BC769" si="7583">(AR769*AX766+AS769*AW766+AT769*AX769+AU769*AW769)</f>
        <v>-7858.8919884345732</v>
      </c>
      <c r="BD769" s="22">
        <f t="shared" ref="BD769" si="7584">AR769*AY766+AT769*AY769-AS769*AZ766-AU769*AZ769</f>
        <v>551.43216770642209</v>
      </c>
      <c r="BE769" s="23">
        <f t="shared" ref="BE769" si="7585">(AR769*AZ766+AS769*AY766+AT769*AZ769+AU769*AY769)</f>
        <v>0</v>
      </c>
      <c r="BF769" s="8"/>
      <c r="BG769" s="15">
        <v>0</v>
      </c>
      <c r="BH769" s="85">
        <f t="shared" ref="BH769" si="7586">(1/$BH$8)*SIN($B766*$BI$8)</f>
        <v>0.21578055223768092</v>
      </c>
      <c r="BI769" s="25">
        <f t="shared" ref="BI769" si="7587">COS($BI$8*$B766)</f>
        <v>0.76219996030176562</v>
      </c>
      <c r="BJ769" s="37">
        <v>0</v>
      </c>
      <c r="BL769" s="21">
        <f t="shared" ref="BL769" si="7588">BB769*BG766+BD769*BG769-BC769*BH766-BE769*BH769</f>
        <v>0</v>
      </c>
      <c r="BM769" s="24">
        <f t="shared" ref="BM769" si="7589">(BB769*BH766+BC769*BG766+BD769*BH769+BE769*BG769)</f>
        <v>-5871.058823931382</v>
      </c>
      <c r="BN769" s="22">
        <f t="shared" ref="BN769" si="7590">BB769*BI766+BD769*BI769-BC769*BJ766-BE769*BJ769</f>
        <v>15682.46605550124</v>
      </c>
      <c r="BO769" s="23">
        <f t="shared" ref="BO769" si="7591">(BB769*BJ766+BC769*BI766+BD769*BJ769+BE769*BI769)</f>
        <v>0</v>
      </c>
      <c r="BQ769" s="38">
        <f t="shared" ref="BQ769" si="7592">(180/PI())*ATAN(-1*(($BL$8*BM766+BO766+$BL$8*BM769+BO769)/($BL$8*BL766+BN766+$BL$8*BL769+BN769)))</f>
        <v>-48.950262967635425</v>
      </c>
      <c r="BS769" s="67">
        <f t="shared" ref="BS769" si="7593">20*LOG(((($BL$8*BL766+BN766-$BL$8*BL769-BN769)^2+($BL$8*BM766+BO766-$BL$8*BM769-BO769)^2)/(($BL$8*BL766+BN766+$BL$8*BL769+BN769)^2+($BL$8*BM766+BO766+$BL$8*BM769+BO769)^2))^0.5)</f>
        <v>-7.6160191809651212E-9</v>
      </c>
      <c r="BT769" s="65"/>
      <c r="BU769" s="8"/>
      <c r="BV769" s="8"/>
      <c r="BW769" s="88"/>
      <c r="BX769" s="57"/>
      <c r="BY769" s="8"/>
      <c r="BZ769" s="8"/>
      <c r="CA769" s="8"/>
    </row>
    <row r="770" spans="2:79" ht="18.649999999999999" customHeight="1">
      <c r="BS770" s="32"/>
      <c r="BU770" s="8"/>
      <c r="BV770" s="8"/>
      <c r="BW770" s="88"/>
      <c r="BX770" s="57"/>
      <c r="BY770" s="8"/>
      <c r="BZ770" s="8"/>
      <c r="CA770" s="8"/>
    </row>
    <row r="771" spans="2:79" ht="18.649999999999999" customHeight="1" thickBot="1">
      <c r="D771" s="8"/>
      <c r="E771" s="8" t="s">
        <v>93</v>
      </c>
      <c r="F771" s="8"/>
      <c r="G771" s="8"/>
      <c r="H771" s="8"/>
      <c r="I771" s="8"/>
      <c r="J771" s="8" t="s">
        <v>94</v>
      </c>
      <c r="K771" s="8"/>
      <c r="L771" s="8"/>
      <c r="M771" s="8"/>
      <c r="N771" s="8"/>
      <c r="O771" s="8" t="s">
        <v>95</v>
      </c>
      <c r="P771" s="8"/>
      <c r="Q771" s="8"/>
      <c r="R771" s="8"/>
      <c r="S771" s="8"/>
      <c r="T771" s="8" t="s">
        <v>96</v>
      </c>
      <c r="U771" s="8"/>
      <c r="V771" s="8"/>
      <c r="W771" s="8"/>
      <c r="X771" s="8"/>
      <c r="Y771" s="8" t="s">
        <v>97</v>
      </c>
      <c r="Z771" s="8"/>
      <c r="AA771" s="8"/>
      <c r="AB771" s="8"/>
      <c r="AC771" s="8"/>
      <c r="AD771" s="8" t="s">
        <v>98</v>
      </c>
      <c r="AE771" s="8"/>
      <c r="AF771" s="8"/>
      <c r="AG771" s="8"/>
      <c r="AH771" s="8"/>
      <c r="AI771" s="8" t="s">
        <v>99</v>
      </c>
      <c r="AJ771" s="8"/>
      <c r="AK771" s="8"/>
      <c r="AL771" s="8"/>
      <c r="AM771" s="8"/>
      <c r="AN771" s="8" t="s">
        <v>96</v>
      </c>
      <c r="AO771" s="8"/>
      <c r="AP771" s="8"/>
      <c r="AQ771" s="8"/>
      <c r="AR771" s="8"/>
      <c r="AS771" s="8" t="s">
        <v>100</v>
      </c>
      <c r="AT771" s="8"/>
      <c r="AU771" s="8"/>
      <c r="AV771" s="8"/>
      <c r="AW771" s="8"/>
      <c r="AX771" s="8" t="s">
        <v>94</v>
      </c>
      <c r="AY771" s="8"/>
      <c r="AZ771" s="8"/>
      <c r="BA771" s="8"/>
      <c r="BB771" s="8"/>
      <c r="BC771" s="8" t="s">
        <v>101</v>
      </c>
      <c r="BD771" s="8"/>
      <c r="BE771" s="8"/>
      <c r="BF771" s="8"/>
      <c r="BG771" s="8"/>
      <c r="BH771" s="8" t="s">
        <v>96</v>
      </c>
      <c r="BI771" s="8"/>
      <c r="BJ771" s="8"/>
      <c r="BK771" s="8"/>
      <c r="BL771" s="8"/>
      <c r="BM771" s="8" t="s">
        <v>102</v>
      </c>
      <c r="BN771" s="8"/>
      <c r="BO771" s="8"/>
      <c r="BP771" s="8"/>
      <c r="BU771" s="8"/>
      <c r="BV771" s="8"/>
      <c r="BW771" s="88"/>
      <c r="BX771" s="57"/>
      <c r="BY771" s="8"/>
      <c r="BZ771" s="8"/>
      <c r="CA771" s="8"/>
    </row>
    <row r="772" spans="2:79" ht="18.649999999999999" customHeight="1" thickBot="1">
      <c r="B772" s="16"/>
      <c r="D772" s="250" t="s">
        <v>22</v>
      </c>
      <c r="E772" s="251"/>
      <c r="F772" s="252" t="s">
        <v>23</v>
      </c>
      <c r="G772" s="253"/>
      <c r="H772" s="123"/>
      <c r="I772" s="242" t="s">
        <v>1</v>
      </c>
      <c r="J772" s="243"/>
      <c r="K772" s="244" t="s">
        <v>2</v>
      </c>
      <c r="L772" s="245"/>
      <c r="M772" s="123"/>
      <c r="N772" s="242" t="s">
        <v>43</v>
      </c>
      <c r="O772" s="243"/>
      <c r="P772" s="244" t="s">
        <v>44</v>
      </c>
      <c r="Q772" s="245"/>
      <c r="R772" s="123"/>
      <c r="S772" s="242" t="s">
        <v>32</v>
      </c>
      <c r="T772" s="243"/>
      <c r="U772" s="244" t="s">
        <v>33</v>
      </c>
      <c r="V772" s="245"/>
      <c r="W772" s="123"/>
      <c r="X772" s="242" t="s">
        <v>45</v>
      </c>
      <c r="Y772" s="243"/>
      <c r="Z772" s="244" t="s">
        <v>46</v>
      </c>
      <c r="AA772" s="245"/>
      <c r="AB772" s="127"/>
      <c r="AC772" s="242" t="s">
        <v>62</v>
      </c>
      <c r="AD772" s="243"/>
      <c r="AE772" s="244" t="s">
        <v>3</v>
      </c>
      <c r="AF772" s="245"/>
      <c r="AG772" s="123"/>
      <c r="AH772" s="242" t="s">
        <v>76</v>
      </c>
      <c r="AI772" s="243"/>
      <c r="AJ772" s="244" t="s">
        <v>77</v>
      </c>
      <c r="AK772" s="245"/>
      <c r="AL772" s="127"/>
      <c r="AM772" s="242" t="s">
        <v>64</v>
      </c>
      <c r="AN772" s="243"/>
      <c r="AO772" s="244" t="s">
        <v>65</v>
      </c>
      <c r="AP772" s="245"/>
      <c r="AQ772" s="123"/>
      <c r="AR772" s="242" t="s">
        <v>80</v>
      </c>
      <c r="AS772" s="243"/>
      <c r="AT772" s="244" t="s">
        <v>81</v>
      </c>
      <c r="AU772" s="245"/>
      <c r="AV772" s="127"/>
      <c r="AW772" s="242" t="s">
        <v>68</v>
      </c>
      <c r="AX772" s="243"/>
      <c r="AY772" s="244" t="s">
        <v>69</v>
      </c>
      <c r="AZ772" s="245"/>
      <c r="BA772" s="123"/>
      <c r="BB772" s="246" t="s">
        <v>84</v>
      </c>
      <c r="BC772" s="247"/>
      <c r="BD772" s="248" t="s">
        <v>85</v>
      </c>
      <c r="BE772" s="249"/>
      <c r="BF772" s="127"/>
      <c r="BG772" s="242" t="s">
        <v>72</v>
      </c>
      <c r="BH772" s="243"/>
      <c r="BI772" s="244" t="s">
        <v>73</v>
      </c>
      <c r="BJ772" s="245"/>
      <c r="BK772" s="123"/>
      <c r="BL772" s="242" t="s">
        <v>88</v>
      </c>
      <c r="BM772" s="243"/>
      <c r="BN772" s="244" t="s">
        <v>89</v>
      </c>
      <c r="BO772" s="245"/>
      <c r="BP772" s="123"/>
      <c r="BQ772" s="19" t="s">
        <v>165</v>
      </c>
      <c r="BS772" s="63" t="s">
        <v>120</v>
      </c>
      <c r="BT772" s="4"/>
      <c r="BU772" s="8"/>
      <c r="BV772" s="8"/>
      <c r="BW772" s="88"/>
      <c r="BX772" s="57"/>
      <c r="BY772" s="8"/>
      <c r="BZ772" s="8"/>
      <c r="CA772" s="8"/>
    </row>
    <row r="773" spans="2:79" ht="18.649999999999999" customHeight="1" thickTop="1" thickBot="1">
      <c r="B773" s="39">
        <v>2.14</v>
      </c>
      <c r="D773" s="25">
        <f t="shared" ref="D773" si="7594">COS($F$8*$B773)</f>
        <v>0.75789827831850165</v>
      </c>
      <c r="E773" s="26">
        <v>0</v>
      </c>
      <c r="F773" s="10">
        <v>0</v>
      </c>
      <c r="G773" s="85">
        <f t="shared" ref="G773" si="7595">$E$8*SIN($B773*$F$8)</f>
        <v>1.9571182379960232</v>
      </c>
      <c r="I773" s="21">
        <v>1</v>
      </c>
      <c r="J773" s="24">
        <v>0</v>
      </c>
      <c r="K773" s="22">
        <v>0</v>
      </c>
      <c r="L773" s="23">
        <v>0</v>
      </c>
      <c r="N773" s="21">
        <f t="shared" ref="N773" si="7596">D773*I773+F773*I776-E773*J773-G773*J776</f>
        <v>24.675365400150518</v>
      </c>
      <c r="O773" s="24">
        <f t="shared" ref="O773" si="7597">(D773*J773+E773*I773+F773*J776+G773*I776)</f>
        <v>0</v>
      </c>
      <c r="P773" s="22">
        <f t="shared" ref="P773" si="7598">D773*K773+F773*K776-E773*L773-G773*L776</f>
        <v>0</v>
      </c>
      <c r="Q773" s="23">
        <f t="shared" ref="Q773" si="7599">(D773*L773+E773*K773+F773*L776+G773*K776)</f>
        <v>1.9571182379960232</v>
      </c>
      <c r="S773" s="25">
        <f t="shared" ref="S773" si="7600">COS($U$8*$B773)</f>
        <v>0.32451881165319885</v>
      </c>
      <c r="T773" s="26">
        <v>0</v>
      </c>
      <c r="U773" s="10">
        <v>0</v>
      </c>
      <c r="V773" s="85">
        <f t="shared" ref="V773" si="7601">$T$8*SIN($B773*$U$8)</f>
        <v>2.8376377266925319</v>
      </c>
      <c r="X773" s="21">
        <f t="shared" ref="X773" si="7602">N773*S773+P773*S776-O773*T773-Q773*T776</f>
        <v>7.3905544181280245</v>
      </c>
      <c r="Y773" s="24">
        <f t="shared" ref="Y773" si="7603">(N773*T773+O773*S773+P773*T776+Q773*S776)</f>
        <v>0</v>
      </c>
      <c r="Z773" s="22">
        <f t="shared" ref="Z773" si="7604">N773*U773+P773*U776-O773*V773-Q773*V776</f>
        <v>0</v>
      </c>
      <c r="AA773" s="23">
        <f t="shared" ref="AA773" si="7605">(N773*V773+O773*U773+P773*V776+Q773*U776)</f>
        <v>70.654869464249941</v>
      </c>
      <c r="AB773" s="8"/>
      <c r="AC773" s="21">
        <v>1</v>
      </c>
      <c r="AD773" s="24">
        <v>0</v>
      </c>
      <c r="AE773" s="22">
        <v>0</v>
      </c>
      <c r="AF773" s="23">
        <v>0</v>
      </c>
      <c r="AH773" s="21">
        <f t="shared" ref="AH773" si="7606">X773*AC773+Z773*AC776-Y773*AD773-AA773*AD776</f>
        <v>416.73083310939273</v>
      </c>
      <c r="AI773" s="24">
        <f t="shared" ref="AI773" si="7607">(X773*AD773+Y773*AC773+Z773*AD776+AA773*AC776)</f>
        <v>0</v>
      </c>
      <c r="AJ773" s="22">
        <f t="shared" ref="AJ773" si="7608">X773*AE773+Z773*AE776-Y773*AF773-AA773*AF776</f>
        <v>0</v>
      </c>
      <c r="AK773" s="23">
        <f t="shared" ref="AK773" si="7609">(X773*AF773+Y773*AE773+Z773*AF776+AA773*AE776)</f>
        <v>70.654869464249941</v>
      </c>
      <c r="AL773" s="8"/>
      <c r="AM773" s="25">
        <f t="shared" ref="AM773" si="7610">COS($AO$8*$B773)</f>
        <v>0.32451881165319885</v>
      </c>
      <c r="AN773" s="26">
        <v>0</v>
      </c>
      <c r="AO773" s="10">
        <v>0</v>
      </c>
      <c r="AP773" s="85">
        <f t="shared" ref="AP773" si="7611">$AN$8*SIN($B773*$AO$8)</f>
        <v>2.8376377266925319</v>
      </c>
      <c r="AR773" s="21">
        <f t="shared" ref="AR773" si="7612">AH773*AM773+AJ773*AM776-AI773*AN773-AK773*AN776</f>
        <v>112.96000327698636</v>
      </c>
      <c r="AS773" s="24">
        <f t="shared" ref="AS773" si="7613">(AH773*AN773+AI773*AM773+AJ773*AN776+AK773*AM776)</f>
        <v>0</v>
      </c>
      <c r="AT773" s="22">
        <f t="shared" ref="AT773" si="7614">AH773*AO773+AJ773*AO776-AI773*AP773-AK773*AP776</f>
        <v>0</v>
      </c>
      <c r="AU773" s="23">
        <f t="shared" ref="AU773" si="7615">(AH773*AP773+AI773*AO773+AJ773*AP776+AK773*AO776)</f>
        <v>1205.4599681832724</v>
      </c>
      <c r="AV773" s="8"/>
      <c r="AW773" s="21">
        <v>1</v>
      </c>
      <c r="AX773" s="24">
        <v>0</v>
      </c>
      <c r="AY773" s="22">
        <v>0</v>
      </c>
      <c r="AZ773" s="23">
        <v>0</v>
      </c>
      <c r="BB773" s="21">
        <f t="shared" ref="BB773" si="7616">AR773*AW773+AT773*AW776-AS773*AX773-AU773*AX776</f>
        <v>14844.593788075772</v>
      </c>
      <c r="BC773" s="24">
        <f t="shared" ref="BC773" si="7617">(AR773*AX773+AS773*AW773+AT773*AX776+AU773*AW776)</f>
        <v>0</v>
      </c>
      <c r="BD773" s="22">
        <f t="shared" ref="BD773" si="7618">AR773*AY773+AT773*AY776-AS773*AZ773-AU773*AZ776</f>
        <v>0</v>
      </c>
      <c r="BE773" s="23">
        <f t="shared" ref="BE773" si="7619">(AR773*AZ773+AS773*AY773+AT773*AZ776+AU773*AY776)</f>
        <v>1205.4599681832724</v>
      </c>
      <c r="BF773" s="8"/>
      <c r="BG773" s="25">
        <f t="shared" ref="BG773" si="7620">COS($BI$8*$B773)</f>
        <v>0.75788329276646904</v>
      </c>
      <c r="BH773" s="26">
        <v>0</v>
      </c>
      <c r="BI773" s="10">
        <v>0</v>
      </c>
      <c r="BJ773" s="85">
        <f t="shared" ref="BJ773" si="7621">$BH$8*SIN($B773*$BI$8)</f>
        <v>1.9571704654702644</v>
      </c>
      <c r="BL773" s="21">
        <f t="shared" ref="BL773" si="7622">BB773*BG773+BD773*BG776-BC773*BH773-BE773*BH776</f>
        <v>10988.326214661423</v>
      </c>
      <c r="BM773" s="24">
        <f t="shared" ref="BM773" si="7623">(BB773*BH773+BC773*BG773+BD773*BH776+BE773*BG776)</f>
        <v>0</v>
      </c>
      <c r="BN773" s="22">
        <f t="shared" ref="BN773" si="7624">BB773*BI773+BD773*BI776-BC773*BJ773-BE773*BJ776</f>
        <v>0</v>
      </c>
      <c r="BO773" s="23">
        <f t="shared" ref="BO773" si="7625">(BB773*BJ773+BC773*BI773+BD773*BJ776+BE773*BI776)</f>
        <v>29966.998503910156</v>
      </c>
      <c r="BQ773" s="27">
        <f t="shared" ref="BQ773" si="7626">20*LOG((2*$BL$8)/(($BL$8*BL773+BN773+$BL$8*BL776+BN776)^2+($BL$8*BM773+BO773+$BL$8*BM776+BO776)^2)^0.5)</f>
        <v>-84.608057142380076</v>
      </c>
      <c r="BS773" s="64">
        <f t="shared" ref="BS773" si="7627">((BL773^2+BM773^2)/(BL776^2+BM776^2))^0.5</f>
        <v>2.7270409720813924</v>
      </c>
      <c r="BT773" s="4"/>
      <c r="BU773" s="8"/>
      <c r="BV773" s="8"/>
      <c r="BW773" s="88"/>
      <c r="BX773" s="57"/>
      <c r="BY773" s="8"/>
      <c r="BZ773" s="8"/>
      <c r="CA773" s="8"/>
    </row>
    <row r="774" spans="2:79" ht="18.649999999999999" customHeight="1" thickBot="1">
      <c r="D774" s="25"/>
      <c r="E774" s="10"/>
      <c r="F774" s="10"/>
      <c r="G774" s="31"/>
      <c r="I774" s="29"/>
      <c r="L774" s="30"/>
      <c r="N774" s="29"/>
      <c r="Q774" s="30"/>
      <c r="S774" s="29"/>
      <c r="V774" s="30"/>
      <c r="X774" s="29"/>
      <c r="AA774" s="30"/>
      <c r="AC774" s="29"/>
      <c r="AF774" s="30"/>
      <c r="AH774" s="29"/>
      <c r="AK774" s="30"/>
      <c r="AM774" s="29"/>
      <c r="AP774" s="30"/>
      <c r="AR774" s="29"/>
      <c r="AU774" s="30"/>
      <c r="AW774" s="29"/>
      <c r="AZ774" s="30"/>
      <c r="BB774" s="29"/>
      <c r="BE774" s="30"/>
      <c r="BG774" s="29"/>
      <c r="BJ774" s="30"/>
      <c r="BL774" s="29"/>
      <c r="BO774" s="30"/>
      <c r="BS774" s="65"/>
      <c r="BT774" s="65"/>
      <c r="BU774" s="8"/>
      <c r="BV774" s="8"/>
      <c r="BW774" s="88"/>
      <c r="BX774" s="57"/>
      <c r="BY774" s="8"/>
      <c r="BZ774" s="8"/>
      <c r="CA774" s="8"/>
    </row>
    <row r="775" spans="2:79" ht="18.649999999999999" customHeight="1" thickBot="1">
      <c r="D775" s="254" t="s">
        <v>24</v>
      </c>
      <c r="E775" s="255"/>
      <c r="F775" s="256" t="s">
        <v>25</v>
      </c>
      <c r="G775" s="257"/>
      <c r="H775" s="123"/>
      <c r="I775" s="242" t="s">
        <v>4</v>
      </c>
      <c r="J775" s="243"/>
      <c r="K775" s="244" t="s">
        <v>5</v>
      </c>
      <c r="L775" s="245"/>
      <c r="M775" s="123"/>
      <c r="N775" s="242" t="s">
        <v>6</v>
      </c>
      <c r="O775" s="243"/>
      <c r="P775" s="244" t="s">
        <v>7</v>
      </c>
      <c r="Q775" s="245"/>
      <c r="R775" s="123"/>
      <c r="S775" s="242" t="s">
        <v>34</v>
      </c>
      <c r="T775" s="243"/>
      <c r="U775" s="244" t="s">
        <v>35</v>
      </c>
      <c r="V775" s="245"/>
      <c r="W775" s="123"/>
      <c r="X775" s="242" t="s">
        <v>47</v>
      </c>
      <c r="Y775" s="243"/>
      <c r="Z775" s="244" t="s">
        <v>48</v>
      </c>
      <c r="AA775" s="245"/>
      <c r="AB775" s="127"/>
      <c r="AC775" s="242" t="s">
        <v>63</v>
      </c>
      <c r="AD775" s="243"/>
      <c r="AE775" s="244" t="s">
        <v>8</v>
      </c>
      <c r="AF775" s="245"/>
      <c r="AG775" s="123"/>
      <c r="AH775" s="242" t="s">
        <v>78</v>
      </c>
      <c r="AI775" s="243"/>
      <c r="AJ775" s="244" t="s">
        <v>79</v>
      </c>
      <c r="AK775" s="245"/>
      <c r="AL775" s="127"/>
      <c r="AM775" s="242" t="s">
        <v>67</v>
      </c>
      <c r="AN775" s="243"/>
      <c r="AO775" s="244" t="s">
        <v>66</v>
      </c>
      <c r="AP775" s="245"/>
      <c r="AQ775" s="123"/>
      <c r="AR775" s="242" t="s">
        <v>83</v>
      </c>
      <c r="AS775" s="243"/>
      <c r="AT775" s="244" t="s">
        <v>82</v>
      </c>
      <c r="AU775" s="245"/>
      <c r="AV775" s="127"/>
      <c r="AW775" s="242" t="s">
        <v>71</v>
      </c>
      <c r="AX775" s="243"/>
      <c r="AY775" s="244" t="s">
        <v>70</v>
      </c>
      <c r="AZ775" s="245"/>
      <c r="BA775" s="123"/>
      <c r="BB775" s="124" t="s">
        <v>87</v>
      </c>
      <c r="BC775" s="125"/>
      <c r="BD775" s="122" t="s">
        <v>86</v>
      </c>
      <c r="BE775" s="126"/>
      <c r="BF775" s="127"/>
      <c r="BG775" s="242" t="s">
        <v>74</v>
      </c>
      <c r="BH775" s="243"/>
      <c r="BI775" s="244" t="s">
        <v>75</v>
      </c>
      <c r="BJ775" s="245"/>
      <c r="BK775" s="123"/>
      <c r="BL775" s="242" t="s">
        <v>91</v>
      </c>
      <c r="BM775" s="243"/>
      <c r="BN775" s="244" t="s">
        <v>90</v>
      </c>
      <c r="BO775" s="245"/>
      <c r="BP775" s="123"/>
      <c r="BQ775" s="35" t="s">
        <v>166</v>
      </c>
      <c r="BS775" s="66" t="s">
        <v>121</v>
      </c>
      <c r="BT775" s="65"/>
      <c r="BU775" s="8"/>
      <c r="BV775" s="8"/>
      <c r="BW775" s="88"/>
      <c r="BX775" s="57"/>
      <c r="BY775" s="8"/>
      <c r="BZ775" s="8"/>
      <c r="CA775" s="8"/>
    </row>
    <row r="776" spans="2:79" ht="18.649999999999999" customHeight="1" thickTop="1" thickBot="1">
      <c r="D776" s="15">
        <v>0</v>
      </c>
      <c r="E776" s="145">
        <f t="shared" ref="E776" si="7628">(1/$E$8)*SIN($B773*$F$8)</f>
        <v>0.21745758199955814</v>
      </c>
      <c r="F776" s="15">
        <f t="shared" ref="F776" si="7629">COS($F$8*$B773)</f>
        <v>0.75789827831850165</v>
      </c>
      <c r="G776" s="37">
        <v>0</v>
      </c>
      <c r="I776" s="21">
        <v>0</v>
      </c>
      <c r="J776" s="24">
        <f t="shared" ref="J776" si="7630">(TAN($K$8*$B773))/$J$8</f>
        <v>-12.220757365340445</v>
      </c>
      <c r="K776" s="22">
        <v>1</v>
      </c>
      <c r="L776" s="23">
        <v>0</v>
      </c>
      <c r="N776" s="21">
        <f t="shared" ref="N776" si="7631">D776*I773+F776*I776-E776*J773-G776*J776</f>
        <v>0</v>
      </c>
      <c r="O776" s="24">
        <f t="shared" ref="O776" si="7632">(D776*J773+E776*I773+F776*J776+G776*I776)</f>
        <v>-9.0446333849401146</v>
      </c>
      <c r="P776" s="22">
        <f t="shared" ref="P776" si="7633">D776*K773+F776*K776-E776*L773-G776*L776</f>
        <v>0.75789827831850165</v>
      </c>
      <c r="Q776" s="23">
        <f t="shared" ref="Q776" si="7634">(D776*L773+E776*K773+F776*L776+G776*K776)</f>
        <v>0</v>
      </c>
      <c r="S776" s="15">
        <v>0</v>
      </c>
      <c r="T776" s="145">
        <f t="shared" ref="T776" si="7635">(1/$T$8)*SIN($B773*$U$8)</f>
        <v>0.31529308074361462</v>
      </c>
      <c r="U776" s="15">
        <f t="shared" ref="U776" si="7636">COS($U$8*$B773)</f>
        <v>0.32451881165319885</v>
      </c>
      <c r="V776" s="37">
        <v>0</v>
      </c>
      <c r="X776" s="21">
        <f t="shared" ref="X776" si="7637">N776*S773+P776*S776-O776*T773-Q776*T776</f>
        <v>0</v>
      </c>
      <c r="Y776" s="24">
        <f t="shared" ref="Y776" si="7638">(N776*T773+O776*S773+P776*T776+Q776*S776)</f>
        <v>-2.6961935948582934</v>
      </c>
      <c r="Z776" s="22">
        <f t="shared" ref="Z776" si="7639">N776*U773+P776*U776-O776*V773-Q776*V776</f>
        <v>25.911345165842775</v>
      </c>
      <c r="AA776" s="23">
        <f t="shared" ref="AA776" si="7640">(N776*V773+O776*U773+P776*V776+Q776*U776)</f>
        <v>0</v>
      </c>
      <c r="AB776" s="8"/>
      <c r="AC776" s="21">
        <v>0</v>
      </c>
      <c r="AD776" s="24">
        <f t="shared" ref="AD776" si="7641">(TAN($AE$8*$B773))/$AD$8</f>
        <v>-5.793518292442438</v>
      </c>
      <c r="AE776" s="22">
        <v>1</v>
      </c>
      <c r="AF776" s="23">
        <v>0</v>
      </c>
      <c r="AH776" s="21">
        <f t="shared" ref="AH776" si="7642">X776*AC773+Z776*AC776-Y776*AD773-AA776*AD776</f>
        <v>0</v>
      </c>
      <c r="AI776" s="24">
        <f t="shared" ref="AI776" si="7643">(X776*AD773+Y776*AC773+Z776*AD776+AA776*AC776)</f>
        <v>-152.81404579495836</v>
      </c>
      <c r="AJ776" s="22">
        <f t="shared" ref="AJ776" si="7644">X776*AE773+Z776*AE776-Y776*AF773-AA776*AF776</f>
        <v>25.911345165842775</v>
      </c>
      <c r="AK776" s="23">
        <f t="shared" ref="AK776" si="7645">(X776*AF773+Y776*AE773+Z776*AF776+AA776*AE776)</f>
        <v>0</v>
      </c>
      <c r="AL776" s="8"/>
      <c r="AM776" s="15">
        <v>0</v>
      </c>
      <c r="AN776" s="85">
        <f t="shared" ref="AN776" si="7646">(1/$AN$8)*SIN($B773*$AO$8)</f>
        <v>0.31529308074361462</v>
      </c>
      <c r="AO776" s="25">
        <f t="shared" ref="AO776" si="7647">COS($AO$8*$B773)</f>
        <v>0.32451881165319885</v>
      </c>
      <c r="AP776" s="37">
        <v>0</v>
      </c>
      <c r="AR776" s="21">
        <f t="shared" ref="AR776" si="7648">AH776*AM773+AJ776*AM776-AI776*AN773-AK776*AN776</f>
        <v>0</v>
      </c>
      <c r="AS776" s="24">
        <f t="shared" ref="AS776" si="7649">(AH776*AN773+AI776*AM773+AJ776*AN776+AK776*AM776)</f>
        <v>-41.421364701747663</v>
      </c>
      <c r="AT776" s="22">
        <f t="shared" ref="AT776" si="7650">AH776*AO773+AJ776*AO776-AI776*AP773-AK776*AP776</f>
        <v>442.03962045784925</v>
      </c>
      <c r="AU776" s="23">
        <f t="shared" ref="AU776" si="7651">(AH776*AP773+AI776*AO773+AJ776*AP776+AK776*AO776)</f>
        <v>0</v>
      </c>
      <c r="AV776" s="8"/>
      <c r="AW776" s="21">
        <v>0</v>
      </c>
      <c r="AX776" s="24">
        <f t="shared" ref="AX776" si="7652">(TAN($AY$8*$B773))/$AX$8</f>
        <v>-12.220757365340445</v>
      </c>
      <c r="AY776" s="22">
        <v>1</v>
      </c>
      <c r="AZ776" s="23">
        <v>0</v>
      </c>
      <c r="BB776" s="21">
        <f t="shared" ref="BB776" si="7653">AR776*AW773+AT776*AW776-AS776*AX773-AU776*AX776</f>
        <v>0</v>
      </c>
      <c r="BC776" s="24">
        <f t="shared" ref="BC776" si="7654">(AR776*AX773+AS776*AW773+AT776*AX776+AU776*AW776)</f>
        <v>-5443.4803121843042</v>
      </c>
      <c r="BD776" s="22">
        <f t="shared" ref="BD776" si="7655">AR776*AY773+AT776*AY776-AS776*AZ773-AU776*AZ776</f>
        <v>442.03962045784925</v>
      </c>
      <c r="BE776" s="23">
        <f t="shared" ref="BE776" si="7656">(AR776*AZ773+AS776*AY773+AT776*AZ776+AU776*AY776)</f>
        <v>0</v>
      </c>
      <c r="BF776" s="8"/>
      <c r="BG776" s="15">
        <v>0</v>
      </c>
      <c r="BH776" s="85">
        <f t="shared" ref="BH776" si="7657">(1/$BH$8)*SIN($B773*$BI$8)</f>
        <v>0.2174633850522516</v>
      </c>
      <c r="BI776" s="25">
        <f t="shared" ref="BI776" si="7658">COS($BI$8*$B773)</f>
        <v>0.75788329276646904</v>
      </c>
      <c r="BJ776" s="37">
        <v>0</v>
      </c>
      <c r="BL776" s="21">
        <f t="shared" ref="BL776" si="7659">BB776*BG773+BD776*BG776-BC776*BH773-BE776*BH776</f>
        <v>0</v>
      </c>
      <c r="BM776" s="24">
        <f t="shared" ref="BM776" si="7660">(BB776*BH773+BC776*BG773+BD776*BH776+BE776*BG776)</f>
        <v>-4029.3953509157109</v>
      </c>
      <c r="BN776" s="22">
        <f t="shared" ref="BN776" si="7661">BB776*BI773+BD776*BI776-BC776*BJ773-BE776*BJ776</f>
        <v>10988.833339461809</v>
      </c>
      <c r="BO776" s="23">
        <f t="shared" ref="BO776" si="7662">(BB776*BJ773+BC776*BI773+BD776*BJ776+BE776*BI776)</f>
        <v>0</v>
      </c>
      <c r="BQ776" s="38">
        <f t="shared" ref="BQ776" si="7663">(180/PI())*ATAN(-1*(($BL$8*BM773+BO773+$BL$8*BM776+BO776)/($BL$8*BL773+BN773+$BL$8*BL776+BN776)))</f>
        <v>-49.725099993494993</v>
      </c>
      <c r="BS776" s="67">
        <f t="shared" ref="BS776" si="7664">20*LOG(((($BL$8*BL773+BN773-$BL$8*BL776-BN776)^2+($BL$8*BM773+BO773-$BL$8*BM776-BO776)^2)/(($BL$8*BL773+BN773+$BL$8*BL776+BN776)^2+($BL$8*BM773+BO773+$BL$8*BM776+BO776)^2))^0.5)</f>
        <v>-1.5030679078621331E-8</v>
      </c>
      <c r="BT776" s="65"/>
      <c r="BU776" s="8"/>
      <c r="BV776" s="8"/>
      <c r="BW776" s="88"/>
      <c r="BX776" s="57"/>
      <c r="BY776" s="8"/>
      <c r="BZ776" s="8"/>
      <c r="CA776" s="8"/>
    </row>
    <row r="777" spans="2:79" ht="18.649999999999999" customHeight="1">
      <c r="BS777" s="32"/>
      <c r="BU777" s="8"/>
      <c r="BV777" s="8"/>
      <c r="BW777" s="88"/>
      <c r="BX777" s="57"/>
      <c r="BY777" s="8"/>
      <c r="BZ777" s="8"/>
      <c r="CA777" s="8"/>
    </row>
    <row r="778" spans="2:79" ht="18.649999999999999" customHeight="1" thickBot="1">
      <c r="D778" s="8"/>
      <c r="E778" s="8" t="s">
        <v>93</v>
      </c>
      <c r="F778" s="8"/>
      <c r="G778" s="8"/>
      <c r="H778" s="8"/>
      <c r="I778" s="8"/>
      <c r="J778" s="8" t="s">
        <v>94</v>
      </c>
      <c r="K778" s="8"/>
      <c r="L778" s="8"/>
      <c r="M778" s="8"/>
      <c r="N778" s="8"/>
      <c r="O778" s="8" t="s">
        <v>95</v>
      </c>
      <c r="P778" s="8"/>
      <c r="Q778" s="8"/>
      <c r="R778" s="8"/>
      <c r="S778" s="8"/>
      <c r="T778" s="8" t="s">
        <v>96</v>
      </c>
      <c r="U778" s="8"/>
      <c r="V778" s="8"/>
      <c r="W778" s="8"/>
      <c r="X778" s="8"/>
      <c r="Y778" s="8" t="s">
        <v>97</v>
      </c>
      <c r="Z778" s="8"/>
      <c r="AA778" s="8"/>
      <c r="AB778" s="8"/>
      <c r="AC778" s="8"/>
      <c r="AD778" s="8" t="s">
        <v>98</v>
      </c>
      <c r="AE778" s="8"/>
      <c r="AF778" s="8"/>
      <c r="AG778" s="8"/>
      <c r="AH778" s="8"/>
      <c r="AI778" s="8" t="s">
        <v>99</v>
      </c>
      <c r="AJ778" s="8"/>
      <c r="AK778" s="8"/>
      <c r="AL778" s="8"/>
      <c r="AM778" s="8"/>
      <c r="AN778" s="8" t="s">
        <v>96</v>
      </c>
      <c r="AO778" s="8"/>
      <c r="AP778" s="8"/>
      <c r="AQ778" s="8"/>
      <c r="AR778" s="8"/>
      <c r="AS778" s="8" t="s">
        <v>100</v>
      </c>
      <c r="AT778" s="8"/>
      <c r="AU778" s="8"/>
      <c r="AV778" s="8"/>
      <c r="AW778" s="8"/>
      <c r="AX778" s="8" t="s">
        <v>94</v>
      </c>
      <c r="AY778" s="8"/>
      <c r="AZ778" s="8"/>
      <c r="BA778" s="8"/>
      <c r="BB778" s="8"/>
      <c r="BC778" s="8" t="s">
        <v>101</v>
      </c>
      <c r="BD778" s="8"/>
      <c r="BE778" s="8"/>
      <c r="BF778" s="8"/>
      <c r="BG778" s="8"/>
      <c r="BH778" s="8" t="s">
        <v>96</v>
      </c>
      <c r="BI778" s="8"/>
      <c r="BJ778" s="8"/>
      <c r="BK778" s="8"/>
      <c r="BL778" s="8"/>
      <c r="BM778" s="8" t="s">
        <v>102</v>
      </c>
      <c r="BN778" s="8"/>
      <c r="BO778" s="8"/>
      <c r="BP778" s="8"/>
      <c r="BU778" s="8"/>
      <c r="BV778" s="8"/>
      <c r="BW778" s="88"/>
      <c r="BX778" s="57"/>
      <c r="BY778" s="8"/>
      <c r="BZ778" s="8"/>
      <c r="CA778" s="8"/>
    </row>
    <row r="779" spans="2:79" ht="18.649999999999999" customHeight="1" thickBot="1">
      <c r="B779" s="16"/>
      <c r="D779" s="250" t="s">
        <v>22</v>
      </c>
      <c r="E779" s="251"/>
      <c r="F779" s="252" t="s">
        <v>23</v>
      </c>
      <c r="G779" s="253"/>
      <c r="H779" s="123"/>
      <c r="I779" s="242" t="s">
        <v>1</v>
      </c>
      <c r="J779" s="243"/>
      <c r="K779" s="244" t="s">
        <v>2</v>
      </c>
      <c r="L779" s="245"/>
      <c r="M779" s="123"/>
      <c r="N779" s="242" t="s">
        <v>43</v>
      </c>
      <c r="O779" s="243"/>
      <c r="P779" s="244" t="s">
        <v>44</v>
      </c>
      <c r="Q779" s="245"/>
      <c r="R779" s="123"/>
      <c r="S779" s="242" t="s">
        <v>32</v>
      </c>
      <c r="T779" s="243"/>
      <c r="U779" s="244" t="s">
        <v>33</v>
      </c>
      <c r="V779" s="245"/>
      <c r="W779" s="123"/>
      <c r="X779" s="242" t="s">
        <v>45</v>
      </c>
      <c r="Y779" s="243"/>
      <c r="Z779" s="244" t="s">
        <v>46</v>
      </c>
      <c r="AA779" s="245"/>
      <c r="AB779" s="127"/>
      <c r="AC779" s="242" t="s">
        <v>62</v>
      </c>
      <c r="AD779" s="243"/>
      <c r="AE779" s="244" t="s">
        <v>3</v>
      </c>
      <c r="AF779" s="245"/>
      <c r="AG779" s="123"/>
      <c r="AH779" s="242" t="s">
        <v>76</v>
      </c>
      <c r="AI779" s="243"/>
      <c r="AJ779" s="244" t="s">
        <v>77</v>
      </c>
      <c r="AK779" s="245"/>
      <c r="AL779" s="127"/>
      <c r="AM779" s="242" t="s">
        <v>64</v>
      </c>
      <c r="AN779" s="243"/>
      <c r="AO779" s="244" t="s">
        <v>65</v>
      </c>
      <c r="AP779" s="245"/>
      <c r="AQ779" s="123"/>
      <c r="AR779" s="242" t="s">
        <v>80</v>
      </c>
      <c r="AS779" s="243"/>
      <c r="AT779" s="244" t="s">
        <v>81</v>
      </c>
      <c r="AU779" s="245"/>
      <c r="AV779" s="127"/>
      <c r="AW779" s="242" t="s">
        <v>68</v>
      </c>
      <c r="AX779" s="243"/>
      <c r="AY779" s="244" t="s">
        <v>69</v>
      </c>
      <c r="AZ779" s="245"/>
      <c r="BA779" s="123"/>
      <c r="BB779" s="246" t="s">
        <v>84</v>
      </c>
      <c r="BC779" s="247"/>
      <c r="BD779" s="248" t="s">
        <v>85</v>
      </c>
      <c r="BE779" s="249"/>
      <c r="BF779" s="127"/>
      <c r="BG779" s="242" t="s">
        <v>72</v>
      </c>
      <c r="BH779" s="243"/>
      <c r="BI779" s="244" t="s">
        <v>73</v>
      </c>
      <c r="BJ779" s="245"/>
      <c r="BK779" s="123"/>
      <c r="BL779" s="242" t="s">
        <v>88</v>
      </c>
      <c r="BM779" s="243"/>
      <c r="BN779" s="244" t="s">
        <v>89</v>
      </c>
      <c r="BO779" s="245"/>
      <c r="BP779" s="123"/>
      <c r="BQ779" s="19" t="s">
        <v>165</v>
      </c>
      <c r="BS779" s="63" t="s">
        <v>120</v>
      </c>
      <c r="BT779" s="4"/>
      <c r="BU779" s="8"/>
      <c r="BV779" s="8"/>
      <c r="BW779" s="88"/>
      <c r="BX779" s="57"/>
      <c r="BY779" s="8"/>
      <c r="BZ779" s="8"/>
      <c r="CA779" s="8"/>
    </row>
    <row r="780" spans="2:79" ht="18.649999999999999" customHeight="1" thickTop="1" thickBot="1">
      <c r="B780" s="39">
        <v>2.16</v>
      </c>
      <c r="D780" s="25">
        <f t="shared" ref="D780" si="7665">COS($F$8*$B780)</f>
        <v>0.75354842868276461</v>
      </c>
      <c r="E780" s="26">
        <v>0</v>
      </c>
      <c r="F780" s="10">
        <v>0</v>
      </c>
      <c r="G780" s="85">
        <f t="shared" ref="G780" si="7666">$E$8*SIN($B780*$F$8)</f>
        <v>1.9721771955551124</v>
      </c>
      <c r="I780" s="21">
        <v>1</v>
      </c>
      <c r="J780" s="24">
        <v>0</v>
      </c>
      <c r="K780" s="22">
        <v>0</v>
      </c>
      <c r="L780" s="23">
        <v>0</v>
      </c>
      <c r="N780" s="21">
        <f t="shared" ref="N780" si="7667">D780*I780+F780*I783-E780*J780-G780*J783</f>
        <v>21.951107643857299</v>
      </c>
      <c r="O780" s="24">
        <f t="shared" ref="O780" si="7668">(D780*J780+E780*I780+F780*J783+G780*I783)</f>
        <v>0</v>
      </c>
      <c r="P780" s="22">
        <f t="shared" ref="P780" si="7669">D780*K780+F780*K783-E780*L780-G780*L783</f>
        <v>0</v>
      </c>
      <c r="Q780" s="23">
        <f t="shared" ref="Q780" si="7670">(D780*L780+E780*K780+F780*L783+G780*K783)</f>
        <v>1.9721771955551124</v>
      </c>
      <c r="S780" s="25">
        <f t="shared" ref="S780" si="7671">COS($U$8*$B780)</f>
        <v>0.31353307113366141</v>
      </c>
      <c r="T780" s="26">
        <v>0</v>
      </c>
      <c r="U780" s="10">
        <v>0</v>
      </c>
      <c r="V780" s="85">
        <f t="shared" ref="V780" si="7672">$T$8*SIN($B780*$U$8)</f>
        <v>2.8487318441280935</v>
      </c>
      <c r="X780" s="21">
        <f t="shared" ref="X780" si="7673">N780*S780+P780*S783-O780*T780-Q780*T783</f>
        <v>6.2581533077818268</v>
      </c>
      <c r="Y780" s="24">
        <f t="shared" ref="Y780" si="7674">(N780*T780+O780*S780+P780*T783+Q780*S783)</f>
        <v>0</v>
      </c>
      <c r="Z780" s="22">
        <f t="shared" ref="Z780" si="7675">N780*U780+P780*U783-O780*V780-Q780*V783</f>
        <v>0</v>
      </c>
      <c r="AA780" s="23">
        <f t="shared" ref="AA780" si="7676">(N780*V780+O780*U780+P780*V783+Q780*U783)</f>
        <v>63.151162131882053</v>
      </c>
      <c r="AB780" s="8"/>
      <c r="AC780" s="21">
        <v>1</v>
      </c>
      <c r="AD780" s="24">
        <v>0</v>
      </c>
      <c r="AE780" s="22">
        <v>0</v>
      </c>
      <c r="AF780" s="23">
        <v>0</v>
      </c>
      <c r="AH780" s="21">
        <f t="shared" ref="AH780" si="7677">X780*AC780+Z780*AC783-Y780*AD780-AA780*AD783</f>
        <v>347.17447772860947</v>
      </c>
      <c r="AI780" s="24">
        <f t="shared" ref="AI780" si="7678">(X780*AD780+Y780*AC780+Z780*AD783+AA780*AC783)</f>
        <v>0</v>
      </c>
      <c r="AJ780" s="22">
        <f t="shared" ref="AJ780" si="7679">X780*AE780+Z780*AE783-Y780*AF780-AA780*AF783</f>
        <v>0</v>
      </c>
      <c r="AK780" s="23">
        <f t="shared" ref="AK780" si="7680">(X780*AF780+Y780*AE780+Z780*AF783+AA780*AE783)</f>
        <v>63.151162131882053</v>
      </c>
      <c r="AL780" s="8"/>
      <c r="AM780" s="25">
        <f t="shared" ref="AM780" si="7681">COS($AO$8*$B780)</f>
        <v>0.31353307113366141</v>
      </c>
      <c r="AN780" s="26">
        <v>0</v>
      </c>
      <c r="AO780" s="10">
        <v>0</v>
      </c>
      <c r="AP780" s="85">
        <f t="shared" ref="AP780" si="7682">$AN$8*SIN($B780*$AO$8)</f>
        <v>2.8487318441280935</v>
      </c>
      <c r="AR780" s="21">
        <f t="shared" ref="AR780" si="7683">AH780*AM780+AJ780*AM783-AI780*AN780-AK780*AN783</f>
        <v>88.861710603832691</v>
      </c>
      <c r="AS780" s="24">
        <f t="shared" ref="AS780" si="7684">(AH780*AN780+AI780*AM780+AJ780*AN783+AK780*AM783)</f>
        <v>0</v>
      </c>
      <c r="AT780" s="22">
        <f t="shared" ref="AT780" si="7685">AH780*AO780+AJ780*AO783-AI780*AP780-AK780*AP783</f>
        <v>0</v>
      </c>
      <c r="AU780" s="23">
        <f t="shared" ref="AU780" si="7686">(AH780*AP780+AI780*AO780+AJ780*AP783+AK780*AO783)</f>
        <v>1008.8069679828982</v>
      </c>
      <c r="AV780" s="8"/>
      <c r="AW780" s="21">
        <v>1</v>
      </c>
      <c r="AX780" s="24">
        <v>0</v>
      </c>
      <c r="AY780" s="22">
        <v>0</v>
      </c>
      <c r="AZ780" s="23">
        <v>0</v>
      </c>
      <c r="BB780" s="21">
        <f t="shared" ref="BB780" si="7687">AR780*AW780+AT780*AW783-AS780*AX780-AU780*AX783</f>
        <v>10931.825258044659</v>
      </c>
      <c r="BC780" s="24">
        <f t="shared" ref="BC780" si="7688">(AR780*AX780+AS780*AW780+AT780*AX783+AU780*AW783)</f>
        <v>0</v>
      </c>
      <c r="BD780" s="22">
        <f t="shared" ref="BD780" si="7689">AR780*AY780+AT780*AY783-AS780*AZ780-AU780*AZ783</f>
        <v>0</v>
      </c>
      <c r="BE780" s="23">
        <f t="shared" ref="BE780" si="7690">(AR780*AZ780+AS780*AY780+AT780*AZ783+AU780*AY783)</f>
        <v>1008.8069679828982</v>
      </c>
      <c r="BF780" s="8"/>
      <c r="BG780" s="25">
        <f t="shared" ref="BG780" si="7691">COS($BI$8*$B780)</f>
        <v>0.75353318669640601</v>
      </c>
      <c r="BH780" s="26">
        <v>0</v>
      </c>
      <c r="BI780" s="10">
        <v>0</v>
      </c>
      <c r="BJ780" s="85">
        <f t="shared" ref="BJ780" si="7692">$BH$8*SIN($B780*$BI$8)</f>
        <v>1.9722296085710795</v>
      </c>
      <c r="BL780" s="21">
        <f t="shared" ref="BL780" si="7693">BB780*BG780+BD780*BG783-BC780*BH780-BE780*BH783</f>
        <v>8016.4265707039094</v>
      </c>
      <c r="BM780" s="24">
        <f t="shared" ref="BM780" si="7694">(BB780*BH780+BC780*BG780+BD780*BH783+BE780*BG783)</f>
        <v>0</v>
      </c>
      <c r="BN780" s="22">
        <f t="shared" ref="BN780" si="7695">BB780*BI780+BD780*BI783-BC780*BJ780-BE780*BJ783</f>
        <v>0</v>
      </c>
      <c r="BO780" s="23">
        <f t="shared" ref="BO780" si="7696">(BB780*BJ780+BC780*BI780+BD780*BJ783+BE780*BI783)</f>
        <v>22320.238978986552</v>
      </c>
      <c r="BQ780" s="27">
        <f t="shared" ref="BQ780" si="7697">20*LOG((2*$BL$8)/(($BL$8*BL780+BN780+$BL$8*BL783+BN783)^2+($BL$8*BM780+BO780+$BL$8*BM783+BO783)^2)^0.5)</f>
        <v>-82.007243040018963</v>
      </c>
      <c r="BS780" s="64">
        <f t="shared" ref="BS780" si="7698">((BL780^2+BM780^2)/(BL783^2+BM783^2))^0.5</f>
        <v>2.784183360321359</v>
      </c>
      <c r="BT780" s="4"/>
      <c r="BU780" s="8"/>
      <c r="BV780" s="8"/>
      <c r="BW780" s="88"/>
      <c r="BX780" s="57"/>
      <c r="BY780" s="8"/>
      <c r="BZ780" s="8"/>
      <c r="CA780" s="8"/>
    </row>
    <row r="781" spans="2:79" ht="18.649999999999999" customHeight="1" thickBot="1">
      <c r="D781" s="25"/>
      <c r="E781" s="10"/>
      <c r="F781" s="10"/>
      <c r="G781" s="31"/>
      <c r="I781" s="29"/>
      <c r="L781" s="30"/>
      <c r="N781" s="29"/>
      <c r="Q781" s="30"/>
      <c r="S781" s="29"/>
      <c r="V781" s="30"/>
      <c r="X781" s="29"/>
      <c r="AA781" s="30"/>
      <c r="AC781" s="29"/>
      <c r="AF781" s="30"/>
      <c r="AH781" s="29"/>
      <c r="AK781" s="30"/>
      <c r="AM781" s="29"/>
      <c r="AP781" s="30"/>
      <c r="AR781" s="29"/>
      <c r="AU781" s="30"/>
      <c r="AW781" s="29"/>
      <c r="AZ781" s="30"/>
      <c r="BB781" s="29"/>
      <c r="BE781" s="30"/>
      <c r="BG781" s="29"/>
      <c r="BJ781" s="30"/>
      <c r="BL781" s="29"/>
      <c r="BO781" s="30"/>
      <c r="BS781" s="65"/>
      <c r="BT781" s="65"/>
      <c r="BU781" s="8"/>
      <c r="BV781" s="8"/>
      <c r="BW781" s="88"/>
      <c r="BX781" s="57"/>
      <c r="BY781" s="8"/>
      <c r="BZ781" s="8"/>
      <c r="CA781" s="8"/>
    </row>
    <row r="782" spans="2:79" ht="18.649999999999999" customHeight="1" thickBot="1">
      <c r="D782" s="254" t="s">
        <v>24</v>
      </c>
      <c r="E782" s="255"/>
      <c r="F782" s="256" t="s">
        <v>25</v>
      </c>
      <c r="G782" s="257"/>
      <c r="H782" s="123"/>
      <c r="I782" s="242" t="s">
        <v>4</v>
      </c>
      <c r="J782" s="243"/>
      <c r="K782" s="244" t="s">
        <v>5</v>
      </c>
      <c r="L782" s="245"/>
      <c r="M782" s="123"/>
      <c r="N782" s="242" t="s">
        <v>6</v>
      </c>
      <c r="O782" s="243"/>
      <c r="P782" s="244" t="s">
        <v>7</v>
      </c>
      <c r="Q782" s="245"/>
      <c r="R782" s="123"/>
      <c r="S782" s="242" t="s">
        <v>34</v>
      </c>
      <c r="T782" s="243"/>
      <c r="U782" s="244" t="s">
        <v>35</v>
      </c>
      <c r="V782" s="245"/>
      <c r="W782" s="123"/>
      <c r="X782" s="242" t="s">
        <v>47</v>
      </c>
      <c r="Y782" s="243"/>
      <c r="Z782" s="244" t="s">
        <v>48</v>
      </c>
      <c r="AA782" s="245"/>
      <c r="AB782" s="127"/>
      <c r="AC782" s="242" t="s">
        <v>63</v>
      </c>
      <c r="AD782" s="243"/>
      <c r="AE782" s="244" t="s">
        <v>8</v>
      </c>
      <c r="AF782" s="245"/>
      <c r="AG782" s="123"/>
      <c r="AH782" s="242" t="s">
        <v>78</v>
      </c>
      <c r="AI782" s="243"/>
      <c r="AJ782" s="244" t="s">
        <v>79</v>
      </c>
      <c r="AK782" s="245"/>
      <c r="AL782" s="127"/>
      <c r="AM782" s="242" t="s">
        <v>67</v>
      </c>
      <c r="AN782" s="243"/>
      <c r="AO782" s="244" t="s">
        <v>66</v>
      </c>
      <c r="AP782" s="245"/>
      <c r="AQ782" s="123"/>
      <c r="AR782" s="242" t="s">
        <v>83</v>
      </c>
      <c r="AS782" s="243"/>
      <c r="AT782" s="244" t="s">
        <v>82</v>
      </c>
      <c r="AU782" s="245"/>
      <c r="AV782" s="127"/>
      <c r="AW782" s="242" t="s">
        <v>71</v>
      </c>
      <c r="AX782" s="243"/>
      <c r="AY782" s="244" t="s">
        <v>70</v>
      </c>
      <c r="AZ782" s="245"/>
      <c r="BA782" s="123"/>
      <c r="BB782" s="124" t="s">
        <v>87</v>
      </c>
      <c r="BC782" s="125"/>
      <c r="BD782" s="122" t="s">
        <v>86</v>
      </c>
      <c r="BE782" s="126"/>
      <c r="BF782" s="127"/>
      <c r="BG782" s="242" t="s">
        <v>74</v>
      </c>
      <c r="BH782" s="243"/>
      <c r="BI782" s="244" t="s">
        <v>75</v>
      </c>
      <c r="BJ782" s="245"/>
      <c r="BK782" s="123"/>
      <c r="BL782" s="242" t="s">
        <v>91</v>
      </c>
      <c r="BM782" s="243"/>
      <c r="BN782" s="244" t="s">
        <v>90</v>
      </c>
      <c r="BO782" s="245"/>
      <c r="BP782" s="123"/>
      <c r="BQ782" s="35" t="s">
        <v>166</v>
      </c>
      <c r="BS782" s="66" t="s">
        <v>121</v>
      </c>
      <c r="BT782" s="65"/>
      <c r="BU782" s="8"/>
      <c r="BV782" s="8"/>
      <c r="BW782" s="88"/>
      <c r="BX782" s="57"/>
      <c r="BY782" s="8"/>
      <c r="BZ782" s="8"/>
      <c r="CA782" s="8"/>
    </row>
    <row r="783" spans="2:79" ht="18.649999999999999" customHeight="1" thickTop="1" thickBot="1">
      <c r="D783" s="15">
        <v>0</v>
      </c>
      <c r="E783" s="145">
        <f t="shared" ref="E783" si="7699">(1/$E$8)*SIN($B780*$F$8)</f>
        <v>0.2191307995061236</v>
      </c>
      <c r="F783" s="15">
        <f t="shared" ref="F783" si="7700">COS($F$8*$B780)</f>
        <v>0.75354842868276461</v>
      </c>
      <c r="G783" s="37">
        <v>0</v>
      </c>
      <c r="I783" s="21">
        <v>0</v>
      </c>
      <c r="J783" s="24">
        <f t="shared" ref="J783" si="7701">(TAN($K$8*$B780))/$J$8</f>
        <v>-10.748303581924349</v>
      </c>
      <c r="K783" s="22">
        <v>1</v>
      </c>
      <c r="L783" s="23">
        <v>0</v>
      </c>
      <c r="N783" s="21">
        <f t="shared" ref="N783" si="7702">D783*I780+F783*I783-E783*J780-G783*J783</f>
        <v>0</v>
      </c>
      <c r="O783" s="24">
        <f t="shared" ref="O783" si="7703">(D783*J780+E783*I780+F783*J783+G783*I783)</f>
        <v>-7.8802364756583003</v>
      </c>
      <c r="P783" s="22">
        <f t="shared" ref="P783" si="7704">D783*K780+F783*K783-E783*L780-G783*L783</f>
        <v>0.75354842868276461</v>
      </c>
      <c r="Q783" s="23">
        <f t="shared" ref="Q783" si="7705">(D783*L780+E783*K780+F783*L783+G783*K783)</f>
        <v>0</v>
      </c>
      <c r="S783" s="15">
        <v>0</v>
      </c>
      <c r="T783" s="145">
        <f t="shared" ref="T783" si="7706">(1/$T$8)*SIN($B780*$U$8)</f>
        <v>0.31652576045867709</v>
      </c>
      <c r="U783" s="15">
        <f t="shared" ref="U783" si="7707">COS($U$8*$B780)</f>
        <v>0.31353307113366141</v>
      </c>
      <c r="V783" s="37">
        <v>0</v>
      </c>
      <c r="X783" s="21">
        <f t="shared" ref="X783" si="7708">N783*S780+P783*S783-O783*T780-Q783*T783</f>
        <v>0</v>
      </c>
      <c r="Y783" s="24">
        <f t="shared" ref="Y783" si="7709">(N783*T780+O783*S780+P783*T783+Q783*S783)</f>
        <v>-2.2321972540413939</v>
      </c>
      <c r="Z783" s="22">
        <f t="shared" ref="Z783" si="7710">N783*U780+P783*U783-O783*V780-Q783*V783</f>
        <v>22.68494294056039</v>
      </c>
      <c r="AA783" s="23">
        <f t="shared" ref="AA783" si="7711">(N783*V780+O783*U780+P783*V783+Q783*U783)</f>
        <v>0</v>
      </c>
      <c r="AB783" s="8"/>
      <c r="AC783" s="21">
        <v>0</v>
      </c>
      <c r="AD783" s="24">
        <f t="shared" ref="AD783" si="7712">(TAN($AE$8*$B780))/$AD$8</f>
        <v>-5.3984172723357542</v>
      </c>
      <c r="AE783" s="22">
        <v>1</v>
      </c>
      <c r="AF783" s="23">
        <v>0</v>
      </c>
      <c r="AH783" s="21">
        <f t="shared" ref="AH783" si="7713">X783*AC780+Z783*AC783-Y783*AD780-AA783*AD783</f>
        <v>0</v>
      </c>
      <c r="AI783" s="24">
        <f t="shared" ref="AI783" si="7714">(X783*AD780+Y783*AC780+Z783*AD783+AA783*AC783)</f>
        <v>-124.69498504631363</v>
      </c>
      <c r="AJ783" s="22">
        <f t="shared" ref="AJ783" si="7715">X783*AE780+Z783*AE783-Y783*AF780-AA783*AF783</f>
        <v>22.68494294056039</v>
      </c>
      <c r="AK783" s="23">
        <f t="shared" ref="AK783" si="7716">(X783*AF780+Y783*AE780+Z783*AF783+AA783*AE783)</f>
        <v>0</v>
      </c>
      <c r="AL783" s="8"/>
      <c r="AM783" s="15">
        <v>0</v>
      </c>
      <c r="AN783" s="85">
        <f t="shared" ref="AN783" si="7717">(1/$AN$8)*SIN($B780*$AO$8)</f>
        <v>0.31652576045867709</v>
      </c>
      <c r="AO783" s="25">
        <f t="shared" ref="AO783" si="7718">COS($AO$8*$B780)</f>
        <v>0.31353307113366141</v>
      </c>
      <c r="AP783" s="37">
        <v>0</v>
      </c>
      <c r="AR783" s="21">
        <f t="shared" ref="AR783" si="7719">AH783*AM780+AJ783*AM783-AI783*AN780-AK783*AN783</f>
        <v>0</v>
      </c>
      <c r="AS783" s="24">
        <f t="shared" ref="AS783" si="7720">(AH783*AN780+AI783*AM780+AJ783*AN783+AK783*AM783)</f>
        <v>-31.915632801314121</v>
      </c>
      <c r="AT783" s="22">
        <f t="shared" ref="AT783" si="7721">AH783*AO780+AJ783*AO783-AI783*AP780-AK783*AP783</f>
        <v>362.33505453315581</v>
      </c>
      <c r="AU783" s="23">
        <f t="shared" ref="AU783" si="7722">(AH783*AP780+AI783*AO780+AJ783*AP783+AK783*AO783)</f>
        <v>0</v>
      </c>
      <c r="AV783" s="8"/>
      <c r="AW783" s="21">
        <v>0</v>
      </c>
      <c r="AX783" s="24">
        <f t="shared" ref="AX783" si="7723">(TAN($AY$8*$B780))/$AX$8</f>
        <v>-10.748303581924349</v>
      </c>
      <c r="AY783" s="22">
        <v>1</v>
      </c>
      <c r="AZ783" s="23">
        <v>0</v>
      </c>
      <c r="BB783" s="21">
        <f t="shared" ref="BB783" si="7724">AR783*AW780+AT783*AW783-AS783*AX780-AU783*AX783</f>
        <v>0</v>
      </c>
      <c r="BC783" s="24">
        <f t="shared" ref="BC783" si="7725">(AR783*AX780+AS783*AW780+AT783*AX783+AU783*AW783)</f>
        <v>-3926.402797296787</v>
      </c>
      <c r="BD783" s="22">
        <f t="shared" ref="BD783" si="7726">AR783*AY780+AT783*AY783-AS783*AZ780-AU783*AZ783</f>
        <v>362.33505453315581</v>
      </c>
      <c r="BE783" s="23">
        <f t="shared" ref="BE783" si="7727">(AR783*AZ780+AS783*AY780+AT783*AZ783+AU783*AY783)</f>
        <v>0</v>
      </c>
      <c r="BF783" s="8"/>
      <c r="BG783" s="15">
        <v>0</v>
      </c>
      <c r="BH783" s="85">
        <f t="shared" ref="BH783" si="7728">(1/$BH$8)*SIN($B780*$BI$8)</f>
        <v>0.21913662317456439</v>
      </c>
      <c r="BI783" s="25">
        <f t="shared" ref="BI783" si="7729">COS($BI$8*$B780)</f>
        <v>0.75353318669640601</v>
      </c>
      <c r="BJ783" s="37">
        <v>0</v>
      </c>
      <c r="BL783" s="21">
        <f t="shared" ref="BL783" si="7730">BB783*BG780+BD783*BG783-BC783*BH780-BE783*BH783</f>
        <v>0</v>
      </c>
      <c r="BM783" s="24">
        <f t="shared" ref="BM783" si="7731">(BB783*BH780+BC783*BG780+BD783*BH783+BE783*BG783)</f>
        <v>-2879.273931792563</v>
      </c>
      <c r="BN783" s="22">
        <f t="shared" ref="BN783" si="7732">BB783*BI780+BD783*BI783-BC783*BJ780-BE783*BJ783</f>
        <v>8016.7993402992188</v>
      </c>
      <c r="BO783" s="23">
        <f t="shared" ref="BO783" si="7733">(BB783*BJ780+BC783*BI780+BD783*BJ783+BE783*BI783)</f>
        <v>0</v>
      </c>
      <c r="BQ783" s="38">
        <f t="shared" ref="BQ783" si="7734">(180/PI())*ATAN(-1*(($BL$8*BM780+BO780+$BL$8*BM783+BO783)/($BL$8*BL780+BN780+$BL$8*BL783+BN783)))</f>
        <v>-50.487138176094525</v>
      </c>
      <c r="BS783" s="67">
        <f t="shared" ref="BS783" si="7735">20*LOG(((($BL$8*BL780+BN780-$BL$8*BL783-BN783)^2+($BL$8*BM780+BO780-$BL$8*BM783-BO783)^2)/(($BL$8*BL780+BN780+$BL$8*BL783+BN783)^2+($BL$8*BM780+BO780+$BL$8*BM783+BO783)^2))^0.5)</f>
        <v>-2.735646784700387E-8</v>
      </c>
      <c r="BT783" s="65"/>
      <c r="BU783" s="8"/>
      <c r="BV783" s="8"/>
      <c r="BW783" s="88"/>
      <c r="BX783" s="57"/>
      <c r="BY783" s="8"/>
      <c r="BZ783" s="8"/>
      <c r="CA783" s="8"/>
    </row>
    <row r="784" spans="2:79" ht="18.649999999999999" customHeight="1">
      <c r="BS784" s="32"/>
      <c r="BU784" s="8"/>
      <c r="BV784" s="8"/>
      <c r="BW784" s="88"/>
      <c r="BX784" s="57"/>
      <c r="BY784" s="8"/>
      <c r="BZ784" s="8"/>
      <c r="CA784" s="8"/>
    </row>
    <row r="785" spans="2:79" ht="18.649999999999999" customHeight="1" thickBot="1">
      <c r="D785" s="8"/>
      <c r="E785" s="8" t="s">
        <v>93</v>
      </c>
      <c r="F785" s="8"/>
      <c r="G785" s="8"/>
      <c r="H785" s="8"/>
      <c r="I785" s="8"/>
      <c r="J785" s="8" t="s">
        <v>94</v>
      </c>
      <c r="K785" s="8"/>
      <c r="L785" s="8"/>
      <c r="M785" s="8"/>
      <c r="N785" s="8"/>
      <c r="O785" s="8" t="s">
        <v>95</v>
      </c>
      <c r="P785" s="8"/>
      <c r="Q785" s="8"/>
      <c r="R785" s="8"/>
      <c r="S785" s="8"/>
      <c r="T785" s="8" t="s">
        <v>96</v>
      </c>
      <c r="U785" s="8"/>
      <c r="V785" s="8"/>
      <c r="W785" s="8"/>
      <c r="X785" s="8"/>
      <c r="Y785" s="8" t="s">
        <v>97</v>
      </c>
      <c r="Z785" s="8"/>
      <c r="AA785" s="8"/>
      <c r="AB785" s="8"/>
      <c r="AC785" s="8"/>
      <c r="AD785" s="8" t="s">
        <v>98</v>
      </c>
      <c r="AE785" s="8"/>
      <c r="AF785" s="8"/>
      <c r="AG785" s="8"/>
      <c r="AH785" s="8"/>
      <c r="AI785" s="8" t="s">
        <v>99</v>
      </c>
      <c r="AJ785" s="8"/>
      <c r="AK785" s="8"/>
      <c r="AL785" s="8"/>
      <c r="AM785" s="8"/>
      <c r="AN785" s="8" t="s">
        <v>96</v>
      </c>
      <c r="AO785" s="8"/>
      <c r="AP785" s="8"/>
      <c r="AQ785" s="8"/>
      <c r="AR785" s="8"/>
      <c r="AS785" s="8" t="s">
        <v>100</v>
      </c>
      <c r="AT785" s="8"/>
      <c r="AU785" s="8"/>
      <c r="AV785" s="8"/>
      <c r="AW785" s="8"/>
      <c r="AX785" s="8" t="s">
        <v>94</v>
      </c>
      <c r="AY785" s="8"/>
      <c r="AZ785" s="8"/>
      <c r="BA785" s="8"/>
      <c r="BB785" s="8"/>
      <c r="BC785" s="8" t="s">
        <v>101</v>
      </c>
      <c r="BD785" s="8"/>
      <c r="BE785" s="8"/>
      <c r="BF785" s="8"/>
      <c r="BG785" s="8"/>
      <c r="BH785" s="8" t="s">
        <v>96</v>
      </c>
      <c r="BI785" s="8"/>
      <c r="BJ785" s="8"/>
      <c r="BK785" s="8"/>
      <c r="BL785" s="8"/>
      <c r="BM785" s="8" t="s">
        <v>102</v>
      </c>
      <c r="BN785" s="8"/>
      <c r="BO785" s="8"/>
      <c r="BP785" s="8"/>
      <c r="BU785" s="8"/>
      <c r="BV785" s="8"/>
      <c r="BW785" s="88"/>
      <c r="BX785" s="57"/>
      <c r="BY785" s="8"/>
      <c r="BZ785" s="8"/>
      <c r="CA785" s="8"/>
    </row>
    <row r="786" spans="2:79" ht="18.649999999999999" customHeight="1" thickBot="1">
      <c r="B786" s="16"/>
      <c r="D786" s="250" t="s">
        <v>22</v>
      </c>
      <c r="E786" s="251"/>
      <c r="F786" s="252" t="s">
        <v>23</v>
      </c>
      <c r="G786" s="253"/>
      <c r="H786" s="123"/>
      <c r="I786" s="242" t="s">
        <v>1</v>
      </c>
      <c r="J786" s="243"/>
      <c r="K786" s="244" t="s">
        <v>2</v>
      </c>
      <c r="L786" s="245"/>
      <c r="M786" s="123"/>
      <c r="N786" s="242" t="s">
        <v>43</v>
      </c>
      <c r="O786" s="243"/>
      <c r="P786" s="244" t="s">
        <v>44</v>
      </c>
      <c r="Q786" s="245"/>
      <c r="R786" s="123"/>
      <c r="S786" s="242" t="s">
        <v>32</v>
      </c>
      <c r="T786" s="243"/>
      <c r="U786" s="244" t="s">
        <v>33</v>
      </c>
      <c r="V786" s="245"/>
      <c r="W786" s="123"/>
      <c r="X786" s="242" t="s">
        <v>45</v>
      </c>
      <c r="Y786" s="243"/>
      <c r="Z786" s="244" t="s">
        <v>46</v>
      </c>
      <c r="AA786" s="245"/>
      <c r="AB786" s="127"/>
      <c r="AC786" s="242" t="s">
        <v>62</v>
      </c>
      <c r="AD786" s="243"/>
      <c r="AE786" s="244" t="s">
        <v>3</v>
      </c>
      <c r="AF786" s="245"/>
      <c r="AG786" s="123"/>
      <c r="AH786" s="242" t="s">
        <v>76</v>
      </c>
      <c r="AI786" s="243"/>
      <c r="AJ786" s="244" t="s">
        <v>77</v>
      </c>
      <c r="AK786" s="245"/>
      <c r="AL786" s="127"/>
      <c r="AM786" s="242" t="s">
        <v>64</v>
      </c>
      <c r="AN786" s="243"/>
      <c r="AO786" s="244" t="s">
        <v>65</v>
      </c>
      <c r="AP786" s="245"/>
      <c r="AQ786" s="123"/>
      <c r="AR786" s="242" t="s">
        <v>80</v>
      </c>
      <c r="AS786" s="243"/>
      <c r="AT786" s="244" t="s">
        <v>81</v>
      </c>
      <c r="AU786" s="245"/>
      <c r="AV786" s="127"/>
      <c r="AW786" s="242" t="s">
        <v>68</v>
      </c>
      <c r="AX786" s="243"/>
      <c r="AY786" s="244" t="s">
        <v>69</v>
      </c>
      <c r="AZ786" s="245"/>
      <c r="BA786" s="123"/>
      <c r="BB786" s="246" t="s">
        <v>84</v>
      </c>
      <c r="BC786" s="247"/>
      <c r="BD786" s="248" t="s">
        <v>85</v>
      </c>
      <c r="BE786" s="249"/>
      <c r="BF786" s="127"/>
      <c r="BG786" s="242" t="s">
        <v>72</v>
      </c>
      <c r="BH786" s="243"/>
      <c r="BI786" s="244" t="s">
        <v>73</v>
      </c>
      <c r="BJ786" s="245"/>
      <c r="BK786" s="123"/>
      <c r="BL786" s="242" t="s">
        <v>88</v>
      </c>
      <c r="BM786" s="243"/>
      <c r="BN786" s="244" t="s">
        <v>89</v>
      </c>
      <c r="BO786" s="245"/>
      <c r="BP786" s="123"/>
      <c r="BQ786" s="19" t="s">
        <v>165</v>
      </c>
      <c r="BS786" s="63" t="s">
        <v>120</v>
      </c>
      <c r="BT786" s="4"/>
      <c r="BU786" s="8"/>
      <c r="BV786" s="8"/>
      <c r="BW786" s="88"/>
      <c r="BX786" s="57"/>
      <c r="BY786" s="8"/>
      <c r="BZ786" s="8"/>
      <c r="CA786" s="8"/>
    </row>
    <row r="787" spans="2:79" ht="18.649999999999999" customHeight="1" thickTop="1" thickBot="1">
      <c r="B787" s="39">
        <v>2.1800000000000002</v>
      </c>
      <c r="D787" s="25">
        <f t="shared" ref="D787" si="7736">COS($F$8*$B787)</f>
        <v>0.74916533391963058</v>
      </c>
      <c r="E787" s="26">
        <v>0</v>
      </c>
      <c r="F787" s="10">
        <v>0</v>
      </c>
      <c r="G787" s="85">
        <f t="shared" ref="G787" si="7737">$E$8*SIN($B787*$F$8)</f>
        <v>1.9871491443970168</v>
      </c>
      <c r="I787" s="21">
        <v>1</v>
      </c>
      <c r="J787" s="24">
        <v>0</v>
      </c>
      <c r="K787" s="22">
        <v>0</v>
      </c>
      <c r="L787" s="23">
        <v>0</v>
      </c>
      <c r="N787" s="21">
        <f t="shared" ref="N787" si="7738">D787*I787+F787*I790-E787*J787-G787*J790</f>
        <v>19.802328156071297</v>
      </c>
      <c r="O787" s="24">
        <f t="shared" ref="O787" si="7739">(D787*J787+E787*I787+F787*J790+G787*I790)</f>
        <v>0</v>
      </c>
      <c r="P787" s="22">
        <f t="shared" ref="P787" si="7740">D787*K787+F787*K790-E787*L787-G787*L790</f>
        <v>0</v>
      </c>
      <c r="Q787" s="23">
        <f t="shared" ref="Q787" si="7741">(D787*L787+E787*K787+F787*L790+G787*K790)</f>
        <v>1.9871491443970168</v>
      </c>
      <c r="S787" s="25">
        <f t="shared" ref="S787" si="7742">COS($U$8*$B787)</f>
        <v>0.30250520368729433</v>
      </c>
      <c r="T787" s="26">
        <v>0</v>
      </c>
      <c r="U787" s="10">
        <v>0</v>
      </c>
      <c r="V787" s="85">
        <f t="shared" ref="V787" si="7743">$T$8*SIN($B787*$U$8)</f>
        <v>2.8594432002889962</v>
      </c>
      <c r="X787" s="21">
        <f t="shared" ref="X787" si="7744">N787*S787+P787*S790-O787*T787-Q787*T790</f>
        <v>5.3589584113454194</v>
      </c>
      <c r="Y787" s="24">
        <f t="shared" ref="Y787" si="7745">(N787*T787+O787*S787+P787*T790+Q787*S790)</f>
        <v>0</v>
      </c>
      <c r="Z787" s="22">
        <f t="shared" ref="Z787" si="7746">N787*U787+P787*U790-O787*V787-Q787*V790</f>
        <v>0</v>
      </c>
      <c r="AA787" s="23">
        <f t="shared" ref="AA787" si="7747">(N787*V787+O787*U787+P787*V790+Q787*U790)</f>
        <v>57.224755552452258</v>
      </c>
      <c r="AB787" s="8"/>
      <c r="AC787" s="21">
        <v>1</v>
      </c>
      <c r="AD787" s="24">
        <v>0</v>
      </c>
      <c r="AE787" s="22">
        <v>0</v>
      </c>
      <c r="AF787" s="23">
        <v>0</v>
      </c>
      <c r="AH787" s="21">
        <f t="shared" ref="AH787" si="7748">X787*AC787+Z787*AC790-Y787*AD787-AA787*AD790</f>
        <v>294.39323996265699</v>
      </c>
      <c r="AI787" s="24">
        <f t="shared" ref="AI787" si="7749">(X787*AD787+Y787*AC787+Z787*AD790+AA787*AC790)</f>
        <v>0</v>
      </c>
      <c r="AJ787" s="22">
        <f t="shared" ref="AJ787" si="7750">X787*AE787+Z787*AE790-Y787*AF787-AA787*AF790</f>
        <v>0</v>
      </c>
      <c r="AK787" s="23">
        <f t="shared" ref="AK787" si="7751">(X787*AF787+Y787*AE787+Z787*AF790+AA787*AE790)</f>
        <v>57.224755552452258</v>
      </c>
      <c r="AL787" s="8"/>
      <c r="AM787" s="25">
        <f t="shared" ref="AM787" si="7752">COS($AO$8*$B787)</f>
        <v>0.30250520368729433</v>
      </c>
      <c r="AN787" s="26">
        <v>0</v>
      </c>
      <c r="AO787" s="10">
        <v>0</v>
      </c>
      <c r="AP787" s="85">
        <f t="shared" ref="AP787" si="7753">$AN$8*SIN($B787*$AO$8)</f>
        <v>2.8594432002889962</v>
      </c>
      <c r="AR787" s="21">
        <f t="shared" ref="AR787" si="7754">AH787*AM787+AJ787*AM790-AI787*AN787-AK787*AN790</f>
        <v>70.874271668770575</v>
      </c>
      <c r="AS787" s="24">
        <f t="shared" ref="AS787" si="7755">(AH787*AN787+AI787*AM787+AJ787*AN790+AK787*AM790)</f>
        <v>0</v>
      </c>
      <c r="AT787" s="22">
        <f t="shared" ref="AT787" si="7756">AH787*AO787+AJ787*AO790-AI787*AP787-AK787*AP790</f>
        <v>0</v>
      </c>
      <c r="AU787" s="23">
        <f t="shared" ref="AU787" si="7757">(AH787*AP787+AI787*AO787+AJ787*AP790+AK787*AO790)</f>
        <v>859.11153455661645</v>
      </c>
      <c r="AV787" s="8"/>
      <c r="AW787" s="21">
        <v>1</v>
      </c>
      <c r="AX787" s="24">
        <v>0</v>
      </c>
      <c r="AY787" s="22">
        <v>0</v>
      </c>
      <c r="AZ787" s="23">
        <v>0</v>
      </c>
      <c r="BB787" s="21">
        <f t="shared" ref="BB787" si="7758">AR787*AW787+AT787*AW790-AS787*AX787-AU787*AX790</f>
        <v>8308.1985794336815</v>
      </c>
      <c r="BC787" s="24">
        <f t="shared" ref="BC787" si="7759">(AR787*AX787+AS787*AW787+AT787*AX790+AU787*AW790)</f>
        <v>0</v>
      </c>
      <c r="BD787" s="22">
        <f t="shared" ref="BD787" si="7760">AR787*AY787+AT787*AY790-AS787*AZ787-AU787*AZ790</f>
        <v>0</v>
      </c>
      <c r="BE787" s="23">
        <f t="shared" ref="BE787" si="7761">(AR787*AZ787+AS787*AY787+AT787*AZ790+AU787*AY790)</f>
        <v>859.11153455661645</v>
      </c>
      <c r="BF787" s="8"/>
      <c r="BG787" s="25">
        <f t="shared" ref="BG787" si="7762">COS($BI$8*$B787)</f>
        <v>0.74914983402241153</v>
      </c>
      <c r="BH787" s="26">
        <v>0</v>
      </c>
      <c r="BI787" s="10">
        <v>0</v>
      </c>
      <c r="BJ787" s="85">
        <f t="shared" ref="BJ787" si="7763">$BH$8*SIN($B787*$BI$8)</f>
        <v>1.9872017350177962</v>
      </c>
      <c r="BL787" s="21">
        <f t="shared" ref="BL787" si="7764">BB787*BG787+BD787*BG790-BC787*BH787-BE787*BH790</f>
        <v>6034.3935943585657</v>
      </c>
      <c r="BM787" s="24">
        <f t="shared" ref="BM787" si="7765">(BB787*BH787+BC787*BG787+BD787*BH790+BE787*BG790)</f>
        <v>0</v>
      </c>
      <c r="BN787" s="22">
        <f t="shared" ref="BN787" si="7766">BB787*BI787+BD787*BI790-BC787*BJ787-BE787*BJ790</f>
        <v>0</v>
      </c>
      <c r="BO787" s="23">
        <f t="shared" ref="BO787" si="7767">(BB787*BJ787+BC787*BI787+BD787*BJ790+BE787*BI790)</f>
        <v>17153.669895442828</v>
      </c>
      <c r="BQ787" s="27">
        <f t="shared" ref="BQ787" si="7768">20*LOG((2*$BL$8)/(($BL$8*BL787+BN787+$BL$8*BL790+BN790)^2+($BL$8*BM787+BO787+$BL$8*BM790+BO790)^2)^0.5)</f>
        <v>-79.679997538420267</v>
      </c>
      <c r="BS787" s="64">
        <f t="shared" ref="BS787" si="7769">((BL787^2+BM787^2)/(BL790^2+BM790^2))^0.5</f>
        <v>2.842517008987703</v>
      </c>
      <c r="BT787" s="4"/>
      <c r="BU787" s="8"/>
      <c r="BV787" s="8"/>
      <c r="BW787" s="88"/>
      <c r="BX787" s="57"/>
      <c r="BY787" s="8"/>
      <c r="BZ787" s="8"/>
      <c r="CA787" s="8"/>
    </row>
    <row r="788" spans="2:79" ht="18.649999999999999" customHeight="1" thickBot="1">
      <c r="D788" s="25"/>
      <c r="E788" s="10"/>
      <c r="F788" s="10"/>
      <c r="G788" s="31"/>
      <c r="I788" s="29"/>
      <c r="L788" s="30"/>
      <c r="N788" s="29"/>
      <c r="Q788" s="30"/>
      <c r="S788" s="29"/>
      <c r="V788" s="30"/>
      <c r="X788" s="29"/>
      <c r="AA788" s="30"/>
      <c r="AC788" s="29"/>
      <c r="AF788" s="30"/>
      <c r="AH788" s="29"/>
      <c r="AK788" s="30"/>
      <c r="AM788" s="29"/>
      <c r="AP788" s="30"/>
      <c r="AR788" s="29"/>
      <c r="AU788" s="30"/>
      <c r="AW788" s="29"/>
      <c r="AZ788" s="30"/>
      <c r="BB788" s="29"/>
      <c r="BE788" s="30"/>
      <c r="BG788" s="29"/>
      <c r="BJ788" s="30"/>
      <c r="BL788" s="29"/>
      <c r="BO788" s="30"/>
      <c r="BS788" s="65"/>
      <c r="BT788" s="65"/>
      <c r="BU788" s="8"/>
      <c r="BV788" s="8"/>
      <c r="BW788" s="88"/>
      <c r="BX788" s="57"/>
      <c r="BY788" s="8"/>
      <c r="BZ788" s="8"/>
      <c r="CA788" s="8"/>
    </row>
    <row r="789" spans="2:79" ht="18.649999999999999" customHeight="1" thickBot="1">
      <c r="D789" s="254" t="s">
        <v>24</v>
      </c>
      <c r="E789" s="255"/>
      <c r="F789" s="256" t="s">
        <v>25</v>
      </c>
      <c r="G789" s="257"/>
      <c r="H789" s="123"/>
      <c r="I789" s="242" t="s">
        <v>4</v>
      </c>
      <c r="J789" s="243"/>
      <c r="K789" s="244" t="s">
        <v>5</v>
      </c>
      <c r="L789" s="245"/>
      <c r="M789" s="123"/>
      <c r="N789" s="242" t="s">
        <v>6</v>
      </c>
      <c r="O789" s="243"/>
      <c r="P789" s="244" t="s">
        <v>7</v>
      </c>
      <c r="Q789" s="245"/>
      <c r="R789" s="123"/>
      <c r="S789" s="242" t="s">
        <v>34</v>
      </c>
      <c r="T789" s="243"/>
      <c r="U789" s="244" t="s">
        <v>35</v>
      </c>
      <c r="V789" s="245"/>
      <c r="W789" s="123"/>
      <c r="X789" s="242" t="s">
        <v>47</v>
      </c>
      <c r="Y789" s="243"/>
      <c r="Z789" s="244" t="s">
        <v>48</v>
      </c>
      <c r="AA789" s="245"/>
      <c r="AB789" s="127"/>
      <c r="AC789" s="242" t="s">
        <v>63</v>
      </c>
      <c r="AD789" s="243"/>
      <c r="AE789" s="244" t="s">
        <v>8</v>
      </c>
      <c r="AF789" s="245"/>
      <c r="AG789" s="123"/>
      <c r="AH789" s="242" t="s">
        <v>78</v>
      </c>
      <c r="AI789" s="243"/>
      <c r="AJ789" s="244" t="s">
        <v>79</v>
      </c>
      <c r="AK789" s="245"/>
      <c r="AL789" s="127"/>
      <c r="AM789" s="242" t="s">
        <v>67</v>
      </c>
      <c r="AN789" s="243"/>
      <c r="AO789" s="244" t="s">
        <v>66</v>
      </c>
      <c r="AP789" s="245"/>
      <c r="AQ789" s="123"/>
      <c r="AR789" s="242" t="s">
        <v>83</v>
      </c>
      <c r="AS789" s="243"/>
      <c r="AT789" s="244" t="s">
        <v>82</v>
      </c>
      <c r="AU789" s="245"/>
      <c r="AV789" s="127"/>
      <c r="AW789" s="242" t="s">
        <v>71</v>
      </c>
      <c r="AX789" s="243"/>
      <c r="AY789" s="244" t="s">
        <v>70</v>
      </c>
      <c r="AZ789" s="245"/>
      <c r="BA789" s="123"/>
      <c r="BB789" s="124" t="s">
        <v>87</v>
      </c>
      <c r="BC789" s="125"/>
      <c r="BD789" s="122" t="s">
        <v>86</v>
      </c>
      <c r="BE789" s="126"/>
      <c r="BF789" s="127"/>
      <c r="BG789" s="242" t="s">
        <v>74</v>
      </c>
      <c r="BH789" s="243"/>
      <c r="BI789" s="244" t="s">
        <v>75</v>
      </c>
      <c r="BJ789" s="245"/>
      <c r="BK789" s="123"/>
      <c r="BL789" s="242" t="s">
        <v>91</v>
      </c>
      <c r="BM789" s="243"/>
      <c r="BN789" s="244" t="s">
        <v>90</v>
      </c>
      <c r="BO789" s="245"/>
      <c r="BP789" s="123"/>
      <c r="BQ789" s="35" t="s">
        <v>166</v>
      </c>
      <c r="BS789" s="66" t="s">
        <v>121</v>
      </c>
      <c r="BT789" s="65"/>
      <c r="BU789" s="8"/>
      <c r="BV789" s="8"/>
      <c r="BW789" s="88"/>
      <c r="BX789" s="57"/>
      <c r="BY789" s="8"/>
      <c r="BZ789" s="8"/>
      <c r="CA789" s="8"/>
    </row>
    <row r="790" spans="2:79" ht="18.649999999999999" customHeight="1" thickTop="1" thickBot="1">
      <c r="D790" s="15">
        <v>0</v>
      </c>
      <c r="E790" s="145">
        <f t="shared" ref="E790" si="7770">(1/$E$8)*SIN($B787*$F$8)</f>
        <v>0.2207943493774463</v>
      </c>
      <c r="F790" s="15">
        <f t="shared" ref="F790" si="7771">COS($F$8*$B787)</f>
        <v>0.74916533391963058</v>
      </c>
      <c r="G790" s="37">
        <v>0</v>
      </c>
      <c r="I790" s="21">
        <v>0</v>
      </c>
      <c r="J790" s="24">
        <f t="shared" ref="J790" si="7772">(TAN($K$8*$B787))/$J$8</f>
        <v>-9.5881896312987536</v>
      </c>
      <c r="K790" s="22">
        <v>1</v>
      </c>
      <c r="L790" s="23">
        <v>0</v>
      </c>
      <c r="N790" s="21">
        <f t="shared" ref="N790" si="7773">D790*I787+F790*I790-E790*J787-G790*J790</f>
        <v>0</v>
      </c>
      <c r="O790" s="24">
        <f t="shared" ref="O790" si="7774">(D790*J787+E790*I787+F790*J790+G790*I790)</f>
        <v>-6.9623449374392239</v>
      </c>
      <c r="P790" s="22">
        <f t="shared" ref="P790" si="7775">D790*K787+F790*K790-E790*L787-G790*L790</f>
        <v>0.74916533391963058</v>
      </c>
      <c r="Q790" s="23">
        <f t="shared" ref="Q790" si="7776">(D790*L787+E790*K787+F790*L790+G790*K790)</f>
        <v>0</v>
      </c>
      <c r="S790" s="15">
        <v>0</v>
      </c>
      <c r="T790" s="145">
        <f t="shared" ref="T790" si="7777">(1/$T$8)*SIN($B787*$U$8)</f>
        <v>0.31771591114322179</v>
      </c>
      <c r="U790" s="15">
        <f t="shared" ref="U790" si="7778">COS($U$8*$B787)</f>
        <v>0.30250520368729433</v>
      </c>
      <c r="V790" s="37">
        <v>0</v>
      </c>
      <c r="X790" s="21">
        <f t="shared" ref="X790" si="7779">N790*S787+P790*S790-O790*T787-Q790*T790</f>
        <v>0</v>
      </c>
      <c r="Y790" s="24">
        <f t="shared" ref="Y790" si="7780">(N790*T787+O790*S787+P790*T790+Q790*S790)</f>
        <v>-1.8681238267780635</v>
      </c>
      <c r="Z790" s="22">
        <f t="shared" ref="Z790" si="7781">N790*U787+P790*U790-O790*V787-Q790*V790</f>
        <v>20.135056301359921</v>
      </c>
      <c r="AA790" s="23">
        <f t="shared" ref="AA790" si="7782">(N790*V787+O790*U787+P790*V790+Q790*U790)</f>
        <v>0</v>
      </c>
      <c r="AB790" s="8"/>
      <c r="AC790" s="21">
        <v>0</v>
      </c>
      <c r="AD790" s="24">
        <f t="shared" ref="AD790" si="7783">(TAN($AE$8*$B787))/$AD$8</f>
        <v>-5.0508609213084794</v>
      </c>
      <c r="AE790" s="22">
        <v>1</v>
      </c>
      <c r="AF790" s="23">
        <v>0</v>
      </c>
      <c r="AH790" s="21">
        <f t="shared" ref="AH790" si="7784">X790*AC787+Z790*AC790-Y790*AD787-AA790*AD790</f>
        <v>0</v>
      </c>
      <c r="AI790" s="24">
        <f t="shared" ref="AI790" si="7785">(X790*AD787+Y790*AC787+Z790*AD790+AA790*AC790)</f>
        <v>-103.56749284766293</v>
      </c>
      <c r="AJ790" s="22">
        <f t="shared" ref="AJ790" si="7786">X790*AE787+Z790*AE790-Y790*AF787-AA790*AF790</f>
        <v>20.135056301359921</v>
      </c>
      <c r="AK790" s="23">
        <f t="shared" ref="AK790" si="7787">(X790*AF787+Y790*AE787+Z790*AF790+AA790*AE790)</f>
        <v>0</v>
      </c>
      <c r="AL790" s="8"/>
      <c r="AM790" s="15">
        <v>0</v>
      </c>
      <c r="AN790" s="85">
        <f t="shared" ref="AN790" si="7788">(1/$AN$8)*SIN($B787*$AO$8)</f>
        <v>0.31771591114322179</v>
      </c>
      <c r="AO790" s="25">
        <f t="shared" ref="AO790" si="7789">COS($AO$8*$B787)</f>
        <v>0.30250520368729433</v>
      </c>
      <c r="AP790" s="37">
        <v>0</v>
      </c>
      <c r="AR790" s="21">
        <f t="shared" ref="AR790" si="7790">AH790*AM787+AJ790*AM790-AI790*AN787-AK790*AN790</f>
        <v>0</v>
      </c>
      <c r="AS790" s="24">
        <f t="shared" ref="AS790" si="7791">(AH790*AN787+AI790*AM787+AJ790*AN790+AK790*AM790)</f>
        <v>-24.932477760558037</v>
      </c>
      <c r="AT790" s="22">
        <f t="shared" ref="AT790" si="7792">AH790*AO787+AJ790*AO790-AI790*AP787-AK790*AP790</f>
        <v>302.23632250192708</v>
      </c>
      <c r="AU790" s="23">
        <f t="shared" ref="AU790" si="7793">(AH790*AP787+AI790*AO787+AJ790*AP790+AK790*AO790)</f>
        <v>0</v>
      </c>
      <c r="AV790" s="8"/>
      <c r="AW790" s="21">
        <v>0</v>
      </c>
      <c r="AX790" s="24">
        <f t="shared" ref="AX790" si="7794">(TAN($AY$8*$B787))/$AX$8</f>
        <v>-9.5881896312987536</v>
      </c>
      <c r="AY790" s="22">
        <v>1</v>
      </c>
      <c r="AZ790" s="23">
        <v>0</v>
      </c>
      <c r="BB790" s="21">
        <f t="shared" ref="BB790" si="7795">AR790*AW787+AT790*AW790-AS790*AX787-AU790*AX790</f>
        <v>0</v>
      </c>
      <c r="BC790" s="24">
        <f t="shared" ref="BC790" si="7796">(AR790*AX787+AS790*AW787+AT790*AX790+AU790*AW790)</f>
        <v>-2922.8316513754012</v>
      </c>
      <c r="BD790" s="22">
        <f t="shared" ref="BD790" si="7797">AR790*AY787+AT790*AY790-AS790*AZ787-AU790*AZ790</f>
        <v>302.23632250192708</v>
      </c>
      <c r="BE790" s="23">
        <f t="shared" ref="BE790" si="7798">(AR790*AZ787+AS790*AY787+AT790*AZ790+AU790*AY790)</f>
        <v>0</v>
      </c>
      <c r="BF790" s="8"/>
      <c r="BG790" s="15">
        <v>0</v>
      </c>
      <c r="BH790" s="85">
        <f t="shared" ref="BH790" si="7799">(1/$BH$8)*SIN($B787*$BI$8)</f>
        <v>0.2208001927797551</v>
      </c>
      <c r="BI790" s="25">
        <f t="shared" ref="BI790" si="7800">COS($BI$8*$B787)</f>
        <v>0.74914983402241153</v>
      </c>
      <c r="BJ790" s="37">
        <v>0</v>
      </c>
      <c r="BL790" s="21">
        <f t="shared" ref="BL790" si="7801">BB790*BG787+BD790*BG790-BC790*BH787-BE790*BH790</f>
        <v>0</v>
      </c>
      <c r="BM790" s="24">
        <f t="shared" ref="BM790" si="7802">(BB790*BH787+BC790*BG787+BD790*BH790+BE790*BG790)</f>
        <v>-2122.9050082298631</v>
      </c>
      <c r="BN790" s="22">
        <f t="shared" ref="BN790" si="7803">BB790*BI787+BD790*BI790-BC790*BJ787-BE790*BJ790</f>
        <v>6034.6764196159902</v>
      </c>
      <c r="BO790" s="23">
        <f t="shared" ref="BO790" si="7804">(BB790*BJ787+BC790*BI787+BD790*BJ790+BE790*BI790)</f>
        <v>0</v>
      </c>
      <c r="BQ790" s="38">
        <f t="shared" ref="BQ790" si="7805">(180/PI())*ATAN(-1*(($BL$8*BM787+BO787+$BL$8*BM790+BO790)/($BL$8*BL787+BN787+$BL$8*BL790+BN790)))</f>
        <v>-51.237005453043274</v>
      </c>
      <c r="BS790" s="67">
        <f t="shared" ref="BS790" si="7806">20*LOG(((($BL$8*BL787+BN787-$BL$8*BL790-BN790)^2+($BL$8*BM787+BO787-$BL$8*BM790-BO790)^2)/(($BL$8*BL787+BN787+$BL$8*BL790+BN790)^2+($BL$8*BM787+BO787+$BL$8*BM790+BO790)^2))^0.5)</f>
        <v>-4.6750316049350853E-8</v>
      </c>
      <c r="BT790" s="65"/>
      <c r="BU790" s="8"/>
      <c r="BV790" s="8"/>
      <c r="BW790" s="88"/>
      <c r="BX790" s="57"/>
      <c r="BY790" s="8"/>
      <c r="BZ790" s="8"/>
      <c r="CA790" s="8"/>
    </row>
    <row r="791" spans="2:79" ht="18.649999999999999" customHeight="1">
      <c r="BS791" s="32"/>
      <c r="BU791" s="8"/>
      <c r="BV791" s="8"/>
      <c r="BW791" s="88"/>
      <c r="BX791" s="57"/>
      <c r="BY791" s="8"/>
      <c r="BZ791" s="8"/>
      <c r="CA791" s="8"/>
    </row>
    <row r="792" spans="2:79" ht="18.649999999999999" customHeight="1" thickBot="1">
      <c r="D792" s="8"/>
      <c r="E792" s="8" t="s">
        <v>93</v>
      </c>
      <c r="F792" s="8"/>
      <c r="G792" s="8"/>
      <c r="H792" s="8"/>
      <c r="I792" s="8"/>
      <c r="J792" s="8" t="s">
        <v>94</v>
      </c>
      <c r="K792" s="8"/>
      <c r="L792" s="8"/>
      <c r="M792" s="8"/>
      <c r="N792" s="8"/>
      <c r="O792" s="8" t="s">
        <v>95</v>
      </c>
      <c r="P792" s="8"/>
      <c r="Q792" s="8"/>
      <c r="R792" s="8"/>
      <c r="S792" s="8"/>
      <c r="T792" s="8" t="s">
        <v>96</v>
      </c>
      <c r="U792" s="8"/>
      <c r="V792" s="8"/>
      <c r="W792" s="8"/>
      <c r="X792" s="8"/>
      <c r="Y792" s="8" t="s">
        <v>97</v>
      </c>
      <c r="Z792" s="8"/>
      <c r="AA792" s="8"/>
      <c r="AB792" s="8"/>
      <c r="AC792" s="8"/>
      <c r="AD792" s="8" t="s">
        <v>98</v>
      </c>
      <c r="AE792" s="8"/>
      <c r="AF792" s="8"/>
      <c r="AG792" s="8"/>
      <c r="AH792" s="8"/>
      <c r="AI792" s="8" t="s">
        <v>99</v>
      </c>
      <c r="AJ792" s="8"/>
      <c r="AK792" s="8"/>
      <c r="AL792" s="8"/>
      <c r="AM792" s="8"/>
      <c r="AN792" s="8" t="s">
        <v>96</v>
      </c>
      <c r="AO792" s="8"/>
      <c r="AP792" s="8"/>
      <c r="AQ792" s="8"/>
      <c r="AR792" s="8"/>
      <c r="AS792" s="8" t="s">
        <v>100</v>
      </c>
      <c r="AT792" s="8"/>
      <c r="AU792" s="8"/>
      <c r="AV792" s="8"/>
      <c r="AW792" s="8"/>
      <c r="AX792" s="8" t="s">
        <v>94</v>
      </c>
      <c r="AY792" s="8"/>
      <c r="AZ792" s="8"/>
      <c r="BA792" s="8"/>
      <c r="BB792" s="8"/>
      <c r="BC792" s="8" t="s">
        <v>101</v>
      </c>
      <c r="BD792" s="8"/>
      <c r="BE792" s="8"/>
      <c r="BF792" s="8"/>
      <c r="BG792" s="8"/>
      <c r="BH792" s="8" t="s">
        <v>96</v>
      </c>
      <c r="BI792" s="8"/>
      <c r="BJ792" s="8"/>
      <c r="BK792" s="8"/>
      <c r="BL792" s="8"/>
      <c r="BM792" s="8" t="s">
        <v>102</v>
      </c>
      <c r="BN792" s="8"/>
      <c r="BO792" s="8"/>
      <c r="BP792" s="8"/>
      <c r="BU792" s="8"/>
      <c r="BV792" s="8"/>
      <c r="BW792" s="88"/>
      <c r="BX792" s="57"/>
      <c r="BY792" s="8"/>
      <c r="BZ792" s="8"/>
      <c r="CA792" s="8"/>
    </row>
    <row r="793" spans="2:79" ht="18.649999999999999" customHeight="1" thickBot="1">
      <c r="B793" s="16"/>
      <c r="D793" s="250" t="s">
        <v>22</v>
      </c>
      <c r="E793" s="251"/>
      <c r="F793" s="252" t="s">
        <v>23</v>
      </c>
      <c r="G793" s="253"/>
      <c r="H793" s="123"/>
      <c r="I793" s="242" t="s">
        <v>1</v>
      </c>
      <c r="J793" s="243"/>
      <c r="K793" s="244" t="s">
        <v>2</v>
      </c>
      <c r="L793" s="245"/>
      <c r="M793" s="123"/>
      <c r="N793" s="242" t="s">
        <v>43</v>
      </c>
      <c r="O793" s="243"/>
      <c r="P793" s="244" t="s">
        <v>44</v>
      </c>
      <c r="Q793" s="245"/>
      <c r="R793" s="123"/>
      <c r="S793" s="242" t="s">
        <v>32</v>
      </c>
      <c r="T793" s="243"/>
      <c r="U793" s="244" t="s">
        <v>33</v>
      </c>
      <c r="V793" s="245"/>
      <c r="W793" s="123"/>
      <c r="X793" s="242" t="s">
        <v>45</v>
      </c>
      <c r="Y793" s="243"/>
      <c r="Z793" s="244" t="s">
        <v>46</v>
      </c>
      <c r="AA793" s="245"/>
      <c r="AB793" s="127"/>
      <c r="AC793" s="242" t="s">
        <v>62</v>
      </c>
      <c r="AD793" s="243"/>
      <c r="AE793" s="244" t="s">
        <v>3</v>
      </c>
      <c r="AF793" s="245"/>
      <c r="AG793" s="123"/>
      <c r="AH793" s="242" t="s">
        <v>76</v>
      </c>
      <c r="AI793" s="243"/>
      <c r="AJ793" s="244" t="s">
        <v>77</v>
      </c>
      <c r="AK793" s="245"/>
      <c r="AL793" s="127"/>
      <c r="AM793" s="242" t="s">
        <v>64</v>
      </c>
      <c r="AN793" s="243"/>
      <c r="AO793" s="244" t="s">
        <v>65</v>
      </c>
      <c r="AP793" s="245"/>
      <c r="AQ793" s="123"/>
      <c r="AR793" s="242" t="s">
        <v>80</v>
      </c>
      <c r="AS793" s="243"/>
      <c r="AT793" s="244" t="s">
        <v>81</v>
      </c>
      <c r="AU793" s="245"/>
      <c r="AV793" s="127"/>
      <c r="AW793" s="242" t="s">
        <v>68</v>
      </c>
      <c r="AX793" s="243"/>
      <c r="AY793" s="244" t="s">
        <v>69</v>
      </c>
      <c r="AZ793" s="245"/>
      <c r="BA793" s="123"/>
      <c r="BB793" s="246" t="s">
        <v>84</v>
      </c>
      <c r="BC793" s="247"/>
      <c r="BD793" s="248" t="s">
        <v>85</v>
      </c>
      <c r="BE793" s="249"/>
      <c r="BF793" s="127"/>
      <c r="BG793" s="242" t="s">
        <v>72</v>
      </c>
      <c r="BH793" s="243"/>
      <c r="BI793" s="244" t="s">
        <v>73</v>
      </c>
      <c r="BJ793" s="245"/>
      <c r="BK793" s="123"/>
      <c r="BL793" s="242" t="s">
        <v>88</v>
      </c>
      <c r="BM793" s="243"/>
      <c r="BN793" s="244" t="s">
        <v>89</v>
      </c>
      <c r="BO793" s="245"/>
      <c r="BP793" s="123"/>
      <c r="BQ793" s="19" t="s">
        <v>165</v>
      </c>
      <c r="BS793" s="63" t="s">
        <v>120</v>
      </c>
      <c r="BT793" s="4"/>
      <c r="BU793" s="8"/>
      <c r="BV793" s="8"/>
      <c r="BW793" s="88"/>
      <c r="BX793" s="57"/>
      <c r="BY793" s="8"/>
      <c r="BZ793" s="8"/>
      <c r="CA793" s="8"/>
    </row>
    <row r="794" spans="2:79" ht="18.649999999999999" customHeight="1" thickTop="1" thickBot="1">
      <c r="B794" s="39">
        <v>2.2000000000000002</v>
      </c>
      <c r="D794" s="25">
        <f t="shared" ref="D794" si="7807">COS($F$8*$B794)</f>
        <v>0.74474918740292673</v>
      </c>
      <c r="E794" s="26">
        <v>0</v>
      </c>
      <c r="F794" s="10">
        <v>0</v>
      </c>
      <c r="G794" s="85">
        <f t="shared" ref="G794" si="7808">$E$8*SIN($B794*$F$8)</f>
        <v>2.0020334239877524</v>
      </c>
      <c r="I794" s="21">
        <v>1</v>
      </c>
      <c r="J794" s="24">
        <v>0</v>
      </c>
      <c r="K794" s="22">
        <v>0</v>
      </c>
      <c r="L794" s="23">
        <v>0</v>
      </c>
      <c r="N794" s="21">
        <f t="shared" ref="N794" si="7809">D794*I794+F794*I797-E794*J794-G794*J797</f>
        <v>18.062623284267396</v>
      </c>
      <c r="O794" s="24">
        <f t="shared" ref="O794" si="7810">(D794*J794+E794*I794+F794*J797+G794*I797)</f>
        <v>0</v>
      </c>
      <c r="P794" s="22">
        <f t="shared" ref="P794" si="7811">D794*K794+F794*K797-E794*L794-G794*L797</f>
        <v>0</v>
      </c>
      <c r="Q794" s="23">
        <f t="shared" ref="Q794" si="7812">(D794*L794+E794*K794+F794*L797+G794*K797)</f>
        <v>2.0020334239877524</v>
      </c>
      <c r="S794" s="25">
        <f t="shared" ref="S794" si="7813">COS($U$8*$B794)</f>
        <v>0.29143669104029418</v>
      </c>
      <c r="T794" s="26">
        <v>0</v>
      </c>
      <c r="U794" s="10">
        <v>0</v>
      </c>
      <c r="V794" s="85">
        <f t="shared" ref="V794" si="7814">$T$8*SIN($B794*$U$8)</f>
        <v>2.8697703559761285</v>
      </c>
      <c r="X794" s="21">
        <f t="shared" ref="X794" si="7815">N794*S794+P794*S797-O794*T794-Q794*T797</f>
        <v>4.6257360312705451</v>
      </c>
      <c r="Y794" s="24">
        <f t="shared" ref="Y794" si="7816">(N794*T794+O794*S794+P794*T797+Q794*S797)</f>
        <v>0</v>
      </c>
      <c r="Z794" s="22">
        <f t="shared" ref="Z794" si="7817">N794*U794+P794*U797-O794*V794-Q794*V797</f>
        <v>0</v>
      </c>
      <c r="AA794" s="23">
        <f t="shared" ref="AA794" si="7818">(N794*V794+O794*U794+P794*V797+Q794*U797)</f>
        <v>52.419046848793812</v>
      </c>
      <c r="AB794" s="8"/>
      <c r="AC794" s="21">
        <v>1</v>
      </c>
      <c r="AD794" s="24">
        <v>0</v>
      </c>
      <c r="AE794" s="22">
        <v>0</v>
      </c>
      <c r="AF794" s="23">
        <v>0</v>
      </c>
      <c r="AH794" s="21">
        <f t="shared" ref="AH794" si="7819">X794*AC794+Z794*AC797-Y794*AD794-AA794*AD797</f>
        <v>253.227650369288</v>
      </c>
      <c r="AI794" s="24">
        <f t="shared" ref="AI794" si="7820">(X794*AD794+Y794*AC794+Z794*AD797+AA794*AC797)</f>
        <v>0</v>
      </c>
      <c r="AJ794" s="22">
        <f t="shared" ref="AJ794" si="7821">X794*AE794+Z794*AE797-Y794*AF794-AA794*AF797</f>
        <v>0</v>
      </c>
      <c r="AK794" s="23">
        <f t="shared" ref="AK794" si="7822">(X794*AF794+Y794*AE794+Z794*AF797+AA794*AE797)</f>
        <v>52.419046848793812</v>
      </c>
      <c r="AL794" s="8"/>
      <c r="AM794" s="25">
        <f t="shared" ref="AM794" si="7823">COS($AO$8*$B794)</f>
        <v>0.29143669104029418</v>
      </c>
      <c r="AN794" s="26">
        <v>0</v>
      </c>
      <c r="AO794" s="10">
        <v>0</v>
      </c>
      <c r="AP794" s="85">
        <f t="shared" ref="AP794" si="7824">$AN$8*SIN($B794*$AO$8)</f>
        <v>2.8697703559761285</v>
      </c>
      <c r="AR794" s="21">
        <f t="shared" ref="AR794" si="7825">AH794*AM794+AJ794*AM797-AI794*AN794-AK794*AN797</f>
        <v>57.08531442184578</v>
      </c>
      <c r="AS794" s="24">
        <f t="shared" ref="AS794" si="7826">(AH794*AN794+AI794*AM794+AJ794*AN797+AK794*AM797)</f>
        <v>0</v>
      </c>
      <c r="AT794" s="22">
        <f t="shared" ref="AT794" si="7827">AH794*AO794+AJ794*AO797-AI794*AP794-AK794*AP797</f>
        <v>0</v>
      </c>
      <c r="AU794" s="23">
        <f t="shared" ref="AU794" si="7828">(AH794*AP794+AI794*AO794+AJ794*AP797+AK794*AO797)</f>
        <v>741.98203790436889</v>
      </c>
      <c r="AV794" s="8"/>
      <c r="AW794" s="21">
        <v>1</v>
      </c>
      <c r="AX794" s="24">
        <v>0</v>
      </c>
      <c r="AY794" s="22">
        <v>0</v>
      </c>
      <c r="AZ794" s="23">
        <v>0</v>
      </c>
      <c r="BB794" s="21">
        <f t="shared" ref="BB794" si="7829">AR794*AW794+AT794*AW797-AS794*AX794-AU794*AX797</f>
        <v>6475.3355596991632</v>
      </c>
      <c r="BC794" s="24">
        <f t="shared" ref="BC794" si="7830">(AR794*AX794+AS794*AW794+AT794*AX797+AU794*AW797)</f>
        <v>0</v>
      </c>
      <c r="BD794" s="22">
        <f t="shared" ref="BD794" si="7831">AR794*AY794+AT794*AY797-AS794*AZ794-AU794*AZ797</f>
        <v>0</v>
      </c>
      <c r="BE794" s="23">
        <f t="shared" ref="BE794" si="7832">(AR794*AZ794+AS794*AY794+AT794*AZ797+AU794*AY797)</f>
        <v>741.98203790436889</v>
      </c>
      <c r="BF794" s="8"/>
      <c r="BG794" s="25">
        <f t="shared" ref="BG794" si="7833">COS($BI$8*$B794)</f>
        <v>0.74473342814219212</v>
      </c>
      <c r="BH794" s="26">
        <v>0</v>
      </c>
      <c r="BI794" s="10">
        <v>0</v>
      </c>
      <c r="BJ794" s="85">
        <f t="shared" ref="BJ794" si="7834">$BH$8*SIN($B794*$BI$8)</f>
        <v>2.0020861842258952</v>
      </c>
      <c r="BL794" s="21">
        <f t="shared" ref="BL794" si="7835">BB794*BG794+BD794*BG797-BC794*BH794-BE794*BH797</f>
        <v>4657.3419622977863</v>
      </c>
      <c r="BM794" s="24">
        <f t="shared" ref="BM794" si="7836">(BB794*BH794+BC794*BG794+BD794*BH797+BE794*BG797)</f>
        <v>0</v>
      </c>
      <c r="BN794" s="22">
        <f t="shared" ref="BN794" si="7837">BB794*BI794+BD794*BI797-BC794*BJ794-BE794*BJ797</f>
        <v>0</v>
      </c>
      <c r="BO794" s="23">
        <f t="shared" ref="BO794" si="7838">(BB794*BJ794+BC794*BI794+BD794*BJ797+BE794*BI797)</f>
        <v>13516.758689008799</v>
      </c>
      <c r="BQ794" s="27">
        <f t="shared" ref="BQ794" si="7839">20*LOG((2*$BL$8)/(($BL$8*BL794+BN794+$BL$8*BL797+BN797)^2+($BL$8*BM794+BO794+$BL$8*BM797+BO797)^2)^0.5)</f>
        <v>-77.571338313203157</v>
      </c>
      <c r="BS794" s="64">
        <f t="shared" ref="BS794" si="7840">((BL794^2+BM794^2)/(BL797^2+BM797^2))^0.5</f>
        <v>2.902110409954398</v>
      </c>
      <c r="BT794" s="4"/>
      <c r="BU794" s="8"/>
      <c r="BV794" s="8"/>
      <c r="BW794" s="88"/>
      <c r="BX794" s="57"/>
      <c r="BY794" s="8"/>
      <c r="BZ794" s="8"/>
      <c r="CA794" s="8"/>
    </row>
    <row r="795" spans="2:79" ht="18.649999999999999" customHeight="1" thickBot="1">
      <c r="D795" s="25"/>
      <c r="E795" s="10"/>
      <c r="F795" s="10"/>
      <c r="G795" s="31"/>
      <c r="I795" s="29"/>
      <c r="L795" s="30"/>
      <c r="N795" s="29"/>
      <c r="Q795" s="30"/>
      <c r="S795" s="29"/>
      <c r="V795" s="30"/>
      <c r="X795" s="29"/>
      <c r="AA795" s="30"/>
      <c r="AC795" s="29"/>
      <c r="AF795" s="30"/>
      <c r="AH795" s="29"/>
      <c r="AK795" s="30"/>
      <c r="AM795" s="29"/>
      <c r="AP795" s="30"/>
      <c r="AR795" s="29"/>
      <c r="AU795" s="30"/>
      <c r="AW795" s="29"/>
      <c r="AZ795" s="30"/>
      <c r="BB795" s="29"/>
      <c r="BE795" s="30"/>
      <c r="BG795" s="29"/>
      <c r="BJ795" s="30"/>
      <c r="BL795" s="29"/>
      <c r="BO795" s="30"/>
      <c r="BS795" s="65"/>
      <c r="BT795" s="65"/>
      <c r="BU795" s="8"/>
      <c r="BV795" s="8"/>
      <c r="BW795" s="88"/>
      <c r="BX795" s="57"/>
      <c r="BY795" s="8"/>
      <c r="BZ795" s="8"/>
      <c r="CA795" s="8"/>
    </row>
    <row r="796" spans="2:79" ht="18.649999999999999" customHeight="1" thickBot="1">
      <c r="D796" s="254" t="s">
        <v>24</v>
      </c>
      <c r="E796" s="255"/>
      <c r="F796" s="256" t="s">
        <v>25</v>
      </c>
      <c r="G796" s="257"/>
      <c r="H796" s="123"/>
      <c r="I796" s="242" t="s">
        <v>4</v>
      </c>
      <c r="J796" s="243"/>
      <c r="K796" s="244" t="s">
        <v>5</v>
      </c>
      <c r="L796" s="245"/>
      <c r="M796" s="123"/>
      <c r="N796" s="242" t="s">
        <v>6</v>
      </c>
      <c r="O796" s="243"/>
      <c r="P796" s="244" t="s">
        <v>7</v>
      </c>
      <c r="Q796" s="245"/>
      <c r="R796" s="123"/>
      <c r="S796" s="242" t="s">
        <v>34</v>
      </c>
      <c r="T796" s="243"/>
      <c r="U796" s="244" t="s">
        <v>35</v>
      </c>
      <c r="V796" s="245"/>
      <c r="W796" s="123"/>
      <c r="X796" s="242" t="s">
        <v>47</v>
      </c>
      <c r="Y796" s="243"/>
      <c r="Z796" s="244" t="s">
        <v>48</v>
      </c>
      <c r="AA796" s="245"/>
      <c r="AB796" s="127"/>
      <c r="AC796" s="242" t="s">
        <v>63</v>
      </c>
      <c r="AD796" s="243"/>
      <c r="AE796" s="244" t="s">
        <v>8</v>
      </c>
      <c r="AF796" s="245"/>
      <c r="AG796" s="123"/>
      <c r="AH796" s="242" t="s">
        <v>78</v>
      </c>
      <c r="AI796" s="243"/>
      <c r="AJ796" s="244" t="s">
        <v>79</v>
      </c>
      <c r="AK796" s="245"/>
      <c r="AL796" s="127"/>
      <c r="AM796" s="242" t="s">
        <v>67</v>
      </c>
      <c r="AN796" s="243"/>
      <c r="AO796" s="244" t="s">
        <v>66</v>
      </c>
      <c r="AP796" s="245"/>
      <c r="AQ796" s="123"/>
      <c r="AR796" s="242" t="s">
        <v>83</v>
      </c>
      <c r="AS796" s="243"/>
      <c r="AT796" s="244" t="s">
        <v>82</v>
      </c>
      <c r="AU796" s="245"/>
      <c r="AV796" s="127"/>
      <c r="AW796" s="242" t="s">
        <v>71</v>
      </c>
      <c r="AX796" s="243"/>
      <c r="AY796" s="244" t="s">
        <v>70</v>
      </c>
      <c r="AZ796" s="245"/>
      <c r="BA796" s="123"/>
      <c r="BB796" s="124" t="s">
        <v>87</v>
      </c>
      <c r="BC796" s="125"/>
      <c r="BD796" s="122" t="s">
        <v>86</v>
      </c>
      <c r="BE796" s="126"/>
      <c r="BF796" s="127"/>
      <c r="BG796" s="242" t="s">
        <v>74</v>
      </c>
      <c r="BH796" s="243"/>
      <c r="BI796" s="244" t="s">
        <v>75</v>
      </c>
      <c r="BJ796" s="245"/>
      <c r="BK796" s="123"/>
      <c r="BL796" s="242" t="s">
        <v>91</v>
      </c>
      <c r="BM796" s="243"/>
      <c r="BN796" s="244" t="s">
        <v>90</v>
      </c>
      <c r="BO796" s="245"/>
      <c r="BP796" s="123"/>
      <c r="BQ796" s="35" t="s">
        <v>166</v>
      </c>
      <c r="BS796" s="66" t="s">
        <v>121</v>
      </c>
      <c r="BT796" s="65"/>
      <c r="BU796" s="8"/>
      <c r="BV796" s="8"/>
      <c r="BW796" s="88"/>
      <c r="BX796" s="57"/>
      <c r="BY796" s="8"/>
      <c r="BZ796" s="8"/>
      <c r="CA796" s="8"/>
    </row>
    <row r="797" spans="2:79" ht="18.649999999999999" customHeight="1" thickTop="1" thickBot="1">
      <c r="D797" s="15">
        <v>0</v>
      </c>
      <c r="E797" s="145">
        <f t="shared" ref="E797" si="7841">(1/$E$8)*SIN($B794*$F$8)</f>
        <v>0.22244815822086134</v>
      </c>
      <c r="F797" s="15">
        <f t="shared" ref="F797" si="7842">COS($F$8*$B794)</f>
        <v>0.74474918740292673</v>
      </c>
      <c r="G797" s="37">
        <v>0</v>
      </c>
      <c r="I797" s="21">
        <v>0</v>
      </c>
      <c r="J797" s="24">
        <f t="shared" ref="J797" si="7843">(TAN($K$8*$B794))/$J$8</f>
        <v>-8.6501423449613757</v>
      </c>
      <c r="K797" s="22">
        <v>1</v>
      </c>
      <c r="L797" s="23">
        <v>0</v>
      </c>
      <c r="N797" s="21">
        <f t="shared" ref="N797" si="7844">D797*I794+F797*I797-E797*J794-G797*J797</f>
        <v>0</v>
      </c>
      <c r="O797" s="24">
        <f t="shared" ref="O797" si="7845">(D797*J794+E797*I794+F797*J797+G797*I797)</f>
        <v>-6.2197383241087705</v>
      </c>
      <c r="P797" s="22">
        <f t="shared" ref="P797" si="7846">D797*K794+F797*K797-E797*L794-G797*L797</f>
        <v>0.74474918740292673</v>
      </c>
      <c r="Q797" s="23">
        <f t="shared" ref="Q797" si="7847">(D797*L794+E797*K794+F797*L797+G797*K797)</f>
        <v>0</v>
      </c>
      <c r="S797" s="15">
        <v>0</v>
      </c>
      <c r="T797" s="145">
        <f t="shared" ref="T797" si="7848">(1/$T$8)*SIN($B794*$U$8)</f>
        <v>0.31886337288623651</v>
      </c>
      <c r="U797" s="15">
        <f t="shared" ref="U797" si="7849">COS($U$8*$B794)</f>
        <v>0.29143669104029418</v>
      </c>
      <c r="V797" s="37">
        <v>0</v>
      </c>
      <c r="X797" s="21">
        <f t="shared" ref="X797" si="7850">N797*S794+P797*S797-O797*T794-Q797*T797</f>
        <v>0</v>
      </c>
      <c r="Y797" s="24">
        <f t="shared" ref="Y797" si="7851">(N797*T794+O797*S794+P797*T797+Q797*S797)</f>
        <v>-1.575186718465184</v>
      </c>
      <c r="Z797" s="22">
        <f t="shared" ref="Z797" si="7852">N797*U794+P797*U797-O797*V794-Q797*V797</f>
        <v>18.066267903287653</v>
      </c>
      <c r="AA797" s="23">
        <f t="shared" ref="AA797" si="7853">(N797*V794+O797*U794+P797*V797+Q797*U797)</f>
        <v>0</v>
      </c>
      <c r="AB797" s="8"/>
      <c r="AC797" s="21">
        <v>0</v>
      </c>
      <c r="AD797" s="24">
        <f t="shared" ref="AD797" si="7854">(TAN($AE$8*$B794))/$AD$8</f>
        <v>-4.7425874616744945</v>
      </c>
      <c r="AE797" s="22">
        <v>1</v>
      </c>
      <c r="AF797" s="23">
        <v>0</v>
      </c>
      <c r="AH797" s="21">
        <f t="shared" ref="AH797" si="7855">X797*AC794+Z797*AC797-Y797*AD794-AA797*AD797</f>
        <v>0</v>
      </c>
      <c r="AI797" s="24">
        <f t="shared" ref="AI797" si="7856">(X797*AD794+Y797*AC794+Z797*AD797+AA797*AC797)</f>
        <v>-87.256042355849573</v>
      </c>
      <c r="AJ797" s="22">
        <f t="shared" ref="AJ797" si="7857">X797*AE794+Z797*AE797-Y797*AF794-AA797*AF797</f>
        <v>18.066267903287653</v>
      </c>
      <c r="AK797" s="23">
        <f t="shared" ref="AK797" si="7858">(X797*AF794+Y797*AE794+Z797*AF797+AA797*AE797)</f>
        <v>0</v>
      </c>
      <c r="AL797" s="8"/>
      <c r="AM797" s="15">
        <v>0</v>
      </c>
      <c r="AN797" s="85">
        <f t="shared" ref="AN797" si="7859">(1/$AN$8)*SIN($B794*$AO$8)</f>
        <v>0.31886337288623651</v>
      </c>
      <c r="AO797" s="25">
        <f t="shared" ref="AO797" si="7860">COS($AO$8*$B794)</f>
        <v>0.29143669104029418</v>
      </c>
      <c r="AP797" s="37">
        <v>0</v>
      </c>
      <c r="AR797" s="21">
        <f t="shared" ref="AR797" si="7861">AH797*AM794+AJ797*AM797-AI797*AN794-AK797*AN797</f>
        <v>0</v>
      </c>
      <c r="AS797" s="24">
        <f t="shared" ref="AS797" si="7862">(AH797*AN794+AI797*AM794+AJ797*AN797+AK797*AM797)</f>
        <v>-19.668941138351897</v>
      </c>
      <c r="AT797" s="22">
        <f t="shared" ref="AT797" si="7863">AH797*AO794+AJ797*AO797-AI797*AP794-AK797*AP797</f>
        <v>255.6699770697962</v>
      </c>
      <c r="AU797" s="23">
        <f t="shared" ref="AU797" si="7864">(AH797*AP794+AI797*AO794+AJ797*AP797+AK797*AO797)</f>
        <v>0</v>
      </c>
      <c r="AV797" s="8"/>
      <c r="AW797" s="21">
        <v>0</v>
      </c>
      <c r="AX797" s="24">
        <f t="shared" ref="AX797" si="7865">(TAN($AY$8*$B794))/$AX$8</f>
        <v>-8.6501423449613757</v>
      </c>
      <c r="AY797" s="22">
        <v>1</v>
      </c>
      <c r="AZ797" s="23">
        <v>0</v>
      </c>
      <c r="BB797" s="21">
        <f t="shared" ref="BB797" si="7866">AR797*AW794+AT797*AW797-AS797*AX794-AU797*AX797</f>
        <v>0</v>
      </c>
      <c r="BC797" s="24">
        <f t="shared" ref="BC797" si="7867">(AR797*AX794+AS797*AW794+AT797*AX797+AU797*AW797)</f>
        <v>-2231.2506361250998</v>
      </c>
      <c r="BD797" s="22">
        <f t="shared" ref="BD797" si="7868">AR797*AY794+AT797*AY797-AS797*AZ794-AU797*AZ797</f>
        <v>255.6699770697962</v>
      </c>
      <c r="BE797" s="23">
        <f t="shared" ref="BE797" si="7869">(AR797*AZ794+AS797*AY794+AT797*AZ797+AU797*AY797)</f>
        <v>0</v>
      </c>
      <c r="BF797" s="8"/>
      <c r="BG797" s="15">
        <v>0</v>
      </c>
      <c r="BH797" s="85">
        <f t="shared" ref="BH797" si="7870">(1/$BH$8)*SIN($B794*$BI$8)</f>
        <v>0.22245402046954391</v>
      </c>
      <c r="BI797" s="25">
        <f t="shared" ref="BI797" si="7871">COS($BI$8*$B794)</f>
        <v>0.74473342814219212</v>
      </c>
      <c r="BJ797" s="37">
        <v>0</v>
      </c>
      <c r="BL797" s="21">
        <f t="shared" ref="BL797" si="7872">BB797*BG794+BD797*BG797-BC797*BH794-BE797*BH797</f>
        <v>0</v>
      </c>
      <c r="BM797" s="24">
        <f t="shared" ref="BM797" si="7873">(BB797*BH794+BC797*BG794+BD797*BH797+BE797*BG797)</f>
        <v>-1604.8121209733604</v>
      </c>
      <c r="BN797" s="22">
        <f t="shared" ref="BN797" si="7874">BB797*BI794+BD797*BI797-BC797*BJ794-BE797*BJ797</f>
        <v>4657.5620506275272</v>
      </c>
      <c r="BO797" s="23">
        <f t="shared" ref="BO797" si="7875">(BB797*BJ794+BC797*BI794+BD797*BJ797+BE797*BI797)</f>
        <v>0</v>
      </c>
      <c r="BQ797" s="38">
        <f t="shared" ref="BQ797" si="7876">(180/PI())*ATAN(-1*(($BL$8*BM794+BO794+$BL$8*BM797+BO797)/($BL$8*BL794+BN794+$BL$8*BL797+BN797)))</f>
        <v>-51.975303487940756</v>
      </c>
      <c r="BS797" s="67">
        <f t="shared" ref="BS797" si="7877">20*LOG(((($BL$8*BL794+BN794-$BL$8*BL797-BN797)^2+($BL$8*BM794+BO794-$BL$8*BM797-BO797)^2)/(($BL$8*BL794+BN794+$BL$8*BL797+BN797)^2+($BL$8*BM794+BO794+$BL$8*BM797+BO797)^2))^0.5)</f>
        <v>-7.5971462615698595E-8</v>
      </c>
      <c r="BT797" s="65"/>
      <c r="BU797" s="8"/>
      <c r="BV797" s="8"/>
      <c r="BW797" s="88"/>
      <c r="BX797" s="57"/>
      <c r="BY797" s="8"/>
      <c r="BZ797" s="8"/>
      <c r="CA797" s="8"/>
    </row>
    <row r="798" spans="2:79" ht="18.649999999999999" customHeight="1">
      <c r="BS798" s="32"/>
      <c r="BU798" s="8"/>
      <c r="BV798" s="8"/>
      <c r="BW798" s="88"/>
      <c r="BX798" s="57"/>
      <c r="BY798" s="8"/>
      <c r="BZ798" s="8"/>
      <c r="CA798" s="8"/>
    </row>
    <row r="799" spans="2:79" ht="18.649999999999999" customHeight="1" thickBot="1">
      <c r="D799" s="8"/>
      <c r="E799" s="8" t="s">
        <v>93</v>
      </c>
      <c r="F799" s="8"/>
      <c r="G799" s="8"/>
      <c r="H799" s="8"/>
      <c r="I799" s="8"/>
      <c r="J799" s="8" t="s">
        <v>94</v>
      </c>
      <c r="K799" s="8"/>
      <c r="L799" s="8"/>
      <c r="M799" s="8"/>
      <c r="N799" s="8"/>
      <c r="O799" s="8" t="s">
        <v>95</v>
      </c>
      <c r="P799" s="8"/>
      <c r="Q799" s="8"/>
      <c r="R799" s="8"/>
      <c r="S799" s="8"/>
      <c r="T799" s="8" t="s">
        <v>96</v>
      </c>
      <c r="U799" s="8"/>
      <c r="V799" s="8"/>
      <c r="W799" s="8"/>
      <c r="X799" s="8"/>
      <c r="Y799" s="8" t="s">
        <v>97</v>
      </c>
      <c r="Z799" s="8"/>
      <c r="AA799" s="8"/>
      <c r="AB799" s="8"/>
      <c r="AC799" s="8"/>
      <c r="AD799" s="8" t="s">
        <v>98</v>
      </c>
      <c r="AE799" s="8"/>
      <c r="AF799" s="8"/>
      <c r="AG799" s="8"/>
      <c r="AH799" s="8"/>
      <c r="AI799" s="8" t="s">
        <v>99</v>
      </c>
      <c r="AJ799" s="8"/>
      <c r="AK799" s="8"/>
      <c r="AL799" s="8"/>
      <c r="AM799" s="8"/>
      <c r="AN799" s="8" t="s">
        <v>96</v>
      </c>
      <c r="AO799" s="8"/>
      <c r="AP799" s="8"/>
      <c r="AQ799" s="8"/>
      <c r="AR799" s="8"/>
      <c r="AS799" s="8" t="s">
        <v>100</v>
      </c>
      <c r="AT799" s="8"/>
      <c r="AU799" s="8"/>
      <c r="AV799" s="8"/>
      <c r="AW799" s="8"/>
      <c r="AX799" s="8" t="s">
        <v>94</v>
      </c>
      <c r="AY799" s="8"/>
      <c r="AZ799" s="8"/>
      <c r="BA799" s="8"/>
      <c r="BB799" s="8"/>
      <c r="BC799" s="8" t="s">
        <v>101</v>
      </c>
      <c r="BD799" s="8"/>
      <c r="BE799" s="8"/>
      <c r="BF799" s="8"/>
      <c r="BG799" s="8"/>
      <c r="BH799" s="8" t="s">
        <v>96</v>
      </c>
      <c r="BI799" s="8"/>
      <c r="BJ799" s="8"/>
      <c r="BK799" s="8"/>
      <c r="BL799" s="8"/>
      <c r="BM799" s="8" t="s">
        <v>102</v>
      </c>
      <c r="BN799" s="8"/>
      <c r="BO799" s="8"/>
      <c r="BP799" s="8"/>
      <c r="BU799" s="8"/>
      <c r="BV799" s="8"/>
      <c r="BW799" s="88"/>
      <c r="BX799" s="57"/>
      <c r="BY799" s="8"/>
      <c r="BZ799" s="8"/>
      <c r="CA799" s="8"/>
    </row>
    <row r="800" spans="2:79" ht="18.649999999999999" customHeight="1" thickBot="1">
      <c r="B800" s="16"/>
      <c r="D800" s="250" t="s">
        <v>22</v>
      </c>
      <c r="E800" s="251"/>
      <c r="F800" s="252" t="s">
        <v>23</v>
      </c>
      <c r="G800" s="253"/>
      <c r="H800" s="123"/>
      <c r="I800" s="242" t="s">
        <v>1</v>
      </c>
      <c r="J800" s="243"/>
      <c r="K800" s="244" t="s">
        <v>2</v>
      </c>
      <c r="L800" s="245"/>
      <c r="M800" s="123"/>
      <c r="N800" s="242" t="s">
        <v>43</v>
      </c>
      <c r="O800" s="243"/>
      <c r="P800" s="244" t="s">
        <v>44</v>
      </c>
      <c r="Q800" s="245"/>
      <c r="R800" s="123"/>
      <c r="S800" s="242" t="s">
        <v>32</v>
      </c>
      <c r="T800" s="243"/>
      <c r="U800" s="244" t="s">
        <v>33</v>
      </c>
      <c r="V800" s="245"/>
      <c r="W800" s="123"/>
      <c r="X800" s="242" t="s">
        <v>45</v>
      </c>
      <c r="Y800" s="243"/>
      <c r="Z800" s="244" t="s">
        <v>46</v>
      </c>
      <c r="AA800" s="245"/>
      <c r="AB800" s="127"/>
      <c r="AC800" s="242" t="s">
        <v>62</v>
      </c>
      <c r="AD800" s="243"/>
      <c r="AE800" s="244" t="s">
        <v>3</v>
      </c>
      <c r="AF800" s="245"/>
      <c r="AG800" s="123"/>
      <c r="AH800" s="242" t="s">
        <v>76</v>
      </c>
      <c r="AI800" s="243"/>
      <c r="AJ800" s="244" t="s">
        <v>77</v>
      </c>
      <c r="AK800" s="245"/>
      <c r="AL800" s="127"/>
      <c r="AM800" s="242" t="s">
        <v>64</v>
      </c>
      <c r="AN800" s="243"/>
      <c r="AO800" s="244" t="s">
        <v>65</v>
      </c>
      <c r="AP800" s="245"/>
      <c r="AQ800" s="123"/>
      <c r="AR800" s="242" t="s">
        <v>80</v>
      </c>
      <c r="AS800" s="243"/>
      <c r="AT800" s="244" t="s">
        <v>81</v>
      </c>
      <c r="AU800" s="245"/>
      <c r="AV800" s="127"/>
      <c r="AW800" s="242" t="s">
        <v>68</v>
      </c>
      <c r="AX800" s="243"/>
      <c r="AY800" s="244" t="s">
        <v>69</v>
      </c>
      <c r="AZ800" s="245"/>
      <c r="BA800" s="123"/>
      <c r="BB800" s="246" t="s">
        <v>84</v>
      </c>
      <c r="BC800" s="247"/>
      <c r="BD800" s="248" t="s">
        <v>85</v>
      </c>
      <c r="BE800" s="249"/>
      <c r="BF800" s="127"/>
      <c r="BG800" s="242" t="s">
        <v>72</v>
      </c>
      <c r="BH800" s="243"/>
      <c r="BI800" s="244" t="s">
        <v>73</v>
      </c>
      <c r="BJ800" s="245"/>
      <c r="BK800" s="123"/>
      <c r="BL800" s="242" t="s">
        <v>88</v>
      </c>
      <c r="BM800" s="243"/>
      <c r="BN800" s="244" t="s">
        <v>89</v>
      </c>
      <c r="BO800" s="245"/>
      <c r="BP800" s="123"/>
      <c r="BQ800" s="19" t="s">
        <v>165</v>
      </c>
      <c r="BS800" s="63" t="s">
        <v>120</v>
      </c>
      <c r="BT800" s="4"/>
      <c r="BU800" s="8"/>
      <c r="BV800" s="8"/>
      <c r="BW800" s="88"/>
      <c r="BX800" s="57"/>
      <c r="BY800" s="8"/>
      <c r="BZ800" s="8"/>
      <c r="CA800" s="8"/>
    </row>
    <row r="801" spans="2:79" ht="18.649999999999999" customHeight="1" thickTop="1" thickBot="1">
      <c r="B801" s="39">
        <v>2.2200000000000002</v>
      </c>
      <c r="D801" s="25">
        <f t="shared" ref="D801" si="7878">COS($F$8*$B801)</f>
        <v>0.74030018396466135</v>
      </c>
      <c r="E801" s="26">
        <v>0</v>
      </c>
      <c r="F801" s="10">
        <v>0</v>
      </c>
      <c r="G801" s="85">
        <f t="shared" ref="G801" si="7879">$E$8*SIN($B801*$F$8)</f>
        <v>2.0168293776611339</v>
      </c>
      <c r="I801" s="21">
        <v>1</v>
      </c>
      <c r="J801" s="24">
        <v>0</v>
      </c>
      <c r="K801" s="22">
        <v>0</v>
      </c>
      <c r="L801" s="23">
        <v>0</v>
      </c>
      <c r="N801" s="21">
        <f t="shared" ref="N801" si="7880">D801*I801+F801*I804-E801*J801-G801*J804</f>
        <v>16.624078768489287</v>
      </c>
      <c r="O801" s="24">
        <f t="shared" ref="O801" si="7881">(D801*J801+E801*I801+F801*J804+G801*I804)</f>
        <v>0</v>
      </c>
      <c r="P801" s="22">
        <f t="shared" ref="P801" si="7882">D801*K801+F801*K804-E801*L801-G801*L804</f>
        <v>0</v>
      </c>
      <c r="Q801" s="23">
        <f t="shared" ref="Q801" si="7883">(D801*L801+E801*K801+F801*L804+G801*K804)</f>
        <v>2.0168293776611339</v>
      </c>
      <c r="S801" s="25">
        <f t="shared" ref="S801" si="7884">COS($U$8*$B801)</f>
        <v>0.28032902038002755</v>
      </c>
      <c r="T801" s="26">
        <v>0</v>
      </c>
      <c r="U801" s="10">
        <v>0</v>
      </c>
      <c r="V801" s="85">
        <f t="shared" ref="V801" si="7885">$T$8*SIN($B801*$U$8)</f>
        <v>2.8797119236123199</v>
      </c>
      <c r="X801" s="21">
        <f t="shared" ref="X801" si="7886">N801*S801+P801*S804-O801*T801-Q801*T804</f>
        <v>4.0148908706974193</v>
      </c>
      <c r="Y801" s="24">
        <f t="shared" ref="Y801" si="7887">(N801*T801+O801*S801+P801*T804+Q801*S804)</f>
        <v>0</v>
      </c>
      <c r="Z801" s="22">
        <f t="shared" ref="Z801" si="7888">N801*U801+P801*U804-O801*V801-Q801*V804</f>
        <v>0</v>
      </c>
      <c r="AA801" s="23">
        <f t="shared" ref="AA801" si="7889">(N801*V801+O801*U801+P801*V804+Q801*U804)</f>
        <v>48.437933652402421</v>
      </c>
      <c r="AB801" s="8"/>
      <c r="AC801" s="21">
        <v>1</v>
      </c>
      <c r="AD801" s="24">
        <v>0</v>
      </c>
      <c r="AE801" s="22">
        <v>0</v>
      </c>
      <c r="AF801" s="23">
        <v>0</v>
      </c>
      <c r="AH801" s="21">
        <f t="shared" ref="AH801" si="7890">X801*AC801+Z801*AC804-Y801*AD801-AA801*AD804</f>
        <v>220.39409357611731</v>
      </c>
      <c r="AI801" s="24">
        <f t="shared" ref="AI801" si="7891">(X801*AD801+Y801*AC801+Z801*AD804+AA801*AC804)</f>
        <v>0</v>
      </c>
      <c r="AJ801" s="22">
        <f t="shared" ref="AJ801" si="7892">X801*AE801+Z801*AE804-Y801*AF801-AA801*AF804</f>
        <v>0</v>
      </c>
      <c r="AK801" s="23">
        <f t="shared" ref="AK801" si="7893">(X801*AF801+Y801*AE801+Z801*AF804+AA801*AE804)</f>
        <v>48.437933652402421</v>
      </c>
      <c r="AL801" s="8"/>
      <c r="AM801" s="25">
        <f t="shared" ref="AM801" si="7894">COS($AO$8*$B801)</f>
        <v>0.28032902038002755</v>
      </c>
      <c r="AN801" s="26">
        <v>0</v>
      </c>
      <c r="AO801" s="10">
        <v>0</v>
      </c>
      <c r="AP801" s="85">
        <f t="shared" ref="AP801" si="7895">$AN$8*SIN($B801*$AO$8)</f>
        <v>2.8797119236123199</v>
      </c>
      <c r="AR801" s="21">
        <f t="shared" ref="AR801" si="7896">AH801*AM801+AJ801*AM804-AI801*AN801-AK801*AN804</f>
        <v>46.284272005963125</v>
      </c>
      <c r="AS801" s="24">
        <f t="shared" ref="AS801" si="7897">(AH801*AN801+AI801*AM801+AJ801*AN804+AK801*AM804)</f>
        <v>0</v>
      </c>
      <c r="AT801" s="22">
        <f t="shared" ref="AT801" si="7898">AH801*AO801+AJ801*AO804-AI801*AP801-AK801*AP804</f>
        <v>0</v>
      </c>
      <c r="AU801" s="23">
        <f t="shared" ref="AU801" si="7899">(AH801*AP801+AI801*AO801+AJ801*AP804+AK801*AO804)</f>
        <v>648.25005765488515</v>
      </c>
      <c r="AV801" s="8"/>
      <c r="AW801" s="21">
        <v>1</v>
      </c>
      <c r="AX801" s="24">
        <v>0</v>
      </c>
      <c r="AY801" s="22">
        <v>0</v>
      </c>
      <c r="AZ801" s="23">
        <v>0</v>
      </c>
      <c r="BB801" s="21">
        <f t="shared" ref="BB801" si="7900">AR801*AW801+AT801*AW804-AS801*AX801-AU801*AX804</f>
        <v>5151.6543629237658</v>
      </c>
      <c r="BC801" s="24">
        <f t="shared" ref="BC801" si="7901">(AR801*AX801+AS801*AW801+AT801*AX804+AU801*AW804)</f>
        <v>0</v>
      </c>
      <c r="BD801" s="22">
        <f t="shared" ref="BD801" si="7902">AR801*AY801+AT801*AY804-AS801*AZ801-AU801*AZ804</f>
        <v>0</v>
      </c>
      <c r="BE801" s="23">
        <f t="shared" ref="BE801" si="7903">(AR801*AZ801+AS801*AY801+AT801*AZ804+AU801*AY804)</f>
        <v>648.25005765488515</v>
      </c>
      <c r="BF801" s="8"/>
      <c r="BG801" s="25">
        <f t="shared" ref="BG801" si="7904">COS($BI$8*$B801)</f>
        <v>0.74028416391179364</v>
      </c>
      <c r="BH801" s="26">
        <v>0</v>
      </c>
      <c r="BI801" s="10">
        <v>0</v>
      </c>
      <c r="BJ801" s="85">
        <f t="shared" ref="BJ801" si="7905">$BH$8*SIN($B801*$BI$8)</f>
        <v>2.0168822994792608</v>
      </c>
      <c r="BL801" s="21">
        <f t="shared" ref="BL801" si="7906">BB801*BG801+BD801*BG804-BC801*BH801-BE801*BH804</f>
        <v>3668.4165798283921</v>
      </c>
      <c r="BM801" s="24">
        <f t="shared" ref="BM801" si="7907">(BB801*BH801+BC801*BG801+BD801*BH804+BE801*BG804)</f>
        <v>0</v>
      </c>
      <c r="BN801" s="22">
        <f t="shared" ref="BN801" si="7908">BB801*BI801+BD801*BI804-BC801*BJ801-BE801*BJ804</f>
        <v>0</v>
      </c>
      <c r="BO801" s="23">
        <f t="shared" ref="BO801" si="7909">(BB801*BJ801+BC801*BI801+BD801*BJ804+BE801*BI804)</f>
        <v>10870.16974955287</v>
      </c>
      <c r="BQ801" s="27">
        <f t="shared" ref="BQ801" si="7910">20*LOG((2*$BL$8)/(($BL$8*BL801+BN801+$BL$8*BL804+BN804)^2+($BL$8*BM801+BO801+$BL$8*BM804+BO804)^2)^0.5)</f>
        <v>-75.641013150427838</v>
      </c>
      <c r="BS801" s="64">
        <f t="shared" ref="BS801" si="7911">((BL801^2+BM801^2)/(BL804^2+BM804^2))^0.5</f>
        <v>2.9630365683535613</v>
      </c>
      <c r="BT801" s="4"/>
      <c r="BU801" s="8"/>
      <c r="BV801" s="8"/>
      <c r="BW801" s="88"/>
      <c r="BX801" s="57"/>
      <c r="BY801" s="8"/>
      <c r="BZ801" s="8"/>
      <c r="CA801" s="8"/>
    </row>
    <row r="802" spans="2:79" ht="18.649999999999999" customHeight="1" thickBot="1">
      <c r="D802" s="25"/>
      <c r="E802" s="10"/>
      <c r="F802" s="10"/>
      <c r="G802" s="31"/>
      <c r="I802" s="29"/>
      <c r="L802" s="30"/>
      <c r="N802" s="29"/>
      <c r="Q802" s="30"/>
      <c r="S802" s="29"/>
      <c r="V802" s="30"/>
      <c r="X802" s="29"/>
      <c r="AA802" s="30"/>
      <c r="AC802" s="29"/>
      <c r="AF802" s="30"/>
      <c r="AH802" s="29"/>
      <c r="AK802" s="30"/>
      <c r="AM802" s="29"/>
      <c r="AP802" s="30"/>
      <c r="AR802" s="29"/>
      <c r="AU802" s="30"/>
      <c r="AW802" s="29"/>
      <c r="AZ802" s="30"/>
      <c r="BB802" s="29"/>
      <c r="BE802" s="30"/>
      <c r="BG802" s="29"/>
      <c r="BJ802" s="30"/>
      <c r="BL802" s="29"/>
      <c r="BO802" s="30"/>
      <c r="BS802" s="65"/>
      <c r="BT802" s="65"/>
      <c r="BU802" s="8"/>
      <c r="BV802" s="8"/>
      <c r="BW802" s="88"/>
      <c r="BX802" s="57"/>
      <c r="BY802" s="8"/>
      <c r="BZ802" s="8"/>
      <c r="CA802" s="8"/>
    </row>
    <row r="803" spans="2:79" ht="18.649999999999999" customHeight="1" thickBot="1">
      <c r="D803" s="254" t="s">
        <v>24</v>
      </c>
      <c r="E803" s="255"/>
      <c r="F803" s="256" t="s">
        <v>25</v>
      </c>
      <c r="G803" s="257"/>
      <c r="H803" s="123"/>
      <c r="I803" s="242" t="s">
        <v>4</v>
      </c>
      <c r="J803" s="243"/>
      <c r="K803" s="244" t="s">
        <v>5</v>
      </c>
      <c r="L803" s="245"/>
      <c r="M803" s="123"/>
      <c r="N803" s="242" t="s">
        <v>6</v>
      </c>
      <c r="O803" s="243"/>
      <c r="P803" s="244" t="s">
        <v>7</v>
      </c>
      <c r="Q803" s="245"/>
      <c r="R803" s="123"/>
      <c r="S803" s="242" t="s">
        <v>34</v>
      </c>
      <c r="T803" s="243"/>
      <c r="U803" s="244" t="s">
        <v>35</v>
      </c>
      <c r="V803" s="245"/>
      <c r="W803" s="123"/>
      <c r="X803" s="242" t="s">
        <v>47</v>
      </c>
      <c r="Y803" s="243"/>
      <c r="Z803" s="244" t="s">
        <v>48</v>
      </c>
      <c r="AA803" s="245"/>
      <c r="AB803" s="127"/>
      <c r="AC803" s="242" t="s">
        <v>63</v>
      </c>
      <c r="AD803" s="243"/>
      <c r="AE803" s="244" t="s">
        <v>8</v>
      </c>
      <c r="AF803" s="245"/>
      <c r="AG803" s="123"/>
      <c r="AH803" s="242" t="s">
        <v>78</v>
      </c>
      <c r="AI803" s="243"/>
      <c r="AJ803" s="244" t="s">
        <v>79</v>
      </c>
      <c r="AK803" s="245"/>
      <c r="AL803" s="127"/>
      <c r="AM803" s="242" t="s">
        <v>67</v>
      </c>
      <c r="AN803" s="243"/>
      <c r="AO803" s="244" t="s">
        <v>66</v>
      </c>
      <c r="AP803" s="245"/>
      <c r="AQ803" s="123"/>
      <c r="AR803" s="242" t="s">
        <v>83</v>
      </c>
      <c r="AS803" s="243"/>
      <c r="AT803" s="244" t="s">
        <v>82</v>
      </c>
      <c r="AU803" s="245"/>
      <c r="AV803" s="127"/>
      <c r="AW803" s="242" t="s">
        <v>71</v>
      </c>
      <c r="AX803" s="243"/>
      <c r="AY803" s="244" t="s">
        <v>70</v>
      </c>
      <c r="AZ803" s="245"/>
      <c r="BA803" s="123"/>
      <c r="BB803" s="124" t="s">
        <v>87</v>
      </c>
      <c r="BC803" s="125"/>
      <c r="BD803" s="122" t="s">
        <v>86</v>
      </c>
      <c r="BE803" s="126"/>
      <c r="BF803" s="127"/>
      <c r="BG803" s="242" t="s">
        <v>74</v>
      </c>
      <c r="BH803" s="243"/>
      <c r="BI803" s="244" t="s">
        <v>75</v>
      </c>
      <c r="BJ803" s="245"/>
      <c r="BK803" s="123"/>
      <c r="BL803" s="242" t="s">
        <v>91</v>
      </c>
      <c r="BM803" s="243"/>
      <c r="BN803" s="244" t="s">
        <v>90</v>
      </c>
      <c r="BO803" s="245"/>
      <c r="BP803" s="123"/>
      <c r="BQ803" s="35" t="s">
        <v>166</v>
      </c>
      <c r="BS803" s="66" t="s">
        <v>121</v>
      </c>
      <c r="BT803" s="65"/>
      <c r="BU803" s="8"/>
      <c r="BV803" s="8"/>
      <c r="BW803" s="88"/>
      <c r="BX803" s="57"/>
      <c r="BY803" s="8"/>
      <c r="BZ803" s="8"/>
      <c r="CA803" s="8"/>
    </row>
    <row r="804" spans="2:79" ht="18.649999999999999" customHeight="1" thickTop="1" thickBot="1">
      <c r="D804" s="15">
        <v>0</v>
      </c>
      <c r="E804" s="145">
        <f t="shared" ref="E804" si="7912">(1/$E$8)*SIN($B801*$F$8)</f>
        <v>0.22409215307345934</v>
      </c>
      <c r="F804" s="15">
        <f t="shared" ref="F804" si="7913">COS($F$8*$B801)</f>
        <v>0.74030018396466135</v>
      </c>
      <c r="G804" s="37">
        <v>0</v>
      </c>
      <c r="I804" s="21">
        <v>0</v>
      </c>
      <c r="J804" s="24">
        <f t="shared" ref="J804" si="7914">(TAN($K$8*$B801))/$J$8</f>
        <v>-7.8756184139605514</v>
      </c>
      <c r="K804" s="22">
        <v>1</v>
      </c>
      <c r="L804" s="23">
        <v>0</v>
      </c>
      <c r="N804" s="21">
        <f t="shared" ref="N804" si="7915">D804*I801+F804*I804-E804*J801-G804*J804</f>
        <v>0</v>
      </c>
      <c r="O804" s="24">
        <f t="shared" ref="O804" si="7916">(D804*J801+E804*I801+F804*J804+G804*I804)</f>
        <v>-5.6062296076170108</v>
      </c>
      <c r="P804" s="22">
        <f t="shared" ref="P804" si="7917">D804*K801+F804*K804-E804*L801-G804*L804</f>
        <v>0.74030018396466135</v>
      </c>
      <c r="Q804" s="23">
        <f t="shared" ref="Q804" si="7918">(D804*L801+E804*K801+F804*L804+G804*K804)</f>
        <v>0</v>
      </c>
      <c r="S804" s="15">
        <v>0</v>
      </c>
      <c r="T804" s="145">
        <f t="shared" ref="T804" si="7919">(1/$T$8)*SIN($B801*$U$8)</f>
        <v>0.31996799151247995</v>
      </c>
      <c r="U804" s="15">
        <f t="shared" ref="U804" si="7920">COS($U$8*$B801)</f>
        <v>0.28032902038002755</v>
      </c>
      <c r="V804" s="37">
        <v>0</v>
      </c>
      <c r="X804" s="21">
        <f t="shared" ref="X804" si="7921">N804*S801+P804*S804-O804*T801-Q804*T804</f>
        <v>0</v>
      </c>
      <c r="Y804" s="24">
        <f t="shared" ref="Y804" si="7922">(N804*T801+O804*S801+P804*T804+Q804*S804)</f>
        <v>-1.3347164909492908</v>
      </c>
      <c r="Z804" s="22">
        <f t="shared" ref="Z804" si="7923">N804*U801+P804*U804-O804*V801-Q804*V804</f>
        <v>16.351853872921094</v>
      </c>
      <c r="AA804" s="23">
        <f t="shared" ref="AA804" si="7924">(N804*V801+O804*U801+P804*V804+Q804*U804)</f>
        <v>0</v>
      </c>
      <c r="AB804" s="8"/>
      <c r="AC804" s="21">
        <v>0</v>
      </c>
      <c r="AD804" s="24">
        <f t="shared" ref="AD804" si="7925">(TAN($AE$8*$B801))/$AD$8</f>
        <v>-4.4671435461757758</v>
      </c>
      <c r="AE804" s="22">
        <v>1</v>
      </c>
      <c r="AF804" s="23">
        <v>0</v>
      </c>
      <c r="AH804" s="21">
        <f t="shared" ref="AH804" si="7926">X804*AC801+Z804*AC804-Y804*AD801-AA804*AD804</f>
        <v>0</v>
      </c>
      <c r="AI804" s="24">
        <f t="shared" ref="AI804" si="7927">(X804*AD801+Y804*AC801+Z804*AD804+AA804*AC804)</f>
        <v>-74.380794987378124</v>
      </c>
      <c r="AJ804" s="22">
        <f t="shared" ref="AJ804" si="7928">X804*AE801+Z804*AE804-Y804*AF801-AA804*AF804</f>
        <v>16.351853872921094</v>
      </c>
      <c r="AK804" s="23">
        <f t="shared" ref="AK804" si="7929">(X804*AF801+Y804*AE801+Z804*AF804+AA804*AE804)</f>
        <v>0</v>
      </c>
      <c r="AL804" s="8"/>
      <c r="AM804" s="15">
        <v>0</v>
      </c>
      <c r="AN804" s="85">
        <f t="shared" ref="AN804" si="7930">(1/$AN$8)*SIN($B801*$AO$8)</f>
        <v>0.31996799151247995</v>
      </c>
      <c r="AO804" s="25">
        <f t="shared" ref="AO804" si="7931">COS($AO$8*$B801)</f>
        <v>0.28032902038002755</v>
      </c>
      <c r="AP804" s="37">
        <v>0</v>
      </c>
      <c r="AR804" s="21">
        <f t="shared" ref="AR804" si="7932">AH804*AM801+AJ804*AM804-AI804*AN801-AK804*AN804</f>
        <v>0</v>
      </c>
      <c r="AS804" s="24">
        <f t="shared" ref="AS804" si="7933">(AH804*AN801+AI804*AM801+AJ804*AN804+AK804*AM804)</f>
        <v>-15.619025552675247</v>
      </c>
      <c r="AT804" s="22">
        <f t="shared" ref="AT804" si="7934">AH804*AO801+AJ804*AO804-AI804*AP801-AK804*AP804</f>
        <v>218.77916139050959</v>
      </c>
      <c r="AU804" s="23">
        <f t="shared" ref="AU804" si="7935">(AH804*AP801+AI804*AO801+AJ804*AP804+AK804*AO804)</f>
        <v>0</v>
      </c>
      <c r="AV804" s="8"/>
      <c r="AW804" s="21">
        <v>0</v>
      </c>
      <c r="AX804" s="24">
        <f t="shared" ref="AX804" si="7936">(TAN($AY$8*$B801))/$AX$8</f>
        <v>-7.8756184139605514</v>
      </c>
      <c r="AY804" s="22">
        <v>1</v>
      </c>
      <c r="AZ804" s="23">
        <v>0</v>
      </c>
      <c r="BB804" s="21">
        <f t="shared" ref="BB804" si="7937">AR804*AW801+AT804*AW804-AS804*AX801-AU804*AX804</f>
        <v>0</v>
      </c>
      <c r="BC804" s="24">
        <f t="shared" ref="BC804" si="7938">(AR804*AX801+AS804*AW801+AT804*AX804+AU804*AW804)</f>
        <v>-1738.6402175906198</v>
      </c>
      <c r="BD804" s="22">
        <f t="shared" ref="BD804" si="7939">AR804*AY801+AT804*AY804-AS804*AZ801-AU804*AZ804</f>
        <v>218.77916139050959</v>
      </c>
      <c r="BE804" s="23">
        <f t="shared" ref="BE804" si="7940">(AR804*AZ801+AS804*AY801+AT804*AZ804+AU804*AY804)</f>
        <v>0</v>
      </c>
      <c r="BF804" s="8"/>
      <c r="BG804" s="15">
        <v>0</v>
      </c>
      <c r="BH804" s="85">
        <f t="shared" ref="BH804" si="7941">(1/$BH$8)*SIN($B801*$BI$8)</f>
        <v>0.2240980332754734</v>
      </c>
      <c r="BI804" s="25">
        <f t="shared" ref="BI804" si="7942">COS($BI$8*$B801)</f>
        <v>0.74028416391179364</v>
      </c>
      <c r="BJ804" s="37">
        <v>0</v>
      </c>
      <c r="BL804" s="21">
        <f t="shared" ref="BL804" si="7943">BB804*BG801+BD804*BG804-BC804*BH801-BE804*BH804</f>
        <v>0</v>
      </c>
      <c r="BM804" s="24">
        <f t="shared" ref="BM804" si="7944">(BB804*BH801+BC804*BG801+BD804*BH804+BE804*BG804)</f>
        <v>-1238.0598400332203</v>
      </c>
      <c r="BN804" s="22">
        <f t="shared" ref="BN804" si="7945">BB804*BI801+BD804*BI804-BC804*BJ801-BE804*BJ804</f>
        <v>3668.5914285925887</v>
      </c>
      <c r="BO804" s="23">
        <f t="shared" ref="BO804" si="7946">(BB804*BJ801+BC804*BI801+BD804*BJ804+BE804*BI804)</f>
        <v>0</v>
      </c>
      <c r="BQ804" s="38">
        <f t="shared" ref="BQ804" si="7947">(180/PI())*ATAN(-1*(($BL$8*BM801+BO801+$BL$8*BM804+BO804)/($BL$8*BL801+BN801+$BL$8*BL804+BN804)))</f>
        <v>-52.702610039808661</v>
      </c>
      <c r="BS804" s="67">
        <f t="shared" ref="BS804" si="7948">20*LOG(((($BL$8*BL801+BN801-$BL$8*BL804-BN804)^2+($BL$8*BM801+BO801-$BL$8*BM804-BO804)^2)/(($BL$8*BL801+BN801+$BL$8*BL804+BN804)^2+($BL$8*BM801+BO801+$BL$8*BM804+BO804)^2))^0.5)</f>
        <v>-1.184903563796809E-7</v>
      </c>
      <c r="BT804" s="65"/>
      <c r="BU804" s="8"/>
      <c r="BV804" s="8"/>
      <c r="BW804" s="88"/>
      <c r="BX804" s="57"/>
      <c r="BY804" s="8"/>
      <c r="BZ804" s="8"/>
      <c r="CA804" s="8"/>
    </row>
    <row r="805" spans="2:79" ht="18.649999999999999" customHeight="1">
      <c r="BS805" s="32"/>
      <c r="BU805" s="8"/>
      <c r="BV805" s="8"/>
      <c r="BW805" s="88"/>
      <c r="BX805" s="57"/>
      <c r="BY805" s="8"/>
      <c r="BZ805" s="8"/>
      <c r="CA805" s="8"/>
    </row>
    <row r="806" spans="2:79" ht="18.649999999999999" customHeight="1" thickBot="1">
      <c r="D806" s="8"/>
      <c r="E806" s="8" t="s">
        <v>93</v>
      </c>
      <c r="F806" s="8"/>
      <c r="G806" s="8"/>
      <c r="H806" s="8"/>
      <c r="I806" s="8"/>
      <c r="J806" s="8" t="s">
        <v>94</v>
      </c>
      <c r="K806" s="8"/>
      <c r="L806" s="8"/>
      <c r="M806" s="8"/>
      <c r="N806" s="8"/>
      <c r="O806" s="8" t="s">
        <v>95</v>
      </c>
      <c r="P806" s="8"/>
      <c r="Q806" s="8"/>
      <c r="R806" s="8"/>
      <c r="S806" s="8"/>
      <c r="T806" s="8" t="s">
        <v>96</v>
      </c>
      <c r="U806" s="8"/>
      <c r="V806" s="8"/>
      <c r="W806" s="8"/>
      <c r="X806" s="8"/>
      <c r="Y806" s="8" t="s">
        <v>97</v>
      </c>
      <c r="Z806" s="8"/>
      <c r="AA806" s="8"/>
      <c r="AB806" s="8"/>
      <c r="AC806" s="8"/>
      <c r="AD806" s="8" t="s">
        <v>98</v>
      </c>
      <c r="AE806" s="8"/>
      <c r="AF806" s="8"/>
      <c r="AG806" s="8"/>
      <c r="AH806" s="8"/>
      <c r="AI806" s="8" t="s">
        <v>99</v>
      </c>
      <c r="AJ806" s="8"/>
      <c r="AK806" s="8"/>
      <c r="AL806" s="8"/>
      <c r="AM806" s="8"/>
      <c r="AN806" s="8" t="s">
        <v>96</v>
      </c>
      <c r="AO806" s="8"/>
      <c r="AP806" s="8"/>
      <c r="AQ806" s="8"/>
      <c r="AR806" s="8"/>
      <c r="AS806" s="8" t="s">
        <v>100</v>
      </c>
      <c r="AT806" s="8"/>
      <c r="AU806" s="8"/>
      <c r="AV806" s="8"/>
      <c r="AW806" s="8"/>
      <c r="AX806" s="8" t="s">
        <v>94</v>
      </c>
      <c r="AY806" s="8"/>
      <c r="AZ806" s="8"/>
      <c r="BA806" s="8"/>
      <c r="BB806" s="8"/>
      <c r="BC806" s="8" t="s">
        <v>101</v>
      </c>
      <c r="BD806" s="8"/>
      <c r="BE806" s="8"/>
      <c r="BF806" s="8"/>
      <c r="BG806" s="8"/>
      <c r="BH806" s="8" t="s">
        <v>96</v>
      </c>
      <c r="BI806" s="8"/>
      <c r="BJ806" s="8"/>
      <c r="BK806" s="8"/>
      <c r="BL806" s="8"/>
      <c r="BM806" s="8" t="s">
        <v>102</v>
      </c>
      <c r="BN806" s="8"/>
      <c r="BO806" s="8"/>
      <c r="BP806" s="8"/>
      <c r="BU806" s="8"/>
      <c r="BV806" s="8"/>
      <c r="BW806" s="88"/>
      <c r="BX806" s="57"/>
      <c r="BY806" s="8"/>
      <c r="BZ806" s="8"/>
      <c r="CA806" s="8"/>
    </row>
    <row r="807" spans="2:79" ht="18.649999999999999" customHeight="1" thickBot="1">
      <c r="B807" s="16"/>
      <c r="D807" s="250" t="s">
        <v>22</v>
      </c>
      <c r="E807" s="251"/>
      <c r="F807" s="252" t="s">
        <v>23</v>
      </c>
      <c r="G807" s="253"/>
      <c r="H807" s="123"/>
      <c r="I807" s="242" t="s">
        <v>1</v>
      </c>
      <c r="J807" s="243"/>
      <c r="K807" s="244" t="s">
        <v>2</v>
      </c>
      <c r="L807" s="245"/>
      <c r="M807" s="123"/>
      <c r="N807" s="242" t="s">
        <v>43</v>
      </c>
      <c r="O807" s="243"/>
      <c r="P807" s="244" t="s">
        <v>44</v>
      </c>
      <c r="Q807" s="245"/>
      <c r="R807" s="123"/>
      <c r="S807" s="242" t="s">
        <v>32</v>
      </c>
      <c r="T807" s="243"/>
      <c r="U807" s="244" t="s">
        <v>33</v>
      </c>
      <c r="V807" s="245"/>
      <c r="W807" s="123"/>
      <c r="X807" s="242" t="s">
        <v>45</v>
      </c>
      <c r="Y807" s="243"/>
      <c r="Z807" s="244" t="s">
        <v>46</v>
      </c>
      <c r="AA807" s="245"/>
      <c r="AB807" s="127"/>
      <c r="AC807" s="242" t="s">
        <v>62</v>
      </c>
      <c r="AD807" s="243"/>
      <c r="AE807" s="244" t="s">
        <v>3</v>
      </c>
      <c r="AF807" s="245"/>
      <c r="AG807" s="123"/>
      <c r="AH807" s="242" t="s">
        <v>76</v>
      </c>
      <c r="AI807" s="243"/>
      <c r="AJ807" s="244" t="s">
        <v>77</v>
      </c>
      <c r="AK807" s="245"/>
      <c r="AL807" s="127"/>
      <c r="AM807" s="242" t="s">
        <v>64</v>
      </c>
      <c r="AN807" s="243"/>
      <c r="AO807" s="244" t="s">
        <v>65</v>
      </c>
      <c r="AP807" s="245"/>
      <c r="AQ807" s="123"/>
      <c r="AR807" s="242" t="s">
        <v>80</v>
      </c>
      <c r="AS807" s="243"/>
      <c r="AT807" s="244" t="s">
        <v>81</v>
      </c>
      <c r="AU807" s="245"/>
      <c r="AV807" s="127"/>
      <c r="AW807" s="242" t="s">
        <v>68</v>
      </c>
      <c r="AX807" s="243"/>
      <c r="AY807" s="244" t="s">
        <v>69</v>
      </c>
      <c r="AZ807" s="245"/>
      <c r="BA807" s="123"/>
      <c r="BB807" s="246" t="s">
        <v>84</v>
      </c>
      <c r="BC807" s="247"/>
      <c r="BD807" s="248" t="s">
        <v>85</v>
      </c>
      <c r="BE807" s="249"/>
      <c r="BF807" s="127"/>
      <c r="BG807" s="242" t="s">
        <v>72</v>
      </c>
      <c r="BH807" s="243"/>
      <c r="BI807" s="244" t="s">
        <v>73</v>
      </c>
      <c r="BJ807" s="245"/>
      <c r="BK807" s="123"/>
      <c r="BL807" s="242" t="s">
        <v>88</v>
      </c>
      <c r="BM807" s="243"/>
      <c r="BN807" s="244" t="s">
        <v>89</v>
      </c>
      <c r="BO807" s="245"/>
      <c r="BP807" s="123"/>
      <c r="BQ807" s="19" t="s">
        <v>165</v>
      </c>
      <c r="BS807" s="63" t="s">
        <v>120</v>
      </c>
      <c r="BT807" s="4"/>
      <c r="BU807" s="8"/>
      <c r="BV807" s="8"/>
      <c r="BW807" s="88"/>
      <c r="BX807" s="57"/>
      <c r="BY807" s="8"/>
      <c r="BZ807" s="8"/>
      <c r="CA807" s="8"/>
    </row>
    <row r="808" spans="2:79" ht="18.649999999999999" customHeight="1" thickTop="1" thickBot="1">
      <c r="B808" s="39">
        <v>2.2400000000000002</v>
      </c>
      <c r="D808" s="25">
        <f t="shared" ref="D808" si="7949">COS($F$8*$B808)</f>
        <v>0.73581851988642755</v>
      </c>
      <c r="E808" s="26">
        <v>0</v>
      </c>
      <c r="F808" s="10">
        <v>0</v>
      </c>
      <c r="G808" s="85">
        <f t="shared" ref="G808" si="7950">$E$8*SIN($B808*$F$8)</f>
        <v>2.0315363526477501</v>
      </c>
      <c r="I808" s="21">
        <v>1</v>
      </c>
      <c r="J808" s="24">
        <v>0</v>
      </c>
      <c r="K808" s="22">
        <v>0</v>
      </c>
      <c r="L808" s="23">
        <v>0</v>
      </c>
      <c r="N808" s="21">
        <f t="shared" ref="N808" si="7951">D808*I808+F808*I811-E808*J808-G808*J811</f>
        <v>15.413647424640006</v>
      </c>
      <c r="O808" s="24">
        <f t="shared" ref="O808" si="7952">(D808*J808+E808*I808+F808*J811+G808*I811)</f>
        <v>0</v>
      </c>
      <c r="P808" s="22">
        <f t="shared" ref="P808" si="7953">D808*K808+F808*K811-E808*L808-G808*L811</f>
        <v>0</v>
      </c>
      <c r="Q808" s="23">
        <f t="shared" ref="Q808" si="7954">(D808*L808+E808*K808+F808*L811+G808*K811)</f>
        <v>2.0315363526477501</v>
      </c>
      <c r="S808" s="25">
        <f t="shared" ref="S808" si="7955">COS($U$8*$B808)</f>
        <v>0.26918368415520971</v>
      </c>
      <c r="T808" s="26">
        <v>0</v>
      </c>
      <c r="U808" s="10">
        <v>0</v>
      </c>
      <c r="V808" s="85">
        <f t="shared" ref="V808" si="7956">$T$8*SIN($B808*$U$8)</f>
        <v>2.8892665674287747</v>
      </c>
      <c r="X808" s="21">
        <f t="shared" ref="X808" si="7957">N808*S808+P808*S811-O808*T808-Q808*T811</f>
        <v>3.4969190595650192</v>
      </c>
      <c r="Y808" s="24">
        <f t="shared" ref="Y808" si="7958">(N808*T808+O808*S808+P808*T811+Q808*S811)</f>
        <v>0</v>
      </c>
      <c r="Z808" s="22">
        <f t="shared" ref="Z808" si="7959">N808*U808+P808*U811-O808*V808-Q808*V811</f>
        <v>0</v>
      </c>
      <c r="AA808" s="23">
        <f t="shared" ref="AA808" si="7960">(N808*V808+O808*U808+P808*V811+Q808*U811)</f>
        <v>45.080992626047959</v>
      </c>
      <c r="AB808" s="8"/>
      <c r="AC808" s="21">
        <v>1</v>
      </c>
      <c r="AD808" s="24">
        <v>0</v>
      </c>
      <c r="AE808" s="22">
        <v>0</v>
      </c>
      <c r="AF808" s="23">
        <v>0</v>
      </c>
      <c r="AH808" s="21">
        <f t="shared" ref="AH808" si="7961">X808*AC808+Z808*AC811-Y808*AD808-AA808*AD811</f>
        <v>193.71233828343026</v>
      </c>
      <c r="AI808" s="24">
        <f t="shared" ref="AI808" si="7962">(X808*AD808+Y808*AC808+Z808*AD811+AA808*AC811)</f>
        <v>0</v>
      </c>
      <c r="AJ808" s="22">
        <f t="shared" ref="AJ808" si="7963">X808*AE808+Z808*AE811-Y808*AF808-AA808*AF811</f>
        <v>0</v>
      </c>
      <c r="AK808" s="23">
        <f t="shared" ref="AK808" si="7964">(X808*AF808+Y808*AE808+Z808*AF811+AA808*AE811)</f>
        <v>45.080992626047959</v>
      </c>
      <c r="AL808" s="8"/>
      <c r="AM808" s="25">
        <f t="shared" ref="AM808" si="7965">COS($AO$8*$B808)</f>
        <v>0.26918368415520971</v>
      </c>
      <c r="AN808" s="26">
        <v>0</v>
      </c>
      <c r="AO808" s="10">
        <v>0</v>
      </c>
      <c r="AP808" s="85">
        <f t="shared" ref="AP808" si="7966">$AN$8*SIN($B808*$AO$8)</f>
        <v>2.8892665674287747</v>
      </c>
      <c r="AR808" s="21">
        <f t="shared" ref="AR808" si="7967">AH808*AM808+AJ808*AM811-AI808*AN808-AK808*AN811</f>
        <v>37.671867016460304</v>
      </c>
      <c r="AS808" s="24">
        <f t="shared" ref="AS808" si="7968">(AH808*AN808+AI808*AM808+AJ808*AN811+AK808*AM811)</f>
        <v>0</v>
      </c>
      <c r="AT808" s="22">
        <f t="shared" ref="AT808" si="7969">AH808*AO808+AJ808*AO811-AI808*AP808-AK808*AP811</f>
        <v>0</v>
      </c>
      <c r="AU808" s="23">
        <f t="shared" ref="AU808" si="7970">(AH808*AP808+AI808*AO808+AJ808*AP811+AK808*AO811)</f>
        <v>571.82165038122162</v>
      </c>
      <c r="AV808" s="8"/>
      <c r="AW808" s="21">
        <v>1</v>
      </c>
      <c r="AX808" s="24">
        <v>0</v>
      </c>
      <c r="AY808" s="22">
        <v>0</v>
      </c>
      <c r="AZ808" s="23">
        <v>0</v>
      </c>
      <c r="BB808" s="21">
        <f t="shared" ref="BB808" si="7971">AR808*AW808+AT808*AW811-AS808*AX808-AU808*AX811</f>
        <v>4169.0773116645269</v>
      </c>
      <c r="BC808" s="24">
        <f t="shared" ref="BC808" si="7972">(AR808*AX808+AS808*AW808+AT808*AX811+AU808*AW811)</f>
        <v>0</v>
      </c>
      <c r="BD808" s="22">
        <f t="shared" ref="BD808" si="7973">AR808*AY808+AT808*AY811-AS808*AZ808-AU808*AZ811</f>
        <v>0</v>
      </c>
      <c r="BE808" s="23">
        <f t="shared" ref="BE808" si="7974">(AR808*AZ808+AS808*AY808+AT808*AZ811+AU808*AY811)</f>
        <v>571.82165038122162</v>
      </c>
      <c r="BF808" s="8"/>
      <c r="BG808" s="25">
        <f t="shared" ref="BG808" si="7975">COS($BI$8*$B808)</f>
        <v>0.73580223763700348</v>
      </c>
      <c r="BH808" s="26">
        <v>0</v>
      </c>
      <c r="BI808" s="10">
        <v>0</v>
      </c>
      <c r="BJ808" s="85">
        <f t="shared" ref="BJ808" si="7976">$BH$8*SIN($B808*$BI$8)</f>
        <v>2.0315894279591555</v>
      </c>
      <c r="BL808" s="21">
        <f t="shared" ref="BL808" si="7977">BB808*BG808+BD808*BG811-BC808*BH808-BE808*BH811</f>
        <v>2938.5378792941278</v>
      </c>
      <c r="BM808" s="24">
        <f t="shared" ref="BM808" si="7978">(BB808*BH808+BC808*BG808+BD808*BH811+BE808*BG811)</f>
        <v>0</v>
      </c>
      <c r="BN808" s="22">
        <f t="shared" ref="BN808" si="7979">BB808*BI808+BD808*BI811-BC808*BJ808-BE808*BJ811</f>
        <v>0</v>
      </c>
      <c r="BO808" s="23">
        <f t="shared" ref="BO808" si="7980">(BB808*BJ808+BC808*BI808+BD808*BJ811+BE808*BI811)</f>
        <v>8890.6010406018177</v>
      </c>
      <c r="BQ808" s="27">
        <f t="shared" ref="BQ808" si="7981">20*LOG((2*$BL$8)/(($BL$8*BL808+BN808+$BL$8*BL811+BN811)^2+($BL$8*BM808+BO808+$BL$8*BM811+BO811)^2)^0.5)</f>
        <v>-73.858610926207206</v>
      </c>
      <c r="BS808" s="64">
        <f t="shared" ref="BS808" si="7982">((BL808^2+BM808^2)/(BL811^2+BM811^2))^0.5</f>
        <v>3.0253734681760167</v>
      </c>
      <c r="BT808" s="4"/>
      <c r="BU808" s="8"/>
      <c r="BV808" s="8"/>
      <c r="BW808" s="88"/>
      <c r="BX808" s="57"/>
      <c r="BY808" s="8"/>
      <c r="BZ808" s="8"/>
      <c r="CA808" s="8"/>
    </row>
    <row r="809" spans="2:79" ht="18.649999999999999" customHeight="1" thickBot="1">
      <c r="D809" s="25"/>
      <c r="E809" s="10"/>
      <c r="F809" s="10"/>
      <c r="G809" s="31"/>
      <c r="I809" s="29"/>
      <c r="L809" s="30"/>
      <c r="N809" s="29"/>
      <c r="Q809" s="30"/>
      <c r="S809" s="29"/>
      <c r="V809" s="30"/>
      <c r="X809" s="29"/>
      <c r="AA809" s="30"/>
      <c r="AC809" s="29"/>
      <c r="AF809" s="30"/>
      <c r="AH809" s="29"/>
      <c r="AK809" s="30"/>
      <c r="AM809" s="29"/>
      <c r="AP809" s="30"/>
      <c r="AR809" s="29"/>
      <c r="AU809" s="30"/>
      <c r="AW809" s="29"/>
      <c r="AZ809" s="30"/>
      <c r="BB809" s="29"/>
      <c r="BE809" s="30"/>
      <c r="BG809" s="29"/>
      <c r="BJ809" s="30"/>
      <c r="BL809" s="29"/>
      <c r="BO809" s="30"/>
      <c r="BS809" s="65"/>
      <c r="BT809" s="65"/>
      <c r="BU809" s="8"/>
      <c r="BV809" s="8"/>
      <c r="BW809" s="88"/>
      <c r="BX809" s="57"/>
      <c r="BY809" s="8"/>
      <c r="BZ809" s="8"/>
      <c r="CA809" s="8"/>
    </row>
    <row r="810" spans="2:79" ht="18.649999999999999" customHeight="1" thickBot="1">
      <c r="D810" s="254" t="s">
        <v>24</v>
      </c>
      <c r="E810" s="255"/>
      <c r="F810" s="256" t="s">
        <v>25</v>
      </c>
      <c r="G810" s="257"/>
      <c r="H810" s="123"/>
      <c r="I810" s="242" t="s">
        <v>4</v>
      </c>
      <c r="J810" s="243"/>
      <c r="K810" s="244" t="s">
        <v>5</v>
      </c>
      <c r="L810" s="245"/>
      <c r="M810" s="123"/>
      <c r="N810" s="242" t="s">
        <v>6</v>
      </c>
      <c r="O810" s="243"/>
      <c r="P810" s="244" t="s">
        <v>7</v>
      </c>
      <c r="Q810" s="245"/>
      <c r="R810" s="123"/>
      <c r="S810" s="242" t="s">
        <v>34</v>
      </c>
      <c r="T810" s="243"/>
      <c r="U810" s="244" t="s">
        <v>35</v>
      </c>
      <c r="V810" s="245"/>
      <c r="W810" s="123"/>
      <c r="X810" s="242" t="s">
        <v>47</v>
      </c>
      <c r="Y810" s="243"/>
      <c r="Z810" s="244" t="s">
        <v>48</v>
      </c>
      <c r="AA810" s="245"/>
      <c r="AB810" s="127"/>
      <c r="AC810" s="242" t="s">
        <v>63</v>
      </c>
      <c r="AD810" s="243"/>
      <c r="AE810" s="244" t="s">
        <v>8</v>
      </c>
      <c r="AF810" s="245"/>
      <c r="AG810" s="123"/>
      <c r="AH810" s="242" t="s">
        <v>78</v>
      </c>
      <c r="AI810" s="243"/>
      <c r="AJ810" s="244" t="s">
        <v>79</v>
      </c>
      <c r="AK810" s="245"/>
      <c r="AL810" s="127"/>
      <c r="AM810" s="242" t="s">
        <v>67</v>
      </c>
      <c r="AN810" s="243"/>
      <c r="AO810" s="244" t="s">
        <v>66</v>
      </c>
      <c r="AP810" s="245"/>
      <c r="AQ810" s="123"/>
      <c r="AR810" s="242" t="s">
        <v>83</v>
      </c>
      <c r="AS810" s="243"/>
      <c r="AT810" s="244" t="s">
        <v>82</v>
      </c>
      <c r="AU810" s="245"/>
      <c r="AV810" s="127"/>
      <c r="AW810" s="242" t="s">
        <v>71</v>
      </c>
      <c r="AX810" s="243"/>
      <c r="AY810" s="244" t="s">
        <v>70</v>
      </c>
      <c r="AZ810" s="245"/>
      <c r="BA810" s="123"/>
      <c r="BB810" s="124" t="s">
        <v>87</v>
      </c>
      <c r="BC810" s="125"/>
      <c r="BD810" s="122" t="s">
        <v>86</v>
      </c>
      <c r="BE810" s="126"/>
      <c r="BF810" s="127"/>
      <c r="BG810" s="242" t="s">
        <v>74</v>
      </c>
      <c r="BH810" s="243"/>
      <c r="BI810" s="244" t="s">
        <v>75</v>
      </c>
      <c r="BJ810" s="245"/>
      <c r="BK810" s="123"/>
      <c r="BL810" s="242" t="s">
        <v>91</v>
      </c>
      <c r="BM810" s="243"/>
      <c r="BN810" s="244" t="s">
        <v>90</v>
      </c>
      <c r="BO810" s="245"/>
      <c r="BP810" s="123"/>
      <c r="BQ810" s="35" t="s">
        <v>166</v>
      </c>
      <c r="BS810" s="66" t="s">
        <v>121</v>
      </c>
      <c r="BT810" s="65"/>
      <c r="BU810" s="8"/>
      <c r="BV810" s="8"/>
      <c r="BW810" s="88"/>
      <c r="BX810" s="57"/>
      <c r="BY810" s="8"/>
      <c r="BZ810" s="8"/>
      <c r="CA810" s="8"/>
    </row>
    <row r="811" spans="2:79" ht="18.649999999999999" customHeight="1" thickTop="1" thickBot="1">
      <c r="D811" s="15">
        <v>0</v>
      </c>
      <c r="E811" s="145">
        <f t="shared" ref="E811" si="7983">(1/$E$8)*SIN($B808*$F$8)</f>
        <v>0.22572626140530555</v>
      </c>
      <c r="F811" s="15">
        <f t="shared" ref="F811" si="7984">COS($F$8*$B808)</f>
        <v>0.73581851988642755</v>
      </c>
      <c r="G811" s="37">
        <v>0</v>
      </c>
      <c r="I811" s="21">
        <v>0</v>
      </c>
      <c r="J811" s="24">
        <f t="shared" ref="J811" si="7985">(TAN($K$8*$B808))/$J$8</f>
        <v>-7.2249895433195723</v>
      </c>
      <c r="K811" s="22">
        <v>1</v>
      </c>
      <c r="L811" s="23">
        <v>0</v>
      </c>
      <c r="N811" s="21">
        <f t="shared" ref="N811" si="7986">D811*I808+F811*I811-E811*J808-G811*J811</f>
        <v>0</v>
      </c>
      <c r="O811" s="24">
        <f t="shared" ref="O811" si="7987">(D811*J808+E811*I808+F811*J811+G811*I811)</f>
        <v>-5.0905548505550184</v>
      </c>
      <c r="P811" s="22">
        <f t="shared" ref="P811" si="7988">D811*K808+F811*K811-E811*L808-G811*L811</f>
        <v>0.73581851988642755</v>
      </c>
      <c r="Q811" s="23">
        <f t="shared" ref="Q811" si="7989">(D811*L808+E811*K808+F811*L811+G811*K811)</f>
        <v>0</v>
      </c>
      <c r="S811" s="15">
        <v>0</v>
      </c>
      <c r="T811" s="145">
        <f t="shared" ref="T811" si="7990">(1/$T$8)*SIN($B808*$U$8)</f>
        <v>0.32102961860319718</v>
      </c>
      <c r="U811" s="15">
        <f t="shared" ref="U811" si="7991">COS($U$8*$B808)</f>
        <v>0.26918368415520971</v>
      </c>
      <c r="V811" s="37">
        <v>0</v>
      </c>
      <c r="X811" s="21">
        <f t="shared" ref="X811" si="7992">N811*S808+P811*S811-O811*T808-Q811*T811</f>
        <v>0</v>
      </c>
      <c r="Y811" s="24">
        <f t="shared" ref="Y811" si="7993">(N811*T808+O811*S808+P811*T811+Q811*S811)</f>
        <v>-1.1340747702662641</v>
      </c>
      <c r="Z811" s="22">
        <f t="shared" ref="Z811" si="7994">N811*U808+P811*U811-O811*V808-Q811*V811</f>
        <v>14.90604027942366</v>
      </c>
      <c r="AA811" s="23">
        <f t="shared" ref="AA811" si="7995">(N811*V808+O811*U808+P811*V811+Q811*U811)</f>
        <v>0</v>
      </c>
      <c r="AB811" s="8"/>
      <c r="AC811" s="21">
        <v>0</v>
      </c>
      <c r="AD811" s="24">
        <f t="shared" ref="AD811" si="7996">(TAN($AE$8*$B808))/$AD$8</f>
        <v>-4.2194150603941694</v>
      </c>
      <c r="AE811" s="22">
        <v>1</v>
      </c>
      <c r="AF811" s="23">
        <v>0</v>
      </c>
      <c r="AH811" s="21">
        <f t="shared" ref="AH811" si="7997">X811*AC808+Z811*AC811-Y811*AD808-AA811*AD811</f>
        <v>0</v>
      </c>
      <c r="AI811" s="24">
        <f t="shared" ref="AI811" si="7998">(X811*AD808+Y811*AC808+Z811*AD811+AA811*AC811)</f>
        <v>-64.028845616108569</v>
      </c>
      <c r="AJ811" s="22">
        <f t="shared" ref="AJ811" si="7999">X811*AE808+Z811*AE811-Y811*AF808-AA811*AF811</f>
        <v>14.90604027942366</v>
      </c>
      <c r="AK811" s="23">
        <f t="shared" ref="AK811" si="8000">(X811*AF808+Y811*AE808+Z811*AF811+AA811*AE811)</f>
        <v>0</v>
      </c>
      <c r="AL811" s="8"/>
      <c r="AM811" s="15">
        <v>0</v>
      </c>
      <c r="AN811" s="85">
        <f t="shared" ref="AN811" si="8001">(1/$AN$8)*SIN($B808*$AO$8)</f>
        <v>0.32102961860319718</v>
      </c>
      <c r="AO811" s="25">
        <f t="shared" ref="AO811" si="8002">COS($AO$8*$B808)</f>
        <v>0.26918368415520971</v>
      </c>
      <c r="AP811" s="37">
        <v>0</v>
      </c>
      <c r="AR811" s="21">
        <f t="shared" ref="AR811" si="8003">AH811*AM808+AJ811*AM811-AI811*AN808-AK811*AN811</f>
        <v>0</v>
      </c>
      <c r="AS811" s="24">
        <f t="shared" ref="AS811" si="8004">(AH811*AN808+AI811*AM808+AJ811*AN811+AK811*AM811)</f>
        <v>-12.450240129361982</v>
      </c>
      <c r="AT811" s="22">
        <f t="shared" ref="AT811" si="8005">AH811*AO808+AJ811*AO811-AI811*AP808-AK811*AP811</f>
        <v>189.00886582826215</v>
      </c>
      <c r="AU811" s="23">
        <f t="shared" ref="AU811" si="8006">(AH811*AP808+AI811*AO808+AJ811*AP811+AK811*AO811)</f>
        <v>0</v>
      </c>
      <c r="AV811" s="8"/>
      <c r="AW811" s="21">
        <v>0</v>
      </c>
      <c r="AX811" s="24">
        <f t="shared" ref="AX811" si="8007">(TAN($AY$8*$B808))/$AX$8</f>
        <v>-7.2249895433195723</v>
      </c>
      <c r="AY811" s="22">
        <v>1</v>
      </c>
      <c r="AZ811" s="23">
        <v>0</v>
      </c>
      <c r="BB811" s="21">
        <f t="shared" ref="BB811" si="8008">AR811*AW808+AT811*AW811-AS811*AX808-AU811*AX811</f>
        <v>0</v>
      </c>
      <c r="BC811" s="24">
        <f t="shared" ref="BC811" si="8009">(AR811*AX808+AS811*AW808+AT811*AX811+AU811*AW811)</f>
        <v>-1378.037319333248</v>
      </c>
      <c r="BD811" s="22">
        <f t="shared" ref="BD811" si="8010">AR811*AY808+AT811*AY811-AS811*AZ808-AU811*AZ811</f>
        <v>189.00886582826215</v>
      </c>
      <c r="BE811" s="23">
        <f t="shared" ref="BE811" si="8011">(AR811*AZ808+AS811*AY808+AT811*AZ811+AU811*AY811)</f>
        <v>0</v>
      </c>
      <c r="BF811" s="8"/>
      <c r="BG811" s="15">
        <v>0</v>
      </c>
      <c r="BH811" s="85">
        <f t="shared" ref="BH811" si="8012">(1/$BH$8)*SIN($B808*$BI$8)</f>
        <v>0.22573215866212837</v>
      </c>
      <c r="BI811" s="25">
        <f t="shared" ref="BI811" si="8013">COS($BI$8*$B808)</f>
        <v>0.73580223763700348</v>
      </c>
      <c r="BJ811" s="37">
        <v>0</v>
      </c>
      <c r="BL811" s="21">
        <f t="shared" ref="BL811" si="8014">BB811*BG808+BD811*BG811-BC811*BH808-BE811*BH811</f>
        <v>0</v>
      </c>
      <c r="BM811" s="24">
        <f t="shared" ref="BM811" si="8015">(BB811*BH808+BC811*BG808+BD811*BH811+BE811*BG811)</f>
        <v>-971.29756382300752</v>
      </c>
      <c r="BN811" s="22">
        <f t="shared" ref="BN811" si="8016">BB811*BI808+BD811*BI811-BC811*BJ808-BE811*BJ811</f>
        <v>2938.6791957002688</v>
      </c>
      <c r="BO811" s="23">
        <f t="shared" ref="BO811" si="8017">(BB811*BJ808+BC811*BI808+BD811*BJ811+BE811*BI811)</f>
        <v>0</v>
      </c>
      <c r="BQ811" s="38">
        <f t="shared" ref="BQ811" si="8018">(180/PI())*ATAN(-1*(($BL$8*BM808+BO808+$BL$8*BM811+BO811)/($BL$8*BL808+BN808+$BL$8*BL811+BN811)))</f>
        <v>-53.419481183372241</v>
      </c>
      <c r="BS811" s="67">
        <f t="shared" ref="BS811" si="8019">20*LOG(((($BL$8*BL808+BN808-$BL$8*BL811-BN811)^2+($BL$8*BM808+BO808-$BL$8*BM811-BO811)^2)/(($BL$8*BL808+BN808+$BL$8*BL811+BN811)^2+($BL$8*BM808+BO808+$BL$8*BM811+BO811)^2))^0.5)</f>
        <v>-1.7861717881251313E-7</v>
      </c>
      <c r="BT811" s="65"/>
      <c r="BU811" s="8"/>
      <c r="BV811" s="8"/>
      <c r="BW811" s="88"/>
      <c r="BX811" s="57"/>
      <c r="BY811" s="8"/>
      <c r="BZ811" s="8"/>
      <c r="CA811" s="8"/>
    </row>
    <row r="812" spans="2:79" ht="18.649999999999999" customHeight="1">
      <c r="BS812" s="32"/>
      <c r="BU812" s="8"/>
      <c r="BV812" s="8"/>
      <c r="BW812" s="88"/>
      <c r="BX812" s="57"/>
      <c r="BY812" s="8"/>
      <c r="BZ812" s="8"/>
      <c r="CA812" s="8"/>
    </row>
    <row r="813" spans="2:79" ht="18.649999999999999" customHeight="1" thickBot="1">
      <c r="D813" s="8"/>
      <c r="E813" s="8" t="s">
        <v>93</v>
      </c>
      <c r="F813" s="8"/>
      <c r="G813" s="8"/>
      <c r="H813" s="8"/>
      <c r="I813" s="8"/>
      <c r="J813" s="8" t="s">
        <v>94</v>
      </c>
      <c r="K813" s="8"/>
      <c r="L813" s="8"/>
      <c r="M813" s="8"/>
      <c r="N813" s="8"/>
      <c r="O813" s="8" t="s">
        <v>95</v>
      </c>
      <c r="P813" s="8"/>
      <c r="Q813" s="8"/>
      <c r="R813" s="8"/>
      <c r="S813" s="8"/>
      <c r="T813" s="8" t="s">
        <v>96</v>
      </c>
      <c r="U813" s="8"/>
      <c r="V813" s="8"/>
      <c r="W813" s="8"/>
      <c r="X813" s="8"/>
      <c r="Y813" s="8" t="s">
        <v>97</v>
      </c>
      <c r="Z813" s="8"/>
      <c r="AA813" s="8"/>
      <c r="AB813" s="8"/>
      <c r="AC813" s="8"/>
      <c r="AD813" s="8" t="s">
        <v>98</v>
      </c>
      <c r="AE813" s="8"/>
      <c r="AF813" s="8"/>
      <c r="AG813" s="8"/>
      <c r="AH813" s="8"/>
      <c r="AI813" s="8" t="s">
        <v>99</v>
      </c>
      <c r="AJ813" s="8"/>
      <c r="AK813" s="8"/>
      <c r="AL813" s="8"/>
      <c r="AM813" s="8"/>
      <c r="AN813" s="8" t="s">
        <v>96</v>
      </c>
      <c r="AO813" s="8"/>
      <c r="AP813" s="8"/>
      <c r="AQ813" s="8"/>
      <c r="AR813" s="8"/>
      <c r="AS813" s="8" t="s">
        <v>100</v>
      </c>
      <c r="AT813" s="8"/>
      <c r="AU813" s="8"/>
      <c r="AV813" s="8"/>
      <c r="AW813" s="8"/>
      <c r="AX813" s="8" t="s">
        <v>94</v>
      </c>
      <c r="AY813" s="8"/>
      <c r="AZ813" s="8"/>
      <c r="BA813" s="8"/>
      <c r="BB813" s="8"/>
      <c r="BC813" s="8" t="s">
        <v>101</v>
      </c>
      <c r="BD813" s="8"/>
      <c r="BE813" s="8"/>
      <c r="BF813" s="8"/>
      <c r="BG813" s="8"/>
      <c r="BH813" s="8" t="s">
        <v>96</v>
      </c>
      <c r="BI813" s="8"/>
      <c r="BJ813" s="8"/>
      <c r="BK813" s="8"/>
      <c r="BL813" s="8"/>
      <c r="BM813" s="8" t="s">
        <v>102</v>
      </c>
      <c r="BN813" s="8"/>
      <c r="BO813" s="8"/>
      <c r="BP813" s="8"/>
      <c r="BU813" s="8"/>
      <c r="BV813" s="8"/>
      <c r="BW813" s="88"/>
      <c r="BX813" s="57"/>
      <c r="BY813" s="8"/>
      <c r="BZ813" s="8"/>
      <c r="CA813" s="8"/>
    </row>
    <row r="814" spans="2:79" ht="18.649999999999999" customHeight="1" thickBot="1">
      <c r="B814" s="16"/>
      <c r="D814" s="250" t="s">
        <v>22</v>
      </c>
      <c r="E814" s="251"/>
      <c r="F814" s="252" t="s">
        <v>23</v>
      </c>
      <c r="G814" s="253"/>
      <c r="H814" s="123"/>
      <c r="I814" s="242" t="s">
        <v>1</v>
      </c>
      <c r="J814" s="243"/>
      <c r="K814" s="244" t="s">
        <v>2</v>
      </c>
      <c r="L814" s="245"/>
      <c r="M814" s="123"/>
      <c r="N814" s="242" t="s">
        <v>43</v>
      </c>
      <c r="O814" s="243"/>
      <c r="P814" s="244" t="s">
        <v>44</v>
      </c>
      <c r="Q814" s="245"/>
      <c r="R814" s="123"/>
      <c r="S814" s="242" t="s">
        <v>32</v>
      </c>
      <c r="T814" s="243"/>
      <c r="U814" s="244" t="s">
        <v>33</v>
      </c>
      <c r="V814" s="245"/>
      <c r="W814" s="123"/>
      <c r="X814" s="242" t="s">
        <v>45</v>
      </c>
      <c r="Y814" s="243"/>
      <c r="Z814" s="244" t="s">
        <v>46</v>
      </c>
      <c r="AA814" s="245"/>
      <c r="AB814" s="127"/>
      <c r="AC814" s="242" t="s">
        <v>62</v>
      </c>
      <c r="AD814" s="243"/>
      <c r="AE814" s="244" t="s">
        <v>3</v>
      </c>
      <c r="AF814" s="245"/>
      <c r="AG814" s="123"/>
      <c r="AH814" s="242" t="s">
        <v>76</v>
      </c>
      <c r="AI814" s="243"/>
      <c r="AJ814" s="244" t="s">
        <v>77</v>
      </c>
      <c r="AK814" s="245"/>
      <c r="AL814" s="127"/>
      <c r="AM814" s="242" t="s">
        <v>64</v>
      </c>
      <c r="AN814" s="243"/>
      <c r="AO814" s="244" t="s">
        <v>65</v>
      </c>
      <c r="AP814" s="245"/>
      <c r="AQ814" s="123"/>
      <c r="AR814" s="242" t="s">
        <v>80</v>
      </c>
      <c r="AS814" s="243"/>
      <c r="AT814" s="244" t="s">
        <v>81</v>
      </c>
      <c r="AU814" s="245"/>
      <c r="AV814" s="127"/>
      <c r="AW814" s="242" t="s">
        <v>68</v>
      </c>
      <c r="AX814" s="243"/>
      <c r="AY814" s="244" t="s">
        <v>69</v>
      </c>
      <c r="AZ814" s="245"/>
      <c r="BA814" s="123"/>
      <c r="BB814" s="246" t="s">
        <v>84</v>
      </c>
      <c r="BC814" s="247"/>
      <c r="BD814" s="248" t="s">
        <v>85</v>
      </c>
      <c r="BE814" s="249"/>
      <c r="BF814" s="127"/>
      <c r="BG814" s="242" t="s">
        <v>72</v>
      </c>
      <c r="BH814" s="243"/>
      <c r="BI814" s="244" t="s">
        <v>73</v>
      </c>
      <c r="BJ814" s="245"/>
      <c r="BK814" s="123"/>
      <c r="BL814" s="242" t="s">
        <v>88</v>
      </c>
      <c r="BM814" s="243"/>
      <c r="BN814" s="244" t="s">
        <v>89</v>
      </c>
      <c r="BO814" s="245"/>
      <c r="BP814" s="123"/>
      <c r="BQ814" s="19" t="s">
        <v>165</v>
      </c>
      <c r="BS814" s="63" t="s">
        <v>120</v>
      </c>
      <c r="BT814" s="4"/>
      <c r="BU814" s="8"/>
      <c r="BV814" s="8"/>
      <c r="BW814" s="88"/>
      <c r="BX814" s="57"/>
      <c r="BY814" s="8"/>
      <c r="BZ814" s="8"/>
      <c r="CA814" s="8"/>
    </row>
    <row r="815" spans="2:79" ht="18.649999999999999" customHeight="1" thickTop="1" thickBot="1">
      <c r="B815" s="39">
        <v>2.2599999999999998</v>
      </c>
      <c r="D815" s="25">
        <f t="shared" ref="D815" si="8020">COS($F$8*$B815)</f>
        <v>0.731304392890744</v>
      </c>
      <c r="E815" s="26">
        <v>0</v>
      </c>
      <c r="F815" s="10">
        <v>0</v>
      </c>
      <c r="G815" s="85">
        <f t="shared" ref="G815" si="8021">$E$8*SIN($B815*$F$8)</f>
        <v>2.0461537001037589</v>
      </c>
      <c r="I815" s="21">
        <v>1</v>
      </c>
      <c r="J815" s="24">
        <v>0</v>
      </c>
      <c r="K815" s="22">
        <v>0</v>
      </c>
      <c r="L815" s="23">
        <v>0</v>
      </c>
      <c r="N815" s="21">
        <f t="shared" ref="N815" si="8022">D815*I815+F815*I818-E815*J815-G815*J818</f>
        <v>14.380119700096039</v>
      </c>
      <c r="O815" s="24">
        <f t="shared" ref="O815" si="8023">(D815*J815+E815*I815+F815*J818+G815*I818)</f>
        <v>0</v>
      </c>
      <c r="P815" s="22">
        <f t="shared" ref="P815" si="8024">D815*K815+F815*K818-E815*L815-G815*L818</f>
        <v>0</v>
      </c>
      <c r="Q815" s="23">
        <f t="shared" ref="Q815" si="8025">(D815*L815+E815*K815+F815*L818+G815*K818)</f>
        <v>2.0461537001037589</v>
      </c>
      <c r="S815" s="25">
        <f t="shared" ref="S815" si="8026">COS($U$8*$B815)</f>
        <v>0.25800217987537577</v>
      </c>
      <c r="T815" s="26">
        <v>0</v>
      </c>
      <c r="U815" s="10">
        <v>0</v>
      </c>
      <c r="V815" s="85">
        <f t="shared" ref="V815" si="8027">$T$8*SIN($B815*$U$8)</f>
        <v>2.8984330036445534</v>
      </c>
      <c r="X815" s="21">
        <f t="shared" ref="X815" si="8028">N815*S815+P815*S818-O815*T815-Q815*T818</f>
        <v>3.0511422945035958</v>
      </c>
      <c r="Y815" s="24">
        <f t="shared" ref="Y815" si="8029">(N815*T815+O815*S815+P815*T818+Q815*S818)</f>
        <v>0</v>
      </c>
      <c r="Z815" s="22">
        <f t="shared" ref="Z815" si="8030">N815*U815+P815*U818-O815*V815-Q815*V818</f>
        <v>0</v>
      </c>
      <c r="AA815" s="23">
        <f t="shared" ref="AA815" si="8031">(N815*V815+O815*U815+P815*V818+Q815*U818)</f>
        <v>42.207725650104408</v>
      </c>
      <c r="AB815" s="8"/>
      <c r="AC815" s="21">
        <v>1</v>
      </c>
      <c r="AD815" s="24">
        <v>0</v>
      </c>
      <c r="AE815" s="22">
        <v>0</v>
      </c>
      <c r="AF815" s="23">
        <v>0</v>
      </c>
      <c r="AH815" s="21">
        <f t="shared" ref="AH815" si="8032">X815*AC815+Z815*AC818-Y815*AD815-AA815*AD818</f>
        <v>171.68353343844223</v>
      </c>
      <c r="AI815" s="24">
        <f t="shared" ref="AI815" si="8033">(X815*AD815+Y815*AC815+Z815*AD818+AA815*AC818)</f>
        <v>0</v>
      </c>
      <c r="AJ815" s="22">
        <f t="shared" ref="AJ815" si="8034">X815*AE815+Z815*AE818-Y815*AF815-AA815*AF818</f>
        <v>0</v>
      </c>
      <c r="AK815" s="23">
        <f t="shared" ref="AK815" si="8035">(X815*AF815+Y815*AE815+Z815*AF818+AA815*AE818)</f>
        <v>42.207725650104408</v>
      </c>
      <c r="AL815" s="8"/>
      <c r="AM815" s="25">
        <f t="shared" ref="AM815" si="8036">COS($AO$8*$B815)</f>
        <v>0.25800217987537577</v>
      </c>
      <c r="AN815" s="26">
        <v>0</v>
      </c>
      <c r="AO815" s="10">
        <v>0</v>
      </c>
      <c r="AP815" s="85">
        <f t="shared" ref="AP815" si="8037">$AN$8*SIN($B815*$AO$8)</f>
        <v>2.8984330036445534</v>
      </c>
      <c r="AR815" s="21">
        <f t="shared" ref="AR815" si="8038">AH815*AM815+AJ815*AM818-AI815*AN815-AK815*AN818</f>
        <v>30.701807538820905</v>
      </c>
      <c r="AS815" s="24">
        <f t="shared" ref="AS815" si="8039">(AH815*AN815+AI815*AM815+AJ815*AN818+AK815*AM818)</f>
        <v>0</v>
      </c>
      <c r="AT815" s="22">
        <f t="shared" ref="AT815" si="8040">AH815*AO815+AJ815*AO818-AI815*AP815-AK815*AP818</f>
        <v>0</v>
      </c>
      <c r="AU815" s="23">
        <f t="shared" ref="AU815" si="8041">(AH815*AP815+AI815*AO815+AJ815*AP818+AK815*AO818)</f>
        <v>508.502904725603</v>
      </c>
      <c r="AV815" s="8"/>
      <c r="AW815" s="21">
        <v>1</v>
      </c>
      <c r="AX815" s="24">
        <v>0</v>
      </c>
      <c r="AY815" s="22">
        <v>0</v>
      </c>
      <c r="AZ815" s="23">
        <v>0</v>
      </c>
      <c r="BB815" s="21">
        <f t="shared" ref="BB815" si="8042">AR815*AW815+AT815*AW818-AS815*AX815-AU815*AX818</f>
        <v>3422.6572747284172</v>
      </c>
      <c r="BC815" s="24">
        <f t="shared" ref="BC815" si="8043">(AR815*AX815+AS815*AW815+AT815*AX818+AU815*AW818)</f>
        <v>0</v>
      </c>
      <c r="BD815" s="22">
        <f t="shared" ref="BD815" si="8044">AR815*AY815+AT815*AY818-AS815*AZ815-AU815*AZ818</f>
        <v>0</v>
      </c>
      <c r="BE815" s="23">
        <f t="shared" ref="BE815" si="8045">(AR815*AZ815+AS815*AY815+AT815*AZ818+AU815*AY818)</f>
        <v>508.502904725603</v>
      </c>
      <c r="BF815" s="8"/>
      <c r="BG815" s="25">
        <f t="shared" ref="BG815" si="8046">COS($BI$8*$B815)</f>
        <v>0.73128784706468997</v>
      </c>
      <c r="BH815" s="26">
        <v>0</v>
      </c>
      <c r="BI815" s="10">
        <v>0</v>
      </c>
      <c r="BJ815" s="85">
        <f t="shared" ref="BJ815" si="8047">$BH$8*SIN($B815*$BI$8)</f>
        <v>2.0462069207730225</v>
      </c>
      <c r="BL815" s="21">
        <f t="shared" ref="BL815" si="8048">BB815*BG815+BD815*BG818-BC815*BH815-BE815*BH818</f>
        <v>2387.3363182450307</v>
      </c>
      <c r="BM815" s="24">
        <f t="shared" ref="BM815" si="8049">(BB815*BH815+BC815*BG815+BD815*BH818+BE815*BG818)</f>
        <v>0</v>
      </c>
      <c r="BN815" s="22">
        <f t="shared" ref="BN815" si="8050">BB815*BI815+BD815*BI818-BC815*BJ815-BE815*BJ818</f>
        <v>0</v>
      </c>
      <c r="BO815" s="23">
        <f t="shared" ref="BO815" si="8051">(BB815*BJ815+BC815*BI815+BD815*BJ818+BE815*BI818)</f>
        <v>7375.3269974063469</v>
      </c>
      <c r="BQ815" s="27">
        <f t="shared" ref="BQ815" si="8052">20*LOG((2*$BL$8)/(($BL$8*BL815+BN815+$BL$8*BL818+BN818)^2+($BL$8*BM815+BO815+$BL$8*BM818+BO818)^2)^0.5)</f>
        <v>-72.200555794233395</v>
      </c>
      <c r="BS815" s="64">
        <f t="shared" ref="BS815" si="8053">((BL815^2+BM815^2)/(BL818^2+BM818^2))^0.5</f>
        <v>3.0892045915544397</v>
      </c>
      <c r="BT815" s="4"/>
      <c r="BU815" s="8"/>
      <c r="BV815" s="8"/>
      <c r="BW815" s="88"/>
      <c r="BX815" s="57"/>
      <c r="BY815" s="8"/>
      <c r="BZ815" s="8"/>
      <c r="CA815" s="8"/>
    </row>
    <row r="816" spans="2:79" ht="18.649999999999999" customHeight="1" thickBot="1">
      <c r="D816" s="25"/>
      <c r="E816" s="10"/>
      <c r="F816" s="10"/>
      <c r="G816" s="31"/>
      <c r="I816" s="29"/>
      <c r="L816" s="30"/>
      <c r="N816" s="29"/>
      <c r="Q816" s="30"/>
      <c r="S816" s="29"/>
      <c r="V816" s="30"/>
      <c r="X816" s="29"/>
      <c r="AA816" s="30"/>
      <c r="AC816" s="29"/>
      <c r="AF816" s="30"/>
      <c r="AH816" s="29"/>
      <c r="AK816" s="30"/>
      <c r="AM816" s="29"/>
      <c r="AP816" s="30"/>
      <c r="AR816" s="29"/>
      <c r="AU816" s="30"/>
      <c r="AW816" s="29"/>
      <c r="AZ816" s="30"/>
      <c r="BB816" s="29"/>
      <c r="BE816" s="30"/>
      <c r="BG816" s="29"/>
      <c r="BJ816" s="30"/>
      <c r="BL816" s="29"/>
      <c r="BO816" s="30"/>
      <c r="BS816" s="65"/>
      <c r="BT816" s="65"/>
      <c r="BU816" s="8"/>
      <c r="BV816" s="8"/>
      <c r="BW816" s="88"/>
      <c r="BX816" s="57"/>
      <c r="BY816" s="8"/>
      <c r="BZ816" s="8"/>
      <c r="CA816" s="8"/>
    </row>
    <row r="817" spans="2:79" ht="18.649999999999999" customHeight="1" thickBot="1">
      <c r="D817" s="254" t="s">
        <v>24</v>
      </c>
      <c r="E817" s="255"/>
      <c r="F817" s="256" t="s">
        <v>25</v>
      </c>
      <c r="G817" s="257"/>
      <c r="H817" s="123"/>
      <c r="I817" s="242" t="s">
        <v>4</v>
      </c>
      <c r="J817" s="243"/>
      <c r="K817" s="244" t="s">
        <v>5</v>
      </c>
      <c r="L817" s="245"/>
      <c r="M817" s="123"/>
      <c r="N817" s="242" t="s">
        <v>6</v>
      </c>
      <c r="O817" s="243"/>
      <c r="P817" s="244" t="s">
        <v>7</v>
      </c>
      <c r="Q817" s="245"/>
      <c r="R817" s="123"/>
      <c r="S817" s="242" t="s">
        <v>34</v>
      </c>
      <c r="T817" s="243"/>
      <c r="U817" s="244" t="s">
        <v>35</v>
      </c>
      <c r="V817" s="245"/>
      <c r="W817" s="123"/>
      <c r="X817" s="242" t="s">
        <v>47</v>
      </c>
      <c r="Y817" s="243"/>
      <c r="Z817" s="244" t="s">
        <v>48</v>
      </c>
      <c r="AA817" s="245"/>
      <c r="AB817" s="127"/>
      <c r="AC817" s="242" t="s">
        <v>63</v>
      </c>
      <c r="AD817" s="243"/>
      <c r="AE817" s="244" t="s">
        <v>8</v>
      </c>
      <c r="AF817" s="245"/>
      <c r="AG817" s="123"/>
      <c r="AH817" s="242" t="s">
        <v>78</v>
      </c>
      <c r="AI817" s="243"/>
      <c r="AJ817" s="244" t="s">
        <v>79</v>
      </c>
      <c r="AK817" s="245"/>
      <c r="AL817" s="127"/>
      <c r="AM817" s="242" t="s">
        <v>67</v>
      </c>
      <c r="AN817" s="243"/>
      <c r="AO817" s="244" t="s">
        <v>66</v>
      </c>
      <c r="AP817" s="245"/>
      <c r="AQ817" s="123"/>
      <c r="AR817" s="242" t="s">
        <v>83</v>
      </c>
      <c r="AS817" s="243"/>
      <c r="AT817" s="244" t="s">
        <v>82</v>
      </c>
      <c r="AU817" s="245"/>
      <c r="AV817" s="127"/>
      <c r="AW817" s="242" t="s">
        <v>71</v>
      </c>
      <c r="AX817" s="243"/>
      <c r="AY817" s="244" t="s">
        <v>70</v>
      </c>
      <c r="AZ817" s="245"/>
      <c r="BA817" s="123"/>
      <c r="BB817" s="124" t="s">
        <v>87</v>
      </c>
      <c r="BC817" s="125"/>
      <c r="BD817" s="122" t="s">
        <v>86</v>
      </c>
      <c r="BE817" s="126"/>
      <c r="BF817" s="127"/>
      <c r="BG817" s="242" t="s">
        <v>74</v>
      </c>
      <c r="BH817" s="243"/>
      <c r="BI817" s="244" t="s">
        <v>75</v>
      </c>
      <c r="BJ817" s="245"/>
      <c r="BK817" s="123"/>
      <c r="BL817" s="242" t="s">
        <v>91</v>
      </c>
      <c r="BM817" s="243"/>
      <c r="BN817" s="244" t="s">
        <v>90</v>
      </c>
      <c r="BO817" s="245"/>
      <c r="BP817" s="123"/>
      <c r="BQ817" s="35" t="s">
        <v>166</v>
      </c>
      <c r="BS817" s="66" t="s">
        <v>121</v>
      </c>
      <c r="BT817" s="65"/>
      <c r="BU817" s="8"/>
      <c r="BV817" s="8"/>
      <c r="BW817" s="88"/>
      <c r="BX817" s="57"/>
      <c r="BY817" s="8"/>
      <c r="BZ817" s="8"/>
      <c r="CA817" s="8"/>
    </row>
    <row r="818" spans="2:79" ht="18.649999999999999" customHeight="1" thickTop="1" thickBot="1">
      <c r="D818" s="15">
        <v>0</v>
      </c>
      <c r="E818" s="145">
        <f t="shared" ref="E818" si="8054">(1/$E$8)*SIN($B815*$F$8)</f>
        <v>0.22735041112263987</v>
      </c>
      <c r="F818" s="15">
        <f t="shared" ref="F818" si="8055">COS($F$8*$B815)</f>
        <v>0.731304392890744</v>
      </c>
      <c r="G818" s="37">
        <v>0</v>
      </c>
      <c r="I818" s="21">
        <v>0</v>
      </c>
      <c r="J818" s="24">
        <f t="shared" ref="J818" si="8056">(TAN($K$8*$B815))/$J$8</f>
        <v>-6.6704741225027107</v>
      </c>
      <c r="K818" s="22">
        <v>1</v>
      </c>
      <c r="L818" s="23">
        <v>0</v>
      </c>
      <c r="N818" s="21">
        <f t="shared" ref="N818" si="8057">D818*I815+F818*I818-E818*J815-G818*J818</f>
        <v>0</v>
      </c>
      <c r="O818" s="24">
        <f t="shared" ref="O818" si="8058">(D818*J815+E818*I815+F818*J818+G818*I818)</f>
        <v>-4.6507966173276234</v>
      </c>
      <c r="P818" s="22">
        <f t="shared" ref="P818" si="8059">D818*K815+F818*K818-E818*L815-G818*L818</f>
        <v>0.731304392890744</v>
      </c>
      <c r="Q818" s="23">
        <f t="shared" ref="Q818" si="8060">(D818*L815+E818*K815+F818*L818+G818*K818)</f>
        <v>0</v>
      </c>
      <c r="S818" s="15">
        <v>0</v>
      </c>
      <c r="T818" s="145">
        <f t="shared" ref="T818" si="8061">(1/$T$8)*SIN($B815*$U$8)</f>
        <v>0.3220481115160615</v>
      </c>
      <c r="U818" s="15">
        <f t="shared" ref="U818" si="8062">COS($U$8*$B815)</f>
        <v>0.25800217987537577</v>
      </c>
      <c r="V818" s="37">
        <v>0</v>
      </c>
      <c r="X818" s="21">
        <f t="shared" ref="X818" si="8063">N818*S815+P818*S818-O818*T815-Q818*T818</f>
        <v>0</v>
      </c>
      <c r="Y818" s="24">
        <f t="shared" ref="Y818" si="8064">(N818*T815+O818*S815+P818*T818+Q818*S818)</f>
        <v>-0.96440046675368674</v>
      </c>
      <c r="Z818" s="22">
        <f t="shared" ref="Z818" si="8065">N818*U815+P818*U818-O818*V815-Q818*V818</f>
        <v>13.668700536419081</v>
      </c>
      <c r="AA818" s="23">
        <f t="shared" ref="AA818" si="8066">(N818*V815+O818*U815+P818*V818+Q818*U818)</f>
        <v>0</v>
      </c>
      <c r="AB818" s="8"/>
      <c r="AC818" s="21">
        <v>0</v>
      </c>
      <c r="AD818" s="24">
        <f t="shared" ref="AD818" si="8067">(TAN($AE$8*$B815))/$AD$8</f>
        <v>-3.995296798076148</v>
      </c>
      <c r="AE818" s="22">
        <v>1</v>
      </c>
      <c r="AF818" s="23">
        <v>0</v>
      </c>
      <c r="AH818" s="21">
        <f t="shared" ref="AH818" si="8068">X818*AC815+Z818*AC818-Y818*AD815-AA818*AD818</f>
        <v>0</v>
      </c>
      <c r="AI818" s="24">
        <f t="shared" ref="AI818" si="8069">(X818*AD815+Y818*AC815+Z818*AD818+AA818*AC818)</f>
        <v>-55.574915953770571</v>
      </c>
      <c r="AJ818" s="22">
        <f t="shared" ref="AJ818" si="8070">X818*AE815+Z818*AE818-Y818*AF815-AA818*AF818</f>
        <v>13.668700536419081</v>
      </c>
      <c r="AK818" s="23">
        <f t="shared" ref="AK818" si="8071">(X818*AF815+Y818*AE815+Z818*AF818+AA818*AE818)</f>
        <v>0</v>
      </c>
      <c r="AL818" s="8"/>
      <c r="AM818" s="15">
        <v>0</v>
      </c>
      <c r="AN818" s="85">
        <f t="shared" ref="AN818" si="8072">(1/$AN$8)*SIN($B815*$AO$8)</f>
        <v>0.3220481115160615</v>
      </c>
      <c r="AO818" s="25">
        <f t="shared" ref="AO818" si="8073">COS($AO$8*$B815)</f>
        <v>0.25800217987537577</v>
      </c>
      <c r="AP818" s="37">
        <v>0</v>
      </c>
      <c r="AR818" s="21">
        <f t="shared" ref="AR818" si="8074">AH818*AM815+AJ818*AM818-AI818*AN815-AK818*AN818</f>
        <v>0</v>
      </c>
      <c r="AS818" s="24">
        <f t="shared" ref="AS818" si="8075">(AH818*AN815+AI818*AM815+AJ818*AN818+AK818*AM818)</f>
        <v>-9.9364702678312646</v>
      </c>
      <c r="AT818" s="22">
        <f t="shared" ref="AT818" si="8076">AH818*AO815+AJ818*AO818-AI818*AP815-AK818*AP818</f>
        <v>164.60672510964068</v>
      </c>
      <c r="AU818" s="23">
        <f t="shared" ref="AU818" si="8077">(AH818*AP815+AI818*AO815+AJ818*AP818+AK818*AO818)</f>
        <v>0</v>
      </c>
      <c r="AV818" s="8"/>
      <c r="AW818" s="21">
        <v>0</v>
      </c>
      <c r="AX818" s="24">
        <f t="shared" ref="AX818" si="8078">(TAN($AY$8*$B815))/$AX$8</f>
        <v>-6.6704741225027107</v>
      </c>
      <c r="AY818" s="22">
        <v>1</v>
      </c>
      <c r="AZ818" s="23">
        <v>0</v>
      </c>
      <c r="BB818" s="21">
        <f t="shared" ref="BB818" si="8079">AR818*AW815+AT818*AW818-AS818*AX815-AU818*AX818</f>
        <v>0</v>
      </c>
      <c r="BC818" s="24">
        <f t="shared" ref="BC818" si="8080">(AR818*AX815+AS818*AW815+AT818*AX818+AU818*AW818)</f>
        <v>-1107.9413705016066</v>
      </c>
      <c r="BD818" s="22">
        <f t="shared" ref="BD818" si="8081">AR818*AY815+AT818*AY818-AS818*AZ815-AU818*AZ818</f>
        <v>164.60672510964068</v>
      </c>
      <c r="BE818" s="23">
        <f t="shared" ref="BE818" si="8082">(AR818*AZ815+AS818*AY815+AT818*AZ818+AU818*AY818)</f>
        <v>0</v>
      </c>
      <c r="BF818" s="8"/>
      <c r="BG818" s="15">
        <v>0</v>
      </c>
      <c r="BH818" s="85">
        <f t="shared" ref="BH818" si="8083">(1/$BH$8)*SIN($B815*$BI$8)</f>
        <v>0.22735632453033583</v>
      </c>
      <c r="BI818" s="25">
        <f t="shared" ref="BI818" si="8084">COS($BI$8*$B815)</f>
        <v>0.73128784706468997</v>
      </c>
      <c r="BJ818" s="37">
        <v>0</v>
      </c>
      <c r="BL818" s="21">
        <f t="shared" ref="BL818" si="8085">BB818*BG815+BD818*BG818-BC818*BH815-BE818*BH818</f>
        <v>0</v>
      </c>
      <c r="BM818" s="24">
        <f t="shared" ref="BM818" si="8086">(BB818*BH815+BC818*BG815+BD818*BH818+BE818*BG818)</f>
        <v>-772.79967949411866</v>
      </c>
      <c r="BN818" s="22">
        <f t="shared" ref="BN818" si="8087">BB818*BI815+BD818*BI818-BC818*BJ815-BE818*BJ818</f>
        <v>2387.4521977489335</v>
      </c>
      <c r="BO818" s="23">
        <f t="shared" ref="BO818" si="8088">(BB818*BJ815+BC818*BI815+BD818*BJ818+BE818*BI818)</f>
        <v>0</v>
      </c>
      <c r="BQ818" s="38">
        <f t="shared" ref="BQ818" si="8089">(180/PI())*ATAN(-1*(($BL$8*BM815+BO815+$BL$8*BM818+BO818)/($BL$8*BL815+BN815+$BL$8*BL818+BN818)))</f>
        <v>-54.12645340143667</v>
      </c>
      <c r="BS818" s="67">
        <f t="shared" ref="BS818" si="8090">20*LOG(((($BL$8*BL815+BN815-$BL$8*BL818-BN818)^2+($BL$8*BM815+BO815-$BL$8*BM818-BO818)^2)/(($BL$8*BL815+BN815+$BL$8*BL818+BN818)^2+($BL$8*BM815+BO815+$BL$8*BM818+BO818)^2))^0.5)</f>
        <v>-2.6165482407188366E-7</v>
      </c>
      <c r="BT818" s="65"/>
      <c r="BU818" s="8"/>
      <c r="BV818" s="8"/>
      <c r="BW818" s="88"/>
      <c r="BX818" s="57"/>
      <c r="BY818" s="8"/>
      <c r="BZ818" s="8"/>
      <c r="CA818" s="8"/>
    </row>
    <row r="819" spans="2:79" ht="18.649999999999999" customHeight="1">
      <c r="BS819" s="32"/>
      <c r="BU819" s="8"/>
      <c r="BV819" s="8"/>
      <c r="BW819" s="88"/>
      <c r="BX819" s="57"/>
      <c r="BY819" s="8"/>
      <c r="BZ819" s="8"/>
      <c r="CA819" s="8"/>
    </row>
    <row r="820" spans="2:79" ht="18.649999999999999" customHeight="1" thickBot="1">
      <c r="D820" s="8"/>
      <c r="E820" s="8" t="s">
        <v>93</v>
      </c>
      <c r="F820" s="8"/>
      <c r="G820" s="8"/>
      <c r="H820" s="8"/>
      <c r="I820" s="8"/>
      <c r="J820" s="8" t="s">
        <v>94</v>
      </c>
      <c r="K820" s="8"/>
      <c r="L820" s="8"/>
      <c r="M820" s="8"/>
      <c r="N820" s="8"/>
      <c r="O820" s="8" t="s">
        <v>95</v>
      </c>
      <c r="P820" s="8"/>
      <c r="Q820" s="8"/>
      <c r="R820" s="8"/>
      <c r="S820" s="8"/>
      <c r="T820" s="8" t="s">
        <v>96</v>
      </c>
      <c r="U820" s="8"/>
      <c r="V820" s="8"/>
      <c r="W820" s="8"/>
      <c r="X820" s="8"/>
      <c r="Y820" s="8" t="s">
        <v>97</v>
      </c>
      <c r="Z820" s="8"/>
      <c r="AA820" s="8"/>
      <c r="AB820" s="8"/>
      <c r="AC820" s="8"/>
      <c r="AD820" s="8" t="s">
        <v>98</v>
      </c>
      <c r="AE820" s="8"/>
      <c r="AF820" s="8"/>
      <c r="AG820" s="8"/>
      <c r="AH820" s="8"/>
      <c r="AI820" s="8" t="s">
        <v>99</v>
      </c>
      <c r="AJ820" s="8"/>
      <c r="AK820" s="8"/>
      <c r="AL820" s="8"/>
      <c r="AM820" s="8"/>
      <c r="AN820" s="8" t="s">
        <v>96</v>
      </c>
      <c r="AO820" s="8"/>
      <c r="AP820" s="8"/>
      <c r="AQ820" s="8"/>
      <c r="AR820" s="8"/>
      <c r="AS820" s="8" t="s">
        <v>100</v>
      </c>
      <c r="AT820" s="8"/>
      <c r="AU820" s="8"/>
      <c r="AV820" s="8"/>
      <c r="AW820" s="8"/>
      <c r="AX820" s="8" t="s">
        <v>94</v>
      </c>
      <c r="AY820" s="8"/>
      <c r="AZ820" s="8"/>
      <c r="BA820" s="8"/>
      <c r="BB820" s="8"/>
      <c r="BC820" s="8" t="s">
        <v>101</v>
      </c>
      <c r="BD820" s="8"/>
      <c r="BE820" s="8"/>
      <c r="BF820" s="8"/>
      <c r="BG820" s="8"/>
      <c r="BH820" s="8" t="s">
        <v>96</v>
      </c>
      <c r="BI820" s="8"/>
      <c r="BJ820" s="8"/>
      <c r="BK820" s="8"/>
      <c r="BL820" s="8"/>
      <c r="BM820" s="8" t="s">
        <v>102</v>
      </c>
      <c r="BN820" s="8"/>
      <c r="BO820" s="8"/>
      <c r="BP820" s="8"/>
      <c r="BU820" s="8"/>
      <c r="BV820" s="8"/>
      <c r="BW820" s="88"/>
      <c r="BX820" s="57"/>
      <c r="BY820" s="8"/>
      <c r="BZ820" s="8"/>
      <c r="CA820" s="8"/>
    </row>
    <row r="821" spans="2:79" ht="18.649999999999999" customHeight="1" thickBot="1">
      <c r="B821" s="16"/>
      <c r="D821" s="250" t="s">
        <v>22</v>
      </c>
      <c r="E821" s="251"/>
      <c r="F821" s="252" t="s">
        <v>23</v>
      </c>
      <c r="G821" s="253"/>
      <c r="H821" s="123"/>
      <c r="I821" s="242" t="s">
        <v>1</v>
      </c>
      <c r="J821" s="243"/>
      <c r="K821" s="244" t="s">
        <v>2</v>
      </c>
      <c r="L821" s="245"/>
      <c r="M821" s="123"/>
      <c r="N821" s="242" t="s">
        <v>43</v>
      </c>
      <c r="O821" s="243"/>
      <c r="P821" s="244" t="s">
        <v>44</v>
      </c>
      <c r="Q821" s="245"/>
      <c r="R821" s="123"/>
      <c r="S821" s="242" t="s">
        <v>32</v>
      </c>
      <c r="T821" s="243"/>
      <c r="U821" s="244" t="s">
        <v>33</v>
      </c>
      <c r="V821" s="245"/>
      <c r="W821" s="123"/>
      <c r="X821" s="242" t="s">
        <v>45</v>
      </c>
      <c r="Y821" s="243"/>
      <c r="Z821" s="244" t="s">
        <v>46</v>
      </c>
      <c r="AA821" s="245"/>
      <c r="AB821" s="127"/>
      <c r="AC821" s="242" t="s">
        <v>62</v>
      </c>
      <c r="AD821" s="243"/>
      <c r="AE821" s="244" t="s">
        <v>3</v>
      </c>
      <c r="AF821" s="245"/>
      <c r="AG821" s="123"/>
      <c r="AH821" s="242" t="s">
        <v>76</v>
      </c>
      <c r="AI821" s="243"/>
      <c r="AJ821" s="244" t="s">
        <v>77</v>
      </c>
      <c r="AK821" s="245"/>
      <c r="AL821" s="127"/>
      <c r="AM821" s="242" t="s">
        <v>64</v>
      </c>
      <c r="AN821" s="243"/>
      <c r="AO821" s="244" t="s">
        <v>65</v>
      </c>
      <c r="AP821" s="245"/>
      <c r="AQ821" s="123"/>
      <c r="AR821" s="242" t="s">
        <v>80</v>
      </c>
      <c r="AS821" s="243"/>
      <c r="AT821" s="244" t="s">
        <v>81</v>
      </c>
      <c r="AU821" s="245"/>
      <c r="AV821" s="127"/>
      <c r="AW821" s="242" t="s">
        <v>68</v>
      </c>
      <c r="AX821" s="243"/>
      <c r="AY821" s="244" t="s">
        <v>69</v>
      </c>
      <c r="AZ821" s="245"/>
      <c r="BA821" s="123"/>
      <c r="BB821" s="246" t="s">
        <v>84</v>
      </c>
      <c r="BC821" s="247"/>
      <c r="BD821" s="248" t="s">
        <v>85</v>
      </c>
      <c r="BE821" s="249"/>
      <c r="BF821" s="127"/>
      <c r="BG821" s="242" t="s">
        <v>72</v>
      </c>
      <c r="BH821" s="243"/>
      <c r="BI821" s="244" t="s">
        <v>73</v>
      </c>
      <c r="BJ821" s="245"/>
      <c r="BK821" s="123"/>
      <c r="BL821" s="242" t="s">
        <v>88</v>
      </c>
      <c r="BM821" s="243"/>
      <c r="BN821" s="244" t="s">
        <v>89</v>
      </c>
      <c r="BO821" s="245"/>
      <c r="BP821" s="123"/>
      <c r="BQ821" s="19" t="s">
        <v>165</v>
      </c>
      <c r="BS821" s="63" t="s">
        <v>120</v>
      </c>
      <c r="BT821" s="4"/>
      <c r="BU821" s="8"/>
      <c r="BV821" s="8"/>
      <c r="BW821" s="88"/>
      <c r="BX821" s="57"/>
      <c r="BY821" s="8"/>
      <c r="BZ821" s="8"/>
      <c r="CA821" s="8"/>
    </row>
    <row r="822" spans="2:79" ht="18.649999999999999" customHeight="1" thickTop="1" thickBot="1">
      <c r="B822" s="39">
        <v>2.2799999999999998</v>
      </c>
      <c r="D822" s="25">
        <f t="shared" ref="D822" si="8091">COS($F$8*$B822)</f>
        <v>0.72675800213233155</v>
      </c>
      <c r="E822" s="26">
        <v>0</v>
      </c>
      <c r="F822" s="10">
        <v>0</v>
      </c>
      <c r="G822" s="85">
        <f t="shared" ref="G822" si="8092">$E$8*SIN($B822*$F$8)</f>
        <v>2.0606807751395162</v>
      </c>
      <c r="I822" s="21">
        <v>1</v>
      </c>
      <c r="J822" s="24">
        <v>0</v>
      </c>
      <c r="K822" s="22">
        <v>0</v>
      </c>
      <c r="L822" s="23">
        <v>0</v>
      </c>
      <c r="N822" s="21">
        <f t="shared" ref="N822" si="8093">D822*I822+F822*I825-E822*J822-G822*J825</f>
        <v>13.486530669765228</v>
      </c>
      <c r="O822" s="24">
        <f t="shared" ref="O822" si="8094">(D822*J822+E822*I822+F822*J825+G822*I825)</f>
        <v>0</v>
      </c>
      <c r="P822" s="22">
        <f t="shared" ref="P822" si="8095">D822*K822+F822*K825-E822*L822-G822*L825</f>
        <v>0</v>
      </c>
      <c r="Q822" s="23">
        <f t="shared" ref="Q822" si="8096">(D822*L822+E822*K822+F822*L825+G822*K825)</f>
        <v>2.0606807751395162</v>
      </c>
      <c r="S822" s="25">
        <f t="shared" ref="S822" si="8097">COS($U$8*$B822)</f>
        <v>0.24678600990967245</v>
      </c>
      <c r="T822" s="26">
        <v>0</v>
      </c>
      <c r="U822" s="10">
        <v>0</v>
      </c>
      <c r="V822" s="85">
        <f t="shared" ref="V822" si="8098">$T$8*SIN($B822*$U$8)</f>
        <v>2.9072100006390609</v>
      </c>
      <c r="X822" s="21">
        <f t="shared" ref="X822" si="8099">N822*S822+P822*S825-O822*T822-Q822*T825</f>
        <v>2.6626391184479772</v>
      </c>
      <c r="Y822" s="24">
        <f t="shared" ref="Y822" si="8100">(N822*T822+O822*S822+P822*T825+Q822*S825)</f>
        <v>0</v>
      </c>
      <c r="Z822" s="22">
        <f t="shared" ref="Z822" si="8101">N822*U822+P822*U825-O822*V822-Q822*V825</f>
        <v>0</v>
      </c>
      <c r="AA822" s="23">
        <f t="shared" ref="AA822" si="8102">(N822*V822+O822*U822+P822*V825+Q822*U825)</f>
        <v>39.716724023261136</v>
      </c>
      <c r="AB822" s="8"/>
      <c r="AC822" s="21">
        <v>1</v>
      </c>
      <c r="AD822" s="24">
        <v>0</v>
      </c>
      <c r="AE822" s="22">
        <v>0</v>
      </c>
      <c r="AF822" s="23">
        <v>0</v>
      </c>
      <c r="AH822" s="21">
        <f t="shared" ref="AH822" si="8103">X822*AC822+Z822*AC825-Y822*AD822-AA822*AD825</f>
        <v>153.2468232937093</v>
      </c>
      <c r="AI822" s="24">
        <f t="shared" ref="AI822" si="8104">(X822*AD822+Y822*AC822+Z822*AD825+AA822*AC825)</f>
        <v>0</v>
      </c>
      <c r="AJ822" s="22">
        <f t="shared" ref="AJ822" si="8105">X822*AE822+Z822*AE825-Y822*AF822-AA822*AF825</f>
        <v>0</v>
      </c>
      <c r="AK822" s="23">
        <f t="shared" ref="AK822" si="8106">(X822*AF822+Y822*AE822+Z822*AF825+AA822*AE825)</f>
        <v>39.716724023261136</v>
      </c>
      <c r="AL822" s="8"/>
      <c r="AM822" s="25">
        <f t="shared" ref="AM822" si="8107">COS($AO$8*$B822)</f>
        <v>0.24678600990967245</v>
      </c>
      <c r="AN822" s="26">
        <v>0</v>
      </c>
      <c r="AO822" s="10">
        <v>0</v>
      </c>
      <c r="AP822" s="85">
        <f t="shared" ref="AP822" si="8108">$AN$8*SIN($B822*$AO$8)</f>
        <v>2.9072100006390609</v>
      </c>
      <c r="AR822" s="21">
        <f t="shared" ref="AR822" si="8109">AH822*AM822+AJ822*AM825-AI822*AN822-AK822*AN825</f>
        <v>24.98974346609312</v>
      </c>
      <c r="AS822" s="24">
        <f t="shared" ref="AS822" si="8110">(AH822*AN822+AI822*AM822+AJ822*AN825+AK822*AM825)</f>
        <v>0</v>
      </c>
      <c r="AT822" s="22">
        <f t="shared" ref="AT822" si="8111">AH822*AO822+AJ822*AO825-AI822*AP822-AK822*AP825</f>
        <v>0</v>
      </c>
      <c r="AU822" s="23">
        <f t="shared" ref="AU822" si="8112">(AH822*AP822+AI822*AO822+AJ822*AP825+AK822*AO825)</f>
        <v>455.32222909402287</v>
      </c>
      <c r="AV822" s="8"/>
      <c r="AW822" s="21">
        <v>1</v>
      </c>
      <c r="AX822" s="24">
        <v>0</v>
      </c>
      <c r="AY822" s="22">
        <v>0</v>
      </c>
      <c r="AZ822" s="23">
        <v>0</v>
      </c>
      <c r="BB822" s="21">
        <f t="shared" ref="BB822" si="8113">AR822*AW822+AT822*AW825-AS822*AX822-AU822*AX825</f>
        <v>2844.3532294801989</v>
      </c>
      <c r="BC822" s="24">
        <f t="shared" ref="BC822" si="8114">(AR822*AX822+AS822*AW822+AT822*AX825+AU822*AW825)</f>
        <v>0</v>
      </c>
      <c r="BD822" s="22">
        <f t="shared" ref="BD822" si="8115">AR822*AY822+AT822*AY825-AS822*AZ822-AU822*AZ825</f>
        <v>0</v>
      </c>
      <c r="BE822" s="23">
        <f t="shared" ref="BE822" si="8116">(AR822*AZ822+AS822*AY822+AT822*AZ825+AU822*AY825)</f>
        <v>455.32222909402287</v>
      </c>
      <c r="BF822" s="8"/>
      <c r="BG822" s="25">
        <f t="shared" ref="BG822" si="8117">COS($BI$8*$B822)</f>
        <v>0.726741191374077</v>
      </c>
      <c r="BH822" s="26">
        <v>0</v>
      </c>
      <c r="BI822" s="10">
        <v>0</v>
      </c>
      <c r="BJ822" s="85">
        <f t="shared" ref="BJ822" si="8118">$BH$8*SIN($B822*$BI$8)</f>
        <v>2.0607341329831184</v>
      </c>
      <c r="BL822" s="21">
        <f t="shared" ref="BL822" si="8119">BB822*BG822+BD822*BG825-BC822*BH822-BE822*BH825</f>
        <v>1962.8533147922533</v>
      </c>
      <c r="BM822" s="24">
        <f t="shared" ref="BM822" si="8120">(BB822*BH822+BC822*BG822+BD822*BH825+BE822*BG825)</f>
        <v>0</v>
      </c>
      <c r="BN822" s="22">
        <f t="shared" ref="BN822" si="8121">BB822*BI822+BD822*BI825-BC822*BJ822-BE822*BJ825</f>
        <v>0</v>
      </c>
      <c r="BO822" s="23">
        <f t="shared" ref="BO822" si="8122">(BB822*BJ822+BC822*BI822+BD822*BJ825+BE822*BI825)</f>
        <v>6192.3572054815013</v>
      </c>
      <c r="BQ822" s="27">
        <f t="shared" ref="BQ822" si="8123">20*LOG((2*$BL$8)/(($BL$8*BL822+BN822+$BL$8*BL825+BN825)^2+($BL$8*BM822+BO822+$BL$8*BM825+BO825)^2)^0.5)</f>
        <v>-70.648173117168923</v>
      </c>
      <c r="BS822" s="64">
        <f t="shared" ref="BS822" si="8124">((BL822^2+BM822^2)/(BL825^2+BM825^2))^0.5</f>
        <v>3.1546194998688217</v>
      </c>
      <c r="BT822" s="4"/>
      <c r="BU822" s="8"/>
      <c r="BV822" s="8"/>
      <c r="BW822" s="88"/>
      <c r="BX822" s="57"/>
      <c r="BY822" s="8"/>
      <c r="BZ822" s="8"/>
      <c r="CA822" s="8"/>
    </row>
    <row r="823" spans="2:79" ht="18.649999999999999" customHeight="1" thickBot="1">
      <c r="D823" s="25"/>
      <c r="E823" s="10"/>
      <c r="F823" s="10"/>
      <c r="G823" s="31"/>
      <c r="I823" s="29"/>
      <c r="L823" s="30"/>
      <c r="N823" s="29"/>
      <c r="Q823" s="30"/>
      <c r="S823" s="29"/>
      <c r="V823" s="30"/>
      <c r="X823" s="29"/>
      <c r="AA823" s="30"/>
      <c r="AC823" s="29"/>
      <c r="AF823" s="30"/>
      <c r="AH823" s="29"/>
      <c r="AK823" s="30"/>
      <c r="AM823" s="29"/>
      <c r="AP823" s="30"/>
      <c r="AR823" s="29"/>
      <c r="AU823" s="30"/>
      <c r="AW823" s="29"/>
      <c r="AZ823" s="30"/>
      <c r="BB823" s="29"/>
      <c r="BE823" s="30"/>
      <c r="BG823" s="29"/>
      <c r="BJ823" s="30"/>
      <c r="BL823" s="29"/>
      <c r="BO823" s="30"/>
      <c r="BS823" s="65"/>
      <c r="BT823" s="65"/>
      <c r="BU823" s="8"/>
      <c r="BV823" s="8"/>
      <c r="BW823" s="88"/>
      <c r="BX823" s="57"/>
      <c r="BY823" s="8"/>
      <c r="BZ823" s="8"/>
      <c r="CA823" s="8"/>
    </row>
    <row r="824" spans="2:79" ht="18.649999999999999" customHeight="1" thickBot="1">
      <c r="D824" s="254" t="s">
        <v>24</v>
      </c>
      <c r="E824" s="255"/>
      <c r="F824" s="256" t="s">
        <v>25</v>
      </c>
      <c r="G824" s="257"/>
      <c r="H824" s="123"/>
      <c r="I824" s="242" t="s">
        <v>4</v>
      </c>
      <c r="J824" s="243"/>
      <c r="K824" s="244" t="s">
        <v>5</v>
      </c>
      <c r="L824" s="245"/>
      <c r="M824" s="123"/>
      <c r="N824" s="242" t="s">
        <v>6</v>
      </c>
      <c r="O824" s="243"/>
      <c r="P824" s="244" t="s">
        <v>7</v>
      </c>
      <c r="Q824" s="245"/>
      <c r="R824" s="123"/>
      <c r="S824" s="242" t="s">
        <v>34</v>
      </c>
      <c r="T824" s="243"/>
      <c r="U824" s="244" t="s">
        <v>35</v>
      </c>
      <c r="V824" s="245"/>
      <c r="W824" s="123"/>
      <c r="X824" s="242" t="s">
        <v>47</v>
      </c>
      <c r="Y824" s="243"/>
      <c r="Z824" s="244" t="s">
        <v>48</v>
      </c>
      <c r="AA824" s="245"/>
      <c r="AB824" s="127"/>
      <c r="AC824" s="242" t="s">
        <v>63</v>
      </c>
      <c r="AD824" s="243"/>
      <c r="AE824" s="244" t="s">
        <v>8</v>
      </c>
      <c r="AF824" s="245"/>
      <c r="AG824" s="123"/>
      <c r="AH824" s="242" t="s">
        <v>78</v>
      </c>
      <c r="AI824" s="243"/>
      <c r="AJ824" s="244" t="s">
        <v>79</v>
      </c>
      <c r="AK824" s="245"/>
      <c r="AL824" s="127"/>
      <c r="AM824" s="242" t="s">
        <v>67</v>
      </c>
      <c r="AN824" s="243"/>
      <c r="AO824" s="244" t="s">
        <v>66</v>
      </c>
      <c r="AP824" s="245"/>
      <c r="AQ824" s="123"/>
      <c r="AR824" s="242" t="s">
        <v>83</v>
      </c>
      <c r="AS824" s="243"/>
      <c r="AT824" s="244" t="s">
        <v>82</v>
      </c>
      <c r="AU824" s="245"/>
      <c r="AV824" s="127"/>
      <c r="AW824" s="242" t="s">
        <v>71</v>
      </c>
      <c r="AX824" s="243"/>
      <c r="AY824" s="244" t="s">
        <v>70</v>
      </c>
      <c r="AZ824" s="245"/>
      <c r="BA824" s="123"/>
      <c r="BB824" s="124" t="s">
        <v>87</v>
      </c>
      <c r="BC824" s="125"/>
      <c r="BD824" s="122" t="s">
        <v>86</v>
      </c>
      <c r="BE824" s="126"/>
      <c r="BF824" s="127"/>
      <c r="BG824" s="242" t="s">
        <v>74</v>
      </c>
      <c r="BH824" s="243"/>
      <c r="BI824" s="244" t="s">
        <v>75</v>
      </c>
      <c r="BJ824" s="245"/>
      <c r="BK824" s="123"/>
      <c r="BL824" s="242" t="s">
        <v>91</v>
      </c>
      <c r="BM824" s="243"/>
      <c r="BN824" s="244" t="s">
        <v>90</v>
      </c>
      <c r="BO824" s="245"/>
      <c r="BP824" s="123"/>
      <c r="BQ824" s="35" t="s">
        <v>166</v>
      </c>
      <c r="BS824" s="66" t="s">
        <v>121</v>
      </c>
      <c r="BT824" s="65"/>
      <c r="BU824" s="8"/>
      <c r="BV824" s="8"/>
      <c r="BW824" s="88"/>
      <c r="BX824" s="57"/>
      <c r="BY824" s="8"/>
      <c r="BZ824" s="8"/>
      <c r="CA824" s="8"/>
    </row>
    <row r="825" spans="2:79" ht="18.649999999999999" customHeight="1" thickTop="1" thickBot="1">
      <c r="D825" s="15">
        <v>0</v>
      </c>
      <c r="E825" s="145">
        <f t="shared" ref="E825" si="8125">(1/$E$8)*SIN($B822*$F$8)</f>
        <v>0.22896453057105737</v>
      </c>
      <c r="F825" s="15">
        <f t="shared" ref="F825" si="8126">COS($F$8*$B822)</f>
        <v>0.72675800213233155</v>
      </c>
      <c r="G825" s="37">
        <v>0</v>
      </c>
      <c r="I825" s="21">
        <v>0</v>
      </c>
      <c r="J825" s="24">
        <f t="shared" ref="J825" si="8127">(TAN($K$8*$B822))/$J$8</f>
        <v>-6.1920181046814537</v>
      </c>
      <c r="K825" s="22">
        <v>1</v>
      </c>
      <c r="L825" s="23">
        <v>0</v>
      </c>
      <c r="N825" s="21">
        <f t="shared" ref="N825" si="8128">D825*I822+F825*I825-E825*J822-G825*J825</f>
        <v>0</v>
      </c>
      <c r="O825" s="24">
        <f t="shared" ref="O825" si="8129">(D825*J822+E825*I822+F825*J825+G825*I825)</f>
        <v>-4.2711341763544617</v>
      </c>
      <c r="P825" s="22">
        <f t="shared" ref="P825" si="8130">D825*K822+F825*K825-E825*L822-G825*L825</f>
        <v>0.72675800213233155</v>
      </c>
      <c r="Q825" s="23">
        <f t="shared" ref="Q825" si="8131">(D825*L822+E825*K822+F825*L825+G825*K825)</f>
        <v>0</v>
      </c>
      <c r="S825" s="15">
        <v>0</v>
      </c>
      <c r="T825" s="145">
        <f t="shared" ref="T825" si="8132">(1/$T$8)*SIN($B822*$U$8)</f>
        <v>0.32302333340434009</v>
      </c>
      <c r="U825" s="15">
        <f t="shared" ref="U825" si="8133">COS($U$8*$B822)</f>
        <v>0.24678600990967245</v>
      </c>
      <c r="V825" s="37">
        <v>0</v>
      </c>
      <c r="X825" s="21">
        <f t="shared" ref="X825" si="8134">N825*S822+P825*S825-O825*T822-Q825*T825</f>
        <v>0</v>
      </c>
      <c r="Y825" s="24">
        <f t="shared" ref="Y825" si="8135">(N825*T822+O825*S822+P825*T825+Q825*S825)</f>
        <v>-0.81929636874428857</v>
      </c>
      <c r="Z825" s="22">
        <f t="shared" ref="Z825" si="8136">N825*U822+P825*U825-O825*V822-Q825*V825</f>
        <v>12.596437699085133</v>
      </c>
      <c r="AA825" s="23">
        <f t="shared" ref="AA825" si="8137">(N825*V822+O825*U822+P825*V825+Q825*U825)</f>
        <v>0</v>
      </c>
      <c r="AB825" s="8"/>
      <c r="AC825" s="21">
        <v>0</v>
      </c>
      <c r="AD825" s="24">
        <f t="shared" ref="AD825" si="8138">(TAN($AE$8*$B822))/$AD$8</f>
        <v>-3.7914553095332777</v>
      </c>
      <c r="AE825" s="22">
        <v>1</v>
      </c>
      <c r="AF825" s="23">
        <v>0</v>
      </c>
      <c r="AH825" s="21">
        <f t="shared" ref="AH825" si="8139">X825*AC822+Z825*AC825-Y825*AD822-AA825*AD825</f>
        <v>0</v>
      </c>
      <c r="AI825" s="24">
        <f t="shared" ref="AI825" si="8140">(X825*AD822+Y825*AC822+Z825*AD825+AA825*AC825)</f>
        <v>-48.57812696414576</v>
      </c>
      <c r="AJ825" s="22">
        <f t="shared" ref="AJ825" si="8141">X825*AE822+Z825*AE825-Y825*AF822-AA825*AF825</f>
        <v>12.596437699085133</v>
      </c>
      <c r="AK825" s="23">
        <f t="shared" ref="AK825" si="8142">(X825*AF822+Y825*AE822+Z825*AF825+AA825*AE825)</f>
        <v>0</v>
      </c>
      <c r="AL825" s="8"/>
      <c r="AM825" s="15">
        <v>0</v>
      </c>
      <c r="AN825" s="85">
        <f t="shared" ref="AN825" si="8143">(1/$AN$8)*SIN($B822*$AO$8)</f>
        <v>0.32302333340434009</v>
      </c>
      <c r="AO825" s="25">
        <f t="shared" ref="AO825" si="8144">COS($AO$8*$B822)</f>
        <v>0.24678600990967245</v>
      </c>
      <c r="AP825" s="37">
        <v>0</v>
      </c>
      <c r="AR825" s="21">
        <f t="shared" ref="AR825" si="8145">AH825*AM822+AJ825*AM825-AI825*AN822-AK825*AN825</f>
        <v>0</v>
      </c>
      <c r="AS825" s="24">
        <f t="shared" ref="AS825" si="8146">(AH825*AN822+AI825*AM822+AJ825*AN825+AK825*AM825)</f>
        <v>-7.9194588277884268</v>
      </c>
      <c r="AT825" s="22">
        <f t="shared" ref="AT825" si="8147">AH825*AO822+AJ825*AO825-AI825*AP822-AK825*AP825</f>
        <v>144.33544112131156</v>
      </c>
      <c r="AU825" s="23">
        <f t="shared" ref="AU825" si="8148">(AH825*AP822+AI825*AO822+AJ825*AP825+AK825*AO825)</f>
        <v>0</v>
      </c>
      <c r="AV825" s="8"/>
      <c r="AW825" s="21">
        <v>0</v>
      </c>
      <c r="AX825" s="24">
        <f t="shared" ref="AX825" si="8149">(TAN($AY$8*$B822))/$AX$8</f>
        <v>-6.1920181046814537</v>
      </c>
      <c r="AY825" s="22">
        <v>1</v>
      </c>
      <c r="AZ825" s="23">
        <v>0</v>
      </c>
      <c r="BB825" s="21">
        <f t="shared" ref="BB825" si="8150">AR825*AW822+AT825*AW825-AS825*AX822-AU825*AX825</f>
        <v>0</v>
      </c>
      <c r="BC825" s="24">
        <f t="shared" ref="BC825" si="8151">(AR825*AX822+AS825*AW822+AT825*AX825+AU825*AW825)</f>
        <v>-901.64712339813354</v>
      </c>
      <c r="BD825" s="22">
        <f t="shared" ref="BD825" si="8152">AR825*AY822+AT825*AY825-AS825*AZ822-AU825*AZ825</f>
        <v>144.33544112131156</v>
      </c>
      <c r="BE825" s="23">
        <f t="shared" ref="BE825" si="8153">(AR825*AZ822+AS825*AY822+AT825*AZ825+AU825*AY825)</f>
        <v>0</v>
      </c>
      <c r="BF825" s="8"/>
      <c r="BG825" s="15">
        <v>0</v>
      </c>
      <c r="BH825" s="85">
        <f t="shared" ref="BH825" si="8154">(1/$BH$8)*SIN($B822*$BI$8)</f>
        <v>0.22897045922034648</v>
      </c>
      <c r="BI825" s="25">
        <f t="shared" ref="BI825" si="8155">COS($BI$8*$B822)</f>
        <v>0.726741191374077</v>
      </c>
      <c r="BJ825" s="37">
        <v>0</v>
      </c>
      <c r="BL825" s="21">
        <f t="shared" ref="BL825" si="8156">BB825*BG822+BD825*BG825-BC825*BH822-BE825*BH825</f>
        <v>0</v>
      </c>
      <c r="BM825" s="24">
        <f t="shared" ref="BM825" si="8157">(BB825*BH822+BC825*BG822+BD825*BH825+BE825*BG825)</f>
        <v>-622.21555242205102</v>
      </c>
      <c r="BN825" s="22">
        <f t="shared" ref="BN825" si="8158">BB825*BI822+BD825*BI825-BC825*BJ822-BE825*BJ825</f>
        <v>1962.9495135305804</v>
      </c>
      <c r="BO825" s="23">
        <f t="shared" ref="BO825" si="8159">(BB825*BJ822+BC825*BI822+BD825*BJ825+BE825*BI825)</f>
        <v>0</v>
      </c>
      <c r="BQ825" s="38">
        <f t="shared" ref="BQ825" si="8160">(180/PI())*ATAN(-1*(($BL$8*BM822+BO822+$BL$8*BM825+BO825)/($BL$8*BL822+BN822+$BL$8*BL825+BN825)))</f>
        <v>-54.824045569033927</v>
      </c>
      <c r="BS825" s="67">
        <f t="shared" ref="BS825" si="8161">20*LOG(((($BL$8*BL822+BN822-$BL$8*BL825-BN825)^2+($BL$8*BM822+BO822-$BL$8*BM825-BO825)^2)/(($BL$8*BL822+BN822+$BL$8*BL825+BN825)^2+($BL$8*BM822+BO822+$BL$8*BM825+BO825)^2))^0.5)</f>
        <v>-3.7408217924921572E-7</v>
      </c>
      <c r="BT825" s="65"/>
      <c r="BU825" s="8"/>
      <c r="BV825" s="8"/>
      <c r="BW825" s="88"/>
      <c r="BX825" s="57"/>
      <c r="BY825" s="8"/>
      <c r="BZ825" s="8"/>
      <c r="CA825" s="8"/>
    </row>
    <row r="826" spans="2:79" ht="18.649999999999999" customHeight="1">
      <c r="BS826" s="32"/>
      <c r="BU826" s="8"/>
      <c r="BV826" s="8"/>
      <c r="BW826" s="88"/>
      <c r="BX826" s="57"/>
      <c r="BY826" s="8"/>
      <c r="BZ826" s="8"/>
      <c r="CA826" s="8"/>
    </row>
    <row r="827" spans="2:79" ht="18.649999999999999" customHeight="1" thickBot="1">
      <c r="D827" s="8"/>
      <c r="E827" s="8" t="s">
        <v>93</v>
      </c>
      <c r="F827" s="8"/>
      <c r="G827" s="8"/>
      <c r="H827" s="8"/>
      <c r="I827" s="8"/>
      <c r="J827" s="8" t="s">
        <v>94</v>
      </c>
      <c r="K827" s="8"/>
      <c r="L827" s="8"/>
      <c r="M827" s="8"/>
      <c r="N827" s="8"/>
      <c r="O827" s="8" t="s">
        <v>95</v>
      </c>
      <c r="P827" s="8"/>
      <c r="Q827" s="8"/>
      <c r="R827" s="8"/>
      <c r="S827" s="8"/>
      <c r="T827" s="8" t="s">
        <v>96</v>
      </c>
      <c r="U827" s="8"/>
      <c r="V827" s="8"/>
      <c r="W827" s="8"/>
      <c r="X827" s="8"/>
      <c r="Y827" s="8" t="s">
        <v>97</v>
      </c>
      <c r="Z827" s="8"/>
      <c r="AA827" s="8"/>
      <c r="AB827" s="8"/>
      <c r="AC827" s="8"/>
      <c r="AD827" s="8" t="s">
        <v>98</v>
      </c>
      <c r="AE827" s="8"/>
      <c r="AF827" s="8"/>
      <c r="AG827" s="8"/>
      <c r="AH827" s="8"/>
      <c r="AI827" s="8" t="s">
        <v>99</v>
      </c>
      <c r="AJ827" s="8"/>
      <c r="AK827" s="8"/>
      <c r="AL827" s="8"/>
      <c r="AM827" s="8"/>
      <c r="AN827" s="8" t="s">
        <v>96</v>
      </c>
      <c r="AO827" s="8"/>
      <c r="AP827" s="8"/>
      <c r="AQ827" s="8"/>
      <c r="AR827" s="8"/>
      <c r="AS827" s="8" t="s">
        <v>100</v>
      </c>
      <c r="AT827" s="8"/>
      <c r="AU827" s="8"/>
      <c r="AV827" s="8"/>
      <c r="AW827" s="8"/>
      <c r="AX827" s="8" t="s">
        <v>94</v>
      </c>
      <c r="AY827" s="8"/>
      <c r="AZ827" s="8"/>
      <c r="BA827" s="8"/>
      <c r="BB827" s="8"/>
      <c r="BC827" s="8" t="s">
        <v>101</v>
      </c>
      <c r="BD827" s="8"/>
      <c r="BE827" s="8"/>
      <c r="BF827" s="8"/>
      <c r="BG827" s="8"/>
      <c r="BH827" s="8" t="s">
        <v>96</v>
      </c>
      <c r="BI827" s="8"/>
      <c r="BJ827" s="8"/>
      <c r="BK827" s="8"/>
      <c r="BL827" s="8"/>
      <c r="BM827" s="8" t="s">
        <v>102</v>
      </c>
      <c r="BN827" s="8"/>
      <c r="BO827" s="8"/>
      <c r="BP827" s="8"/>
      <c r="BU827" s="8"/>
      <c r="BV827" s="8"/>
      <c r="BW827" s="88"/>
      <c r="BX827" s="57"/>
      <c r="BY827" s="8"/>
      <c r="BZ827" s="8"/>
      <c r="CA827" s="8"/>
    </row>
    <row r="828" spans="2:79" ht="18.649999999999999" customHeight="1" thickBot="1">
      <c r="B828" s="16"/>
      <c r="D828" s="250" t="s">
        <v>22</v>
      </c>
      <c r="E828" s="251"/>
      <c r="F828" s="252" t="s">
        <v>23</v>
      </c>
      <c r="G828" s="253"/>
      <c r="H828" s="123"/>
      <c r="I828" s="242" t="s">
        <v>1</v>
      </c>
      <c r="J828" s="243"/>
      <c r="K828" s="244" t="s">
        <v>2</v>
      </c>
      <c r="L828" s="245"/>
      <c r="M828" s="123"/>
      <c r="N828" s="242" t="s">
        <v>43</v>
      </c>
      <c r="O828" s="243"/>
      <c r="P828" s="244" t="s">
        <v>44</v>
      </c>
      <c r="Q828" s="245"/>
      <c r="R828" s="123"/>
      <c r="S828" s="242" t="s">
        <v>32</v>
      </c>
      <c r="T828" s="243"/>
      <c r="U828" s="244" t="s">
        <v>33</v>
      </c>
      <c r="V828" s="245"/>
      <c r="W828" s="123"/>
      <c r="X828" s="242" t="s">
        <v>45</v>
      </c>
      <c r="Y828" s="243"/>
      <c r="Z828" s="244" t="s">
        <v>46</v>
      </c>
      <c r="AA828" s="245"/>
      <c r="AB828" s="127"/>
      <c r="AC828" s="242" t="s">
        <v>62</v>
      </c>
      <c r="AD828" s="243"/>
      <c r="AE828" s="244" t="s">
        <v>3</v>
      </c>
      <c r="AF828" s="245"/>
      <c r="AG828" s="123"/>
      <c r="AH828" s="242" t="s">
        <v>76</v>
      </c>
      <c r="AI828" s="243"/>
      <c r="AJ828" s="244" t="s">
        <v>77</v>
      </c>
      <c r="AK828" s="245"/>
      <c r="AL828" s="127"/>
      <c r="AM828" s="242" t="s">
        <v>64</v>
      </c>
      <c r="AN828" s="243"/>
      <c r="AO828" s="244" t="s">
        <v>65</v>
      </c>
      <c r="AP828" s="245"/>
      <c r="AQ828" s="123"/>
      <c r="AR828" s="242" t="s">
        <v>80</v>
      </c>
      <c r="AS828" s="243"/>
      <c r="AT828" s="244" t="s">
        <v>81</v>
      </c>
      <c r="AU828" s="245"/>
      <c r="AV828" s="127"/>
      <c r="AW828" s="242" t="s">
        <v>68</v>
      </c>
      <c r="AX828" s="243"/>
      <c r="AY828" s="244" t="s">
        <v>69</v>
      </c>
      <c r="AZ828" s="245"/>
      <c r="BA828" s="123"/>
      <c r="BB828" s="246" t="s">
        <v>84</v>
      </c>
      <c r="BC828" s="247"/>
      <c r="BD828" s="248" t="s">
        <v>85</v>
      </c>
      <c r="BE828" s="249"/>
      <c r="BF828" s="127"/>
      <c r="BG828" s="242" t="s">
        <v>72</v>
      </c>
      <c r="BH828" s="243"/>
      <c r="BI828" s="244" t="s">
        <v>73</v>
      </c>
      <c r="BJ828" s="245"/>
      <c r="BK828" s="123"/>
      <c r="BL828" s="242" t="s">
        <v>88</v>
      </c>
      <c r="BM828" s="243"/>
      <c r="BN828" s="244" t="s">
        <v>89</v>
      </c>
      <c r="BO828" s="245"/>
      <c r="BP828" s="123"/>
      <c r="BQ828" s="19" t="s">
        <v>165</v>
      </c>
      <c r="BS828" s="63" t="s">
        <v>120</v>
      </c>
      <c r="BT828" s="4"/>
      <c r="BU828" s="8"/>
      <c r="BV828" s="8"/>
      <c r="BW828" s="88"/>
      <c r="BX828" s="57"/>
      <c r="BY828" s="8"/>
      <c r="BZ828" s="8"/>
      <c r="CA828" s="8"/>
    </row>
    <row r="829" spans="2:79" ht="18.649999999999999" customHeight="1" thickTop="1" thickBot="1">
      <c r="B829" s="39">
        <v>2.2999999999999998</v>
      </c>
      <c r="D829" s="25">
        <f t="shared" ref="D829" si="8162">COS($F$8*$B829)</f>
        <v>0.72217954818932717</v>
      </c>
      <c r="E829" s="26">
        <v>0</v>
      </c>
      <c r="F829" s="10">
        <v>0</v>
      </c>
      <c r="G829" s="85">
        <f t="shared" ref="G829" si="8163">$E$8*SIN($B829*$F$8)</f>
        <v>2.0751169368480258</v>
      </c>
      <c r="I829" s="21">
        <v>1</v>
      </c>
      <c r="J829" s="24">
        <v>0</v>
      </c>
      <c r="K829" s="22">
        <v>0</v>
      </c>
      <c r="L829" s="23">
        <v>0</v>
      </c>
      <c r="N829" s="21">
        <f t="shared" ref="N829" si="8164">D829*I829+F829*I832-E829*J829-G829*J832</f>
        <v>12.705529169095936</v>
      </c>
      <c r="O829" s="24">
        <f t="shared" ref="O829" si="8165">(D829*J829+E829*I829+F829*J832+G829*I832)</f>
        <v>0</v>
      </c>
      <c r="P829" s="22">
        <f t="shared" ref="P829" si="8166">D829*K829+F829*K832-E829*L829-G829*L832</f>
        <v>0</v>
      </c>
      <c r="Q829" s="23">
        <f t="shared" ref="Q829" si="8167">(D829*L829+E829*K829+F829*L832+G829*K832)</f>
        <v>2.0751169368480258</v>
      </c>
      <c r="S829" s="25">
        <f t="shared" ref="S829" si="8168">COS($U$8*$B829)</f>
        <v>0.2355366812849975</v>
      </c>
      <c r="T829" s="26">
        <v>0</v>
      </c>
      <c r="U829" s="10">
        <v>0</v>
      </c>
      <c r="V829" s="85">
        <f t="shared" ref="V829" si="8169">$T$8*SIN($B829*$U$8)</f>
        <v>2.9155963791175288</v>
      </c>
      <c r="X829" s="21">
        <f t="shared" ref="X829" si="8170">N829*S829+P829*S832-O829*T829-Q829*T832</f>
        <v>2.3203733492008598</v>
      </c>
      <c r="Y829" s="24">
        <f t="shared" ref="Y829" si="8171">(N829*T829+O829*S829+P829*T832+Q829*S832)</f>
        <v>0</v>
      </c>
      <c r="Z829" s="22">
        <f t="shared" ref="Z829" si="8172">N829*U829+P829*U832-O829*V829-Q829*V832</f>
        <v>0</v>
      </c>
      <c r="AA829" s="23">
        <f t="shared" ref="AA829" si="8173">(N829*V829+O829*U829+P829*V832+Q829*U832)</f>
        <v>37.532960996771727</v>
      </c>
      <c r="AB829" s="8"/>
      <c r="AC829" s="21">
        <v>1</v>
      </c>
      <c r="AD829" s="24">
        <v>0</v>
      </c>
      <c r="AE829" s="22">
        <v>0</v>
      </c>
      <c r="AF829" s="23">
        <v>0</v>
      </c>
      <c r="AH829" s="21">
        <f t="shared" ref="AH829" si="8174">X829*AC829+Z829*AC832-Y829*AD829-AA829*AD832</f>
        <v>137.63253932448342</v>
      </c>
      <c r="AI829" s="24">
        <f t="shared" ref="AI829" si="8175">(X829*AD829+Y829*AC829+Z829*AD832+AA829*AC832)</f>
        <v>0</v>
      </c>
      <c r="AJ829" s="22">
        <f t="shared" ref="AJ829" si="8176">X829*AE829+Z829*AE832-Y829*AF829-AA829*AF832</f>
        <v>0</v>
      </c>
      <c r="AK829" s="23">
        <f t="shared" ref="AK829" si="8177">(X829*AF829+Y829*AE829+Z829*AF832+AA829*AE832)</f>
        <v>37.532960996771727</v>
      </c>
      <c r="AL829" s="8"/>
      <c r="AM829" s="25">
        <f t="shared" ref="AM829" si="8178">COS($AO$8*$B829)</f>
        <v>0.2355366812849975</v>
      </c>
      <c r="AN829" s="26">
        <v>0</v>
      </c>
      <c r="AO829" s="10">
        <v>0</v>
      </c>
      <c r="AP829" s="85">
        <f t="shared" ref="AP829" si="8179">$AN$8*SIN($B829*$AO$8)</f>
        <v>2.9155963791175288</v>
      </c>
      <c r="AR829" s="21">
        <f t="shared" ref="AR829" si="8180">AH829*AM829+AJ829*AM832-AI829*AN829-AK829*AN832</f>
        <v>20.258515418232726</v>
      </c>
      <c r="AS829" s="24">
        <f t="shared" ref="AS829" si="8181">(AH829*AN829+AI829*AM829+AJ829*AN832+AK829*AM832)</f>
        <v>0</v>
      </c>
      <c r="AT829" s="22">
        <f t="shared" ref="AT829" si="8182">AH829*AO829+AJ829*AO832-AI829*AP829-AK829*AP832</f>
        <v>0</v>
      </c>
      <c r="AU829" s="23">
        <f t="shared" ref="AU829" si="8183">(AH829*AP829+AI829*AO829+AJ829*AP832+AK829*AO832)</f>
        <v>410.12132237519359</v>
      </c>
      <c r="AV829" s="8"/>
      <c r="AW829" s="21">
        <v>1</v>
      </c>
      <c r="AX829" s="24">
        <v>0</v>
      </c>
      <c r="AY829" s="22">
        <v>0</v>
      </c>
      <c r="AZ829" s="23">
        <v>0</v>
      </c>
      <c r="BB829" s="21">
        <f t="shared" ref="BB829" si="8184">AR829*AW829+AT829*AW832-AS829*AX829-AU829*AX832</f>
        <v>2388.6200789239056</v>
      </c>
      <c r="BC829" s="24">
        <f t="shared" ref="BC829" si="8185">(AR829*AX829+AS829*AW829+AT829*AX832+AU829*AW832)</f>
        <v>0</v>
      </c>
      <c r="BD829" s="22">
        <f t="shared" ref="BD829" si="8186">AR829*AY829+AT829*AY832-AS829*AZ829-AU829*AZ832</f>
        <v>0</v>
      </c>
      <c r="BE829" s="23">
        <f t="shared" ref="BE829" si="8187">(AR829*AZ829+AS829*AY829+AT829*AZ832+AU829*AY832)</f>
        <v>410.12132237519359</v>
      </c>
      <c r="BF829" s="8"/>
      <c r="BG829" s="25">
        <f t="shared" ref="BG829" si="8188">COS($BI$8*$B829)</f>
        <v>0.72216247116795629</v>
      </c>
      <c r="BH829" s="26">
        <v>0</v>
      </c>
      <c r="BI829" s="10">
        <v>0</v>
      </c>
      <c r="BJ829" s="85">
        <f t="shared" ref="BJ829" si="8189">$BH$8*SIN($B829*$BI$8)</f>
        <v>2.0751704236349644</v>
      </c>
      <c r="BL829" s="21">
        <f t="shared" ref="BL829" si="8190">BB829*BG829+BD829*BG832-BC829*BH829-BE829*BH832</f>
        <v>1630.4082635109685</v>
      </c>
      <c r="BM829" s="24">
        <f t="shared" ref="BM829" si="8191">(BB829*BH829+BC829*BG829+BD829*BH832+BE829*BG832)</f>
        <v>0</v>
      </c>
      <c r="BN829" s="22">
        <f t="shared" ref="BN829" si="8192">BB829*BI829+BD829*BI832-BC829*BJ829-BE829*BJ832</f>
        <v>0</v>
      </c>
      <c r="BO829" s="23">
        <f t="shared" ref="BO829" si="8193">(BB829*BJ829+BC829*BI829+BD829*BJ832+BE829*BI832)</f>
        <v>5252.9679687286425</v>
      </c>
      <c r="BQ829" s="27">
        <f t="shared" ref="BQ829" si="8194">20*LOG((2*$BL$8)/(($BL$8*BL829+BN829+$BL$8*BL832+BN832)^2+($BL$8*BM829+BO829+$BL$8*BM832+BO832)^2)^0.5)</f>
        <v>-69.186397206518194</v>
      </c>
      <c r="BS829" s="64">
        <f t="shared" ref="BS829" si="8195">((BL829^2+BM829^2)/(BL832^2+BM832^2))^0.5</f>
        <v>3.2217144861969365</v>
      </c>
      <c r="BT829" s="4"/>
      <c r="BU829" s="8"/>
      <c r="BV829" s="8"/>
      <c r="BW829" s="88"/>
      <c r="BX829" s="57"/>
      <c r="BY829" s="8"/>
      <c r="BZ829" s="8"/>
      <c r="CA829" s="8"/>
    </row>
    <row r="830" spans="2:79" ht="18.649999999999999" customHeight="1" thickBot="1">
      <c r="D830" s="25"/>
      <c r="E830" s="10"/>
      <c r="F830" s="10"/>
      <c r="G830" s="31"/>
      <c r="I830" s="29"/>
      <c r="L830" s="30"/>
      <c r="N830" s="29"/>
      <c r="Q830" s="30"/>
      <c r="S830" s="29"/>
      <c r="V830" s="30"/>
      <c r="X830" s="29"/>
      <c r="AA830" s="30"/>
      <c r="AC830" s="29"/>
      <c r="AF830" s="30"/>
      <c r="AH830" s="29"/>
      <c r="AK830" s="30"/>
      <c r="AM830" s="29"/>
      <c r="AP830" s="30"/>
      <c r="AR830" s="29"/>
      <c r="AU830" s="30"/>
      <c r="AW830" s="29"/>
      <c r="AZ830" s="30"/>
      <c r="BB830" s="29"/>
      <c r="BE830" s="30"/>
      <c r="BG830" s="29"/>
      <c r="BJ830" s="30"/>
      <c r="BL830" s="29"/>
      <c r="BO830" s="30"/>
      <c r="BS830" s="65"/>
      <c r="BT830" s="65"/>
      <c r="BU830" s="8"/>
      <c r="BV830" s="8"/>
      <c r="BW830" s="88"/>
      <c r="BX830" s="57"/>
      <c r="BY830" s="8"/>
      <c r="BZ830" s="8"/>
      <c r="CA830" s="8"/>
    </row>
    <row r="831" spans="2:79" ht="18.649999999999999" customHeight="1" thickBot="1">
      <c r="D831" s="254" t="s">
        <v>24</v>
      </c>
      <c r="E831" s="255"/>
      <c r="F831" s="256" t="s">
        <v>25</v>
      </c>
      <c r="G831" s="257"/>
      <c r="H831" s="123"/>
      <c r="I831" s="242" t="s">
        <v>4</v>
      </c>
      <c r="J831" s="243"/>
      <c r="K831" s="244" t="s">
        <v>5</v>
      </c>
      <c r="L831" s="245"/>
      <c r="M831" s="123"/>
      <c r="N831" s="242" t="s">
        <v>6</v>
      </c>
      <c r="O831" s="243"/>
      <c r="P831" s="244" t="s">
        <v>7</v>
      </c>
      <c r="Q831" s="245"/>
      <c r="R831" s="123"/>
      <c r="S831" s="242" t="s">
        <v>34</v>
      </c>
      <c r="T831" s="243"/>
      <c r="U831" s="244" t="s">
        <v>35</v>
      </c>
      <c r="V831" s="245"/>
      <c r="W831" s="123"/>
      <c r="X831" s="242" t="s">
        <v>47</v>
      </c>
      <c r="Y831" s="243"/>
      <c r="Z831" s="244" t="s">
        <v>48</v>
      </c>
      <c r="AA831" s="245"/>
      <c r="AB831" s="127"/>
      <c r="AC831" s="242" t="s">
        <v>63</v>
      </c>
      <c r="AD831" s="243"/>
      <c r="AE831" s="244" t="s">
        <v>8</v>
      </c>
      <c r="AF831" s="245"/>
      <c r="AG831" s="123"/>
      <c r="AH831" s="242" t="s">
        <v>78</v>
      </c>
      <c r="AI831" s="243"/>
      <c r="AJ831" s="244" t="s">
        <v>79</v>
      </c>
      <c r="AK831" s="245"/>
      <c r="AL831" s="127"/>
      <c r="AM831" s="242" t="s">
        <v>67</v>
      </c>
      <c r="AN831" s="243"/>
      <c r="AO831" s="244" t="s">
        <v>66</v>
      </c>
      <c r="AP831" s="245"/>
      <c r="AQ831" s="123"/>
      <c r="AR831" s="242" t="s">
        <v>83</v>
      </c>
      <c r="AS831" s="243"/>
      <c r="AT831" s="244" t="s">
        <v>82</v>
      </c>
      <c r="AU831" s="245"/>
      <c r="AV831" s="127"/>
      <c r="AW831" s="242" t="s">
        <v>71</v>
      </c>
      <c r="AX831" s="243"/>
      <c r="AY831" s="244" t="s">
        <v>70</v>
      </c>
      <c r="AZ831" s="245"/>
      <c r="BA831" s="123"/>
      <c r="BB831" s="124" t="s">
        <v>87</v>
      </c>
      <c r="BC831" s="125"/>
      <c r="BD831" s="122" t="s">
        <v>86</v>
      </c>
      <c r="BE831" s="126"/>
      <c r="BF831" s="127"/>
      <c r="BG831" s="242" t="s">
        <v>74</v>
      </c>
      <c r="BH831" s="243"/>
      <c r="BI831" s="244" t="s">
        <v>75</v>
      </c>
      <c r="BJ831" s="245"/>
      <c r="BK831" s="123"/>
      <c r="BL831" s="242" t="s">
        <v>91</v>
      </c>
      <c r="BM831" s="243"/>
      <c r="BN831" s="244" t="s">
        <v>90</v>
      </c>
      <c r="BO831" s="245"/>
      <c r="BP831" s="123"/>
      <c r="BQ831" s="35" t="s">
        <v>166</v>
      </c>
      <c r="BS831" s="66" t="s">
        <v>121</v>
      </c>
      <c r="BT831" s="65"/>
      <c r="BU831" s="8"/>
      <c r="BV831" s="8"/>
      <c r="BW831" s="88"/>
      <c r="BX831" s="57"/>
      <c r="BY831" s="8"/>
      <c r="BZ831" s="8"/>
      <c r="CA831" s="8"/>
    </row>
    <row r="832" spans="2:79" ht="18.649999999999999" customHeight="1" thickTop="1" thickBot="1">
      <c r="D832" s="15">
        <v>0</v>
      </c>
      <c r="E832" s="145">
        <f t="shared" ref="E832" si="8196">(1/$E$8)*SIN($B829*$F$8)</f>
        <v>0.23056854853866951</v>
      </c>
      <c r="F832" s="15">
        <f t="shared" ref="F832" si="8197">COS($F$8*$B829)</f>
        <v>0.72217954818932717</v>
      </c>
      <c r="G832" s="37">
        <v>0</v>
      </c>
      <c r="I832" s="21">
        <v>0</v>
      </c>
      <c r="J832" s="24">
        <f t="shared" ref="J832" si="8198">(TAN($K$8*$B829))/$J$8</f>
        <v>-5.7747828125332417</v>
      </c>
      <c r="K832" s="22">
        <v>1</v>
      </c>
      <c r="L832" s="23">
        <v>0</v>
      </c>
      <c r="N832" s="21">
        <f t="shared" ref="N832" si="8199">D832*I829+F832*I832-E832*J829-G832*J832</f>
        <v>0</v>
      </c>
      <c r="O832" s="24">
        <f t="shared" ref="O832" si="8200">(D832*J829+E832*I829+F832*J832+G832*I832)</f>
        <v>-3.9398614939080794</v>
      </c>
      <c r="P832" s="22">
        <f t="shared" ref="P832" si="8201">D832*K829+F832*K832-E832*L829-G832*L832</f>
        <v>0.72217954818932717</v>
      </c>
      <c r="Q832" s="23">
        <f t="shared" ref="Q832" si="8202">(D832*L829+E832*K829+F832*L832+G832*K832)</f>
        <v>0</v>
      </c>
      <c r="S832" s="15">
        <v>0</v>
      </c>
      <c r="T832" s="145">
        <f t="shared" ref="T832" si="8203">(1/$T$8)*SIN($B829*$U$8)</f>
        <v>0.32395515323528096</v>
      </c>
      <c r="U832" s="15">
        <f t="shared" ref="U832" si="8204">COS($U$8*$B829)</f>
        <v>0.2355366812849975</v>
      </c>
      <c r="V832" s="37">
        <v>0</v>
      </c>
      <c r="X832" s="21">
        <f t="shared" ref="X832" si="8205">N832*S829+P832*S832-O832*T829-Q832*T832</f>
        <v>0</v>
      </c>
      <c r="Y832" s="24">
        <f t="shared" ref="Y832" si="8206">(N832*T829+O832*S829+P832*T832+Q832*S832)</f>
        <v>-0.694028114800602</v>
      </c>
      <c r="Z832" s="22">
        <f t="shared" ref="Z832" si="8207">N832*U829+P832*U832-O832*V829-Q832*V832</f>
        <v>11.657145679935388</v>
      </c>
      <c r="AA832" s="23">
        <f t="shared" ref="AA832" si="8208">(N832*V829+O832*U829+P832*V832+Q832*U832)</f>
        <v>0</v>
      </c>
      <c r="AB832" s="8"/>
      <c r="AC832" s="21">
        <v>0</v>
      </c>
      <c r="AD832" s="24">
        <f t="shared" ref="AD832" si="8209">(TAN($AE$8*$B829))/$AD$8</f>
        <v>-3.6051556387176857</v>
      </c>
      <c r="AE832" s="22">
        <v>1</v>
      </c>
      <c r="AF832" s="23">
        <v>0</v>
      </c>
      <c r="AH832" s="21">
        <f t="shared" ref="AH832" si="8210">X832*AC829+Z832*AC832-Y832*AD829-AA832*AD832</f>
        <v>0</v>
      </c>
      <c r="AI832" s="24">
        <f t="shared" ref="AI832" si="8211">(X832*AD829+Y832*AC829+Z832*AD832+AA832*AC832)</f>
        <v>-42.719852594173176</v>
      </c>
      <c r="AJ832" s="22">
        <f t="shared" ref="AJ832" si="8212">X832*AE829+Z832*AE832-Y832*AF829-AA832*AF832</f>
        <v>11.657145679935388</v>
      </c>
      <c r="AK832" s="23">
        <f t="shared" ref="AK832" si="8213">(X832*AF829+Y832*AE829+Z832*AF832+AA832*AE832)</f>
        <v>0</v>
      </c>
      <c r="AL832" s="8"/>
      <c r="AM832" s="15">
        <v>0</v>
      </c>
      <c r="AN832" s="85">
        <f t="shared" ref="AN832" si="8214">(1/$AN$8)*SIN($B829*$AO$8)</f>
        <v>0.32395515323528096</v>
      </c>
      <c r="AO832" s="25">
        <f t="shared" ref="AO832" si="8215">COS($AO$8*$B829)</f>
        <v>0.2355366812849975</v>
      </c>
      <c r="AP832" s="37">
        <v>0</v>
      </c>
      <c r="AR832" s="21">
        <f t="shared" ref="AR832" si="8216">AH832*AM829+AJ832*AM832-AI832*AN829-AK832*AN832</f>
        <v>0</v>
      </c>
      <c r="AS832" s="24">
        <f t="shared" ref="AS832" si="8217">(AH832*AN829+AI832*AM829+AJ832*AN832+AK832*AM832)</f>
        <v>-6.2856998899863781</v>
      </c>
      <c r="AT832" s="22">
        <f t="shared" ref="AT832" si="8218">AH832*AO829+AJ832*AO832-AI832*AP829-AK832*AP832</f>
        <v>127.2995329467136</v>
      </c>
      <c r="AU832" s="23">
        <f t="shared" ref="AU832" si="8219">(AH832*AP829+AI832*AO829+AJ832*AP832+AK832*AO832)</f>
        <v>0</v>
      </c>
      <c r="AV832" s="8"/>
      <c r="AW832" s="21">
        <v>0</v>
      </c>
      <c r="AX832" s="24">
        <f t="shared" ref="AX832" si="8220">(TAN($AY$8*$B829))/$AX$8</f>
        <v>-5.7747828125332417</v>
      </c>
      <c r="AY832" s="22">
        <v>1</v>
      </c>
      <c r="AZ832" s="23">
        <v>0</v>
      </c>
      <c r="BB832" s="21">
        <f t="shared" ref="BB832" si="8221">AR832*AW829+AT832*AW832-AS832*AX829-AU832*AX832</f>
        <v>0</v>
      </c>
      <c r="BC832" s="24">
        <f t="shared" ref="BC832" si="8222">(AR832*AX829+AS832*AW829+AT832*AX832+AU832*AW832)</f>
        <v>-741.41285479417718</v>
      </c>
      <c r="BD832" s="22">
        <f t="shared" ref="BD832" si="8223">AR832*AY829+AT832*AY832-AS832*AZ829-AU832*AZ832</f>
        <v>127.2995329467136</v>
      </c>
      <c r="BE832" s="23">
        <f t="shared" ref="BE832" si="8224">(AR832*AZ829+AS832*AY829+AT832*AZ832+AU832*AY832)</f>
        <v>0</v>
      </c>
      <c r="BF832" s="8"/>
      <c r="BG832" s="15">
        <v>0</v>
      </c>
      <c r="BH832" s="85">
        <f t="shared" ref="BH832" si="8225">(1/$BH$8)*SIN($B829*$BI$8)</f>
        <v>0.23057449151499601</v>
      </c>
      <c r="BI832" s="25">
        <f t="shared" ref="BI832" si="8226">COS($BI$8*$B829)</f>
        <v>0.72216247116795629</v>
      </c>
      <c r="BJ832" s="37">
        <v>0</v>
      </c>
      <c r="BL832" s="21">
        <f t="shared" ref="BL832" si="8227">BB832*BG829+BD832*BG832-BC832*BH829-BE832*BH832</f>
        <v>0</v>
      </c>
      <c r="BM832" s="24">
        <f t="shared" ref="BM832" si="8228">(BB832*BH829+BC832*BG829+BD832*BH832+BE832*BG832)</f>
        <v>-506.06851429456719</v>
      </c>
      <c r="BN832" s="22">
        <f t="shared" ref="BN832" si="8229">BB832*BI829+BD832*BI832-BC832*BJ829-BE832*BJ832</f>
        <v>1630.4889732629663</v>
      </c>
      <c r="BO832" s="23">
        <f t="shared" ref="BO832" si="8230">(BB832*BJ829+BC832*BI829+BD832*BJ832+BE832*BI832)</f>
        <v>0</v>
      </c>
      <c r="BQ832" s="38">
        <f t="shared" ref="BQ832" si="8231">(180/PI())*ATAN(-1*(($BL$8*BM829+BO829+$BL$8*BM832+BO832)/($BL$8*BL829+BN829+$BL$8*BL832+BN832)))</f>
        <v>-55.512760847800017</v>
      </c>
      <c r="BS832" s="67">
        <f t="shared" ref="BS832" si="8232">20*LOG(((($BL$8*BL829+BN829-$BL$8*BL832-BN832)^2+($BL$8*BM829+BO829-$BL$8*BM832-BO832)^2)/(($BL$8*BL829+BN829+$BL$8*BL832+BN832)^2+($BL$8*BM829+BO829+$BL$8*BM832+BO832)^2))^0.5)</f>
        <v>-5.2377481965829664E-7</v>
      </c>
      <c r="BT832" s="65"/>
      <c r="BU832" s="8"/>
      <c r="BV832" s="8"/>
      <c r="BW832" s="88"/>
      <c r="BX832" s="57"/>
      <c r="BY832" s="8"/>
      <c r="BZ832" s="8"/>
      <c r="CA832" s="8"/>
    </row>
    <row r="833" spans="2:79" ht="18.649999999999999" customHeight="1">
      <c r="BS833" s="32"/>
      <c r="BU833" s="8"/>
      <c r="BV833" s="8"/>
      <c r="BW833" s="88"/>
      <c r="BX833" s="57"/>
      <c r="BY833" s="8"/>
      <c r="BZ833" s="8"/>
      <c r="CA833" s="8"/>
    </row>
    <row r="834" spans="2:79" ht="18.649999999999999" customHeight="1" thickBot="1">
      <c r="D834" s="8"/>
      <c r="E834" s="8" t="s">
        <v>93</v>
      </c>
      <c r="F834" s="8"/>
      <c r="G834" s="8"/>
      <c r="H834" s="8"/>
      <c r="I834" s="8"/>
      <c r="J834" s="8" t="s">
        <v>94</v>
      </c>
      <c r="K834" s="8"/>
      <c r="L834" s="8"/>
      <c r="M834" s="8"/>
      <c r="N834" s="8"/>
      <c r="O834" s="8" t="s">
        <v>95</v>
      </c>
      <c r="P834" s="8"/>
      <c r="Q834" s="8"/>
      <c r="R834" s="8"/>
      <c r="S834" s="8"/>
      <c r="T834" s="8" t="s">
        <v>96</v>
      </c>
      <c r="U834" s="8"/>
      <c r="V834" s="8"/>
      <c r="W834" s="8"/>
      <c r="X834" s="8"/>
      <c r="Y834" s="8" t="s">
        <v>97</v>
      </c>
      <c r="Z834" s="8"/>
      <c r="AA834" s="8"/>
      <c r="AB834" s="8"/>
      <c r="AC834" s="8"/>
      <c r="AD834" s="8" t="s">
        <v>98</v>
      </c>
      <c r="AE834" s="8"/>
      <c r="AF834" s="8"/>
      <c r="AG834" s="8"/>
      <c r="AH834" s="8"/>
      <c r="AI834" s="8" t="s">
        <v>99</v>
      </c>
      <c r="AJ834" s="8"/>
      <c r="AK834" s="8"/>
      <c r="AL834" s="8"/>
      <c r="AM834" s="8"/>
      <c r="AN834" s="8" t="s">
        <v>96</v>
      </c>
      <c r="AO834" s="8"/>
      <c r="AP834" s="8"/>
      <c r="AQ834" s="8"/>
      <c r="AR834" s="8"/>
      <c r="AS834" s="8" t="s">
        <v>100</v>
      </c>
      <c r="AT834" s="8"/>
      <c r="AU834" s="8"/>
      <c r="AV834" s="8"/>
      <c r="AW834" s="8"/>
      <c r="AX834" s="8" t="s">
        <v>94</v>
      </c>
      <c r="AY834" s="8"/>
      <c r="AZ834" s="8"/>
      <c r="BA834" s="8"/>
      <c r="BB834" s="8"/>
      <c r="BC834" s="8" t="s">
        <v>101</v>
      </c>
      <c r="BD834" s="8"/>
      <c r="BE834" s="8"/>
      <c r="BF834" s="8"/>
      <c r="BG834" s="8"/>
      <c r="BH834" s="8" t="s">
        <v>96</v>
      </c>
      <c r="BI834" s="8"/>
      <c r="BJ834" s="8"/>
      <c r="BK834" s="8"/>
      <c r="BL834" s="8"/>
      <c r="BM834" s="8" t="s">
        <v>102</v>
      </c>
      <c r="BN834" s="8"/>
      <c r="BO834" s="8"/>
      <c r="BP834" s="8"/>
      <c r="BU834" s="8"/>
      <c r="BV834" s="8"/>
      <c r="BW834" s="88"/>
      <c r="BX834" s="57"/>
      <c r="BY834" s="8"/>
      <c r="BZ834" s="8"/>
      <c r="CA834" s="8"/>
    </row>
    <row r="835" spans="2:79" ht="18.649999999999999" customHeight="1" thickBot="1">
      <c r="B835" s="16"/>
      <c r="D835" s="250" t="s">
        <v>22</v>
      </c>
      <c r="E835" s="251"/>
      <c r="F835" s="252" t="s">
        <v>23</v>
      </c>
      <c r="G835" s="253"/>
      <c r="H835" s="123"/>
      <c r="I835" s="242" t="s">
        <v>1</v>
      </c>
      <c r="J835" s="243"/>
      <c r="K835" s="244" t="s">
        <v>2</v>
      </c>
      <c r="L835" s="245"/>
      <c r="M835" s="123"/>
      <c r="N835" s="242" t="s">
        <v>43</v>
      </c>
      <c r="O835" s="243"/>
      <c r="P835" s="244" t="s">
        <v>44</v>
      </c>
      <c r="Q835" s="245"/>
      <c r="R835" s="123"/>
      <c r="S835" s="242" t="s">
        <v>32</v>
      </c>
      <c r="T835" s="243"/>
      <c r="U835" s="244" t="s">
        <v>33</v>
      </c>
      <c r="V835" s="245"/>
      <c r="W835" s="123"/>
      <c r="X835" s="242" t="s">
        <v>45</v>
      </c>
      <c r="Y835" s="243"/>
      <c r="Z835" s="244" t="s">
        <v>46</v>
      </c>
      <c r="AA835" s="245"/>
      <c r="AB835" s="127"/>
      <c r="AC835" s="242" t="s">
        <v>62</v>
      </c>
      <c r="AD835" s="243"/>
      <c r="AE835" s="244" t="s">
        <v>3</v>
      </c>
      <c r="AF835" s="245"/>
      <c r="AG835" s="123"/>
      <c r="AH835" s="242" t="s">
        <v>76</v>
      </c>
      <c r="AI835" s="243"/>
      <c r="AJ835" s="244" t="s">
        <v>77</v>
      </c>
      <c r="AK835" s="245"/>
      <c r="AL835" s="127"/>
      <c r="AM835" s="242" t="s">
        <v>64</v>
      </c>
      <c r="AN835" s="243"/>
      <c r="AO835" s="244" t="s">
        <v>65</v>
      </c>
      <c r="AP835" s="245"/>
      <c r="AQ835" s="123"/>
      <c r="AR835" s="242" t="s">
        <v>80</v>
      </c>
      <c r="AS835" s="243"/>
      <c r="AT835" s="244" t="s">
        <v>81</v>
      </c>
      <c r="AU835" s="245"/>
      <c r="AV835" s="127"/>
      <c r="AW835" s="242" t="s">
        <v>68</v>
      </c>
      <c r="AX835" s="243"/>
      <c r="AY835" s="244" t="s">
        <v>69</v>
      </c>
      <c r="AZ835" s="245"/>
      <c r="BA835" s="123"/>
      <c r="BB835" s="246" t="s">
        <v>84</v>
      </c>
      <c r="BC835" s="247"/>
      <c r="BD835" s="248" t="s">
        <v>85</v>
      </c>
      <c r="BE835" s="249"/>
      <c r="BF835" s="127"/>
      <c r="BG835" s="242" t="s">
        <v>72</v>
      </c>
      <c r="BH835" s="243"/>
      <c r="BI835" s="244" t="s">
        <v>73</v>
      </c>
      <c r="BJ835" s="245"/>
      <c r="BK835" s="123"/>
      <c r="BL835" s="242" t="s">
        <v>88</v>
      </c>
      <c r="BM835" s="243"/>
      <c r="BN835" s="244" t="s">
        <v>89</v>
      </c>
      <c r="BO835" s="245"/>
      <c r="BP835" s="123"/>
      <c r="BQ835" s="19" t="s">
        <v>165</v>
      </c>
      <c r="BS835" s="63" t="s">
        <v>120</v>
      </c>
      <c r="BT835" s="4"/>
      <c r="BU835" s="8"/>
      <c r="BV835" s="8"/>
      <c r="BW835" s="88"/>
      <c r="BX835" s="57"/>
      <c r="BY835" s="8"/>
      <c r="BZ835" s="8"/>
      <c r="CA835" s="8"/>
    </row>
    <row r="836" spans="2:79" ht="18.649999999999999" customHeight="1" thickTop="1" thickBot="1">
      <c r="B836" s="39">
        <v>2.3199999999999998</v>
      </c>
      <c r="D836" s="25">
        <f t="shared" ref="D836" si="8233">COS($F$8*$B836)</f>
        <v>0.71756923305443499</v>
      </c>
      <c r="E836" s="26">
        <v>0</v>
      </c>
      <c r="F836" s="10">
        <v>0</v>
      </c>
      <c r="G836" s="85">
        <f t="shared" ref="G836" si="8234">$E$8*SIN($B836*$F$8)</f>
        <v>2.0894615483332135</v>
      </c>
      <c r="I836" s="21">
        <v>1</v>
      </c>
      <c r="J836" s="24">
        <v>0</v>
      </c>
      <c r="K836" s="22">
        <v>0</v>
      </c>
      <c r="L836" s="23">
        <v>0</v>
      </c>
      <c r="N836" s="21">
        <f t="shared" ref="N836" si="8235">D836*I836+F836*I839-E836*J836-G836*J839</f>
        <v>12.016443202764709</v>
      </c>
      <c r="O836" s="24">
        <f t="shared" ref="O836" si="8236">(D836*J836+E836*I836+F836*J839+G836*I839)</f>
        <v>0</v>
      </c>
      <c r="P836" s="22">
        <f t="shared" ref="P836" si="8237">D836*K836+F836*K839-E836*L836-G836*L839</f>
        <v>0</v>
      </c>
      <c r="Q836" s="23">
        <f t="shared" ref="Q836" si="8238">(D836*L836+E836*K836+F836*L839+G836*K839)</f>
        <v>2.0894615483332135</v>
      </c>
      <c r="S836" s="25">
        <f t="shared" ref="S836" si="8239">COS($U$8*$B836)</f>
        <v>0.22425570548351176</v>
      </c>
      <c r="T836" s="26">
        <v>0</v>
      </c>
      <c r="U836" s="10">
        <v>0</v>
      </c>
      <c r="V836" s="85">
        <f t="shared" ref="V836" si="8240">$T$8*SIN($B836*$U$8)</f>
        <v>2.9235910122694713</v>
      </c>
      <c r="X836" s="21">
        <f t="shared" ref="X836" si="8241">N836*S836+P836*S839-O836*T836-Q836*T839</f>
        <v>2.0160080585952564</v>
      </c>
      <c r="Y836" s="24">
        <f t="shared" ref="Y836" si="8242">(N836*T836+O836*S836+P836*T839+Q836*S839)</f>
        <v>0</v>
      </c>
      <c r="Z836" s="22">
        <f t="shared" ref="Z836" si="8243">N836*U836+P836*U839-O836*V836-Q836*V839</f>
        <v>0</v>
      </c>
      <c r="AA836" s="23">
        <f t="shared" ref="AA836" si="8244">(N836*V836+O836*U836+P836*V839+Q836*U839)</f>
        <v>35.599739020651619</v>
      </c>
      <c r="AB836" s="8"/>
      <c r="AC836" s="21">
        <v>1</v>
      </c>
      <c r="AD836" s="24">
        <v>0</v>
      </c>
      <c r="AE836" s="22">
        <v>0</v>
      </c>
      <c r="AF836" s="23">
        <v>0</v>
      </c>
      <c r="AH836" s="21">
        <f t="shared" ref="AH836" si="8245">X836*AC836+Z836*AC839-Y836*AD836-AA836*AD839</f>
        <v>124.27023706420334</v>
      </c>
      <c r="AI836" s="24">
        <f t="shared" ref="AI836" si="8246">(X836*AD836+Y836*AC836+Z836*AD839+AA836*AC839)</f>
        <v>0</v>
      </c>
      <c r="AJ836" s="22">
        <f t="shared" ref="AJ836" si="8247">X836*AE836+Z836*AE839-Y836*AF836-AA836*AF839</f>
        <v>0</v>
      </c>
      <c r="AK836" s="23">
        <f t="shared" ref="AK836" si="8248">(X836*AF836+Y836*AE836+Z836*AF839+AA836*AE839)</f>
        <v>35.599739020651619</v>
      </c>
      <c r="AL836" s="8"/>
      <c r="AM836" s="25">
        <f t="shared" ref="AM836" si="8249">COS($AO$8*$B836)</f>
        <v>0.22425570548351176</v>
      </c>
      <c r="AN836" s="26">
        <v>0</v>
      </c>
      <c r="AO836" s="10">
        <v>0</v>
      </c>
      <c r="AP836" s="85">
        <f t="shared" ref="AP836" si="8250">$AN$8*SIN($B836*$AO$8)</f>
        <v>2.9235910122694713</v>
      </c>
      <c r="AR836" s="21">
        <f t="shared" ref="AR836" si="8251">AH836*AM836+AJ836*AM839-AI836*AN836-AK836*AN839</f>
        <v>16.303967790112189</v>
      </c>
      <c r="AS836" s="24">
        <f t="shared" ref="AS836" si="8252">(AH836*AN836+AI836*AM836+AJ836*AN839+AK836*AM839)</f>
        <v>0</v>
      </c>
      <c r="AT836" s="22">
        <f t="shared" ref="AT836" si="8253">AH836*AO836+AJ836*AO839-AI836*AP836-AK836*AP839</f>
        <v>0</v>
      </c>
      <c r="AU836" s="23">
        <f t="shared" ref="AU836" si="8254">(AH836*AP836+AI836*AO836+AJ836*AP839+AK836*AO839)</f>
        <v>371.29879276260658</v>
      </c>
      <c r="AV836" s="8"/>
      <c r="AW836" s="21">
        <v>1</v>
      </c>
      <c r="AX836" s="24">
        <v>0</v>
      </c>
      <c r="AY836" s="22">
        <v>0</v>
      </c>
      <c r="AZ836" s="23">
        <v>0</v>
      </c>
      <c r="BB836" s="21">
        <f t="shared" ref="BB836" si="8255">AR836*AW836+AT836*AW839-AS836*AX836-AU836*AX839</f>
        <v>2024.1218517214384</v>
      </c>
      <c r="BC836" s="24">
        <f t="shared" ref="BC836" si="8256">(AR836*AX836+AS836*AW836+AT836*AX839+AU836*AW839)</f>
        <v>0</v>
      </c>
      <c r="BD836" s="22">
        <f t="shared" ref="BD836" si="8257">AR836*AY836+AT836*AY839-AS836*AZ836-AU836*AZ839</f>
        <v>0</v>
      </c>
      <c r="BE836" s="23">
        <f t="shared" ref="BE836" si="8258">(AR836*AZ836+AS836*AY836+AT836*AZ839+AU836*AY839)</f>
        <v>371.29879276260658</v>
      </c>
      <c r="BF836" s="8"/>
      <c r="BG836" s="25">
        <f t="shared" ref="BG836" si="8259">COS($BI$8*$B836)</f>
        <v>0.71755188846383677</v>
      </c>
      <c r="BH836" s="26">
        <v>0</v>
      </c>
      <c r="BI836" s="10">
        <v>0</v>
      </c>
      <c r="BJ836" s="85">
        <f t="shared" ref="BJ836" si="8260">$BH$8*SIN($B836*$BI$8)</f>
        <v>2.0895151557856271</v>
      </c>
      <c r="BL836" s="21">
        <f t="shared" ref="BL836" si="8261">BB836*BG836+BD836*BG839-BC836*BH836-BE836*BH839</f>
        <v>1366.2086288722614</v>
      </c>
      <c r="BM836" s="24">
        <f t="shared" ref="BM836" si="8262">(BB836*BH836+BC836*BG836+BD836*BH839+BE836*BG839)</f>
        <v>0</v>
      </c>
      <c r="BN836" s="22">
        <f t="shared" ref="BN836" si="8263">BB836*BI836+BD836*BI839-BC836*BJ836-BE836*BJ839</f>
        <v>0</v>
      </c>
      <c r="BO836" s="23">
        <f t="shared" ref="BO836" si="8264">(BB836*BJ836+BC836*BI836+BD836*BJ839+BE836*BI839)</f>
        <v>4495.8594362599652</v>
      </c>
      <c r="BQ836" s="27">
        <f t="shared" ref="BQ836" si="8265">20*LOG((2*$BL$8)/(($BL$8*BL836+BN836+$BL$8*BL839+BN839)^2+($BL$8*BM836+BO836+$BL$8*BM839+BO839)^2)^0.5)</f>
        <v>-67.802880042060934</v>
      </c>
      <c r="BS836" s="64">
        <f t="shared" ref="BS836" si="8266">((BL836^2+BM836^2)/(BL839^2+BM839^2))^0.5</f>
        <v>3.2905933102994021</v>
      </c>
      <c r="BT836" s="4"/>
      <c r="BU836" s="8"/>
      <c r="BV836" s="8"/>
      <c r="BW836" s="88"/>
      <c r="BX836" s="57"/>
      <c r="BY836" s="8"/>
      <c r="BZ836" s="8"/>
      <c r="CA836" s="8"/>
    </row>
    <row r="837" spans="2:79" ht="18.649999999999999" customHeight="1" thickBot="1">
      <c r="D837" s="25"/>
      <c r="E837" s="10"/>
      <c r="F837" s="10"/>
      <c r="G837" s="31"/>
      <c r="I837" s="29"/>
      <c r="L837" s="30"/>
      <c r="N837" s="29"/>
      <c r="Q837" s="30"/>
      <c r="S837" s="29"/>
      <c r="V837" s="30"/>
      <c r="X837" s="29"/>
      <c r="AA837" s="30"/>
      <c r="AC837" s="29"/>
      <c r="AF837" s="30"/>
      <c r="AH837" s="29"/>
      <c r="AK837" s="30"/>
      <c r="AM837" s="29"/>
      <c r="AP837" s="30"/>
      <c r="AR837" s="29"/>
      <c r="AU837" s="30"/>
      <c r="AW837" s="29"/>
      <c r="AZ837" s="30"/>
      <c r="BB837" s="29"/>
      <c r="BE837" s="30"/>
      <c r="BG837" s="29"/>
      <c r="BJ837" s="30"/>
      <c r="BL837" s="29"/>
      <c r="BO837" s="30"/>
      <c r="BS837" s="65"/>
      <c r="BT837" s="65"/>
      <c r="BU837" s="8"/>
      <c r="BV837" s="8"/>
      <c r="BW837" s="88"/>
      <c r="BX837" s="57"/>
      <c r="BY837" s="8"/>
      <c r="BZ837" s="8"/>
      <c r="CA837" s="8"/>
    </row>
    <row r="838" spans="2:79" ht="18.649999999999999" customHeight="1" thickBot="1">
      <c r="D838" s="254" t="s">
        <v>24</v>
      </c>
      <c r="E838" s="255"/>
      <c r="F838" s="256" t="s">
        <v>25</v>
      </c>
      <c r="G838" s="257"/>
      <c r="H838" s="123"/>
      <c r="I838" s="242" t="s">
        <v>4</v>
      </c>
      <c r="J838" s="243"/>
      <c r="K838" s="244" t="s">
        <v>5</v>
      </c>
      <c r="L838" s="245"/>
      <c r="M838" s="123"/>
      <c r="N838" s="242" t="s">
        <v>6</v>
      </c>
      <c r="O838" s="243"/>
      <c r="P838" s="244" t="s">
        <v>7</v>
      </c>
      <c r="Q838" s="245"/>
      <c r="R838" s="123"/>
      <c r="S838" s="242" t="s">
        <v>34</v>
      </c>
      <c r="T838" s="243"/>
      <c r="U838" s="244" t="s">
        <v>35</v>
      </c>
      <c r="V838" s="245"/>
      <c r="W838" s="123"/>
      <c r="X838" s="242" t="s">
        <v>47</v>
      </c>
      <c r="Y838" s="243"/>
      <c r="Z838" s="244" t="s">
        <v>48</v>
      </c>
      <c r="AA838" s="245"/>
      <c r="AB838" s="127"/>
      <c r="AC838" s="242" t="s">
        <v>63</v>
      </c>
      <c r="AD838" s="243"/>
      <c r="AE838" s="244" t="s">
        <v>8</v>
      </c>
      <c r="AF838" s="245"/>
      <c r="AG838" s="123"/>
      <c r="AH838" s="242" t="s">
        <v>78</v>
      </c>
      <c r="AI838" s="243"/>
      <c r="AJ838" s="244" t="s">
        <v>79</v>
      </c>
      <c r="AK838" s="245"/>
      <c r="AL838" s="127"/>
      <c r="AM838" s="242" t="s">
        <v>67</v>
      </c>
      <c r="AN838" s="243"/>
      <c r="AO838" s="244" t="s">
        <v>66</v>
      </c>
      <c r="AP838" s="245"/>
      <c r="AQ838" s="123"/>
      <c r="AR838" s="242" t="s">
        <v>83</v>
      </c>
      <c r="AS838" s="243"/>
      <c r="AT838" s="244" t="s">
        <v>82</v>
      </c>
      <c r="AU838" s="245"/>
      <c r="AV838" s="127"/>
      <c r="AW838" s="242" t="s">
        <v>71</v>
      </c>
      <c r="AX838" s="243"/>
      <c r="AY838" s="244" t="s">
        <v>70</v>
      </c>
      <c r="AZ838" s="245"/>
      <c r="BA838" s="123"/>
      <c r="BB838" s="124" t="s">
        <v>87</v>
      </c>
      <c r="BC838" s="125"/>
      <c r="BD838" s="122" t="s">
        <v>86</v>
      </c>
      <c r="BE838" s="126"/>
      <c r="BF838" s="127"/>
      <c r="BG838" s="242" t="s">
        <v>74</v>
      </c>
      <c r="BH838" s="243"/>
      <c r="BI838" s="244" t="s">
        <v>75</v>
      </c>
      <c r="BJ838" s="245"/>
      <c r="BK838" s="123"/>
      <c r="BL838" s="242" t="s">
        <v>91</v>
      </c>
      <c r="BM838" s="243"/>
      <c r="BN838" s="244" t="s">
        <v>90</v>
      </c>
      <c r="BO838" s="245"/>
      <c r="BP838" s="123"/>
      <c r="BQ838" s="35" t="s">
        <v>166</v>
      </c>
      <c r="BS838" s="66" t="s">
        <v>121</v>
      </c>
      <c r="BT838" s="65"/>
      <c r="BU838" s="8"/>
      <c r="BV838" s="8"/>
      <c r="BW838" s="88"/>
      <c r="BX838" s="57"/>
      <c r="BY838" s="8"/>
      <c r="BZ838" s="8"/>
      <c r="CA838" s="8"/>
    </row>
    <row r="839" spans="2:79" ht="18.649999999999999" customHeight="1" thickTop="1" thickBot="1">
      <c r="D839" s="15">
        <v>0</v>
      </c>
      <c r="E839" s="145">
        <f t="shared" ref="E839" si="8267">(1/$E$8)*SIN($B836*$F$8)</f>
        <v>0.23216239425924595</v>
      </c>
      <c r="F839" s="15">
        <f t="shared" ref="F839" si="8268">COS($F$8*$B836)</f>
        <v>0.71756923305443499</v>
      </c>
      <c r="G839" s="37">
        <v>0</v>
      </c>
      <c r="I839" s="21">
        <v>0</v>
      </c>
      <c r="J839" s="24">
        <f t="shared" ref="J839" si="8269">(TAN($K$8*$B836))/$J$8</f>
        <v>-5.4075529548382981</v>
      </c>
      <c r="K839" s="22">
        <v>1</v>
      </c>
      <c r="L839" s="23">
        <v>0</v>
      </c>
      <c r="N839" s="21">
        <f t="shared" ref="N839" si="8270">D839*I836+F839*I839-E839*J836-G839*J839</f>
        <v>0</v>
      </c>
      <c r="O839" s="24">
        <f t="shared" ref="O839" si="8271">(D839*J836+E839*I836+F839*J839+G839*I839)</f>
        <v>-3.6481312322453152</v>
      </c>
      <c r="P839" s="22">
        <f t="shared" ref="P839" si="8272">D839*K836+F839*K839-E839*L836-G839*L839</f>
        <v>0.71756923305443499</v>
      </c>
      <c r="Q839" s="23">
        <f t="shared" ref="Q839" si="8273">(D839*L836+E839*K836+F839*L839+G839*K839)</f>
        <v>0</v>
      </c>
      <c r="S839" s="15">
        <v>0</v>
      </c>
      <c r="T839" s="145">
        <f t="shared" ref="T839" si="8274">(1/$T$8)*SIN($B836*$U$8)</f>
        <v>0.32484344580771901</v>
      </c>
      <c r="U839" s="15">
        <f t="shared" ref="U839" si="8275">COS($U$8*$B836)</f>
        <v>0.22425570548351176</v>
      </c>
      <c r="V839" s="37">
        <v>0</v>
      </c>
      <c r="X839" s="21">
        <f t="shared" ref="X839" si="8276">N839*S836+P839*S839-O839*T836-Q839*T839</f>
        <v>0</v>
      </c>
      <c r="Y839" s="24">
        <f t="shared" ref="Y839" si="8277">(N839*T836+O839*S836+P839*T839+Q839*S839)</f>
        <v>-0.58501658091260145</v>
      </c>
      <c r="Z839" s="22">
        <f t="shared" ref="Z839" si="8278">N839*U836+P839*U839-O839*V836-Q839*V839</f>
        <v>10.826562676763839</v>
      </c>
      <c r="AA839" s="23">
        <f t="shared" ref="AA839" si="8279">(N839*V836+O839*U836+P839*V839+Q839*U839)</f>
        <v>0</v>
      </c>
      <c r="AB839" s="8"/>
      <c r="AC839" s="21">
        <v>0</v>
      </c>
      <c r="AD839" s="24">
        <f t="shared" ref="AD839" si="8280">(TAN($AE$8*$B836))/$AD$8</f>
        <v>-3.4341327315542309</v>
      </c>
      <c r="AE839" s="22">
        <v>1</v>
      </c>
      <c r="AF839" s="23">
        <v>0</v>
      </c>
      <c r="AH839" s="21">
        <f t="shared" ref="AH839" si="8281">X839*AC836+Z839*AC839-Y839*AD836-AA839*AD839</f>
        <v>0</v>
      </c>
      <c r="AI839" s="24">
        <f t="shared" ref="AI839" si="8282">(X839*AD836+Y839*AC836+Z839*AD839+AA839*AC839)</f>
        <v>-37.764869839410686</v>
      </c>
      <c r="AJ839" s="22">
        <f t="shared" ref="AJ839" si="8283">X839*AE836+Z839*AE839-Y839*AF836-AA839*AF839</f>
        <v>10.826562676763839</v>
      </c>
      <c r="AK839" s="23">
        <f t="shared" ref="AK839" si="8284">(X839*AF836+Y839*AE836+Z839*AF839+AA839*AE839)</f>
        <v>0</v>
      </c>
      <c r="AL839" s="8"/>
      <c r="AM839" s="15">
        <v>0</v>
      </c>
      <c r="AN839" s="85">
        <f t="shared" ref="AN839" si="8285">(1/$AN$8)*SIN($B836*$AO$8)</f>
        <v>0.32484344580771901</v>
      </c>
      <c r="AO839" s="25">
        <f t="shared" ref="AO839" si="8286">COS($AO$8*$B836)</f>
        <v>0.22425570548351176</v>
      </c>
      <c r="AP839" s="37">
        <v>0</v>
      </c>
      <c r="AR839" s="21">
        <f t="shared" ref="AR839" si="8287">AH839*AM836+AJ839*AM839-AI839*AN836-AK839*AN839</f>
        <v>0</v>
      </c>
      <c r="AS839" s="24">
        <f t="shared" ref="AS839" si="8288">(AH839*AN836+AI839*AM836+AJ839*AN839+AK839*AM839)</f>
        <v>-4.9520496021568317</v>
      </c>
      <c r="AT839" s="22">
        <f t="shared" ref="AT839" si="8289">AH839*AO836+AJ839*AO839-AI839*AP836-AK839*AP839</f>
        <v>112.83695249306665</v>
      </c>
      <c r="AU839" s="23">
        <f t="shared" ref="AU839" si="8290">(AH839*AP836+AI839*AO836+AJ839*AP839+AK839*AO839)</f>
        <v>0</v>
      </c>
      <c r="AV839" s="8"/>
      <c r="AW839" s="21">
        <v>0</v>
      </c>
      <c r="AX839" s="24">
        <f t="shared" ref="AX839" si="8291">(TAN($AY$8*$B836))/$AX$8</f>
        <v>-5.4075529548382981</v>
      </c>
      <c r="AY839" s="22">
        <v>1</v>
      </c>
      <c r="AZ839" s="23">
        <v>0</v>
      </c>
      <c r="BB839" s="21">
        <f t="shared" ref="BB839" si="8292">AR839*AW836+AT839*AW839-AS839*AX836-AU839*AX839</f>
        <v>0</v>
      </c>
      <c r="BC839" s="24">
        <f t="shared" ref="BC839" si="8293">(AR839*AX836+AS839*AW836+AT839*AX839+AU839*AW839)</f>
        <v>-615.12384547098804</v>
      </c>
      <c r="BD839" s="22">
        <f t="shared" ref="BD839" si="8294">AR839*AY836+AT839*AY839-AS839*AZ836-AU839*AZ839</f>
        <v>112.83695249306665</v>
      </c>
      <c r="BE839" s="23">
        <f t="shared" ref="BE839" si="8295">(AR839*AZ836+AS839*AY836+AT839*AZ839+AU839*AY839)</f>
        <v>0</v>
      </c>
      <c r="BF839" s="8"/>
      <c r="BG839" s="15">
        <v>0</v>
      </c>
      <c r="BH839" s="85">
        <f t="shared" ref="BH839" si="8296">(1/$BH$8)*SIN($B836*$BI$8)</f>
        <v>0.23216835064284747</v>
      </c>
      <c r="BI839" s="25">
        <f t="shared" ref="BI839" si="8297">COS($BI$8*$B836)</f>
        <v>0.71755188846383677</v>
      </c>
      <c r="BJ839" s="37">
        <v>0</v>
      </c>
      <c r="BL839" s="21">
        <f t="shared" ref="BL839" si="8298">BB839*BG836+BD839*BG839-BC839*BH836-BE839*BH839</f>
        <v>0</v>
      </c>
      <c r="BM839" s="24">
        <f t="shared" ref="BM839" si="8299">(BB839*BH836+BC839*BG836+BD839*BH839+BE839*BG839)</f>
        <v>-415.18610780496414</v>
      </c>
      <c r="BN839" s="22">
        <f t="shared" ref="BN839" si="8300">BB839*BI836+BD839*BI839-BC839*BJ836-BE839*BJ839</f>
        <v>1366.2769661466696</v>
      </c>
      <c r="BO839" s="23">
        <f t="shared" ref="BO839" si="8301">(BB839*BJ836+BC839*BI836+BD839*BJ839+BE839*BI839)</f>
        <v>0</v>
      </c>
      <c r="BQ839" s="38">
        <f t="shared" ref="BQ839" si="8302">(180/PI())*ATAN(-1*(($BL$8*BM836+BO836+$BL$8*BM839+BO839)/($BL$8*BL836+BN836+$BL$8*BL839+BN839)))</f>
        <v>-56.193088508161225</v>
      </c>
      <c r="BS839" s="67">
        <f t="shared" ref="BS839" si="8303">20*LOG(((($BL$8*BL836+BN836-$BL$8*BL839-BN839)^2+($BL$8*BM836+BO836-$BL$8*BM839-BO839)^2)/(($BL$8*BL836+BN836+$BL$8*BL839+BN839)^2+($BL$8*BM836+BO836+$BL$8*BM839+BO839)^2))^0.5)</f>
        <v>-7.2027168630255064E-7</v>
      </c>
      <c r="BT839" s="65"/>
      <c r="BU839" s="8"/>
      <c r="BV839" s="8"/>
      <c r="BW839" s="88"/>
      <c r="BX839" s="57"/>
      <c r="BY839" s="8"/>
      <c r="BZ839" s="8"/>
      <c r="CA839" s="8"/>
    </row>
    <row r="840" spans="2:79" ht="18.649999999999999" customHeight="1">
      <c r="BS840" s="32"/>
      <c r="BU840" s="8"/>
      <c r="BV840" s="8"/>
      <c r="BW840" s="88"/>
      <c r="BX840" s="57"/>
      <c r="BY840" s="8"/>
      <c r="BZ840" s="8"/>
      <c r="CA840" s="8"/>
    </row>
    <row r="841" spans="2:79" ht="18.649999999999999" customHeight="1" thickBot="1">
      <c r="D841" s="8"/>
      <c r="E841" s="8" t="s">
        <v>93</v>
      </c>
      <c r="F841" s="8"/>
      <c r="G841" s="8"/>
      <c r="H841" s="8"/>
      <c r="I841" s="8"/>
      <c r="J841" s="8" t="s">
        <v>94</v>
      </c>
      <c r="K841" s="8"/>
      <c r="L841" s="8"/>
      <c r="M841" s="8"/>
      <c r="N841" s="8"/>
      <c r="O841" s="8" t="s">
        <v>95</v>
      </c>
      <c r="P841" s="8"/>
      <c r="Q841" s="8"/>
      <c r="R841" s="8"/>
      <c r="S841" s="8"/>
      <c r="T841" s="8" t="s">
        <v>96</v>
      </c>
      <c r="U841" s="8"/>
      <c r="V841" s="8"/>
      <c r="W841" s="8"/>
      <c r="X841" s="8"/>
      <c r="Y841" s="8" t="s">
        <v>97</v>
      </c>
      <c r="Z841" s="8"/>
      <c r="AA841" s="8"/>
      <c r="AB841" s="8"/>
      <c r="AC841" s="8"/>
      <c r="AD841" s="8" t="s">
        <v>98</v>
      </c>
      <c r="AE841" s="8"/>
      <c r="AF841" s="8"/>
      <c r="AG841" s="8"/>
      <c r="AH841" s="8"/>
      <c r="AI841" s="8" t="s">
        <v>99</v>
      </c>
      <c r="AJ841" s="8"/>
      <c r="AK841" s="8"/>
      <c r="AL841" s="8"/>
      <c r="AM841" s="8"/>
      <c r="AN841" s="8" t="s">
        <v>96</v>
      </c>
      <c r="AO841" s="8"/>
      <c r="AP841" s="8"/>
      <c r="AQ841" s="8"/>
      <c r="AR841" s="8"/>
      <c r="AS841" s="8" t="s">
        <v>100</v>
      </c>
      <c r="AT841" s="8"/>
      <c r="AU841" s="8"/>
      <c r="AV841" s="8"/>
      <c r="AW841" s="8"/>
      <c r="AX841" s="8" t="s">
        <v>94</v>
      </c>
      <c r="AY841" s="8"/>
      <c r="AZ841" s="8"/>
      <c r="BA841" s="8"/>
      <c r="BB841" s="8"/>
      <c r="BC841" s="8" t="s">
        <v>101</v>
      </c>
      <c r="BD841" s="8"/>
      <c r="BE841" s="8"/>
      <c r="BF841" s="8"/>
      <c r="BG841" s="8"/>
      <c r="BH841" s="8" t="s">
        <v>96</v>
      </c>
      <c r="BI841" s="8"/>
      <c r="BJ841" s="8"/>
      <c r="BK841" s="8"/>
      <c r="BL841" s="8"/>
      <c r="BM841" s="8" t="s">
        <v>102</v>
      </c>
      <c r="BN841" s="8"/>
      <c r="BO841" s="8"/>
      <c r="BP841" s="8"/>
      <c r="BU841" s="8"/>
      <c r="BV841" s="8"/>
      <c r="BW841" s="88"/>
      <c r="BX841" s="57"/>
      <c r="BY841" s="8"/>
      <c r="BZ841" s="8"/>
      <c r="CA841" s="8"/>
    </row>
    <row r="842" spans="2:79" ht="18.649999999999999" customHeight="1" thickBot="1">
      <c r="B842" s="16"/>
      <c r="D842" s="250" t="s">
        <v>22</v>
      </c>
      <c r="E842" s="251"/>
      <c r="F842" s="252" t="s">
        <v>23</v>
      </c>
      <c r="G842" s="253"/>
      <c r="H842" s="123"/>
      <c r="I842" s="242" t="s">
        <v>1</v>
      </c>
      <c r="J842" s="243"/>
      <c r="K842" s="244" t="s">
        <v>2</v>
      </c>
      <c r="L842" s="245"/>
      <c r="M842" s="123"/>
      <c r="N842" s="242" t="s">
        <v>43</v>
      </c>
      <c r="O842" s="243"/>
      <c r="P842" s="244" t="s">
        <v>44</v>
      </c>
      <c r="Q842" s="245"/>
      <c r="R842" s="123"/>
      <c r="S842" s="242" t="s">
        <v>32</v>
      </c>
      <c r="T842" s="243"/>
      <c r="U842" s="244" t="s">
        <v>33</v>
      </c>
      <c r="V842" s="245"/>
      <c r="W842" s="123"/>
      <c r="X842" s="242" t="s">
        <v>45</v>
      </c>
      <c r="Y842" s="243"/>
      <c r="Z842" s="244" t="s">
        <v>46</v>
      </c>
      <c r="AA842" s="245"/>
      <c r="AB842" s="127"/>
      <c r="AC842" s="242" t="s">
        <v>62</v>
      </c>
      <c r="AD842" s="243"/>
      <c r="AE842" s="244" t="s">
        <v>3</v>
      </c>
      <c r="AF842" s="245"/>
      <c r="AG842" s="123"/>
      <c r="AH842" s="242" t="s">
        <v>76</v>
      </c>
      <c r="AI842" s="243"/>
      <c r="AJ842" s="244" t="s">
        <v>77</v>
      </c>
      <c r="AK842" s="245"/>
      <c r="AL842" s="127"/>
      <c r="AM842" s="242" t="s">
        <v>64</v>
      </c>
      <c r="AN842" s="243"/>
      <c r="AO842" s="244" t="s">
        <v>65</v>
      </c>
      <c r="AP842" s="245"/>
      <c r="AQ842" s="123"/>
      <c r="AR842" s="242" t="s">
        <v>80</v>
      </c>
      <c r="AS842" s="243"/>
      <c r="AT842" s="244" t="s">
        <v>81</v>
      </c>
      <c r="AU842" s="245"/>
      <c r="AV842" s="127"/>
      <c r="AW842" s="242" t="s">
        <v>68</v>
      </c>
      <c r="AX842" s="243"/>
      <c r="AY842" s="244" t="s">
        <v>69</v>
      </c>
      <c r="AZ842" s="245"/>
      <c r="BA842" s="123"/>
      <c r="BB842" s="246" t="s">
        <v>84</v>
      </c>
      <c r="BC842" s="247"/>
      <c r="BD842" s="248" t="s">
        <v>85</v>
      </c>
      <c r="BE842" s="249"/>
      <c r="BF842" s="127"/>
      <c r="BG842" s="242" t="s">
        <v>72</v>
      </c>
      <c r="BH842" s="243"/>
      <c r="BI842" s="244" t="s">
        <v>73</v>
      </c>
      <c r="BJ842" s="245"/>
      <c r="BK842" s="123"/>
      <c r="BL842" s="242" t="s">
        <v>88</v>
      </c>
      <c r="BM842" s="243"/>
      <c r="BN842" s="244" t="s">
        <v>89</v>
      </c>
      <c r="BO842" s="245"/>
      <c r="BP842" s="123"/>
      <c r="BQ842" s="19" t="s">
        <v>165</v>
      </c>
      <c r="BS842" s="63" t="s">
        <v>120</v>
      </c>
      <c r="BT842" s="4"/>
      <c r="BU842" s="8"/>
      <c r="BV842" s="8"/>
      <c r="BW842" s="88"/>
      <c r="BX842" s="57"/>
      <c r="BY842" s="8"/>
      <c r="BZ842" s="8"/>
      <c r="CA842" s="8"/>
    </row>
    <row r="843" spans="2:79" ht="18.649999999999999" customHeight="1" thickTop="1" thickBot="1">
      <c r="B843" s="39">
        <v>2.34</v>
      </c>
      <c r="D843" s="25">
        <f t="shared" ref="D843" si="8304">COS($F$8*$B843)</f>
        <v>0.71292726012601393</v>
      </c>
      <c r="E843" s="26">
        <v>0</v>
      </c>
      <c r="F843" s="10">
        <v>0</v>
      </c>
      <c r="G843" s="85">
        <f t="shared" ref="G843" si="8305">$E$8*SIN($B843*$F$8)</f>
        <v>2.1037139767380291</v>
      </c>
      <c r="I843" s="21">
        <v>1</v>
      </c>
      <c r="J843" s="24">
        <v>0</v>
      </c>
      <c r="K843" s="22">
        <v>0</v>
      </c>
      <c r="L843" s="23">
        <v>0</v>
      </c>
      <c r="N843" s="21">
        <f t="shared" ref="N843" si="8306">D843*I843+F843*I846-E843*J843-G843*J846</f>
        <v>11.403358438689004</v>
      </c>
      <c r="O843" s="24">
        <f t="shared" ref="O843" si="8307">(D843*J843+E843*I843+F843*J846+G843*I846)</f>
        <v>0</v>
      </c>
      <c r="P843" s="22">
        <f t="shared" ref="P843" si="8308">D843*K843+F843*K846-E843*L843-G843*L846</f>
        <v>0</v>
      </c>
      <c r="Q843" s="23">
        <f t="shared" ref="Q843" si="8309">(D843*L843+E843*K843+F843*L846+G843*K846)</f>
        <v>2.1037139767380291</v>
      </c>
      <c r="S843" s="25">
        <f t="shared" ref="S843" si="8310">COS($U$8*$B843)</f>
        <v>0.21294459823955372</v>
      </c>
      <c r="T843" s="26">
        <v>0</v>
      </c>
      <c r="U843" s="10">
        <v>0</v>
      </c>
      <c r="V843" s="85">
        <f t="shared" ref="V843" si="8311">$T$8*SIN($B843*$U$8)</f>
        <v>2.9311928259200819</v>
      </c>
      <c r="X843" s="21">
        <f t="shared" ref="X843" si="8312">N843*S843+P843*S846-O843*T843-Q843*T846</f>
        <v>1.7431289905968859</v>
      </c>
      <c r="Y843" s="24">
        <f t="shared" ref="Y843" si="8313">(N843*T843+O843*S843+P843*T846+Q843*S846)</f>
        <v>0</v>
      </c>
      <c r="Z843" s="22">
        <f t="shared" ref="Z843" si="8314">N843*U843+P843*U846-O843*V843-Q843*V846</f>
        <v>0</v>
      </c>
      <c r="AA843" s="23">
        <f t="shared" ref="AA843" si="8315">(N843*V843+O843*U843+P843*V846+Q843*U846)</f>
        <v>33.873416974467844</v>
      </c>
      <c r="AB843" s="8"/>
      <c r="AC843" s="21">
        <v>1</v>
      </c>
      <c r="AD843" s="24">
        <v>0</v>
      </c>
      <c r="AE843" s="22">
        <v>0</v>
      </c>
      <c r="AF843" s="23">
        <v>0</v>
      </c>
      <c r="AH843" s="21">
        <f t="shared" ref="AH843" si="8316">X843*AC843+Z843*AC846-Y843*AD843-AA843*AD846</f>
        <v>112.72919788257578</v>
      </c>
      <c r="AI843" s="24">
        <f t="shared" ref="AI843" si="8317">(X843*AD843+Y843*AC843+Z843*AD846+AA843*AC846)</f>
        <v>0</v>
      </c>
      <c r="AJ843" s="22">
        <f t="shared" ref="AJ843" si="8318">X843*AE843+Z843*AE846-Y843*AF843-AA843*AF846</f>
        <v>0</v>
      </c>
      <c r="AK843" s="23">
        <f t="shared" ref="AK843" si="8319">(X843*AF843+Y843*AE843+Z843*AF846+AA843*AE846)</f>
        <v>33.873416974467844</v>
      </c>
      <c r="AL843" s="8"/>
      <c r="AM843" s="25">
        <f t="shared" ref="AM843" si="8320">COS($AO$8*$B843)</f>
        <v>0.21294459823955372</v>
      </c>
      <c r="AN843" s="26">
        <v>0</v>
      </c>
      <c r="AO843" s="10">
        <v>0</v>
      </c>
      <c r="AP843" s="85">
        <f t="shared" ref="AP843" si="8321">$AN$8*SIN($B843*$AO$8)</f>
        <v>2.9311928259200819</v>
      </c>
      <c r="AR843" s="21">
        <f t="shared" ref="AR843" si="8322">AH843*AM843+AJ843*AM846-AI843*AN843-AK843*AN846</f>
        <v>12.972905216865618</v>
      </c>
      <c r="AS843" s="24">
        <f t="shared" ref="AS843" si="8323">(AH843*AN843+AI843*AM843+AJ843*AN846+AK843*AM846)</f>
        <v>0</v>
      </c>
      <c r="AT843" s="22">
        <f t="shared" ref="AT843" si="8324">AH843*AO843+AJ843*AO846-AI843*AP843-AK843*AP846</f>
        <v>0</v>
      </c>
      <c r="AU843" s="23">
        <f t="shared" ref="AU843" si="8325">(AH843*AP843+AI843*AO843+AJ843*AP846+AK843*AO846)</f>
        <v>337.64417727376031</v>
      </c>
      <c r="AV843" s="8"/>
      <c r="AW843" s="21">
        <v>1</v>
      </c>
      <c r="AX843" s="24">
        <v>0</v>
      </c>
      <c r="AY843" s="22">
        <v>0</v>
      </c>
      <c r="AZ843" s="23">
        <v>0</v>
      </c>
      <c r="BB843" s="21">
        <f t="shared" ref="BB843" si="8326">AR843*AW843+AT843*AW846-AS843*AX843-AU843*AX846</f>
        <v>1728.7773728872098</v>
      </c>
      <c r="BC843" s="24">
        <f t="shared" ref="BC843" si="8327">(AR843*AX843+AS843*AW843+AT843*AX846+AU843*AW846)</f>
        <v>0</v>
      </c>
      <c r="BD843" s="22">
        <f t="shared" ref="BD843" si="8328">AR843*AY843+AT843*AY846-AS843*AZ843-AU843*AZ846</f>
        <v>0</v>
      </c>
      <c r="BE843" s="23">
        <f t="shared" ref="BE843" si="8329">(AR843*AZ843+AS843*AY843+AT843*AZ846+AU843*AY846)</f>
        <v>337.64417727376031</v>
      </c>
      <c r="BF843" s="8"/>
      <c r="BG843" s="25">
        <f t="shared" ref="BG843" si="8330">COS($BI$8*$B843)</f>
        <v>0.71290964668503098</v>
      </c>
      <c r="BH843" s="26">
        <v>0</v>
      </c>
      <c r="BI843" s="10">
        <v>0</v>
      </c>
      <c r="BJ843" s="85">
        <f t="shared" ref="BJ843" si="8331">$BH$8*SIN($B843*$BI$8)</f>
        <v>2.1037676965318246</v>
      </c>
      <c r="BL843" s="21">
        <f t="shared" ref="BL843" si="8332">BB843*BG843+BD843*BG846-BC843*BH843-BE843*BH846</f>
        <v>1153.5370757609187</v>
      </c>
      <c r="BM843" s="24">
        <f t="shared" ref="BM843" si="8333">(BB843*BH843+BC843*BG843+BD843*BH846+BE843*BG846)</f>
        <v>0</v>
      </c>
      <c r="BN843" s="22">
        <f t="shared" ref="BN843" si="8334">BB843*BI843+BD843*BI846-BC843*BJ843-BE843*BJ846</f>
        <v>0</v>
      </c>
      <c r="BO843" s="23">
        <f t="shared" ref="BO843" si="8335">(BB843*BJ843+BC843*BI843+BD843*BJ846+BE843*BI846)</f>
        <v>3877.6557827007591</v>
      </c>
      <c r="BQ843" s="27">
        <f t="shared" ref="BQ843" si="8336">20*LOG((2*$BL$8)/(($BL$8*BL843+BN843+$BL$8*BL846+BN846)^2+($BL$8*BM843+BO843+$BL$8*BM846+BO846)^2)^0.5)</f>
        <v>-66.487359643290034</v>
      </c>
      <c r="BS843" s="64">
        <f t="shared" ref="BS843" si="8337">((BL843^2+BM843^2)/(BL846^2+BM846^2))^0.5</f>
        <v>3.3613680293449075</v>
      </c>
      <c r="BT843" s="4"/>
      <c r="BU843" s="8"/>
      <c r="BV843" s="8"/>
      <c r="BW843" s="88"/>
      <c r="BX843" s="57"/>
      <c r="BY843" s="8"/>
      <c r="BZ843" s="8"/>
      <c r="CA843" s="8"/>
    </row>
    <row r="844" spans="2:79" ht="18.649999999999999" customHeight="1" thickBot="1">
      <c r="D844" s="25"/>
      <c r="E844" s="10"/>
      <c r="F844" s="10"/>
      <c r="G844" s="31"/>
      <c r="I844" s="29"/>
      <c r="L844" s="30"/>
      <c r="N844" s="29"/>
      <c r="Q844" s="30"/>
      <c r="S844" s="29"/>
      <c r="V844" s="30"/>
      <c r="X844" s="29"/>
      <c r="AA844" s="30"/>
      <c r="AC844" s="29"/>
      <c r="AF844" s="30"/>
      <c r="AH844" s="29"/>
      <c r="AK844" s="30"/>
      <c r="AM844" s="29"/>
      <c r="AP844" s="30"/>
      <c r="AR844" s="29"/>
      <c r="AU844" s="30"/>
      <c r="AW844" s="29"/>
      <c r="AZ844" s="30"/>
      <c r="BB844" s="29"/>
      <c r="BE844" s="30"/>
      <c r="BG844" s="29"/>
      <c r="BJ844" s="30"/>
      <c r="BL844" s="29"/>
      <c r="BO844" s="30"/>
      <c r="BS844" s="65"/>
      <c r="BT844" s="65"/>
      <c r="BU844" s="8"/>
      <c r="BV844" s="8"/>
      <c r="BW844" s="88"/>
      <c r="BX844" s="57"/>
      <c r="BY844" s="8"/>
      <c r="BZ844" s="8"/>
      <c r="CA844" s="8"/>
    </row>
    <row r="845" spans="2:79" ht="18.649999999999999" customHeight="1" thickBot="1">
      <c r="D845" s="254" t="s">
        <v>24</v>
      </c>
      <c r="E845" s="255"/>
      <c r="F845" s="256" t="s">
        <v>25</v>
      </c>
      <c r="G845" s="257"/>
      <c r="H845" s="123"/>
      <c r="I845" s="242" t="s">
        <v>4</v>
      </c>
      <c r="J845" s="243"/>
      <c r="K845" s="244" t="s">
        <v>5</v>
      </c>
      <c r="L845" s="245"/>
      <c r="M845" s="123"/>
      <c r="N845" s="242" t="s">
        <v>6</v>
      </c>
      <c r="O845" s="243"/>
      <c r="P845" s="244" t="s">
        <v>7</v>
      </c>
      <c r="Q845" s="245"/>
      <c r="R845" s="123"/>
      <c r="S845" s="242" t="s">
        <v>34</v>
      </c>
      <c r="T845" s="243"/>
      <c r="U845" s="244" t="s">
        <v>35</v>
      </c>
      <c r="V845" s="245"/>
      <c r="W845" s="123"/>
      <c r="X845" s="242" t="s">
        <v>47</v>
      </c>
      <c r="Y845" s="243"/>
      <c r="Z845" s="244" t="s">
        <v>48</v>
      </c>
      <c r="AA845" s="245"/>
      <c r="AB845" s="127"/>
      <c r="AC845" s="242" t="s">
        <v>63</v>
      </c>
      <c r="AD845" s="243"/>
      <c r="AE845" s="244" t="s">
        <v>8</v>
      </c>
      <c r="AF845" s="245"/>
      <c r="AG845" s="123"/>
      <c r="AH845" s="242" t="s">
        <v>78</v>
      </c>
      <c r="AI845" s="243"/>
      <c r="AJ845" s="244" t="s">
        <v>79</v>
      </c>
      <c r="AK845" s="245"/>
      <c r="AL845" s="127"/>
      <c r="AM845" s="242" t="s">
        <v>67</v>
      </c>
      <c r="AN845" s="243"/>
      <c r="AO845" s="244" t="s">
        <v>66</v>
      </c>
      <c r="AP845" s="245"/>
      <c r="AQ845" s="123"/>
      <c r="AR845" s="242" t="s">
        <v>83</v>
      </c>
      <c r="AS845" s="243"/>
      <c r="AT845" s="244" t="s">
        <v>82</v>
      </c>
      <c r="AU845" s="245"/>
      <c r="AV845" s="127"/>
      <c r="AW845" s="242" t="s">
        <v>71</v>
      </c>
      <c r="AX845" s="243"/>
      <c r="AY845" s="244" t="s">
        <v>70</v>
      </c>
      <c r="AZ845" s="245"/>
      <c r="BA845" s="123"/>
      <c r="BB845" s="124" t="s">
        <v>87</v>
      </c>
      <c r="BC845" s="125"/>
      <c r="BD845" s="122" t="s">
        <v>86</v>
      </c>
      <c r="BE845" s="126"/>
      <c r="BF845" s="127"/>
      <c r="BG845" s="242" t="s">
        <v>74</v>
      </c>
      <c r="BH845" s="243"/>
      <c r="BI845" s="244" t="s">
        <v>75</v>
      </c>
      <c r="BJ845" s="245"/>
      <c r="BK845" s="123"/>
      <c r="BL845" s="242" t="s">
        <v>91</v>
      </c>
      <c r="BM845" s="243"/>
      <c r="BN845" s="244" t="s">
        <v>90</v>
      </c>
      <c r="BO845" s="245"/>
      <c r="BP845" s="123"/>
      <c r="BQ845" s="35" t="s">
        <v>166</v>
      </c>
      <c r="BS845" s="66" t="s">
        <v>121</v>
      </c>
      <c r="BT845" s="65"/>
      <c r="BU845" s="8"/>
      <c r="BV845" s="8"/>
      <c r="BW845" s="88"/>
      <c r="BX845" s="57"/>
      <c r="BY845" s="8"/>
      <c r="BZ845" s="8"/>
      <c r="CA845" s="8"/>
    </row>
    <row r="846" spans="2:79" ht="18.649999999999999" customHeight="1" thickTop="1" thickBot="1">
      <c r="D846" s="15">
        <v>0</v>
      </c>
      <c r="E846" s="145">
        <f t="shared" ref="E846" si="8338">(1/$E$8)*SIN($B843*$F$8)</f>
        <v>0.23374599741533655</v>
      </c>
      <c r="F846" s="15">
        <f t="shared" ref="F846" si="8339">COS($F$8*$B843)</f>
        <v>0.71292726012601393</v>
      </c>
      <c r="G846" s="37">
        <v>0</v>
      </c>
      <c r="I846" s="21">
        <v>0</v>
      </c>
      <c r="J846" s="24">
        <f t="shared" ref="J846" si="8340">(TAN($K$8*$B843))/$J$8</f>
        <v>-5.0816942306669128</v>
      </c>
      <c r="K846" s="22">
        <v>1</v>
      </c>
      <c r="L846" s="23">
        <v>0</v>
      </c>
      <c r="N846" s="21">
        <f t="shared" ref="N846" si="8341">D846*I843+F846*I846-E846*J843-G846*J846</f>
        <v>0</v>
      </c>
      <c r="O846" s="24">
        <f t="shared" ref="O846" si="8342">(D846*J843+E846*I843+F846*J846+G846*I846)</f>
        <v>-3.3891323472521981</v>
      </c>
      <c r="P846" s="22">
        <f t="shared" ref="P846" si="8343">D846*K843+F846*K846-E846*L843-G846*L846</f>
        <v>0.71292726012601393</v>
      </c>
      <c r="Q846" s="23">
        <f t="shared" ref="Q846" si="8344">(D846*L843+E846*K843+F846*L846+G846*K846)</f>
        <v>0</v>
      </c>
      <c r="S846" s="15">
        <v>0</v>
      </c>
      <c r="T846" s="145">
        <f t="shared" ref="T846" si="8345">(1/$T$8)*SIN($B843*$U$8)</f>
        <v>0.32568809176889796</v>
      </c>
      <c r="U846" s="15">
        <f t="shared" ref="U846" si="8346">COS($U$8*$B843)</f>
        <v>0.21294459823955372</v>
      </c>
      <c r="V846" s="37">
        <v>0</v>
      </c>
      <c r="X846" s="21">
        <f t="shared" ref="X846" si="8347">N846*S843+P846*S846-O846*T843-Q846*T846</f>
        <v>0</v>
      </c>
      <c r="Y846" s="24">
        <f t="shared" ref="Y846" si="8348">(N846*T843+O846*S843+P846*T846+Q846*S846)</f>
        <v>-0.48950550714582486</v>
      </c>
      <c r="Z846" s="22">
        <f t="shared" ref="Z846" si="8349">N846*U843+P846*U846-O846*V843-Q846*V846</f>
        <v>10.086014431340891</v>
      </c>
      <c r="AA846" s="23">
        <f t="shared" ref="AA846" si="8350">(N846*V843+O846*U843+P846*V846+Q846*U846)</f>
        <v>0</v>
      </c>
      <c r="AB846" s="8"/>
      <c r="AC846" s="21">
        <v>0</v>
      </c>
      <c r="AD846" s="24">
        <f t="shared" ref="AD846" si="8351">(TAN($AE$8*$B843))/$AD$8</f>
        <v>-3.2764946322254662</v>
      </c>
      <c r="AE846" s="22">
        <v>1</v>
      </c>
      <c r="AF846" s="23">
        <v>0</v>
      </c>
      <c r="AH846" s="21">
        <f t="shared" ref="AH846" si="8352">X846*AC843+Z846*AC846-Y846*AD843-AA846*AD846</f>
        <v>0</v>
      </c>
      <c r="AI846" s="24">
        <f t="shared" ref="AI846" si="8353">(X846*AD843+Y846*AC843+Z846*AD846+AA846*AC846)</f>
        <v>-33.536277651982836</v>
      </c>
      <c r="AJ846" s="22">
        <f t="shared" ref="AJ846" si="8354">X846*AE843+Z846*AE846-Y846*AF843-AA846*AF846</f>
        <v>10.086014431340891</v>
      </c>
      <c r="AK846" s="23">
        <f t="shared" ref="AK846" si="8355">(X846*AF843+Y846*AE843+Z846*AF846+AA846*AE846)</f>
        <v>0</v>
      </c>
      <c r="AL846" s="8"/>
      <c r="AM846" s="15">
        <v>0</v>
      </c>
      <c r="AN846" s="85">
        <f t="shared" ref="AN846" si="8356">(1/$AN$8)*SIN($B843*$AO$8)</f>
        <v>0.32568809176889796</v>
      </c>
      <c r="AO846" s="25">
        <f t="shared" ref="AO846" si="8357">COS($AO$8*$B843)</f>
        <v>0.21294459823955372</v>
      </c>
      <c r="AP846" s="37">
        <v>0</v>
      </c>
      <c r="AR846" s="21">
        <f t="shared" ref="AR846" si="8358">AH846*AM843+AJ846*AM846-AI846*AN843-AK846*AN846</f>
        <v>0</v>
      </c>
      <c r="AS846" s="24">
        <f t="shared" ref="AS846" si="8359">(AH846*AN843+AI846*AM843+AJ846*AN846+AK846*AM846)</f>
        <v>-3.8564743773546284</v>
      </c>
      <c r="AT846" s="22">
        <f t="shared" ref="AT846" si="8360">AH846*AO843+AJ846*AO846-AI846*AP843-AK846*AP846</f>
        <v>100.44905875247629</v>
      </c>
      <c r="AU846" s="23">
        <f t="shared" ref="AU846" si="8361">(AH846*AP843+AI846*AO843+AJ846*AP846+AK846*AO846)</f>
        <v>0</v>
      </c>
      <c r="AV846" s="8"/>
      <c r="AW846" s="21">
        <v>0</v>
      </c>
      <c r="AX846" s="24">
        <f t="shared" ref="AX846" si="8362">(TAN($AY$8*$B843))/$AX$8</f>
        <v>-5.0816942306669128</v>
      </c>
      <c r="AY846" s="22">
        <v>1</v>
      </c>
      <c r="AZ846" s="23">
        <v>0</v>
      </c>
      <c r="BB846" s="21">
        <f t="shared" ref="BB846" si="8363">AR846*AW843+AT846*AW846-AS846*AX843-AU846*AX846</f>
        <v>0</v>
      </c>
      <c r="BC846" s="24">
        <f t="shared" ref="BC846" si="8364">(AR846*AX843+AS846*AW843+AT846*AX846+AU846*AW846)</f>
        <v>-514.30787671573512</v>
      </c>
      <c r="BD846" s="22">
        <f t="shared" ref="BD846" si="8365">AR846*AY843+AT846*AY846-AS846*AZ843-AU846*AZ846</f>
        <v>100.44905875247629</v>
      </c>
      <c r="BE846" s="23">
        <f t="shared" ref="BE846" si="8366">(AR846*AZ843+AS846*AY843+AT846*AZ846+AU846*AY846)</f>
        <v>0</v>
      </c>
      <c r="BF846" s="8"/>
      <c r="BG846" s="15">
        <v>0</v>
      </c>
      <c r="BH846" s="85">
        <f t="shared" ref="BH846" si="8367">(1/$BH$8)*SIN($B843*$BI$8)</f>
        <v>0.23375196628131381</v>
      </c>
      <c r="BI846" s="25">
        <f t="shared" ref="BI846" si="8368">COS($BI$8*$B843)</f>
        <v>0.71290964668503098</v>
      </c>
      <c r="BJ846" s="37">
        <v>0</v>
      </c>
      <c r="BL846" s="21">
        <f t="shared" ref="BL846" si="8369">BB846*BG843+BD846*BG846-BC846*BH843-BE846*BH846</f>
        <v>0</v>
      </c>
      <c r="BM846" s="24">
        <f t="shared" ref="BM846" si="8370">(BB846*BH843+BC846*BG843+BD846*BH846+BE846*BG846)</f>
        <v>-343.17488168224469</v>
      </c>
      <c r="BN846" s="22">
        <f t="shared" ref="BN846" si="8371">BB846*BI843+BD846*BI846-BC846*BJ843-BE846*BJ846</f>
        <v>1153.5954000915074</v>
      </c>
      <c r="BO846" s="23">
        <f t="shared" ref="BO846" si="8372">(BB846*BJ843+BC846*BI843+BD846*BJ846+BE846*BI846)</f>
        <v>0</v>
      </c>
      <c r="BQ846" s="38">
        <f t="shared" ref="BQ846" si="8373">(180/PI())*ATAN(-1*(($BL$8*BM843+BO843+$BL$8*BM846+BO846)/($BL$8*BL843+BN843+$BL$8*BL846+BN846)))</f>
        <v>-56.865505696345203</v>
      </c>
      <c r="BS846" s="67">
        <f t="shared" ref="BS846" si="8374">20*LOG(((($BL$8*BL843+BN843-$BL$8*BL846-BN846)^2+($BL$8*BM843+BO843-$BL$8*BM846-BO846)^2)/(($BL$8*BL843+BN843+$BL$8*BL846+BN846)^2+($BL$8*BM843+BO843+$BL$8*BM846+BO846)^2))^0.5)</f>
        <v>-9.7509829244775722E-7</v>
      </c>
      <c r="BT846" s="65"/>
      <c r="BU846" s="8"/>
      <c r="BV846" s="8"/>
      <c r="BW846" s="88"/>
      <c r="BX846" s="57"/>
      <c r="BY846" s="8"/>
      <c r="BZ846" s="8"/>
      <c r="CA846" s="8"/>
    </row>
    <row r="847" spans="2:79" ht="18.649999999999999" customHeight="1">
      <c r="BS847" s="32"/>
      <c r="BU847" s="8"/>
      <c r="BV847" s="8"/>
      <c r="BW847" s="88"/>
      <c r="BX847" s="57"/>
      <c r="BY847" s="8"/>
      <c r="BZ847" s="8"/>
      <c r="CA847" s="8"/>
    </row>
    <row r="848" spans="2:79" ht="18.649999999999999" customHeight="1" thickBot="1">
      <c r="D848" s="8"/>
      <c r="E848" s="8" t="s">
        <v>93</v>
      </c>
      <c r="F848" s="8"/>
      <c r="G848" s="8"/>
      <c r="H848" s="8"/>
      <c r="I848" s="8"/>
      <c r="J848" s="8" t="s">
        <v>94</v>
      </c>
      <c r="K848" s="8"/>
      <c r="L848" s="8"/>
      <c r="M848" s="8"/>
      <c r="N848" s="8"/>
      <c r="O848" s="8" t="s">
        <v>95</v>
      </c>
      <c r="P848" s="8"/>
      <c r="Q848" s="8"/>
      <c r="R848" s="8"/>
      <c r="S848" s="8"/>
      <c r="T848" s="8" t="s">
        <v>96</v>
      </c>
      <c r="U848" s="8"/>
      <c r="V848" s="8"/>
      <c r="W848" s="8"/>
      <c r="X848" s="8"/>
      <c r="Y848" s="8" t="s">
        <v>97</v>
      </c>
      <c r="Z848" s="8"/>
      <c r="AA848" s="8"/>
      <c r="AB848" s="8"/>
      <c r="AC848" s="8"/>
      <c r="AD848" s="8" t="s">
        <v>98</v>
      </c>
      <c r="AE848" s="8"/>
      <c r="AF848" s="8"/>
      <c r="AG848" s="8"/>
      <c r="AH848" s="8"/>
      <c r="AI848" s="8" t="s">
        <v>99</v>
      </c>
      <c r="AJ848" s="8"/>
      <c r="AK848" s="8"/>
      <c r="AL848" s="8"/>
      <c r="AM848" s="8"/>
      <c r="AN848" s="8" t="s">
        <v>96</v>
      </c>
      <c r="AO848" s="8"/>
      <c r="AP848" s="8"/>
      <c r="AQ848" s="8"/>
      <c r="AR848" s="8"/>
      <c r="AS848" s="8" t="s">
        <v>100</v>
      </c>
      <c r="AT848" s="8"/>
      <c r="AU848" s="8"/>
      <c r="AV848" s="8"/>
      <c r="AW848" s="8"/>
      <c r="AX848" s="8" t="s">
        <v>94</v>
      </c>
      <c r="AY848" s="8"/>
      <c r="AZ848" s="8"/>
      <c r="BA848" s="8"/>
      <c r="BB848" s="8"/>
      <c r="BC848" s="8" t="s">
        <v>101</v>
      </c>
      <c r="BD848" s="8"/>
      <c r="BE848" s="8"/>
      <c r="BF848" s="8"/>
      <c r="BG848" s="8"/>
      <c r="BH848" s="8" t="s">
        <v>96</v>
      </c>
      <c r="BI848" s="8"/>
      <c r="BJ848" s="8"/>
      <c r="BK848" s="8"/>
      <c r="BL848" s="8"/>
      <c r="BM848" s="8" t="s">
        <v>102</v>
      </c>
      <c r="BN848" s="8"/>
      <c r="BO848" s="8"/>
      <c r="BP848" s="8"/>
      <c r="BU848" s="8"/>
      <c r="BV848" s="8"/>
      <c r="BW848" s="88"/>
      <c r="BX848" s="57"/>
      <c r="BY848" s="8"/>
      <c r="BZ848" s="8"/>
      <c r="CA848" s="8"/>
    </row>
    <row r="849" spans="2:79" ht="18.649999999999999" customHeight="1" thickBot="1">
      <c r="B849" s="16"/>
      <c r="D849" s="250" t="s">
        <v>22</v>
      </c>
      <c r="E849" s="251"/>
      <c r="F849" s="252" t="s">
        <v>23</v>
      </c>
      <c r="G849" s="253"/>
      <c r="H849" s="123"/>
      <c r="I849" s="242" t="s">
        <v>1</v>
      </c>
      <c r="J849" s="243"/>
      <c r="K849" s="244" t="s">
        <v>2</v>
      </c>
      <c r="L849" s="245"/>
      <c r="M849" s="123"/>
      <c r="N849" s="242" t="s">
        <v>43</v>
      </c>
      <c r="O849" s="243"/>
      <c r="P849" s="244" t="s">
        <v>44</v>
      </c>
      <c r="Q849" s="245"/>
      <c r="R849" s="123"/>
      <c r="S849" s="242" t="s">
        <v>32</v>
      </c>
      <c r="T849" s="243"/>
      <c r="U849" s="244" t="s">
        <v>33</v>
      </c>
      <c r="V849" s="245"/>
      <c r="W849" s="123"/>
      <c r="X849" s="242" t="s">
        <v>45</v>
      </c>
      <c r="Y849" s="243"/>
      <c r="Z849" s="244" t="s">
        <v>46</v>
      </c>
      <c r="AA849" s="245"/>
      <c r="AB849" s="127"/>
      <c r="AC849" s="242" t="s">
        <v>62</v>
      </c>
      <c r="AD849" s="243"/>
      <c r="AE849" s="244" t="s">
        <v>3</v>
      </c>
      <c r="AF849" s="245"/>
      <c r="AG849" s="123"/>
      <c r="AH849" s="242" t="s">
        <v>76</v>
      </c>
      <c r="AI849" s="243"/>
      <c r="AJ849" s="244" t="s">
        <v>77</v>
      </c>
      <c r="AK849" s="245"/>
      <c r="AL849" s="127"/>
      <c r="AM849" s="242" t="s">
        <v>64</v>
      </c>
      <c r="AN849" s="243"/>
      <c r="AO849" s="244" t="s">
        <v>65</v>
      </c>
      <c r="AP849" s="245"/>
      <c r="AQ849" s="123"/>
      <c r="AR849" s="242" t="s">
        <v>80</v>
      </c>
      <c r="AS849" s="243"/>
      <c r="AT849" s="244" t="s">
        <v>81</v>
      </c>
      <c r="AU849" s="245"/>
      <c r="AV849" s="127"/>
      <c r="AW849" s="242" t="s">
        <v>68</v>
      </c>
      <c r="AX849" s="243"/>
      <c r="AY849" s="244" t="s">
        <v>69</v>
      </c>
      <c r="AZ849" s="245"/>
      <c r="BA849" s="123"/>
      <c r="BB849" s="246" t="s">
        <v>84</v>
      </c>
      <c r="BC849" s="247"/>
      <c r="BD849" s="248" t="s">
        <v>85</v>
      </c>
      <c r="BE849" s="249"/>
      <c r="BF849" s="127"/>
      <c r="BG849" s="242" t="s">
        <v>72</v>
      </c>
      <c r="BH849" s="243"/>
      <c r="BI849" s="244" t="s">
        <v>73</v>
      </c>
      <c r="BJ849" s="245"/>
      <c r="BK849" s="123"/>
      <c r="BL849" s="242" t="s">
        <v>88</v>
      </c>
      <c r="BM849" s="243"/>
      <c r="BN849" s="244" t="s">
        <v>89</v>
      </c>
      <c r="BO849" s="245"/>
      <c r="BP849" s="123"/>
      <c r="BQ849" s="19" t="s">
        <v>165</v>
      </c>
      <c r="BS849" s="63" t="s">
        <v>120</v>
      </c>
      <c r="BT849" s="4"/>
      <c r="BU849" s="8"/>
      <c r="BV849" s="8"/>
      <c r="BW849" s="88"/>
      <c r="BX849" s="57"/>
      <c r="BY849" s="8"/>
      <c r="BZ849" s="8"/>
      <c r="CA849" s="8"/>
    </row>
    <row r="850" spans="2:79" ht="18.649999999999999" customHeight="1" thickTop="1" thickBot="1">
      <c r="B850" s="39">
        <v>2.36</v>
      </c>
      <c r="D850" s="25">
        <f t="shared" ref="D850" si="8375">COS($F$8*$B850)</f>
        <v>0.70825383419910537</v>
      </c>
      <c r="E850" s="26">
        <v>0</v>
      </c>
      <c r="F850" s="10">
        <v>0</v>
      </c>
      <c r="G850" s="85">
        <f t="shared" ref="G850" si="8376">$E$8*SIN($B850*$F$8)</f>
        <v>2.117873593272364</v>
      </c>
      <c r="I850" s="21">
        <v>1</v>
      </c>
      <c r="J850" s="24">
        <v>0</v>
      </c>
      <c r="K850" s="22">
        <v>0</v>
      </c>
      <c r="L850" s="23">
        <v>0</v>
      </c>
      <c r="N850" s="21">
        <f t="shared" ref="N850" si="8377">D850*I850+F850*I853-E850*J850-G850*J853</f>
        <v>10.853823957581684</v>
      </c>
      <c r="O850" s="24">
        <f t="shared" ref="O850" si="8378">(D850*J850+E850*I850+F850*J853+G850*I853)</f>
        <v>0</v>
      </c>
      <c r="P850" s="22">
        <f t="shared" ref="P850" si="8379">D850*K850+F850*K853-E850*L850-G850*L853</f>
        <v>0</v>
      </c>
      <c r="Q850" s="23">
        <f t="shared" ref="Q850" si="8380">(D850*L850+E850*K850+F850*L853+G850*K853)</f>
        <v>2.117873593272364</v>
      </c>
      <c r="S850" s="25">
        <f t="shared" ref="S850" si="8381">COS($U$8*$B850)</f>
        <v>0.20160487933598251</v>
      </c>
      <c r="T850" s="26">
        <v>0</v>
      </c>
      <c r="U850" s="10">
        <v>0</v>
      </c>
      <c r="V850" s="85">
        <f t="shared" ref="V850" si="8382">$T$8*SIN($B850*$U$8)</f>
        <v>2.9384007986745639</v>
      </c>
      <c r="X850" s="21">
        <f t="shared" ref="X850" si="8383">N850*S850+P850*S853-O850*T850-Q850*T853</f>
        <v>1.4967214850841088</v>
      </c>
      <c r="Y850" s="24">
        <f t="shared" ref="Y850" si="8384">(N850*T850+O850*S850+P850*T853+Q850*S853)</f>
        <v>0</v>
      </c>
      <c r="Z850" s="22">
        <f t="shared" ref="Z850" si="8385">N850*U850+P850*U853-O850*V850-Q850*V853</f>
        <v>0</v>
      </c>
      <c r="AA850" s="23">
        <f t="shared" ref="AA850" si="8386">(N850*V850+O850*U850+P850*V853+Q850*U853)</f>
        <v>32.319858635851674</v>
      </c>
      <c r="AB850" s="8"/>
      <c r="AC850" s="21">
        <v>1</v>
      </c>
      <c r="AD850" s="24">
        <v>0</v>
      </c>
      <c r="AE850" s="22">
        <v>0</v>
      </c>
      <c r="AF850" s="23">
        <v>0</v>
      </c>
      <c r="AH850" s="21">
        <f t="shared" ref="AH850" si="8387">X850*AC850+Z850*AC853-Y850*AD850-AA850*AD853</f>
        <v>102.6788436939399</v>
      </c>
      <c r="AI850" s="24">
        <f t="shared" ref="AI850" si="8388">(X850*AD850+Y850*AC850+Z850*AD853+AA850*AC853)</f>
        <v>0</v>
      </c>
      <c r="AJ850" s="22">
        <f t="shared" ref="AJ850" si="8389">X850*AE850+Z850*AE853-Y850*AF850-AA850*AF853</f>
        <v>0</v>
      </c>
      <c r="AK850" s="23">
        <f t="shared" ref="AK850" si="8390">(X850*AF850+Y850*AE850+Z850*AF853+AA850*AE853)</f>
        <v>32.319858635851674</v>
      </c>
      <c r="AL850" s="8"/>
      <c r="AM850" s="25">
        <f t="shared" ref="AM850" si="8391">COS($AO$8*$B850)</f>
        <v>0.20160487933598251</v>
      </c>
      <c r="AN850" s="26">
        <v>0</v>
      </c>
      <c r="AO850" s="10">
        <v>0</v>
      </c>
      <c r="AP850" s="85">
        <f t="shared" ref="AP850" si="8392">$AN$8*SIN($B850*$AO$8)</f>
        <v>2.9384007986745639</v>
      </c>
      <c r="AR850" s="21">
        <f t="shared" ref="AR850" si="8393">AH850*AM850+AJ850*AM853-AI850*AN850-AK850*AN853</f>
        <v>10.14847829009323</v>
      </c>
      <c r="AS850" s="24">
        <f t="shared" ref="AS850" si="8394">(AH850*AN850+AI850*AM850+AJ850*AN853+AK850*AM853)</f>
        <v>0</v>
      </c>
      <c r="AT850" s="22">
        <f t="shared" ref="AT850" si="8395">AH850*AO850+AJ850*AO853-AI850*AP850-AK850*AP853</f>
        <v>0</v>
      </c>
      <c r="AU850" s="23">
        <f t="shared" ref="AU850" si="8396">(AH850*AP850+AI850*AO850+AJ850*AP853+AK850*AO853)</f>
        <v>308.22743751769059</v>
      </c>
      <c r="AV850" s="8"/>
      <c r="AW850" s="21">
        <v>1</v>
      </c>
      <c r="AX850" s="24">
        <v>0</v>
      </c>
      <c r="AY850" s="22">
        <v>0</v>
      </c>
      <c r="AZ850" s="23">
        <v>0</v>
      </c>
      <c r="BB850" s="21">
        <f t="shared" ref="BB850" si="8397">AR850*AW850+AT850*AW853-AS850*AX850-AU850*AX853</f>
        <v>1486.6969801553287</v>
      </c>
      <c r="BC850" s="24">
        <f t="shared" ref="BC850" si="8398">(AR850*AX850+AS850*AW850+AT850*AX853+AU850*AW853)</f>
        <v>0</v>
      </c>
      <c r="BD850" s="22">
        <f t="shared" ref="BD850" si="8399">AR850*AY850+AT850*AY853-AS850*AZ850-AU850*AZ853</f>
        <v>0</v>
      </c>
      <c r="BE850" s="23">
        <f t="shared" ref="BE850" si="8400">(AR850*AZ850+AS850*AY850+AT850*AZ853+AU850*AY853)</f>
        <v>308.22743751769059</v>
      </c>
      <c r="BF850" s="8"/>
      <c r="BG850" s="25">
        <f t="shared" ref="BG850" si="8401">COS($BI$8*$B850)</f>
        <v>0.70823595065168043</v>
      </c>
      <c r="BH850" s="26">
        <v>0</v>
      </c>
      <c r="BI850" s="10">
        <v>0</v>
      </c>
      <c r="BJ850" s="85">
        <f t="shared" ref="BJ850" si="8402">$BH$8*SIN($B850*$BI$8)</f>
        <v>2.1179274170378442</v>
      </c>
      <c r="BL850" s="21">
        <f t="shared" ref="BL850" si="8403">BB850*BG850+BD850*BG853-BC850*BH850-BE850*BH853</f>
        <v>980.3985445599543</v>
      </c>
      <c r="BM850" s="24">
        <f t="shared" ref="BM850" si="8404">(BB850*BH850+BC850*BG850+BD850*BH853+BE850*BG853)</f>
        <v>0</v>
      </c>
      <c r="BN850" s="22">
        <f t="shared" ref="BN850" si="8405">BB850*BI850+BD850*BI853-BC850*BJ850-BE850*BJ853</f>
        <v>0</v>
      </c>
      <c r="BO850" s="23">
        <f t="shared" ref="BO850" si="8406">(BB850*BJ850+BC850*BI850+BD850*BJ853+BE850*BI853)</f>
        <v>3367.0140473256115</v>
      </c>
      <c r="BQ850" s="27">
        <f t="shared" ref="BQ850" si="8407">20*LOG((2*$BL$8)/(($BL$8*BL850+BN850+$BL$8*BL853+BN853)^2+($BL$8*BM850+BO850+$BL$8*BM853+BO853)^2)^0.5)</f>
        <v>-65.231201811768372</v>
      </c>
      <c r="BS850" s="64">
        <f t="shared" ref="BS850" si="8408">((BL850^2+BM850^2)/(BL853^2+BM853^2))^0.5</f>
        <v>3.4341599400293017</v>
      </c>
      <c r="BT850" s="4"/>
      <c r="BU850" s="8"/>
      <c r="BV850" s="8"/>
      <c r="BW850" s="88"/>
      <c r="BX850" s="57"/>
      <c r="BY850" s="8"/>
      <c r="BZ850" s="8"/>
      <c r="CA850" s="8"/>
    </row>
    <row r="851" spans="2:79" ht="18.649999999999999" customHeight="1" thickBot="1">
      <c r="D851" s="25"/>
      <c r="E851" s="10"/>
      <c r="F851" s="10"/>
      <c r="G851" s="31"/>
      <c r="I851" s="29"/>
      <c r="L851" s="30"/>
      <c r="N851" s="29"/>
      <c r="Q851" s="30"/>
      <c r="S851" s="29"/>
      <c r="V851" s="30"/>
      <c r="X851" s="29"/>
      <c r="AA851" s="30"/>
      <c r="AC851" s="29"/>
      <c r="AF851" s="30"/>
      <c r="AH851" s="29"/>
      <c r="AK851" s="30"/>
      <c r="AM851" s="29"/>
      <c r="AP851" s="30"/>
      <c r="AR851" s="29"/>
      <c r="AU851" s="30"/>
      <c r="AW851" s="29"/>
      <c r="AZ851" s="30"/>
      <c r="BB851" s="29"/>
      <c r="BE851" s="30"/>
      <c r="BG851" s="29"/>
      <c r="BJ851" s="30"/>
      <c r="BL851" s="29"/>
      <c r="BO851" s="30"/>
      <c r="BS851" s="65"/>
      <c r="BT851" s="65"/>
      <c r="BU851" s="8"/>
      <c r="BV851" s="8"/>
      <c r="BW851" s="88"/>
      <c r="BX851" s="57"/>
      <c r="BY851" s="8"/>
      <c r="BZ851" s="8"/>
      <c r="CA851" s="8"/>
    </row>
    <row r="852" spans="2:79" ht="18.649999999999999" customHeight="1" thickBot="1">
      <c r="D852" s="254" t="s">
        <v>24</v>
      </c>
      <c r="E852" s="255"/>
      <c r="F852" s="256" t="s">
        <v>25</v>
      </c>
      <c r="G852" s="257"/>
      <c r="H852" s="123"/>
      <c r="I852" s="242" t="s">
        <v>4</v>
      </c>
      <c r="J852" s="243"/>
      <c r="K852" s="244" t="s">
        <v>5</v>
      </c>
      <c r="L852" s="245"/>
      <c r="M852" s="123"/>
      <c r="N852" s="242" t="s">
        <v>6</v>
      </c>
      <c r="O852" s="243"/>
      <c r="P852" s="244" t="s">
        <v>7</v>
      </c>
      <c r="Q852" s="245"/>
      <c r="R852" s="123"/>
      <c r="S852" s="242" t="s">
        <v>34</v>
      </c>
      <c r="T852" s="243"/>
      <c r="U852" s="244" t="s">
        <v>35</v>
      </c>
      <c r="V852" s="245"/>
      <c r="W852" s="123"/>
      <c r="X852" s="242" t="s">
        <v>47</v>
      </c>
      <c r="Y852" s="243"/>
      <c r="Z852" s="244" t="s">
        <v>48</v>
      </c>
      <c r="AA852" s="245"/>
      <c r="AB852" s="127"/>
      <c r="AC852" s="242" t="s">
        <v>63</v>
      </c>
      <c r="AD852" s="243"/>
      <c r="AE852" s="244" t="s">
        <v>8</v>
      </c>
      <c r="AF852" s="245"/>
      <c r="AG852" s="123"/>
      <c r="AH852" s="242" t="s">
        <v>78</v>
      </c>
      <c r="AI852" s="243"/>
      <c r="AJ852" s="244" t="s">
        <v>79</v>
      </c>
      <c r="AK852" s="245"/>
      <c r="AL852" s="127"/>
      <c r="AM852" s="242" t="s">
        <v>67</v>
      </c>
      <c r="AN852" s="243"/>
      <c r="AO852" s="244" t="s">
        <v>66</v>
      </c>
      <c r="AP852" s="245"/>
      <c r="AQ852" s="123"/>
      <c r="AR852" s="242" t="s">
        <v>83</v>
      </c>
      <c r="AS852" s="243"/>
      <c r="AT852" s="244" t="s">
        <v>82</v>
      </c>
      <c r="AU852" s="245"/>
      <c r="AV852" s="127"/>
      <c r="AW852" s="242" t="s">
        <v>71</v>
      </c>
      <c r="AX852" s="243"/>
      <c r="AY852" s="244" t="s">
        <v>70</v>
      </c>
      <c r="AZ852" s="245"/>
      <c r="BA852" s="123"/>
      <c r="BB852" s="124" t="s">
        <v>87</v>
      </c>
      <c r="BC852" s="125"/>
      <c r="BD852" s="122" t="s">
        <v>86</v>
      </c>
      <c r="BE852" s="126"/>
      <c r="BF852" s="127"/>
      <c r="BG852" s="242" t="s">
        <v>74</v>
      </c>
      <c r="BH852" s="243"/>
      <c r="BI852" s="244" t="s">
        <v>75</v>
      </c>
      <c r="BJ852" s="245"/>
      <c r="BK852" s="123"/>
      <c r="BL852" s="242" t="s">
        <v>91</v>
      </c>
      <c r="BM852" s="243"/>
      <c r="BN852" s="244" t="s">
        <v>90</v>
      </c>
      <c r="BO852" s="245"/>
      <c r="BP852" s="123"/>
      <c r="BQ852" s="35" t="s">
        <v>166</v>
      </c>
      <c r="BS852" s="66" t="s">
        <v>121</v>
      </c>
      <c r="BT852" s="65"/>
      <c r="BU852" s="8"/>
      <c r="BV852" s="8"/>
      <c r="BW852" s="88"/>
      <c r="BX852" s="57"/>
      <c r="BY852" s="8"/>
      <c r="BZ852" s="8"/>
      <c r="CA852" s="8"/>
    </row>
    <row r="853" spans="2:79" ht="18.649999999999999" customHeight="1" thickTop="1" thickBot="1">
      <c r="D853" s="15">
        <v>0</v>
      </c>
      <c r="E853" s="145">
        <f t="shared" ref="E853" si="8409">(1/$E$8)*SIN($B850*$F$8)</f>
        <v>0.23531928814137376</v>
      </c>
      <c r="F853" s="15">
        <f t="shared" ref="F853" si="8410">COS($F$8*$B850)</f>
        <v>0.70825383419910537</v>
      </c>
      <c r="G853" s="37">
        <v>0</v>
      </c>
      <c r="I853" s="21">
        <v>0</v>
      </c>
      <c r="J853" s="24">
        <f t="shared" ref="J853" si="8411">(TAN($K$8*$B850))/$J$8</f>
        <v>-4.7904512127687839</v>
      </c>
      <c r="K853" s="22">
        <v>1</v>
      </c>
      <c r="L853" s="23">
        <v>0</v>
      </c>
      <c r="N853" s="21">
        <f t="shared" ref="N853" si="8412">D853*I850+F853*I853-E853*J850-G853*J853</f>
        <v>0</v>
      </c>
      <c r="O853" s="24">
        <f t="shared" ref="O853" si="8413">(D853*J850+E853*I850+F853*J853+G853*I853)</f>
        <v>-3.1575361508458717</v>
      </c>
      <c r="P853" s="22">
        <f t="shared" ref="P853" si="8414">D853*K850+F853*K853-E853*L850-G853*L853</f>
        <v>0.70825383419910537</v>
      </c>
      <c r="Q853" s="23">
        <f t="shared" ref="Q853" si="8415">(D853*L850+E853*K850+F853*L853+G853*K853)</f>
        <v>0</v>
      </c>
      <c r="S853" s="15">
        <v>0</v>
      </c>
      <c r="T853" s="145">
        <f t="shared" ref="T853" si="8416">(1/$T$8)*SIN($B850*$U$8)</f>
        <v>0.3264889776305071</v>
      </c>
      <c r="U853" s="15">
        <f t="shared" ref="U853" si="8417">COS($U$8*$B850)</f>
        <v>0.20160487933598251</v>
      </c>
      <c r="V853" s="37">
        <v>0</v>
      </c>
      <c r="X853" s="21">
        <f t="shared" ref="X853" si="8418">N853*S850+P853*S853-O853*T850-Q853*T853</f>
        <v>0</v>
      </c>
      <c r="Y853" s="24">
        <f t="shared" ref="Y853" si="8419">(N853*T850+O853*S850+P853*T853+Q853*S853)</f>
        <v>-0.40533762445973198</v>
      </c>
      <c r="Z853" s="22">
        <f t="shared" ref="Z853" si="8420">N853*U850+P853*U853-O853*V850-Q853*V853</f>
        <v>9.4208941762722755</v>
      </c>
      <c r="AA853" s="23">
        <f t="shared" ref="AA853" si="8421">(N853*V850+O853*U850+P853*V853+Q853*U853)</f>
        <v>0</v>
      </c>
      <c r="AB853" s="8"/>
      <c r="AC853" s="21">
        <v>0</v>
      </c>
      <c r="AD853" s="24">
        <f t="shared" ref="AD853" si="8422">(TAN($AE$8*$B850))/$AD$8</f>
        <v>-3.1306486624485665</v>
      </c>
      <c r="AE853" s="22">
        <v>1</v>
      </c>
      <c r="AF853" s="23">
        <v>0</v>
      </c>
      <c r="AH853" s="21">
        <f t="shared" ref="AH853" si="8423">X853*AC850+Z853*AC853-Y853*AD850-AA853*AD853</f>
        <v>0</v>
      </c>
      <c r="AI853" s="24">
        <f t="shared" ref="AI853" si="8424">(X853*AD850+Y853*AC850+Z853*AD853+AA853*AC853)</f>
        <v>-29.898847376476024</v>
      </c>
      <c r="AJ853" s="22">
        <f t="shared" ref="AJ853" si="8425">X853*AE850+Z853*AE853-Y853*AF850-AA853*AF853</f>
        <v>9.4208941762722755</v>
      </c>
      <c r="AK853" s="23">
        <f t="shared" ref="AK853" si="8426">(X853*AF850+Y853*AE850+Z853*AF853+AA853*AE853)</f>
        <v>0</v>
      </c>
      <c r="AL853" s="8"/>
      <c r="AM853" s="15">
        <v>0</v>
      </c>
      <c r="AN853" s="85">
        <f t="shared" ref="AN853" si="8427">(1/$AN$8)*SIN($B850*$AO$8)</f>
        <v>0.3264889776305071</v>
      </c>
      <c r="AO853" s="25">
        <f t="shared" ref="AO853" si="8428">COS($AO$8*$B850)</f>
        <v>0.20160487933598251</v>
      </c>
      <c r="AP853" s="37">
        <v>0</v>
      </c>
      <c r="AR853" s="21">
        <f t="shared" ref="AR853" si="8429">AH853*AM850+AJ853*AM853-AI853*AN850-AK853*AN853</f>
        <v>0</v>
      </c>
      <c r="AS853" s="24">
        <f t="shared" ref="AS853" si="8430">(AH853*AN850+AI853*AM850+AJ853*AN853+AK853*AM853)</f>
        <v>-2.9519354096430721</v>
      </c>
      <c r="AT853" s="22">
        <f t="shared" ref="AT853" si="8431">AH853*AO850+AJ853*AO853-AI853*AP850-AK853*AP853</f>
        <v>89.754095244130468</v>
      </c>
      <c r="AU853" s="23">
        <f t="shared" ref="AU853" si="8432">(AH853*AP850+AI853*AO850+AJ853*AP853+AK853*AO853)</f>
        <v>0</v>
      </c>
      <c r="AV853" s="8"/>
      <c r="AW853" s="21">
        <v>0</v>
      </c>
      <c r="AX853" s="24">
        <f t="shared" ref="AX853" si="8433">(TAN($AY$8*$B850))/$AX$8</f>
        <v>-4.7904512127687839</v>
      </c>
      <c r="AY853" s="22">
        <v>1</v>
      </c>
      <c r="AZ853" s="23">
        <v>0</v>
      </c>
      <c r="BB853" s="21">
        <f t="shared" ref="BB853" si="8434">AR853*AW850+AT853*AW853-AS853*AX850-AU853*AX853</f>
        <v>0</v>
      </c>
      <c r="BC853" s="24">
        <f t="shared" ref="BC853" si="8435">(AR853*AX850+AS853*AW850+AT853*AX853+AU853*AW853)</f>
        <v>-432.91454982285279</v>
      </c>
      <c r="BD853" s="22">
        <f t="shared" ref="BD853" si="8436">AR853*AY850+AT853*AY853-AS853*AZ850-AU853*AZ853</f>
        <v>89.754095244130468</v>
      </c>
      <c r="BE853" s="23">
        <f t="shared" ref="BE853" si="8437">(AR853*AZ850+AS853*AY850+AT853*AZ853+AU853*AY853)</f>
        <v>0</v>
      </c>
      <c r="BF853" s="8"/>
      <c r="BG853" s="15">
        <v>0</v>
      </c>
      <c r="BH853" s="85">
        <f t="shared" ref="BH853" si="8438">(1/$BH$8)*SIN($B850*$BI$8)</f>
        <v>0.23532526855976046</v>
      </c>
      <c r="BI853" s="25">
        <f t="shared" ref="BI853" si="8439">COS($BI$8*$B850)</f>
        <v>0.70823595065168043</v>
      </c>
      <c r="BJ853" s="37">
        <v>0</v>
      </c>
      <c r="BL853" s="21">
        <f t="shared" ref="BL853" si="8440">BB853*BG850+BD853*BG853-BC853*BH850-BE853*BH853</f>
        <v>0</v>
      </c>
      <c r="BM853" s="24">
        <f t="shared" ref="BM853" si="8441">(BB853*BH850+BC853*BG850+BD853*BH853+BE853*BG853)</f>
        <v>-285.48424117706912</v>
      </c>
      <c r="BN853" s="22">
        <f t="shared" ref="BN853" si="8442">BB853*BI850+BD853*BI853-BC853*BJ850-BE853*BJ853</f>
        <v>980.44867127452392</v>
      </c>
      <c r="BO853" s="23">
        <f t="shared" ref="BO853" si="8443">(BB853*BJ850+BC853*BI850+BD853*BJ853+BE853*BI853)</f>
        <v>0</v>
      </c>
      <c r="BQ853" s="38">
        <f t="shared" ref="BQ853" si="8444">(180/PI())*ATAN(-1*(($BL$8*BM850+BO850+$BL$8*BM853+BO853)/($BL$8*BL850+BN850+$BL$8*BL853+BN853)))</f>
        <v>-57.53047916299009</v>
      </c>
      <c r="BS853" s="67">
        <f t="shared" ref="BS853" si="8445">20*LOG(((($BL$8*BL850+BN850-$BL$8*BL853-BN853)^2+($BL$8*BM850+BO850-$BL$8*BM853-BO853)^2)/(($BL$8*BL850+BN850+$BL$8*BL853+BN853)^2+($BL$8*BM850+BO850+$BL$8*BM853+BO853)^2))^0.5)</f>
        <v>-1.3021595337665672E-6</v>
      </c>
      <c r="BT853" s="65"/>
      <c r="BU853" s="8"/>
      <c r="BV853" s="8"/>
      <c r="BW853" s="88"/>
      <c r="BX853" s="57"/>
      <c r="BY853" s="8"/>
      <c r="BZ853" s="8"/>
      <c r="CA853" s="8"/>
    </row>
    <row r="854" spans="2:79" ht="18.649999999999999" customHeight="1">
      <c r="BS854" s="32"/>
      <c r="BU854" s="8"/>
      <c r="BV854" s="8"/>
      <c r="BW854" s="88"/>
      <c r="BX854" s="57"/>
      <c r="BY854" s="8"/>
      <c r="BZ854" s="8"/>
      <c r="CA854" s="8"/>
    </row>
    <row r="855" spans="2:79" ht="18.649999999999999" customHeight="1" thickBot="1">
      <c r="D855" s="8"/>
      <c r="E855" s="8" t="s">
        <v>93</v>
      </c>
      <c r="F855" s="8"/>
      <c r="G855" s="8"/>
      <c r="H855" s="8"/>
      <c r="I855" s="8"/>
      <c r="J855" s="8" t="s">
        <v>94</v>
      </c>
      <c r="K855" s="8"/>
      <c r="L855" s="8"/>
      <c r="M855" s="8"/>
      <c r="N855" s="8"/>
      <c r="O855" s="8" t="s">
        <v>95</v>
      </c>
      <c r="P855" s="8"/>
      <c r="Q855" s="8"/>
      <c r="R855" s="8"/>
      <c r="S855" s="8"/>
      <c r="T855" s="8" t="s">
        <v>96</v>
      </c>
      <c r="U855" s="8"/>
      <c r="V855" s="8"/>
      <c r="W855" s="8"/>
      <c r="X855" s="8"/>
      <c r="Y855" s="8" t="s">
        <v>97</v>
      </c>
      <c r="Z855" s="8"/>
      <c r="AA855" s="8"/>
      <c r="AB855" s="8"/>
      <c r="AC855" s="8"/>
      <c r="AD855" s="8" t="s">
        <v>98</v>
      </c>
      <c r="AE855" s="8"/>
      <c r="AF855" s="8"/>
      <c r="AG855" s="8"/>
      <c r="AH855" s="8"/>
      <c r="AI855" s="8" t="s">
        <v>99</v>
      </c>
      <c r="AJ855" s="8"/>
      <c r="AK855" s="8"/>
      <c r="AL855" s="8"/>
      <c r="AM855" s="8"/>
      <c r="AN855" s="8" t="s">
        <v>96</v>
      </c>
      <c r="AO855" s="8"/>
      <c r="AP855" s="8"/>
      <c r="AQ855" s="8"/>
      <c r="AR855" s="8"/>
      <c r="AS855" s="8" t="s">
        <v>100</v>
      </c>
      <c r="AT855" s="8"/>
      <c r="AU855" s="8"/>
      <c r="AV855" s="8"/>
      <c r="AW855" s="8"/>
      <c r="AX855" s="8" t="s">
        <v>94</v>
      </c>
      <c r="AY855" s="8"/>
      <c r="AZ855" s="8"/>
      <c r="BA855" s="8"/>
      <c r="BB855" s="8"/>
      <c r="BC855" s="8" t="s">
        <v>101</v>
      </c>
      <c r="BD855" s="8"/>
      <c r="BE855" s="8"/>
      <c r="BF855" s="8"/>
      <c r="BG855" s="8"/>
      <c r="BH855" s="8" t="s">
        <v>96</v>
      </c>
      <c r="BI855" s="8"/>
      <c r="BJ855" s="8"/>
      <c r="BK855" s="8"/>
      <c r="BL855" s="8"/>
      <c r="BM855" s="8" t="s">
        <v>102</v>
      </c>
      <c r="BN855" s="8"/>
      <c r="BO855" s="8"/>
      <c r="BP855" s="8"/>
      <c r="BU855" s="8"/>
      <c r="BV855" s="8"/>
      <c r="BW855" s="88"/>
      <c r="BX855" s="57"/>
      <c r="BY855" s="8"/>
      <c r="BZ855" s="8"/>
      <c r="CA855" s="8"/>
    </row>
    <row r="856" spans="2:79" ht="18.649999999999999" customHeight="1" thickBot="1">
      <c r="B856" s="16"/>
      <c r="D856" s="250" t="s">
        <v>22</v>
      </c>
      <c r="E856" s="251"/>
      <c r="F856" s="252" t="s">
        <v>23</v>
      </c>
      <c r="G856" s="253"/>
      <c r="H856" s="123"/>
      <c r="I856" s="242" t="s">
        <v>1</v>
      </c>
      <c r="J856" s="243"/>
      <c r="K856" s="244" t="s">
        <v>2</v>
      </c>
      <c r="L856" s="245"/>
      <c r="M856" s="123"/>
      <c r="N856" s="242" t="s">
        <v>43</v>
      </c>
      <c r="O856" s="243"/>
      <c r="P856" s="244" t="s">
        <v>44</v>
      </c>
      <c r="Q856" s="245"/>
      <c r="R856" s="123"/>
      <c r="S856" s="242" t="s">
        <v>32</v>
      </c>
      <c r="T856" s="243"/>
      <c r="U856" s="244" t="s">
        <v>33</v>
      </c>
      <c r="V856" s="245"/>
      <c r="W856" s="123"/>
      <c r="X856" s="242" t="s">
        <v>45</v>
      </c>
      <c r="Y856" s="243"/>
      <c r="Z856" s="244" t="s">
        <v>46</v>
      </c>
      <c r="AA856" s="245"/>
      <c r="AB856" s="127"/>
      <c r="AC856" s="242" t="s">
        <v>62</v>
      </c>
      <c r="AD856" s="243"/>
      <c r="AE856" s="244" t="s">
        <v>3</v>
      </c>
      <c r="AF856" s="245"/>
      <c r="AG856" s="123"/>
      <c r="AH856" s="242" t="s">
        <v>76</v>
      </c>
      <c r="AI856" s="243"/>
      <c r="AJ856" s="244" t="s">
        <v>77</v>
      </c>
      <c r="AK856" s="245"/>
      <c r="AL856" s="127"/>
      <c r="AM856" s="242" t="s">
        <v>64</v>
      </c>
      <c r="AN856" s="243"/>
      <c r="AO856" s="244" t="s">
        <v>65</v>
      </c>
      <c r="AP856" s="245"/>
      <c r="AQ856" s="123"/>
      <c r="AR856" s="242" t="s">
        <v>80</v>
      </c>
      <c r="AS856" s="243"/>
      <c r="AT856" s="244" t="s">
        <v>81</v>
      </c>
      <c r="AU856" s="245"/>
      <c r="AV856" s="127"/>
      <c r="AW856" s="242" t="s">
        <v>68</v>
      </c>
      <c r="AX856" s="243"/>
      <c r="AY856" s="244" t="s">
        <v>69</v>
      </c>
      <c r="AZ856" s="245"/>
      <c r="BA856" s="123"/>
      <c r="BB856" s="246" t="s">
        <v>84</v>
      </c>
      <c r="BC856" s="247"/>
      <c r="BD856" s="248" t="s">
        <v>85</v>
      </c>
      <c r="BE856" s="249"/>
      <c r="BF856" s="127"/>
      <c r="BG856" s="242" t="s">
        <v>72</v>
      </c>
      <c r="BH856" s="243"/>
      <c r="BI856" s="244" t="s">
        <v>73</v>
      </c>
      <c r="BJ856" s="245"/>
      <c r="BK856" s="123"/>
      <c r="BL856" s="242" t="s">
        <v>88</v>
      </c>
      <c r="BM856" s="243"/>
      <c r="BN856" s="244" t="s">
        <v>89</v>
      </c>
      <c r="BO856" s="245"/>
      <c r="BP856" s="123"/>
      <c r="BQ856" s="19" t="s">
        <v>165</v>
      </c>
      <c r="BS856" s="63" t="s">
        <v>120</v>
      </c>
      <c r="BT856" s="4"/>
      <c r="BU856" s="8"/>
      <c r="BV856" s="8"/>
      <c r="BW856" s="88"/>
      <c r="BX856" s="57"/>
      <c r="BY856" s="8"/>
      <c r="BZ856" s="8"/>
      <c r="CA856" s="8"/>
    </row>
    <row r="857" spans="2:79" ht="18.649999999999999" customHeight="1" thickTop="1" thickBot="1">
      <c r="B857" s="39">
        <v>2.38</v>
      </c>
      <c r="D857" s="25">
        <f t="shared" ref="D857" si="8446">COS($F$8*$B857)</f>
        <v>0.70354916145639668</v>
      </c>
      <c r="E857" s="26">
        <v>0</v>
      </c>
      <c r="F857" s="10">
        <v>0</v>
      </c>
      <c r="G857" s="85">
        <f t="shared" ref="G857" si="8447">$E$8*SIN($B857*$F$8)</f>
        <v>2.1319397732407941</v>
      </c>
      <c r="I857" s="21">
        <v>1</v>
      </c>
      <c r="J857" s="24">
        <v>0</v>
      </c>
      <c r="K857" s="22">
        <v>0</v>
      </c>
      <c r="L857" s="23">
        <v>0</v>
      </c>
      <c r="N857" s="21">
        <f t="shared" ref="N857" si="8448">D857*I857+F857*I860-E857*J857-G857*J860</f>
        <v>10.357958696542955</v>
      </c>
      <c r="O857" s="24">
        <f t="shared" ref="O857" si="8449">(D857*J857+E857*I857+F857*J860+G857*I860)</f>
        <v>0</v>
      </c>
      <c r="P857" s="22">
        <f t="shared" ref="P857" si="8450">D857*K857+F857*K860-E857*L857-G857*L860</f>
        <v>0</v>
      </c>
      <c r="Q857" s="23">
        <f t="shared" ref="Q857" si="8451">(D857*L857+E857*K857+F857*L860+G857*K860)</f>
        <v>2.1319397732407941</v>
      </c>
      <c r="S857" s="25">
        <f t="shared" ref="S857" si="8452">COS($U$8*$B857)</f>
        <v>0.19023807239997614</v>
      </c>
      <c r="T857" s="26">
        <v>0</v>
      </c>
      <c r="U857" s="10">
        <v>0</v>
      </c>
      <c r="V857" s="85">
        <f t="shared" ref="V857" si="8453">$T$8*SIN($B857*$U$8)</f>
        <v>2.9452139620553668</v>
      </c>
      <c r="X857" s="21">
        <f t="shared" ref="X857" si="8454">N857*S857+P857*S860-O857*T857-Q857*T860</f>
        <v>1.2728093423833524</v>
      </c>
      <c r="Y857" s="24">
        <f t="shared" ref="Y857" si="8455">(N857*T857+O857*S857+P857*T860+Q857*S860)</f>
        <v>0</v>
      </c>
      <c r="Z857" s="22">
        <f t="shared" ref="Z857" si="8456">N857*U857+P857*U860-O857*V857-Q857*V860</f>
        <v>0</v>
      </c>
      <c r="AA857" s="23">
        <f t="shared" ref="AA857" si="8457">(N857*V857+O857*U857+P857*V860+Q857*U860)</f>
        <v>30.911980684385288</v>
      </c>
      <c r="AB857" s="8"/>
      <c r="AC857" s="21">
        <v>1</v>
      </c>
      <c r="AD857" s="24">
        <v>0</v>
      </c>
      <c r="AE857" s="22">
        <v>0</v>
      </c>
      <c r="AF857" s="23">
        <v>0</v>
      </c>
      <c r="AH857" s="21">
        <f t="shared" ref="AH857" si="8458">X857*AC857+Z857*AC860-Y857*AD857-AA857*AD860</f>
        <v>93.861748234588291</v>
      </c>
      <c r="AI857" s="24">
        <f t="shared" ref="AI857" si="8459">(X857*AD857+Y857*AC857+Z857*AD860+AA857*AC860)</f>
        <v>0</v>
      </c>
      <c r="AJ857" s="22">
        <f t="shared" ref="AJ857" si="8460">X857*AE857+Z857*AE860-Y857*AF857-AA857*AF860</f>
        <v>0</v>
      </c>
      <c r="AK857" s="23">
        <f t="shared" ref="AK857" si="8461">(X857*AF857+Y857*AE857+Z857*AF860+AA857*AE860)</f>
        <v>30.911980684385288</v>
      </c>
      <c r="AL857" s="8"/>
      <c r="AM857" s="25">
        <f t="shared" ref="AM857" si="8462">COS($AO$8*$B857)</f>
        <v>0.19023807239997614</v>
      </c>
      <c r="AN857" s="26">
        <v>0</v>
      </c>
      <c r="AO857" s="10">
        <v>0</v>
      </c>
      <c r="AP857" s="85">
        <f t="shared" ref="AP857" si="8463">$AN$8*SIN($B857*$AO$8)</f>
        <v>2.9452139620553668</v>
      </c>
      <c r="AR857" s="21">
        <f t="shared" ref="AR857" si="8464">AH857*AM857+AJ857*AM860-AI857*AN857-AK857*AN860</f>
        <v>7.7402561555246781</v>
      </c>
      <c r="AS857" s="24">
        <f t="shared" ref="AS857" si="8465">(AH857*AN857+AI857*AM857+AJ857*AN860+AK857*AM860)</f>
        <v>0</v>
      </c>
      <c r="AT857" s="22">
        <f t="shared" ref="AT857" si="8466">AH857*AO857+AJ857*AO860-AI857*AP857-AK857*AP860</f>
        <v>0</v>
      </c>
      <c r="AU857" s="23">
        <f t="shared" ref="AU857" si="8467">(AH857*AP857+AI857*AO857+AJ857*AP860+AK857*AO860)</f>
        <v>282.32356702289786</v>
      </c>
      <c r="AV857" s="8"/>
      <c r="AW857" s="21">
        <v>1</v>
      </c>
      <c r="AX857" s="24">
        <v>0</v>
      </c>
      <c r="AY857" s="22">
        <v>0</v>
      </c>
      <c r="AZ857" s="23">
        <v>0</v>
      </c>
      <c r="BB857" s="21">
        <f t="shared" ref="BB857" si="8468">AR857*AW857+AT857*AW860-AS857*AX857-AU857*AX860</f>
        <v>1286.2319713798181</v>
      </c>
      <c r="BC857" s="24">
        <f t="shared" ref="BC857" si="8469">(AR857*AX857+AS857*AW857+AT857*AX860+AU857*AW860)</f>
        <v>0</v>
      </c>
      <c r="BD857" s="22">
        <f t="shared" ref="BD857" si="8470">AR857*AY857+AT857*AY860-AS857*AZ857-AU857*AZ860</f>
        <v>0</v>
      </c>
      <c r="BE857" s="23">
        <f t="shared" ref="BE857" si="8471">(AR857*AZ857+AS857*AY857+AT857*AZ860+AU857*AY860)</f>
        <v>282.32356702289786</v>
      </c>
      <c r="BF857" s="8"/>
      <c r="BG857" s="25">
        <f t="shared" ref="BG857" si="8472">COS($BI$8*$B857)</f>
        <v>0.70353100657171808</v>
      </c>
      <c r="BH857" s="26">
        <v>0</v>
      </c>
      <c r="BI857" s="10">
        <v>0</v>
      </c>
      <c r="BJ857" s="85">
        <f t="shared" ref="BJ857" si="8473">$BH$8*SIN($B857*$BI$8)</f>
        <v>2.1319936925632934</v>
      </c>
      <c r="BL857" s="21">
        <f t="shared" ref="BL857" si="8474">BB857*BG857+BD857*BG860-BC857*BH857-BE857*BH860</f>
        <v>838.02495527014776</v>
      </c>
      <c r="BM857" s="24">
        <f t="shared" ref="BM857" si="8475">(BB857*BH857+BC857*BG857+BD857*BH860+BE857*BG860)</f>
        <v>0</v>
      </c>
      <c r="BN857" s="22">
        <f t="shared" ref="BN857" si="8476">BB857*BI857+BD857*BI860-BC857*BJ857-BE857*BJ860</f>
        <v>0</v>
      </c>
      <c r="BO857" s="23">
        <f t="shared" ref="BO857" si="8477">(BB857*BJ857+BC857*BI857+BD857*BJ860+BE857*BI860)</f>
        <v>2940.8618334415601</v>
      </c>
      <c r="BQ857" s="27">
        <f t="shared" ref="BQ857" si="8478">20*LOG((2*$BL$8)/(($BL$8*BL857+BN857+$BL$8*BL860+BN860)^2+($BL$8*BM857+BO857+$BL$8*BM860+BO860)^2)^0.5)</f>
        <v>-64.027060746055412</v>
      </c>
      <c r="BS857" s="64">
        <f t="shared" ref="BS857" si="8479">((BL857^2+BM857^2)/(BL860^2+BM860^2))^0.5</f>
        <v>3.5091006507274454</v>
      </c>
      <c r="BT857" s="4"/>
      <c r="BU857" s="8"/>
      <c r="BV857" s="8"/>
      <c r="BW857" s="88"/>
      <c r="BX857" s="57"/>
      <c r="BY857" s="8"/>
      <c r="BZ857" s="8"/>
      <c r="CA857" s="8"/>
    </row>
    <row r="858" spans="2:79" ht="18.649999999999999" customHeight="1" thickBot="1">
      <c r="D858" s="25"/>
      <c r="E858" s="10"/>
      <c r="F858" s="10"/>
      <c r="G858" s="31"/>
      <c r="I858" s="29"/>
      <c r="L858" s="30"/>
      <c r="N858" s="29"/>
      <c r="Q858" s="30"/>
      <c r="S858" s="29"/>
      <c r="V858" s="30"/>
      <c r="X858" s="29"/>
      <c r="AA858" s="30"/>
      <c r="AC858" s="29"/>
      <c r="AF858" s="30"/>
      <c r="AH858" s="29"/>
      <c r="AK858" s="30"/>
      <c r="AM858" s="29"/>
      <c r="AP858" s="30"/>
      <c r="AR858" s="29"/>
      <c r="AU858" s="30"/>
      <c r="AW858" s="29"/>
      <c r="AZ858" s="30"/>
      <c r="BB858" s="29"/>
      <c r="BE858" s="30"/>
      <c r="BG858" s="29"/>
      <c r="BJ858" s="30"/>
      <c r="BL858" s="29"/>
      <c r="BO858" s="30"/>
      <c r="BS858" s="65"/>
      <c r="BT858" s="65"/>
      <c r="BU858" s="8"/>
      <c r="BV858" s="8"/>
      <c r="BW858" s="88"/>
      <c r="BX858" s="57"/>
      <c r="BY858" s="8"/>
      <c r="BZ858" s="8"/>
      <c r="CA858" s="8"/>
    </row>
    <row r="859" spans="2:79" ht="18.649999999999999" customHeight="1" thickBot="1">
      <c r="D859" s="254" t="s">
        <v>24</v>
      </c>
      <c r="E859" s="255"/>
      <c r="F859" s="256" t="s">
        <v>25</v>
      </c>
      <c r="G859" s="257"/>
      <c r="H859" s="123"/>
      <c r="I859" s="242" t="s">
        <v>4</v>
      </c>
      <c r="J859" s="243"/>
      <c r="K859" s="244" t="s">
        <v>5</v>
      </c>
      <c r="L859" s="245"/>
      <c r="M859" s="123"/>
      <c r="N859" s="242" t="s">
        <v>6</v>
      </c>
      <c r="O859" s="243"/>
      <c r="P859" s="244" t="s">
        <v>7</v>
      </c>
      <c r="Q859" s="245"/>
      <c r="R859" s="123"/>
      <c r="S859" s="242" t="s">
        <v>34</v>
      </c>
      <c r="T859" s="243"/>
      <c r="U859" s="244" t="s">
        <v>35</v>
      </c>
      <c r="V859" s="245"/>
      <c r="W859" s="123"/>
      <c r="X859" s="242" t="s">
        <v>47</v>
      </c>
      <c r="Y859" s="243"/>
      <c r="Z859" s="244" t="s">
        <v>48</v>
      </c>
      <c r="AA859" s="245"/>
      <c r="AB859" s="127"/>
      <c r="AC859" s="242" t="s">
        <v>63</v>
      </c>
      <c r="AD859" s="243"/>
      <c r="AE859" s="244" t="s">
        <v>8</v>
      </c>
      <c r="AF859" s="245"/>
      <c r="AG859" s="123"/>
      <c r="AH859" s="242" t="s">
        <v>78</v>
      </c>
      <c r="AI859" s="243"/>
      <c r="AJ859" s="244" t="s">
        <v>79</v>
      </c>
      <c r="AK859" s="245"/>
      <c r="AL859" s="127"/>
      <c r="AM859" s="242" t="s">
        <v>67</v>
      </c>
      <c r="AN859" s="243"/>
      <c r="AO859" s="244" t="s">
        <v>66</v>
      </c>
      <c r="AP859" s="245"/>
      <c r="AQ859" s="123"/>
      <c r="AR859" s="242" t="s">
        <v>83</v>
      </c>
      <c r="AS859" s="243"/>
      <c r="AT859" s="244" t="s">
        <v>82</v>
      </c>
      <c r="AU859" s="245"/>
      <c r="AV859" s="127"/>
      <c r="AW859" s="242" t="s">
        <v>71</v>
      </c>
      <c r="AX859" s="243"/>
      <c r="AY859" s="244" t="s">
        <v>70</v>
      </c>
      <c r="AZ859" s="245"/>
      <c r="BA859" s="123"/>
      <c r="BB859" s="124" t="s">
        <v>87</v>
      </c>
      <c r="BC859" s="125"/>
      <c r="BD859" s="122" t="s">
        <v>86</v>
      </c>
      <c r="BE859" s="126"/>
      <c r="BF859" s="127"/>
      <c r="BG859" s="242" t="s">
        <v>74</v>
      </c>
      <c r="BH859" s="243"/>
      <c r="BI859" s="244" t="s">
        <v>75</v>
      </c>
      <c r="BJ859" s="245"/>
      <c r="BK859" s="123"/>
      <c r="BL859" s="242" t="s">
        <v>91</v>
      </c>
      <c r="BM859" s="243"/>
      <c r="BN859" s="244" t="s">
        <v>90</v>
      </c>
      <c r="BO859" s="245"/>
      <c r="BP859" s="123"/>
      <c r="BQ859" s="35" t="s">
        <v>166</v>
      </c>
      <c r="BS859" s="66" t="s">
        <v>121</v>
      </c>
      <c r="BT859" s="65"/>
      <c r="BU859" s="8"/>
      <c r="BV859" s="8"/>
      <c r="BW859" s="88"/>
      <c r="BX859" s="57"/>
      <c r="BY859" s="8"/>
      <c r="BZ859" s="8"/>
      <c r="CA859" s="8"/>
    </row>
    <row r="860" spans="2:79" ht="18.649999999999999" customHeight="1" thickTop="1" thickBot="1">
      <c r="D860" s="15">
        <v>0</v>
      </c>
      <c r="E860" s="145">
        <f t="shared" ref="E860" si="8480">(1/$E$8)*SIN($B857*$F$8)</f>
        <v>0.23688219702675489</v>
      </c>
      <c r="F860" s="15">
        <f t="shared" ref="F860" si="8481">COS($F$8*$B857)</f>
        <v>0.70354916145639668</v>
      </c>
      <c r="G860" s="37">
        <v>0</v>
      </c>
      <c r="I860" s="21">
        <v>0</v>
      </c>
      <c r="J860" s="24">
        <f t="shared" ref="J860" si="8482">(TAN($K$8*$B857))/$J$8</f>
        <v>-4.5284626030550301</v>
      </c>
      <c r="K860" s="22">
        <v>1</v>
      </c>
      <c r="L860" s="23">
        <v>0</v>
      </c>
      <c r="N860" s="21">
        <f t="shared" ref="N860" si="8483">D860*I857+F860*I860-E860*J857-G860*J860</f>
        <v>0</v>
      </c>
      <c r="O860" s="24">
        <f t="shared" ref="O860" si="8484">(D860*J857+E860*I857+F860*J860+G860*I860)</f>
        <v>-2.949113870039263</v>
      </c>
      <c r="P860" s="22">
        <f t="shared" ref="P860" si="8485">D860*K857+F860*K860-E860*L857-G860*L860</f>
        <v>0.70354916145639668</v>
      </c>
      <c r="Q860" s="23">
        <f t="shared" ref="Q860" si="8486">(D860*L857+E860*K857+F860*L860+G860*K860)</f>
        <v>0</v>
      </c>
      <c r="S860" s="15">
        <v>0</v>
      </c>
      <c r="T860" s="145">
        <f t="shared" ref="T860" si="8487">(1/$T$8)*SIN($B857*$U$8)</f>
        <v>0.32724599578392966</v>
      </c>
      <c r="U860" s="15">
        <f t="shared" ref="U860" si="8488">COS($U$8*$B857)</f>
        <v>0.19023807239997614</v>
      </c>
      <c r="V860" s="37">
        <v>0</v>
      </c>
      <c r="X860" s="21">
        <f t="shared" ref="X860" si="8489">N860*S857+P860*S860-O860*T857-Q860*T860</f>
        <v>0</v>
      </c>
      <c r="Y860" s="24">
        <f t="shared" ref="Y860" si="8490">(N860*T857+O860*S857+P860*T860+Q860*S860)</f>
        <v>-0.33080009200055588</v>
      </c>
      <c r="Z860" s="22">
        <f t="shared" ref="Z860" si="8491">N860*U857+P860*U860-O860*V857-Q860*V860</f>
        <v>8.8196131820448578</v>
      </c>
      <c r="AA860" s="23">
        <f t="shared" ref="AA860" si="8492">(N860*V857+O860*U857+P860*V860+Q860*U860)</f>
        <v>0</v>
      </c>
      <c r="AB860" s="8"/>
      <c r="AC860" s="21">
        <v>0</v>
      </c>
      <c r="AD860" s="24">
        <f t="shared" ref="AD860" si="8493">(TAN($AE$8*$B857))/$AD$8</f>
        <v>-2.9952444599894181</v>
      </c>
      <c r="AE860" s="22">
        <v>1</v>
      </c>
      <c r="AF860" s="23">
        <v>0</v>
      </c>
      <c r="AH860" s="21">
        <f t="shared" ref="AH860" si="8494">X860*AC857+Z860*AC860-Y860*AD857-AA860*AD860</f>
        <v>0</v>
      </c>
      <c r="AI860" s="24">
        <f t="shared" ref="AI860" si="8495">(X860*AD857+Y860*AC857+Z860*AD860+AA860*AC860)</f>
        <v>-26.747697614770058</v>
      </c>
      <c r="AJ860" s="22">
        <f t="shared" ref="AJ860" si="8496">X860*AE857+Z860*AE860-Y860*AF857-AA860*AF860</f>
        <v>8.8196131820448578</v>
      </c>
      <c r="AK860" s="23">
        <f t="shared" ref="AK860" si="8497">(X860*AF857+Y860*AE857+Z860*AF860+AA860*AE860)</f>
        <v>0</v>
      </c>
      <c r="AL860" s="8"/>
      <c r="AM860" s="15">
        <v>0</v>
      </c>
      <c r="AN860" s="85">
        <f t="shared" ref="AN860" si="8498">(1/$AN$8)*SIN($B857*$AO$8)</f>
        <v>0.32724599578392966</v>
      </c>
      <c r="AO860" s="25">
        <f t="shared" ref="AO860" si="8499">COS($AO$8*$B857)</f>
        <v>0.19023807239997614</v>
      </c>
      <c r="AP860" s="37">
        <v>0</v>
      </c>
      <c r="AR860" s="21">
        <f t="shared" ref="AR860" si="8500">AH860*AM857+AJ860*AM860-AI860*AN857-AK860*AN860</f>
        <v>0</v>
      </c>
      <c r="AS860" s="24">
        <f t="shared" ref="AS860" si="8501">(AH860*AN857+AI860*AM857+AJ860*AN860+AK860*AM860)</f>
        <v>-2.2022473371839535</v>
      </c>
      <c r="AT860" s="22">
        <f t="shared" ref="AT860" si="8502">AH860*AO857+AJ860*AO860-AI860*AP857-AK860*AP860</f>
        <v>80.455518678921436</v>
      </c>
      <c r="AU860" s="23">
        <f t="shared" ref="AU860" si="8503">(AH860*AP857+AI860*AO857+AJ860*AP860+AK860*AO860)</f>
        <v>0</v>
      </c>
      <c r="AV860" s="8"/>
      <c r="AW860" s="21">
        <v>0</v>
      </c>
      <c r="AX860" s="24">
        <f t="shared" ref="AX860" si="8504">(TAN($AY$8*$B857))/$AX$8</f>
        <v>-4.5284626030550301</v>
      </c>
      <c r="AY860" s="22">
        <v>1</v>
      </c>
      <c r="AZ860" s="23">
        <v>0</v>
      </c>
      <c r="BB860" s="21">
        <f t="shared" ref="BB860" si="8505">AR860*AW857+AT860*AW860-AS860*AX857-AU860*AX860</f>
        <v>0</v>
      </c>
      <c r="BC860" s="24">
        <f t="shared" ref="BC860" si="8506">(AR860*AX857+AS860*AW857+AT860*AX860+AU860*AW860)</f>
        <v>-366.54205488407513</v>
      </c>
      <c r="BD860" s="22">
        <f t="shared" ref="BD860" si="8507">AR860*AY857+AT860*AY860-AS860*AZ857-AU860*AZ860</f>
        <v>80.455518678921436</v>
      </c>
      <c r="BE860" s="23">
        <f t="shared" ref="BE860" si="8508">(AR860*AZ857+AS860*AY857+AT860*AZ860+AU860*AY860)</f>
        <v>0</v>
      </c>
      <c r="BF860" s="8"/>
      <c r="BG860" s="15">
        <v>0</v>
      </c>
      <c r="BH860" s="85">
        <f t="shared" ref="BH860" si="8509">(1/$BH$8)*SIN($B857*$BI$8)</f>
        <v>0.23688818806258816</v>
      </c>
      <c r="BI860" s="25">
        <f t="shared" ref="BI860" si="8510">COS($BI$8*$B857)</f>
        <v>0.70353100657171808</v>
      </c>
      <c r="BJ860" s="37">
        <v>0</v>
      </c>
      <c r="BL860" s="21">
        <f t="shared" ref="BL860" si="8511">BB860*BG857+BD860*BG860-BC860*BH857-BE860*BH860</f>
        <v>0</v>
      </c>
      <c r="BM860" s="24">
        <f t="shared" ref="BM860" si="8512">(BB860*BH857+BC860*BG857+BD860*BH860+BE860*BG860)</f>
        <v>-238.81473878397392</v>
      </c>
      <c r="BN860" s="22">
        <f t="shared" ref="BN860" si="8513">BB860*BI857+BD860*BI860-BC860*BJ857-BE860*BJ860</f>
        <v>838.06830111246791</v>
      </c>
      <c r="BO860" s="23">
        <f t="shared" ref="BO860" si="8514">(BB860*BJ857+BC860*BI857+BD860*BJ860+BE860*BI860)</f>
        <v>0</v>
      </c>
      <c r="BQ860" s="38">
        <f t="shared" ref="BQ860" si="8515">(180/PI())*ATAN(-1*(($BL$8*BM857+BO857+$BL$8*BM860+BO860)/($BL$8*BL857+BN857+$BL$8*BL860+BN860)))</f>
        <v>-58.188466970205937</v>
      </c>
      <c r="BS860" s="67">
        <f t="shared" ref="BS860" si="8516">20*LOG(((($BL$8*BL857+BN857-$BL$8*BL860-BN860)^2+($BL$8*BM857+BO857-$BL$8*BM860-BO860)^2)/(($BL$8*BL857+BN857+$BL$8*BL860+BN860)^2+($BL$8*BM857+BO857+$BL$8*BM860+BO860)^2))^0.5)</f>
        <v>-1.7182182306012921E-6</v>
      </c>
      <c r="BT860" s="65"/>
      <c r="BU860" s="8"/>
      <c r="BV860" s="8"/>
      <c r="BW860" s="88"/>
      <c r="BX860" s="57"/>
      <c r="BY860" s="8"/>
      <c r="BZ860" s="8"/>
      <c r="CA860" s="8"/>
    </row>
    <row r="861" spans="2:79" ht="18.649999999999999" customHeight="1">
      <c r="BS861" s="32"/>
      <c r="BU861" s="8"/>
      <c r="BV861" s="8"/>
      <c r="BW861" s="88"/>
      <c r="BX861" s="57"/>
      <c r="BY861" s="8"/>
      <c r="BZ861" s="8"/>
      <c r="CA861" s="8"/>
    </row>
    <row r="862" spans="2:79" ht="18.649999999999999" customHeight="1" thickBot="1">
      <c r="D862" s="8"/>
      <c r="E862" s="8" t="s">
        <v>93</v>
      </c>
      <c r="F862" s="8"/>
      <c r="G862" s="8"/>
      <c r="H862" s="8"/>
      <c r="I862" s="8"/>
      <c r="J862" s="8" t="s">
        <v>94</v>
      </c>
      <c r="K862" s="8"/>
      <c r="L862" s="8"/>
      <c r="M862" s="8"/>
      <c r="N862" s="8"/>
      <c r="O862" s="8" t="s">
        <v>95</v>
      </c>
      <c r="P862" s="8"/>
      <c r="Q862" s="8"/>
      <c r="R862" s="8"/>
      <c r="S862" s="8"/>
      <c r="T862" s="8" t="s">
        <v>96</v>
      </c>
      <c r="U862" s="8"/>
      <c r="V862" s="8"/>
      <c r="W862" s="8"/>
      <c r="X862" s="8"/>
      <c r="Y862" s="8" t="s">
        <v>97</v>
      </c>
      <c r="Z862" s="8"/>
      <c r="AA862" s="8"/>
      <c r="AB862" s="8"/>
      <c r="AC862" s="8"/>
      <c r="AD862" s="8" t="s">
        <v>98</v>
      </c>
      <c r="AE862" s="8"/>
      <c r="AF862" s="8"/>
      <c r="AG862" s="8"/>
      <c r="AH862" s="8"/>
      <c r="AI862" s="8" t="s">
        <v>99</v>
      </c>
      <c r="AJ862" s="8"/>
      <c r="AK862" s="8"/>
      <c r="AL862" s="8"/>
      <c r="AM862" s="8"/>
      <c r="AN862" s="8" t="s">
        <v>96</v>
      </c>
      <c r="AO862" s="8"/>
      <c r="AP862" s="8"/>
      <c r="AQ862" s="8"/>
      <c r="AR862" s="8"/>
      <c r="AS862" s="8" t="s">
        <v>100</v>
      </c>
      <c r="AT862" s="8"/>
      <c r="AU862" s="8"/>
      <c r="AV862" s="8"/>
      <c r="AW862" s="8"/>
      <c r="AX862" s="8" t="s">
        <v>94</v>
      </c>
      <c r="AY862" s="8"/>
      <c r="AZ862" s="8"/>
      <c r="BA862" s="8"/>
      <c r="BB862" s="8"/>
      <c r="BC862" s="8" t="s">
        <v>101</v>
      </c>
      <c r="BD862" s="8"/>
      <c r="BE862" s="8"/>
      <c r="BF862" s="8"/>
      <c r="BG862" s="8"/>
      <c r="BH862" s="8" t="s">
        <v>96</v>
      </c>
      <c r="BI862" s="8"/>
      <c r="BJ862" s="8"/>
      <c r="BK862" s="8"/>
      <c r="BL862" s="8"/>
      <c r="BM862" s="8" t="s">
        <v>102</v>
      </c>
      <c r="BN862" s="8"/>
      <c r="BO862" s="8"/>
      <c r="BP862" s="8"/>
      <c r="BU862" s="8"/>
      <c r="BV862" s="8"/>
      <c r="BW862" s="88"/>
      <c r="BX862" s="57"/>
      <c r="BY862" s="8"/>
      <c r="BZ862" s="8"/>
      <c r="CA862" s="8"/>
    </row>
    <row r="863" spans="2:79" ht="18.649999999999999" customHeight="1" thickBot="1">
      <c r="B863" s="16"/>
      <c r="D863" s="250" t="s">
        <v>22</v>
      </c>
      <c r="E863" s="251"/>
      <c r="F863" s="252" t="s">
        <v>23</v>
      </c>
      <c r="G863" s="253"/>
      <c r="H863" s="123"/>
      <c r="I863" s="242" t="s">
        <v>1</v>
      </c>
      <c r="J863" s="243"/>
      <c r="K863" s="244" t="s">
        <v>2</v>
      </c>
      <c r="L863" s="245"/>
      <c r="M863" s="123"/>
      <c r="N863" s="242" t="s">
        <v>43</v>
      </c>
      <c r="O863" s="243"/>
      <c r="P863" s="244" t="s">
        <v>44</v>
      </c>
      <c r="Q863" s="245"/>
      <c r="R863" s="123"/>
      <c r="S863" s="242" t="s">
        <v>32</v>
      </c>
      <c r="T863" s="243"/>
      <c r="U863" s="244" t="s">
        <v>33</v>
      </c>
      <c r="V863" s="245"/>
      <c r="W863" s="123"/>
      <c r="X863" s="242" t="s">
        <v>45</v>
      </c>
      <c r="Y863" s="243"/>
      <c r="Z863" s="244" t="s">
        <v>46</v>
      </c>
      <c r="AA863" s="245"/>
      <c r="AB863" s="127"/>
      <c r="AC863" s="242" t="s">
        <v>62</v>
      </c>
      <c r="AD863" s="243"/>
      <c r="AE863" s="244" t="s">
        <v>3</v>
      </c>
      <c r="AF863" s="245"/>
      <c r="AG863" s="123"/>
      <c r="AH863" s="242" t="s">
        <v>76</v>
      </c>
      <c r="AI863" s="243"/>
      <c r="AJ863" s="244" t="s">
        <v>77</v>
      </c>
      <c r="AK863" s="245"/>
      <c r="AL863" s="127"/>
      <c r="AM863" s="242" t="s">
        <v>64</v>
      </c>
      <c r="AN863" s="243"/>
      <c r="AO863" s="244" t="s">
        <v>65</v>
      </c>
      <c r="AP863" s="245"/>
      <c r="AQ863" s="123"/>
      <c r="AR863" s="242" t="s">
        <v>80</v>
      </c>
      <c r="AS863" s="243"/>
      <c r="AT863" s="244" t="s">
        <v>81</v>
      </c>
      <c r="AU863" s="245"/>
      <c r="AV863" s="127"/>
      <c r="AW863" s="242" t="s">
        <v>68</v>
      </c>
      <c r="AX863" s="243"/>
      <c r="AY863" s="244" t="s">
        <v>69</v>
      </c>
      <c r="AZ863" s="245"/>
      <c r="BA863" s="123"/>
      <c r="BB863" s="246" t="s">
        <v>84</v>
      </c>
      <c r="BC863" s="247"/>
      <c r="BD863" s="248" t="s">
        <v>85</v>
      </c>
      <c r="BE863" s="249"/>
      <c r="BF863" s="127"/>
      <c r="BG863" s="242" t="s">
        <v>72</v>
      </c>
      <c r="BH863" s="243"/>
      <c r="BI863" s="244" t="s">
        <v>73</v>
      </c>
      <c r="BJ863" s="245"/>
      <c r="BK863" s="123"/>
      <c r="BL863" s="242" t="s">
        <v>88</v>
      </c>
      <c r="BM863" s="243"/>
      <c r="BN863" s="244" t="s">
        <v>89</v>
      </c>
      <c r="BO863" s="245"/>
      <c r="BP863" s="123"/>
      <c r="BQ863" s="19" t="s">
        <v>165</v>
      </c>
      <c r="BS863" s="63" t="s">
        <v>120</v>
      </c>
      <c r="BT863" s="4"/>
      <c r="BU863" s="8"/>
      <c r="BV863" s="8"/>
      <c r="BW863" s="88"/>
      <c r="BX863" s="57"/>
      <c r="BY863" s="8"/>
      <c r="BZ863" s="8"/>
      <c r="CA863" s="8"/>
    </row>
    <row r="864" spans="2:79" ht="18.649999999999999" customHeight="1" thickTop="1" thickBot="1">
      <c r="B864" s="39">
        <v>2.4</v>
      </c>
      <c r="D864" s="25">
        <f t="shared" ref="D864" si="8517">COS($F$8*$B864)</f>
        <v>0.69881344945912593</v>
      </c>
      <c r="E864" s="26">
        <v>0</v>
      </c>
      <c r="F864" s="10">
        <v>0</v>
      </c>
      <c r="G864" s="85">
        <f t="shared" ref="G864" si="8518">$E$8*SIN($B864*$F$8)</f>
        <v>2.1459118960701389</v>
      </c>
      <c r="I864" s="21">
        <v>1</v>
      </c>
      <c r="J864" s="24">
        <v>0</v>
      </c>
      <c r="K864" s="22">
        <v>0</v>
      </c>
      <c r="L864" s="23">
        <v>0</v>
      </c>
      <c r="N864" s="21">
        <f t="shared" ref="N864" si="8519">D864*I864+F864*I867-E864*J864-G864*J867</f>
        <v>9.9078209595030398</v>
      </c>
      <c r="O864" s="24">
        <f t="shared" ref="O864" si="8520">(D864*J864+E864*I864+F864*J867+G864*I867)</f>
        <v>0</v>
      </c>
      <c r="P864" s="22">
        <f t="shared" ref="P864" si="8521">D864*K864+F864*K867-E864*L864-G864*L867</f>
        <v>0</v>
      </c>
      <c r="Q864" s="23">
        <f t="shared" ref="Q864" si="8522">(D864*L864+E864*K864+F864*L867+G864*K867)</f>
        <v>2.1459118960701389</v>
      </c>
      <c r="S864" s="25">
        <f t="shared" ref="S864" si="8523">COS($U$8*$B864)</f>
        <v>0.17884570469831521</v>
      </c>
      <c r="T864" s="26">
        <v>0</v>
      </c>
      <c r="U864" s="10">
        <v>0</v>
      </c>
      <c r="V864" s="85">
        <f t="shared" ref="V864" si="8524">$T$8*SIN($B864*$U$8)</f>
        <v>2.9516314006323126</v>
      </c>
      <c r="X864" s="21">
        <f t="shared" ref="X864" si="8525">N864*S864+P864*S867-O864*T864-Q864*T867</f>
        <v>1.0682000064791648</v>
      </c>
      <c r="Y864" s="24">
        <f t="shared" ref="Y864" si="8526">(N864*T864+O864*S864+P864*T867+Q864*S867)</f>
        <v>0</v>
      </c>
      <c r="Z864" s="22">
        <f t="shared" ref="Z864" si="8527">N864*U864+P864*U867-O864*V864-Q864*V867</f>
        <v>0</v>
      </c>
      <c r="AA864" s="23">
        <f t="shared" ref="AA864" si="8528">(N864*V864+O864*U864+P864*V867+Q864*U867)</f>
        <v>29.628022581185302</v>
      </c>
      <c r="AB864" s="8"/>
      <c r="AC864" s="21">
        <v>1</v>
      </c>
      <c r="AD864" s="24">
        <v>0</v>
      </c>
      <c r="AE864" s="22">
        <v>0</v>
      </c>
      <c r="AF864" s="23">
        <v>0</v>
      </c>
      <c r="AH864" s="21">
        <f t="shared" ref="AH864" si="8529">X864*AC864+Z864*AC867-Y864*AD864-AA864*AD867</f>
        <v>86.074835073537841</v>
      </c>
      <c r="AI864" s="24">
        <f t="shared" ref="AI864" si="8530">(X864*AD864+Y864*AC864+Z864*AD867+AA864*AC867)</f>
        <v>0</v>
      </c>
      <c r="AJ864" s="22">
        <f t="shared" ref="AJ864" si="8531">X864*AE864+Z864*AE867-Y864*AF864-AA864*AF867</f>
        <v>0</v>
      </c>
      <c r="AK864" s="23">
        <f t="shared" ref="AK864" si="8532">(X864*AF864+Y864*AE864+Z864*AF867+AA864*AE867)</f>
        <v>29.628022581185302</v>
      </c>
      <c r="AL864" s="8"/>
      <c r="AM864" s="25">
        <f t="shared" ref="AM864" si="8533">COS($AO$8*$B864)</f>
        <v>0.17884570469831521</v>
      </c>
      <c r="AN864" s="26">
        <v>0</v>
      </c>
      <c r="AO864" s="10">
        <v>0</v>
      </c>
      <c r="AP864" s="85">
        <f t="shared" ref="AP864" si="8534">$AN$8*SIN($B864*$AO$8)</f>
        <v>2.9516314006323126</v>
      </c>
      <c r="AR864" s="21">
        <f t="shared" ref="AR864" si="8535">AH864*AM864+AJ864*AM867-AI864*AN864-AK864*AN867</f>
        <v>5.6773365589326055</v>
      </c>
      <c r="AS864" s="24">
        <f t="shared" ref="AS864" si="8536">(AH864*AN864+AI864*AM864+AJ864*AN867+AK864*AM867)</f>
        <v>0</v>
      </c>
      <c r="AT864" s="22">
        <f t="shared" ref="AT864" si="8537">AH864*AO864+AJ864*AO867-AI864*AP864-AK864*AP867</f>
        <v>0</v>
      </c>
      <c r="AU864" s="23">
        <f t="shared" ref="AU864" si="8538">(AH864*AP864+AI864*AO864+AJ864*AP867+AK864*AO867)</f>
        <v>259.36003058465144</v>
      </c>
      <c r="AV864" s="8"/>
      <c r="AW864" s="21">
        <v>1</v>
      </c>
      <c r="AX864" s="24">
        <v>0</v>
      </c>
      <c r="AY864" s="22">
        <v>0</v>
      </c>
      <c r="AZ864" s="23">
        <v>0</v>
      </c>
      <c r="BB864" s="21">
        <f t="shared" ref="BB864" si="8539">AR864*AW864+AT864*AW867-AS864*AX864-AU864*AX867</f>
        <v>1118.699951249358</v>
      </c>
      <c r="BC864" s="24">
        <f t="shared" ref="BC864" si="8540">(AR864*AX864+AS864*AW864+AT864*AX867+AU864*AW867)</f>
        <v>0</v>
      </c>
      <c r="BD864" s="22">
        <f t="shared" ref="BD864" si="8541">AR864*AY864+AT864*AY867-AS864*AZ864-AU864*AZ867</f>
        <v>0</v>
      </c>
      <c r="BE864" s="23">
        <f t="shared" ref="BE864" si="8542">(AR864*AZ864+AS864*AY864+AT864*AZ867+AU864*AY867)</f>
        <v>259.36003058465144</v>
      </c>
      <c r="BF864" s="8"/>
      <c r="BG864" s="25">
        <f t="shared" ref="BG864" si="8543">COS($BI$8*$B864)</f>
        <v>0.69879502203177057</v>
      </c>
      <c r="BH864" s="26">
        <v>0</v>
      </c>
      <c r="BI864" s="10">
        <v>0</v>
      </c>
      <c r="BJ864" s="85">
        <f t="shared" ref="BJ864" si="8544">$BH$8*SIN($B864*$BI$8)</f>
        <v>2.1459659024906608</v>
      </c>
      <c r="BL864" s="21">
        <f t="shared" ref="BL864" si="8545">BB864*BG864+BD864*BG867-BC864*BH864-BE864*BH867</f>
        <v>719.89998129094727</v>
      </c>
      <c r="BM864" s="24">
        <f t="shared" ref="BM864" si="8546">(BB864*BH864+BC864*BG864+BD864*BH867+BE864*BG867)</f>
        <v>0</v>
      </c>
      <c r="BN864" s="22">
        <f t="shared" ref="BN864" si="8547">BB864*BI864+BD864*BI867-BC864*BJ864-BE864*BJ867</f>
        <v>0</v>
      </c>
      <c r="BO864" s="23">
        <f t="shared" ref="BO864" si="8548">(BB864*BJ864+BC864*BI864+BD864*BJ867+BE864*BI867)</f>
        <v>2581.9314487856491</v>
      </c>
      <c r="BQ864" s="27">
        <f t="shared" ref="BQ864" si="8549">20*LOG((2*$BL$8)/(($BL$8*BL864+BN864+$BL$8*BL867+BN867)^2+($BL$8*BM864+BO864+$BL$8*BM867+BO867)^2)^0.5)</f>
        <v>-62.868623071055282</v>
      </c>
      <c r="BS864" s="64">
        <f t="shared" ref="BS864" si="8550">((BL864^2+BM864^2)/(BL867^2+BM867^2))^0.5</f>
        <v>3.5863333059739722</v>
      </c>
      <c r="BT864" s="4"/>
      <c r="BU864" s="8"/>
      <c r="BV864" s="8"/>
      <c r="BW864" s="88"/>
      <c r="BX864" s="57"/>
      <c r="BY864" s="8"/>
      <c r="BZ864" s="8"/>
      <c r="CA864" s="8"/>
    </row>
    <row r="865" spans="2:79" ht="18.649999999999999" customHeight="1" thickBot="1">
      <c r="D865" s="25"/>
      <c r="E865" s="10"/>
      <c r="F865" s="10"/>
      <c r="G865" s="31"/>
      <c r="I865" s="29"/>
      <c r="L865" s="30"/>
      <c r="N865" s="29"/>
      <c r="Q865" s="30"/>
      <c r="S865" s="29"/>
      <c r="V865" s="30"/>
      <c r="X865" s="29"/>
      <c r="AA865" s="30"/>
      <c r="AC865" s="29"/>
      <c r="AF865" s="30"/>
      <c r="AH865" s="29"/>
      <c r="AK865" s="30"/>
      <c r="AM865" s="29"/>
      <c r="AP865" s="30"/>
      <c r="AR865" s="29"/>
      <c r="AU865" s="30"/>
      <c r="AW865" s="29"/>
      <c r="AZ865" s="30"/>
      <c r="BB865" s="29"/>
      <c r="BE865" s="30"/>
      <c r="BG865" s="29"/>
      <c r="BJ865" s="30"/>
      <c r="BL865" s="29"/>
      <c r="BO865" s="30"/>
      <c r="BS865" s="65"/>
      <c r="BT865" s="65"/>
      <c r="BU865" s="8"/>
      <c r="BV865" s="8"/>
      <c r="BW865" s="88"/>
      <c r="BX865" s="57"/>
      <c r="BY865" s="8"/>
      <c r="BZ865" s="8"/>
      <c r="CA865" s="8"/>
    </row>
    <row r="866" spans="2:79" ht="18.649999999999999" customHeight="1" thickBot="1">
      <c r="D866" s="254" t="s">
        <v>24</v>
      </c>
      <c r="E866" s="255"/>
      <c r="F866" s="256" t="s">
        <v>25</v>
      </c>
      <c r="G866" s="257"/>
      <c r="H866" s="123"/>
      <c r="I866" s="242" t="s">
        <v>4</v>
      </c>
      <c r="J866" s="243"/>
      <c r="K866" s="244" t="s">
        <v>5</v>
      </c>
      <c r="L866" s="245"/>
      <c r="M866" s="123"/>
      <c r="N866" s="242" t="s">
        <v>6</v>
      </c>
      <c r="O866" s="243"/>
      <c r="P866" s="244" t="s">
        <v>7</v>
      </c>
      <c r="Q866" s="245"/>
      <c r="R866" s="123"/>
      <c r="S866" s="242" t="s">
        <v>34</v>
      </c>
      <c r="T866" s="243"/>
      <c r="U866" s="244" t="s">
        <v>35</v>
      </c>
      <c r="V866" s="245"/>
      <c r="W866" s="123"/>
      <c r="X866" s="242" t="s">
        <v>47</v>
      </c>
      <c r="Y866" s="243"/>
      <c r="Z866" s="244" t="s">
        <v>48</v>
      </c>
      <c r="AA866" s="245"/>
      <c r="AB866" s="127"/>
      <c r="AC866" s="242" t="s">
        <v>63</v>
      </c>
      <c r="AD866" s="243"/>
      <c r="AE866" s="244" t="s">
        <v>8</v>
      </c>
      <c r="AF866" s="245"/>
      <c r="AG866" s="123"/>
      <c r="AH866" s="242" t="s">
        <v>78</v>
      </c>
      <c r="AI866" s="243"/>
      <c r="AJ866" s="244" t="s">
        <v>79</v>
      </c>
      <c r="AK866" s="245"/>
      <c r="AL866" s="127"/>
      <c r="AM866" s="242" t="s">
        <v>67</v>
      </c>
      <c r="AN866" s="243"/>
      <c r="AO866" s="244" t="s">
        <v>66</v>
      </c>
      <c r="AP866" s="245"/>
      <c r="AQ866" s="123"/>
      <c r="AR866" s="242" t="s">
        <v>83</v>
      </c>
      <c r="AS866" s="243"/>
      <c r="AT866" s="244" t="s">
        <v>82</v>
      </c>
      <c r="AU866" s="245"/>
      <c r="AV866" s="127"/>
      <c r="AW866" s="242" t="s">
        <v>71</v>
      </c>
      <c r="AX866" s="243"/>
      <c r="AY866" s="244" t="s">
        <v>70</v>
      </c>
      <c r="AZ866" s="245"/>
      <c r="BA866" s="123"/>
      <c r="BB866" s="124" t="s">
        <v>87</v>
      </c>
      <c r="BC866" s="125"/>
      <c r="BD866" s="122" t="s">
        <v>86</v>
      </c>
      <c r="BE866" s="126"/>
      <c r="BF866" s="127"/>
      <c r="BG866" s="242" t="s">
        <v>74</v>
      </c>
      <c r="BH866" s="243"/>
      <c r="BI866" s="244" t="s">
        <v>75</v>
      </c>
      <c r="BJ866" s="245"/>
      <c r="BK866" s="123"/>
      <c r="BL866" s="242" t="s">
        <v>91</v>
      </c>
      <c r="BM866" s="243"/>
      <c r="BN866" s="244" t="s">
        <v>90</v>
      </c>
      <c r="BO866" s="245"/>
      <c r="BP866" s="123"/>
      <c r="BQ866" s="35" t="s">
        <v>166</v>
      </c>
      <c r="BS866" s="66" t="s">
        <v>121</v>
      </c>
      <c r="BT866" s="65"/>
      <c r="BU866" s="8"/>
      <c r="BV866" s="8"/>
      <c r="BW866" s="88"/>
      <c r="BX866" s="57"/>
      <c r="BY866" s="8"/>
      <c r="BZ866" s="8"/>
      <c r="CA866" s="8"/>
    </row>
    <row r="867" spans="2:79" ht="18.649999999999999" customHeight="1" thickTop="1" thickBot="1">
      <c r="D867" s="15">
        <v>0</v>
      </c>
      <c r="E867" s="145">
        <f t="shared" ref="E867" si="8551">(1/$E$8)*SIN($B864*$F$8)</f>
        <v>0.2384346551189043</v>
      </c>
      <c r="F867" s="15">
        <f t="shared" ref="F867" si="8552">COS($F$8*$B864)</f>
        <v>0.69881344945912593</v>
      </c>
      <c r="G867" s="37">
        <v>0</v>
      </c>
      <c r="I867" s="21">
        <v>0</v>
      </c>
      <c r="J867" s="24">
        <f t="shared" ref="J867" si="8553">(TAN($K$8*$B864))/$J$8</f>
        <v>-4.2914191989468886</v>
      </c>
      <c r="K867" s="22">
        <v>1</v>
      </c>
      <c r="L867" s="23">
        <v>0</v>
      </c>
      <c r="N867" s="21">
        <f t="shared" ref="N867" si="8554">D867*I864+F867*I867-E867*J864-G867*J867</f>
        <v>0</v>
      </c>
      <c r="O867" s="24">
        <f t="shared" ref="O867" si="8555">(D867*J864+E867*I864+F867*J867+G867*I867)</f>
        <v>-2.7604667983722901</v>
      </c>
      <c r="P867" s="22">
        <f t="shared" ref="P867" si="8556">D867*K864+F867*K867-E867*L864-G867*L867</f>
        <v>0.69881344945912593</v>
      </c>
      <c r="Q867" s="23">
        <f t="shared" ref="Q867" si="8557">(D867*L864+E867*K864+F867*L867+G867*K867)</f>
        <v>0</v>
      </c>
      <c r="S867" s="15">
        <v>0</v>
      </c>
      <c r="T867" s="145">
        <f t="shared" ref="T867" si="8558">(1/$T$8)*SIN($B864*$U$8)</f>
        <v>0.32795904451470137</v>
      </c>
      <c r="U867" s="15">
        <f t="shared" ref="U867" si="8559">COS($U$8*$B864)</f>
        <v>0.17884570469831521</v>
      </c>
      <c r="V867" s="37">
        <v>0</v>
      </c>
      <c r="X867" s="21">
        <f t="shared" ref="X867" si="8560">N867*S864+P867*S867-O867*T864-Q867*T867</f>
        <v>0</v>
      </c>
      <c r="Y867" s="24">
        <f t="shared" ref="Y867" si="8561">(N867*T864+O867*S864+P867*T867+Q867*S867)</f>
        <v>-0.26451543867255667</v>
      </c>
      <c r="Z867" s="22">
        <f t="shared" ref="Z867" si="8562">N867*U864+P867*U867-O867*V864-Q867*V867</f>
        <v>8.2728602662997766</v>
      </c>
      <c r="AA867" s="23">
        <f t="shared" ref="AA867" si="8563">(N867*V864+O867*U864+P867*V867+Q867*U867)</f>
        <v>0</v>
      </c>
      <c r="AB867" s="8"/>
      <c r="AC867" s="21">
        <v>0</v>
      </c>
      <c r="AD867" s="24">
        <f t="shared" ref="AD867" si="8564">(TAN($AE$8*$B864))/$AD$8</f>
        <v>-2.8691295490317494</v>
      </c>
      <c r="AE867" s="22">
        <v>1</v>
      </c>
      <c r="AF867" s="23">
        <v>0</v>
      </c>
      <c r="AH867" s="21">
        <f t="shared" ref="AH867" si="8565">X867*AC864+Z867*AC867-Y867*AD864-AA867*AD867</f>
        <v>0</v>
      </c>
      <c r="AI867" s="24">
        <f t="shared" ref="AI867" si="8566">(X867*AD864+Y867*AC864+Z867*AD867+AA867*AC867)</f>
        <v>-24.000423283723915</v>
      </c>
      <c r="AJ867" s="22">
        <f t="shared" ref="AJ867" si="8567">X867*AE864+Z867*AE867-Y867*AF864-AA867*AF867</f>
        <v>8.2728602662997766</v>
      </c>
      <c r="AK867" s="23">
        <f t="shared" ref="AK867" si="8568">(X867*AF864+Y867*AE864+Z867*AF867+AA867*AE867)</f>
        <v>0</v>
      </c>
      <c r="AL867" s="8"/>
      <c r="AM867" s="15">
        <v>0</v>
      </c>
      <c r="AN867" s="85">
        <f t="shared" ref="AN867" si="8569">(1/$AN$8)*SIN($B864*$AO$8)</f>
        <v>0.32795904451470137</v>
      </c>
      <c r="AO867" s="25">
        <f t="shared" ref="AO867" si="8570">COS($AO$8*$B864)</f>
        <v>0.17884570469831521</v>
      </c>
      <c r="AP867" s="37">
        <v>0</v>
      </c>
      <c r="AR867" s="21">
        <f t="shared" ref="AR867" si="8571">AH867*AM864+AJ867*AM867-AI867*AN864-AK867*AN867</f>
        <v>0</v>
      </c>
      <c r="AS867" s="24">
        <f t="shared" ref="AS867" si="8572">(AH867*AN864+AI867*AM864+AJ867*AN867+AK867*AM867)</f>
        <v>-1.5792132668961432</v>
      </c>
      <c r="AT867" s="22">
        <f t="shared" ref="AT867" si="8573">AH867*AO864+AJ867*AO867-AI867*AP864-AK867*AP867</f>
        <v>72.319968516903458</v>
      </c>
      <c r="AU867" s="23">
        <f t="shared" ref="AU867" si="8574">(AH867*AP864+AI867*AO864+AJ867*AP867+AK867*AO867)</f>
        <v>0</v>
      </c>
      <c r="AV867" s="8"/>
      <c r="AW867" s="21">
        <v>0</v>
      </c>
      <c r="AX867" s="24">
        <f t="shared" ref="AX867" si="8575">(TAN($AY$8*$B864))/$AX$8</f>
        <v>-4.2914191989468886</v>
      </c>
      <c r="AY867" s="22">
        <v>1</v>
      </c>
      <c r="AZ867" s="23">
        <v>0</v>
      </c>
      <c r="BB867" s="21">
        <f t="shared" ref="BB867" si="8576">AR867*AW864+AT867*AW867-AS867*AX864-AU867*AX867</f>
        <v>0</v>
      </c>
      <c r="BC867" s="24">
        <f t="shared" ref="BC867" si="8577">(AR867*AX864+AS867*AW864+AT867*AX867+AU867*AW867)</f>
        <v>-311.93451462757019</v>
      </c>
      <c r="BD867" s="22">
        <f t="shared" ref="BD867" si="8578">AR867*AY864+AT867*AY867-AS867*AZ864-AU867*AZ867</f>
        <v>72.319968516903458</v>
      </c>
      <c r="BE867" s="23">
        <f t="shared" ref="BE867" si="8579">(AR867*AZ864+AS867*AY864+AT867*AZ867+AU867*AY867)</f>
        <v>0</v>
      </c>
      <c r="BF867" s="8"/>
      <c r="BG867" s="15">
        <v>0</v>
      </c>
      <c r="BH867" s="85">
        <f t="shared" ref="BH867" si="8580">(1/$BH$8)*SIN($B864*$BI$8)</f>
        <v>0.23844065583229562</v>
      </c>
      <c r="BI867" s="25">
        <f t="shared" ref="BI867" si="8581">COS($BI$8*$B864)</f>
        <v>0.69879502203177057</v>
      </c>
      <c r="BJ867" s="37">
        <v>0</v>
      </c>
      <c r="BL867" s="21">
        <f t="shared" ref="BL867" si="8582">BB867*BG864+BD867*BG867-BC867*BH864-BE867*BH867</f>
        <v>0</v>
      </c>
      <c r="BM867" s="24">
        <f t="shared" ref="BM867" si="8583">(BB867*BH864+BC867*BG864+BD867*BH867+BE867*BG867)</f>
        <v>-200.73426529870116</v>
      </c>
      <c r="BN867" s="22">
        <f t="shared" ref="BN867" si="8584">BB867*BI864+BD867*BI867-BC867*BJ864-BE867*BJ867</f>
        <v>719.93766619384633</v>
      </c>
      <c r="BO867" s="23">
        <f t="shared" ref="BO867" si="8585">(BB867*BJ864+BC867*BI864+BD867*BJ867+BE867*BI867)</f>
        <v>0</v>
      </c>
      <c r="BQ867" s="38">
        <f t="shared" ref="BQ867" si="8586">(180/PI())*ATAN(-1*(($BL$8*BM864+BO864+$BL$8*BM867+BO867)/($BL$8*BL864+BN864+$BL$8*BL867+BN867)))</f>
        <v>-58.839920194369348</v>
      </c>
      <c r="BS867" s="67">
        <f t="shared" ref="BS867" si="8587">20*LOG(((($BL$8*BL864+BN864-$BL$8*BL867-BN867)^2+($BL$8*BM864+BO864-$BL$8*BM867-BO867)^2)/(($BL$8*BL864+BN864+$BL$8*BL867+BN867)^2+($BL$8*BM864+BO864+$BL$8*BM867+BO867)^2))^0.5)</f>
        <v>-2.2434795551114181E-6</v>
      </c>
      <c r="BT867" s="65"/>
      <c r="BU867" s="8"/>
      <c r="BV867" s="8"/>
      <c r="BW867" s="88"/>
      <c r="BX867" s="57"/>
      <c r="BY867" s="8"/>
      <c r="BZ867" s="8"/>
      <c r="CA867" s="8"/>
    </row>
    <row r="868" spans="2:79" ht="18.649999999999999" customHeight="1">
      <c r="BS868" s="32"/>
      <c r="BU868" s="8"/>
      <c r="BV868" s="8"/>
      <c r="BW868" s="88"/>
      <c r="BX868" s="57"/>
      <c r="BY868" s="8"/>
      <c r="BZ868" s="8"/>
      <c r="CA868" s="8"/>
    </row>
    <row r="869" spans="2:79" ht="18.649999999999999" customHeight="1" thickBot="1">
      <c r="D869" s="8"/>
      <c r="E869" s="8" t="s">
        <v>93</v>
      </c>
      <c r="F869" s="8"/>
      <c r="G869" s="8"/>
      <c r="H869" s="8"/>
      <c r="I869" s="8"/>
      <c r="J869" s="8" t="s">
        <v>94</v>
      </c>
      <c r="K869" s="8"/>
      <c r="L869" s="8"/>
      <c r="M869" s="8"/>
      <c r="N869" s="8"/>
      <c r="O869" s="8" t="s">
        <v>95</v>
      </c>
      <c r="P869" s="8"/>
      <c r="Q869" s="8"/>
      <c r="R869" s="8"/>
      <c r="S869" s="8"/>
      <c r="T869" s="8" t="s">
        <v>96</v>
      </c>
      <c r="U869" s="8"/>
      <c r="V869" s="8"/>
      <c r="W869" s="8"/>
      <c r="X869" s="8"/>
      <c r="Y869" s="8" t="s">
        <v>97</v>
      </c>
      <c r="Z869" s="8"/>
      <c r="AA869" s="8"/>
      <c r="AB869" s="8"/>
      <c r="AC869" s="8"/>
      <c r="AD869" s="8" t="s">
        <v>98</v>
      </c>
      <c r="AE869" s="8"/>
      <c r="AF869" s="8"/>
      <c r="AG869" s="8"/>
      <c r="AH869" s="8"/>
      <c r="AI869" s="8" t="s">
        <v>99</v>
      </c>
      <c r="AJ869" s="8"/>
      <c r="AK869" s="8"/>
      <c r="AL869" s="8"/>
      <c r="AM869" s="8"/>
      <c r="AN869" s="8" t="s">
        <v>96</v>
      </c>
      <c r="AO869" s="8"/>
      <c r="AP869" s="8"/>
      <c r="AQ869" s="8"/>
      <c r="AR869" s="8"/>
      <c r="AS869" s="8" t="s">
        <v>100</v>
      </c>
      <c r="AT869" s="8"/>
      <c r="AU869" s="8"/>
      <c r="AV869" s="8"/>
      <c r="AW869" s="8"/>
      <c r="AX869" s="8" t="s">
        <v>94</v>
      </c>
      <c r="AY869" s="8"/>
      <c r="AZ869" s="8"/>
      <c r="BA869" s="8"/>
      <c r="BB869" s="8"/>
      <c r="BC869" s="8" t="s">
        <v>101</v>
      </c>
      <c r="BD869" s="8"/>
      <c r="BE869" s="8"/>
      <c r="BF869" s="8"/>
      <c r="BG869" s="8"/>
      <c r="BH869" s="8" t="s">
        <v>96</v>
      </c>
      <c r="BI869" s="8"/>
      <c r="BJ869" s="8"/>
      <c r="BK869" s="8"/>
      <c r="BL869" s="8"/>
      <c r="BM869" s="8" t="s">
        <v>102</v>
      </c>
      <c r="BN869" s="8"/>
      <c r="BO869" s="8"/>
      <c r="BP869" s="8"/>
      <c r="BU869" s="8"/>
      <c r="BV869" s="8"/>
      <c r="BW869" s="88"/>
      <c r="BX869" s="57"/>
      <c r="BY869" s="8"/>
      <c r="BZ869" s="8"/>
      <c r="CA869" s="8"/>
    </row>
    <row r="870" spans="2:79" ht="18.649999999999999" customHeight="1" thickBot="1">
      <c r="B870" s="16"/>
      <c r="D870" s="250" t="s">
        <v>22</v>
      </c>
      <c r="E870" s="251"/>
      <c r="F870" s="252" t="s">
        <v>23</v>
      </c>
      <c r="G870" s="253"/>
      <c r="H870" s="123"/>
      <c r="I870" s="242" t="s">
        <v>1</v>
      </c>
      <c r="J870" s="243"/>
      <c r="K870" s="244" t="s">
        <v>2</v>
      </c>
      <c r="L870" s="245"/>
      <c r="M870" s="123"/>
      <c r="N870" s="242" t="s">
        <v>43</v>
      </c>
      <c r="O870" s="243"/>
      <c r="P870" s="244" t="s">
        <v>44</v>
      </c>
      <c r="Q870" s="245"/>
      <c r="R870" s="123"/>
      <c r="S870" s="242" t="s">
        <v>32</v>
      </c>
      <c r="T870" s="243"/>
      <c r="U870" s="244" t="s">
        <v>33</v>
      </c>
      <c r="V870" s="245"/>
      <c r="W870" s="123"/>
      <c r="X870" s="242" t="s">
        <v>45</v>
      </c>
      <c r="Y870" s="243"/>
      <c r="Z870" s="244" t="s">
        <v>46</v>
      </c>
      <c r="AA870" s="245"/>
      <c r="AB870" s="127"/>
      <c r="AC870" s="242" t="s">
        <v>62</v>
      </c>
      <c r="AD870" s="243"/>
      <c r="AE870" s="244" t="s">
        <v>3</v>
      </c>
      <c r="AF870" s="245"/>
      <c r="AG870" s="123"/>
      <c r="AH870" s="242" t="s">
        <v>76</v>
      </c>
      <c r="AI870" s="243"/>
      <c r="AJ870" s="244" t="s">
        <v>77</v>
      </c>
      <c r="AK870" s="245"/>
      <c r="AL870" s="127"/>
      <c r="AM870" s="242" t="s">
        <v>64</v>
      </c>
      <c r="AN870" s="243"/>
      <c r="AO870" s="244" t="s">
        <v>65</v>
      </c>
      <c r="AP870" s="245"/>
      <c r="AQ870" s="123"/>
      <c r="AR870" s="242" t="s">
        <v>80</v>
      </c>
      <c r="AS870" s="243"/>
      <c r="AT870" s="244" t="s">
        <v>81</v>
      </c>
      <c r="AU870" s="245"/>
      <c r="AV870" s="127"/>
      <c r="AW870" s="242" t="s">
        <v>68</v>
      </c>
      <c r="AX870" s="243"/>
      <c r="AY870" s="244" t="s">
        <v>69</v>
      </c>
      <c r="AZ870" s="245"/>
      <c r="BA870" s="123"/>
      <c r="BB870" s="246" t="s">
        <v>84</v>
      </c>
      <c r="BC870" s="247"/>
      <c r="BD870" s="248" t="s">
        <v>85</v>
      </c>
      <c r="BE870" s="249"/>
      <c r="BF870" s="127"/>
      <c r="BG870" s="242" t="s">
        <v>72</v>
      </c>
      <c r="BH870" s="243"/>
      <c r="BI870" s="244" t="s">
        <v>73</v>
      </c>
      <c r="BJ870" s="245"/>
      <c r="BK870" s="123"/>
      <c r="BL870" s="242" t="s">
        <v>88</v>
      </c>
      <c r="BM870" s="243"/>
      <c r="BN870" s="244" t="s">
        <v>89</v>
      </c>
      <c r="BO870" s="245"/>
      <c r="BP870" s="123"/>
      <c r="BQ870" s="19" t="s">
        <v>165</v>
      </c>
      <c r="BS870" s="63" t="s">
        <v>120</v>
      </c>
      <c r="BT870" s="4"/>
      <c r="BU870" s="8"/>
      <c r="BV870" s="8"/>
      <c r="BW870" s="88"/>
      <c r="BX870" s="57"/>
      <c r="BY870" s="8"/>
      <c r="BZ870" s="8"/>
      <c r="CA870" s="8"/>
    </row>
    <row r="871" spans="2:79" ht="18.649999999999999" customHeight="1" thickTop="1" thickBot="1">
      <c r="B871" s="39">
        <v>2.42</v>
      </c>
      <c r="D871" s="25">
        <f t="shared" ref="D871" si="8588">COS($F$8*$B871)</f>
        <v>0.69404690713792416</v>
      </c>
      <c r="E871" s="26">
        <v>0</v>
      </c>
      <c r="F871" s="10">
        <v>0</v>
      </c>
      <c r="G871" s="85">
        <f t="shared" ref="G871" si="8589">$E$8*SIN($B871*$F$8)</f>
        <v>2.15978934533684</v>
      </c>
      <c r="I871" s="21">
        <v>1</v>
      </c>
      <c r="J871" s="24">
        <v>0</v>
      </c>
      <c r="K871" s="22">
        <v>0</v>
      </c>
      <c r="L871" s="23">
        <v>0</v>
      </c>
      <c r="N871" s="21">
        <f t="shared" ref="N871" si="8590">D871*I871+F871*I874-E871*J871-G871*J874</f>
        <v>9.4969548645849944</v>
      </c>
      <c r="O871" s="24">
        <f t="shared" ref="O871" si="8591">(D871*J871+E871*I871+F871*J874+G871*I874)</f>
        <v>0</v>
      </c>
      <c r="P871" s="22">
        <f t="shared" ref="P871" si="8592">D871*K871+F871*K874-E871*L871-G871*L874</f>
        <v>0</v>
      </c>
      <c r="Q871" s="23">
        <f t="shared" ref="Q871" si="8593">(D871*L871+E871*K871+F871*L874+G871*K874)</f>
        <v>2.15978934533684</v>
      </c>
      <c r="S871" s="25">
        <f t="shared" ref="S871" si="8594">COS($U$8*$B871)</f>
        <v>0.16742930693217534</v>
      </c>
      <c r="T871" s="26">
        <v>0</v>
      </c>
      <c r="U871" s="10">
        <v>0</v>
      </c>
      <c r="V871" s="85">
        <f t="shared" ref="V871" si="8595">$T$8*SIN($B871*$U$8)</f>
        <v>2.9576522521455937</v>
      </c>
      <c r="X871" s="21">
        <f t="shared" ref="X871" si="8596">N871*S871+P871*S874-O871*T871-Q871*T874</f>
        <v>0.88030125745522081</v>
      </c>
      <c r="Y871" s="24">
        <f t="shared" ref="Y871" si="8597">(N871*T871+O871*S871+P871*T874+Q871*S874)</f>
        <v>0</v>
      </c>
      <c r="Z871" s="22">
        <f t="shared" ref="Z871" si="8598">N871*U871+P871*U874-O871*V871-Q871*V874</f>
        <v>0</v>
      </c>
      <c r="AA871" s="23">
        <f t="shared" ref="AA871" si="8599">(N871*V871+O871*U871+P871*V874+Q871*U874)</f>
        <v>28.450301976974103</v>
      </c>
      <c r="AB871" s="8"/>
      <c r="AC871" s="21">
        <v>1</v>
      </c>
      <c r="AD871" s="24">
        <v>0</v>
      </c>
      <c r="AE871" s="22">
        <v>0</v>
      </c>
      <c r="AF871" s="23">
        <v>0</v>
      </c>
      <c r="AH871" s="21">
        <f t="shared" ref="AH871" si="8600">X871*AC871+Z871*AC874-Y871*AD871-AA871*AD874</f>
        <v>79.156025050781352</v>
      </c>
      <c r="AI871" s="24">
        <f t="shared" ref="AI871" si="8601">(X871*AD871+Y871*AC871+Z871*AD874+AA871*AC874)</f>
        <v>0</v>
      </c>
      <c r="AJ871" s="22">
        <f t="shared" ref="AJ871" si="8602">X871*AE871+Z871*AE874-Y871*AF871-AA871*AF874</f>
        <v>0</v>
      </c>
      <c r="AK871" s="23">
        <f t="shared" ref="AK871" si="8603">(X871*AF871+Y871*AE871+Z871*AF874+AA871*AE874)</f>
        <v>28.450301976974103</v>
      </c>
      <c r="AL871" s="8"/>
      <c r="AM871" s="25">
        <f t="shared" ref="AM871" si="8604">COS($AO$8*$B871)</f>
        <v>0.16742930693217534</v>
      </c>
      <c r="AN871" s="26">
        <v>0</v>
      </c>
      <c r="AO871" s="10">
        <v>0</v>
      </c>
      <c r="AP871" s="85">
        <f t="shared" ref="AP871" si="8605">$AN$8*SIN($B871*$AO$8)</f>
        <v>2.9576522521455937</v>
      </c>
      <c r="AR871" s="21">
        <f t="shared" ref="AR871" si="8606">AH871*AM871+AJ871*AM874-AI871*AN871-AK871*AN874</f>
        <v>3.9034717786004869</v>
      </c>
      <c r="AS871" s="24">
        <f t="shared" ref="AS871" si="8607">(AH871*AN871+AI871*AM871+AJ871*AN874+AK871*AM874)</f>
        <v>0</v>
      </c>
      <c r="AT871" s="22">
        <f t="shared" ref="AT871" si="8608">AH871*AO871+AJ871*AO874-AI871*AP871-AK871*AP874</f>
        <v>0</v>
      </c>
      <c r="AU871" s="23">
        <f t="shared" ref="AU871" si="8609">(AH871*AP871+AI871*AO871+AJ871*AP874+AK871*AO874)</f>
        <v>238.87941010435236</v>
      </c>
      <c r="AV871" s="8"/>
      <c r="AW871" s="21">
        <v>1</v>
      </c>
      <c r="AX871" s="24">
        <v>0</v>
      </c>
      <c r="AY871" s="22">
        <v>0</v>
      </c>
      <c r="AZ871" s="23">
        <v>0</v>
      </c>
      <c r="BB871" s="21">
        <f t="shared" ref="BB871" si="8610">AR871*AW871+AT871*AW874-AS871*AX871-AU871*AX874</f>
        <v>977.53243453742391</v>
      </c>
      <c r="BC871" s="24">
        <f t="shared" ref="BC871" si="8611">(AR871*AX871+AS871*AW871+AT871*AX874+AU871*AW874)</f>
        <v>0</v>
      </c>
      <c r="BD871" s="22">
        <f t="shared" ref="BD871" si="8612">AR871*AY871+AT871*AY874-AS871*AZ871-AU871*AZ874</f>
        <v>0</v>
      </c>
      <c r="BE871" s="23">
        <f t="shared" ref="BE871" si="8613">(AR871*AZ871+AS871*AY871+AT871*AZ874+AU871*AY874)</f>
        <v>238.87941010435236</v>
      </c>
      <c r="BF871" s="8"/>
      <c r="BG871" s="25">
        <f t="shared" ref="BG871" si="8614">COS($BI$8*$B871)</f>
        <v>0.69402820598799941</v>
      </c>
      <c r="BH871" s="26">
        <v>0</v>
      </c>
      <c r="BI871" s="10">
        <v>0</v>
      </c>
      <c r="BJ871" s="85">
        <f t="shared" ref="BJ871" si="8615">$BH$8*SIN($B871*$BI$8)</f>
        <v>2.1598434303526983</v>
      </c>
      <c r="BL871" s="21">
        <f t="shared" ref="BL871" si="8616">BB871*BG871+BD871*BG874-BC871*BH871-BE871*BH874</f>
        <v>621.10817910815501</v>
      </c>
      <c r="BM871" s="24">
        <f t="shared" ref="BM871" si="8617">(BB871*BH871+BC871*BG871+BD871*BH874+BE871*BG874)</f>
        <v>0</v>
      </c>
      <c r="BN871" s="22">
        <f t="shared" ref="BN871" si="8618">BB871*BI871+BD871*BI874-BC871*BJ871-BE871*BJ874</f>
        <v>0</v>
      </c>
      <c r="BO871" s="23">
        <f t="shared" ref="BO871" si="8619">(BB871*BJ871+BC871*BI871+BD871*BJ874+BE871*BI874)</f>
        <v>2277.106055134529</v>
      </c>
      <c r="BQ871" s="27">
        <f t="shared" ref="BQ871" si="8620">20*LOG((2*$BL$8)/(($BL$8*BL871+BN871+$BL$8*BL874+BN874)^2+($BL$8*BM871+BO871+$BL$8*BM874+BO874)^2)^0.5)</f>
        <v>-61.750411602955644</v>
      </c>
      <c r="BS871" s="64">
        <f t="shared" ref="BS871" si="8621">((BL871^2+BM871^2)/(BL874^2+BM874^2))^0.5</f>
        <v>3.6660139900714768</v>
      </c>
      <c r="BT871" s="4"/>
      <c r="BU871" s="8"/>
      <c r="BV871" s="8"/>
      <c r="BW871" s="88"/>
      <c r="BX871" s="57"/>
      <c r="BY871" s="8"/>
      <c r="BZ871" s="8"/>
      <c r="CA871" s="8"/>
    </row>
    <row r="872" spans="2:79" ht="18.649999999999999" customHeight="1" thickBot="1">
      <c r="D872" s="25"/>
      <c r="E872" s="10"/>
      <c r="F872" s="10"/>
      <c r="G872" s="31"/>
      <c r="I872" s="29"/>
      <c r="L872" s="30"/>
      <c r="N872" s="29"/>
      <c r="Q872" s="30"/>
      <c r="S872" s="29"/>
      <c r="V872" s="30"/>
      <c r="X872" s="29"/>
      <c r="AA872" s="30"/>
      <c r="AC872" s="29"/>
      <c r="AF872" s="30"/>
      <c r="AH872" s="29"/>
      <c r="AK872" s="30"/>
      <c r="AM872" s="29"/>
      <c r="AP872" s="30"/>
      <c r="AR872" s="29"/>
      <c r="AU872" s="30"/>
      <c r="AW872" s="29"/>
      <c r="AZ872" s="30"/>
      <c r="BB872" s="29"/>
      <c r="BE872" s="30"/>
      <c r="BG872" s="29"/>
      <c r="BJ872" s="30"/>
      <c r="BL872" s="29"/>
      <c r="BO872" s="30"/>
      <c r="BS872" s="65"/>
      <c r="BT872" s="65"/>
      <c r="BU872" s="8"/>
      <c r="BV872" s="8"/>
      <c r="BW872" s="88"/>
      <c r="BX872" s="57"/>
      <c r="BY872" s="8"/>
      <c r="BZ872" s="8"/>
      <c r="CA872" s="8"/>
    </row>
    <row r="873" spans="2:79" ht="18.649999999999999" customHeight="1" thickBot="1">
      <c r="D873" s="254" t="s">
        <v>24</v>
      </c>
      <c r="E873" s="255"/>
      <c r="F873" s="256" t="s">
        <v>25</v>
      </c>
      <c r="G873" s="257"/>
      <c r="H873" s="123"/>
      <c r="I873" s="242" t="s">
        <v>4</v>
      </c>
      <c r="J873" s="243"/>
      <c r="K873" s="244" t="s">
        <v>5</v>
      </c>
      <c r="L873" s="245"/>
      <c r="M873" s="123"/>
      <c r="N873" s="242" t="s">
        <v>6</v>
      </c>
      <c r="O873" s="243"/>
      <c r="P873" s="244" t="s">
        <v>7</v>
      </c>
      <c r="Q873" s="245"/>
      <c r="R873" s="123"/>
      <c r="S873" s="242" t="s">
        <v>34</v>
      </c>
      <c r="T873" s="243"/>
      <c r="U873" s="244" t="s">
        <v>35</v>
      </c>
      <c r="V873" s="245"/>
      <c r="W873" s="123"/>
      <c r="X873" s="242" t="s">
        <v>47</v>
      </c>
      <c r="Y873" s="243"/>
      <c r="Z873" s="244" t="s">
        <v>48</v>
      </c>
      <c r="AA873" s="245"/>
      <c r="AB873" s="127"/>
      <c r="AC873" s="242" t="s">
        <v>63</v>
      </c>
      <c r="AD873" s="243"/>
      <c r="AE873" s="244" t="s">
        <v>8</v>
      </c>
      <c r="AF873" s="245"/>
      <c r="AG873" s="123"/>
      <c r="AH873" s="242" t="s">
        <v>78</v>
      </c>
      <c r="AI873" s="243"/>
      <c r="AJ873" s="244" t="s">
        <v>79</v>
      </c>
      <c r="AK873" s="245"/>
      <c r="AL873" s="127"/>
      <c r="AM873" s="242" t="s">
        <v>67</v>
      </c>
      <c r="AN873" s="243"/>
      <c r="AO873" s="244" t="s">
        <v>66</v>
      </c>
      <c r="AP873" s="245"/>
      <c r="AQ873" s="123"/>
      <c r="AR873" s="242" t="s">
        <v>83</v>
      </c>
      <c r="AS873" s="243"/>
      <c r="AT873" s="244" t="s">
        <v>82</v>
      </c>
      <c r="AU873" s="245"/>
      <c r="AV873" s="127"/>
      <c r="AW873" s="242" t="s">
        <v>71</v>
      </c>
      <c r="AX873" s="243"/>
      <c r="AY873" s="244" t="s">
        <v>70</v>
      </c>
      <c r="AZ873" s="245"/>
      <c r="BA873" s="123"/>
      <c r="BB873" s="124" t="s">
        <v>87</v>
      </c>
      <c r="BC873" s="125"/>
      <c r="BD873" s="122" t="s">
        <v>86</v>
      </c>
      <c r="BE873" s="126"/>
      <c r="BF873" s="127"/>
      <c r="BG873" s="242" t="s">
        <v>74</v>
      </c>
      <c r="BH873" s="243"/>
      <c r="BI873" s="244" t="s">
        <v>75</v>
      </c>
      <c r="BJ873" s="245"/>
      <c r="BK873" s="123"/>
      <c r="BL873" s="242" t="s">
        <v>91</v>
      </c>
      <c r="BM873" s="243"/>
      <c r="BN873" s="244" t="s">
        <v>90</v>
      </c>
      <c r="BO873" s="245"/>
      <c r="BP873" s="123"/>
      <c r="BQ873" s="35" t="s">
        <v>166</v>
      </c>
      <c r="BS873" s="66" t="s">
        <v>121</v>
      </c>
      <c r="BT873" s="65"/>
      <c r="BU873" s="8"/>
      <c r="BV873" s="8"/>
      <c r="BW873" s="88"/>
      <c r="BX873" s="57"/>
      <c r="BY873" s="8"/>
      <c r="BZ873" s="8"/>
      <c r="CA873" s="8"/>
    </row>
    <row r="874" spans="2:79" ht="18.649999999999999" customHeight="1" thickTop="1" thickBot="1">
      <c r="D874" s="15">
        <v>0</v>
      </c>
      <c r="E874" s="145">
        <f t="shared" ref="E874" si="8622">(1/$E$8)*SIN($B871*$F$8)</f>
        <v>0.23997659392631554</v>
      </c>
      <c r="F874" s="15">
        <f t="shared" ref="F874" si="8623">COS($F$8*$B871)</f>
        <v>0.69404690713792416</v>
      </c>
      <c r="G874" s="37">
        <v>0</v>
      </c>
      <c r="I874" s="21">
        <v>0</v>
      </c>
      <c r="J874" s="24">
        <f t="shared" ref="J874" si="8624">(TAN($K$8*$B871))/$J$8</f>
        <v>-4.0758178460567285</v>
      </c>
      <c r="K874" s="22">
        <v>1</v>
      </c>
      <c r="L874" s="23">
        <v>0</v>
      </c>
      <c r="N874" s="21">
        <f t="shared" ref="N874" si="8625">D874*I871+F874*I874-E874*J871-G874*J874</f>
        <v>0</v>
      </c>
      <c r="O874" s="24">
        <f t="shared" ref="O874" si="8626">(D874*J871+E874*I871+F874*J874+G874*I874)</f>
        <v>-2.5888321761869126</v>
      </c>
      <c r="P874" s="22">
        <f t="shared" ref="P874" si="8627">D874*K871+F874*K874-E874*L871-G874*L874</f>
        <v>0.69404690713792416</v>
      </c>
      <c r="Q874" s="23">
        <f t="shared" ref="Q874" si="8628">(D874*L871+E874*K871+F874*L874+G874*K874)</f>
        <v>0</v>
      </c>
      <c r="S874" s="15">
        <v>0</v>
      </c>
      <c r="T874" s="145">
        <f t="shared" ref="T874" si="8629">(1/$T$8)*SIN($B871*$U$8)</f>
        <v>0.32862802801617708</v>
      </c>
      <c r="U874" s="15">
        <f t="shared" ref="U874" si="8630">COS($U$8*$B871)</f>
        <v>0.16742930693217534</v>
      </c>
      <c r="V874" s="37">
        <v>0</v>
      </c>
      <c r="X874" s="21">
        <f t="shared" ref="X874" si="8631">N874*S871+P874*S874-O874*T871-Q874*T874</f>
        <v>0</v>
      </c>
      <c r="Y874" s="24">
        <f t="shared" ref="Y874" si="8632">(N874*T871+O874*S871+P874*T874+Q874*S874)</f>
        <v>-0.20536311057922721</v>
      </c>
      <c r="Z874" s="22">
        <f t="shared" ref="Z874" si="8633">N874*U871+P874*U874-O874*V871-Q874*V874</f>
        <v>7.7730691089667232</v>
      </c>
      <c r="AA874" s="23">
        <f t="shared" ref="AA874" si="8634">(N874*V871+O874*U871+P874*V874+Q874*U874)</f>
        <v>0</v>
      </c>
      <c r="AB874" s="8"/>
      <c r="AC874" s="21">
        <v>0</v>
      </c>
      <c r="AD874" s="24">
        <f t="shared" ref="AD874" si="8635">(TAN($AE$8*$B871))/$AD$8</f>
        <v>-2.7513143395341677</v>
      </c>
      <c r="AE874" s="22">
        <v>1</v>
      </c>
      <c r="AF874" s="23">
        <v>0</v>
      </c>
      <c r="AH874" s="21">
        <f t="shared" ref="AH874" si="8636">X874*AC871+Z874*AC874-Y874*AD871-AA874*AD874</f>
        <v>0</v>
      </c>
      <c r="AI874" s="24">
        <f t="shared" ref="AI874" si="8637">(X874*AD871+Y874*AC871+Z874*AD874+AA874*AC874)</f>
        <v>-21.591519612269451</v>
      </c>
      <c r="AJ874" s="22">
        <f t="shared" ref="AJ874" si="8638">X874*AE871+Z874*AE874-Y874*AF871-AA874*AF874</f>
        <v>7.7730691089667232</v>
      </c>
      <c r="AK874" s="23">
        <f t="shared" ref="AK874" si="8639">(X874*AF871+Y874*AE871+Z874*AF874+AA874*AE874)</f>
        <v>0</v>
      </c>
      <c r="AL874" s="8"/>
      <c r="AM874" s="15">
        <v>0</v>
      </c>
      <c r="AN874" s="85">
        <f t="shared" ref="AN874" si="8640">(1/$AN$8)*SIN($B871*$AO$8)</f>
        <v>0.32862802801617708</v>
      </c>
      <c r="AO874" s="25">
        <f t="shared" ref="AO874" si="8641">COS($AO$8*$B871)</f>
        <v>0.16742930693217534</v>
      </c>
      <c r="AP874" s="37">
        <v>0</v>
      </c>
      <c r="AR874" s="21">
        <f t="shared" ref="AR874" si="8642">AH874*AM871+AJ874*AM874-AI874*AN871-AK874*AN874</f>
        <v>0</v>
      </c>
      <c r="AS874" s="24">
        <f t="shared" ref="AS874" si="8643">(AH874*AN871+AI874*AM871+AJ874*AN874+AK874*AM874)</f>
        <v>-1.0606047913815484</v>
      </c>
      <c r="AT874" s="22">
        <f t="shared" ref="AT874" si="8644">AH874*AO871+AJ874*AO874-AI874*AP871-AK874*AP874</f>
        <v>65.161646182124699</v>
      </c>
      <c r="AU874" s="23">
        <f t="shared" ref="AU874" si="8645">(AH874*AP871+AI874*AO871+AJ874*AP874+AK874*AO874)</f>
        <v>0</v>
      </c>
      <c r="AV874" s="8"/>
      <c r="AW874" s="21">
        <v>0</v>
      </c>
      <c r="AX874" s="24">
        <f t="shared" ref="AX874" si="8646">(TAN($AY$8*$B871))/$AX$8</f>
        <v>-4.0758178460567285</v>
      </c>
      <c r="AY874" s="22">
        <v>1</v>
      </c>
      <c r="AZ874" s="23">
        <v>0</v>
      </c>
      <c r="BB874" s="21">
        <f t="shared" ref="BB874" si="8647">AR874*AW871+AT874*AW874-AS874*AX871-AU874*AX874</f>
        <v>0</v>
      </c>
      <c r="BC874" s="24">
        <f t="shared" ref="BC874" si="8648">(AR874*AX871+AS874*AW871+AT874*AX874+AU874*AW874)</f>
        <v>-266.64760517891966</v>
      </c>
      <c r="BD874" s="22">
        <f t="shared" ref="BD874" si="8649">AR874*AY871+AT874*AY874-AS874*AZ871-AU874*AZ874</f>
        <v>65.161646182124699</v>
      </c>
      <c r="BE874" s="23">
        <f t="shared" ref="BE874" si="8650">(AR874*AZ871+AS874*AY871+AT874*AZ874+AU874*AY874)</f>
        <v>0</v>
      </c>
      <c r="BF874" s="8"/>
      <c r="BG874" s="15">
        <v>0</v>
      </c>
      <c r="BH874" s="85">
        <f t="shared" ref="BH874" si="8651">(1/$BH$8)*SIN($B871*$BI$8)</f>
        <v>0.23998260337252203</v>
      </c>
      <c r="BI874" s="25">
        <f t="shared" ref="BI874" si="8652">COS($BI$8*$B871)</f>
        <v>0.69402820598799941</v>
      </c>
      <c r="BJ874" s="37">
        <v>0</v>
      </c>
      <c r="BL874" s="21">
        <f t="shared" ref="BL874" si="8653">BB874*BG871+BD874*BG874-BC874*BH871-BE874*BH874</f>
        <v>0</v>
      </c>
      <c r="BM874" s="24">
        <f t="shared" ref="BM874" si="8654">(BB874*BH871+BC874*BG871+BD874*BH874+BE874*BG874)</f>
        <v>-169.42329756249654</v>
      </c>
      <c r="BN874" s="22">
        <f t="shared" ref="BN874" si="8655">BB874*BI871+BD874*BI874-BC874*BJ871-BE874*BJ874</f>
        <v>621.1410986639745</v>
      </c>
      <c r="BO874" s="23">
        <f t="shared" ref="BO874" si="8656">(BB874*BJ871+BC874*BI871+BD874*BJ874+BE874*BI874)</f>
        <v>0</v>
      </c>
      <c r="BQ874" s="38">
        <f t="shared" ref="BQ874" si="8657">(180/PI())*ATAN(-1*(($BL$8*BM871+BO871+$BL$8*BM874+BO874)/($BL$8*BL871+BN871+$BL$8*BL874+BN874)))</f>
        <v>-59.48528464273403</v>
      </c>
      <c r="BS874" s="67">
        <f t="shared" ref="BS874" si="8658">20*LOG(((($BL$8*BL871+BN871-$BL$8*BL874-BN874)^2+($BL$8*BM871+BO871-$BL$8*BM874-BO874)^2)/(($BL$8*BL871+BN871+$BL$8*BL874+BN874)^2+($BL$8*BM871+BO871+$BL$8*BM874+BO874)^2))^0.5)</f>
        <v>-2.9023066457018176E-6</v>
      </c>
      <c r="BT874" s="65"/>
      <c r="BU874" s="8"/>
      <c r="BV874" s="8"/>
      <c r="BW874" s="88"/>
      <c r="BX874" s="57"/>
      <c r="BY874" s="8"/>
      <c r="BZ874" s="8"/>
      <c r="CA874" s="8"/>
    </row>
    <row r="875" spans="2:79" ht="18.649999999999999" customHeight="1">
      <c r="BS875" s="32"/>
      <c r="BU875" s="8"/>
      <c r="BV875" s="8"/>
      <c r="BW875" s="88"/>
      <c r="BX875" s="57"/>
      <c r="BY875" s="8"/>
      <c r="BZ875" s="8"/>
      <c r="CA875" s="8"/>
    </row>
    <row r="876" spans="2:79" ht="18.649999999999999" customHeight="1" thickBot="1">
      <c r="D876" s="8"/>
      <c r="E876" s="8" t="s">
        <v>93</v>
      </c>
      <c r="F876" s="8"/>
      <c r="G876" s="8"/>
      <c r="H876" s="8"/>
      <c r="I876" s="8"/>
      <c r="J876" s="8" t="s">
        <v>94</v>
      </c>
      <c r="K876" s="8"/>
      <c r="L876" s="8"/>
      <c r="M876" s="8"/>
      <c r="N876" s="8"/>
      <c r="O876" s="8" t="s">
        <v>95</v>
      </c>
      <c r="P876" s="8"/>
      <c r="Q876" s="8"/>
      <c r="R876" s="8"/>
      <c r="S876" s="8"/>
      <c r="T876" s="8" t="s">
        <v>96</v>
      </c>
      <c r="U876" s="8"/>
      <c r="V876" s="8"/>
      <c r="W876" s="8"/>
      <c r="X876" s="8"/>
      <c r="Y876" s="8" t="s">
        <v>97</v>
      </c>
      <c r="Z876" s="8"/>
      <c r="AA876" s="8"/>
      <c r="AB876" s="8"/>
      <c r="AC876" s="8"/>
      <c r="AD876" s="8" t="s">
        <v>98</v>
      </c>
      <c r="AE876" s="8"/>
      <c r="AF876" s="8"/>
      <c r="AG876" s="8"/>
      <c r="AH876" s="8"/>
      <c r="AI876" s="8" t="s">
        <v>99</v>
      </c>
      <c r="AJ876" s="8"/>
      <c r="AK876" s="8"/>
      <c r="AL876" s="8"/>
      <c r="AM876" s="8"/>
      <c r="AN876" s="8" t="s">
        <v>96</v>
      </c>
      <c r="AO876" s="8"/>
      <c r="AP876" s="8"/>
      <c r="AQ876" s="8"/>
      <c r="AR876" s="8"/>
      <c r="AS876" s="8" t="s">
        <v>100</v>
      </c>
      <c r="AT876" s="8"/>
      <c r="AU876" s="8"/>
      <c r="AV876" s="8"/>
      <c r="AW876" s="8"/>
      <c r="AX876" s="8" t="s">
        <v>94</v>
      </c>
      <c r="AY876" s="8"/>
      <c r="AZ876" s="8"/>
      <c r="BA876" s="8"/>
      <c r="BB876" s="8"/>
      <c r="BC876" s="8" t="s">
        <v>101</v>
      </c>
      <c r="BD876" s="8"/>
      <c r="BE876" s="8"/>
      <c r="BF876" s="8"/>
      <c r="BG876" s="8"/>
      <c r="BH876" s="8" t="s">
        <v>96</v>
      </c>
      <c r="BI876" s="8"/>
      <c r="BJ876" s="8"/>
      <c r="BK876" s="8"/>
      <c r="BL876" s="8"/>
      <c r="BM876" s="8" t="s">
        <v>102</v>
      </c>
      <c r="BN876" s="8"/>
      <c r="BO876" s="8"/>
      <c r="BP876" s="8"/>
      <c r="BU876" s="8"/>
      <c r="BV876" s="8"/>
      <c r="BW876" s="88"/>
      <c r="BX876" s="57"/>
      <c r="BY876" s="8"/>
      <c r="BZ876" s="8"/>
      <c r="CA876" s="8"/>
    </row>
    <row r="877" spans="2:79" ht="18.649999999999999" customHeight="1" thickBot="1">
      <c r="B877" s="16"/>
      <c r="D877" s="250" t="s">
        <v>22</v>
      </c>
      <c r="E877" s="251"/>
      <c r="F877" s="252" t="s">
        <v>23</v>
      </c>
      <c r="G877" s="253"/>
      <c r="H877" s="123"/>
      <c r="I877" s="242" t="s">
        <v>1</v>
      </c>
      <c r="J877" s="243"/>
      <c r="K877" s="244" t="s">
        <v>2</v>
      </c>
      <c r="L877" s="245"/>
      <c r="M877" s="123"/>
      <c r="N877" s="242" t="s">
        <v>43</v>
      </c>
      <c r="O877" s="243"/>
      <c r="P877" s="244" t="s">
        <v>44</v>
      </c>
      <c r="Q877" s="245"/>
      <c r="R877" s="123"/>
      <c r="S877" s="242" t="s">
        <v>32</v>
      </c>
      <c r="T877" s="243"/>
      <c r="U877" s="244" t="s">
        <v>33</v>
      </c>
      <c r="V877" s="245"/>
      <c r="W877" s="123"/>
      <c r="X877" s="242" t="s">
        <v>45</v>
      </c>
      <c r="Y877" s="243"/>
      <c r="Z877" s="244" t="s">
        <v>46</v>
      </c>
      <c r="AA877" s="245"/>
      <c r="AB877" s="127"/>
      <c r="AC877" s="242" t="s">
        <v>62</v>
      </c>
      <c r="AD877" s="243"/>
      <c r="AE877" s="244" t="s">
        <v>3</v>
      </c>
      <c r="AF877" s="245"/>
      <c r="AG877" s="123"/>
      <c r="AH877" s="242" t="s">
        <v>76</v>
      </c>
      <c r="AI877" s="243"/>
      <c r="AJ877" s="244" t="s">
        <v>77</v>
      </c>
      <c r="AK877" s="245"/>
      <c r="AL877" s="127"/>
      <c r="AM877" s="242" t="s">
        <v>64</v>
      </c>
      <c r="AN877" s="243"/>
      <c r="AO877" s="244" t="s">
        <v>65</v>
      </c>
      <c r="AP877" s="245"/>
      <c r="AQ877" s="123"/>
      <c r="AR877" s="242" t="s">
        <v>80</v>
      </c>
      <c r="AS877" s="243"/>
      <c r="AT877" s="244" t="s">
        <v>81</v>
      </c>
      <c r="AU877" s="245"/>
      <c r="AV877" s="127"/>
      <c r="AW877" s="242" t="s">
        <v>68</v>
      </c>
      <c r="AX877" s="243"/>
      <c r="AY877" s="244" t="s">
        <v>69</v>
      </c>
      <c r="AZ877" s="245"/>
      <c r="BA877" s="123"/>
      <c r="BB877" s="246" t="s">
        <v>84</v>
      </c>
      <c r="BC877" s="247"/>
      <c r="BD877" s="248" t="s">
        <v>85</v>
      </c>
      <c r="BE877" s="249"/>
      <c r="BF877" s="127"/>
      <c r="BG877" s="242" t="s">
        <v>72</v>
      </c>
      <c r="BH877" s="243"/>
      <c r="BI877" s="244" t="s">
        <v>73</v>
      </c>
      <c r="BJ877" s="245"/>
      <c r="BK877" s="123"/>
      <c r="BL877" s="242" t="s">
        <v>88</v>
      </c>
      <c r="BM877" s="243"/>
      <c r="BN877" s="244" t="s">
        <v>89</v>
      </c>
      <c r="BO877" s="245"/>
      <c r="BP877" s="123"/>
      <c r="BQ877" s="19" t="s">
        <v>165</v>
      </c>
      <c r="BS877" s="63" t="s">
        <v>120</v>
      </c>
      <c r="BT877" s="4"/>
      <c r="BU877" s="8"/>
      <c r="BV877" s="8"/>
      <c r="BW877" s="88"/>
      <c r="BX877" s="57"/>
      <c r="BY877" s="8"/>
      <c r="BZ877" s="8"/>
      <c r="CA877" s="8"/>
    </row>
    <row r="878" spans="2:79" ht="18.649999999999999" customHeight="1" thickTop="1" thickBot="1">
      <c r="B878" s="39">
        <v>2.44</v>
      </c>
      <c r="D878" s="25">
        <f t="shared" ref="D878" si="8659">COS($F$8*$B878)</f>
        <v>0.68924974478359757</v>
      </c>
      <c r="E878" s="26">
        <v>0</v>
      </c>
      <c r="F878" s="10">
        <v>0</v>
      </c>
      <c r="G878" s="85">
        <f t="shared" ref="G878" si="8660">$E$8*SIN($B878*$F$8)</f>
        <v>2.1735715087941574</v>
      </c>
      <c r="I878" s="21">
        <v>1</v>
      </c>
      <c r="J878" s="24">
        <v>0</v>
      </c>
      <c r="K878" s="22">
        <v>0</v>
      </c>
      <c r="L878" s="23">
        <v>0</v>
      </c>
      <c r="N878" s="21">
        <f t="shared" ref="N878" si="8661">D878*I878+F878*I881-E878*J878-G878*J881</f>
        <v>9.1200583864714702</v>
      </c>
      <c r="O878" s="24">
        <f t="shared" ref="O878" si="8662">(D878*J878+E878*I878+F878*J881+G878*I881)</f>
        <v>0</v>
      </c>
      <c r="P878" s="22">
        <f t="shared" ref="P878" si="8663">D878*K878+F878*K881-E878*L878-G878*L881</f>
        <v>0</v>
      </c>
      <c r="Q878" s="23">
        <f t="shared" ref="Q878" si="8664">(D878*L878+E878*K878+F878*L881+G878*K881)</f>
        <v>2.1735715087941574</v>
      </c>
      <c r="S878" s="25">
        <f t="shared" ref="S878" si="8665">COS($U$8*$B878)</f>
        <v>0.15599041303145936</v>
      </c>
      <c r="T878" s="26">
        <v>0</v>
      </c>
      <c r="U878" s="10">
        <v>0</v>
      </c>
      <c r="V878" s="85">
        <f t="shared" ref="V878" si="8666">$T$8*SIN($B878*$U$8)</f>
        <v>2.9632757076216301</v>
      </c>
      <c r="X878" s="21">
        <f t="shared" ref="X878" si="8667">N878*S878+P878*S881-O878*T878-Q878*T881</f>
        <v>0.7069870467113516</v>
      </c>
      <c r="Y878" s="24">
        <f t="shared" ref="Y878" si="8668">(N878*T878+O878*S878+P878*T881+Q878*S881)</f>
        <v>0</v>
      </c>
      <c r="Z878" s="22">
        <f t="shared" ref="Z878" si="8669">N878*U878+P878*U881-O878*V878-Q878*V881</f>
        <v>0</v>
      </c>
      <c r="AA878" s="23">
        <f t="shared" ref="AA878" si="8670">(N878*V878+O878*U878+P878*V881+Q878*U881)</f>
        <v>27.364303786132037</v>
      </c>
      <c r="AB878" s="8"/>
      <c r="AC878" s="21">
        <v>1</v>
      </c>
      <c r="AD878" s="24">
        <v>0</v>
      </c>
      <c r="AE878" s="22">
        <v>0</v>
      </c>
      <c r="AF878" s="23">
        <v>0</v>
      </c>
      <c r="AH878" s="21">
        <f t="shared" ref="AH878" si="8671">X878*AC878+Z878*AC881-Y878*AD878-AA878*AD881</f>
        <v>72.974589174077622</v>
      </c>
      <c r="AI878" s="24">
        <f t="shared" ref="AI878" si="8672">(X878*AD878+Y878*AC878+Z878*AD881+AA878*AC881)</f>
        <v>0</v>
      </c>
      <c r="AJ878" s="22">
        <f t="shared" ref="AJ878" si="8673">X878*AE878+Z878*AE881-Y878*AF878-AA878*AF881</f>
        <v>0</v>
      </c>
      <c r="AK878" s="23">
        <f t="shared" ref="AK878" si="8674">(X878*AF878+Y878*AE878+Z878*AF881+AA878*AE881)</f>
        <v>27.364303786132037</v>
      </c>
      <c r="AL878" s="8"/>
      <c r="AM878" s="25">
        <f t="shared" ref="AM878" si="8675">COS($AO$8*$B878)</f>
        <v>0.15599041303145936</v>
      </c>
      <c r="AN878" s="26">
        <v>0</v>
      </c>
      <c r="AO878" s="10">
        <v>0</v>
      </c>
      <c r="AP878" s="85">
        <f t="shared" ref="AP878" si="8676">$AN$8*SIN($B878*$AO$8)</f>
        <v>2.9632757076216301</v>
      </c>
      <c r="AR878" s="21">
        <f t="shared" ref="AR878" si="8677">AH878*AM878+AJ878*AM881-AI878*AN878-AK878*AN881</f>
        <v>2.3735611210183585</v>
      </c>
      <c r="AS878" s="24">
        <f t="shared" ref="AS878" si="8678">(AH878*AN878+AI878*AM878+AJ878*AN881+AK878*AM881)</f>
        <v>0</v>
      </c>
      <c r="AT878" s="22">
        <f t="shared" ref="AT878" si="8679">AH878*AO878+AJ878*AO881-AI878*AP878-AK878*AP881</f>
        <v>0</v>
      </c>
      <c r="AU878" s="23">
        <f t="shared" ref="AU878" si="8680">(AH878*AP878+AI878*AO878+AJ878*AP881+AK878*AO881)</f>
        <v>220.51239642312967</v>
      </c>
      <c r="AV878" s="8"/>
      <c r="AW878" s="21">
        <v>1</v>
      </c>
      <c r="AX878" s="24">
        <v>0</v>
      </c>
      <c r="AY878" s="22">
        <v>0</v>
      </c>
      <c r="AZ878" s="23">
        <v>0</v>
      </c>
      <c r="BB878" s="21">
        <f t="shared" ref="BB878" si="8681">AR878*AW878+AT878*AW881-AS878*AX878-AU878*AX881</f>
        <v>857.69293287465541</v>
      </c>
      <c r="BC878" s="24">
        <f t="shared" ref="BC878" si="8682">(AR878*AX878+AS878*AW878+AT878*AX881+AU878*AW881)</f>
        <v>0</v>
      </c>
      <c r="BD878" s="22">
        <f t="shared" ref="BD878" si="8683">AR878*AY878+AT878*AY881-AS878*AZ878-AU878*AZ881</f>
        <v>0</v>
      </c>
      <c r="BE878" s="23">
        <f t="shared" ref="BE878" si="8684">(AR878*AZ878+AS878*AY878+AT878*AZ881+AU878*AY881)</f>
        <v>220.51239642312967</v>
      </c>
      <c r="BF878" s="8"/>
      <c r="BG878" s="25">
        <f t="shared" ref="BG878" si="8685">COS($BI$8*$B878)</f>
        <v>0.68923076875688161</v>
      </c>
      <c r="BH878" s="26">
        <v>0</v>
      </c>
      <c r="BI878" s="10">
        <v>0</v>
      </c>
      <c r="BJ878" s="85">
        <f t="shared" ref="BJ878" si="8686">$BH$8*SIN($B878*$BI$8)</f>
        <v>2.1736256638596219</v>
      </c>
      <c r="BL878" s="21">
        <f t="shared" ref="BL878" si="8687">BB878*BG878+BD878*BG881-BC878*BH878-BE878*BH881</f>
        <v>537.89153680870982</v>
      </c>
      <c r="BM878" s="24">
        <f t="shared" ref="BM878" si="8688">(BB878*BH878+BC878*BG878+BD878*BH881+BE878*BG881)</f>
        <v>0</v>
      </c>
      <c r="BN878" s="22">
        <f t="shared" ref="BN878" si="8689">BB878*BI878+BD878*BI881-BC878*BJ878-BE878*BJ881</f>
        <v>0</v>
      </c>
      <c r="BO878" s="23">
        <f t="shared" ref="BO878" si="8690">(BB878*BJ878+BC878*BI878+BD878*BJ881+BE878*BI881)</f>
        <v>2016.287299114515</v>
      </c>
      <c r="BQ878" s="27">
        <f t="shared" ref="BQ878" si="8691">20*LOG((2*$BL$8)/(($BL$8*BL878+BN878+$BL$8*BL881+BN881)^2+($BL$8*BM878+BO878+$BL$8*BM881+BO881)^2)^0.5)</f>
        <v>-60.667632667369141</v>
      </c>
      <c r="BS878" s="64">
        <f t="shared" ref="BS878" si="8692">((BL878^2+BM878^2)/(BL881^2+BM881^2))^0.5</f>
        <v>3.748313342196623</v>
      </c>
      <c r="BT878" s="4"/>
      <c r="BU878" s="8"/>
      <c r="BV878" s="8"/>
      <c r="BW878" s="88"/>
      <c r="BX878" s="57"/>
      <c r="BY878" s="8"/>
      <c r="BZ878" s="8"/>
      <c r="CA878" s="8"/>
    </row>
    <row r="879" spans="2:79" ht="18.649999999999999" customHeight="1" thickBot="1">
      <c r="D879" s="25"/>
      <c r="E879" s="10"/>
      <c r="F879" s="10"/>
      <c r="G879" s="31"/>
      <c r="I879" s="29"/>
      <c r="L879" s="30"/>
      <c r="N879" s="29"/>
      <c r="Q879" s="30"/>
      <c r="S879" s="29"/>
      <c r="V879" s="30"/>
      <c r="X879" s="29"/>
      <c r="AA879" s="30"/>
      <c r="AC879" s="29"/>
      <c r="AF879" s="30"/>
      <c r="AH879" s="29"/>
      <c r="AK879" s="30"/>
      <c r="AM879" s="29"/>
      <c r="AP879" s="30"/>
      <c r="AR879" s="29"/>
      <c r="AU879" s="30"/>
      <c r="AW879" s="29"/>
      <c r="AZ879" s="30"/>
      <c r="BB879" s="29"/>
      <c r="BE879" s="30"/>
      <c r="BG879" s="29"/>
      <c r="BJ879" s="30"/>
      <c r="BL879" s="29"/>
      <c r="BO879" s="30"/>
      <c r="BS879" s="65"/>
      <c r="BT879" s="65"/>
      <c r="BU879" s="8"/>
      <c r="BV879" s="8"/>
      <c r="BW879" s="88"/>
      <c r="BX879" s="57"/>
      <c r="BY879" s="8"/>
      <c r="BZ879" s="8"/>
      <c r="CA879" s="8"/>
    </row>
    <row r="880" spans="2:79" ht="18.649999999999999" customHeight="1" thickBot="1">
      <c r="D880" s="254" t="s">
        <v>24</v>
      </c>
      <c r="E880" s="255"/>
      <c r="F880" s="256" t="s">
        <v>25</v>
      </c>
      <c r="G880" s="257"/>
      <c r="H880" s="123"/>
      <c r="I880" s="242" t="s">
        <v>4</v>
      </c>
      <c r="J880" s="243"/>
      <c r="K880" s="244" t="s">
        <v>5</v>
      </c>
      <c r="L880" s="245"/>
      <c r="M880" s="123"/>
      <c r="N880" s="242" t="s">
        <v>6</v>
      </c>
      <c r="O880" s="243"/>
      <c r="P880" s="244" t="s">
        <v>7</v>
      </c>
      <c r="Q880" s="245"/>
      <c r="R880" s="123"/>
      <c r="S880" s="242" t="s">
        <v>34</v>
      </c>
      <c r="T880" s="243"/>
      <c r="U880" s="244" t="s">
        <v>35</v>
      </c>
      <c r="V880" s="245"/>
      <c r="W880" s="123"/>
      <c r="X880" s="242" t="s">
        <v>47</v>
      </c>
      <c r="Y880" s="243"/>
      <c r="Z880" s="244" t="s">
        <v>48</v>
      </c>
      <c r="AA880" s="245"/>
      <c r="AB880" s="127"/>
      <c r="AC880" s="242" t="s">
        <v>63</v>
      </c>
      <c r="AD880" s="243"/>
      <c r="AE880" s="244" t="s">
        <v>8</v>
      </c>
      <c r="AF880" s="245"/>
      <c r="AG880" s="123"/>
      <c r="AH880" s="242" t="s">
        <v>78</v>
      </c>
      <c r="AI880" s="243"/>
      <c r="AJ880" s="244" t="s">
        <v>79</v>
      </c>
      <c r="AK880" s="245"/>
      <c r="AL880" s="127"/>
      <c r="AM880" s="242" t="s">
        <v>67</v>
      </c>
      <c r="AN880" s="243"/>
      <c r="AO880" s="244" t="s">
        <v>66</v>
      </c>
      <c r="AP880" s="245"/>
      <c r="AQ880" s="123"/>
      <c r="AR880" s="242" t="s">
        <v>83</v>
      </c>
      <c r="AS880" s="243"/>
      <c r="AT880" s="244" t="s">
        <v>82</v>
      </c>
      <c r="AU880" s="245"/>
      <c r="AV880" s="127"/>
      <c r="AW880" s="242" t="s">
        <v>71</v>
      </c>
      <c r="AX880" s="243"/>
      <c r="AY880" s="244" t="s">
        <v>70</v>
      </c>
      <c r="AZ880" s="245"/>
      <c r="BA880" s="123"/>
      <c r="BB880" s="124" t="s">
        <v>87</v>
      </c>
      <c r="BC880" s="125"/>
      <c r="BD880" s="122" t="s">
        <v>86</v>
      </c>
      <c r="BE880" s="126"/>
      <c r="BF880" s="127"/>
      <c r="BG880" s="242" t="s">
        <v>74</v>
      </c>
      <c r="BH880" s="243"/>
      <c r="BI880" s="244" t="s">
        <v>75</v>
      </c>
      <c r="BJ880" s="245"/>
      <c r="BK880" s="123"/>
      <c r="BL880" s="242" t="s">
        <v>91</v>
      </c>
      <c r="BM880" s="243"/>
      <c r="BN880" s="244" t="s">
        <v>90</v>
      </c>
      <c r="BO880" s="245"/>
      <c r="BP880" s="123"/>
      <c r="BQ880" s="35" t="s">
        <v>166</v>
      </c>
      <c r="BS880" s="66" t="s">
        <v>121</v>
      </c>
      <c r="BT880" s="65"/>
      <c r="BU880" s="8"/>
      <c r="BV880" s="8"/>
      <c r="BW880" s="88"/>
      <c r="BX880" s="57"/>
      <c r="BY880" s="8"/>
      <c r="BZ880" s="8"/>
      <c r="CA880" s="8"/>
    </row>
    <row r="881" spans="2:79" ht="18.649999999999999" customHeight="1" thickTop="1" thickBot="1">
      <c r="D881" s="15">
        <v>0</v>
      </c>
      <c r="E881" s="145">
        <f t="shared" ref="E881" si="8693">(1/$E$8)*SIN($B878*$F$8)</f>
        <v>0.24150794542157306</v>
      </c>
      <c r="F881" s="15">
        <f t="shared" ref="F881" si="8694">COS($F$8*$B878)</f>
        <v>0.68924974478359757</v>
      </c>
      <c r="G881" s="37">
        <v>0</v>
      </c>
      <c r="I881" s="21">
        <v>0</v>
      </c>
      <c r="J881" s="24">
        <f t="shared" ref="J881" si="8695">(TAN($K$8*$B878))/$J$8</f>
        <v>-3.8787813548241958</v>
      </c>
      <c r="K881" s="22">
        <v>1</v>
      </c>
      <c r="L881" s="23">
        <v>0</v>
      </c>
      <c r="N881" s="21">
        <f t="shared" ref="N881" si="8696">D881*I878+F881*I881-E881*J878-G881*J881</f>
        <v>0</v>
      </c>
      <c r="O881" s="24">
        <f t="shared" ref="O881" si="8697">(D881*J878+E881*I878+F881*J881+G881*I881)</f>
        <v>-2.431941113462381</v>
      </c>
      <c r="P881" s="22">
        <f t="shared" ref="P881" si="8698">D881*K878+F881*K881-E881*L878-G881*L881</f>
        <v>0.68924974478359757</v>
      </c>
      <c r="Q881" s="23">
        <f t="shared" ref="Q881" si="8699">(D881*L878+E881*K878+F881*L881+G881*K881)</f>
        <v>0</v>
      </c>
      <c r="S881" s="15">
        <v>0</v>
      </c>
      <c r="T881" s="145">
        <f t="shared" ref="T881" si="8700">(1/$T$8)*SIN($B878*$U$8)</f>
        <v>0.32925285640240332</v>
      </c>
      <c r="U881" s="15">
        <f t="shared" ref="U881" si="8701">COS($U$8*$B878)</f>
        <v>0.15599041303145936</v>
      </c>
      <c r="V881" s="37">
        <v>0</v>
      </c>
      <c r="X881" s="21">
        <f t="shared" ref="X881" si="8702">N881*S878+P881*S881-O881*T878-Q881*T881</f>
        <v>0</v>
      </c>
      <c r="Y881" s="24">
        <f t="shared" ref="Y881" si="8703">(N881*T878+O881*S878+P881*T881+Q881*S881)</f>
        <v>-0.15242205151255697</v>
      </c>
      <c r="Z881" s="22">
        <f t="shared" ref="Z881" si="8704">N881*U878+P881*U881-O881*V878-Q881*V881</f>
        <v>7.3140283762599934</v>
      </c>
      <c r="AA881" s="23">
        <f t="shared" ref="AA881" si="8705">(N881*V878+O881*U878+P881*V881+Q881*U881)</f>
        <v>0</v>
      </c>
      <c r="AB881" s="8"/>
      <c r="AC881" s="21">
        <v>0</v>
      </c>
      <c r="AD881" s="24">
        <f t="shared" ref="AD881" si="8706">(TAN($AE$8*$B878))/$AD$8</f>
        <v>-2.6409443007276798</v>
      </c>
      <c r="AE881" s="22">
        <v>1</v>
      </c>
      <c r="AF881" s="23">
        <v>0</v>
      </c>
      <c r="AH881" s="21">
        <f t="shared" ref="AH881" si="8707">X881*AC878+Z881*AC881-Y881*AD878-AA881*AD881</f>
        <v>0</v>
      </c>
      <c r="AI881" s="24">
        <f t="shared" ref="AI881" si="8708">(X881*AD878+Y881*AC878+Z881*AD881+AA881*AC881)</f>
        <v>-19.46836360715691</v>
      </c>
      <c r="AJ881" s="22">
        <f t="shared" ref="AJ881" si="8709">X881*AE878+Z881*AE881-Y881*AF878-AA881*AF881</f>
        <v>7.3140283762599934</v>
      </c>
      <c r="AK881" s="23">
        <f t="shared" ref="AK881" si="8710">(X881*AF878+Y881*AE878+Z881*AF881+AA881*AE881)</f>
        <v>0</v>
      </c>
      <c r="AL881" s="8"/>
      <c r="AM881" s="15">
        <v>0</v>
      </c>
      <c r="AN881" s="85">
        <f t="shared" ref="AN881" si="8711">(1/$AN$8)*SIN($B878*$AO$8)</f>
        <v>0.32925285640240332</v>
      </c>
      <c r="AO881" s="25">
        <f t="shared" ref="AO881" si="8712">COS($AO$8*$B878)</f>
        <v>0.15599041303145936</v>
      </c>
      <c r="AP881" s="37">
        <v>0</v>
      </c>
      <c r="AR881" s="21">
        <f t="shared" ref="AR881" si="8713">AH881*AM878+AJ881*AM881-AI881*AN878-AK881*AN881</f>
        <v>0</v>
      </c>
      <c r="AS881" s="24">
        <f t="shared" ref="AS881" si="8714">(AH881*AN878+AI881*AM878+AJ881*AN881+AK881*AM881)</f>
        <v>-0.62871334543520385</v>
      </c>
      <c r="AT881" s="22">
        <f t="shared" ref="AT881" si="8715">AH881*AO878+AJ881*AO881-AI881*AP878-AK881*AP881</f>
        <v>58.831047251569693</v>
      </c>
      <c r="AU881" s="23">
        <f t="shared" ref="AU881" si="8716">(AH881*AP878+AI881*AO878+AJ881*AP881+AK881*AO881)</f>
        <v>0</v>
      </c>
      <c r="AV881" s="8"/>
      <c r="AW881" s="21">
        <v>0</v>
      </c>
      <c r="AX881" s="24">
        <f t="shared" ref="AX881" si="8717">(TAN($AY$8*$B878))/$AX$8</f>
        <v>-3.8787813548241958</v>
      </c>
      <c r="AY881" s="22">
        <v>1</v>
      </c>
      <c r="AZ881" s="23">
        <v>0</v>
      </c>
      <c r="BB881" s="21">
        <f t="shared" ref="BB881" si="8718">AR881*AW878+AT881*AW881-AS881*AX878-AU881*AX881</f>
        <v>0</v>
      </c>
      <c r="BC881" s="24">
        <f t="shared" ref="BC881" si="8719">(AR881*AX878+AS881*AW878+AT881*AX881+AU881*AW881)</f>
        <v>-228.821482509605</v>
      </c>
      <c r="BD881" s="22">
        <f t="shared" ref="BD881" si="8720">AR881*AY878+AT881*AY881-AS881*AZ878-AU881*AZ881</f>
        <v>58.831047251569693</v>
      </c>
      <c r="BE881" s="23">
        <f t="shared" ref="BE881" si="8721">(AR881*AZ878+AS881*AY878+AT881*AZ881+AU881*AY881)</f>
        <v>0</v>
      </c>
      <c r="BF881" s="8"/>
      <c r="BG881" s="15">
        <v>0</v>
      </c>
      <c r="BH881" s="85">
        <f t="shared" ref="BH881" si="8722">(1/$BH$8)*SIN($B878*$BI$8)</f>
        <v>0.24151396265106909</v>
      </c>
      <c r="BI881" s="25">
        <f t="shared" ref="BI881" si="8723">COS($BI$8*$B878)</f>
        <v>0.68923076875688161</v>
      </c>
      <c r="BJ881" s="37">
        <v>0</v>
      </c>
      <c r="BL881" s="21">
        <f t="shared" ref="BL881" si="8724">BB881*BG878+BD881*BG881-BC881*BH878-BE881*BH881</f>
        <v>0</v>
      </c>
      <c r="BM881" s="24">
        <f t="shared" ref="BM881" si="8725">(BB881*BH878+BC881*BG878+BD881*BH881+BE881*BG881)</f>
        <v>-143.50228694954552</v>
      </c>
      <c r="BN881" s="22">
        <f t="shared" ref="BN881" si="8726">BB881*BI878+BD881*BI881-BC881*BJ878-BE881*BJ881</f>
        <v>537.92041474925486</v>
      </c>
      <c r="BO881" s="23">
        <f t="shared" ref="BO881" si="8727">(BB881*BJ878+BC881*BI878+BD881*BJ881+BE881*BI881)</f>
        <v>0</v>
      </c>
      <c r="BQ881" s="38">
        <f t="shared" ref="BQ881" si="8728">(180/PI())*ATAN(-1*(($BL$8*BM878+BO878+$BL$8*BM881+BO881)/($BL$8*BL878+BN878+$BL$8*BL881+BN881)))</f>
        <v>-60.125002603162571</v>
      </c>
      <c r="BS881" s="67">
        <f t="shared" ref="BS881" si="8729">20*LOG(((($BL$8*BL878+BN878-$BL$8*BL881-BN881)^2+($BL$8*BM878+BO878-$BL$8*BM881-BO881)^2)/(($BL$8*BL878+BN878+$BL$8*BL881+BN881)^2+($BL$8*BM878+BO878+$BL$8*BM881+BO881)^2))^0.5)</f>
        <v>-3.7240991125129884E-6</v>
      </c>
      <c r="BT881" s="65"/>
      <c r="BU881" s="8"/>
      <c r="BV881" s="8"/>
      <c r="BW881" s="88"/>
      <c r="BX881" s="57"/>
      <c r="BY881" s="8"/>
      <c r="BZ881" s="8"/>
      <c r="CA881" s="8"/>
    </row>
    <row r="882" spans="2:79" ht="18.649999999999999" customHeight="1">
      <c r="BS882" s="32"/>
      <c r="BU882" s="8"/>
      <c r="BV882" s="8"/>
      <c r="BW882" s="88"/>
      <c r="BX882" s="57"/>
      <c r="BY882" s="8"/>
      <c r="BZ882" s="8"/>
      <c r="CA882" s="8"/>
    </row>
    <row r="883" spans="2:79" ht="18.649999999999999" customHeight="1" thickBot="1">
      <c r="D883" s="8"/>
      <c r="E883" s="8" t="s">
        <v>93</v>
      </c>
      <c r="F883" s="8"/>
      <c r="G883" s="8"/>
      <c r="H883" s="8"/>
      <c r="I883" s="8"/>
      <c r="J883" s="8" t="s">
        <v>94</v>
      </c>
      <c r="K883" s="8"/>
      <c r="L883" s="8"/>
      <c r="M883" s="8"/>
      <c r="N883" s="8"/>
      <c r="O883" s="8" t="s">
        <v>95</v>
      </c>
      <c r="P883" s="8"/>
      <c r="Q883" s="8"/>
      <c r="R883" s="8"/>
      <c r="S883" s="8"/>
      <c r="T883" s="8" t="s">
        <v>96</v>
      </c>
      <c r="U883" s="8"/>
      <c r="V883" s="8"/>
      <c r="W883" s="8"/>
      <c r="X883" s="8"/>
      <c r="Y883" s="8" t="s">
        <v>97</v>
      </c>
      <c r="Z883" s="8"/>
      <c r="AA883" s="8"/>
      <c r="AB883" s="8"/>
      <c r="AC883" s="8"/>
      <c r="AD883" s="8" t="s">
        <v>98</v>
      </c>
      <c r="AE883" s="8"/>
      <c r="AF883" s="8"/>
      <c r="AG883" s="8"/>
      <c r="AH883" s="8"/>
      <c r="AI883" s="8" t="s">
        <v>99</v>
      </c>
      <c r="AJ883" s="8"/>
      <c r="AK883" s="8"/>
      <c r="AL883" s="8"/>
      <c r="AM883" s="8"/>
      <c r="AN883" s="8" t="s">
        <v>96</v>
      </c>
      <c r="AO883" s="8"/>
      <c r="AP883" s="8"/>
      <c r="AQ883" s="8"/>
      <c r="AR883" s="8"/>
      <c r="AS883" s="8" t="s">
        <v>100</v>
      </c>
      <c r="AT883" s="8"/>
      <c r="AU883" s="8"/>
      <c r="AV883" s="8"/>
      <c r="AW883" s="8"/>
      <c r="AX883" s="8" t="s">
        <v>94</v>
      </c>
      <c r="AY883" s="8"/>
      <c r="AZ883" s="8"/>
      <c r="BA883" s="8"/>
      <c r="BB883" s="8"/>
      <c r="BC883" s="8" t="s">
        <v>101</v>
      </c>
      <c r="BD883" s="8"/>
      <c r="BE883" s="8"/>
      <c r="BF883" s="8"/>
      <c r="BG883" s="8"/>
      <c r="BH883" s="8" t="s">
        <v>96</v>
      </c>
      <c r="BI883" s="8"/>
      <c r="BJ883" s="8"/>
      <c r="BK883" s="8"/>
      <c r="BL883" s="8"/>
      <c r="BM883" s="8" t="s">
        <v>102</v>
      </c>
      <c r="BN883" s="8"/>
      <c r="BO883" s="8"/>
      <c r="BP883" s="8"/>
      <c r="BU883" s="8"/>
      <c r="BV883" s="8"/>
      <c r="BW883" s="88"/>
      <c r="BX883" s="57"/>
      <c r="BY883" s="8"/>
      <c r="BZ883" s="8"/>
      <c r="CA883" s="8"/>
    </row>
    <row r="884" spans="2:79" ht="18.649999999999999" customHeight="1" thickBot="1">
      <c r="B884" s="16"/>
      <c r="D884" s="250" t="s">
        <v>22</v>
      </c>
      <c r="E884" s="251"/>
      <c r="F884" s="252" t="s">
        <v>23</v>
      </c>
      <c r="G884" s="253"/>
      <c r="H884" s="123"/>
      <c r="I884" s="242" t="s">
        <v>1</v>
      </c>
      <c r="J884" s="243"/>
      <c r="K884" s="244" t="s">
        <v>2</v>
      </c>
      <c r="L884" s="245"/>
      <c r="M884" s="123"/>
      <c r="N884" s="242" t="s">
        <v>43</v>
      </c>
      <c r="O884" s="243"/>
      <c r="P884" s="244" t="s">
        <v>44</v>
      </c>
      <c r="Q884" s="245"/>
      <c r="R884" s="123"/>
      <c r="S884" s="242" t="s">
        <v>32</v>
      </c>
      <c r="T884" s="243"/>
      <c r="U884" s="244" t="s">
        <v>33</v>
      </c>
      <c r="V884" s="245"/>
      <c r="W884" s="123"/>
      <c r="X884" s="242" t="s">
        <v>45</v>
      </c>
      <c r="Y884" s="243"/>
      <c r="Z884" s="244" t="s">
        <v>46</v>
      </c>
      <c r="AA884" s="245"/>
      <c r="AB884" s="127"/>
      <c r="AC884" s="242" t="s">
        <v>62</v>
      </c>
      <c r="AD884" s="243"/>
      <c r="AE884" s="244" t="s">
        <v>3</v>
      </c>
      <c r="AF884" s="245"/>
      <c r="AG884" s="123"/>
      <c r="AH884" s="242" t="s">
        <v>76</v>
      </c>
      <c r="AI884" s="243"/>
      <c r="AJ884" s="244" t="s">
        <v>77</v>
      </c>
      <c r="AK884" s="245"/>
      <c r="AL884" s="127"/>
      <c r="AM884" s="242" t="s">
        <v>64</v>
      </c>
      <c r="AN884" s="243"/>
      <c r="AO884" s="244" t="s">
        <v>65</v>
      </c>
      <c r="AP884" s="245"/>
      <c r="AQ884" s="123"/>
      <c r="AR884" s="242" t="s">
        <v>80</v>
      </c>
      <c r="AS884" s="243"/>
      <c r="AT884" s="244" t="s">
        <v>81</v>
      </c>
      <c r="AU884" s="245"/>
      <c r="AV884" s="127"/>
      <c r="AW884" s="242" t="s">
        <v>68</v>
      </c>
      <c r="AX884" s="243"/>
      <c r="AY884" s="244" t="s">
        <v>69</v>
      </c>
      <c r="AZ884" s="245"/>
      <c r="BA884" s="123"/>
      <c r="BB884" s="246" t="s">
        <v>84</v>
      </c>
      <c r="BC884" s="247"/>
      <c r="BD884" s="248" t="s">
        <v>85</v>
      </c>
      <c r="BE884" s="249"/>
      <c r="BF884" s="127"/>
      <c r="BG884" s="242" t="s">
        <v>72</v>
      </c>
      <c r="BH884" s="243"/>
      <c r="BI884" s="244" t="s">
        <v>73</v>
      </c>
      <c r="BJ884" s="245"/>
      <c r="BK884" s="123"/>
      <c r="BL884" s="242" t="s">
        <v>88</v>
      </c>
      <c r="BM884" s="243"/>
      <c r="BN884" s="244" t="s">
        <v>89</v>
      </c>
      <c r="BO884" s="245"/>
      <c r="BP884" s="123"/>
      <c r="BQ884" s="19" t="s">
        <v>165</v>
      </c>
      <c r="BS884" s="63" t="s">
        <v>120</v>
      </c>
      <c r="BT884" s="4"/>
      <c r="BU884" s="8"/>
      <c r="BV884" s="8"/>
      <c r="BW884" s="88"/>
      <c r="BX884" s="57"/>
      <c r="BY884" s="8"/>
      <c r="BZ884" s="8"/>
      <c r="CA884" s="8"/>
    </row>
    <row r="885" spans="2:79" ht="18.649999999999999" customHeight="1" thickTop="1" thickBot="1">
      <c r="B885" s="39">
        <v>2.46</v>
      </c>
      <c r="D885" s="25">
        <f t="shared" ref="D885" si="8730">COS($F$8*$B885)</f>
        <v>0.68442217403785044</v>
      </c>
      <c r="E885" s="26">
        <v>0</v>
      </c>
      <c r="F885" s="10">
        <v>0</v>
      </c>
      <c r="G885" s="85">
        <f t="shared" ref="G885" si="8731">$E$8*SIN($B885*$F$8)</f>
        <v>2.1872577783991809</v>
      </c>
      <c r="I885" s="21">
        <v>1</v>
      </c>
      <c r="J885" s="24">
        <v>0</v>
      </c>
      <c r="K885" s="22">
        <v>0</v>
      </c>
      <c r="L885" s="23">
        <v>0</v>
      </c>
      <c r="N885" s="21">
        <f t="shared" ref="N885" si="8732">D885*I885+F885*I888-E885*J885-G885*J888</f>
        <v>8.7727365882600186</v>
      </c>
      <c r="O885" s="24">
        <f t="shared" ref="O885" si="8733">(D885*J885+E885*I885+F885*J888+G885*I888)</f>
        <v>0</v>
      </c>
      <c r="P885" s="22">
        <f t="shared" ref="P885" si="8734">D885*K885+F885*K888-E885*L885-G885*L888</f>
        <v>0</v>
      </c>
      <c r="Q885" s="23">
        <f t="shared" ref="Q885" si="8735">(D885*L885+E885*K885+F885*L888+G885*K888)</f>
        <v>2.1872577783991809</v>
      </c>
      <c r="S885" s="25">
        <f t="shared" ref="S885" si="8736">COS($U$8*$B885)</f>
        <v>0.14453055994869557</v>
      </c>
      <c r="T885" s="26">
        <v>0</v>
      </c>
      <c r="U885" s="10">
        <v>0</v>
      </c>
      <c r="V885" s="85">
        <f t="shared" ref="V885" si="8737">$T$8*SIN($B885*$U$8)</f>
        <v>2.9685010114817629</v>
      </c>
      <c r="X885" s="21">
        <f t="shared" ref="X885" si="8738">N885*S885+P885*S888-O885*T885-Q885*T888</f>
        <v>0.54649776165592734</v>
      </c>
      <c r="Y885" s="24">
        <f t="shared" ref="Y885" si="8739">(N885*T885+O885*S885+P885*T888+Q885*S888)</f>
        <v>0</v>
      </c>
      <c r="Z885" s="22">
        <f t="shared" ref="Z885" si="8740">N885*U885+P885*U888-O885*V885-Q885*V888</f>
        <v>0</v>
      </c>
      <c r="AA885" s="23">
        <f t="shared" ref="AA885" si="8741">(N885*V885+O885*U885+P885*V888+Q885*U888)</f>
        <v>26.358003027177109</v>
      </c>
      <c r="AB885" s="8"/>
      <c r="AC885" s="21">
        <v>1</v>
      </c>
      <c r="AD885" s="24">
        <v>0</v>
      </c>
      <c r="AE885" s="22">
        <v>0</v>
      </c>
      <c r="AF885" s="23">
        <v>0</v>
      </c>
      <c r="AH885" s="21">
        <f t="shared" ref="AH885" si="8742">X885*AC885+Z885*AC888-Y885*AD885-AA885*AD888</f>
        <v>67.424069735949928</v>
      </c>
      <c r="AI885" s="24">
        <f t="shared" ref="AI885" si="8743">(X885*AD885+Y885*AC885+Z885*AD888+AA885*AC888)</f>
        <v>0</v>
      </c>
      <c r="AJ885" s="22">
        <f t="shared" ref="AJ885" si="8744">X885*AE885+Z885*AE888-Y885*AF885-AA885*AF888</f>
        <v>0</v>
      </c>
      <c r="AK885" s="23">
        <f t="shared" ref="AK885" si="8745">(X885*AF885+Y885*AE885+Z885*AF888+AA885*AE888)</f>
        <v>26.358003027177109</v>
      </c>
      <c r="AL885" s="8"/>
      <c r="AM885" s="25">
        <f t="shared" ref="AM885" si="8746">COS($AO$8*$B885)</f>
        <v>0.14453055994869557</v>
      </c>
      <c r="AN885" s="26">
        <v>0</v>
      </c>
      <c r="AO885" s="10">
        <v>0</v>
      </c>
      <c r="AP885" s="85">
        <f t="shared" ref="AP885" si="8747">$AN$8*SIN($B885*$AO$8)</f>
        <v>2.9685010114817629</v>
      </c>
      <c r="AR885" s="21">
        <f t="shared" ref="AR885" si="8748">AH885*AM885+AJ885*AM888-AI885*AN885-AK885*AN888</f>
        <v>1.051087592199563</v>
      </c>
      <c r="AS885" s="24">
        <f t="shared" ref="AS885" si="8749">(AH885*AN885+AI885*AM885+AJ885*AN888+AK885*AM888)</f>
        <v>0</v>
      </c>
      <c r="AT885" s="22">
        <f t="shared" ref="AT885" si="8750">AH885*AO885+AJ885*AO888-AI885*AP885-AK885*AP888</f>
        <v>0</v>
      </c>
      <c r="AU885" s="23">
        <f t="shared" ref="AU885" si="8751">(AH885*AP885+AI885*AO885+AJ885*AP888+AK885*AO888)</f>
        <v>203.95795614603162</v>
      </c>
      <c r="AV885" s="8"/>
      <c r="AW885" s="21">
        <v>1</v>
      </c>
      <c r="AX885" s="24">
        <v>0</v>
      </c>
      <c r="AY885" s="22">
        <v>0</v>
      </c>
      <c r="AZ885" s="23">
        <v>0</v>
      </c>
      <c r="BB885" s="21">
        <f t="shared" ref="BB885" si="8752">AR885*AW885+AT885*AW888-AS885*AX885-AU885*AX888</f>
        <v>755.27223741872444</v>
      </c>
      <c r="BC885" s="24">
        <f t="shared" ref="BC885" si="8753">(AR885*AX885+AS885*AW885+AT885*AX888+AU885*AW888)</f>
        <v>0</v>
      </c>
      <c r="BD885" s="22">
        <f t="shared" ref="BD885" si="8754">AR885*AY885+AT885*AY888-AS885*AZ885-AU885*AZ888</f>
        <v>0</v>
      </c>
      <c r="BE885" s="23">
        <f t="shared" ref="BE885" si="8755">(AR885*AZ885+AS885*AY885+AT885*AZ888+AU885*AY888)</f>
        <v>203.95795614603162</v>
      </c>
      <c r="BF885" s="8"/>
      <c r="BG885" s="25">
        <f t="shared" ref="BG885" si="8756">COS($BI$8*$B885)</f>
        <v>0.68440292200592978</v>
      </c>
      <c r="BH885" s="26">
        <v>0</v>
      </c>
      <c r="BI885" s="10">
        <v>0</v>
      </c>
      <c r="BJ885" s="85">
        <f t="shared" ref="BJ885" si="8757">$BH$8*SIN($B885*$BI$8)</f>
        <v>2.1873119949261253</v>
      </c>
      <c r="BL885" s="21">
        <f t="shared" ref="BL885" si="8758">BB885*BG885+BD885*BG888-BC885*BH885-BE885*BH888</f>
        <v>467.34167242835008</v>
      </c>
      <c r="BM885" s="24">
        <f t="shared" ref="BM885" si="8759">(BB885*BH885+BC885*BG885+BD885*BH888+BE885*BG888)</f>
        <v>0</v>
      </c>
      <c r="BN885" s="22">
        <f t="shared" ref="BN885" si="8760">BB885*BI885+BD885*BI888-BC885*BJ885-BE885*BJ888</f>
        <v>0</v>
      </c>
      <c r="BO885" s="23">
        <f t="shared" ref="BO885" si="8761">(BB885*BJ885+BC885*BI885+BD885*BJ888+BE885*BI888)</f>
        <v>1791.6054454933696</v>
      </c>
      <c r="BQ885" s="27">
        <f t="shared" ref="BQ885" si="8762">20*LOG((2*$BL$8)/(($BL$8*BL885+BN885+$BL$8*BL888+BN888)^2+($BL$8*BM885+BO885+$BL$8*BM888+BO888)^2)^0.5)</f>
        <v>-59.61605568014096</v>
      </c>
      <c r="BS885" s="64">
        <f t="shared" ref="BS885" si="8763">((BL885^2+BM885^2)/(BL888^2+BM888^2))^0.5</f>
        <v>3.8334184223091361</v>
      </c>
      <c r="BT885" s="4"/>
      <c r="BU885" s="8"/>
      <c r="BV885" s="8"/>
      <c r="BW885" s="88"/>
      <c r="BX885" s="57"/>
      <c r="BY885" s="8"/>
      <c r="BZ885" s="8"/>
      <c r="CA885" s="8"/>
    </row>
    <row r="886" spans="2:79" ht="18.649999999999999" customHeight="1" thickBot="1">
      <c r="D886" s="25"/>
      <c r="E886" s="10"/>
      <c r="F886" s="10"/>
      <c r="G886" s="31"/>
      <c r="I886" s="29"/>
      <c r="L886" s="30"/>
      <c r="N886" s="29"/>
      <c r="Q886" s="30"/>
      <c r="S886" s="29"/>
      <c r="V886" s="30"/>
      <c r="X886" s="29"/>
      <c r="AA886" s="30"/>
      <c r="AC886" s="29"/>
      <c r="AF886" s="30"/>
      <c r="AH886" s="29"/>
      <c r="AK886" s="30"/>
      <c r="AM886" s="29"/>
      <c r="AP886" s="30"/>
      <c r="AR886" s="29"/>
      <c r="AU886" s="30"/>
      <c r="AW886" s="29"/>
      <c r="AZ886" s="30"/>
      <c r="BB886" s="29"/>
      <c r="BE886" s="30"/>
      <c r="BG886" s="29"/>
      <c r="BJ886" s="30"/>
      <c r="BL886" s="29"/>
      <c r="BO886" s="30"/>
      <c r="BS886" s="65"/>
      <c r="BT886" s="65"/>
      <c r="BU886" s="8"/>
      <c r="BV886" s="8"/>
      <c r="BW886" s="88"/>
      <c r="BX886" s="57"/>
      <c r="BY886" s="8"/>
      <c r="BZ886" s="8"/>
      <c r="CA886" s="8"/>
    </row>
    <row r="887" spans="2:79" ht="18.649999999999999" customHeight="1" thickBot="1">
      <c r="D887" s="254" t="s">
        <v>24</v>
      </c>
      <c r="E887" s="255"/>
      <c r="F887" s="256" t="s">
        <v>25</v>
      </c>
      <c r="G887" s="257"/>
      <c r="H887" s="123"/>
      <c r="I887" s="242" t="s">
        <v>4</v>
      </c>
      <c r="J887" s="243"/>
      <c r="K887" s="244" t="s">
        <v>5</v>
      </c>
      <c r="L887" s="245"/>
      <c r="M887" s="123"/>
      <c r="N887" s="242" t="s">
        <v>6</v>
      </c>
      <c r="O887" s="243"/>
      <c r="P887" s="244" t="s">
        <v>7</v>
      </c>
      <c r="Q887" s="245"/>
      <c r="R887" s="123"/>
      <c r="S887" s="242" t="s">
        <v>34</v>
      </c>
      <c r="T887" s="243"/>
      <c r="U887" s="244" t="s">
        <v>35</v>
      </c>
      <c r="V887" s="245"/>
      <c r="W887" s="123"/>
      <c r="X887" s="242" t="s">
        <v>47</v>
      </c>
      <c r="Y887" s="243"/>
      <c r="Z887" s="244" t="s">
        <v>48</v>
      </c>
      <c r="AA887" s="245"/>
      <c r="AB887" s="127"/>
      <c r="AC887" s="242" t="s">
        <v>63</v>
      </c>
      <c r="AD887" s="243"/>
      <c r="AE887" s="244" t="s">
        <v>8</v>
      </c>
      <c r="AF887" s="245"/>
      <c r="AG887" s="123"/>
      <c r="AH887" s="242" t="s">
        <v>78</v>
      </c>
      <c r="AI887" s="243"/>
      <c r="AJ887" s="244" t="s">
        <v>79</v>
      </c>
      <c r="AK887" s="245"/>
      <c r="AL887" s="127"/>
      <c r="AM887" s="242" t="s">
        <v>67</v>
      </c>
      <c r="AN887" s="243"/>
      <c r="AO887" s="244" t="s">
        <v>66</v>
      </c>
      <c r="AP887" s="245"/>
      <c r="AQ887" s="123"/>
      <c r="AR887" s="242" t="s">
        <v>83</v>
      </c>
      <c r="AS887" s="243"/>
      <c r="AT887" s="244" t="s">
        <v>82</v>
      </c>
      <c r="AU887" s="245"/>
      <c r="AV887" s="127"/>
      <c r="AW887" s="242" t="s">
        <v>71</v>
      </c>
      <c r="AX887" s="243"/>
      <c r="AY887" s="244" t="s">
        <v>70</v>
      </c>
      <c r="AZ887" s="245"/>
      <c r="BA887" s="123"/>
      <c r="BB887" s="124" t="s">
        <v>87</v>
      </c>
      <c r="BC887" s="125"/>
      <c r="BD887" s="122" t="s">
        <v>86</v>
      </c>
      <c r="BE887" s="126"/>
      <c r="BF887" s="127"/>
      <c r="BG887" s="242" t="s">
        <v>74</v>
      </c>
      <c r="BH887" s="243"/>
      <c r="BI887" s="244" t="s">
        <v>75</v>
      </c>
      <c r="BJ887" s="245"/>
      <c r="BK887" s="123"/>
      <c r="BL887" s="242" t="s">
        <v>91</v>
      </c>
      <c r="BM887" s="243"/>
      <c r="BN887" s="244" t="s">
        <v>90</v>
      </c>
      <c r="BO887" s="245"/>
      <c r="BP887" s="123"/>
      <c r="BQ887" s="35" t="s">
        <v>166</v>
      </c>
      <c r="BS887" s="66" t="s">
        <v>121</v>
      </c>
      <c r="BT887" s="65"/>
      <c r="BU887" s="8"/>
      <c r="BV887" s="8"/>
      <c r="BW887" s="88"/>
      <c r="BX887" s="57"/>
      <c r="BY887" s="8"/>
      <c r="BZ887" s="8"/>
      <c r="CA887" s="8"/>
    </row>
    <row r="888" spans="2:79" ht="18.649999999999999" customHeight="1" thickTop="1" thickBot="1">
      <c r="D888" s="15">
        <v>0</v>
      </c>
      <c r="E888" s="145">
        <f t="shared" ref="E888" si="8764">(1/$E$8)*SIN($B885*$F$8)</f>
        <v>0.24302864204435343</v>
      </c>
      <c r="F888" s="15">
        <f t="shared" ref="F888" si="8765">COS($F$8*$B885)</f>
        <v>0.68442217403785044</v>
      </c>
      <c r="G888" s="37">
        <v>0</v>
      </c>
      <c r="I888" s="21">
        <v>0</v>
      </c>
      <c r="J888" s="24">
        <f t="shared" ref="J888" si="8766">(TAN($K$8*$B885))/$J$8</f>
        <v>-3.6979246315182279</v>
      </c>
      <c r="K888" s="22">
        <v>1</v>
      </c>
      <c r="L888" s="23">
        <v>0</v>
      </c>
      <c r="N888" s="21">
        <f t="shared" ref="N888" si="8767">D888*I885+F888*I888-E888*J885-G888*J888</f>
        <v>0</v>
      </c>
      <c r="O888" s="24">
        <f t="shared" ref="O888" si="8768">(D888*J885+E888*I885+F888*J888+G888*I888)</f>
        <v>-2.2879129736874693</v>
      </c>
      <c r="P888" s="22">
        <f t="shared" ref="P888" si="8769">D888*K885+F888*K888-E888*L885-G888*L888</f>
        <v>0.68442217403785044</v>
      </c>
      <c r="Q888" s="23">
        <f t="shared" ref="Q888" si="8770">(D888*L885+E888*K885+F888*L888+G888*K888)</f>
        <v>0</v>
      </c>
      <c r="S888" s="15">
        <v>0</v>
      </c>
      <c r="T888" s="145">
        <f t="shared" ref="T888" si="8771">(1/$T$8)*SIN($B885*$U$8)</f>
        <v>0.32983344572019585</v>
      </c>
      <c r="U888" s="15">
        <f t="shared" ref="U888" si="8772">COS($U$8*$B885)</f>
        <v>0.14453055994869557</v>
      </c>
      <c r="V888" s="37">
        <v>0</v>
      </c>
      <c r="X888" s="21">
        <f t="shared" ref="X888" si="8773">N888*S885+P888*S888-O888*T885-Q888*T888</f>
        <v>0</v>
      </c>
      <c r="Y888" s="24">
        <f t="shared" ref="Y888" si="8774">(N888*T885+O888*S885+P888*T888+Q888*S888)</f>
        <v>-0.10492801921072334</v>
      </c>
      <c r="Z888" s="22">
        <f t="shared" ref="Z888" si="8775">N888*U885+P888*U888-O888*V885-Q888*V888</f>
        <v>6.8905918966284947</v>
      </c>
      <c r="AA888" s="23">
        <f t="shared" ref="AA888" si="8776">(N888*V885+O888*U885+P888*V888+Q888*U888)</f>
        <v>0</v>
      </c>
      <c r="AB888" s="8"/>
      <c r="AC888" s="21">
        <v>0</v>
      </c>
      <c r="AD888" s="24">
        <f t="shared" ref="AD888" si="8777">(TAN($AE$8*$B885))/$AD$8</f>
        <v>-2.5372776498029128</v>
      </c>
      <c r="AE888" s="22">
        <v>1</v>
      </c>
      <c r="AF888" s="23">
        <v>0</v>
      </c>
      <c r="AH888" s="21">
        <f t="shared" ref="AH888" si="8778">X888*AC885+Z888*AC888-Y888*AD885-AA888*AD888</f>
        <v>0</v>
      </c>
      <c r="AI888" s="24">
        <f t="shared" ref="AI888" si="8779">(X888*AD885+Y888*AC885+Z888*AD888+AA888*AC888)</f>
        <v>-17.588272832439266</v>
      </c>
      <c r="AJ888" s="22">
        <f t="shared" ref="AJ888" si="8780">X888*AE885+Z888*AE888-Y888*AF885-AA888*AF888</f>
        <v>6.8905918966284947</v>
      </c>
      <c r="AK888" s="23">
        <f t="shared" ref="AK888" si="8781">(X888*AF885+Y888*AE885+Z888*AF888+AA888*AE888)</f>
        <v>0</v>
      </c>
      <c r="AL888" s="8"/>
      <c r="AM888" s="15">
        <v>0</v>
      </c>
      <c r="AN888" s="85">
        <f t="shared" ref="AN888" si="8782">(1/$AN$8)*SIN($B885*$AO$8)</f>
        <v>0.32983344572019585</v>
      </c>
      <c r="AO888" s="25">
        <f t="shared" ref="AO888" si="8783">COS($AO$8*$B885)</f>
        <v>0.14453055994869557</v>
      </c>
      <c r="AP888" s="37">
        <v>0</v>
      </c>
      <c r="AR888" s="21">
        <f t="shared" ref="AR888" si="8784">AH888*AM885+AJ888*AM888-AI888*AN885-AK888*AN888</f>
        <v>0</v>
      </c>
      <c r="AS888" s="24">
        <f t="shared" ref="AS888" si="8785">(AH888*AN885+AI888*AM885+AJ888*AN888+AK888*AM888)</f>
        <v>-0.26929525268624088</v>
      </c>
      <c r="AT888" s="22">
        <f t="shared" ref="AT888" si="8786">AH888*AO885+AJ888*AO888-AI888*AP885-AK888*AP888</f>
        <v>53.20670679851083</v>
      </c>
      <c r="AU888" s="23">
        <f t="shared" ref="AU888" si="8787">(AH888*AP885+AI888*AO885+AJ888*AP888+AK888*AO888)</f>
        <v>0</v>
      </c>
      <c r="AV888" s="8"/>
      <c r="AW888" s="21">
        <v>0</v>
      </c>
      <c r="AX888" s="24">
        <f t="shared" ref="AX888" si="8788">(TAN($AY$8*$B885))/$AX$8</f>
        <v>-3.6979246315182279</v>
      </c>
      <c r="AY888" s="22">
        <v>1</v>
      </c>
      <c r="AZ888" s="23">
        <v>0</v>
      </c>
      <c r="BB888" s="21">
        <f t="shared" ref="BB888" si="8789">AR888*AW885+AT888*AW888-AS888*AX885-AU888*AX888</f>
        <v>0</v>
      </c>
      <c r="BC888" s="24">
        <f t="shared" ref="BC888" si="8790">(AR888*AX885+AS888*AW885+AT888*AX888+AU888*AW888)</f>
        <v>-197.0236868848678</v>
      </c>
      <c r="BD888" s="22">
        <f t="shared" ref="BD888" si="8791">AR888*AY885+AT888*AY888-AS888*AZ885-AU888*AZ888</f>
        <v>53.20670679851083</v>
      </c>
      <c r="BE888" s="23">
        <f t="shared" ref="BE888" si="8792">(AR888*AZ885+AS888*AY885+AT888*AZ888+AU888*AY888)</f>
        <v>0</v>
      </c>
      <c r="BF888" s="8"/>
      <c r="BG888" s="15">
        <v>0</v>
      </c>
      <c r="BH888" s="85">
        <f t="shared" ref="BH888" si="8793">(1/$BH$8)*SIN($B885*$BI$8)</f>
        <v>0.24303466610290281</v>
      </c>
      <c r="BI888" s="25">
        <f t="shared" ref="BI888" si="8794">COS($BI$8*$B885)</f>
        <v>0.68440292200592978</v>
      </c>
      <c r="BJ888" s="37">
        <v>0</v>
      </c>
      <c r="BL888" s="21">
        <f t="shared" ref="BL888" si="8795">BB888*BG885+BD888*BG888-BC888*BH885-BE888*BH888</f>
        <v>0</v>
      </c>
      <c r="BM888" s="24">
        <f t="shared" ref="BM888" si="8796">(BB888*BH885+BC888*BG885+BD888*BH888+BE888*BG888)</f>
        <v>-121.91251278717377</v>
      </c>
      <c r="BN888" s="22">
        <f t="shared" ref="BN888" si="8797">BB888*BI885+BD888*BI888-BC888*BJ885-BE888*BJ888</f>
        <v>467.36709921105398</v>
      </c>
      <c r="BO888" s="23">
        <f t="shared" ref="BO888" si="8798">(BB888*BJ885+BC888*BI885+BD888*BJ888+BE888*BI888)</f>
        <v>0</v>
      </c>
      <c r="BQ888" s="38">
        <f t="shared" ref="BQ888" si="8799">(180/PI())*ATAN(-1*(($BL$8*BM885+BO885+$BL$8*BM888+BO888)/($BL$8*BL885+BN885+$BL$8*BL888+BN888)))</f>
        <v>-60.759514647993818</v>
      </c>
      <c r="BS888" s="67">
        <f t="shared" ref="BS888" si="8800">20*LOG(((($BL$8*BL885+BN885-$BL$8*BL888-BN888)^2+($BL$8*BM885+BO885-$BL$8*BM888-BO888)^2)/(($BL$8*BL885+BN885+$BL$8*BL888+BN888)^2+($BL$8*BM885+BO885+$BL$8*BM888+BO888)^2))^0.5)</f>
        <v>-4.7443746916073553E-6</v>
      </c>
      <c r="BT888" s="65"/>
      <c r="BU888" s="8"/>
      <c r="BV888" s="8"/>
      <c r="BW888" s="88"/>
      <c r="BX888" s="57"/>
      <c r="BY888" s="8"/>
      <c r="BZ888" s="8"/>
      <c r="CA888" s="8"/>
    </row>
    <row r="889" spans="2:79" ht="18.649999999999999" customHeight="1">
      <c r="BS889" s="32"/>
      <c r="BU889" s="8"/>
      <c r="BV889" s="8"/>
      <c r="BW889" s="88"/>
      <c r="BX889" s="57"/>
      <c r="BY889" s="8"/>
      <c r="BZ889" s="8"/>
      <c r="CA889" s="8"/>
    </row>
    <row r="890" spans="2:79" ht="18.649999999999999" customHeight="1" thickBot="1">
      <c r="D890" s="8"/>
      <c r="E890" s="8" t="s">
        <v>93</v>
      </c>
      <c r="F890" s="8"/>
      <c r="G890" s="8"/>
      <c r="H890" s="8"/>
      <c r="I890" s="8"/>
      <c r="J890" s="8" t="s">
        <v>94</v>
      </c>
      <c r="K890" s="8"/>
      <c r="L890" s="8"/>
      <c r="M890" s="8"/>
      <c r="N890" s="8"/>
      <c r="O890" s="8" t="s">
        <v>95</v>
      </c>
      <c r="P890" s="8"/>
      <c r="Q890" s="8"/>
      <c r="R890" s="8"/>
      <c r="S890" s="8"/>
      <c r="T890" s="8" t="s">
        <v>96</v>
      </c>
      <c r="U890" s="8"/>
      <c r="V890" s="8"/>
      <c r="W890" s="8"/>
      <c r="X890" s="8"/>
      <c r="Y890" s="8" t="s">
        <v>97</v>
      </c>
      <c r="Z890" s="8"/>
      <c r="AA890" s="8"/>
      <c r="AB890" s="8"/>
      <c r="AC890" s="8"/>
      <c r="AD890" s="8" t="s">
        <v>98</v>
      </c>
      <c r="AE890" s="8"/>
      <c r="AF890" s="8"/>
      <c r="AG890" s="8"/>
      <c r="AH890" s="8"/>
      <c r="AI890" s="8" t="s">
        <v>99</v>
      </c>
      <c r="AJ890" s="8"/>
      <c r="AK890" s="8"/>
      <c r="AL890" s="8"/>
      <c r="AM890" s="8"/>
      <c r="AN890" s="8" t="s">
        <v>96</v>
      </c>
      <c r="AO890" s="8"/>
      <c r="AP890" s="8"/>
      <c r="AQ890" s="8"/>
      <c r="AR890" s="8"/>
      <c r="AS890" s="8" t="s">
        <v>100</v>
      </c>
      <c r="AT890" s="8"/>
      <c r="AU890" s="8"/>
      <c r="AV890" s="8"/>
      <c r="AW890" s="8"/>
      <c r="AX890" s="8" t="s">
        <v>94</v>
      </c>
      <c r="AY890" s="8"/>
      <c r="AZ890" s="8"/>
      <c r="BA890" s="8"/>
      <c r="BB890" s="8"/>
      <c r="BC890" s="8" t="s">
        <v>101</v>
      </c>
      <c r="BD890" s="8"/>
      <c r="BE890" s="8"/>
      <c r="BF890" s="8"/>
      <c r="BG890" s="8"/>
      <c r="BH890" s="8" t="s">
        <v>96</v>
      </c>
      <c r="BI890" s="8"/>
      <c r="BJ890" s="8"/>
      <c r="BK890" s="8"/>
      <c r="BL890" s="8"/>
      <c r="BM890" s="8" t="s">
        <v>102</v>
      </c>
      <c r="BN890" s="8"/>
      <c r="BO890" s="8"/>
      <c r="BP890" s="8"/>
      <c r="BU890" s="8"/>
      <c r="BV890" s="8"/>
      <c r="BW890" s="88"/>
      <c r="BX890" s="57"/>
      <c r="BY890" s="8"/>
      <c r="BZ890" s="8"/>
      <c r="CA890" s="8"/>
    </row>
    <row r="891" spans="2:79" ht="18.649999999999999" customHeight="1" thickBot="1">
      <c r="B891" s="16"/>
      <c r="D891" s="250" t="s">
        <v>22</v>
      </c>
      <c r="E891" s="251"/>
      <c r="F891" s="252" t="s">
        <v>23</v>
      </c>
      <c r="G891" s="253"/>
      <c r="H891" s="123"/>
      <c r="I891" s="242" t="s">
        <v>1</v>
      </c>
      <c r="J891" s="243"/>
      <c r="K891" s="244" t="s">
        <v>2</v>
      </c>
      <c r="L891" s="245"/>
      <c r="M891" s="123"/>
      <c r="N891" s="242" t="s">
        <v>43</v>
      </c>
      <c r="O891" s="243"/>
      <c r="P891" s="244" t="s">
        <v>44</v>
      </c>
      <c r="Q891" s="245"/>
      <c r="R891" s="123"/>
      <c r="S891" s="242" t="s">
        <v>32</v>
      </c>
      <c r="T891" s="243"/>
      <c r="U891" s="244" t="s">
        <v>33</v>
      </c>
      <c r="V891" s="245"/>
      <c r="W891" s="123"/>
      <c r="X891" s="242" t="s">
        <v>45</v>
      </c>
      <c r="Y891" s="243"/>
      <c r="Z891" s="244" t="s">
        <v>46</v>
      </c>
      <c r="AA891" s="245"/>
      <c r="AB891" s="127"/>
      <c r="AC891" s="242" t="s">
        <v>62</v>
      </c>
      <c r="AD891" s="243"/>
      <c r="AE891" s="244" t="s">
        <v>3</v>
      </c>
      <c r="AF891" s="245"/>
      <c r="AG891" s="123"/>
      <c r="AH891" s="242" t="s">
        <v>76</v>
      </c>
      <c r="AI891" s="243"/>
      <c r="AJ891" s="244" t="s">
        <v>77</v>
      </c>
      <c r="AK891" s="245"/>
      <c r="AL891" s="127"/>
      <c r="AM891" s="242" t="s">
        <v>64</v>
      </c>
      <c r="AN891" s="243"/>
      <c r="AO891" s="244" t="s">
        <v>65</v>
      </c>
      <c r="AP891" s="245"/>
      <c r="AQ891" s="123"/>
      <c r="AR891" s="242" t="s">
        <v>80</v>
      </c>
      <c r="AS891" s="243"/>
      <c r="AT891" s="244" t="s">
        <v>81</v>
      </c>
      <c r="AU891" s="245"/>
      <c r="AV891" s="127"/>
      <c r="AW891" s="242" t="s">
        <v>68</v>
      </c>
      <c r="AX891" s="243"/>
      <c r="AY891" s="244" t="s">
        <v>69</v>
      </c>
      <c r="AZ891" s="245"/>
      <c r="BA891" s="123"/>
      <c r="BB891" s="246" t="s">
        <v>84</v>
      </c>
      <c r="BC891" s="247"/>
      <c r="BD891" s="248" t="s">
        <v>85</v>
      </c>
      <c r="BE891" s="249"/>
      <c r="BF891" s="127"/>
      <c r="BG891" s="242" t="s">
        <v>72</v>
      </c>
      <c r="BH891" s="243"/>
      <c r="BI891" s="244" t="s">
        <v>73</v>
      </c>
      <c r="BJ891" s="245"/>
      <c r="BK891" s="123"/>
      <c r="BL891" s="242" t="s">
        <v>88</v>
      </c>
      <c r="BM891" s="243"/>
      <c r="BN891" s="244" t="s">
        <v>89</v>
      </c>
      <c r="BO891" s="245"/>
      <c r="BP891" s="123"/>
      <c r="BQ891" s="19" t="s">
        <v>165</v>
      </c>
      <c r="BS891" s="63" t="s">
        <v>120</v>
      </c>
      <c r="BT891" s="4"/>
      <c r="BU891" s="8"/>
      <c r="BV891" s="8"/>
      <c r="BW891" s="88"/>
      <c r="BX891" s="57"/>
      <c r="BY891" s="8"/>
      <c r="BZ891" s="8"/>
      <c r="CA891" s="8"/>
    </row>
    <row r="892" spans="2:79" ht="18.649999999999999" customHeight="1" thickTop="1" thickBot="1">
      <c r="B892" s="39">
        <v>2.48</v>
      </c>
      <c r="D892" s="25">
        <f t="shared" ref="D892" si="8801">COS($F$8*$B892)</f>
        <v>0.67956440788394745</v>
      </c>
      <c r="E892" s="26">
        <v>0</v>
      </c>
      <c r="F892" s="10">
        <v>0</v>
      </c>
      <c r="G892" s="85">
        <f t="shared" ref="G892" si="8802">$E$8*SIN($B892*$F$8)</f>
        <v>2.2008475503396543</v>
      </c>
      <c r="I892" s="21">
        <v>1</v>
      </c>
      <c r="J892" s="24">
        <v>0</v>
      </c>
      <c r="K892" s="22">
        <v>0</v>
      </c>
      <c r="L892" s="23">
        <v>0</v>
      </c>
      <c r="N892" s="21">
        <f t="shared" ref="N892" si="8803">D892*I892+F892*I895-E892*J892-G892*J895</f>
        <v>8.4513155832593458</v>
      </c>
      <c r="O892" s="24">
        <f t="shared" ref="O892" si="8804">(D892*J892+E892*I892+F892*J895+G892*I895)</f>
        <v>0</v>
      </c>
      <c r="P892" s="22">
        <f t="shared" ref="P892" si="8805">D892*K892+F892*K895-E892*L892-G892*L895</f>
        <v>0</v>
      </c>
      <c r="Q892" s="23">
        <f t="shared" ref="Q892" si="8806">(D892*L892+E892*K892+F892*L895+G892*K895)</f>
        <v>2.2008475503396543</v>
      </c>
      <c r="S892" s="25">
        <f t="shared" ref="S892" si="8807">COS($U$8*$B892)</f>
        <v>0.13305128745252956</v>
      </c>
      <c r="T892" s="26">
        <v>0</v>
      </c>
      <c r="U892" s="10">
        <v>0</v>
      </c>
      <c r="V892" s="85">
        <f t="shared" ref="V892" si="8808">$T$8*SIN($B892*$U$8)</f>
        <v>2.9733274616437759</v>
      </c>
      <c r="X892" s="21">
        <f t="shared" ref="X892" si="8809">N892*S892+P892*S895-O892*T892-Q892*T895</f>
        <v>0.39736503454068994</v>
      </c>
      <c r="Y892" s="24">
        <f t="shared" ref="Y892" si="8810">(N892*T892+O892*S892+P892*T895+Q892*S895)</f>
        <v>0</v>
      </c>
      <c r="Z892" s="22">
        <f t="shared" ref="Z892" si="8811">N892*U892+P892*U895-O892*V892-Q892*V895</f>
        <v>0</v>
      </c>
      <c r="AA892" s="23">
        <f t="shared" ref="AA892" si="8812">(N892*V892+O892*U892+P892*V895+Q892*U895)</f>
        <v>25.421354310782437</v>
      </c>
      <c r="AB892" s="8"/>
      <c r="AC892" s="21">
        <v>1</v>
      </c>
      <c r="AD892" s="24">
        <v>0</v>
      </c>
      <c r="AE892" s="22">
        <v>0</v>
      </c>
      <c r="AF892" s="23">
        <v>0</v>
      </c>
      <c r="AH892" s="21">
        <f t="shared" ref="AH892" si="8813">X892*AC892+Z892*AC895-Y892*AD892-AA892*AD895</f>
        <v>62.417012408052692</v>
      </c>
      <c r="AI892" s="24">
        <f t="shared" ref="AI892" si="8814">(X892*AD892+Y892*AC892+Z892*AD895+AA892*AC895)</f>
        <v>0</v>
      </c>
      <c r="AJ892" s="22">
        <f t="shared" ref="AJ892" si="8815">X892*AE892+Z892*AE895-Y892*AF892-AA892*AF895</f>
        <v>0</v>
      </c>
      <c r="AK892" s="23">
        <f t="shared" ref="AK892" si="8816">(X892*AF892+Y892*AE892+Z892*AF895+AA892*AE895)</f>
        <v>25.421354310782437</v>
      </c>
      <c r="AL892" s="8"/>
      <c r="AM892" s="25">
        <f t="shared" ref="AM892" si="8817">COS($AO$8*$B892)</f>
        <v>0.13305128745252956</v>
      </c>
      <c r="AN892" s="26">
        <v>0</v>
      </c>
      <c r="AO892" s="10">
        <v>0</v>
      </c>
      <c r="AP892" s="85">
        <f t="shared" ref="AP892" si="8818">$AN$8*SIN($B892*$AO$8)</f>
        <v>2.9733274616437759</v>
      </c>
      <c r="AR892" s="21">
        <f t="shared" ref="AR892" si="8819">AH892*AM892+AJ892*AM895-AI892*AN892-AK892*AN895</f>
        <v>-9.3781793993166218E-2</v>
      </c>
      <c r="AS892" s="24">
        <f t="shared" ref="AS892" si="8820">(AH892*AN892+AI892*AM892+AJ892*AN895+AK892*AM895)</f>
        <v>0</v>
      </c>
      <c r="AT892" s="22">
        <f t="shared" ref="AT892" si="8821">AH892*AO892+AJ892*AO895-AI892*AP892-AK892*AP895</f>
        <v>0</v>
      </c>
      <c r="AU892" s="23">
        <f t="shared" ref="AU892" si="8822">(AH892*AP892+AI892*AO892+AJ892*AP895+AK892*AO895)</f>
        <v>188.96856098645989</v>
      </c>
      <c r="AV892" s="8"/>
      <c r="AW892" s="21">
        <v>1</v>
      </c>
      <c r="AX892" s="24">
        <v>0</v>
      </c>
      <c r="AY892" s="22">
        <v>0</v>
      </c>
      <c r="AZ892" s="23">
        <v>0</v>
      </c>
      <c r="BB892" s="21">
        <f t="shared" ref="BB892" si="8823">AR892*AW892+AT892*AW895-AS892*AX892-AU892*AX895</f>
        <v>667.20215868533148</v>
      </c>
      <c r="BC892" s="24">
        <f t="shared" ref="BC892" si="8824">(AR892*AX892+AS892*AW892+AT892*AX895+AU892*AW895)</f>
        <v>0</v>
      </c>
      <c r="BD892" s="22">
        <f t="shared" ref="BD892" si="8825">AR892*AY892+AT892*AY895-AS892*AZ892-AU892*AZ895</f>
        <v>0</v>
      </c>
      <c r="BE892" s="23">
        <f t="shared" ref="BE892" si="8826">(AR892*AZ892+AS892*AY892+AT892*AZ895+AU892*AY895)</f>
        <v>188.96856098645989</v>
      </c>
      <c r="BF892" s="8"/>
      <c r="BG892" s="25">
        <f t="shared" ref="BG892" si="8827">COS($BI$8*$B892)</f>
        <v>0.67954487874435421</v>
      </c>
      <c r="BH892" s="26">
        <v>0</v>
      </c>
      <c r="BI892" s="10">
        <v>0</v>
      </c>
      <c r="BJ892" s="85">
        <f t="shared" ref="BJ892" si="8828">$BH$8*SIN($B892*$BI$8)</f>
        <v>2.2009018196982093</v>
      </c>
      <c r="BL892" s="21">
        <f t="shared" ref="BL892" si="8829">BB892*BG892+BD892*BG895-BC892*BH892-BE892*BH895</f>
        <v>407.18256005058919</v>
      </c>
      <c r="BM892" s="24">
        <f t="shared" ref="BM892" si="8830">(BB892*BH892+BC892*BG892+BD892*BH895+BE892*BG895)</f>
        <v>0</v>
      </c>
      <c r="BN892" s="22">
        <f t="shared" ref="BN892" si="8831">BB892*BI892+BD892*BI895-BC892*BJ892-BE892*BJ895</f>
        <v>0</v>
      </c>
      <c r="BO892" s="23">
        <f t="shared" ref="BO892" si="8832">(BB892*BJ892+BC892*BI892+BD892*BJ895+BE892*BI895)</f>
        <v>1596.8590630191586</v>
      </c>
      <c r="BQ892" s="27">
        <f t="shared" ref="BQ892" si="8833">20*LOG((2*$BL$8)/(($BL$8*BL892+BN892+$BL$8*BL895+BN895)^2+($BL$8*BM892+BO892+$BL$8*BM895+BO895)^2)^0.5)</f>
        <v>-58.591916964543671</v>
      </c>
      <c r="BS892" s="64">
        <f t="shared" ref="BS892" si="8834">((BL892^2+BM892^2)/(BL895^2+BM895^2))^0.5</f>
        <v>3.9215348758492268</v>
      </c>
      <c r="BT892" s="4"/>
      <c r="BU892" s="8"/>
      <c r="BV892" s="8"/>
      <c r="BW892" s="88"/>
      <c r="BX892" s="57"/>
      <c r="BY892" s="8"/>
      <c r="BZ892" s="8"/>
      <c r="CA892" s="8"/>
    </row>
    <row r="893" spans="2:79" ht="18.649999999999999" customHeight="1" thickBot="1">
      <c r="D893" s="25"/>
      <c r="E893" s="10"/>
      <c r="F893" s="10"/>
      <c r="G893" s="31"/>
      <c r="I893" s="29"/>
      <c r="L893" s="30"/>
      <c r="N893" s="29"/>
      <c r="Q893" s="30"/>
      <c r="S893" s="29"/>
      <c r="V893" s="30"/>
      <c r="X893" s="29"/>
      <c r="AA893" s="30"/>
      <c r="AC893" s="29"/>
      <c r="AF893" s="30"/>
      <c r="AH893" s="29"/>
      <c r="AK893" s="30"/>
      <c r="AM893" s="29"/>
      <c r="AP893" s="30"/>
      <c r="AR893" s="29"/>
      <c r="AU893" s="30"/>
      <c r="AW893" s="29"/>
      <c r="AZ893" s="30"/>
      <c r="BB893" s="29"/>
      <c r="BE893" s="30"/>
      <c r="BG893" s="29"/>
      <c r="BJ893" s="30"/>
      <c r="BL893" s="29"/>
      <c r="BO893" s="30"/>
      <c r="BS893" s="65"/>
      <c r="BT893" s="65"/>
      <c r="BU893" s="8"/>
      <c r="BV893" s="8"/>
      <c r="BW893" s="88"/>
      <c r="BX893" s="57"/>
      <c r="BY893" s="8"/>
      <c r="BZ893" s="8"/>
      <c r="CA893" s="8"/>
    </row>
    <row r="894" spans="2:79" ht="18.649999999999999" customHeight="1" thickBot="1">
      <c r="D894" s="254" t="s">
        <v>24</v>
      </c>
      <c r="E894" s="255"/>
      <c r="F894" s="256" t="s">
        <v>25</v>
      </c>
      <c r="G894" s="257"/>
      <c r="H894" s="123"/>
      <c r="I894" s="242" t="s">
        <v>4</v>
      </c>
      <c r="J894" s="243"/>
      <c r="K894" s="244" t="s">
        <v>5</v>
      </c>
      <c r="L894" s="245"/>
      <c r="M894" s="123"/>
      <c r="N894" s="242" t="s">
        <v>6</v>
      </c>
      <c r="O894" s="243"/>
      <c r="P894" s="244" t="s">
        <v>7</v>
      </c>
      <c r="Q894" s="245"/>
      <c r="R894" s="123"/>
      <c r="S894" s="242" t="s">
        <v>34</v>
      </c>
      <c r="T894" s="243"/>
      <c r="U894" s="244" t="s">
        <v>35</v>
      </c>
      <c r="V894" s="245"/>
      <c r="W894" s="123"/>
      <c r="X894" s="242" t="s">
        <v>47</v>
      </c>
      <c r="Y894" s="243"/>
      <c r="Z894" s="244" t="s">
        <v>48</v>
      </c>
      <c r="AA894" s="245"/>
      <c r="AB894" s="127"/>
      <c r="AC894" s="242" t="s">
        <v>63</v>
      </c>
      <c r="AD894" s="243"/>
      <c r="AE894" s="244" t="s">
        <v>8</v>
      </c>
      <c r="AF894" s="245"/>
      <c r="AG894" s="123"/>
      <c r="AH894" s="242" t="s">
        <v>78</v>
      </c>
      <c r="AI894" s="243"/>
      <c r="AJ894" s="244" t="s">
        <v>79</v>
      </c>
      <c r="AK894" s="245"/>
      <c r="AL894" s="127"/>
      <c r="AM894" s="242" t="s">
        <v>67</v>
      </c>
      <c r="AN894" s="243"/>
      <c r="AO894" s="244" t="s">
        <v>66</v>
      </c>
      <c r="AP894" s="245"/>
      <c r="AQ894" s="123"/>
      <c r="AR894" s="242" t="s">
        <v>83</v>
      </c>
      <c r="AS894" s="243"/>
      <c r="AT894" s="244" t="s">
        <v>82</v>
      </c>
      <c r="AU894" s="245"/>
      <c r="AV894" s="127"/>
      <c r="AW894" s="242" t="s">
        <v>71</v>
      </c>
      <c r="AX894" s="243"/>
      <c r="AY894" s="244" t="s">
        <v>70</v>
      </c>
      <c r="AZ894" s="245"/>
      <c r="BA894" s="123"/>
      <c r="BB894" s="124" t="s">
        <v>87</v>
      </c>
      <c r="BC894" s="125"/>
      <c r="BD894" s="122" t="s">
        <v>86</v>
      </c>
      <c r="BE894" s="126"/>
      <c r="BF894" s="127"/>
      <c r="BG894" s="242" t="s">
        <v>74</v>
      </c>
      <c r="BH894" s="243"/>
      <c r="BI894" s="244" t="s">
        <v>75</v>
      </c>
      <c r="BJ894" s="245"/>
      <c r="BK894" s="123"/>
      <c r="BL894" s="242" t="s">
        <v>91</v>
      </c>
      <c r="BM894" s="243"/>
      <c r="BN894" s="244" t="s">
        <v>90</v>
      </c>
      <c r="BO894" s="245"/>
      <c r="BP894" s="123"/>
      <c r="BQ894" s="35" t="s">
        <v>166</v>
      </c>
      <c r="BS894" s="66" t="s">
        <v>121</v>
      </c>
      <c r="BT894" s="65"/>
      <c r="BU894" s="8"/>
      <c r="BV894" s="8"/>
      <c r="BW894" s="88"/>
      <c r="BX894" s="57"/>
      <c r="BY894" s="8"/>
      <c r="BZ894" s="8"/>
      <c r="CA894" s="8"/>
    </row>
    <row r="895" spans="2:79" ht="18.649999999999999" customHeight="1" thickTop="1" thickBot="1">
      <c r="D895" s="15">
        <v>0</v>
      </c>
      <c r="E895" s="145">
        <f t="shared" ref="E895" si="8835">(1/$E$8)*SIN($B892*$F$8)</f>
        <v>0.24453861670440605</v>
      </c>
      <c r="F895" s="15">
        <f t="shared" ref="F895" si="8836">COS($F$8*$B892)</f>
        <v>0.67956440788394745</v>
      </c>
      <c r="G895" s="37">
        <v>0</v>
      </c>
      <c r="I895" s="21">
        <v>0</v>
      </c>
      <c r="J895" s="24">
        <f t="shared" ref="J895" si="8837">(TAN($K$8*$B892))/$J$8</f>
        <v>-3.5312537545710483</v>
      </c>
      <c r="K895" s="22">
        <v>1</v>
      </c>
      <c r="L895" s="23">
        <v>0</v>
      </c>
      <c r="N895" s="21">
        <f t="shared" ref="N895" si="8838">D895*I892+F895*I895-E895*J892-G895*J895</f>
        <v>0</v>
      </c>
      <c r="O895" s="24">
        <f t="shared" ref="O895" si="8839">(D895*J892+E895*I892+F895*J895+G895*I895)</f>
        <v>-2.1551757501086346</v>
      </c>
      <c r="P895" s="22">
        <f t="shared" ref="P895" si="8840">D895*K892+F895*K895-E895*L892-G895*L895</f>
        <v>0.67956440788394745</v>
      </c>
      <c r="Q895" s="23">
        <f t="shared" ref="Q895" si="8841">(D895*L892+E895*K892+F895*L895+G895*K895)</f>
        <v>0</v>
      </c>
      <c r="S895" s="15">
        <v>0</v>
      </c>
      <c r="T895" s="145">
        <f t="shared" ref="T895" si="8842">(1/$T$8)*SIN($B892*$U$8)</f>
        <v>0.33036971796041953</v>
      </c>
      <c r="U895" s="15">
        <f t="shared" ref="U895" si="8843">COS($U$8*$B892)</f>
        <v>0.13305128745252956</v>
      </c>
      <c r="V895" s="37">
        <v>0</v>
      </c>
      <c r="X895" s="21">
        <f t="shared" ref="X895" si="8844">N895*S892+P895*S895-O895*T892-Q895*T895</f>
        <v>0</v>
      </c>
      <c r="Y895" s="24">
        <f t="shared" ref="Y895" si="8845">(N895*T892+O895*S892+P895*T895+Q895*S895)</f>
        <v>-6.2241406469865757E-2</v>
      </c>
      <c r="Z895" s="22">
        <f t="shared" ref="Z895" si="8846">N895*U892+P895*U895-O895*V892-Q895*V895</f>
        <v>6.4984601618426021</v>
      </c>
      <c r="AA895" s="23">
        <f t="shared" ref="AA895" si="8847">(N895*V892+O895*U892+P895*V895+Q895*U895)</f>
        <v>0</v>
      </c>
      <c r="AB895" s="8"/>
      <c r="AC895" s="21">
        <v>0</v>
      </c>
      <c r="AD895" s="24">
        <f t="shared" ref="AD895" si="8848">(TAN($AE$8*$B892))/$AD$8</f>
        <v>-2.4396673212334106</v>
      </c>
      <c r="AE895" s="22">
        <v>1</v>
      </c>
      <c r="AF895" s="23">
        <v>0</v>
      </c>
      <c r="AH895" s="21">
        <f t="shared" ref="AH895" si="8849">X895*AC892+Z895*AC895-Y895*AD892-AA895*AD895</f>
        <v>0</v>
      </c>
      <c r="AI895" s="24">
        <f t="shared" ref="AI895" si="8850">(X895*AD892+Y895*AC892+Z895*AD895+AA895*AC895)</f>
        <v>-15.916322301654443</v>
      </c>
      <c r="AJ895" s="22">
        <f t="shared" ref="AJ895" si="8851">X895*AE892+Z895*AE895-Y895*AF892-AA895*AF895</f>
        <v>6.4984601618426021</v>
      </c>
      <c r="AK895" s="23">
        <f t="shared" ref="AK895" si="8852">(X895*AF892+Y895*AE892+Z895*AF895+AA895*AE895)</f>
        <v>0</v>
      </c>
      <c r="AL895" s="8"/>
      <c r="AM895" s="15">
        <v>0</v>
      </c>
      <c r="AN895" s="85">
        <f t="shared" ref="AN895" si="8853">(1/$AN$8)*SIN($B892*$AO$8)</f>
        <v>0.33036971796041953</v>
      </c>
      <c r="AO895" s="25">
        <f t="shared" ref="AO895" si="8854">COS($AO$8*$B892)</f>
        <v>0.13305128745252956</v>
      </c>
      <c r="AP895" s="37">
        <v>0</v>
      </c>
      <c r="AR895" s="21">
        <f t="shared" ref="AR895" si="8855">AH895*AM892+AJ895*AM895-AI895*AN892-AK895*AN895</f>
        <v>0</v>
      </c>
      <c r="AS895" s="24">
        <f t="shared" ref="AS895" si="8856">(AH895*AN892+AI895*AM892+AJ895*AN895+AK895*AM895)</f>
        <v>2.9207277100430584E-2</v>
      </c>
      <c r="AT895" s="22">
        <f t="shared" ref="AT895" si="8857">AH895*AO892+AJ895*AO895-AI895*AP892-AK895*AP895</f>
        <v>48.189066678874561</v>
      </c>
      <c r="AU895" s="23">
        <f t="shared" ref="AU895" si="8858">(AH895*AP892+AI895*AO892+AJ895*AP895+AK895*AO895)</f>
        <v>0</v>
      </c>
      <c r="AV895" s="8"/>
      <c r="AW895" s="21">
        <v>0</v>
      </c>
      <c r="AX895" s="24">
        <f t="shared" ref="AX895" si="8859">(TAN($AY$8*$B892))/$AX$8</f>
        <v>-3.5312537545710483</v>
      </c>
      <c r="AY895" s="22">
        <v>1</v>
      </c>
      <c r="AZ895" s="23">
        <v>0</v>
      </c>
      <c r="BB895" s="21">
        <f t="shared" ref="BB895" si="8860">AR895*AW892+AT895*AW895-AS895*AX892-AU895*AX895</f>
        <v>0</v>
      </c>
      <c r="BC895" s="24">
        <f t="shared" ref="BC895" si="8861">(AR895*AX892+AS895*AW892+AT895*AX895+AU895*AW895)</f>
        <v>-170.13861536194997</v>
      </c>
      <c r="BD895" s="22">
        <f t="shared" ref="BD895" si="8862">AR895*AY892+AT895*AY895-AS895*AZ892-AU895*AZ895</f>
        <v>48.189066678874561</v>
      </c>
      <c r="BE895" s="23">
        <f t="shared" ref="BE895" si="8863">(AR895*AZ892+AS895*AY892+AT895*AZ895+AU895*AY895)</f>
        <v>0</v>
      </c>
      <c r="BF895" s="8"/>
      <c r="BG895" s="15">
        <v>0</v>
      </c>
      <c r="BH895" s="85">
        <f t="shared" ref="BH895" si="8864">(1/$BH$8)*SIN($B892*$BI$8)</f>
        <v>0.24454464663313435</v>
      </c>
      <c r="BI895" s="25">
        <f t="shared" ref="BI895" si="8865">COS($BI$8*$B892)</f>
        <v>0.67954487874435421</v>
      </c>
      <c r="BJ895" s="37">
        <v>0</v>
      </c>
      <c r="BL895" s="21">
        <f t="shared" ref="BL895" si="8866">BB895*BG892+BD895*BG895-BC895*BH892-BE895*BH895</f>
        <v>0</v>
      </c>
      <c r="BM895" s="24">
        <f t="shared" ref="BM895" si="8867">(BB895*BH892+BC895*BG892+BD895*BH895+BE895*BG895)</f>
        <v>-103.83244646330269</v>
      </c>
      <c r="BN895" s="22">
        <f t="shared" ref="BN895" si="8868">BB895*BI892+BD895*BI895-BC895*BJ892-BE895*BJ895</f>
        <v>407.2050216241488</v>
      </c>
      <c r="BO895" s="23">
        <f t="shared" ref="BO895" si="8869">(BB895*BJ892+BC895*BI892+BD895*BJ895+BE895*BI895)</f>
        <v>0</v>
      </c>
      <c r="BQ895" s="38">
        <f t="shared" ref="BQ895" si="8870">(180/PI())*ATAN(-1*(($BL$8*BM892+BO892+$BL$8*BM895+BO895)/($BL$8*BL892+BN892+$BL$8*BL895+BN895)))</f>
        <v>-61.389261515336699</v>
      </c>
      <c r="BS895" s="67">
        <f t="shared" ref="BS895" si="8871">20*LOG(((($BL$8*BL892+BN892-$BL$8*BL895-BN895)^2+($BL$8*BM892+BO892-$BL$8*BM895-BO895)^2)/(($BL$8*BL892+BN892+$BL$8*BL895+BN895)^2+($BL$8*BM892+BO892+$BL$8*BM895+BO895)^2))^0.5)</f>
        <v>-6.0061049279538427E-6</v>
      </c>
      <c r="BT895" s="65"/>
      <c r="BU895" s="8"/>
      <c r="BV895" s="8"/>
      <c r="BW895" s="88"/>
      <c r="BX895" s="57"/>
      <c r="BY895" s="8"/>
      <c r="BZ895" s="8"/>
      <c r="CA895" s="8"/>
    </row>
    <row r="896" spans="2:79" ht="18.649999999999999" customHeight="1">
      <c r="BS896" s="32"/>
      <c r="BU896" s="8"/>
      <c r="BV896" s="8"/>
      <c r="BW896" s="88"/>
      <c r="BX896" s="57"/>
      <c r="BY896" s="8"/>
      <c r="BZ896" s="8"/>
      <c r="CA896" s="8"/>
    </row>
    <row r="897" spans="2:79" ht="18.649999999999999" customHeight="1" thickBot="1">
      <c r="D897" s="8"/>
      <c r="E897" s="8" t="s">
        <v>93</v>
      </c>
      <c r="F897" s="8"/>
      <c r="G897" s="8"/>
      <c r="H897" s="8"/>
      <c r="I897" s="8"/>
      <c r="J897" s="8" t="s">
        <v>94</v>
      </c>
      <c r="K897" s="8"/>
      <c r="L897" s="8"/>
      <c r="M897" s="8"/>
      <c r="N897" s="8"/>
      <c r="O897" s="8" t="s">
        <v>95</v>
      </c>
      <c r="P897" s="8"/>
      <c r="Q897" s="8"/>
      <c r="R897" s="8"/>
      <c r="S897" s="8"/>
      <c r="T897" s="8" t="s">
        <v>96</v>
      </c>
      <c r="U897" s="8"/>
      <c r="V897" s="8"/>
      <c r="W897" s="8"/>
      <c r="X897" s="8"/>
      <c r="Y897" s="8" t="s">
        <v>97</v>
      </c>
      <c r="Z897" s="8"/>
      <c r="AA897" s="8"/>
      <c r="AB897" s="8"/>
      <c r="AC897" s="8"/>
      <c r="AD897" s="8" t="s">
        <v>98</v>
      </c>
      <c r="AE897" s="8"/>
      <c r="AF897" s="8"/>
      <c r="AG897" s="8"/>
      <c r="AH897" s="8"/>
      <c r="AI897" s="8" t="s">
        <v>99</v>
      </c>
      <c r="AJ897" s="8"/>
      <c r="AK897" s="8"/>
      <c r="AL897" s="8"/>
      <c r="AM897" s="8"/>
      <c r="AN897" s="8" t="s">
        <v>96</v>
      </c>
      <c r="AO897" s="8"/>
      <c r="AP897" s="8"/>
      <c r="AQ897" s="8"/>
      <c r="AR897" s="8"/>
      <c r="AS897" s="8" t="s">
        <v>100</v>
      </c>
      <c r="AT897" s="8"/>
      <c r="AU897" s="8"/>
      <c r="AV897" s="8"/>
      <c r="AW897" s="8"/>
      <c r="AX897" s="8" t="s">
        <v>94</v>
      </c>
      <c r="AY897" s="8"/>
      <c r="AZ897" s="8"/>
      <c r="BA897" s="8"/>
      <c r="BB897" s="8"/>
      <c r="BC897" s="8" t="s">
        <v>101</v>
      </c>
      <c r="BD897" s="8"/>
      <c r="BE897" s="8"/>
      <c r="BF897" s="8"/>
      <c r="BG897" s="8"/>
      <c r="BH897" s="8" t="s">
        <v>96</v>
      </c>
      <c r="BI897" s="8"/>
      <c r="BJ897" s="8"/>
      <c r="BK897" s="8"/>
      <c r="BL897" s="8"/>
      <c r="BM897" s="8" t="s">
        <v>102</v>
      </c>
      <c r="BN897" s="8"/>
      <c r="BO897" s="8"/>
      <c r="BP897" s="8"/>
      <c r="BU897" s="8"/>
      <c r="BV897" s="8"/>
      <c r="BW897" s="88"/>
      <c r="BX897" s="57"/>
      <c r="BY897" s="8"/>
      <c r="BZ897" s="8"/>
      <c r="CA897" s="8"/>
    </row>
    <row r="898" spans="2:79" ht="18.649999999999999" customHeight="1" thickBot="1">
      <c r="B898" s="16"/>
      <c r="D898" s="250" t="s">
        <v>22</v>
      </c>
      <c r="E898" s="251"/>
      <c r="F898" s="252" t="s">
        <v>23</v>
      </c>
      <c r="G898" s="253"/>
      <c r="H898" s="123"/>
      <c r="I898" s="242" t="s">
        <v>1</v>
      </c>
      <c r="J898" s="243"/>
      <c r="K898" s="244" t="s">
        <v>2</v>
      </c>
      <c r="L898" s="245"/>
      <c r="M898" s="123"/>
      <c r="N898" s="242" t="s">
        <v>43</v>
      </c>
      <c r="O898" s="243"/>
      <c r="P898" s="244" t="s">
        <v>44</v>
      </c>
      <c r="Q898" s="245"/>
      <c r="R898" s="123"/>
      <c r="S898" s="242" t="s">
        <v>32</v>
      </c>
      <c r="T898" s="243"/>
      <c r="U898" s="244" t="s">
        <v>33</v>
      </c>
      <c r="V898" s="245"/>
      <c r="W898" s="123"/>
      <c r="X898" s="242" t="s">
        <v>45</v>
      </c>
      <c r="Y898" s="243"/>
      <c r="Z898" s="244" t="s">
        <v>46</v>
      </c>
      <c r="AA898" s="245"/>
      <c r="AB898" s="127"/>
      <c r="AC898" s="242" t="s">
        <v>62</v>
      </c>
      <c r="AD898" s="243"/>
      <c r="AE898" s="244" t="s">
        <v>3</v>
      </c>
      <c r="AF898" s="245"/>
      <c r="AG898" s="123"/>
      <c r="AH898" s="242" t="s">
        <v>76</v>
      </c>
      <c r="AI898" s="243"/>
      <c r="AJ898" s="244" t="s">
        <v>77</v>
      </c>
      <c r="AK898" s="245"/>
      <c r="AL898" s="127"/>
      <c r="AM898" s="242" t="s">
        <v>64</v>
      </c>
      <c r="AN898" s="243"/>
      <c r="AO898" s="244" t="s">
        <v>65</v>
      </c>
      <c r="AP898" s="245"/>
      <c r="AQ898" s="123"/>
      <c r="AR898" s="242" t="s">
        <v>80</v>
      </c>
      <c r="AS898" s="243"/>
      <c r="AT898" s="244" t="s">
        <v>81</v>
      </c>
      <c r="AU898" s="245"/>
      <c r="AV898" s="127"/>
      <c r="AW898" s="242" t="s">
        <v>68</v>
      </c>
      <c r="AX898" s="243"/>
      <c r="AY898" s="244" t="s">
        <v>69</v>
      </c>
      <c r="AZ898" s="245"/>
      <c r="BA898" s="123"/>
      <c r="BB898" s="246" t="s">
        <v>84</v>
      </c>
      <c r="BC898" s="247"/>
      <c r="BD898" s="248" t="s">
        <v>85</v>
      </c>
      <c r="BE898" s="249"/>
      <c r="BF898" s="127"/>
      <c r="BG898" s="242" t="s">
        <v>72</v>
      </c>
      <c r="BH898" s="243"/>
      <c r="BI898" s="244" t="s">
        <v>73</v>
      </c>
      <c r="BJ898" s="245"/>
      <c r="BK898" s="123"/>
      <c r="BL898" s="242" t="s">
        <v>88</v>
      </c>
      <c r="BM898" s="243"/>
      <c r="BN898" s="244" t="s">
        <v>89</v>
      </c>
      <c r="BO898" s="245"/>
      <c r="BP898" s="123"/>
      <c r="BQ898" s="19" t="s">
        <v>165</v>
      </c>
      <c r="BS898" s="63" t="s">
        <v>120</v>
      </c>
      <c r="BT898" s="4"/>
      <c r="BU898" s="8"/>
      <c r="BV898" s="8"/>
      <c r="BW898" s="88"/>
      <c r="BX898" s="57"/>
      <c r="BY898" s="8"/>
      <c r="BZ898" s="8"/>
      <c r="CA898" s="8"/>
    </row>
    <row r="899" spans="2:79" ht="18.649999999999999" customHeight="1" thickTop="1" thickBot="1">
      <c r="B899" s="39">
        <v>2.5</v>
      </c>
      <c r="D899" s="25">
        <f t="shared" ref="D899" si="8872">COS($F$8*$B899)</f>
        <v>0.67467666063731746</v>
      </c>
      <c r="E899" s="26">
        <v>0</v>
      </c>
      <c r="F899" s="10">
        <v>0</v>
      </c>
      <c r="G899" s="85">
        <f t="shared" ref="G899" si="8873">$E$8*SIN($B899*$F$8)</f>
        <v>2.2143402250606163</v>
      </c>
      <c r="I899" s="21">
        <v>1</v>
      </c>
      <c r="J899" s="24">
        <v>0</v>
      </c>
      <c r="K899" s="22">
        <v>0</v>
      </c>
      <c r="L899" s="23">
        <v>0</v>
      </c>
      <c r="N899" s="21">
        <f t="shared" ref="N899" si="8874">D899*I899+F899*I902-E899*J899-G899*J902</f>
        <v>8.1527004770072065</v>
      </c>
      <c r="O899" s="24">
        <f t="shared" ref="O899" si="8875">(D899*J899+E899*I899+F899*J902+G899*I902)</f>
        <v>0</v>
      </c>
      <c r="P899" s="22">
        <f t="shared" ref="P899" si="8876">D899*K899+F899*K902-E899*L899-G899*L902</f>
        <v>0</v>
      </c>
      <c r="Q899" s="23">
        <f t="shared" ref="Q899" si="8877">(D899*L899+E899*K899+F899*L902+G899*K902)</f>
        <v>2.2143402250606163</v>
      </c>
      <c r="S899" s="25">
        <f t="shared" ref="S899" si="8878">COS($U$8*$B899)</f>
        <v>0.1215541379208382</v>
      </c>
      <c r="T899" s="26">
        <v>0</v>
      </c>
      <c r="U899" s="10">
        <v>0</v>
      </c>
      <c r="V899" s="85">
        <f t="shared" ref="V899" si="8879">$T$8*SIN($B899*$U$8)</f>
        <v>2.9777544096162289</v>
      </c>
      <c r="X899" s="21">
        <f t="shared" ref="X899" si="8880">N899*S899+P899*S902-O899*T899-Q899*T902</f>
        <v>0.25835432603554609</v>
      </c>
      <c r="Y899" s="24">
        <f t="shared" ref="Y899" si="8881">(N899*T899+O899*S899+P899*T902+Q899*S902)</f>
        <v>0</v>
      </c>
      <c r="Z899" s="22">
        <f t="shared" ref="Z899" si="8882">N899*U899+P899*U902-O899*V899-Q899*V902</f>
        <v>0</v>
      </c>
      <c r="AA899" s="23">
        <f t="shared" ref="AA899" si="8883">(N899*V899+O899*U899+P899*V902+Q899*U902)</f>
        <v>24.545902012809218</v>
      </c>
      <c r="AB899" s="8"/>
      <c r="AC899" s="21">
        <v>1</v>
      </c>
      <c r="AD899" s="24">
        <v>0</v>
      </c>
      <c r="AE899" s="22">
        <v>0</v>
      </c>
      <c r="AF899" s="23">
        <v>0</v>
      </c>
      <c r="AH899" s="21">
        <f t="shared" ref="AH899" si="8884">X899*AC899+Z899*AC902-Y899*AD899-AA899*AD902</f>
        <v>57.880995487255895</v>
      </c>
      <c r="AI899" s="24">
        <f t="shared" ref="AI899" si="8885">(X899*AD899+Y899*AC899+Z899*AD902+AA899*AC902)</f>
        <v>0</v>
      </c>
      <c r="AJ899" s="22">
        <f t="shared" ref="AJ899" si="8886">X899*AE899+Z899*AE902-Y899*AF899-AA899*AF902</f>
        <v>0</v>
      </c>
      <c r="AK899" s="23">
        <f t="shared" ref="AK899" si="8887">(X899*AF899+Y899*AE899+Z899*AF902+AA899*AE902)</f>
        <v>24.545902012809218</v>
      </c>
      <c r="AL899" s="8"/>
      <c r="AM899" s="25">
        <f t="shared" ref="AM899" si="8888">COS($AO$8*$B899)</f>
        <v>0.1215541379208382</v>
      </c>
      <c r="AN899" s="26">
        <v>0</v>
      </c>
      <c r="AO899" s="10">
        <v>0</v>
      </c>
      <c r="AP899" s="85">
        <f t="shared" ref="AP899" si="8889">$AN$8*SIN($B899*$AO$8)</f>
        <v>2.9777544096162289</v>
      </c>
      <c r="AR899" s="21">
        <f t="shared" ref="AR899" si="8890">AH899*AM899+AJ899*AM902-AI899*AN899-AK899*AN902</f>
        <v>-1.0856219311745186</v>
      </c>
      <c r="AS899" s="24">
        <f t="shared" ref="AS899" si="8891">(AH899*AN899+AI899*AM899+AJ899*AN902+AK899*AM902)</f>
        <v>0</v>
      </c>
      <c r="AT899" s="22">
        <f t="shared" ref="AT899" si="8892">AH899*AO899+AJ899*AO902-AI899*AP899-AK899*AP902</f>
        <v>0</v>
      </c>
      <c r="AU899" s="23">
        <f t="shared" ref="AU899" si="8893">(AH899*AP899+AI899*AO899+AJ899*AP902+AK899*AO902)</f>
        <v>175.33904550380967</v>
      </c>
      <c r="AV899" s="8"/>
      <c r="AW899" s="21">
        <v>1</v>
      </c>
      <c r="AX899" s="24">
        <v>0</v>
      </c>
      <c r="AY899" s="22">
        <v>0</v>
      </c>
      <c r="AZ899" s="23">
        <v>0</v>
      </c>
      <c r="BB899" s="21">
        <f t="shared" ref="BB899" si="8894">AR899*AW899+AT899*AW902-AS899*AX899-AU899*AX902</f>
        <v>591.0499240783189</v>
      </c>
      <c r="BC899" s="24">
        <f t="shared" ref="BC899" si="8895">(AR899*AX899+AS899*AW899+AT899*AX902+AU899*AW902)</f>
        <v>0</v>
      </c>
      <c r="BD899" s="22">
        <f t="shared" ref="BD899" si="8896">AR899*AY899+AT899*AY902-AS899*AZ899-AU899*AZ902</f>
        <v>0</v>
      </c>
      <c r="BE899" s="23">
        <f t="shared" ref="BE899" si="8897">(AR899*AZ899+AS899*AY899+AT899*AZ902+AU899*AY902)</f>
        <v>175.33904550380967</v>
      </c>
      <c r="BF899" s="8"/>
      <c r="BG899" s="25">
        <f t="shared" ref="BG899" si="8898">COS($BI$8*$B899)</f>
        <v>0.67465685331366354</v>
      </c>
      <c r="BH899" s="26">
        <v>0</v>
      </c>
      <c r="BI899" s="10">
        <v>0</v>
      </c>
      <c r="BJ899" s="85">
        <f t="shared" ref="BJ899" si="8899">$BH$8*SIN($B899*$BI$8)</f>
        <v>2.2143945385798247</v>
      </c>
      <c r="BL899" s="21">
        <f t="shared" ref="BL899" si="8900">BB899*BG899+BD899*BG902-BC899*BH899-BE899*BH902</f>
        <v>355.61479028957666</v>
      </c>
      <c r="BM899" s="24">
        <f t="shared" ref="BM899" si="8901">(BB899*BH899+BC899*BG899+BD899*BH902+BE899*BG902)</f>
        <v>0</v>
      </c>
      <c r="BN899" s="22">
        <f t="shared" ref="BN899" si="8902">BB899*BI899+BD899*BI902-BC899*BJ899-BE899*BJ902</f>
        <v>0</v>
      </c>
      <c r="BO899" s="23">
        <f t="shared" ref="BO899" si="8903">(BB899*BJ899+BC899*BI899+BD899*BJ902+BE899*BI902)</f>
        <v>1427.1114126096709</v>
      </c>
      <c r="BQ899" s="27">
        <f t="shared" ref="BQ899" si="8904">20*LOG((2*$BL$8)/(($BL$8*BL899+BN899+$BL$8*BL902+BN902)^2+($BL$8*BM899+BO899+$BL$8*BM902+BO902)^2)^0.5)</f>
        <v>-57.591842000642544</v>
      </c>
      <c r="BS899" s="64">
        <f t="shared" ref="BS899" si="8905">((BL899^2+BM899^2)/(BL902^2+BM902^2))^0.5</f>
        <v>4.0128894561446957</v>
      </c>
      <c r="BT899" s="4"/>
      <c r="BU899" s="8"/>
      <c r="BV899" s="8"/>
      <c r="BW899" s="88"/>
      <c r="BX899" s="57"/>
      <c r="BY899" s="8"/>
      <c r="BZ899" s="8"/>
      <c r="CA899" s="8"/>
    </row>
    <row r="900" spans="2:79" ht="18.649999999999999" customHeight="1" thickBot="1">
      <c r="D900" s="25"/>
      <c r="E900" s="10"/>
      <c r="F900" s="10"/>
      <c r="G900" s="31"/>
      <c r="I900" s="29"/>
      <c r="L900" s="30"/>
      <c r="N900" s="29"/>
      <c r="Q900" s="30"/>
      <c r="S900" s="29"/>
      <c r="V900" s="30"/>
      <c r="X900" s="29"/>
      <c r="AA900" s="30"/>
      <c r="AC900" s="29"/>
      <c r="AF900" s="30"/>
      <c r="AH900" s="29"/>
      <c r="AK900" s="30"/>
      <c r="AM900" s="29"/>
      <c r="AP900" s="30"/>
      <c r="AR900" s="29"/>
      <c r="AU900" s="30"/>
      <c r="AW900" s="29"/>
      <c r="AZ900" s="30"/>
      <c r="BB900" s="29"/>
      <c r="BE900" s="30"/>
      <c r="BG900" s="29"/>
      <c r="BJ900" s="30"/>
      <c r="BL900" s="29"/>
      <c r="BO900" s="30"/>
      <c r="BS900" s="65"/>
      <c r="BT900" s="65"/>
      <c r="BU900" s="8"/>
      <c r="BV900" s="8"/>
      <c r="BW900" s="88"/>
      <c r="BX900" s="57"/>
      <c r="BY900" s="8"/>
      <c r="BZ900" s="8"/>
      <c r="CA900" s="8"/>
    </row>
    <row r="901" spans="2:79" ht="18.649999999999999" customHeight="1" thickBot="1">
      <c r="D901" s="254" t="s">
        <v>24</v>
      </c>
      <c r="E901" s="255"/>
      <c r="F901" s="256" t="s">
        <v>25</v>
      </c>
      <c r="G901" s="257"/>
      <c r="H901" s="123"/>
      <c r="I901" s="242" t="s">
        <v>4</v>
      </c>
      <c r="J901" s="243"/>
      <c r="K901" s="244" t="s">
        <v>5</v>
      </c>
      <c r="L901" s="245"/>
      <c r="M901" s="123"/>
      <c r="N901" s="242" t="s">
        <v>6</v>
      </c>
      <c r="O901" s="243"/>
      <c r="P901" s="244" t="s">
        <v>7</v>
      </c>
      <c r="Q901" s="245"/>
      <c r="R901" s="123"/>
      <c r="S901" s="242" t="s">
        <v>34</v>
      </c>
      <c r="T901" s="243"/>
      <c r="U901" s="244" t="s">
        <v>35</v>
      </c>
      <c r="V901" s="245"/>
      <c r="W901" s="123"/>
      <c r="X901" s="242" t="s">
        <v>47</v>
      </c>
      <c r="Y901" s="243"/>
      <c r="Z901" s="244" t="s">
        <v>48</v>
      </c>
      <c r="AA901" s="245"/>
      <c r="AB901" s="127"/>
      <c r="AC901" s="242" t="s">
        <v>63</v>
      </c>
      <c r="AD901" s="243"/>
      <c r="AE901" s="244" t="s">
        <v>8</v>
      </c>
      <c r="AF901" s="245"/>
      <c r="AG901" s="123"/>
      <c r="AH901" s="242" t="s">
        <v>78</v>
      </c>
      <c r="AI901" s="243"/>
      <c r="AJ901" s="244" t="s">
        <v>79</v>
      </c>
      <c r="AK901" s="245"/>
      <c r="AL901" s="127"/>
      <c r="AM901" s="242" t="s">
        <v>67</v>
      </c>
      <c r="AN901" s="243"/>
      <c r="AO901" s="244" t="s">
        <v>66</v>
      </c>
      <c r="AP901" s="245"/>
      <c r="AQ901" s="123"/>
      <c r="AR901" s="242" t="s">
        <v>83</v>
      </c>
      <c r="AS901" s="243"/>
      <c r="AT901" s="244" t="s">
        <v>82</v>
      </c>
      <c r="AU901" s="245"/>
      <c r="AV901" s="127"/>
      <c r="AW901" s="242" t="s">
        <v>71</v>
      </c>
      <c r="AX901" s="243"/>
      <c r="AY901" s="244" t="s">
        <v>70</v>
      </c>
      <c r="AZ901" s="245"/>
      <c r="BA901" s="123"/>
      <c r="BB901" s="124" t="s">
        <v>87</v>
      </c>
      <c r="BC901" s="125"/>
      <c r="BD901" s="122" t="s">
        <v>86</v>
      </c>
      <c r="BE901" s="126"/>
      <c r="BF901" s="127"/>
      <c r="BG901" s="242" t="s">
        <v>74</v>
      </c>
      <c r="BH901" s="243"/>
      <c r="BI901" s="244" t="s">
        <v>75</v>
      </c>
      <c r="BJ901" s="245"/>
      <c r="BK901" s="123"/>
      <c r="BL901" s="242" t="s">
        <v>91</v>
      </c>
      <c r="BM901" s="243"/>
      <c r="BN901" s="244" t="s">
        <v>90</v>
      </c>
      <c r="BO901" s="245"/>
      <c r="BP901" s="123"/>
      <c r="BQ901" s="35" t="s">
        <v>166</v>
      </c>
      <c r="BS901" s="66" t="s">
        <v>121</v>
      </c>
      <c r="BT901" s="65"/>
      <c r="BU901" s="8"/>
      <c r="BV901" s="8"/>
      <c r="BW901" s="88"/>
      <c r="BX901" s="57"/>
      <c r="BY901" s="8"/>
      <c r="BZ901" s="8"/>
      <c r="CA901" s="8"/>
    </row>
    <row r="902" spans="2:79" ht="18.649999999999999" customHeight="1" thickTop="1" thickBot="1">
      <c r="D902" s="15">
        <v>0</v>
      </c>
      <c r="E902" s="145">
        <f t="shared" ref="E902" si="8906">(1/$E$8)*SIN($B899*$F$8)</f>
        <v>0.24603780278451293</v>
      </c>
      <c r="F902" s="15">
        <f t="shared" ref="F902" si="8907">COS($F$8*$B899)</f>
        <v>0.67467666063731746</v>
      </c>
      <c r="G902" s="37">
        <v>0</v>
      </c>
      <c r="I902" s="21">
        <v>0</v>
      </c>
      <c r="J902" s="24">
        <f t="shared" ref="J902" si="8908">(TAN($K$8*$B899))/$J$8</f>
        <v>-3.37708890970681</v>
      </c>
      <c r="K902" s="22">
        <v>1</v>
      </c>
      <c r="L902" s="23">
        <v>0</v>
      </c>
      <c r="N902" s="21">
        <f t="shared" ref="N902" si="8909">D902*I899+F902*I902-E902*J899-G902*J902</f>
        <v>0</v>
      </c>
      <c r="O902" s="24">
        <f t="shared" ref="O902" si="8910">(D902*J899+E902*I899+F902*J902+G902*I902)</f>
        <v>-2.0324052654917968</v>
      </c>
      <c r="P902" s="22">
        <f t="shared" ref="P902" si="8911">D902*K899+F902*K902-E902*L899-G902*L902</f>
        <v>0.67467666063731746</v>
      </c>
      <c r="Q902" s="23">
        <f t="shared" ref="Q902" si="8912">(D902*L899+E902*K899+F902*L902+G902*K902)</f>
        <v>0</v>
      </c>
      <c r="S902" s="15">
        <v>0</v>
      </c>
      <c r="T902" s="145">
        <f t="shared" ref="T902" si="8913">(1/$T$8)*SIN($B899*$U$8)</f>
        <v>0.33086160106846985</v>
      </c>
      <c r="U902" s="15">
        <f t="shared" ref="U902" si="8914">COS($U$8*$B899)</f>
        <v>0.1215541379208382</v>
      </c>
      <c r="V902" s="37">
        <v>0</v>
      </c>
      <c r="X902" s="21">
        <f t="shared" ref="X902" si="8915">N902*S899+P902*S902-O902*T899-Q902*T902</f>
        <v>0</v>
      </c>
      <c r="Y902" s="24">
        <f t="shared" ref="Y902" si="8916">(N902*T899+O902*S899+P902*T902+Q902*S902)</f>
        <v>-2.3822669810636105E-2</v>
      </c>
      <c r="Z902" s="22">
        <f t="shared" ref="Z902" si="8917">N902*U899+P902*U902-O902*V899-Q902*V902</f>
        <v>6.1340134813045193</v>
      </c>
      <c r="AA902" s="23">
        <f t="shared" ref="AA902" si="8918">(N902*V899+O902*U899+P902*V902+Q902*U902)</f>
        <v>0</v>
      </c>
      <c r="AB902" s="8"/>
      <c r="AC902" s="21">
        <v>0</v>
      </c>
      <c r="AD902" s="24">
        <f t="shared" ref="AD902" si="8919">(TAN($AE$8*$B899))/$AD$8</f>
        <v>-2.3475462882215581</v>
      </c>
      <c r="AE902" s="22">
        <v>1</v>
      </c>
      <c r="AF902" s="23">
        <v>0</v>
      </c>
      <c r="AH902" s="21">
        <f t="shared" ref="AH902" si="8920">X902*AC899+Z902*AC902-Y902*AD899-AA902*AD902</f>
        <v>0</v>
      </c>
      <c r="AI902" s="24">
        <f t="shared" ref="AI902" si="8921">(X902*AD899+Y902*AC899+Z902*AD902+AA902*AC902)</f>
        <v>-14.423703249748058</v>
      </c>
      <c r="AJ902" s="22">
        <f t="shared" ref="AJ902" si="8922">X902*AE899+Z902*AE902-Y902*AF899-AA902*AF902</f>
        <v>6.1340134813045193</v>
      </c>
      <c r="AK902" s="23">
        <f t="shared" ref="AK902" si="8923">(X902*AF899+Y902*AE899+Z902*AF902+AA902*AE902)</f>
        <v>0</v>
      </c>
      <c r="AL902" s="8"/>
      <c r="AM902" s="15">
        <v>0</v>
      </c>
      <c r="AN902" s="85">
        <f t="shared" ref="AN902" si="8924">(1/$AN$8)*SIN($B899*$AO$8)</f>
        <v>0.33086160106846985</v>
      </c>
      <c r="AO902" s="25">
        <f t="shared" ref="AO902" si="8925">COS($AO$8*$B899)</f>
        <v>0.1215541379208382</v>
      </c>
      <c r="AP902" s="37">
        <v>0</v>
      </c>
      <c r="AR902" s="21">
        <f t="shared" ref="AR902" si="8926">AH902*AM899+AJ902*AM902-AI902*AN899-AK902*AN902</f>
        <v>0</v>
      </c>
      <c r="AS902" s="24">
        <f t="shared" ref="AS902" si="8927">(AH902*AN899+AI902*AM899+AJ902*AN902+AK902*AM902)</f>
        <v>0.27624870725087391</v>
      </c>
      <c r="AT902" s="22">
        <f t="shared" ref="AT902" si="8928">AH902*AO899+AJ902*AO902-AI902*AP899-AK902*AP902</f>
        <v>43.695860675647985</v>
      </c>
      <c r="AU902" s="23">
        <f t="shared" ref="AU902" si="8929">(AH902*AP899+AI902*AO899+AJ902*AP902+AK902*AO902)</f>
        <v>0</v>
      </c>
      <c r="AV902" s="8"/>
      <c r="AW902" s="21">
        <v>0</v>
      </c>
      <c r="AX902" s="24">
        <f t="shared" ref="AX902" si="8930">(TAN($AY$8*$B899))/$AX$8</f>
        <v>-3.37708890970681</v>
      </c>
      <c r="AY902" s="22">
        <v>1</v>
      </c>
      <c r="AZ902" s="23">
        <v>0</v>
      </c>
      <c r="BB902" s="21">
        <f t="shared" ref="BB902" si="8931">AR902*AW899+AT902*AW902-AS902*AX899-AU902*AX902</f>
        <v>0</v>
      </c>
      <c r="BC902" s="24">
        <f t="shared" ref="BC902" si="8932">(AR902*AX899+AS902*AW899+AT902*AX902+AU902*AW902)</f>
        <v>-147.28855778057385</v>
      </c>
      <c r="BD902" s="22">
        <f t="shared" ref="BD902" si="8933">AR902*AY899+AT902*AY902-AS902*AZ899-AU902*AZ902</f>
        <v>43.695860675647985</v>
      </c>
      <c r="BE902" s="23">
        <f t="shared" ref="BE902" si="8934">(AR902*AZ899+AS902*AY899+AT902*AZ902+AU902*AY902)</f>
        <v>0</v>
      </c>
      <c r="BF902" s="8"/>
      <c r="BG902" s="15">
        <v>0</v>
      </c>
      <c r="BH902" s="85">
        <f t="shared" ref="BH902" si="8935">(1/$BH$8)*SIN($B899*$BI$8)</f>
        <v>0.2460438376199805</v>
      </c>
      <c r="BI902" s="25">
        <f t="shared" ref="BI902" si="8936">COS($BI$8*$B899)</f>
        <v>0.67465685331366354</v>
      </c>
      <c r="BJ902" s="37">
        <v>0</v>
      </c>
      <c r="BL902" s="21">
        <f t="shared" ref="BL902" si="8937">BB902*BG899+BD902*BG902-BC902*BH899-BE902*BH902</f>
        <v>0</v>
      </c>
      <c r="BM902" s="24">
        <f t="shared" ref="BM902" si="8938">(BB902*BH899+BC902*BG899+BD902*BH902+BE902*BG902)</f>
        <v>-88.618137672605243</v>
      </c>
      <c r="BN902" s="22">
        <f t="shared" ref="BN902" si="8939">BB902*BI899+BD902*BI902-BC902*BJ899-BE902*BJ902</f>
        <v>355.63468981086658</v>
      </c>
      <c r="BO902" s="23">
        <f t="shared" ref="BO902" si="8940">(BB902*BJ899+BC902*BI899+BD902*BJ902+BE902*BI902)</f>
        <v>0</v>
      </c>
      <c r="BQ902" s="38">
        <f t="shared" ref="BQ902" si="8941">(180/PI())*ATAN(-1*(($BL$8*BM899+BO899+$BL$8*BM902+BO902)/($BL$8*BL899+BN899+$BL$8*BL902+BN902)))</f>
        <v>-62.014686094044485</v>
      </c>
      <c r="BS902" s="67">
        <f t="shared" ref="BS902" si="8942">20*LOG(((($BL$8*BL899+BN899-$BL$8*BL902-BN902)^2+($BL$8*BM899+BO899-$BL$8*BM902-BO902)^2)/(($BL$8*BL899+BN899+$BL$8*BL902+BN902)^2+($BL$8*BM899+BO899+$BL$8*BM902+BO902)^2))^0.5)</f>
        <v>-7.5613699907817427E-6</v>
      </c>
      <c r="BT902" s="65"/>
      <c r="BU902" s="8"/>
      <c r="BV902" s="8"/>
      <c r="BW902" s="88"/>
      <c r="BX902" s="57"/>
      <c r="BY902" s="8"/>
      <c r="BZ902" s="8"/>
      <c r="CA902" s="8"/>
    </row>
    <row r="903" spans="2:79" ht="18.649999999999999" customHeight="1">
      <c r="BS903" s="32"/>
      <c r="BU903" s="8"/>
      <c r="BV903" s="8"/>
      <c r="BW903" s="88"/>
      <c r="BX903" s="57"/>
      <c r="BY903" s="8"/>
      <c r="BZ903" s="8"/>
      <c r="CA903" s="8"/>
    </row>
    <row r="904" spans="2:79" ht="18.649999999999999" customHeight="1" thickBot="1">
      <c r="D904" s="8"/>
      <c r="E904" s="8" t="s">
        <v>93</v>
      </c>
      <c r="F904" s="8"/>
      <c r="G904" s="8"/>
      <c r="H904" s="8"/>
      <c r="I904" s="8"/>
      <c r="J904" s="8" t="s">
        <v>94</v>
      </c>
      <c r="K904" s="8"/>
      <c r="L904" s="8"/>
      <c r="M904" s="8"/>
      <c r="N904" s="8"/>
      <c r="O904" s="8" t="s">
        <v>95</v>
      </c>
      <c r="P904" s="8"/>
      <c r="Q904" s="8"/>
      <c r="R904" s="8"/>
      <c r="S904" s="8"/>
      <c r="T904" s="8" t="s">
        <v>96</v>
      </c>
      <c r="U904" s="8"/>
      <c r="V904" s="8"/>
      <c r="W904" s="8"/>
      <c r="X904" s="8"/>
      <c r="Y904" s="8" t="s">
        <v>97</v>
      </c>
      <c r="Z904" s="8"/>
      <c r="AA904" s="8"/>
      <c r="AB904" s="8"/>
      <c r="AC904" s="8"/>
      <c r="AD904" s="8" t="s">
        <v>98</v>
      </c>
      <c r="AE904" s="8"/>
      <c r="AF904" s="8"/>
      <c r="AG904" s="8"/>
      <c r="AH904" s="8"/>
      <c r="AI904" s="8" t="s">
        <v>99</v>
      </c>
      <c r="AJ904" s="8"/>
      <c r="AK904" s="8"/>
      <c r="AL904" s="8"/>
      <c r="AM904" s="8"/>
      <c r="AN904" s="8" t="s">
        <v>96</v>
      </c>
      <c r="AO904" s="8"/>
      <c r="AP904" s="8"/>
      <c r="AQ904" s="8"/>
      <c r="AR904" s="8"/>
      <c r="AS904" s="8" t="s">
        <v>100</v>
      </c>
      <c r="AT904" s="8"/>
      <c r="AU904" s="8"/>
      <c r="AV904" s="8"/>
      <c r="AW904" s="8"/>
      <c r="AX904" s="8" t="s">
        <v>94</v>
      </c>
      <c r="AY904" s="8"/>
      <c r="AZ904" s="8"/>
      <c r="BA904" s="8"/>
      <c r="BB904" s="8"/>
      <c r="BC904" s="8" t="s">
        <v>101</v>
      </c>
      <c r="BD904" s="8"/>
      <c r="BE904" s="8"/>
      <c r="BF904" s="8"/>
      <c r="BG904" s="8"/>
      <c r="BH904" s="8" t="s">
        <v>96</v>
      </c>
      <c r="BI904" s="8"/>
      <c r="BJ904" s="8"/>
      <c r="BK904" s="8"/>
      <c r="BL904" s="8"/>
      <c r="BM904" s="8" t="s">
        <v>102</v>
      </c>
      <c r="BN904" s="8"/>
      <c r="BO904" s="8"/>
      <c r="BP904" s="8"/>
      <c r="BU904" s="8"/>
      <c r="BV904" s="8"/>
      <c r="BW904" s="88"/>
      <c r="BX904" s="57"/>
      <c r="BY904" s="8"/>
      <c r="BZ904" s="8"/>
      <c r="CA904" s="8"/>
    </row>
    <row r="905" spans="2:79" ht="18.649999999999999" customHeight="1" thickBot="1">
      <c r="B905" s="16"/>
      <c r="D905" s="250" t="s">
        <v>22</v>
      </c>
      <c r="E905" s="251"/>
      <c r="F905" s="252" t="s">
        <v>23</v>
      </c>
      <c r="G905" s="253"/>
      <c r="H905" s="123"/>
      <c r="I905" s="242" t="s">
        <v>1</v>
      </c>
      <c r="J905" s="243"/>
      <c r="K905" s="244" t="s">
        <v>2</v>
      </c>
      <c r="L905" s="245"/>
      <c r="M905" s="123"/>
      <c r="N905" s="242" t="s">
        <v>43</v>
      </c>
      <c r="O905" s="243"/>
      <c r="P905" s="244" t="s">
        <v>44</v>
      </c>
      <c r="Q905" s="245"/>
      <c r="R905" s="123"/>
      <c r="S905" s="242" t="s">
        <v>32</v>
      </c>
      <c r="T905" s="243"/>
      <c r="U905" s="244" t="s">
        <v>33</v>
      </c>
      <c r="V905" s="245"/>
      <c r="W905" s="123"/>
      <c r="X905" s="242" t="s">
        <v>45</v>
      </c>
      <c r="Y905" s="243"/>
      <c r="Z905" s="244" t="s">
        <v>46</v>
      </c>
      <c r="AA905" s="245"/>
      <c r="AB905" s="127"/>
      <c r="AC905" s="242" t="s">
        <v>62</v>
      </c>
      <c r="AD905" s="243"/>
      <c r="AE905" s="244" t="s">
        <v>3</v>
      </c>
      <c r="AF905" s="245"/>
      <c r="AG905" s="123"/>
      <c r="AH905" s="242" t="s">
        <v>76</v>
      </c>
      <c r="AI905" s="243"/>
      <c r="AJ905" s="244" t="s">
        <v>77</v>
      </c>
      <c r="AK905" s="245"/>
      <c r="AL905" s="127"/>
      <c r="AM905" s="242" t="s">
        <v>64</v>
      </c>
      <c r="AN905" s="243"/>
      <c r="AO905" s="244" t="s">
        <v>65</v>
      </c>
      <c r="AP905" s="245"/>
      <c r="AQ905" s="123"/>
      <c r="AR905" s="242" t="s">
        <v>80</v>
      </c>
      <c r="AS905" s="243"/>
      <c r="AT905" s="244" t="s">
        <v>81</v>
      </c>
      <c r="AU905" s="245"/>
      <c r="AV905" s="127"/>
      <c r="AW905" s="242" t="s">
        <v>68</v>
      </c>
      <c r="AX905" s="243"/>
      <c r="AY905" s="244" t="s">
        <v>69</v>
      </c>
      <c r="AZ905" s="245"/>
      <c r="BA905" s="123"/>
      <c r="BB905" s="246" t="s">
        <v>84</v>
      </c>
      <c r="BC905" s="247"/>
      <c r="BD905" s="248" t="s">
        <v>85</v>
      </c>
      <c r="BE905" s="249"/>
      <c r="BF905" s="127"/>
      <c r="BG905" s="242" t="s">
        <v>72</v>
      </c>
      <c r="BH905" s="243"/>
      <c r="BI905" s="244" t="s">
        <v>73</v>
      </c>
      <c r="BJ905" s="245"/>
      <c r="BK905" s="123"/>
      <c r="BL905" s="242" t="s">
        <v>88</v>
      </c>
      <c r="BM905" s="243"/>
      <c r="BN905" s="244" t="s">
        <v>89</v>
      </c>
      <c r="BO905" s="245"/>
      <c r="BP905" s="123"/>
      <c r="BQ905" s="19" t="s">
        <v>165</v>
      </c>
      <c r="BS905" s="63" t="s">
        <v>120</v>
      </c>
      <c r="BT905" s="4"/>
      <c r="BU905" s="8"/>
      <c r="BV905" s="8"/>
      <c r="BW905" s="88"/>
      <c r="BX905" s="57"/>
      <c r="BY905" s="8"/>
      <c r="BZ905" s="8"/>
      <c r="CA905" s="8"/>
    </row>
    <row r="906" spans="2:79" ht="18.649999999999999" customHeight="1" thickTop="1" thickBot="1">
      <c r="B906" s="39">
        <v>2.52</v>
      </c>
      <c r="D906" s="25">
        <f t="shared" ref="D906" si="8943">COS($F$8*$B906)</f>
        <v>0.66975914793609825</v>
      </c>
      <c r="E906" s="26">
        <v>0</v>
      </c>
      <c r="F906" s="10">
        <v>0</v>
      </c>
      <c r="G906" s="85">
        <f t="shared" ref="G906" si="8944">$E$8*SIN($B906*$F$8)</f>
        <v>2.2277352072908494</v>
      </c>
      <c r="I906" s="21">
        <v>1</v>
      </c>
      <c r="J906" s="24">
        <v>0</v>
      </c>
      <c r="K906" s="22">
        <v>0</v>
      </c>
      <c r="L906" s="23">
        <v>0</v>
      </c>
      <c r="N906" s="21">
        <f t="shared" ref="N906" si="8945">D906*I906+F906*I909-E906*J906-G906*J909</f>
        <v>7.87426561928807</v>
      </c>
      <c r="O906" s="24">
        <f t="shared" ref="O906" si="8946">(D906*J906+E906*I906+F906*J909+G906*I909)</f>
        <v>0</v>
      </c>
      <c r="P906" s="22">
        <f t="shared" ref="P906" si="8947">D906*K906+F906*K909-E906*L906-G906*L909</f>
        <v>0</v>
      </c>
      <c r="Q906" s="23">
        <f t="shared" ref="Q906" si="8948">(D906*L906+E906*K906+F906*L909+G906*K909)</f>
        <v>2.2277352072908494</v>
      </c>
      <c r="S906" s="25">
        <f t="shared" ref="S906" si="8949">COS($U$8*$B906)</f>
        <v>0.11004065613349166</v>
      </c>
      <c r="T906" s="26">
        <v>0</v>
      </c>
      <c r="U906" s="10">
        <v>0</v>
      </c>
      <c r="V906" s="85">
        <f t="shared" ref="V906" si="8950">$T$8*SIN($B906*$U$8)</f>
        <v>2.9817812605855907</v>
      </c>
      <c r="X906" s="21">
        <f t="shared" ref="X906" si="8951">N906*S906+P906*S909-O906*T906-Q906*T909</f>
        <v>0.12842056702178628</v>
      </c>
      <c r="Y906" s="24">
        <f t="shared" ref="Y906" si="8952">(N906*T906+O906*S906+P906*T909+Q906*S909)</f>
        <v>0</v>
      </c>
      <c r="Z906" s="22">
        <f t="shared" ref="Z906" si="8953">N906*U906+P906*U909-O906*V906-Q906*V909</f>
        <v>0</v>
      </c>
      <c r="AA906" s="23">
        <f t="shared" ref="AA906" si="8954">(N906*V906+O906*U906+P906*V909+Q906*U909)</f>
        <v>23.724479108368524</v>
      </c>
      <c r="AB906" s="8"/>
      <c r="AC906" s="21">
        <v>1</v>
      </c>
      <c r="AD906" s="24">
        <v>0</v>
      </c>
      <c r="AE906" s="22">
        <v>0</v>
      </c>
      <c r="AF906" s="23">
        <v>0</v>
      </c>
      <c r="AH906" s="21">
        <f t="shared" ref="AH906" si="8955">X906*AC906+Z906*AC909-Y906*AD906-AA906*AD909</f>
        <v>53.755601608692857</v>
      </c>
      <c r="AI906" s="24">
        <f t="shared" ref="AI906" si="8956">(X906*AD906+Y906*AC906+Z906*AD909+AA906*AC909)</f>
        <v>0</v>
      </c>
      <c r="AJ906" s="22">
        <f t="shared" ref="AJ906" si="8957">X906*AE906+Z906*AE909-Y906*AF906-AA906*AF909</f>
        <v>0</v>
      </c>
      <c r="AK906" s="23">
        <f t="shared" ref="AK906" si="8958">(X906*AF906+Y906*AE906+Z906*AF909+AA906*AE909)</f>
        <v>23.724479108368524</v>
      </c>
      <c r="AL906" s="8"/>
      <c r="AM906" s="25">
        <f t="shared" ref="AM906" si="8959">COS($AO$8*$B906)</f>
        <v>0.11004065613349166</v>
      </c>
      <c r="AN906" s="26">
        <v>0</v>
      </c>
      <c r="AO906" s="10">
        <v>0</v>
      </c>
      <c r="AP906" s="85">
        <f t="shared" ref="AP906" si="8960">$AN$8*SIN($B906*$AO$8)</f>
        <v>2.9817812605855907</v>
      </c>
      <c r="AR906" s="21">
        <f t="shared" ref="AR906" si="8961">AH906*AM906+AJ906*AM909-AI906*AN906-AK906*AN909</f>
        <v>-1.9448324639608146</v>
      </c>
      <c r="AS906" s="24">
        <f t="shared" ref="AS906" si="8962">(AH906*AN906+AI906*AM906+AJ906*AN909+AK906*AM909)</f>
        <v>0</v>
      </c>
      <c r="AT906" s="22">
        <f t="shared" ref="AT906" si="8963">AH906*AO906+AJ906*AO909-AI906*AP906-AK906*AP909</f>
        <v>0</v>
      </c>
      <c r="AU906" s="23">
        <f t="shared" ref="AU906" si="8964">(AH906*AP906+AI906*AO906+AJ906*AP909+AK906*AO909)</f>
        <v>162.89810277581518</v>
      </c>
      <c r="AV906" s="8"/>
      <c r="AW906" s="21">
        <v>1</v>
      </c>
      <c r="AX906" s="24">
        <v>0</v>
      </c>
      <c r="AY906" s="22">
        <v>0</v>
      </c>
      <c r="AZ906" s="23">
        <v>0</v>
      </c>
      <c r="BB906" s="21">
        <f t="shared" ref="BB906" si="8965">AR906*AW906+AT906*AW909-AS906*AX906-AU906*AX909</f>
        <v>524.86842244102206</v>
      </c>
      <c r="BC906" s="24">
        <f t="shared" ref="BC906" si="8966">(AR906*AX906+AS906*AW906+AT906*AX909+AU906*AW909)</f>
        <v>0</v>
      </c>
      <c r="BD906" s="22">
        <f t="shared" ref="BD906" si="8967">AR906*AY906+AT906*AY909-AS906*AZ906-AU906*AZ909</f>
        <v>0</v>
      </c>
      <c r="BE906" s="23">
        <f t="shared" ref="BE906" si="8968">(AR906*AZ906+AS906*AY906+AT906*AZ909+AU906*AY909)</f>
        <v>162.89810277581518</v>
      </c>
      <c r="BF906" s="8"/>
      <c r="BG906" s="25">
        <f t="shared" ref="BG906" si="8969">COS($BI$8*$B906)</f>
        <v>0.66973906137820849</v>
      </c>
      <c r="BH906" s="26">
        <v>0</v>
      </c>
      <c r="BI906" s="10">
        <v>0</v>
      </c>
      <c r="BJ906" s="85">
        <f t="shared" ref="BJ906" si="8970">$BH$8*SIN($B906*$BI$8)</f>
        <v>2.2277895562593266</v>
      </c>
      <c r="BL906" s="21">
        <f t="shared" ref="BL906" si="8971">BB906*BG906+BD906*BG909-BC906*BH906-BE906*BH909</f>
        <v>311.20236324844234</v>
      </c>
      <c r="BM906" s="24">
        <f t="shared" ref="BM906" si="8972">(BB906*BH906+BC906*BG906+BD906*BH909+BE906*BG909)</f>
        <v>0</v>
      </c>
      <c r="BN906" s="22">
        <f t="shared" ref="BN906" si="8973">BB906*BI906+BD906*BI909-BC906*BJ906-BE906*BJ909</f>
        <v>0</v>
      </c>
      <c r="BO906" s="23">
        <f t="shared" ref="BO906" si="8974">(BB906*BJ906+BC906*BI906+BD906*BJ909+BE906*BI909)</f>
        <v>1278.3956123777828</v>
      </c>
      <c r="BQ906" s="27">
        <f t="shared" ref="BQ906" si="8975">20*LOG((2*$BL$8)/(($BL$8*BL906+BN906+$BL$8*BL909+BN909)^2+($BL$8*BM906+BO906+$BL$8*BM909+BO909)^2)^0.5)</f>
        <v>-56.612781842438579</v>
      </c>
      <c r="BS906" s="64">
        <f t="shared" ref="BS906" si="8976">((BL906^2+BM906^2)/(BL909^2+BM909^2))^0.5</f>
        <v>4.1077329773165889</v>
      </c>
      <c r="BT906" s="4"/>
      <c r="BU906" s="8"/>
      <c r="BV906" s="8"/>
      <c r="BW906" s="88"/>
      <c r="BX906" s="57"/>
      <c r="BY906" s="8"/>
      <c r="BZ906" s="8"/>
      <c r="CA906" s="8"/>
    </row>
    <row r="907" spans="2:79" ht="18.649999999999999" customHeight="1" thickBot="1">
      <c r="D907" s="25"/>
      <c r="E907" s="10"/>
      <c r="F907" s="10"/>
      <c r="G907" s="31"/>
      <c r="I907" s="29"/>
      <c r="L907" s="30"/>
      <c r="N907" s="29"/>
      <c r="Q907" s="30"/>
      <c r="S907" s="29"/>
      <c r="V907" s="30"/>
      <c r="X907" s="29"/>
      <c r="AA907" s="30"/>
      <c r="AC907" s="29"/>
      <c r="AF907" s="30"/>
      <c r="AH907" s="29"/>
      <c r="AK907" s="30"/>
      <c r="AM907" s="29"/>
      <c r="AP907" s="30"/>
      <c r="AR907" s="29"/>
      <c r="AU907" s="30"/>
      <c r="AW907" s="29"/>
      <c r="AZ907" s="30"/>
      <c r="BB907" s="29"/>
      <c r="BE907" s="30"/>
      <c r="BG907" s="29"/>
      <c r="BJ907" s="30"/>
      <c r="BL907" s="29"/>
      <c r="BO907" s="30"/>
      <c r="BS907" s="65"/>
      <c r="BT907" s="65"/>
      <c r="BU907" s="8"/>
      <c r="BV907" s="8"/>
      <c r="BW907" s="88"/>
      <c r="BX907" s="57"/>
      <c r="BY907" s="8"/>
      <c r="BZ907" s="8"/>
      <c r="CA907" s="8"/>
    </row>
    <row r="908" spans="2:79" ht="18.649999999999999" customHeight="1" thickBot="1">
      <c r="D908" s="254" t="s">
        <v>24</v>
      </c>
      <c r="E908" s="255"/>
      <c r="F908" s="256" t="s">
        <v>25</v>
      </c>
      <c r="G908" s="257"/>
      <c r="H908" s="123"/>
      <c r="I908" s="242" t="s">
        <v>4</v>
      </c>
      <c r="J908" s="243"/>
      <c r="K908" s="244" t="s">
        <v>5</v>
      </c>
      <c r="L908" s="245"/>
      <c r="M908" s="123"/>
      <c r="N908" s="242" t="s">
        <v>6</v>
      </c>
      <c r="O908" s="243"/>
      <c r="P908" s="244" t="s">
        <v>7</v>
      </c>
      <c r="Q908" s="245"/>
      <c r="R908" s="123"/>
      <c r="S908" s="242" t="s">
        <v>34</v>
      </c>
      <c r="T908" s="243"/>
      <c r="U908" s="244" t="s">
        <v>35</v>
      </c>
      <c r="V908" s="245"/>
      <c r="W908" s="123"/>
      <c r="X908" s="242" t="s">
        <v>47</v>
      </c>
      <c r="Y908" s="243"/>
      <c r="Z908" s="244" t="s">
        <v>48</v>
      </c>
      <c r="AA908" s="245"/>
      <c r="AB908" s="127"/>
      <c r="AC908" s="242" t="s">
        <v>63</v>
      </c>
      <c r="AD908" s="243"/>
      <c r="AE908" s="244" t="s">
        <v>8</v>
      </c>
      <c r="AF908" s="245"/>
      <c r="AG908" s="123"/>
      <c r="AH908" s="242" t="s">
        <v>78</v>
      </c>
      <c r="AI908" s="243"/>
      <c r="AJ908" s="244" t="s">
        <v>79</v>
      </c>
      <c r="AK908" s="245"/>
      <c r="AL908" s="127"/>
      <c r="AM908" s="242" t="s">
        <v>67</v>
      </c>
      <c r="AN908" s="243"/>
      <c r="AO908" s="244" t="s">
        <v>66</v>
      </c>
      <c r="AP908" s="245"/>
      <c r="AQ908" s="123"/>
      <c r="AR908" s="242" t="s">
        <v>83</v>
      </c>
      <c r="AS908" s="243"/>
      <c r="AT908" s="244" t="s">
        <v>82</v>
      </c>
      <c r="AU908" s="245"/>
      <c r="AV908" s="127"/>
      <c r="AW908" s="242" t="s">
        <v>71</v>
      </c>
      <c r="AX908" s="243"/>
      <c r="AY908" s="244" t="s">
        <v>70</v>
      </c>
      <c r="AZ908" s="245"/>
      <c r="BA908" s="123"/>
      <c r="BB908" s="124" t="s">
        <v>87</v>
      </c>
      <c r="BC908" s="125"/>
      <c r="BD908" s="122" t="s">
        <v>86</v>
      </c>
      <c r="BE908" s="126"/>
      <c r="BF908" s="127"/>
      <c r="BG908" s="242" t="s">
        <v>74</v>
      </c>
      <c r="BH908" s="243"/>
      <c r="BI908" s="244" t="s">
        <v>75</v>
      </c>
      <c r="BJ908" s="245"/>
      <c r="BK908" s="123"/>
      <c r="BL908" s="242" t="s">
        <v>91</v>
      </c>
      <c r="BM908" s="243"/>
      <c r="BN908" s="244" t="s">
        <v>90</v>
      </c>
      <c r="BO908" s="245"/>
      <c r="BP908" s="123"/>
      <c r="BQ908" s="35" t="s">
        <v>166</v>
      </c>
      <c r="BS908" s="66" t="s">
        <v>121</v>
      </c>
      <c r="BT908" s="65"/>
      <c r="BU908" s="8"/>
      <c r="BV908" s="8"/>
      <c r="BW908" s="88"/>
      <c r="BX908" s="57"/>
      <c r="BY908" s="8"/>
      <c r="BZ908" s="8"/>
      <c r="CA908" s="8"/>
    </row>
    <row r="909" spans="2:79" ht="18.649999999999999" customHeight="1" thickTop="1" thickBot="1">
      <c r="D909" s="15">
        <v>0</v>
      </c>
      <c r="E909" s="145">
        <f t="shared" ref="E909" si="8977">(1/$E$8)*SIN($B906*$F$8)</f>
        <v>0.24752613414342772</v>
      </c>
      <c r="F909" s="15">
        <f t="shared" ref="F909" si="8978">COS($F$8*$B906)</f>
        <v>0.66975914793609825</v>
      </c>
      <c r="G909" s="37">
        <v>0</v>
      </c>
      <c r="I909" s="21">
        <v>0</v>
      </c>
      <c r="J909" s="24">
        <f t="shared" ref="J909" si="8979">(TAN($K$8*$B906))/$J$8</f>
        <v>-3.2340048528987331</v>
      </c>
      <c r="K909" s="22">
        <v>1</v>
      </c>
      <c r="L909" s="23">
        <v>0</v>
      </c>
      <c r="N909" s="21">
        <f t="shared" ref="N909" si="8980">D909*I906+F909*I909-E909*J906-G909*J909</f>
        <v>0</v>
      </c>
      <c r="O909" s="24">
        <f t="shared" ref="O909" si="8981">(D909*J906+E909*I906+F909*J909+G909*I909)</f>
        <v>-1.9184782005552345</v>
      </c>
      <c r="P909" s="22">
        <f t="shared" ref="P909" si="8982">D909*K906+F909*K909-E909*L906-G909*L909</f>
        <v>0.66975914793609825</v>
      </c>
      <c r="Q909" s="23">
        <f t="shared" ref="Q909" si="8983">(D909*L906+E909*K906+F909*L909+G909*K909)</f>
        <v>0</v>
      </c>
      <c r="S909" s="15">
        <v>0</v>
      </c>
      <c r="T909" s="145">
        <f t="shared" ref="T909" si="8984">(1/$T$8)*SIN($B906*$U$8)</f>
        <v>0.33130902895395453</v>
      </c>
      <c r="U909" s="15">
        <f t="shared" ref="U909" si="8985">COS($U$8*$B906)</f>
        <v>0.11004065613349166</v>
      </c>
      <c r="V909" s="37">
        <v>0</v>
      </c>
      <c r="X909" s="21">
        <f t="shared" ref="X909" si="8986">N909*S906+P909*S909-O909*T906-Q909*T909</f>
        <v>0</v>
      </c>
      <c r="Y909" s="24">
        <f t="shared" ref="Y909" si="8987">(N909*T906+O909*S906+P909*T909+Q909*S909)</f>
        <v>1.0786652968838267E-2</v>
      </c>
      <c r="Z909" s="22">
        <f t="shared" ref="Z909" si="8988">N909*U906+P909*U909-O909*V906-Q909*V909</f>
        <v>5.7941830833478596</v>
      </c>
      <c r="AA909" s="23">
        <f t="shared" ref="AA909" si="8989">(N909*V906+O909*U906+P909*V909+Q909*U909)</f>
        <v>0</v>
      </c>
      <c r="AB909" s="8"/>
      <c r="AC909" s="21">
        <v>0</v>
      </c>
      <c r="AD909" s="24">
        <f t="shared" ref="AD909" si="8990">(TAN($AE$8*$B906))/$AD$8</f>
        <v>-2.2604155310096874</v>
      </c>
      <c r="AE909" s="22">
        <v>1</v>
      </c>
      <c r="AF909" s="23">
        <v>0</v>
      </c>
      <c r="AH909" s="21">
        <f t="shared" ref="AH909" si="8991">X909*AC906+Z909*AC909-Y909*AD906-AA909*AD909</f>
        <v>0</v>
      </c>
      <c r="AI909" s="24">
        <f t="shared" ref="AI909" si="8992">(X909*AD906+Y909*AC906+Z909*AD909+AA909*AC909)</f>
        <v>-13.086474778144263</v>
      </c>
      <c r="AJ909" s="22">
        <f t="shared" ref="AJ909" si="8993">X909*AE906+Z909*AE909-Y909*AF906-AA909*AF909</f>
        <v>5.7941830833478596</v>
      </c>
      <c r="AK909" s="23">
        <f t="shared" ref="AK909" si="8994">(X909*AF906+Y909*AE906+Z909*AF909+AA909*AE909)</f>
        <v>0</v>
      </c>
      <c r="AL909" s="8"/>
      <c r="AM909" s="15">
        <v>0</v>
      </c>
      <c r="AN909" s="85">
        <f t="shared" ref="AN909" si="8995">(1/$AN$8)*SIN($B906*$AO$8)</f>
        <v>0.33130902895395453</v>
      </c>
      <c r="AO909" s="25">
        <f t="shared" ref="AO909" si="8996">COS($AO$8*$B906)</f>
        <v>0.11004065613349166</v>
      </c>
      <c r="AP909" s="37">
        <v>0</v>
      </c>
      <c r="AR909" s="21">
        <f t="shared" ref="AR909" si="8997">AH909*AM906+AJ909*AM909-AI909*AN906-AK909*AN909</f>
        <v>0</v>
      </c>
      <c r="AS909" s="24">
        <f t="shared" ref="AS909" si="8998">(AH909*AN906+AI909*AM906+AJ909*AN909+AK909*AM909)</f>
        <v>0.47962089986402523</v>
      </c>
      <c r="AT909" s="22">
        <f t="shared" ref="AT909" si="8999">AH909*AO906+AJ909*AO909-AI909*AP906-AK909*AP909</f>
        <v>39.658600968845718</v>
      </c>
      <c r="AU909" s="23">
        <f t="shared" ref="AU909" si="9000">(AH909*AP906+AI909*AO906+AJ909*AP909+AK909*AO909)</f>
        <v>0</v>
      </c>
      <c r="AV909" s="8"/>
      <c r="AW909" s="21">
        <v>0</v>
      </c>
      <c r="AX909" s="24">
        <f t="shared" ref="AX909" si="9001">(TAN($AY$8*$B906))/$AX$8</f>
        <v>-3.2340048528987331</v>
      </c>
      <c r="AY909" s="22">
        <v>1</v>
      </c>
      <c r="AZ909" s="23">
        <v>0</v>
      </c>
      <c r="BB909" s="21">
        <f t="shared" ref="BB909" si="9002">AR909*AW906+AT909*AW909-AS909*AX906-AU909*AX909</f>
        <v>0</v>
      </c>
      <c r="BC909" s="24">
        <f t="shared" ref="BC909" si="9003">(AR909*AX906+AS909*AW906+AT909*AX909+AU909*AW909)</f>
        <v>-127.77648709255742</v>
      </c>
      <c r="BD909" s="22">
        <f t="shared" ref="BD909" si="9004">AR909*AY906+AT909*AY909-AS909*AZ906-AU909*AZ909</f>
        <v>39.658600968845718</v>
      </c>
      <c r="BE909" s="23">
        <f t="shared" ref="BE909" si="9005">(AR909*AZ906+AS909*AY906+AT909*AZ909+AU909*AY909)</f>
        <v>0</v>
      </c>
      <c r="BF909" s="8"/>
      <c r="BG909" s="15">
        <v>0</v>
      </c>
      <c r="BH909" s="85">
        <f t="shared" ref="BH909" si="9006">(1/$BH$8)*SIN($B906*$BI$8)</f>
        <v>0.24753217291770294</v>
      </c>
      <c r="BI909" s="25">
        <f t="shared" ref="BI909" si="9007">COS($BI$8*$B906)</f>
        <v>0.66973906137820849</v>
      </c>
      <c r="BJ909" s="37">
        <v>0</v>
      </c>
      <c r="BL909" s="21">
        <f t="shared" ref="BL909" si="9008">BB909*BG906+BD909*BG909-BC909*BH906-BE909*BH909</f>
        <v>0</v>
      </c>
      <c r="BM909" s="24">
        <f t="shared" ref="BM909" si="9009">(BB909*BH906+BC909*BG906+BD909*BH909+BE909*BG909)</f>
        <v>-75.760124858879678</v>
      </c>
      <c r="BN909" s="22">
        <f t="shared" ref="BN909" si="9010">BB909*BI906+BD909*BI909-BC909*BJ906-BE909*BJ909</f>
        <v>311.22003766875173</v>
      </c>
      <c r="BO909" s="23">
        <f t="shared" ref="BO909" si="9011">(BB909*BJ906+BC909*BI906+BD909*BJ909+BE909*BI909)</f>
        <v>0</v>
      </c>
      <c r="BQ909" s="38">
        <f t="shared" ref="BQ909" si="9012">(180/PI())*ATAN(-1*(($BL$8*BM906+BO906+$BL$8*BM909+BO909)/($BL$8*BL906+BN906+$BL$8*BL909+BN909)))</f>
        <v>-62.636235542413893</v>
      </c>
      <c r="BS909" s="67">
        <f t="shared" ref="BS909" si="9013">20*LOG(((($BL$8*BL906+BN906-$BL$8*BL909-BN909)^2+($BL$8*BM906+BO906-$BL$8*BM909-BO909)^2)/(($BL$8*BL906+BN906+$BL$8*BL909+BN909)^2+($BL$8*BM906+BO906+$BL$8*BM909+BO909)^2))^0.5)</f>
        <v>-9.4734158281402102E-6</v>
      </c>
      <c r="BT909" s="65"/>
      <c r="BU909" s="8"/>
      <c r="BV909" s="8"/>
      <c r="BW909" s="88"/>
      <c r="BX909" s="57"/>
      <c r="BY909" s="8"/>
      <c r="BZ909" s="8"/>
      <c r="CA909" s="8"/>
    </row>
    <row r="910" spans="2:79" ht="18.649999999999999" customHeight="1">
      <c r="BS910" s="32"/>
      <c r="BU910" s="8"/>
      <c r="BV910" s="8"/>
      <c r="BW910" s="88"/>
      <c r="BX910" s="57"/>
      <c r="BY910" s="8"/>
      <c r="BZ910" s="8"/>
      <c r="CA910" s="8"/>
    </row>
    <row r="911" spans="2:79" ht="18.649999999999999" customHeight="1" thickBot="1">
      <c r="D911" s="8"/>
      <c r="E911" s="8" t="s">
        <v>93</v>
      </c>
      <c r="F911" s="8"/>
      <c r="G911" s="8"/>
      <c r="H911" s="8"/>
      <c r="I911" s="8"/>
      <c r="J911" s="8" t="s">
        <v>94</v>
      </c>
      <c r="K911" s="8"/>
      <c r="L911" s="8"/>
      <c r="M911" s="8"/>
      <c r="N911" s="8"/>
      <c r="O911" s="8" t="s">
        <v>95</v>
      </c>
      <c r="P911" s="8"/>
      <c r="Q911" s="8"/>
      <c r="R911" s="8"/>
      <c r="S911" s="8"/>
      <c r="T911" s="8" t="s">
        <v>96</v>
      </c>
      <c r="U911" s="8"/>
      <c r="V911" s="8"/>
      <c r="W911" s="8"/>
      <c r="X911" s="8"/>
      <c r="Y911" s="8" t="s">
        <v>97</v>
      </c>
      <c r="Z911" s="8"/>
      <c r="AA911" s="8"/>
      <c r="AB911" s="8"/>
      <c r="AC911" s="8"/>
      <c r="AD911" s="8" t="s">
        <v>98</v>
      </c>
      <c r="AE911" s="8"/>
      <c r="AF911" s="8"/>
      <c r="AG911" s="8"/>
      <c r="AH911" s="8"/>
      <c r="AI911" s="8" t="s">
        <v>99</v>
      </c>
      <c r="AJ911" s="8"/>
      <c r="AK911" s="8"/>
      <c r="AL911" s="8"/>
      <c r="AM911" s="8"/>
      <c r="AN911" s="8" t="s">
        <v>96</v>
      </c>
      <c r="AO911" s="8"/>
      <c r="AP911" s="8"/>
      <c r="AQ911" s="8"/>
      <c r="AR911" s="8"/>
      <c r="AS911" s="8" t="s">
        <v>100</v>
      </c>
      <c r="AT911" s="8"/>
      <c r="AU911" s="8"/>
      <c r="AV911" s="8"/>
      <c r="AW911" s="8"/>
      <c r="AX911" s="8" t="s">
        <v>94</v>
      </c>
      <c r="AY911" s="8"/>
      <c r="AZ911" s="8"/>
      <c r="BA911" s="8"/>
      <c r="BB911" s="8"/>
      <c r="BC911" s="8" t="s">
        <v>101</v>
      </c>
      <c r="BD911" s="8"/>
      <c r="BE911" s="8"/>
      <c r="BF911" s="8"/>
      <c r="BG911" s="8"/>
      <c r="BH911" s="8" t="s">
        <v>96</v>
      </c>
      <c r="BI911" s="8"/>
      <c r="BJ911" s="8"/>
      <c r="BK911" s="8"/>
      <c r="BL911" s="8"/>
      <c r="BM911" s="8" t="s">
        <v>102</v>
      </c>
      <c r="BN911" s="8"/>
      <c r="BO911" s="8"/>
      <c r="BP911" s="8"/>
      <c r="BU911" s="8"/>
      <c r="BV911" s="8"/>
      <c r="BW911" s="88"/>
      <c r="BX911" s="57"/>
      <c r="BY911" s="8"/>
      <c r="BZ911" s="8"/>
      <c r="CA911" s="8"/>
    </row>
    <row r="912" spans="2:79" ht="18.649999999999999" customHeight="1" thickBot="1">
      <c r="B912" s="16"/>
      <c r="D912" s="250" t="s">
        <v>22</v>
      </c>
      <c r="E912" s="251"/>
      <c r="F912" s="252" t="s">
        <v>23</v>
      </c>
      <c r="G912" s="253"/>
      <c r="H912" s="123"/>
      <c r="I912" s="242" t="s">
        <v>1</v>
      </c>
      <c r="J912" s="243"/>
      <c r="K912" s="244" t="s">
        <v>2</v>
      </c>
      <c r="L912" s="245"/>
      <c r="M912" s="123"/>
      <c r="N912" s="242" t="s">
        <v>43</v>
      </c>
      <c r="O912" s="243"/>
      <c r="P912" s="244" t="s">
        <v>44</v>
      </c>
      <c r="Q912" s="245"/>
      <c r="R912" s="123"/>
      <c r="S912" s="242" t="s">
        <v>32</v>
      </c>
      <c r="T912" s="243"/>
      <c r="U912" s="244" t="s">
        <v>33</v>
      </c>
      <c r="V912" s="245"/>
      <c r="W912" s="123"/>
      <c r="X912" s="242" t="s">
        <v>45</v>
      </c>
      <c r="Y912" s="243"/>
      <c r="Z912" s="244" t="s">
        <v>46</v>
      </c>
      <c r="AA912" s="245"/>
      <c r="AB912" s="127"/>
      <c r="AC912" s="242" t="s">
        <v>62</v>
      </c>
      <c r="AD912" s="243"/>
      <c r="AE912" s="244" t="s">
        <v>3</v>
      </c>
      <c r="AF912" s="245"/>
      <c r="AG912" s="123"/>
      <c r="AH912" s="242" t="s">
        <v>76</v>
      </c>
      <c r="AI912" s="243"/>
      <c r="AJ912" s="244" t="s">
        <v>77</v>
      </c>
      <c r="AK912" s="245"/>
      <c r="AL912" s="127"/>
      <c r="AM912" s="242" t="s">
        <v>64</v>
      </c>
      <c r="AN912" s="243"/>
      <c r="AO912" s="244" t="s">
        <v>65</v>
      </c>
      <c r="AP912" s="245"/>
      <c r="AQ912" s="123"/>
      <c r="AR912" s="242" t="s">
        <v>80</v>
      </c>
      <c r="AS912" s="243"/>
      <c r="AT912" s="244" t="s">
        <v>81</v>
      </c>
      <c r="AU912" s="245"/>
      <c r="AV912" s="127"/>
      <c r="AW912" s="242" t="s">
        <v>68</v>
      </c>
      <c r="AX912" s="243"/>
      <c r="AY912" s="244" t="s">
        <v>69</v>
      </c>
      <c r="AZ912" s="245"/>
      <c r="BA912" s="123"/>
      <c r="BB912" s="246" t="s">
        <v>84</v>
      </c>
      <c r="BC912" s="247"/>
      <c r="BD912" s="248" t="s">
        <v>85</v>
      </c>
      <c r="BE912" s="249"/>
      <c r="BF912" s="127"/>
      <c r="BG912" s="242" t="s">
        <v>72</v>
      </c>
      <c r="BH912" s="243"/>
      <c r="BI912" s="244" t="s">
        <v>73</v>
      </c>
      <c r="BJ912" s="245"/>
      <c r="BK912" s="123"/>
      <c r="BL912" s="242" t="s">
        <v>88</v>
      </c>
      <c r="BM912" s="243"/>
      <c r="BN912" s="244" t="s">
        <v>89</v>
      </c>
      <c r="BO912" s="245"/>
      <c r="BP912" s="123"/>
      <c r="BQ912" s="19" t="s">
        <v>165</v>
      </c>
      <c r="BS912" s="63" t="s">
        <v>120</v>
      </c>
      <c r="BT912" s="4"/>
      <c r="BU912" s="8"/>
      <c r="BV912" s="8"/>
      <c r="BW912" s="88"/>
      <c r="BX912" s="57"/>
      <c r="BY912" s="8"/>
      <c r="BZ912" s="8"/>
      <c r="CA912" s="8"/>
    </row>
    <row r="913" spans="2:79" ht="18.649999999999999" customHeight="1" thickTop="1" thickBot="1">
      <c r="B913" s="39">
        <v>2.54</v>
      </c>
      <c r="D913" s="25">
        <f t="shared" ref="D913" si="9014">COS($F$8*$B913)</f>
        <v>0.66481208673162295</v>
      </c>
      <c r="E913" s="26">
        <v>0</v>
      </c>
      <c r="F913" s="10">
        <v>0</v>
      </c>
      <c r="G913" s="85">
        <f t="shared" ref="G913" si="9015">$E$8*SIN($B913*$F$8)</f>
        <v>2.241031906069145</v>
      </c>
      <c r="I913" s="21">
        <v>1</v>
      </c>
      <c r="J913" s="24">
        <v>0</v>
      </c>
      <c r="K913" s="22">
        <v>0</v>
      </c>
      <c r="L913" s="23">
        <v>0</v>
      </c>
      <c r="N913" s="21">
        <f t="shared" ref="N913" si="9016">D913*I913+F913*I916-E913*J913-G913*J916</f>
        <v>7.6137689057662952</v>
      </c>
      <c r="O913" s="24">
        <f t="shared" ref="O913" si="9017">(D913*J913+E913*I913+F913*J916+G913*I916)</f>
        <v>0</v>
      </c>
      <c r="P913" s="22">
        <f t="shared" ref="P913" si="9018">D913*K913+F913*K916-E913*L913-G913*L916</f>
        <v>0</v>
      </c>
      <c r="Q913" s="23">
        <f t="shared" ref="Q913" si="9019">(D913*L913+E913*K913+F913*L916+G913*K916)</f>
        <v>2.241031906069145</v>
      </c>
      <c r="S913" s="25">
        <f t="shared" ref="S913" si="9020">COS($U$8*$B913)</f>
        <v>9.8512389064795175E-2</v>
      </c>
      <c r="T913" s="26">
        <v>0</v>
      </c>
      <c r="U913" s="10">
        <v>0</v>
      </c>
      <c r="V913" s="85">
        <f t="shared" ref="V913" si="9021">$T$8*SIN($B913*$U$8)</f>
        <v>2.9854074734961591</v>
      </c>
      <c r="X913" s="21">
        <f t="shared" ref="X913" si="9022">N913*S913+P913*S916-O913*T913-Q913*T916</f>
        <v>6.6735201696038748E-3</v>
      </c>
      <c r="Y913" s="24">
        <f t="shared" ref="Y913" si="9023">(N913*T913+O913*S913+P913*T916+Q913*S916)</f>
        <v>0</v>
      </c>
      <c r="Z913" s="22">
        <f t="shared" ref="Z913" si="9024">N913*U913+P913*U916-O913*V913-Q913*V916</f>
        <v>0</v>
      </c>
      <c r="AA913" s="23">
        <f t="shared" ref="AA913" si="9025">(N913*V913+O913*U913+P913*V916+Q913*U916)</f>
        <v>22.950971999784674</v>
      </c>
      <c r="AB913" s="8"/>
      <c r="AC913" s="21">
        <v>1</v>
      </c>
      <c r="AD913" s="24">
        <v>0</v>
      </c>
      <c r="AE913" s="22">
        <v>0</v>
      </c>
      <c r="AF913" s="23">
        <v>0</v>
      </c>
      <c r="AH913" s="21">
        <f t="shared" ref="AH913" si="9026">X913*AC913+Z913*AC916-Y913*AD913-AA913*AD916</f>
        <v>49.990083231690321</v>
      </c>
      <c r="AI913" s="24">
        <f t="shared" ref="AI913" si="9027">(X913*AD913+Y913*AC913+Z913*AD916+AA913*AC916)</f>
        <v>0</v>
      </c>
      <c r="AJ913" s="22">
        <f t="shared" ref="AJ913" si="9028">X913*AE913+Z913*AE916-Y913*AF913-AA913*AF916</f>
        <v>0</v>
      </c>
      <c r="AK913" s="23">
        <f t="shared" ref="AK913" si="9029">(X913*AF913+Y913*AE913+Z913*AF916+AA913*AE916)</f>
        <v>22.950971999784674</v>
      </c>
      <c r="AL913" s="8"/>
      <c r="AM913" s="25">
        <f t="shared" ref="AM913" si="9030">COS($AO$8*$B913)</f>
        <v>9.8512389064795175E-2</v>
      </c>
      <c r="AN913" s="26">
        <v>0</v>
      </c>
      <c r="AO913" s="10">
        <v>0</v>
      </c>
      <c r="AP913" s="85">
        <f t="shared" ref="AP913" si="9031">$AN$8*SIN($B913*$AO$8)</f>
        <v>2.9854074734961591</v>
      </c>
      <c r="AR913" s="21">
        <f t="shared" ref="AR913" si="9032">AH913*AM913+AJ913*AM916-AI913*AN913-AK913*AN916</f>
        <v>-2.6884689526491456</v>
      </c>
      <c r="AS913" s="24">
        <f t="shared" ref="AS913" si="9033">(AH913*AN913+AI913*AM913+AJ913*AN916+AK913*AM916)</f>
        <v>0</v>
      </c>
      <c r="AT913" s="22">
        <f t="shared" ref="AT913" si="9034">AH913*AO913+AJ913*AO916-AI913*AP913-AK913*AP916</f>
        <v>0</v>
      </c>
      <c r="AU913" s="23">
        <f t="shared" ref="AU913" si="9035">(AH913*AP913+AI913*AO913+AJ913*AP916+AK913*AO916)</f>
        <v>151.50172316364132</v>
      </c>
      <c r="AV913" s="8"/>
      <c r="AW913" s="21">
        <v>1</v>
      </c>
      <c r="AX913" s="24">
        <v>0</v>
      </c>
      <c r="AY913" s="22">
        <v>0</v>
      </c>
      <c r="AZ913" s="23">
        <v>0</v>
      </c>
      <c r="BB913" s="21">
        <f t="shared" ref="BB913" si="9036">AR913*AW913+AT913*AW916-AS913*AX913-AU913*AX916</f>
        <v>467.08571383446821</v>
      </c>
      <c r="BC913" s="24">
        <f t="shared" ref="BC913" si="9037">(AR913*AX913+AS913*AW913+AT913*AX916+AU913*AW916)</f>
        <v>0</v>
      </c>
      <c r="BD913" s="22">
        <f t="shared" ref="BD913" si="9038">AR913*AY913+AT913*AY916-AS913*AZ913-AU913*AZ916</f>
        <v>0</v>
      </c>
      <c r="BE913" s="23">
        <f t="shared" ref="BE913" si="9039">(AR913*AZ913+AS913*AY913+AT913*AZ916+AU913*AY916)</f>
        <v>151.50172316364132</v>
      </c>
      <c r="BF913" s="8"/>
      <c r="BG913" s="25">
        <f t="shared" ref="BG913" si="9040">COS($BI$8*$B913)</f>
        <v>0.66479171991566655</v>
      </c>
      <c r="BH913" s="26">
        <v>0</v>
      </c>
      <c r="BI913" s="10">
        <v>0</v>
      </c>
      <c r="BJ913" s="85">
        <f t="shared" ref="BJ913" si="9041">$BH$8*SIN($B913*$BI$8)</f>
        <v>2.2410862817357411</v>
      </c>
      <c r="BL913" s="21">
        <f t="shared" ref="BL913" si="9042">BB913*BG913+BD913*BG916-BC913*BH913-BE913*BH916</f>
        <v>272.7893335545682</v>
      </c>
      <c r="BM913" s="24">
        <f t="shared" ref="BM913" si="9043">(BB913*BH913+BC913*BG913+BD913*BH916+BE913*BG916)</f>
        <v>0</v>
      </c>
      <c r="BN913" s="22">
        <f t="shared" ref="BN913" si="9044">BB913*BI913+BD913*BI916-BC913*BJ913-BE913*BJ916</f>
        <v>0</v>
      </c>
      <c r="BO913" s="23">
        <f t="shared" ref="BO913" si="9045">(BB913*BJ913+BC913*BI913+BD913*BJ916+BE913*BI916)</f>
        <v>1147.4964767813171</v>
      </c>
      <c r="BQ913" s="27">
        <f t="shared" ref="BQ913" si="9046">20*LOG((2*$BL$8)/(($BL$8*BL913+BN913+$BL$8*BL916+BN916)^2+($BL$8*BM913+BO913+$BL$8*BM916+BO916)^2)^0.5)</f>
        <v>-55.651960522520255</v>
      </c>
      <c r="BS913" s="64">
        <f t="shared" ref="BS913" si="9047">((BL913^2+BM913^2)/(BL916^2+BM916^2))^0.5</f>
        <v>4.2063437881837107</v>
      </c>
      <c r="BT913" s="4"/>
      <c r="BU913" s="8"/>
      <c r="BV913" s="8"/>
      <c r="BW913" s="88"/>
      <c r="BX913" s="57"/>
      <c r="BY913" s="8"/>
      <c r="BZ913" s="8"/>
      <c r="CA913" s="8"/>
    </row>
    <row r="914" spans="2:79" ht="18.649999999999999" customHeight="1" thickBot="1">
      <c r="D914" s="25"/>
      <c r="E914" s="10"/>
      <c r="F914" s="10"/>
      <c r="G914" s="31"/>
      <c r="I914" s="29"/>
      <c r="L914" s="30"/>
      <c r="N914" s="29"/>
      <c r="Q914" s="30"/>
      <c r="S914" s="29"/>
      <c r="V914" s="30"/>
      <c r="X914" s="29"/>
      <c r="AA914" s="30"/>
      <c r="AC914" s="29"/>
      <c r="AF914" s="30"/>
      <c r="AH914" s="29"/>
      <c r="AK914" s="30"/>
      <c r="AM914" s="29"/>
      <c r="AP914" s="30"/>
      <c r="AR914" s="29"/>
      <c r="AU914" s="30"/>
      <c r="AW914" s="29"/>
      <c r="AZ914" s="30"/>
      <c r="BB914" s="29"/>
      <c r="BE914" s="30"/>
      <c r="BG914" s="29"/>
      <c r="BJ914" s="30"/>
      <c r="BL914" s="29"/>
      <c r="BO914" s="30"/>
      <c r="BS914" s="65"/>
      <c r="BT914" s="65"/>
      <c r="BU914" s="8"/>
      <c r="BV914" s="8"/>
      <c r="BW914" s="88"/>
      <c r="BX914" s="57"/>
      <c r="BY914" s="8"/>
      <c r="BZ914" s="8"/>
      <c r="CA914" s="8"/>
    </row>
    <row r="915" spans="2:79" ht="18.649999999999999" customHeight="1" thickBot="1">
      <c r="D915" s="254" t="s">
        <v>24</v>
      </c>
      <c r="E915" s="255"/>
      <c r="F915" s="256" t="s">
        <v>25</v>
      </c>
      <c r="G915" s="257"/>
      <c r="H915" s="123"/>
      <c r="I915" s="242" t="s">
        <v>4</v>
      </c>
      <c r="J915" s="243"/>
      <c r="K915" s="244" t="s">
        <v>5</v>
      </c>
      <c r="L915" s="245"/>
      <c r="M915" s="123"/>
      <c r="N915" s="242" t="s">
        <v>6</v>
      </c>
      <c r="O915" s="243"/>
      <c r="P915" s="244" t="s">
        <v>7</v>
      </c>
      <c r="Q915" s="245"/>
      <c r="R915" s="123"/>
      <c r="S915" s="242" t="s">
        <v>34</v>
      </c>
      <c r="T915" s="243"/>
      <c r="U915" s="244" t="s">
        <v>35</v>
      </c>
      <c r="V915" s="245"/>
      <c r="W915" s="123"/>
      <c r="X915" s="242" t="s">
        <v>47</v>
      </c>
      <c r="Y915" s="243"/>
      <c r="Z915" s="244" t="s">
        <v>48</v>
      </c>
      <c r="AA915" s="245"/>
      <c r="AB915" s="127"/>
      <c r="AC915" s="242" t="s">
        <v>63</v>
      </c>
      <c r="AD915" s="243"/>
      <c r="AE915" s="244" t="s">
        <v>8</v>
      </c>
      <c r="AF915" s="245"/>
      <c r="AG915" s="123"/>
      <c r="AH915" s="242" t="s">
        <v>78</v>
      </c>
      <c r="AI915" s="243"/>
      <c r="AJ915" s="244" t="s">
        <v>79</v>
      </c>
      <c r="AK915" s="245"/>
      <c r="AL915" s="127"/>
      <c r="AM915" s="242" t="s">
        <v>67</v>
      </c>
      <c r="AN915" s="243"/>
      <c r="AO915" s="244" t="s">
        <v>66</v>
      </c>
      <c r="AP915" s="245"/>
      <c r="AQ915" s="123"/>
      <c r="AR915" s="242" t="s">
        <v>83</v>
      </c>
      <c r="AS915" s="243"/>
      <c r="AT915" s="244" t="s">
        <v>82</v>
      </c>
      <c r="AU915" s="245"/>
      <c r="AV915" s="127"/>
      <c r="AW915" s="242" t="s">
        <v>71</v>
      </c>
      <c r="AX915" s="243"/>
      <c r="AY915" s="244" t="s">
        <v>70</v>
      </c>
      <c r="AZ915" s="245"/>
      <c r="BA915" s="123"/>
      <c r="BB915" s="124" t="s">
        <v>87</v>
      </c>
      <c r="BC915" s="125"/>
      <c r="BD915" s="122" t="s">
        <v>86</v>
      </c>
      <c r="BE915" s="126"/>
      <c r="BF915" s="127"/>
      <c r="BG915" s="242" t="s">
        <v>74</v>
      </c>
      <c r="BH915" s="243"/>
      <c r="BI915" s="244" t="s">
        <v>75</v>
      </c>
      <c r="BJ915" s="245"/>
      <c r="BK915" s="123"/>
      <c r="BL915" s="242" t="s">
        <v>91</v>
      </c>
      <c r="BM915" s="243"/>
      <c r="BN915" s="244" t="s">
        <v>90</v>
      </c>
      <c r="BO915" s="245"/>
      <c r="BP915" s="123"/>
      <c r="BQ915" s="35" t="s">
        <v>166</v>
      </c>
      <c r="BS915" s="66" t="s">
        <v>121</v>
      </c>
      <c r="BT915" s="65"/>
      <c r="BU915" s="8"/>
      <c r="BV915" s="8"/>
      <c r="BW915" s="88"/>
      <c r="BX915" s="57"/>
      <c r="BY915" s="8"/>
      <c r="BZ915" s="8"/>
      <c r="CA915" s="8"/>
    </row>
    <row r="916" spans="2:79" ht="18.649999999999999" customHeight="1" thickTop="1" thickBot="1">
      <c r="D916" s="15">
        <v>0</v>
      </c>
      <c r="E916" s="145">
        <f t="shared" ref="E916" si="9048">(1/$E$8)*SIN($B913*$F$8)</f>
        <v>0.24900354511879388</v>
      </c>
      <c r="F916" s="15">
        <f t="shared" ref="F916" si="9049">COS($F$8*$B913)</f>
        <v>0.66481208673162295</v>
      </c>
      <c r="G916" s="37">
        <v>0</v>
      </c>
      <c r="I916" s="21">
        <v>0</v>
      </c>
      <c r="J916" s="24">
        <f t="shared" ref="J916" si="9050">(TAN($K$8*$B913))/$J$8</f>
        <v>-3.1007844199877574</v>
      </c>
      <c r="K916" s="22">
        <v>1</v>
      </c>
      <c r="L916" s="23">
        <v>0</v>
      </c>
      <c r="N916" s="21">
        <f t="shared" ref="N916" si="9051">D916*I913+F916*I916-E916*J913-G916*J916</f>
        <v>0</v>
      </c>
      <c r="O916" s="24">
        <f t="shared" ref="O916" si="9052">(D916*J913+E916*I913+F916*J916+G916*I916)</f>
        <v>-1.8124354156381723</v>
      </c>
      <c r="P916" s="22">
        <f t="shared" ref="P916" si="9053">D916*K913+F916*K916-E916*L913-G916*L916</f>
        <v>0.66481208673162295</v>
      </c>
      <c r="Q916" s="23">
        <f t="shared" ref="Q916" si="9054">(D916*L913+E916*K913+F916*L916+G916*K916)</f>
        <v>0</v>
      </c>
      <c r="S916" s="15">
        <v>0</v>
      </c>
      <c r="T916" s="145">
        <f t="shared" ref="T916" si="9055">(1/$T$8)*SIN($B913*$U$8)</f>
        <v>0.33171194149957317</v>
      </c>
      <c r="U916" s="15">
        <f t="shared" ref="U916" si="9056">COS($U$8*$B913)</f>
        <v>9.8512389064795175E-2</v>
      </c>
      <c r="V916" s="37">
        <v>0</v>
      </c>
      <c r="X916" s="21">
        <f t="shared" ref="X916" si="9057">N916*S913+P916*S916-O916*T913-Q916*T916</f>
        <v>0</v>
      </c>
      <c r="Y916" s="24">
        <f t="shared" ref="Y916" si="9058">(N916*T913+O916*S913+P916*T916+Q916*S916)</f>
        <v>4.1978765201967888E-2</v>
      </c>
      <c r="Z916" s="22">
        <f t="shared" ref="Z916" si="9059">N916*U913+P916*U916-O916*V913-Q916*V916</f>
        <v>5.4763504620184005</v>
      </c>
      <c r="AA916" s="23">
        <f t="shared" ref="AA916" si="9060">(N916*V913+O916*U913+P916*V916+Q916*U916)</f>
        <v>0</v>
      </c>
      <c r="AB916" s="8"/>
      <c r="AC916" s="21">
        <v>0</v>
      </c>
      <c r="AD916" s="24">
        <f t="shared" ref="AD916" si="9061">(TAN($AE$8*$B913))/$AD$8</f>
        <v>-2.1778341114262898</v>
      </c>
      <c r="AE916" s="22">
        <v>1</v>
      </c>
      <c r="AF916" s="23">
        <v>0</v>
      </c>
      <c r="AH916" s="21">
        <f t="shared" ref="AH916" si="9062">X916*AC913+Z916*AC916-Y916*AD913-AA916*AD916</f>
        <v>0</v>
      </c>
      <c r="AI916" s="24">
        <f t="shared" ref="AI916" si="9063">(X916*AD913+Y916*AC913+Z916*AD916+AA916*AC916)</f>
        <v>-11.884604077106827</v>
      </c>
      <c r="AJ916" s="22">
        <f t="shared" ref="AJ916" si="9064">X916*AE913+Z916*AE916-Y916*AF913-AA916*AF916</f>
        <v>5.4763504620184005</v>
      </c>
      <c r="AK916" s="23">
        <f t="shared" ref="AK916" si="9065">(X916*AF913+Y916*AE913+Z916*AF916+AA916*AE916)</f>
        <v>0</v>
      </c>
      <c r="AL916" s="8"/>
      <c r="AM916" s="15">
        <v>0</v>
      </c>
      <c r="AN916" s="85">
        <f t="shared" ref="AN916" si="9066">(1/$AN$8)*SIN($B913*$AO$8)</f>
        <v>0.33171194149957317</v>
      </c>
      <c r="AO916" s="25">
        <f t="shared" ref="AO916" si="9067">COS($AO$8*$B913)</f>
        <v>9.8512389064795175E-2</v>
      </c>
      <c r="AP916" s="37">
        <v>0</v>
      </c>
      <c r="AR916" s="21">
        <f t="shared" ref="AR916" si="9068">AH916*AM913+AJ916*AM916-AI916*AN913-AK916*AN916</f>
        <v>0</v>
      </c>
      <c r="AS916" s="24">
        <f t="shared" ref="AS916" si="9069">(AH916*AN913+AI916*AM913+AJ916*AN916+AK916*AM916)</f>
        <v>0.64579010336320941</v>
      </c>
      <c r="AT916" s="22">
        <f t="shared" ref="AT916" si="9070">AH916*AO913+AJ916*AO916-AI916*AP913-AK916*AP916</f>
        <v>36.019874198707171</v>
      </c>
      <c r="AU916" s="23">
        <f t="shared" ref="AU916" si="9071">(AH916*AP913+AI916*AO913+AJ916*AP916+AK916*AO916)</f>
        <v>0</v>
      </c>
      <c r="AV916" s="8"/>
      <c r="AW916" s="21">
        <v>0</v>
      </c>
      <c r="AX916" s="24">
        <f t="shared" ref="AX916" si="9072">(TAN($AY$8*$B913))/$AX$8</f>
        <v>-3.1007844199877574</v>
      </c>
      <c r="AY916" s="22">
        <v>1</v>
      </c>
      <c r="AZ916" s="23">
        <v>0</v>
      </c>
      <c r="BB916" s="21">
        <f t="shared" ref="BB916" si="9073">AR916*AW913+AT916*AW916-AS916*AX913-AU916*AX916</f>
        <v>0</v>
      </c>
      <c r="BC916" s="24">
        <f t="shared" ref="BC916" si="9074">(AR916*AX913+AS916*AW913+AT916*AX916+AU916*AW916)</f>
        <v>-111.044074621907</v>
      </c>
      <c r="BD916" s="22">
        <f t="shared" ref="BD916" si="9075">AR916*AY913+AT916*AY916-AS916*AZ913-AU916*AZ916</f>
        <v>36.019874198707171</v>
      </c>
      <c r="BE916" s="23">
        <f t="shared" ref="BE916" si="9076">(AR916*AZ913+AS916*AY913+AT916*AZ916+AU916*AY916)</f>
        <v>0</v>
      </c>
      <c r="BF916" s="8"/>
      <c r="BG916" s="15">
        <v>0</v>
      </c>
      <c r="BH916" s="85">
        <f t="shared" ref="BH916" si="9077">(1/$BH$8)*SIN($B913*$BI$8)</f>
        <v>0.24900958685952679</v>
      </c>
      <c r="BI916" s="25">
        <f t="shared" ref="BI916" si="9078">COS($BI$8*$B913)</f>
        <v>0.66479171991566655</v>
      </c>
      <c r="BJ916" s="37">
        <v>0</v>
      </c>
      <c r="BL916" s="21">
        <f t="shared" ref="BL916" si="9079">BB916*BG913+BD916*BG916-BC916*BH913-BE916*BH916</f>
        <v>0</v>
      </c>
      <c r="BM916" s="24">
        <f t="shared" ref="BM916" si="9080">(BB916*BH913+BC916*BG913+BD916*BH916+BE916*BG916)</f>
        <v>-64.851887361388975</v>
      </c>
      <c r="BN916" s="22">
        <f t="shared" ref="BN916" si="9081">BB916*BI913+BD916*BI916-BC916*BJ913-BE916*BJ916</f>
        <v>272.80506642290021</v>
      </c>
      <c r="BO916" s="23">
        <f t="shared" ref="BO916" si="9082">(BB916*BJ913+BC916*BI913+BD916*BJ916+BE916*BI916)</f>
        <v>0</v>
      </c>
      <c r="BQ916" s="38">
        <f t="shared" ref="BQ916" si="9083">(180/PI())*ATAN(-1*(($BL$8*BM913+BO913+$BL$8*BM916+BO916)/($BL$8*BL913+BN913+$BL$8*BL916+BN916)))</f>
        <v>-63.254363575471459</v>
      </c>
      <c r="BS916" s="67">
        <f t="shared" ref="BS916" si="9084">20*LOG(((($BL$8*BL913+BN913-$BL$8*BL916-BN916)^2+($BL$8*BM913+BO913-$BL$8*BM916-BO916)^2)/(($BL$8*BL913+BN913+$BL$8*BL916+BN916)^2+($BL$8*BM913+BO913+$BL$8*BM916+BO916)^2))^0.5)</f>
        <v>-1.181922090956406E-5</v>
      </c>
      <c r="BT916" s="65"/>
      <c r="BU916" s="8"/>
      <c r="BV916" s="8"/>
      <c r="BW916" s="88"/>
      <c r="BX916" s="57"/>
      <c r="BY916" s="8"/>
      <c r="BZ916" s="8"/>
      <c r="CA916" s="8"/>
    </row>
    <row r="917" spans="2:79" ht="18.649999999999999" customHeight="1">
      <c r="BS917" s="32"/>
      <c r="BU917" s="8"/>
      <c r="BV917" s="8"/>
      <c r="BW917" s="88"/>
      <c r="BX917" s="57"/>
      <c r="BY917" s="8"/>
      <c r="BZ917" s="8"/>
      <c r="CA917" s="8"/>
    </row>
    <row r="918" spans="2:79" ht="18.649999999999999" customHeight="1" thickBot="1">
      <c r="D918" s="8"/>
      <c r="E918" s="8" t="s">
        <v>93</v>
      </c>
      <c r="F918" s="8"/>
      <c r="G918" s="8"/>
      <c r="H918" s="8"/>
      <c r="I918" s="8"/>
      <c r="J918" s="8" t="s">
        <v>94</v>
      </c>
      <c r="K918" s="8"/>
      <c r="L918" s="8"/>
      <c r="M918" s="8"/>
      <c r="N918" s="8"/>
      <c r="O918" s="8" t="s">
        <v>95</v>
      </c>
      <c r="P918" s="8"/>
      <c r="Q918" s="8"/>
      <c r="R918" s="8"/>
      <c r="S918" s="8"/>
      <c r="T918" s="8" t="s">
        <v>96</v>
      </c>
      <c r="U918" s="8"/>
      <c r="V918" s="8"/>
      <c r="W918" s="8"/>
      <c r="X918" s="8"/>
      <c r="Y918" s="8" t="s">
        <v>97</v>
      </c>
      <c r="Z918" s="8"/>
      <c r="AA918" s="8"/>
      <c r="AB918" s="8"/>
      <c r="AC918" s="8"/>
      <c r="AD918" s="8" t="s">
        <v>98</v>
      </c>
      <c r="AE918" s="8"/>
      <c r="AF918" s="8"/>
      <c r="AG918" s="8"/>
      <c r="AH918" s="8"/>
      <c r="AI918" s="8" t="s">
        <v>99</v>
      </c>
      <c r="AJ918" s="8"/>
      <c r="AK918" s="8"/>
      <c r="AL918" s="8"/>
      <c r="AM918" s="8"/>
      <c r="AN918" s="8" t="s">
        <v>96</v>
      </c>
      <c r="AO918" s="8"/>
      <c r="AP918" s="8"/>
      <c r="AQ918" s="8"/>
      <c r="AR918" s="8"/>
      <c r="AS918" s="8" t="s">
        <v>100</v>
      </c>
      <c r="AT918" s="8"/>
      <c r="AU918" s="8"/>
      <c r="AV918" s="8"/>
      <c r="AW918" s="8"/>
      <c r="AX918" s="8" t="s">
        <v>94</v>
      </c>
      <c r="AY918" s="8"/>
      <c r="AZ918" s="8"/>
      <c r="BA918" s="8"/>
      <c r="BB918" s="8"/>
      <c r="BC918" s="8" t="s">
        <v>101</v>
      </c>
      <c r="BD918" s="8"/>
      <c r="BE918" s="8"/>
      <c r="BF918" s="8"/>
      <c r="BG918" s="8"/>
      <c r="BH918" s="8" t="s">
        <v>96</v>
      </c>
      <c r="BI918" s="8"/>
      <c r="BJ918" s="8"/>
      <c r="BK918" s="8"/>
      <c r="BL918" s="8"/>
      <c r="BM918" s="8" t="s">
        <v>102</v>
      </c>
      <c r="BN918" s="8"/>
      <c r="BO918" s="8"/>
      <c r="BP918" s="8"/>
      <c r="BU918" s="8"/>
      <c r="BV918" s="8"/>
      <c r="BW918" s="88"/>
      <c r="BX918" s="57"/>
      <c r="BY918" s="8"/>
      <c r="BZ918" s="8"/>
      <c r="CA918" s="8"/>
    </row>
    <row r="919" spans="2:79" ht="18.649999999999999" customHeight="1" thickBot="1">
      <c r="B919" s="16"/>
      <c r="D919" s="250" t="s">
        <v>22</v>
      </c>
      <c r="E919" s="251"/>
      <c r="F919" s="252" t="s">
        <v>23</v>
      </c>
      <c r="G919" s="253"/>
      <c r="H919" s="123"/>
      <c r="I919" s="242" t="s">
        <v>1</v>
      </c>
      <c r="J919" s="243"/>
      <c r="K919" s="244" t="s">
        <v>2</v>
      </c>
      <c r="L919" s="245"/>
      <c r="M919" s="123"/>
      <c r="N919" s="242" t="s">
        <v>43</v>
      </c>
      <c r="O919" s="243"/>
      <c r="P919" s="244" t="s">
        <v>44</v>
      </c>
      <c r="Q919" s="245"/>
      <c r="R919" s="123"/>
      <c r="S919" s="242" t="s">
        <v>32</v>
      </c>
      <c r="T919" s="243"/>
      <c r="U919" s="244" t="s">
        <v>33</v>
      </c>
      <c r="V919" s="245"/>
      <c r="W919" s="123"/>
      <c r="X919" s="242" t="s">
        <v>45</v>
      </c>
      <c r="Y919" s="243"/>
      <c r="Z919" s="244" t="s">
        <v>46</v>
      </c>
      <c r="AA919" s="245"/>
      <c r="AB919" s="127"/>
      <c r="AC919" s="242" t="s">
        <v>62</v>
      </c>
      <c r="AD919" s="243"/>
      <c r="AE919" s="244" t="s">
        <v>3</v>
      </c>
      <c r="AF919" s="245"/>
      <c r="AG919" s="123"/>
      <c r="AH919" s="242" t="s">
        <v>76</v>
      </c>
      <c r="AI919" s="243"/>
      <c r="AJ919" s="244" t="s">
        <v>77</v>
      </c>
      <c r="AK919" s="245"/>
      <c r="AL919" s="127"/>
      <c r="AM919" s="242" t="s">
        <v>64</v>
      </c>
      <c r="AN919" s="243"/>
      <c r="AO919" s="244" t="s">
        <v>65</v>
      </c>
      <c r="AP919" s="245"/>
      <c r="AQ919" s="123"/>
      <c r="AR919" s="242" t="s">
        <v>80</v>
      </c>
      <c r="AS919" s="243"/>
      <c r="AT919" s="244" t="s">
        <v>81</v>
      </c>
      <c r="AU919" s="245"/>
      <c r="AV919" s="127"/>
      <c r="AW919" s="242" t="s">
        <v>68</v>
      </c>
      <c r="AX919" s="243"/>
      <c r="AY919" s="244" t="s">
        <v>69</v>
      </c>
      <c r="AZ919" s="245"/>
      <c r="BA919" s="123"/>
      <c r="BB919" s="246" t="s">
        <v>84</v>
      </c>
      <c r="BC919" s="247"/>
      <c r="BD919" s="248" t="s">
        <v>85</v>
      </c>
      <c r="BE919" s="249"/>
      <c r="BF919" s="127"/>
      <c r="BG919" s="242" t="s">
        <v>72</v>
      </c>
      <c r="BH919" s="243"/>
      <c r="BI919" s="244" t="s">
        <v>73</v>
      </c>
      <c r="BJ919" s="245"/>
      <c r="BK919" s="123"/>
      <c r="BL919" s="242" t="s">
        <v>88</v>
      </c>
      <c r="BM919" s="243"/>
      <c r="BN919" s="244" t="s">
        <v>89</v>
      </c>
      <c r="BO919" s="245"/>
      <c r="BP919" s="123"/>
      <c r="BQ919" s="19" t="s">
        <v>165</v>
      </c>
      <c r="BS919" s="63" t="s">
        <v>120</v>
      </c>
      <c r="BT919" s="4"/>
      <c r="BU919" s="8"/>
      <c r="BV919" s="8"/>
      <c r="BW919" s="88"/>
      <c r="BX919" s="57"/>
      <c r="BY919" s="8"/>
      <c r="BZ919" s="8"/>
      <c r="CA919" s="8"/>
    </row>
    <row r="920" spans="2:79" ht="18.649999999999999" customHeight="1" thickTop="1" thickBot="1">
      <c r="B920" s="39">
        <v>2.56</v>
      </c>
      <c r="D920" s="25">
        <f t="shared" ref="D920" si="9085">COS($F$8*$B920)</f>
        <v>0.65983569527884889</v>
      </c>
      <c r="E920" s="26">
        <v>0</v>
      </c>
      <c r="F920" s="10">
        <v>0</v>
      </c>
      <c r="G920" s="85">
        <f t="shared" ref="G920" si="9086">$E$8*SIN($B920*$F$8)</f>
        <v>2.2542297347703726</v>
      </c>
      <c r="I920" s="21">
        <v>1</v>
      </c>
      <c r="J920" s="24">
        <v>0</v>
      </c>
      <c r="K920" s="22">
        <v>0</v>
      </c>
      <c r="L920" s="23">
        <v>0</v>
      </c>
      <c r="N920" s="21">
        <f t="shared" ref="N920" si="9087">D920*I920+F920*I923-E920*J920-G920*J923</f>
        <v>7.3692841973488994</v>
      </c>
      <c r="O920" s="24">
        <f t="shared" ref="O920" si="9088">(D920*J920+E920*I920+F920*J923+G920*I923)</f>
        <v>0</v>
      </c>
      <c r="P920" s="22">
        <f t="shared" ref="P920" si="9089">D920*K920+F920*K923-E920*L920-G920*L923</f>
        <v>0</v>
      </c>
      <c r="Q920" s="23">
        <f t="shared" ref="Q920" si="9090">(D920*L920+E920*K920+F920*L923+G920*K923)</f>
        <v>2.2542297347703726</v>
      </c>
      <c r="S920" s="25">
        <f t="shared" ref="S920" si="9091">COS($U$8*$B920)</f>
        <v>8.6970885675633547E-2</v>
      </c>
      <c r="T920" s="26">
        <v>0</v>
      </c>
      <c r="U920" s="10">
        <v>0</v>
      </c>
      <c r="V920" s="85">
        <f t="shared" ref="V920" si="9092">$T$8*SIN($B920*$U$8)</f>
        <v>2.9886325611227562</v>
      </c>
      <c r="X920" s="21">
        <f t="shared" ref="X920" si="9093">N920*S920+P920*S923-O920*T920-Q920*T923</f>
        <v>-0.10764953607065464</v>
      </c>
      <c r="Y920" s="24">
        <f t="shared" ref="Y920" si="9094">(N920*T920+O920*S920+P920*T923+Q920*S923)</f>
        <v>0</v>
      </c>
      <c r="Z920" s="22">
        <f t="shared" ref="Z920" si="9095">N920*U920+P920*U923-O920*V920-Q920*V923</f>
        <v>0</v>
      </c>
      <c r="AA920" s="23">
        <f t="shared" ref="AA920" si="9096">(N920*V920+O920*U920+P920*V923+Q920*U923)</f>
        <v>22.220135060913623</v>
      </c>
      <c r="AB920" s="8"/>
      <c r="AC920" s="21">
        <v>1</v>
      </c>
      <c r="AD920" s="24">
        <v>0</v>
      </c>
      <c r="AE920" s="22">
        <v>0</v>
      </c>
      <c r="AF920" s="23">
        <v>0</v>
      </c>
      <c r="AH920" s="21">
        <f t="shared" ref="AH920" si="9097">X920*AC920+Z920*AC923-Y920*AD920-AA920*AD923</f>
        <v>46.541545002602589</v>
      </c>
      <c r="AI920" s="24">
        <f t="shared" ref="AI920" si="9098">(X920*AD920+Y920*AC920+Z920*AD923+AA920*AC923)</f>
        <v>0</v>
      </c>
      <c r="AJ920" s="22">
        <f t="shared" ref="AJ920" si="9099">X920*AE920+Z920*AE923-Y920*AF920-AA920*AF923</f>
        <v>0</v>
      </c>
      <c r="AK920" s="23">
        <f t="shared" ref="AK920" si="9100">(X920*AF920+Y920*AE920+Z920*AF923+AA920*AE923)</f>
        <v>22.220135060913623</v>
      </c>
      <c r="AL920" s="8"/>
      <c r="AM920" s="25">
        <f t="shared" ref="AM920" si="9101">COS($AO$8*$B920)</f>
        <v>8.6970885675633547E-2</v>
      </c>
      <c r="AN920" s="26">
        <v>0</v>
      </c>
      <c r="AO920" s="10">
        <v>0</v>
      </c>
      <c r="AP920" s="85">
        <f t="shared" ref="AP920" si="9102">$AN$8*SIN($B920*$AO$8)</f>
        <v>2.9886325611227562</v>
      </c>
      <c r="AR920" s="21">
        <f t="shared" ref="AR920" si="9103">AH920*AM920+AJ920*AM923-AI920*AN920-AK920*AN923</f>
        <v>-3.3308871832548324</v>
      </c>
      <c r="AS920" s="24">
        <f t="shared" ref="AS920" si="9104">(AH920*AN920+AI920*AM920+AJ920*AN923+AK920*AM923)</f>
        <v>0</v>
      </c>
      <c r="AT920" s="22">
        <f t="shared" ref="AT920" si="9105">AH920*AO920+AJ920*AO923-AI920*AP920-AK920*AP923</f>
        <v>0</v>
      </c>
      <c r="AU920" s="23">
        <f t="shared" ref="AU920" si="9106">(AH920*AP920+AI920*AO920+AJ920*AP923+AK920*AO923)</f>
        <v>141.02808166581804</v>
      </c>
      <c r="AV920" s="8"/>
      <c r="AW920" s="21">
        <v>1</v>
      </c>
      <c r="AX920" s="24">
        <v>0</v>
      </c>
      <c r="AY920" s="22">
        <v>0</v>
      </c>
      <c r="AZ920" s="23">
        <v>0</v>
      </c>
      <c r="BB920" s="21">
        <f t="shared" ref="BB920" si="9107">AR920*AW920+AT920*AW923-AS920*AX920-AU920*AX923</f>
        <v>416.42253753985682</v>
      </c>
      <c r="BC920" s="24">
        <f t="shared" ref="BC920" si="9108">(AR920*AX920+AS920*AW920+AT920*AX923+AU920*AW923)</f>
        <v>0</v>
      </c>
      <c r="BD920" s="22">
        <f t="shared" ref="BD920" si="9109">AR920*AY920+AT920*AY923-AS920*AZ920-AU920*AZ923</f>
        <v>0</v>
      </c>
      <c r="BE920" s="23">
        <f t="shared" ref="BE920" si="9110">(AR920*AZ920+AS920*AY920+AT920*AZ923+AU920*AY923)</f>
        <v>141.02808166581804</v>
      </c>
      <c r="BF920" s="8"/>
      <c r="BG920" s="25">
        <f t="shared" ref="BG920" si="9111">COS($BI$8*$B920)</f>
        <v>0.65981504720746853</v>
      </c>
      <c r="BH920" s="26">
        <v>0</v>
      </c>
      <c r="BI920" s="10">
        <v>0</v>
      </c>
      <c r="BJ920" s="85">
        <f t="shared" ref="BJ920" si="9112">$BH$8*SIN($B920*$BI$8)</f>
        <v>2.2542841283448398</v>
      </c>
      <c r="BL920" s="21">
        <f t="shared" ref="BL920" si="9113">BB920*BG920+BD920*BG923-BC920*BH920-BE920*BH923</f>
        <v>239.43770447065077</v>
      </c>
      <c r="BM920" s="24">
        <f t="shared" ref="BM920" si="9114">(BB920*BH920+BC920*BG920+BD920*BH923+BE920*BG923)</f>
        <v>0</v>
      </c>
      <c r="BN920" s="22">
        <f t="shared" ref="BN920" si="9115">BB920*BI920+BD920*BI923-BC920*BJ920-BE920*BJ923</f>
        <v>0</v>
      </c>
      <c r="BO920" s="23">
        <f t="shared" ref="BO920" si="9116">(BB920*BJ920+BC920*BI920+BD920*BJ923+BE920*BI923)</f>
        <v>1031.7871674230928</v>
      </c>
      <c r="BQ920" s="27">
        <f t="shared" ref="BQ920" si="9117">20*LOG((2*$BL$8)/(($BL$8*BL920+BN920+$BL$8*BL923+BN923)^2+($BL$8*BM920+BO920+$BL$8*BM923+BO923)^2)^0.5)</f>
        <v>-54.706831037962537</v>
      </c>
      <c r="BS920" s="64">
        <f t="shared" ref="BS920" si="9118">((BL920^2+BM920^2)/(BL923^2+BM923^2))^0.5</f>
        <v>4.3090318804569172</v>
      </c>
      <c r="BT920" s="4"/>
      <c r="BU920" s="8"/>
      <c r="BV920" s="8"/>
      <c r="BW920" s="88"/>
      <c r="BX920" s="57"/>
      <c r="BY920" s="8"/>
      <c r="BZ920" s="8"/>
      <c r="CA920" s="8"/>
    </row>
    <row r="921" spans="2:79" ht="18.649999999999999" customHeight="1" thickBot="1">
      <c r="D921" s="25"/>
      <c r="E921" s="10"/>
      <c r="F921" s="10"/>
      <c r="G921" s="31"/>
      <c r="I921" s="29"/>
      <c r="L921" s="30"/>
      <c r="N921" s="29"/>
      <c r="Q921" s="30"/>
      <c r="S921" s="29"/>
      <c r="V921" s="30"/>
      <c r="X921" s="29"/>
      <c r="AA921" s="30"/>
      <c r="AC921" s="29"/>
      <c r="AF921" s="30"/>
      <c r="AH921" s="29"/>
      <c r="AK921" s="30"/>
      <c r="AM921" s="29"/>
      <c r="AP921" s="30"/>
      <c r="AR921" s="29"/>
      <c r="AU921" s="30"/>
      <c r="AW921" s="29"/>
      <c r="AZ921" s="30"/>
      <c r="BB921" s="29"/>
      <c r="BE921" s="30"/>
      <c r="BG921" s="29"/>
      <c r="BJ921" s="30"/>
      <c r="BL921" s="29"/>
      <c r="BO921" s="30"/>
      <c r="BS921" s="65"/>
      <c r="BT921" s="65"/>
      <c r="BU921" s="8"/>
      <c r="BV921" s="8"/>
      <c r="BW921" s="88"/>
      <c r="BX921" s="57"/>
      <c r="BY921" s="8"/>
      <c r="BZ921" s="8"/>
      <c r="CA921" s="8"/>
    </row>
    <row r="922" spans="2:79" ht="18.649999999999999" customHeight="1" thickBot="1">
      <c r="D922" s="254" t="s">
        <v>24</v>
      </c>
      <c r="E922" s="255"/>
      <c r="F922" s="256" t="s">
        <v>25</v>
      </c>
      <c r="G922" s="257"/>
      <c r="H922" s="123"/>
      <c r="I922" s="242" t="s">
        <v>4</v>
      </c>
      <c r="J922" s="243"/>
      <c r="K922" s="244" t="s">
        <v>5</v>
      </c>
      <c r="L922" s="245"/>
      <c r="M922" s="123"/>
      <c r="N922" s="242" t="s">
        <v>6</v>
      </c>
      <c r="O922" s="243"/>
      <c r="P922" s="244" t="s">
        <v>7</v>
      </c>
      <c r="Q922" s="245"/>
      <c r="R922" s="123"/>
      <c r="S922" s="242" t="s">
        <v>34</v>
      </c>
      <c r="T922" s="243"/>
      <c r="U922" s="244" t="s">
        <v>35</v>
      </c>
      <c r="V922" s="245"/>
      <c r="W922" s="123"/>
      <c r="X922" s="242" t="s">
        <v>47</v>
      </c>
      <c r="Y922" s="243"/>
      <c r="Z922" s="244" t="s">
        <v>48</v>
      </c>
      <c r="AA922" s="245"/>
      <c r="AB922" s="127"/>
      <c r="AC922" s="242" t="s">
        <v>63</v>
      </c>
      <c r="AD922" s="243"/>
      <c r="AE922" s="244" t="s">
        <v>8</v>
      </c>
      <c r="AF922" s="245"/>
      <c r="AG922" s="123"/>
      <c r="AH922" s="242" t="s">
        <v>78</v>
      </c>
      <c r="AI922" s="243"/>
      <c r="AJ922" s="244" t="s">
        <v>79</v>
      </c>
      <c r="AK922" s="245"/>
      <c r="AL922" s="127"/>
      <c r="AM922" s="242" t="s">
        <v>67</v>
      </c>
      <c r="AN922" s="243"/>
      <c r="AO922" s="244" t="s">
        <v>66</v>
      </c>
      <c r="AP922" s="245"/>
      <c r="AQ922" s="123"/>
      <c r="AR922" s="242" t="s">
        <v>83</v>
      </c>
      <c r="AS922" s="243"/>
      <c r="AT922" s="244" t="s">
        <v>82</v>
      </c>
      <c r="AU922" s="245"/>
      <c r="AV922" s="127"/>
      <c r="AW922" s="242" t="s">
        <v>71</v>
      </c>
      <c r="AX922" s="243"/>
      <c r="AY922" s="244" t="s">
        <v>70</v>
      </c>
      <c r="AZ922" s="245"/>
      <c r="BA922" s="123"/>
      <c r="BB922" s="124" t="s">
        <v>87</v>
      </c>
      <c r="BC922" s="125"/>
      <c r="BD922" s="122" t="s">
        <v>86</v>
      </c>
      <c r="BE922" s="126"/>
      <c r="BF922" s="127"/>
      <c r="BG922" s="242" t="s">
        <v>74</v>
      </c>
      <c r="BH922" s="243"/>
      <c r="BI922" s="244" t="s">
        <v>75</v>
      </c>
      <c r="BJ922" s="245"/>
      <c r="BK922" s="123"/>
      <c r="BL922" s="242" t="s">
        <v>91</v>
      </c>
      <c r="BM922" s="243"/>
      <c r="BN922" s="244" t="s">
        <v>90</v>
      </c>
      <c r="BO922" s="245"/>
      <c r="BP922" s="123"/>
      <c r="BQ922" s="35" t="s">
        <v>166</v>
      </c>
      <c r="BS922" s="66" t="s">
        <v>121</v>
      </c>
      <c r="BT922" s="65"/>
      <c r="BU922" s="8"/>
      <c r="BV922" s="8"/>
      <c r="BW922" s="88"/>
      <c r="BX922" s="57"/>
      <c r="BY922" s="8"/>
      <c r="BZ922" s="8"/>
      <c r="CA922" s="8"/>
    </row>
    <row r="923" spans="2:79" ht="18.649999999999999" customHeight="1" thickTop="1" thickBot="1">
      <c r="D923" s="15">
        <v>0</v>
      </c>
      <c r="E923" s="145">
        <f t="shared" ref="E923" si="9119">(1/$E$8)*SIN($B920*$F$8)</f>
        <v>0.25046997053004139</v>
      </c>
      <c r="F923" s="15">
        <f t="shared" ref="F923" si="9120">COS($F$8*$B920)</f>
        <v>0.65983569527884889</v>
      </c>
      <c r="G923" s="37">
        <v>0</v>
      </c>
      <c r="I923" s="21">
        <v>0</v>
      </c>
      <c r="J923" s="24">
        <f t="shared" ref="J923" si="9121">(TAN($K$8*$B920))/$J$8</f>
        <v>-2.9763818649803717</v>
      </c>
      <c r="K923" s="22">
        <v>1</v>
      </c>
      <c r="L923" s="23">
        <v>0</v>
      </c>
      <c r="N923" s="21">
        <f t="shared" ref="N923" si="9122">D923*I920+F923*I923-E923*J920-G923*J923</f>
        <v>0</v>
      </c>
      <c r="O923" s="24">
        <f t="shared" ref="O923" si="9123">(D923*J920+E923*I920+F923*J923+G923*I923)</f>
        <v>-1.7134530267646393</v>
      </c>
      <c r="P923" s="22">
        <f t="shared" ref="P923" si="9124">D923*K920+F923*K923-E923*L920-G923*L923</f>
        <v>0.65983569527884889</v>
      </c>
      <c r="Q923" s="23">
        <f t="shared" ref="Q923" si="9125">(D923*L920+E923*K920+F923*L923+G923*K923)</f>
        <v>0</v>
      </c>
      <c r="S923" s="15">
        <v>0</v>
      </c>
      <c r="T923" s="145">
        <f t="shared" ref="T923" si="9126">(1/$T$8)*SIN($B920*$U$8)</f>
        <v>0.33207028456919507</v>
      </c>
      <c r="U923" s="15">
        <f t="shared" ref="U923" si="9127">COS($U$8*$B920)</f>
        <v>8.6970885675633547E-2</v>
      </c>
      <c r="V923" s="37">
        <v>0</v>
      </c>
      <c r="X923" s="21">
        <f t="shared" ref="X923" si="9128">N923*S920+P923*S923-O923*T920-Q923*T923</f>
        <v>0</v>
      </c>
      <c r="Y923" s="24">
        <f t="shared" ref="Y923" si="9129">(N923*T920+O923*S920+P923*T923+Q923*S923)</f>
        <v>7.009129979884432E-2</v>
      </c>
      <c r="Z923" s="22">
        <f t="shared" ref="Z923" si="9130">N923*U920+P923*U923-O923*V920-Q923*V923</f>
        <v>5.178268002561941</v>
      </c>
      <c r="AA923" s="23">
        <f t="shared" ref="AA923" si="9131">(N923*V920+O923*U920+P923*V923+Q923*U923)</f>
        <v>0</v>
      </c>
      <c r="AB923" s="8"/>
      <c r="AC923" s="21">
        <v>0</v>
      </c>
      <c r="AD923" s="24">
        <f t="shared" ref="AD923" si="9132">(TAN($AE$8*$B920))/$AD$8</f>
        <v>-2.0994109356577049</v>
      </c>
      <c r="AE923" s="22">
        <v>1</v>
      </c>
      <c r="AF923" s="23">
        <v>0</v>
      </c>
      <c r="AH923" s="21">
        <f t="shared" ref="AH923" si="9133">X923*AC920+Z923*AC923-Y923*AD920-AA923*AD923</f>
        <v>0</v>
      </c>
      <c r="AI923" s="24">
        <f t="shared" ref="AI923" si="9134">(X923*AD920+Y923*AC920+Z923*AD923+AA923*AC923)</f>
        <v>-10.801221172546073</v>
      </c>
      <c r="AJ923" s="22">
        <f t="shared" ref="AJ923" si="9135">X923*AE920+Z923*AE923-Y923*AF920-AA923*AF923</f>
        <v>5.178268002561941</v>
      </c>
      <c r="AK923" s="23">
        <f t="shared" ref="AK923" si="9136">(X923*AF920+Y923*AE920+Z923*AF923+AA923*AE923)</f>
        <v>0</v>
      </c>
      <c r="AL923" s="8"/>
      <c r="AM923" s="15">
        <v>0</v>
      </c>
      <c r="AN923" s="85">
        <f t="shared" ref="AN923" si="9137">(1/$AN$8)*SIN($B920*$AO$8)</f>
        <v>0.33207028456919507</v>
      </c>
      <c r="AO923" s="25">
        <f t="shared" ref="AO923" si="9138">COS($AO$8*$B920)</f>
        <v>8.6970885675633547E-2</v>
      </c>
      <c r="AP923" s="37">
        <v>0</v>
      </c>
      <c r="AR923" s="21">
        <f t="shared" ref="AR923" si="9139">AH923*AM920+AJ923*AM923-AI923*AN920-AK923*AN923</f>
        <v>0</v>
      </c>
      <c r="AS923" s="24">
        <f t="shared" ref="AS923" si="9140">(AH923*AN920+AI923*AM920+AJ923*AN923+AK923*AM923)</f>
        <v>0.780157157431564</v>
      </c>
      <c r="AT923" s="22">
        <f t="shared" ref="AT923" si="9141">AH923*AO920+AJ923*AO923-AI923*AP920-AK923*AP923</f>
        <v>32.731239850608318</v>
      </c>
      <c r="AU923" s="23">
        <f t="shared" ref="AU923" si="9142">(AH923*AP920+AI923*AO920+AJ923*AP923+AK923*AO923)</f>
        <v>0</v>
      </c>
      <c r="AV923" s="8"/>
      <c r="AW923" s="21">
        <v>0</v>
      </c>
      <c r="AX923" s="24">
        <f t="shared" ref="AX923" si="9143">(TAN($AY$8*$B920))/$AX$8</f>
        <v>-2.9763818649803717</v>
      </c>
      <c r="AY923" s="22">
        <v>1</v>
      </c>
      <c r="AZ923" s="23">
        <v>0</v>
      </c>
      <c r="BB923" s="21">
        <f t="shared" ref="BB923" si="9144">AR923*AW920+AT923*AW923-AS923*AX920-AU923*AX923</f>
        <v>0</v>
      </c>
      <c r="BC923" s="24">
        <f t="shared" ref="BC923" si="9145">(AR923*AX920+AS923*AW920+AT923*AX923+AU923*AW923)</f>
        <v>-96.64051155224189</v>
      </c>
      <c r="BD923" s="22">
        <f t="shared" ref="BD923" si="9146">AR923*AY920+AT923*AY923-AS923*AZ920-AU923*AZ923</f>
        <v>32.731239850608318</v>
      </c>
      <c r="BE923" s="23">
        <f t="shared" ref="BE923" si="9147">(AR923*AZ920+AS923*AY920+AT923*AZ923+AU923*AY923)</f>
        <v>0</v>
      </c>
      <c r="BF923" s="8"/>
      <c r="BG923" s="15">
        <v>0</v>
      </c>
      <c r="BH923" s="85">
        <f t="shared" ref="BH923" si="9148">(1/$BH$8)*SIN($B920*$BI$8)</f>
        <v>0.25047601426053778</v>
      </c>
      <c r="BI923" s="25">
        <f t="shared" ref="BI923" si="9149">COS($BI$8*$B920)</f>
        <v>0.65981504720746853</v>
      </c>
      <c r="BJ923" s="37">
        <v>0</v>
      </c>
      <c r="BL923" s="21">
        <f t="shared" ref="BL923" si="9150">BB923*BG920+BD923*BG923-BC923*BH920-BE923*BH923</f>
        <v>0</v>
      </c>
      <c r="BM923" s="24">
        <f t="shared" ref="BM923" si="9151">(BB923*BH920+BC923*BG920+BD923*BH923+BE923*BG923)</f>
        <v>-55.566473192410335</v>
      </c>
      <c r="BN923" s="22">
        <f t="shared" ref="BN923" si="9152">BB923*BI920+BD923*BI923-BC923*BJ920-BE923*BJ923</f>
        <v>239.45173591453312</v>
      </c>
      <c r="BO923" s="23">
        <f t="shared" ref="BO923" si="9153">(BB923*BJ920+BC923*BI920+BD923*BJ923+BE923*BI923)</f>
        <v>0</v>
      </c>
      <c r="BQ923" s="38">
        <f t="shared" ref="BQ923" si="9154">(180/PI())*ATAN(-1*(($BL$8*BM920+BO920+$BL$8*BM923+BO923)/($BL$8*BL920+BN920+$BL$8*BL923+BN923)))</f>
        <v>-63.869532961804012</v>
      </c>
      <c r="BS923" s="67">
        <f t="shared" ref="BS923" si="9155">20*LOG(((($BL$8*BL920+BN920-$BL$8*BL923-BN923)^2+($BL$8*BM920+BO920-$BL$8*BM923-BO923)^2)/(($BL$8*BL920+BN920+$BL$8*BL923+BN923)^2+($BL$8*BM920+BO920+$BL$8*BM923+BO923)^2))^0.5)</f>
        <v>-1.4692711199603843E-5</v>
      </c>
      <c r="BT923" s="65"/>
      <c r="BU923" s="8"/>
      <c r="BV923" s="8"/>
      <c r="BW923" s="88"/>
      <c r="BX923" s="57"/>
      <c r="BY923" s="8"/>
      <c r="BZ923" s="8"/>
      <c r="CA923" s="8"/>
    </row>
    <row r="924" spans="2:79" ht="18.649999999999999" customHeight="1">
      <c r="BS924" s="32"/>
      <c r="BU924" s="8"/>
      <c r="BV924" s="8"/>
      <c r="BW924" s="88"/>
      <c r="BX924" s="57"/>
      <c r="BY924" s="8"/>
      <c r="BZ924" s="8"/>
      <c r="CA924" s="8"/>
    </row>
    <row r="925" spans="2:79" ht="18.649999999999999" customHeight="1" thickBot="1">
      <c r="D925" s="8"/>
      <c r="E925" s="8" t="s">
        <v>93</v>
      </c>
      <c r="F925" s="8"/>
      <c r="G925" s="8"/>
      <c r="H925" s="8"/>
      <c r="I925" s="8"/>
      <c r="J925" s="8" t="s">
        <v>94</v>
      </c>
      <c r="K925" s="8"/>
      <c r="L925" s="8"/>
      <c r="M925" s="8"/>
      <c r="N925" s="8"/>
      <c r="O925" s="8" t="s">
        <v>95</v>
      </c>
      <c r="P925" s="8"/>
      <c r="Q925" s="8"/>
      <c r="R925" s="8"/>
      <c r="S925" s="8"/>
      <c r="T925" s="8" t="s">
        <v>96</v>
      </c>
      <c r="U925" s="8"/>
      <c r="V925" s="8"/>
      <c r="W925" s="8"/>
      <c r="X925" s="8"/>
      <c r="Y925" s="8" t="s">
        <v>97</v>
      </c>
      <c r="Z925" s="8"/>
      <c r="AA925" s="8"/>
      <c r="AB925" s="8"/>
      <c r="AC925" s="8"/>
      <c r="AD925" s="8" t="s">
        <v>98</v>
      </c>
      <c r="AE925" s="8"/>
      <c r="AF925" s="8"/>
      <c r="AG925" s="8"/>
      <c r="AH925" s="8"/>
      <c r="AI925" s="8" t="s">
        <v>99</v>
      </c>
      <c r="AJ925" s="8"/>
      <c r="AK925" s="8"/>
      <c r="AL925" s="8"/>
      <c r="AM925" s="8"/>
      <c r="AN925" s="8" t="s">
        <v>96</v>
      </c>
      <c r="AO925" s="8"/>
      <c r="AP925" s="8"/>
      <c r="AQ925" s="8"/>
      <c r="AR925" s="8"/>
      <c r="AS925" s="8" t="s">
        <v>100</v>
      </c>
      <c r="AT925" s="8"/>
      <c r="AU925" s="8"/>
      <c r="AV925" s="8"/>
      <c r="AW925" s="8"/>
      <c r="AX925" s="8" t="s">
        <v>94</v>
      </c>
      <c r="AY925" s="8"/>
      <c r="AZ925" s="8"/>
      <c r="BA925" s="8"/>
      <c r="BB925" s="8"/>
      <c r="BC925" s="8" t="s">
        <v>101</v>
      </c>
      <c r="BD925" s="8"/>
      <c r="BE925" s="8"/>
      <c r="BF925" s="8"/>
      <c r="BG925" s="8"/>
      <c r="BH925" s="8" t="s">
        <v>96</v>
      </c>
      <c r="BI925" s="8"/>
      <c r="BJ925" s="8"/>
      <c r="BK925" s="8"/>
      <c r="BL925" s="8"/>
      <c r="BM925" s="8" t="s">
        <v>102</v>
      </c>
      <c r="BN925" s="8"/>
      <c r="BO925" s="8"/>
      <c r="BP925" s="8"/>
      <c r="BU925" s="8"/>
      <c r="BV925" s="8"/>
      <c r="BW925" s="88"/>
      <c r="BX925" s="57"/>
      <c r="BY925" s="8"/>
      <c r="BZ925" s="8"/>
      <c r="CA925" s="8"/>
    </row>
    <row r="926" spans="2:79" ht="18.649999999999999" customHeight="1" thickBot="1">
      <c r="B926" s="16"/>
      <c r="D926" s="250" t="s">
        <v>22</v>
      </c>
      <c r="E926" s="251"/>
      <c r="F926" s="252" t="s">
        <v>23</v>
      </c>
      <c r="G926" s="253"/>
      <c r="H926" s="123"/>
      <c r="I926" s="242" t="s">
        <v>1</v>
      </c>
      <c r="J926" s="243"/>
      <c r="K926" s="244" t="s">
        <v>2</v>
      </c>
      <c r="L926" s="245"/>
      <c r="M926" s="123"/>
      <c r="N926" s="242" t="s">
        <v>43</v>
      </c>
      <c r="O926" s="243"/>
      <c r="P926" s="244" t="s">
        <v>44</v>
      </c>
      <c r="Q926" s="245"/>
      <c r="R926" s="123"/>
      <c r="S926" s="242" t="s">
        <v>32</v>
      </c>
      <c r="T926" s="243"/>
      <c r="U926" s="244" t="s">
        <v>33</v>
      </c>
      <c r="V926" s="245"/>
      <c r="W926" s="123"/>
      <c r="X926" s="242" t="s">
        <v>45</v>
      </c>
      <c r="Y926" s="243"/>
      <c r="Z926" s="244" t="s">
        <v>46</v>
      </c>
      <c r="AA926" s="245"/>
      <c r="AB926" s="127"/>
      <c r="AC926" s="242" t="s">
        <v>62</v>
      </c>
      <c r="AD926" s="243"/>
      <c r="AE926" s="244" t="s">
        <v>3</v>
      </c>
      <c r="AF926" s="245"/>
      <c r="AG926" s="123"/>
      <c r="AH926" s="242" t="s">
        <v>76</v>
      </c>
      <c r="AI926" s="243"/>
      <c r="AJ926" s="244" t="s">
        <v>77</v>
      </c>
      <c r="AK926" s="245"/>
      <c r="AL926" s="127"/>
      <c r="AM926" s="242" t="s">
        <v>64</v>
      </c>
      <c r="AN926" s="243"/>
      <c r="AO926" s="244" t="s">
        <v>65</v>
      </c>
      <c r="AP926" s="245"/>
      <c r="AQ926" s="123"/>
      <c r="AR926" s="242" t="s">
        <v>80</v>
      </c>
      <c r="AS926" s="243"/>
      <c r="AT926" s="244" t="s">
        <v>81</v>
      </c>
      <c r="AU926" s="245"/>
      <c r="AV926" s="127"/>
      <c r="AW926" s="242" t="s">
        <v>68</v>
      </c>
      <c r="AX926" s="243"/>
      <c r="AY926" s="244" t="s">
        <v>69</v>
      </c>
      <c r="AZ926" s="245"/>
      <c r="BA926" s="123"/>
      <c r="BB926" s="246" t="s">
        <v>84</v>
      </c>
      <c r="BC926" s="247"/>
      <c r="BD926" s="248" t="s">
        <v>85</v>
      </c>
      <c r="BE926" s="249"/>
      <c r="BF926" s="127"/>
      <c r="BG926" s="242" t="s">
        <v>72</v>
      </c>
      <c r="BH926" s="243"/>
      <c r="BI926" s="244" t="s">
        <v>73</v>
      </c>
      <c r="BJ926" s="245"/>
      <c r="BK926" s="123"/>
      <c r="BL926" s="242" t="s">
        <v>88</v>
      </c>
      <c r="BM926" s="243"/>
      <c r="BN926" s="244" t="s">
        <v>89</v>
      </c>
      <c r="BO926" s="245"/>
      <c r="BP926" s="123"/>
      <c r="BQ926" s="19" t="s">
        <v>165</v>
      </c>
      <c r="BS926" s="63" t="s">
        <v>120</v>
      </c>
      <c r="BT926" s="4"/>
      <c r="BU926" s="8"/>
      <c r="BV926" s="8"/>
      <c r="BW926" s="88"/>
      <c r="BX926" s="57"/>
      <c r="BY926" s="8"/>
      <c r="BZ926" s="8"/>
      <c r="CA926" s="8"/>
    </row>
    <row r="927" spans="2:79" ht="18.649999999999999" customHeight="1" thickTop="1" thickBot="1">
      <c r="B927" s="39">
        <v>2.58</v>
      </c>
      <c r="D927" s="25">
        <f t="shared" ref="D927" si="9156">COS($F$8*$B927)</f>
        <v>0.65483019312672774</v>
      </c>
      <c r="E927" s="26">
        <v>0</v>
      </c>
      <c r="F927" s="10">
        <v>0</v>
      </c>
      <c r="G927" s="85">
        <f t="shared" ref="G927" si="9157">$E$8*SIN($B927*$F$8)</f>
        <v>2.2673281111313623</v>
      </c>
      <c r="I927" s="21">
        <v>1</v>
      </c>
      <c r="J927" s="24">
        <v>0</v>
      </c>
      <c r="K927" s="22">
        <v>0</v>
      </c>
      <c r="L927" s="23">
        <v>0</v>
      </c>
      <c r="N927" s="21">
        <f t="shared" ref="N927" si="9158">D927*I927+F927*I930-E927*J927-G927*J930</f>
        <v>7.139147540602452</v>
      </c>
      <c r="O927" s="24">
        <f t="shared" ref="O927" si="9159">(D927*J927+E927*I927+F927*J930+G927*I930)</f>
        <v>0</v>
      </c>
      <c r="P927" s="22">
        <f t="shared" ref="P927" si="9160">D927*K927+F927*K930-E927*L927-G927*L930</f>
        <v>0</v>
      </c>
      <c r="Q927" s="23">
        <f t="shared" ref="Q927" si="9161">(D927*L927+E927*K927+F927*L930+G927*K930)</f>
        <v>2.2673281111313623</v>
      </c>
      <c r="S927" s="25">
        <f t="shared" ref="S927" si="9162">COS($U$8*$B927)</f>
        <v>7.5417696705349896E-2</v>
      </c>
      <c r="T927" s="26">
        <v>0</v>
      </c>
      <c r="U927" s="10">
        <v>0</v>
      </c>
      <c r="V927" s="85">
        <f t="shared" ref="V927" si="9163">$T$8*SIN($B927*$U$8)</f>
        <v>2.9914560901361962</v>
      </c>
      <c r="X927" s="21">
        <f t="shared" ref="X927" si="9164">N927*S927+P927*S930-O927*T927-Q927*T930</f>
        <v>-0.21520554564597871</v>
      </c>
      <c r="Y927" s="24">
        <f t="shared" ref="Y927" si="9165">(N927*T927+O927*S927+P927*T930+Q927*S930)</f>
        <v>0</v>
      </c>
      <c r="Z927" s="22">
        <f t="shared" ref="Z927" si="9166">N927*U927+P927*U930-O927*V927-Q927*V930</f>
        <v>0</v>
      </c>
      <c r="AA927" s="23">
        <f t="shared" ref="AA927" si="9167">(N927*V927+O927*U927+P927*V930+Q927*U930)</f>
        <v>21.52744305253287</v>
      </c>
      <c r="AB927" s="8"/>
      <c r="AC927" s="21">
        <v>1</v>
      </c>
      <c r="AD927" s="24">
        <v>0</v>
      </c>
      <c r="AE927" s="22">
        <v>0</v>
      </c>
      <c r="AF927" s="23">
        <v>0</v>
      </c>
      <c r="AH927" s="21">
        <f t="shared" ref="AH927" si="9168">X927*AC927+Z927*AC930-Y927*AD927-AA927*AD930</f>
        <v>43.373515496687041</v>
      </c>
      <c r="AI927" s="24">
        <f t="shared" ref="AI927" si="9169">(X927*AD927+Y927*AC927+Z927*AD930+AA927*AC930)</f>
        <v>0</v>
      </c>
      <c r="AJ927" s="22">
        <f t="shared" ref="AJ927" si="9170">X927*AE927+Z927*AE930-Y927*AF927-AA927*AF930</f>
        <v>0</v>
      </c>
      <c r="AK927" s="23">
        <f t="shared" ref="AK927" si="9171">(X927*AF927+Y927*AE927+Z927*AF930+AA927*AE930)</f>
        <v>21.52744305253287</v>
      </c>
      <c r="AL927" s="8"/>
      <c r="AM927" s="25">
        <f t="shared" ref="AM927" si="9172">COS($AO$8*$B927)</f>
        <v>7.5417696705349896E-2</v>
      </c>
      <c r="AN927" s="26">
        <v>0</v>
      </c>
      <c r="AO927" s="10">
        <v>0</v>
      </c>
      <c r="AP927" s="85">
        <f t="shared" ref="AP927" si="9173">$AN$8*SIN($B927*$AO$8)</f>
        <v>2.9914560901361962</v>
      </c>
      <c r="AR927" s="21">
        <f t="shared" ref="AR927" si="9174">AH927*AM927+AJ927*AM930-AI927*AN927-AK927*AN930</f>
        <v>-3.8842472103993515</v>
      </c>
      <c r="AS927" s="24">
        <f t="shared" ref="AS927" si="9175">(AH927*AN927+AI927*AM927+AJ927*AN930+AK927*AM930)</f>
        <v>0</v>
      </c>
      <c r="AT927" s="22">
        <f t="shared" ref="AT927" si="9176">AH927*AO927+AJ927*AO930-AI927*AP927-AK927*AP930</f>
        <v>0</v>
      </c>
      <c r="AU927" s="23">
        <f t="shared" ref="AU927" si="9177">(AH927*AP927+AI927*AO927+AJ927*AP930+AK927*AO930)</f>
        <v>131.37351725415874</v>
      </c>
      <c r="AV927" s="8"/>
      <c r="AW927" s="21">
        <v>1</v>
      </c>
      <c r="AX927" s="24">
        <v>0</v>
      </c>
      <c r="AY927" s="22">
        <v>0</v>
      </c>
      <c r="AZ927" s="23">
        <v>0</v>
      </c>
      <c r="BB927" s="21">
        <f t="shared" ref="BB927" si="9178">AR927*AW927+AT927*AW930-AS927*AX927-AU927*AX930</f>
        <v>371.83004519740479</v>
      </c>
      <c r="BC927" s="24">
        <f t="shared" ref="BC927" si="9179">(AR927*AX927+AS927*AW927+AT927*AX930+AU927*AW930)</f>
        <v>0</v>
      </c>
      <c r="BD927" s="22">
        <f t="shared" ref="BD927" si="9180">AR927*AY927+AT927*AY930-AS927*AZ927-AU927*AZ930</f>
        <v>0</v>
      </c>
      <c r="BE927" s="23">
        <f t="shared" ref="BE927" si="9181">(AR927*AZ927+AS927*AY927+AT927*AZ930+AU927*AY930)</f>
        <v>131.37351725415874</v>
      </c>
      <c r="BF927" s="8"/>
      <c r="BG927" s="25">
        <f t="shared" ref="BG927" si="9182">COS($BI$8*$B927)</f>
        <v>0.65480926282916763</v>
      </c>
      <c r="BH927" s="26">
        <v>0</v>
      </c>
      <c r="BI927" s="10">
        <v>0</v>
      </c>
      <c r="BJ927" s="85">
        <f t="shared" ref="BJ927" si="9183">$BH$8*SIN($B927*$BI$8)</f>
        <v>2.2673825137850248</v>
      </c>
      <c r="BL927" s="21">
        <f t="shared" ref="BL927" si="9184">BB927*BG927+BD927*BG930-BC927*BH927-BE927*BH930</f>
        <v>210.3806449271693</v>
      </c>
      <c r="BM927" s="24">
        <f t="shared" ref="BM927" si="9185">(BB927*BH927+BC927*BG927+BD927*BH930+BE927*BG930)</f>
        <v>0</v>
      </c>
      <c r="BN927" s="22">
        <f t="shared" ref="BN927" si="9186">BB927*BI927+BD927*BI930-BC927*BJ927-BE927*BJ930</f>
        <v>0</v>
      </c>
      <c r="BO927" s="23">
        <f t="shared" ref="BO927" si="9187">(BB927*BJ927+BC927*BI927+BD927*BJ930+BE927*BI930)</f>
        <v>929.10553856896172</v>
      </c>
      <c r="BQ927" s="27">
        <f t="shared" ref="BQ927" si="9188">20*LOG((2*$BL$8)/(($BL$8*BL927+BN927+$BL$8*BL930+BN930)^2+($BL$8*BM927+BO927+$BL$8*BM930+BO930)^2)^0.5)</f>
        <v>-53.77503807044058</v>
      </c>
      <c r="BS927" s="64">
        <f t="shared" ref="BS927" si="9189">((BL927^2+BM927^2)/(BL930^2+BM930^2))^0.5</f>
        <v>4.4161437740770406</v>
      </c>
      <c r="BT927" s="4"/>
      <c r="BU927" s="8"/>
      <c r="BV927" s="8"/>
      <c r="BW927" s="88"/>
      <c r="BX927" s="57"/>
      <c r="BY927" s="8"/>
      <c r="BZ927" s="8"/>
      <c r="CA927" s="8"/>
    </row>
    <row r="928" spans="2:79" ht="18.649999999999999" customHeight="1" thickBot="1">
      <c r="D928" s="25"/>
      <c r="E928" s="10"/>
      <c r="F928" s="10"/>
      <c r="G928" s="31"/>
      <c r="I928" s="29"/>
      <c r="L928" s="30"/>
      <c r="N928" s="29"/>
      <c r="Q928" s="30"/>
      <c r="S928" s="29"/>
      <c r="V928" s="30"/>
      <c r="X928" s="29"/>
      <c r="AA928" s="30"/>
      <c r="AC928" s="29"/>
      <c r="AF928" s="30"/>
      <c r="AH928" s="29"/>
      <c r="AK928" s="30"/>
      <c r="AM928" s="29"/>
      <c r="AP928" s="30"/>
      <c r="AR928" s="29"/>
      <c r="AU928" s="30"/>
      <c r="AW928" s="29"/>
      <c r="AZ928" s="30"/>
      <c r="BB928" s="29"/>
      <c r="BE928" s="30"/>
      <c r="BG928" s="29"/>
      <c r="BJ928" s="30"/>
      <c r="BL928" s="29"/>
      <c r="BO928" s="30"/>
      <c r="BS928" s="65"/>
      <c r="BT928" s="65"/>
      <c r="BU928" s="8"/>
      <c r="BV928" s="8"/>
      <c r="BW928" s="88"/>
      <c r="BX928" s="57"/>
      <c r="BY928" s="8"/>
      <c r="BZ928" s="8"/>
      <c r="CA928" s="8"/>
    </row>
    <row r="929" spans="2:79" ht="18.649999999999999" customHeight="1" thickBot="1">
      <c r="D929" s="254" t="s">
        <v>24</v>
      </c>
      <c r="E929" s="255"/>
      <c r="F929" s="256" t="s">
        <v>25</v>
      </c>
      <c r="G929" s="257"/>
      <c r="H929" s="123"/>
      <c r="I929" s="242" t="s">
        <v>4</v>
      </c>
      <c r="J929" s="243"/>
      <c r="K929" s="244" t="s">
        <v>5</v>
      </c>
      <c r="L929" s="245"/>
      <c r="M929" s="123"/>
      <c r="N929" s="242" t="s">
        <v>6</v>
      </c>
      <c r="O929" s="243"/>
      <c r="P929" s="244" t="s">
        <v>7</v>
      </c>
      <c r="Q929" s="245"/>
      <c r="R929" s="123"/>
      <c r="S929" s="242" t="s">
        <v>34</v>
      </c>
      <c r="T929" s="243"/>
      <c r="U929" s="244" t="s">
        <v>35</v>
      </c>
      <c r="V929" s="245"/>
      <c r="W929" s="123"/>
      <c r="X929" s="242" t="s">
        <v>47</v>
      </c>
      <c r="Y929" s="243"/>
      <c r="Z929" s="244" t="s">
        <v>48</v>
      </c>
      <c r="AA929" s="245"/>
      <c r="AB929" s="127"/>
      <c r="AC929" s="242" t="s">
        <v>63</v>
      </c>
      <c r="AD929" s="243"/>
      <c r="AE929" s="244" t="s">
        <v>8</v>
      </c>
      <c r="AF929" s="245"/>
      <c r="AG929" s="123"/>
      <c r="AH929" s="242" t="s">
        <v>78</v>
      </c>
      <c r="AI929" s="243"/>
      <c r="AJ929" s="244" t="s">
        <v>79</v>
      </c>
      <c r="AK929" s="245"/>
      <c r="AL929" s="127"/>
      <c r="AM929" s="242" t="s">
        <v>67</v>
      </c>
      <c r="AN929" s="243"/>
      <c r="AO929" s="244" t="s">
        <v>66</v>
      </c>
      <c r="AP929" s="245"/>
      <c r="AQ929" s="123"/>
      <c r="AR929" s="242" t="s">
        <v>83</v>
      </c>
      <c r="AS929" s="243"/>
      <c r="AT929" s="244" t="s">
        <v>82</v>
      </c>
      <c r="AU929" s="245"/>
      <c r="AV929" s="127"/>
      <c r="AW929" s="242" t="s">
        <v>71</v>
      </c>
      <c r="AX929" s="243"/>
      <c r="AY929" s="244" t="s">
        <v>70</v>
      </c>
      <c r="AZ929" s="245"/>
      <c r="BA929" s="123"/>
      <c r="BB929" s="124" t="s">
        <v>87</v>
      </c>
      <c r="BC929" s="125"/>
      <c r="BD929" s="122" t="s">
        <v>86</v>
      </c>
      <c r="BE929" s="126"/>
      <c r="BF929" s="127"/>
      <c r="BG929" s="242" t="s">
        <v>74</v>
      </c>
      <c r="BH929" s="243"/>
      <c r="BI929" s="244" t="s">
        <v>75</v>
      </c>
      <c r="BJ929" s="245"/>
      <c r="BK929" s="123"/>
      <c r="BL929" s="242" t="s">
        <v>91</v>
      </c>
      <c r="BM929" s="243"/>
      <c r="BN929" s="244" t="s">
        <v>90</v>
      </c>
      <c r="BO929" s="245"/>
      <c r="BP929" s="123"/>
      <c r="BQ929" s="35" t="s">
        <v>166</v>
      </c>
      <c r="BS929" s="66" t="s">
        <v>121</v>
      </c>
      <c r="BT929" s="65"/>
      <c r="BU929" s="8"/>
      <c r="BV929" s="8"/>
      <c r="BW929" s="88"/>
      <c r="BX929" s="57"/>
      <c r="BY929" s="8"/>
      <c r="BZ929" s="8"/>
      <c r="CA929" s="8"/>
    </row>
    <row r="930" spans="2:79" ht="18.649999999999999" customHeight="1" thickTop="1" thickBot="1">
      <c r="D930" s="15">
        <v>0</v>
      </c>
      <c r="E930" s="145">
        <f t="shared" ref="E930" si="9190">(1/$E$8)*SIN($B927*$F$8)</f>
        <v>0.25192534568126246</v>
      </c>
      <c r="F930" s="15">
        <f t="shared" ref="F930" si="9191">COS($F$8*$B927)</f>
        <v>0.65483019312672774</v>
      </c>
      <c r="G930" s="37">
        <v>0</v>
      </c>
      <c r="I930" s="21">
        <v>0</v>
      </c>
      <c r="J930" s="24">
        <f t="shared" ref="J930" si="9192">(TAN($K$8*$B927))/$J$8</f>
        <v>-2.8598936852770498</v>
      </c>
      <c r="K930" s="22">
        <v>1</v>
      </c>
      <c r="L930" s="23">
        <v>0</v>
      </c>
      <c r="N930" s="21">
        <f t="shared" ref="N930" si="9193">D930*I927+F930*I930-E930*J927-G930*J930</f>
        <v>0</v>
      </c>
      <c r="O930" s="24">
        <f t="shared" ref="O930" si="9194">(D930*J927+E930*I927+F930*J930+G930*I930)</f>
        <v>-1.6208193885706172</v>
      </c>
      <c r="P930" s="22">
        <f t="shared" ref="P930" si="9195">D930*K927+F930*K930-E930*L927-G930*L930</f>
        <v>0.65483019312672774</v>
      </c>
      <c r="Q930" s="23">
        <f t="shared" ref="Q930" si="9196">(D930*L927+E930*K927+F930*L930+G930*K930)</f>
        <v>0</v>
      </c>
      <c r="S930" s="15">
        <v>0</v>
      </c>
      <c r="T930" s="145">
        <f t="shared" ref="T930" si="9197">(1/$T$8)*SIN($B927*$U$8)</f>
        <v>0.3323840100151329</v>
      </c>
      <c r="U930" s="15">
        <f t="shared" ref="U930" si="9198">COS($U$8*$B927)</f>
        <v>7.5417696705349896E-2</v>
      </c>
      <c r="V930" s="37">
        <v>0</v>
      </c>
      <c r="X930" s="21">
        <f t="shared" ref="X930" si="9199">N930*S927+P930*S930-O930*T927-Q930*T930</f>
        <v>0</v>
      </c>
      <c r="Y930" s="24">
        <f t="shared" ref="Y930" si="9200">(N930*T927+O930*S927+P930*T930+Q930*S930)</f>
        <v>9.5416620409076211E-2</v>
      </c>
      <c r="Z930" s="22">
        <f t="shared" ref="Z930" si="9201">N930*U927+P930*U930-O930*V927-Q930*V930</f>
        <v>4.8979958158491357</v>
      </c>
      <c r="AA930" s="23">
        <f t="shared" ref="AA930" si="9202">(N930*V927+O930*U927+P930*V930+Q930*U930)</f>
        <v>0</v>
      </c>
      <c r="AB930" s="8"/>
      <c r="AC930" s="21">
        <v>0</v>
      </c>
      <c r="AD930" s="24">
        <f t="shared" ref="AD930" si="9203">(TAN($AE$8*$B927))/$AD$8</f>
        <v>-2.0247978794306678</v>
      </c>
      <c r="AE930" s="22">
        <v>1</v>
      </c>
      <c r="AF930" s="23">
        <v>0</v>
      </c>
      <c r="AH930" s="21">
        <f t="shared" ref="AH930" si="9204">X930*AC927+Z930*AC930-Y930*AD927-AA930*AD930</f>
        <v>0</v>
      </c>
      <c r="AI930" s="24">
        <f t="shared" ref="AI930" si="9205">(X930*AD927+Y930*AC927+Z930*AD930+AA930*AC930)</f>
        <v>-9.8220349209825386</v>
      </c>
      <c r="AJ930" s="22">
        <f t="shared" ref="AJ930" si="9206">X930*AE927+Z930*AE930-Y930*AF927-AA930*AF930</f>
        <v>4.8979958158491357</v>
      </c>
      <c r="AK930" s="23">
        <f t="shared" ref="AK930" si="9207">(X930*AF927+Y930*AE927+Z930*AF930+AA930*AE930)</f>
        <v>0</v>
      </c>
      <c r="AL930" s="8"/>
      <c r="AM930" s="15">
        <v>0</v>
      </c>
      <c r="AN930" s="85">
        <f t="shared" ref="AN930" si="9208">(1/$AN$8)*SIN($B927*$AO$8)</f>
        <v>0.3323840100151329</v>
      </c>
      <c r="AO930" s="25">
        <f t="shared" ref="AO930" si="9209">COS($AO$8*$B927)</f>
        <v>7.5417696705349896E-2</v>
      </c>
      <c r="AP930" s="37">
        <v>0</v>
      </c>
      <c r="AR930" s="21">
        <f t="shared" ref="AR930" si="9210">AH930*AM927+AJ930*AM930-AI930*AN927-AK930*AN930</f>
        <v>0</v>
      </c>
      <c r="AS930" s="24">
        <f t="shared" ref="AS930" si="9211">(AH930*AN927+AI930*AM927+AJ930*AN930+AK930*AM930)</f>
        <v>0.88726023960926159</v>
      </c>
      <c r="AT930" s="22">
        <f t="shared" ref="AT930" si="9212">AH930*AO927+AJ930*AO930-AI930*AP927-AK930*AP930</f>
        <v>29.751581744807389</v>
      </c>
      <c r="AU930" s="23">
        <f t="shared" ref="AU930" si="9213">(AH930*AP927+AI930*AO927+AJ930*AP930+AK930*AO930)</f>
        <v>0</v>
      </c>
      <c r="AV930" s="8"/>
      <c r="AW930" s="21">
        <v>0</v>
      </c>
      <c r="AX930" s="24">
        <f t="shared" ref="AX930" si="9214">(TAN($AY$8*$B927))/$AX$8</f>
        <v>-2.8598936852770498</v>
      </c>
      <c r="AY930" s="22">
        <v>1</v>
      </c>
      <c r="AZ930" s="23">
        <v>0</v>
      </c>
      <c r="BB930" s="21">
        <f t="shared" ref="BB930" si="9215">AR930*AW927+AT930*AW930-AS930*AX927-AU930*AX930</f>
        <v>0</v>
      </c>
      <c r="BC930" s="24">
        <f t="shared" ref="BC930" si="9216">(AR930*AX927+AS930*AW927+AT930*AX930+AU930*AW930)</f>
        <v>-84.199100519369338</v>
      </c>
      <c r="BD930" s="22">
        <f t="shared" ref="BD930" si="9217">AR930*AY927+AT930*AY930-AS930*AZ927-AU930*AZ930</f>
        <v>29.751581744807389</v>
      </c>
      <c r="BE930" s="23">
        <f t="shared" ref="BE930" si="9218">(AR930*AZ927+AS930*AY927+AT930*AZ930+AU930*AY930)</f>
        <v>0</v>
      </c>
      <c r="BF930" s="8"/>
      <c r="BG930" s="15">
        <v>0</v>
      </c>
      <c r="BH930" s="85">
        <f t="shared" ref="BH930" si="9219">(1/$BH$8)*SIN($B927*$BI$8)</f>
        <v>0.25193139042055829</v>
      </c>
      <c r="BI930" s="25">
        <f t="shared" ref="BI930" si="9220">COS($BI$8*$B927)</f>
        <v>0.65480926282916763</v>
      </c>
      <c r="BJ930" s="37">
        <v>0</v>
      </c>
      <c r="BL930" s="21">
        <f t="shared" ref="BL930" si="9221">BB930*BG927+BD930*BG930-BC930*BH927-BE930*BH930</f>
        <v>0</v>
      </c>
      <c r="BM930" s="24">
        <f t="shared" ref="BM930" si="9222">(BB930*BH927+BC930*BG927+BD930*BH930+BE930*BG930)</f>
        <v>-47.638993585786992</v>
      </c>
      <c r="BN930" s="22">
        <f t="shared" ref="BN930" si="9223">BB930*BI927+BD930*BI930-BC930*BJ927-BE930*BJ930</f>
        <v>210.39317950436467</v>
      </c>
      <c r="BO930" s="23">
        <f t="shared" ref="BO930" si="9224">(BB930*BJ927+BC930*BI927+BD930*BJ930+BE930*BI930)</f>
        <v>0</v>
      </c>
      <c r="BQ930" s="38">
        <f t="shared" ref="BQ930" si="9225">(180/PI())*ATAN(-1*(($BL$8*BM927+BO927+$BL$8*BM930+BO930)/($BL$8*BL927+BN927+$BL$8*BL930+BN930)))</f>
        <v>-64.482218278597145</v>
      </c>
      <c r="BS930" s="67">
        <f t="shared" ref="BS930" si="9226">20*LOG(((($BL$8*BL927+BN927-$BL$8*BL930-BN930)^2+($BL$8*BM927+BO927-$BL$8*BM930-BO930)^2)/(($BL$8*BL927+BN927+$BL$8*BL930+BN930)^2+($BL$8*BM927+BO927+$BL$8*BM930+BO930)^2))^0.5)</f>
        <v>-1.8208803726941903E-5</v>
      </c>
      <c r="BT930" s="65"/>
      <c r="BU930" s="8"/>
      <c r="BV930" s="8"/>
      <c r="BW930" s="88"/>
      <c r="BX930" s="57"/>
      <c r="BY930" s="8"/>
      <c r="BZ930" s="8"/>
      <c r="CA930" s="8"/>
    </row>
    <row r="931" spans="2:79" ht="18.649999999999999" customHeight="1">
      <c r="BS931" s="32"/>
      <c r="BU931" s="8"/>
      <c r="BV931" s="8"/>
      <c r="BW931" s="88"/>
      <c r="BX931" s="57"/>
      <c r="BY931" s="8"/>
      <c r="BZ931" s="8"/>
      <c r="CA931" s="8"/>
    </row>
    <row r="932" spans="2:79" ht="18.649999999999999" customHeight="1" thickBot="1">
      <c r="D932" s="8"/>
      <c r="E932" s="8" t="s">
        <v>93</v>
      </c>
      <c r="F932" s="8"/>
      <c r="G932" s="8"/>
      <c r="H932" s="8"/>
      <c r="I932" s="8"/>
      <c r="J932" s="8" t="s">
        <v>94</v>
      </c>
      <c r="K932" s="8"/>
      <c r="L932" s="8"/>
      <c r="M932" s="8"/>
      <c r="N932" s="8"/>
      <c r="O932" s="8" t="s">
        <v>95</v>
      </c>
      <c r="P932" s="8"/>
      <c r="Q932" s="8"/>
      <c r="R932" s="8"/>
      <c r="S932" s="8"/>
      <c r="T932" s="8" t="s">
        <v>96</v>
      </c>
      <c r="U932" s="8"/>
      <c r="V932" s="8"/>
      <c r="W932" s="8"/>
      <c r="X932" s="8"/>
      <c r="Y932" s="8" t="s">
        <v>97</v>
      </c>
      <c r="Z932" s="8"/>
      <c r="AA932" s="8"/>
      <c r="AB932" s="8"/>
      <c r="AC932" s="8"/>
      <c r="AD932" s="8" t="s">
        <v>98</v>
      </c>
      <c r="AE932" s="8"/>
      <c r="AF932" s="8"/>
      <c r="AG932" s="8"/>
      <c r="AH932" s="8"/>
      <c r="AI932" s="8" t="s">
        <v>99</v>
      </c>
      <c r="AJ932" s="8"/>
      <c r="AK932" s="8"/>
      <c r="AL932" s="8"/>
      <c r="AM932" s="8"/>
      <c r="AN932" s="8" t="s">
        <v>96</v>
      </c>
      <c r="AO932" s="8"/>
      <c r="AP932" s="8"/>
      <c r="AQ932" s="8"/>
      <c r="AR932" s="8"/>
      <c r="AS932" s="8" t="s">
        <v>100</v>
      </c>
      <c r="AT932" s="8"/>
      <c r="AU932" s="8"/>
      <c r="AV932" s="8"/>
      <c r="AW932" s="8"/>
      <c r="AX932" s="8" t="s">
        <v>94</v>
      </c>
      <c r="AY932" s="8"/>
      <c r="AZ932" s="8"/>
      <c r="BA932" s="8"/>
      <c r="BB932" s="8"/>
      <c r="BC932" s="8" t="s">
        <v>101</v>
      </c>
      <c r="BD932" s="8"/>
      <c r="BE932" s="8"/>
      <c r="BF932" s="8"/>
      <c r="BG932" s="8"/>
      <c r="BH932" s="8" t="s">
        <v>96</v>
      </c>
      <c r="BI932" s="8"/>
      <c r="BJ932" s="8"/>
      <c r="BK932" s="8"/>
      <c r="BL932" s="8"/>
      <c r="BM932" s="8" t="s">
        <v>102</v>
      </c>
      <c r="BN932" s="8"/>
      <c r="BO932" s="8"/>
      <c r="BP932" s="8"/>
      <c r="BU932" s="8"/>
      <c r="BV932" s="8"/>
      <c r="BW932" s="88"/>
      <c r="BX932" s="57"/>
      <c r="BY932" s="8"/>
      <c r="BZ932" s="8"/>
      <c r="CA932" s="8"/>
    </row>
    <row r="933" spans="2:79" ht="18.649999999999999" customHeight="1" thickBot="1">
      <c r="B933" s="16"/>
      <c r="D933" s="250" t="s">
        <v>22</v>
      </c>
      <c r="E933" s="251"/>
      <c r="F933" s="252" t="s">
        <v>23</v>
      </c>
      <c r="G933" s="253"/>
      <c r="H933" s="123"/>
      <c r="I933" s="242" t="s">
        <v>1</v>
      </c>
      <c r="J933" s="243"/>
      <c r="K933" s="244" t="s">
        <v>2</v>
      </c>
      <c r="L933" s="245"/>
      <c r="M933" s="123"/>
      <c r="N933" s="242" t="s">
        <v>43</v>
      </c>
      <c r="O933" s="243"/>
      <c r="P933" s="244" t="s">
        <v>44</v>
      </c>
      <c r="Q933" s="245"/>
      <c r="R933" s="123"/>
      <c r="S933" s="242" t="s">
        <v>32</v>
      </c>
      <c r="T933" s="243"/>
      <c r="U933" s="244" t="s">
        <v>33</v>
      </c>
      <c r="V933" s="245"/>
      <c r="W933" s="123"/>
      <c r="X933" s="242" t="s">
        <v>45</v>
      </c>
      <c r="Y933" s="243"/>
      <c r="Z933" s="244" t="s">
        <v>46</v>
      </c>
      <c r="AA933" s="245"/>
      <c r="AB933" s="127"/>
      <c r="AC933" s="242" t="s">
        <v>62</v>
      </c>
      <c r="AD933" s="243"/>
      <c r="AE933" s="244" t="s">
        <v>3</v>
      </c>
      <c r="AF933" s="245"/>
      <c r="AG933" s="123"/>
      <c r="AH933" s="242" t="s">
        <v>76</v>
      </c>
      <c r="AI933" s="243"/>
      <c r="AJ933" s="244" t="s">
        <v>77</v>
      </c>
      <c r="AK933" s="245"/>
      <c r="AL933" s="127"/>
      <c r="AM933" s="242" t="s">
        <v>64</v>
      </c>
      <c r="AN933" s="243"/>
      <c r="AO933" s="244" t="s">
        <v>65</v>
      </c>
      <c r="AP933" s="245"/>
      <c r="AQ933" s="123"/>
      <c r="AR933" s="242" t="s">
        <v>80</v>
      </c>
      <c r="AS933" s="243"/>
      <c r="AT933" s="244" t="s">
        <v>81</v>
      </c>
      <c r="AU933" s="245"/>
      <c r="AV933" s="127"/>
      <c r="AW933" s="242" t="s">
        <v>68</v>
      </c>
      <c r="AX933" s="243"/>
      <c r="AY933" s="244" t="s">
        <v>69</v>
      </c>
      <c r="AZ933" s="245"/>
      <c r="BA933" s="123"/>
      <c r="BB933" s="246" t="s">
        <v>84</v>
      </c>
      <c r="BC933" s="247"/>
      <c r="BD933" s="248" t="s">
        <v>85</v>
      </c>
      <c r="BE933" s="249"/>
      <c r="BF933" s="127"/>
      <c r="BG933" s="242" t="s">
        <v>72</v>
      </c>
      <c r="BH933" s="243"/>
      <c r="BI933" s="244" t="s">
        <v>73</v>
      </c>
      <c r="BJ933" s="245"/>
      <c r="BK933" s="123"/>
      <c r="BL933" s="242" t="s">
        <v>88</v>
      </c>
      <c r="BM933" s="243"/>
      <c r="BN933" s="244" t="s">
        <v>89</v>
      </c>
      <c r="BO933" s="245"/>
      <c r="BP933" s="123"/>
      <c r="BQ933" s="19" t="s">
        <v>165</v>
      </c>
      <c r="BS933" s="63" t="s">
        <v>120</v>
      </c>
      <c r="BT933" s="4"/>
      <c r="BU933" s="8"/>
      <c r="BV933" s="8"/>
      <c r="BW933" s="88"/>
      <c r="BX933" s="57"/>
      <c r="BY933" s="8"/>
      <c r="BZ933" s="8"/>
      <c r="CA933" s="8"/>
    </row>
    <row r="934" spans="2:79" ht="18.649999999999999" customHeight="1" thickTop="1" thickBot="1">
      <c r="B934" s="39">
        <v>2.6</v>
      </c>
      <c r="D934" s="25">
        <f t="shared" ref="D934" si="9227">COS($F$8*$B934)</f>
        <v>0.64979580110852087</v>
      </c>
      <c r="E934" s="26">
        <v>0</v>
      </c>
      <c r="F934" s="10">
        <v>0</v>
      </c>
      <c r="G934" s="85">
        <f t="shared" ref="G934" si="9228">$E$8*SIN($B934*$F$8)</f>
        <v>2.2803264572765936</v>
      </c>
      <c r="I934" s="21">
        <v>1</v>
      </c>
      <c r="J934" s="24">
        <v>0</v>
      </c>
      <c r="K934" s="22">
        <v>0</v>
      </c>
      <c r="L934" s="23">
        <v>0</v>
      </c>
      <c r="N934" s="21">
        <f t="shared" ref="N934" si="9229">D934*I934+F934*I937-E934*J934-G934*J937</f>
        <v>6.9219140092588525</v>
      </c>
      <c r="O934" s="24">
        <f t="shared" ref="O934" si="9230">(D934*J934+E934*I934+F934*J937+G934*I937)</f>
        <v>0</v>
      </c>
      <c r="P934" s="22">
        <f t="shared" ref="P934" si="9231">D934*K934+F934*K937-E934*L934-G934*L937</f>
        <v>0</v>
      </c>
      <c r="Q934" s="23">
        <f t="shared" ref="Q934" si="9232">(D934*L934+E934*K934+F934*L937+G934*K937)</f>
        <v>2.2803264572765936</v>
      </c>
      <c r="S934" s="25">
        <f t="shared" ref="S934" si="9233">COS($U$8*$B934)</f>
        <v>6.3854374463385266E-2</v>
      </c>
      <c r="T934" s="26">
        <v>0</v>
      </c>
      <c r="U934" s="10">
        <v>0</v>
      </c>
      <c r="V934" s="85">
        <f t="shared" ref="V934" si="9234">$T$8*SIN($B934*$U$8)</f>
        <v>2.993877681161508</v>
      </c>
      <c r="X934" s="21">
        <f t="shared" ref="X934" si="9235">N934*S934+P934*S937-O934*T934-Q934*T937</f>
        <v>-0.31656312042748663</v>
      </c>
      <c r="Y934" s="24">
        <f t="shared" ref="Y934" si="9236">(N934*T934+O934*S934+P934*T937+Q934*S937)</f>
        <v>0</v>
      </c>
      <c r="Z934" s="22">
        <f t="shared" ref="Z934" si="9237">N934*U934+P934*U937-O934*V934-Q934*V937</f>
        <v>0</v>
      </c>
      <c r="AA934" s="23">
        <f t="shared" ref="AA934" si="9238">(N934*V934+O934*U934+P934*V937+Q934*U937)</f>
        <v>20.868972682740953</v>
      </c>
      <c r="AB934" s="8"/>
      <c r="AC934" s="21">
        <v>1</v>
      </c>
      <c r="AD934" s="24">
        <v>0</v>
      </c>
      <c r="AE934" s="22">
        <v>0</v>
      </c>
      <c r="AF934" s="23">
        <v>0</v>
      </c>
      <c r="AH934" s="21">
        <f t="shared" ref="AH934" si="9239">X934*AC934+Z934*AC937-Y934*AD934-AA934*AD937</f>
        <v>40.454815317893448</v>
      </c>
      <c r="AI934" s="24">
        <f t="shared" ref="AI934" si="9240">(X934*AD934+Y934*AC934+Z934*AD937+AA934*AC937)</f>
        <v>0</v>
      </c>
      <c r="AJ934" s="22">
        <f t="shared" ref="AJ934" si="9241">X934*AE934+Z934*AE937-Y934*AF934-AA934*AF937</f>
        <v>0</v>
      </c>
      <c r="AK934" s="23">
        <f t="shared" ref="AK934" si="9242">(X934*AF934+Y934*AE934+Z934*AF937+AA934*AE937)</f>
        <v>20.868972682740953</v>
      </c>
      <c r="AL934" s="8"/>
      <c r="AM934" s="25">
        <f t="shared" ref="AM934" si="9243">COS($AO$8*$B934)</f>
        <v>6.3854374463385266E-2</v>
      </c>
      <c r="AN934" s="26">
        <v>0</v>
      </c>
      <c r="AO934" s="10">
        <v>0</v>
      </c>
      <c r="AP934" s="85">
        <f t="shared" ref="AP934" si="9244">$AN$8*SIN($B934*$AO$8)</f>
        <v>2.993877681161508</v>
      </c>
      <c r="AR934" s="21">
        <f t="shared" ref="AR934" si="9245">AH934*AM934+AJ934*AM937-AI934*AN934-AK934*AN937</f>
        <v>-4.3589110231360637</v>
      </c>
      <c r="AS934" s="24">
        <f t="shared" ref="AS934" si="9246">(AH934*AN934+AI934*AM934+AJ934*AN937+AK934*AM937)</f>
        <v>0</v>
      </c>
      <c r="AT934" s="22">
        <f t="shared" ref="AT934" si="9247">AH934*AO934+AJ934*AO937-AI934*AP934-AK934*AP937</f>
        <v>0</v>
      </c>
      <c r="AU934" s="23">
        <f t="shared" ref="AU934" si="9248">(AH934*AP934+AI934*AO934+AJ934*AP937+AK934*AO937)</f>
        <v>122.44934387210178</v>
      </c>
      <c r="AV934" s="8"/>
      <c r="AW934" s="21">
        <v>1</v>
      </c>
      <c r="AX934" s="24">
        <v>0</v>
      </c>
      <c r="AY934" s="22">
        <v>0</v>
      </c>
      <c r="AZ934" s="23">
        <v>0</v>
      </c>
      <c r="BB934" s="21">
        <f t="shared" ref="BB934" si="9249">AR934*AW934+AT934*AW937-AS934*AX934-AU934*AX937</f>
        <v>332.442320583639</v>
      </c>
      <c r="BC934" s="24">
        <f t="shared" ref="BC934" si="9250">(AR934*AX934+AS934*AW934+AT934*AX937+AU934*AW937)</f>
        <v>0</v>
      </c>
      <c r="BD934" s="22">
        <f t="shared" ref="BD934" si="9251">AR934*AY934+AT934*AY937-AS934*AZ934-AU934*AZ937</f>
        <v>0</v>
      </c>
      <c r="BE934" s="23">
        <f t="shared" ref="BE934" si="9252">(AR934*AZ934+AS934*AY934+AT934*AZ937+AU934*AY937)</f>
        <v>122.44934387210178</v>
      </c>
      <c r="BF934" s="8"/>
      <c r="BG934" s="25">
        <f t="shared" ref="BG934" si="9253">COS($BI$8*$B934)</f>
        <v>0.64977458764075202</v>
      </c>
      <c r="BH934" s="26">
        <v>0</v>
      </c>
      <c r="BI934" s="10">
        <v>0</v>
      </c>
      <c r="BJ934" s="85">
        <f t="shared" ref="BJ934" si="9254">$BH$8*SIN($B934*$BI$8)</f>
        <v>2.2803808601430191</v>
      </c>
      <c r="BL934" s="21">
        <f t="shared" ref="BL934" si="9255">BB934*BG934+BD934*BG937-BC934*BH934-BE934*BH937</f>
        <v>184.98688953790077</v>
      </c>
      <c r="BM934" s="24">
        <f t="shared" ref="BM934" si="9256">(BB934*BH934+BC934*BG934+BD934*BH937+BE934*BG937)</f>
        <v>0</v>
      </c>
      <c r="BN934" s="22">
        <f t="shared" ref="BN934" si="9257">BB934*BI934+BD934*BI937-BC934*BJ934-BE934*BJ937</f>
        <v>0</v>
      </c>
      <c r="BO934" s="23">
        <f t="shared" ref="BO934" si="9258">(BB934*BJ934+BC934*BI934+BD934*BJ937+BE934*BI937)</f>
        <v>837.65957688183562</v>
      </c>
      <c r="BQ934" s="27">
        <f t="shared" ref="BQ934" si="9259">20*LOG((2*$BL$8)/(($BL$8*BL934+BN934+$BL$8*BL937+BN937)^2+($BL$8*BM934+BO934+$BL$8*BM937+BO937)^2)^0.5)</f>
        <v>-52.85438600145045</v>
      </c>
      <c r="BS934" s="64">
        <f t="shared" ref="BS934" si="9260">((BL934^2+BM934^2)/(BL937^2+BM937^2))^0.5</f>
        <v>4.5280683612265129</v>
      </c>
      <c r="BT934" s="4"/>
      <c r="BU934" s="8"/>
      <c r="BV934" s="8"/>
      <c r="BW934" s="88"/>
      <c r="BX934" s="57"/>
      <c r="BY934" s="8"/>
      <c r="BZ934" s="8"/>
      <c r="CA934" s="8"/>
    </row>
    <row r="935" spans="2:79" ht="18.649999999999999" customHeight="1" thickBot="1">
      <c r="D935" s="25"/>
      <c r="E935" s="10"/>
      <c r="F935" s="10"/>
      <c r="G935" s="31"/>
      <c r="I935" s="29"/>
      <c r="L935" s="30"/>
      <c r="N935" s="29"/>
      <c r="Q935" s="30"/>
      <c r="S935" s="29"/>
      <c r="V935" s="30"/>
      <c r="X935" s="29"/>
      <c r="AA935" s="30"/>
      <c r="AC935" s="29"/>
      <c r="AF935" s="30"/>
      <c r="AH935" s="29"/>
      <c r="AK935" s="30"/>
      <c r="AM935" s="29"/>
      <c r="AP935" s="30"/>
      <c r="AR935" s="29"/>
      <c r="AU935" s="30"/>
      <c r="AW935" s="29"/>
      <c r="AZ935" s="30"/>
      <c r="BB935" s="29"/>
      <c r="BE935" s="30"/>
      <c r="BG935" s="29"/>
      <c r="BJ935" s="30"/>
      <c r="BL935" s="29"/>
      <c r="BO935" s="30"/>
      <c r="BS935" s="65"/>
      <c r="BT935" s="65"/>
      <c r="BU935" s="8"/>
      <c r="BV935" s="8"/>
      <c r="BW935" s="88"/>
      <c r="BX935" s="57"/>
      <c r="BY935" s="8"/>
      <c r="BZ935" s="8"/>
      <c r="CA935" s="8"/>
    </row>
    <row r="936" spans="2:79" ht="18.649999999999999" customHeight="1" thickBot="1">
      <c r="D936" s="254" t="s">
        <v>24</v>
      </c>
      <c r="E936" s="255"/>
      <c r="F936" s="256" t="s">
        <v>25</v>
      </c>
      <c r="G936" s="257"/>
      <c r="H936" s="123"/>
      <c r="I936" s="242" t="s">
        <v>4</v>
      </c>
      <c r="J936" s="243"/>
      <c r="K936" s="244" t="s">
        <v>5</v>
      </c>
      <c r="L936" s="245"/>
      <c r="M936" s="123"/>
      <c r="N936" s="242" t="s">
        <v>6</v>
      </c>
      <c r="O936" s="243"/>
      <c r="P936" s="244" t="s">
        <v>7</v>
      </c>
      <c r="Q936" s="245"/>
      <c r="R936" s="123"/>
      <c r="S936" s="242" t="s">
        <v>34</v>
      </c>
      <c r="T936" s="243"/>
      <c r="U936" s="244" t="s">
        <v>35</v>
      </c>
      <c r="V936" s="245"/>
      <c r="W936" s="123"/>
      <c r="X936" s="242" t="s">
        <v>47</v>
      </c>
      <c r="Y936" s="243"/>
      <c r="Z936" s="244" t="s">
        <v>48</v>
      </c>
      <c r="AA936" s="245"/>
      <c r="AB936" s="127"/>
      <c r="AC936" s="242" t="s">
        <v>63</v>
      </c>
      <c r="AD936" s="243"/>
      <c r="AE936" s="244" t="s">
        <v>8</v>
      </c>
      <c r="AF936" s="245"/>
      <c r="AG936" s="123"/>
      <c r="AH936" s="242" t="s">
        <v>78</v>
      </c>
      <c r="AI936" s="243"/>
      <c r="AJ936" s="244" t="s">
        <v>79</v>
      </c>
      <c r="AK936" s="245"/>
      <c r="AL936" s="127"/>
      <c r="AM936" s="242" t="s">
        <v>67</v>
      </c>
      <c r="AN936" s="243"/>
      <c r="AO936" s="244" t="s">
        <v>66</v>
      </c>
      <c r="AP936" s="245"/>
      <c r="AQ936" s="123"/>
      <c r="AR936" s="242" t="s">
        <v>83</v>
      </c>
      <c r="AS936" s="243"/>
      <c r="AT936" s="244" t="s">
        <v>82</v>
      </c>
      <c r="AU936" s="245"/>
      <c r="AV936" s="127"/>
      <c r="AW936" s="242" t="s">
        <v>71</v>
      </c>
      <c r="AX936" s="243"/>
      <c r="AY936" s="244" t="s">
        <v>70</v>
      </c>
      <c r="AZ936" s="245"/>
      <c r="BA936" s="123"/>
      <c r="BB936" s="124" t="s">
        <v>87</v>
      </c>
      <c r="BC936" s="125"/>
      <c r="BD936" s="122" t="s">
        <v>86</v>
      </c>
      <c r="BE936" s="126"/>
      <c r="BF936" s="127"/>
      <c r="BG936" s="242" t="s">
        <v>74</v>
      </c>
      <c r="BH936" s="243"/>
      <c r="BI936" s="244" t="s">
        <v>75</v>
      </c>
      <c r="BJ936" s="245"/>
      <c r="BK936" s="123"/>
      <c r="BL936" s="242" t="s">
        <v>91</v>
      </c>
      <c r="BM936" s="243"/>
      <c r="BN936" s="244" t="s">
        <v>90</v>
      </c>
      <c r="BO936" s="245"/>
      <c r="BP936" s="123"/>
      <c r="BQ936" s="35" t="s">
        <v>166</v>
      </c>
      <c r="BS936" s="66" t="s">
        <v>121</v>
      </c>
      <c r="BT936" s="65"/>
      <c r="BU936" s="8"/>
      <c r="BV936" s="8"/>
      <c r="BW936" s="88"/>
      <c r="BX936" s="57"/>
      <c r="BY936" s="8"/>
      <c r="BZ936" s="8"/>
      <c r="CA936" s="8"/>
    </row>
    <row r="937" spans="2:79" ht="18.649999999999999" customHeight="1" thickTop="1" thickBot="1">
      <c r="D937" s="15">
        <v>0</v>
      </c>
      <c r="E937" s="145">
        <f t="shared" ref="E937" si="9261">(1/$E$8)*SIN($B934*$F$8)</f>
        <v>0.25336960636406591</v>
      </c>
      <c r="F937" s="15">
        <f t="shared" ref="F937" si="9262">COS($F$8*$B934)</f>
        <v>0.64979580110852087</v>
      </c>
      <c r="G937" s="37">
        <v>0</v>
      </c>
      <c r="I937" s="21">
        <v>0</v>
      </c>
      <c r="J937" s="24">
        <f t="shared" ref="J937" si="9263">(TAN($K$8*$B934))/$J$8</f>
        <v>-2.7505352087354882</v>
      </c>
      <c r="K937" s="22">
        <v>1</v>
      </c>
      <c r="L937" s="23">
        <v>0</v>
      </c>
      <c r="N937" s="21">
        <f t="shared" ref="N937" si="9264">D937*I934+F937*I937-E937*J934-G937*J937</f>
        <v>0</v>
      </c>
      <c r="O937" s="24">
        <f t="shared" ref="O937" si="9265">(D937*J934+E937*I934+F937*J937+G937*I937)</f>
        <v>-1.5339166230734032</v>
      </c>
      <c r="P937" s="22">
        <f t="shared" ref="P937" si="9266">D937*K934+F937*K937-E937*L934-G937*L937</f>
        <v>0.64979580110852087</v>
      </c>
      <c r="Q937" s="23">
        <f t="shared" ref="Q937" si="9267">(D937*L934+E937*K934+F937*L937+G937*K937)</f>
        <v>0</v>
      </c>
      <c r="S937" s="15">
        <v>0</v>
      </c>
      <c r="T937" s="145">
        <f t="shared" ref="T937" si="9268">(1/$T$8)*SIN($B934*$U$8)</f>
        <v>0.332653075684612</v>
      </c>
      <c r="U937" s="15">
        <f t="shared" ref="U937" si="9269">COS($U$8*$B934)</f>
        <v>6.3854374463385266E-2</v>
      </c>
      <c r="V937" s="37">
        <v>0</v>
      </c>
      <c r="X937" s="21">
        <f t="shared" ref="X937" si="9270">N937*S934+P937*S937-O937*T934-Q937*T937</f>
        <v>0</v>
      </c>
      <c r="Y937" s="24">
        <f t="shared" ref="Y937" si="9271">(N937*T934+O937*S934+P937*T937+Q937*S937)</f>
        <v>0.11820928536035538</v>
      </c>
      <c r="Z937" s="22">
        <f t="shared" ref="Z937" si="9272">N937*U934+P937*U937-O937*V934-Q937*V937</f>
        <v>4.6338510469908094</v>
      </c>
      <c r="AA937" s="23">
        <f t="shared" ref="AA937" si="9273">(N937*V934+O937*U934+P937*V937+Q937*U937)</f>
        <v>0</v>
      </c>
      <c r="AB937" s="8"/>
      <c r="AC937" s="21">
        <v>0</v>
      </c>
      <c r="AD937" s="24">
        <f t="shared" ref="AD937" si="9274">(TAN($AE$8*$B934))/$AD$8</f>
        <v>-1.9536840197236762</v>
      </c>
      <c r="AE937" s="22">
        <v>1</v>
      </c>
      <c r="AF937" s="23">
        <v>0</v>
      </c>
      <c r="AH937" s="21">
        <f t="shared" ref="AH937" si="9275">X937*AC934+Z937*AC937-Y937*AD934-AA937*AD937</f>
        <v>0</v>
      </c>
      <c r="AI937" s="24">
        <f t="shared" ref="AI937" si="9276">(X937*AD934+Y937*AC934+Z937*AD937+AA937*AC937)</f>
        <v>-8.934871454925414</v>
      </c>
      <c r="AJ937" s="22">
        <f t="shared" ref="AJ937" si="9277">X937*AE934+Z937*AE937-Y937*AF934-AA937*AF937</f>
        <v>4.6338510469908094</v>
      </c>
      <c r="AK937" s="23">
        <f t="shared" ref="AK937" si="9278">(X937*AF934+Y937*AE934+Z937*AF937+AA937*AE937)</f>
        <v>0</v>
      </c>
      <c r="AL937" s="8"/>
      <c r="AM937" s="15">
        <v>0</v>
      </c>
      <c r="AN937" s="85">
        <f t="shared" ref="AN937" si="9279">(1/$AN$8)*SIN($B934*$AO$8)</f>
        <v>0.332653075684612</v>
      </c>
      <c r="AO937" s="25">
        <f t="shared" ref="AO937" si="9280">COS($AO$8*$B934)</f>
        <v>6.3854374463385266E-2</v>
      </c>
      <c r="AP937" s="37">
        <v>0</v>
      </c>
      <c r="AR937" s="21">
        <f t="shared" ref="AR937" si="9281">AH937*AM934+AJ937*AM937-AI937*AN934-AK937*AN937</f>
        <v>0</v>
      </c>
      <c r="AS937" s="24">
        <f t="shared" ref="AS937" si="9282">(AH937*AN934+AI937*AM934+AJ937*AN937+AK937*AM937)</f>
        <v>0.97093417538083293</v>
      </c>
      <c r="AT937" s="22">
        <f t="shared" ref="AT937" si="9283">AH937*AO934+AJ937*AO937-AI937*AP934-AK937*AP937</f>
        <v>27.045803892910349</v>
      </c>
      <c r="AU937" s="23">
        <f t="shared" ref="AU937" si="9284">(AH937*AP934+AI937*AO934+AJ937*AP937+AK937*AO937)</f>
        <v>0</v>
      </c>
      <c r="AV937" s="8"/>
      <c r="AW937" s="21">
        <v>0</v>
      </c>
      <c r="AX937" s="24">
        <f t="shared" ref="AX937" si="9285">(TAN($AY$8*$B934))/$AX$8</f>
        <v>-2.7505352087354882</v>
      </c>
      <c r="AY937" s="22">
        <v>1</v>
      </c>
      <c r="AZ937" s="23">
        <v>0</v>
      </c>
      <c r="BB937" s="21">
        <f t="shared" ref="BB937" si="9286">AR937*AW934+AT937*AW937-AS937*AX934-AU937*AX937</f>
        <v>0</v>
      </c>
      <c r="BC937" s="24">
        <f t="shared" ref="BC937" si="9287">(AR937*AX934+AS937*AW934+AT937*AX937+AU937*AW937)</f>
        <v>-73.419501680624407</v>
      </c>
      <c r="BD937" s="22">
        <f t="shared" ref="BD937" si="9288">AR937*AY934+AT937*AY937-AS937*AZ934-AU937*AZ937</f>
        <v>27.045803892910349</v>
      </c>
      <c r="BE937" s="23">
        <f t="shared" ref="BE937" si="9289">(AR937*AZ934+AS937*AY934+AT937*AZ937+AU937*AY937)</f>
        <v>0</v>
      </c>
      <c r="BF937" s="8"/>
      <c r="BG937" s="15">
        <v>0</v>
      </c>
      <c r="BH937" s="85">
        <f t="shared" ref="BH937" si="9290">(1/$BH$8)*SIN($B934*$BI$8)</f>
        <v>0.25337565112700211</v>
      </c>
      <c r="BI937" s="25">
        <f t="shared" ref="BI937" si="9291">COS($BI$8*$B934)</f>
        <v>0.64977458764075202</v>
      </c>
      <c r="BJ937" s="37">
        <v>0</v>
      </c>
      <c r="BL937" s="21">
        <f t="shared" ref="BL937" si="9292">BB937*BG934+BD937*BG937-BC937*BH934-BE937*BH937</f>
        <v>0</v>
      </c>
      <c r="BM937" s="24">
        <f t="shared" ref="BM937" si="9293">(BB937*BH934+BC937*BG934+BD937*BH937+BE937*BG937)</f>
        <v>-40.853378257697855</v>
      </c>
      <c r="BN937" s="22">
        <f t="shared" ref="BN937" si="9294">BB937*BI934+BD937*BI937-BC937*BJ934-BE937*BJ937</f>
        <v>184.99810246566258</v>
      </c>
      <c r="BO937" s="23">
        <f t="shared" ref="BO937" si="9295">(BB937*BJ934+BC937*BI934+BD937*BJ937+BE937*BI937)</f>
        <v>0</v>
      </c>
      <c r="BQ937" s="38">
        <f t="shared" ref="BQ937" si="9296">(180/PI())*ATAN(-1*(($BL$8*BM934+BO934+$BL$8*BM937+BO937)/($BL$8*BL934+BN934+$BL$8*BL937+BN937)))</f>
        <v>-65.092908983299694</v>
      </c>
      <c r="BS937" s="67">
        <f t="shared" ref="BS937" si="9297">20*LOG(((($BL$8*BL934+BN934-$BL$8*BL937-BN937)^2+($BL$8*BM934+BO934-$BL$8*BM937-BO937)^2)/(($BL$8*BL934+BN934+$BL$8*BL937+BN937)^2+($BL$8*BM934+BO934+$BL$8*BM937+BO937)^2))^0.5)</f>
        <v>-2.2508514649596829E-5</v>
      </c>
      <c r="BT937" s="65"/>
      <c r="BU937" s="8"/>
      <c r="BV937" s="8"/>
      <c r="BW937" s="88"/>
      <c r="BX937" s="57"/>
      <c r="BY937" s="8"/>
      <c r="BZ937" s="8"/>
      <c r="CA937" s="8"/>
    </row>
    <row r="938" spans="2:79" ht="18.649999999999999" customHeight="1">
      <c r="BS938" s="32"/>
      <c r="BU938" s="8"/>
      <c r="BV938" s="8"/>
      <c r="BW938" s="88"/>
      <c r="BX938" s="57"/>
      <c r="BY938" s="8"/>
      <c r="BZ938" s="8"/>
      <c r="CA938" s="8"/>
    </row>
    <row r="939" spans="2:79" ht="18.649999999999999" customHeight="1" thickBot="1">
      <c r="D939" s="8"/>
      <c r="E939" s="8" t="s">
        <v>93</v>
      </c>
      <c r="F939" s="8"/>
      <c r="G939" s="8"/>
      <c r="H939" s="8"/>
      <c r="I939" s="8"/>
      <c r="J939" s="8" t="s">
        <v>94</v>
      </c>
      <c r="K939" s="8"/>
      <c r="L939" s="8"/>
      <c r="M939" s="8"/>
      <c r="N939" s="8"/>
      <c r="O939" s="8" t="s">
        <v>95</v>
      </c>
      <c r="P939" s="8"/>
      <c r="Q939" s="8"/>
      <c r="R939" s="8"/>
      <c r="S939" s="8"/>
      <c r="T939" s="8" t="s">
        <v>96</v>
      </c>
      <c r="U939" s="8"/>
      <c r="V939" s="8"/>
      <c r="W939" s="8"/>
      <c r="X939" s="8"/>
      <c r="Y939" s="8" t="s">
        <v>97</v>
      </c>
      <c r="Z939" s="8"/>
      <c r="AA939" s="8"/>
      <c r="AB939" s="8"/>
      <c r="AC939" s="8"/>
      <c r="AD939" s="8" t="s">
        <v>98</v>
      </c>
      <c r="AE939" s="8"/>
      <c r="AF939" s="8"/>
      <c r="AG939" s="8"/>
      <c r="AH939" s="8"/>
      <c r="AI939" s="8" t="s">
        <v>99</v>
      </c>
      <c r="AJ939" s="8"/>
      <c r="AK939" s="8"/>
      <c r="AL939" s="8"/>
      <c r="AM939" s="8"/>
      <c r="AN939" s="8" t="s">
        <v>96</v>
      </c>
      <c r="AO939" s="8"/>
      <c r="AP939" s="8"/>
      <c r="AQ939" s="8"/>
      <c r="AR939" s="8"/>
      <c r="AS939" s="8" t="s">
        <v>100</v>
      </c>
      <c r="AT939" s="8"/>
      <c r="AU939" s="8"/>
      <c r="AV939" s="8"/>
      <c r="AW939" s="8"/>
      <c r="AX939" s="8" t="s">
        <v>94</v>
      </c>
      <c r="AY939" s="8"/>
      <c r="AZ939" s="8"/>
      <c r="BA939" s="8"/>
      <c r="BB939" s="8"/>
      <c r="BC939" s="8" t="s">
        <v>101</v>
      </c>
      <c r="BD939" s="8"/>
      <c r="BE939" s="8"/>
      <c r="BF939" s="8"/>
      <c r="BG939" s="8"/>
      <c r="BH939" s="8" t="s">
        <v>96</v>
      </c>
      <c r="BI939" s="8"/>
      <c r="BJ939" s="8"/>
      <c r="BK939" s="8"/>
      <c r="BL939" s="8"/>
      <c r="BM939" s="8" t="s">
        <v>102</v>
      </c>
      <c r="BN939" s="8"/>
      <c r="BO939" s="8"/>
      <c r="BP939" s="8"/>
      <c r="BU939" s="8"/>
      <c r="BV939" s="8"/>
      <c r="BW939" s="88"/>
      <c r="BX939" s="57"/>
      <c r="BY939" s="8"/>
      <c r="BZ939" s="8"/>
      <c r="CA939" s="8"/>
    </row>
    <row r="940" spans="2:79" ht="18.649999999999999" customHeight="1" thickBot="1">
      <c r="B940" s="16"/>
      <c r="D940" s="250" t="s">
        <v>22</v>
      </c>
      <c r="E940" s="251"/>
      <c r="F940" s="252" t="s">
        <v>23</v>
      </c>
      <c r="G940" s="253"/>
      <c r="H940" s="123"/>
      <c r="I940" s="242" t="s">
        <v>1</v>
      </c>
      <c r="J940" s="243"/>
      <c r="K940" s="244" t="s">
        <v>2</v>
      </c>
      <c r="L940" s="245"/>
      <c r="M940" s="123"/>
      <c r="N940" s="242" t="s">
        <v>43</v>
      </c>
      <c r="O940" s="243"/>
      <c r="P940" s="244" t="s">
        <v>44</v>
      </c>
      <c r="Q940" s="245"/>
      <c r="R940" s="123"/>
      <c r="S940" s="242" t="s">
        <v>32</v>
      </c>
      <c r="T940" s="243"/>
      <c r="U940" s="244" t="s">
        <v>33</v>
      </c>
      <c r="V940" s="245"/>
      <c r="W940" s="123"/>
      <c r="X940" s="242" t="s">
        <v>45</v>
      </c>
      <c r="Y940" s="243"/>
      <c r="Z940" s="244" t="s">
        <v>46</v>
      </c>
      <c r="AA940" s="245"/>
      <c r="AB940" s="127"/>
      <c r="AC940" s="242" t="s">
        <v>62</v>
      </c>
      <c r="AD940" s="243"/>
      <c r="AE940" s="244" t="s">
        <v>3</v>
      </c>
      <c r="AF940" s="245"/>
      <c r="AG940" s="123"/>
      <c r="AH940" s="242" t="s">
        <v>76</v>
      </c>
      <c r="AI940" s="243"/>
      <c r="AJ940" s="244" t="s">
        <v>77</v>
      </c>
      <c r="AK940" s="245"/>
      <c r="AL940" s="127"/>
      <c r="AM940" s="242" t="s">
        <v>64</v>
      </c>
      <c r="AN940" s="243"/>
      <c r="AO940" s="244" t="s">
        <v>65</v>
      </c>
      <c r="AP940" s="245"/>
      <c r="AQ940" s="123"/>
      <c r="AR940" s="242" t="s">
        <v>80</v>
      </c>
      <c r="AS940" s="243"/>
      <c r="AT940" s="244" t="s">
        <v>81</v>
      </c>
      <c r="AU940" s="245"/>
      <c r="AV940" s="127"/>
      <c r="AW940" s="242" t="s">
        <v>68</v>
      </c>
      <c r="AX940" s="243"/>
      <c r="AY940" s="244" t="s">
        <v>69</v>
      </c>
      <c r="AZ940" s="245"/>
      <c r="BA940" s="123"/>
      <c r="BB940" s="246" t="s">
        <v>84</v>
      </c>
      <c r="BC940" s="247"/>
      <c r="BD940" s="248" t="s">
        <v>85</v>
      </c>
      <c r="BE940" s="249"/>
      <c r="BF940" s="127"/>
      <c r="BG940" s="242" t="s">
        <v>72</v>
      </c>
      <c r="BH940" s="243"/>
      <c r="BI940" s="244" t="s">
        <v>73</v>
      </c>
      <c r="BJ940" s="245"/>
      <c r="BK940" s="123"/>
      <c r="BL940" s="242" t="s">
        <v>88</v>
      </c>
      <c r="BM940" s="243"/>
      <c r="BN940" s="244" t="s">
        <v>89</v>
      </c>
      <c r="BO940" s="245"/>
      <c r="BP940" s="123"/>
      <c r="BQ940" s="19" t="s">
        <v>165</v>
      </c>
      <c r="BS940" s="63" t="s">
        <v>120</v>
      </c>
      <c r="BT940" s="4"/>
      <c r="BU940" s="8"/>
      <c r="BV940" s="8"/>
      <c r="BW940" s="88"/>
      <c r="BX940" s="57"/>
      <c r="BY940" s="8"/>
      <c r="BZ940" s="8"/>
      <c r="CA940" s="8"/>
    </row>
    <row r="941" spans="2:79" ht="18.649999999999999" customHeight="1" thickTop="1" thickBot="1">
      <c r="B941" s="39">
        <v>2.62</v>
      </c>
      <c r="D941" s="25">
        <f t="shared" ref="D941" si="9298">COS($F$8*$B941)</f>
        <v>0.64473274133205483</v>
      </c>
      <c r="E941" s="26">
        <v>0</v>
      </c>
      <c r="F941" s="10">
        <v>0</v>
      </c>
      <c r="G941" s="85">
        <f t="shared" ref="G941" si="9299">$E$8*SIN($B941*$F$8)</f>
        <v>2.2932241997436891</v>
      </c>
      <c r="I941" s="21">
        <v>1</v>
      </c>
      <c r="J941" s="24">
        <v>0</v>
      </c>
      <c r="K941" s="22">
        <v>0</v>
      </c>
      <c r="L941" s="23">
        <v>0</v>
      </c>
      <c r="N941" s="21">
        <f t="shared" ref="N941" si="9300">D941*I941+F941*I944-E941*J941-G941*J944</f>
        <v>6.7163227975395641</v>
      </c>
      <c r="O941" s="24">
        <f t="shared" ref="O941" si="9301">(D941*J941+E941*I941+F941*J944+G941*I944)</f>
        <v>0</v>
      </c>
      <c r="P941" s="22">
        <f t="shared" ref="P941" si="9302">D941*K941+F941*K944-E941*L941-G941*L944</f>
        <v>0</v>
      </c>
      <c r="Q941" s="23">
        <f t="shared" ref="Q941" si="9303">(D941*L941+E941*K941+F941*L944+G941*K944)</f>
        <v>2.2932241997436891</v>
      </c>
      <c r="S941" s="25">
        <f t="shared" ref="S941" si="9304">COS($U$8*$B941)</f>
        <v>5.2282472620707246E-2</v>
      </c>
      <c r="T941" s="26">
        <v>0</v>
      </c>
      <c r="U941" s="10">
        <v>0</v>
      </c>
      <c r="V941" s="85">
        <f t="shared" ref="V941" si="9305">$T$8*SIN($B941*$U$8)</f>
        <v>2.9958970088289059</v>
      </c>
      <c r="X941" s="21">
        <f t="shared" ref="X941" si="9306">N941*S941+P941*S944-O941*T941-Q941*T944</f>
        <v>-0.41221665062427021</v>
      </c>
      <c r="Y941" s="24">
        <f t="shared" ref="Y941" si="9307">(N941*T941+O941*S941+P941*T944+Q941*S944)</f>
        <v>0</v>
      </c>
      <c r="Z941" s="22">
        <f t="shared" ref="Z941" si="9308">N941*U941+P941*U944-O941*V941-Q941*V944</f>
        <v>0</v>
      </c>
      <c r="AA941" s="23">
        <f t="shared" ref="AA941" si="9309">(N941*V941+O941*U941+P941*V944+Q941*U944)</f>
        <v>20.241306810914409</v>
      </c>
      <c r="AB941" s="8"/>
      <c r="AC941" s="21">
        <v>1</v>
      </c>
      <c r="AD941" s="24">
        <v>0</v>
      </c>
      <c r="AE941" s="22">
        <v>0</v>
      </c>
      <c r="AF941" s="23">
        <v>0</v>
      </c>
      <c r="AH941" s="21">
        <f t="shared" ref="AH941" si="9310">X941*AC941+Z941*AC944-Y941*AD941-AA941*AD944</f>
        <v>37.758652918529165</v>
      </c>
      <c r="AI941" s="24">
        <f t="shared" ref="AI941" si="9311">(X941*AD941+Y941*AC941+Z941*AD944+AA941*AC944)</f>
        <v>0</v>
      </c>
      <c r="AJ941" s="22">
        <f t="shared" ref="AJ941" si="9312">X941*AE941+Z941*AE944-Y941*AF941-AA941*AF944</f>
        <v>0</v>
      </c>
      <c r="AK941" s="23">
        <f t="shared" ref="AK941" si="9313">(X941*AF941+Y941*AE941+Z941*AF944+AA941*AE944)</f>
        <v>20.241306810914409</v>
      </c>
      <c r="AL941" s="8"/>
      <c r="AM941" s="25">
        <f t="shared" ref="AM941" si="9314">COS($AO$8*$B941)</f>
        <v>5.2282472620707246E-2</v>
      </c>
      <c r="AN941" s="26">
        <v>0</v>
      </c>
      <c r="AO941" s="10">
        <v>0</v>
      </c>
      <c r="AP941" s="85">
        <f t="shared" ref="AP941" si="9315">$AN$8*SIN($B941*$AO$8)</f>
        <v>2.9958970088289059</v>
      </c>
      <c r="AR941" s="21">
        <f t="shared" ref="AR941" si="9316">AH941*AM941+AJ941*AM944-AI941*AN941-AK941*AN944</f>
        <v>-4.7637587658818372</v>
      </c>
      <c r="AS941" s="24">
        <f t="shared" ref="AS941" si="9317">(AH941*AN941+AI941*AM941+AJ941*AN944+AK941*AM944)</f>
        <v>0</v>
      </c>
      <c r="AT941" s="22">
        <f t="shared" ref="AT941" si="9318">AH941*AO941+AJ941*AO944-AI941*AP941-AK941*AP944</f>
        <v>0</v>
      </c>
      <c r="AU941" s="23">
        <f t="shared" ref="AU941" si="9319">(AH941*AP941+AI941*AO941+AJ941*AP944+AK941*AO944)</f>
        <v>114.17930090517933</v>
      </c>
      <c r="AV941" s="8"/>
      <c r="AW941" s="21">
        <v>1</v>
      </c>
      <c r="AX941" s="24">
        <v>0</v>
      </c>
      <c r="AY941" s="22">
        <v>0</v>
      </c>
      <c r="AZ941" s="23">
        <v>0</v>
      </c>
      <c r="BB941" s="21">
        <f t="shared" ref="BB941" si="9320">AR941*AW941+AT941*AW944-AS941*AX941-AU941*AX944</f>
        <v>297.53983112214377</v>
      </c>
      <c r="BC941" s="24">
        <f t="shared" ref="BC941" si="9321">(AR941*AX941+AS941*AW941+AT941*AX944+AU941*AW944)</f>
        <v>0</v>
      </c>
      <c r="BD941" s="22">
        <f t="shared" ref="BD941" si="9322">AR941*AY941+AT941*AY944-AS941*AZ941-AU941*AZ944</f>
        <v>0</v>
      </c>
      <c r="BE941" s="23">
        <f t="shared" ref="BE941" si="9323">(AR941*AZ941+AS941*AY941+AT941*AZ944+AU941*AY944)</f>
        <v>114.17930090517933</v>
      </c>
      <c r="BF941" s="8"/>
      <c r="BG941" s="25">
        <f t="shared" ref="BG941" si="9324">COS($BI$8*$B941)</f>
        <v>0.64471124377689992</v>
      </c>
      <c r="BH941" s="26">
        <v>0</v>
      </c>
      <c r="BI941" s="10">
        <v>0</v>
      </c>
      <c r="BJ941" s="85">
        <f t="shared" ref="BJ941" si="9325">$BH$8*SIN($B941*$BI$8)</f>
        <v>2.2932785939193661</v>
      </c>
      <c r="BL941" s="21">
        <f t="shared" ref="BL941" si="9326">BB941*BG941+BD941*BG944-BC941*BH941-BE941*BH944</f>
        <v>162.73339163653432</v>
      </c>
      <c r="BM941" s="24">
        <f t="shared" ref="BM941" si="9327">(BB941*BH941+BC941*BG941+BD941*BH944+BE941*BG944)</f>
        <v>0</v>
      </c>
      <c r="BN941" s="22">
        <f t="shared" ref="BN941" si="9328">BB941*BI941+BD941*BI944-BC941*BJ941-BE941*BJ944</f>
        <v>0</v>
      </c>
      <c r="BO941" s="23">
        <f t="shared" ref="BO941" si="9329">(BB941*BJ941+BC941*BI941+BD941*BJ944+BE941*BI944)</f>
        <v>755.95440465095055</v>
      </c>
      <c r="BQ941" s="27">
        <f t="shared" ref="BQ941" si="9330">20*LOG((2*$BL$8)/(($BL$8*BL941+BN941+$BL$8*BL944+BN944)^2+($BL$8*BM941+BO941+$BL$8*BM944+BO944)^2)^0.5)</f>
        <v>-51.942811083019066</v>
      </c>
      <c r="BS941" s="64">
        <f t="shared" ref="BS941" si="9331">((BL941^2+BM941^2)/(BL944^2+BM944^2))^0.5</f>
        <v>4.6452439416083147</v>
      </c>
      <c r="BT941" s="4"/>
      <c r="BU941" s="8"/>
      <c r="BV941" s="8"/>
      <c r="BW941" s="88"/>
      <c r="BX941" s="57"/>
      <c r="BY941" s="8"/>
      <c r="BZ941" s="8"/>
      <c r="CA941" s="8"/>
    </row>
    <row r="942" spans="2:79" ht="18.649999999999999" customHeight="1" thickBot="1">
      <c r="D942" s="25"/>
      <c r="E942" s="10"/>
      <c r="F942" s="10"/>
      <c r="G942" s="31"/>
      <c r="I942" s="29"/>
      <c r="L942" s="30"/>
      <c r="N942" s="29"/>
      <c r="Q942" s="30"/>
      <c r="S942" s="29"/>
      <c r="V942" s="30"/>
      <c r="X942" s="29"/>
      <c r="AA942" s="30"/>
      <c r="AC942" s="29"/>
      <c r="AF942" s="30"/>
      <c r="AH942" s="29"/>
      <c r="AK942" s="30"/>
      <c r="AM942" s="29"/>
      <c r="AP942" s="30"/>
      <c r="AR942" s="29"/>
      <c r="AU942" s="30"/>
      <c r="AW942" s="29"/>
      <c r="AZ942" s="30"/>
      <c r="BB942" s="29"/>
      <c r="BE942" s="30"/>
      <c r="BG942" s="29"/>
      <c r="BJ942" s="30"/>
      <c r="BL942" s="29"/>
      <c r="BO942" s="30"/>
      <c r="BS942" s="65"/>
      <c r="BT942" s="65"/>
      <c r="BU942" s="8"/>
      <c r="BV942" s="8"/>
      <c r="BW942" s="88"/>
      <c r="BX942" s="57"/>
      <c r="BY942" s="8"/>
      <c r="BZ942" s="8"/>
      <c r="CA942" s="8"/>
    </row>
    <row r="943" spans="2:79" ht="18.649999999999999" customHeight="1" thickBot="1">
      <c r="D943" s="254" t="s">
        <v>24</v>
      </c>
      <c r="E943" s="255"/>
      <c r="F943" s="256" t="s">
        <v>25</v>
      </c>
      <c r="G943" s="257"/>
      <c r="H943" s="123"/>
      <c r="I943" s="242" t="s">
        <v>4</v>
      </c>
      <c r="J943" s="243"/>
      <c r="K943" s="244" t="s">
        <v>5</v>
      </c>
      <c r="L943" s="245"/>
      <c r="M943" s="123"/>
      <c r="N943" s="242" t="s">
        <v>6</v>
      </c>
      <c r="O943" s="243"/>
      <c r="P943" s="244" t="s">
        <v>7</v>
      </c>
      <c r="Q943" s="245"/>
      <c r="R943" s="123"/>
      <c r="S943" s="242" t="s">
        <v>34</v>
      </c>
      <c r="T943" s="243"/>
      <c r="U943" s="244" t="s">
        <v>35</v>
      </c>
      <c r="V943" s="245"/>
      <c r="W943" s="123"/>
      <c r="X943" s="242" t="s">
        <v>47</v>
      </c>
      <c r="Y943" s="243"/>
      <c r="Z943" s="244" t="s">
        <v>48</v>
      </c>
      <c r="AA943" s="245"/>
      <c r="AB943" s="127"/>
      <c r="AC943" s="242" t="s">
        <v>63</v>
      </c>
      <c r="AD943" s="243"/>
      <c r="AE943" s="244" t="s">
        <v>8</v>
      </c>
      <c r="AF943" s="245"/>
      <c r="AG943" s="123"/>
      <c r="AH943" s="242" t="s">
        <v>78</v>
      </c>
      <c r="AI943" s="243"/>
      <c r="AJ943" s="244" t="s">
        <v>79</v>
      </c>
      <c r="AK943" s="245"/>
      <c r="AL943" s="127"/>
      <c r="AM943" s="242" t="s">
        <v>67</v>
      </c>
      <c r="AN943" s="243"/>
      <c r="AO943" s="244" t="s">
        <v>66</v>
      </c>
      <c r="AP943" s="245"/>
      <c r="AQ943" s="123"/>
      <c r="AR943" s="242" t="s">
        <v>83</v>
      </c>
      <c r="AS943" s="243"/>
      <c r="AT943" s="244" t="s">
        <v>82</v>
      </c>
      <c r="AU943" s="245"/>
      <c r="AV943" s="127"/>
      <c r="AW943" s="242" t="s">
        <v>71</v>
      </c>
      <c r="AX943" s="243"/>
      <c r="AY943" s="244" t="s">
        <v>70</v>
      </c>
      <c r="AZ943" s="245"/>
      <c r="BA943" s="123"/>
      <c r="BB943" s="124" t="s">
        <v>87</v>
      </c>
      <c r="BC943" s="125"/>
      <c r="BD943" s="122" t="s">
        <v>86</v>
      </c>
      <c r="BE943" s="126"/>
      <c r="BF943" s="127"/>
      <c r="BG943" s="242" t="s">
        <v>74</v>
      </c>
      <c r="BH943" s="243"/>
      <c r="BI943" s="244" t="s">
        <v>75</v>
      </c>
      <c r="BJ943" s="245"/>
      <c r="BK943" s="123"/>
      <c r="BL943" s="242" t="s">
        <v>91</v>
      </c>
      <c r="BM943" s="243"/>
      <c r="BN943" s="244" t="s">
        <v>90</v>
      </c>
      <c r="BO943" s="245"/>
      <c r="BP943" s="123"/>
      <c r="BQ943" s="35" t="s">
        <v>166</v>
      </c>
      <c r="BS943" s="66" t="s">
        <v>121</v>
      </c>
      <c r="BT943" s="65"/>
      <c r="BU943" s="8"/>
      <c r="BV943" s="8"/>
      <c r="BW943" s="88"/>
      <c r="BX943" s="57"/>
      <c r="BY943" s="8"/>
      <c r="BZ943" s="8"/>
      <c r="CA943" s="8"/>
    </row>
    <row r="944" spans="2:79" ht="18.649999999999999" customHeight="1" thickTop="1" thickBot="1">
      <c r="D944" s="15">
        <v>0</v>
      </c>
      <c r="E944" s="145">
        <f t="shared" ref="E944" si="9332">(1/$E$8)*SIN($B941*$F$8)</f>
        <v>0.25480268886040991</v>
      </c>
      <c r="F944" s="15">
        <f t="shared" ref="F944" si="9333">COS($F$8*$B941)</f>
        <v>0.64473274133205483</v>
      </c>
      <c r="G944" s="37">
        <v>0</v>
      </c>
      <c r="I944" s="21">
        <v>0</v>
      </c>
      <c r="J944" s="24">
        <f t="shared" ref="J944" si="9334">(TAN($K$8*$B941))/$J$8</f>
        <v>-2.6476216572658373</v>
      </c>
      <c r="K944" s="22">
        <v>1</v>
      </c>
      <c r="L944" s="23">
        <v>0</v>
      </c>
      <c r="N944" s="21">
        <f t="shared" ref="N944" si="9335">D944*I941+F944*I944-E944*J941-G944*J944</f>
        <v>0</v>
      </c>
      <c r="O944" s="24">
        <f t="shared" ref="O944" si="9336">(D944*J941+E944*I941+F944*J944+G944*I944)</f>
        <v>-1.4522056802387113</v>
      </c>
      <c r="P944" s="22">
        <f t="shared" ref="P944" si="9337">D944*K941+F944*K944-E944*L941-G944*L944</f>
        <v>0.64473274133205483</v>
      </c>
      <c r="Q944" s="23">
        <f t="shared" ref="Q944" si="9338">(D944*L941+E944*K941+F944*L944+G944*K944)</f>
        <v>0</v>
      </c>
      <c r="S944" s="15">
        <v>0</v>
      </c>
      <c r="T944" s="145">
        <f t="shared" ref="T944" si="9339">(1/$T$8)*SIN($B941*$U$8)</f>
        <v>0.33287744542543396</v>
      </c>
      <c r="U944" s="15">
        <f t="shared" ref="U944" si="9340">COS($U$8*$B941)</f>
        <v>5.2282472620707246E-2</v>
      </c>
      <c r="V944" s="37">
        <v>0</v>
      </c>
      <c r="X944" s="21">
        <f t="shared" ref="X944" si="9341">N944*S941+P944*S944-O944*T941-Q944*T944</f>
        <v>0</v>
      </c>
      <c r="Y944" s="24">
        <f t="shared" ref="Y944" si="9342">(N944*T941+O944*S941+P944*T944+Q944*S944)</f>
        <v>0.13869208420003554</v>
      </c>
      <c r="Z944" s="22">
        <f t="shared" ref="Z944" si="9343">N944*U941+P944*U944-O944*V941-Q944*V944</f>
        <v>4.3843668755278689</v>
      </c>
      <c r="AA944" s="23">
        <f t="shared" ref="AA944" si="9344">(N944*V941+O944*U941+P944*V944+Q944*U944)</f>
        <v>0</v>
      </c>
      <c r="AB944" s="8"/>
      <c r="AC944" s="21">
        <v>0</v>
      </c>
      <c r="AD944" s="24">
        <f t="shared" ref="AD944" si="9345">(TAN($AE$8*$B941))/$AD$8</f>
        <v>-1.8857907706122585</v>
      </c>
      <c r="AE944" s="22">
        <v>1</v>
      </c>
      <c r="AF944" s="23">
        <v>0</v>
      </c>
      <c r="AH944" s="21">
        <f t="shared" ref="AH944" si="9346">X944*AC941+Z944*AC944-Y944*AD941-AA944*AD944</f>
        <v>0</v>
      </c>
      <c r="AI944" s="24">
        <f t="shared" ref="AI944" si="9347">(X944*AD941+Y944*AC941+Z944*AD944+AA944*AC944)</f>
        <v>-8.1293065046485236</v>
      </c>
      <c r="AJ944" s="22">
        <f t="shared" ref="AJ944" si="9348">X944*AE941+Z944*AE944-Y944*AF941-AA944*AF944</f>
        <v>4.3843668755278689</v>
      </c>
      <c r="AK944" s="23">
        <f t="shared" ref="AK944" si="9349">(X944*AF941+Y944*AE941+Z944*AF944+AA944*AE944)</f>
        <v>0</v>
      </c>
      <c r="AL944" s="8"/>
      <c r="AM944" s="15">
        <v>0</v>
      </c>
      <c r="AN944" s="85">
        <f t="shared" ref="AN944" si="9350">(1/$AN$8)*SIN($B941*$AO$8)</f>
        <v>0.33287744542543396</v>
      </c>
      <c r="AO944" s="25">
        <f t="shared" ref="AO944" si="9351">COS($AO$8*$B941)</f>
        <v>5.2282472620707246E-2</v>
      </c>
      <c r="AP944" s="37">
        <v>0</v>
      </c>
      <c r="AR944" s="21">
        <f t="shared" ref="AR944" si="9352">AH944*AM941+AJ944*AM944-AI944*AN941-AK944*AN944</f>
        <v>0</v>
      </c>
      <c r="AS944" s="24">
        <f t="shared" ref="AS944" si="9353">(AH944*AN941+AI944*AM941+AJ944*AN944+AK944*AM944)</f>
        <v>1.0344366005789847</v>
      </c>
      <c r="AT944" s="22">
        <f t="shared" ref="AT944" si="9354">AH944*AO941+AJ944*AO944-AI944*AP941-AK944*AP944</f>
        <v>24.583790582258803</v>
      </c>
      <c r="AU944" s="23">
        <f t="shared" ref="AU944" si="9355">(AH944*AP941+AI944*AO941+AJ944*AP944+AK944*AO944)</f>
        <v>0</v>
      </c>
      <c r="AV944" s="8"/>
      <c r="AW944" s="21">
        <v>0</v>
      </c>
      <c r="AX944" s="24">
        <f t="shared" ref="AX944" si="9356">(TAN($AY$8*$B941))/$AX$8</f>
        <v>-2.6476216572658373</v>
      </c>
      <c r="AY944" s="22">
        <v>1</v>
      </c>
      <c r="AZ944" s="23">
        <v>0</v>
      </c>
      <c r="BB944" s="21">
        <f t="shared" ref="BB944" si="9357">AR944*AW941+AT944*AW944-AS944*AX941-AU944*AX944</f>
        <v>0</v>
      </c>
      <c r="BC944" s="24">
        <f t="shared" ref="BC944" si="9358">(AR944*AX941+AS944*AW941+AT944*AX944+AU944*AW944)</f>
        <v>-64.054139762697346</v>
      </c>
      <c r="BD944" s="22">
        <f t="shared" ref="BD944" si="9359">AR944*AY941+AT944*AY944-AS944*AZ941-AU944*AZ944</f>
        <v>24.583790582258803</v>
      </c>
      <c r="BE944" s="23">
        <f t="shared" ref="BE944" si="9360">(AR944*AZ941+AS944*AY941+AT944*AZ944+AU944*AY944)</f>
        <v>0</v>
      </c>
      <c r="BF944" s="8"/>
      <c r="BG944" s="15">
        <v>0</v>
      </c>
      <c r="BH944" s="85">
        <f t="shared" ref="BH944" si="9361">(1/$BH$8)*SIN($B941*$BI$8)</f>
        <v>0.25480873265770732</v>
      </c>
      <c r="BI944" s="25">
        <f t="shared" ref="BI944" si="9362">COS($BI$8*$B941)</f>
        <v>0.64471124377689992</v>
      </c>
      <c r="BJ944" s="37">
        <v>0</v>
      </c>
      <c r="BL944" s="21">
        <f t="shared" ref="BL944" si="9363">BB944*BG941+BD944*BG944-BC944*BH941-BE944*BH944</f>
        <v>0</v>
      </c>
      <c r="BM944" s="24">
        <f t="shared" ref="BM944" si="9364">(BB944*BH941+BC944*BG941+BD944*BH944+BE944*BG944)</f>
        <v>-35.032259593280138</v>
      </c>
      <c r="BN944" s="22">
        <f t="shared" ref="BN944" si="9365">BB944*BI941+BD944*BI944-BC944*BJ941-BE944*BJ944</f>
        <v>162.74343377275204</v>
      </c>
      <c r="BO944" s="23">
        <f t="shared" ref="BO944" si="9366">(BB944*BJ941+BC944*BI941+BD944*BJ944+BE944*BI944)</f>
        <v>0</v>
      </c>
      <c r="BQ944" s="38">
        <f t="shared" ref="BQ944" si="9367">(180/PI())*ATAN(-1*(($BL$8*BM941+BO941+$BL$8*BM944+BO944)/($BL$8*BL941+BN941+$BL$8*BL944+BN944)))</f>
        <v>-65.702112872719923</v>
      </c>
      <c r="BS944" s="67">
        <f t="shared" ref="BS944" si="9368">20*LOG(((($BL$8*BL941+BN941-$BL$8*BL944-BN944)^2+($BL$8*BM941+BO941-$BL$8*BM944-BO944)^2)/(($BL$8*BL941+BN941+$BL$8*BL944+BN944)^2+($BL$8*BM941+BO941+$BL$8*BM944+BO944)^2))^0.5)</f>
        <v>-2.7765441989248321E-5</v>
      </c>
      <c r="BT944" s="65"/>
      <c r="BU944" s="8"/>
      <c r="BV944" s="8"/>
      <c r="BW944" s="88"/>
      <c r="BX944" s="57"/>
      <c r="BY944" s="8"/>
      <c r="BZ944" s="8"/>
      <c r="CA944" s="8"/>
    </row>
    <row r="945" spans="2:79" ht="18.649999999999999" customHeight="1">
      <c r="BS945" s="32"/>
      <c r="BU945" s="8"/>
      <c r="BV945" s="8"/>
      <c r="BW945" s="88"/>
      <c r="BX945" s="57"/>
      <c r="BY945" s="8"/>
      <c r="BZ945" s="8"/>
      <c r="CA945" s="8"/>
    </row>
    <row r="946" spans="2:79" ht="18.649999999999999" customHeight="1" thickBot="1">
      <c r="D946" s="8"/>
      <c r="E946" s="8" t="s">
        <v>93</v>
      </c>
      <c r="F946" s="8"/>
      <c r="G946" s="8"/>
      <c r="H946" s="8"/>
      <c r="I946" s="8"/>
      <c r="J946" s="8" t="s">
        <v>94</v>
      </c>
      <c r="K946" s="8"/>
      <c r="L946" s="8"/>
      <c r="M946" s="8"/>
      <c r="N946" s="8"/>
      <c r="O946" s="8" t="s">
        <v>95</v>
      </c>
      <c r="P946" s="8"/>
      <c r="Q946" s="8"/>
      <c r="R946" s="8"/>
      <c r="S946" s="8"/>
      <c r="T946" s="8" t="s">
        <v>96</v>
      </c>
      <c r="U946" s="8"/>
      <c r="V946" s="8"/>
      <c r="W946" s="8"/>
      <c r="X946" s="8"/>
      <c r="Y946" s="8" t="s">
        <v>97</v>
      </c>
      <c r="Z946" s="8"/>
      <c r="AA946" s="8"/>
      <c r="AB946" s="8"/>
      <c r="AC946" s="8"/>
      <c r="AD946" s="8" t="s">
        <v>98</v>
      </c>
      <c r="AE946" s="8"/>
      <c r="AF946" s="8"/>
      <c r="AG946" s="8"/>
      <c r="AH946" s="8"/>
      <c r="AI946" s="8" t="s">
        <v>99</v>
      </c>
      <c r="AJ946" s="8"/>
      <c r="AK946" s="8"/>
      <c r="AL946" s="8"/>
      <c r="AM946" s="8"/>
      <c r="AN946" s="8" t="s">
        <v>96</v>
      </c>
      <c r="AO946" s="8"/>
      <c r="AP946" s="8"/>
      <c r="AQ946" s="8"/>
      <c r="AR946" s="8"/>
      <c r="AS946" s="8" t="s">
        <v>100</v>
      </c>
      <c r="AT946" s="8"/>
      <c r="AU946" s="8"/>
      <c r="AV946" s="8"/>
      <c r="AW946" s="8"/>
      <c r="AX946" s="8" t="s">
        <v>94</v>
      </c>
      <c r="AY946" s="8"/>
      <c r="AZ946" s="8"/>
      <c r="BA946" s="8"/>
      <c r="BB946" s="8"/>
      <c r="BC946" s="8" t="s">
        <v>101</v>
      </c>
      <c r="BD946" s="8"/>
      <c r="BE946" s="8"/>
      <c r="BF946" s="8"/>
      <c r="BG946" s="8"/>
      <c r="BH946" s="8" t="s">
        <v>96</v>
      </c>
      <c r="BI946" s="8"/>
      <c r="BJ946" s="8"/>
      <c r="BK946" s="8"/>
      <c r="BL946" s="8"/>
      <c r="BM946" s="8" t="s">
        <v>102</v>
      </c>
      <c r="BN946" s="8"/>
      <c r="BO946" s="8"/>
      <c r="BP946" s="8"/>
      <c r="BU946" s="8"/>
      <c r="BV946" s="8"/>
      <c r="BW946" s="88"/>
      <c r="BX946" s="57"/>
      <c r="BY946" s="8"/>
      <c r="BZ946" s="8"/>
      <c r="CA946" s="8"/>
    </row>
    <row r="947" spans="2:79" ht="18.649999999999999" customHeight="1" thickBot="1">
      <c r="B947" s="16"/>
      <c r="D947" s="250" t="s">
        <v>22</v>
      </c>
      <c r="E947" s="251"/>
      <c r="F947" s="252" t="s">
        <v>23</v>
      </c>
      <c r="G947" s="253"/>
      <c r="H947" s="123"/>
      <c r="I947" s="242" t="s">
        <v>1</v>
      </c>
      <c r="J947" s="243"/>
      <c r="K947" s="244" t="s">
        <v>2</v>
      </c>
      <c r="L947" s="245"/>
      <c r="M947" s="123"/>
      <c r="N947" s="242" t="s">
        <v>43</v>
      </c>
      <c r="O947" s="243"/>
      <c r="P947" s="244" t="s">
        <v>44</v>
      </c>
      <c r="Q947" s="245"/>
      <c r="R947" s="123"/>
      <c r="S947" s="242" t="s">
        <v>32</v>
      </c>
      <c r="T947" s="243"/>
      <c r="U947" s="244" t="s">
        <v>33</v>
      </c>
      <c r="V947" s="245"/>
      <c r="W947" s="123"/>
      <c r="X947" s="242" t="s">
        <v>45</v>
      </c>
      <c r="Y947" s="243"/>
      <c r="Z947" s="244" t="s">
        <v>46</v>
      </c>
      <c r="AA947" s="245"/>
      <c r="AB947" s="127"/>
      <c r="AC947" s="242" t="s">
        <v>62</v>
      </c>
      <c r="AD947" s="243"/>
      <c r="AE947" s="244" t="s">
        <v>3</v>
      </c>
      <c r="AF947" s="245"/>
      <c r="AG947" s="123"/>
      <c r="AH947" s="242" t="s">
        <v>76</v>
      </c>
      <c r="AI947" s="243"/>
      <c r="AJ947" s="244" t="s">
        <v>77</v>
      </c>
      <c r="AK947" s="245"/>
      <c r="AL947" s="127"/>
      <c r="AM947" s="242" t="s">
        <v>64</v>
      </c>
      <c r="AN947" s="243"/>
      <c r="AO947" s="244" t="s">
        <v>65</v>
      </c>
      <c r="AP947" s="245"/>
      <c r="AQ947" s="123"/>
      <c r="AR947" s="242" t="s">
        <v>80</v>
      </c>
      <c r="AS947" s="243"/>
      <c r="AT947" s="244" t="s">
        <v>81</v>
      </c>
      <c r="AU947" s="245"/>
      <c r="AV947" s="127"/>
      <c r="AW947" s="242" t="s">
        <v>68</v>
      </c>
      <c r="AX947" s="243"/>
      <c r="AY947" s="244" t="s">
        <v>69</v>
      </c>
      <c r="AZ947" s="245"/>
      <c r="BA947" s="123"/>
      <c r="BB947" s="246" t="s">
        <v>84</v>
      </c>
      <c r="BC947" s="247"/>
      <c r="BD947" s="248" t="s">
        <v>85</v>
      </c>
      <c r="BE947" s="249"/>
      <c r="BF947" s="127"/>
      <c r="BG947" s="242" t="s">
        <v>72</v>
      </c>
      <c r="BH947" s="243"/>
      <c r="BI947" s="244" t="s">
        <v>73</v>
      </c>
      <c r="BJ947" s="245"/>
      <c r="BK947" s="123"/>
      <c r="BL947" s="242" t="s">
        <v>88</v>
      </c>
      <c r="BM947" s="243"/>
      <c r="BN947" s="244" t="s">
        <v>89</v>
      </c>
      <c r="BO947" s="245"/>
      <c r="BP947" s="123"/>
      <c r="BQ947" s="19" t="s">
        <v>165</v>
      </c>
      <c r="BS947" s="63" t="s">
        <v>120</v>
      </c>
      <c r="BT947" s="4"/>
      <c r="BU947" s="8"/>
      <c r="BV947" s="8"/>
      <c r="BW947" s="88"/>
      <c r="BX947" s="57"/>
      <c r="BY947" s="8"/>
      <c r="BZ947" s="8"/>
      <c r="CA947" s="8"/>
    </row>
    <row r="948" spans="2:79" ht="18.649999999999999" customHeight="1" thickTop="1" thickBot="1">
      <c r="B948" s="39">
        <v>2.64</v>
      </c>
      <c r="D948" s="25">
        <f t="shared" ref="D948" si="9369">COS($F$8*$B948)</f>
        <v>0.63964123716992383</v>
      </c>
      <c r="E948" s="26">
        <v>0</v>
      </c>
      <c r="F948" s="10">
        <v>0</v>
      </c>
      <c r="G948" s="85">
        <f t="shared" ref="G948" si="9370">$E$8*SIN($B948*$F$8)</f>
        <v>2.3060207695087143</v>
      </c>
      <c r="I948" s="21">
        <v>1</v>
      </c>
      <c r="J948" s="24">
        <v>0</v>
      </c>
      <c r="K948" s="22">
        <v>0</v>
      </c>
      <c r="L948" s="23">
        <v>0</v>
      </c>
      <c r="N948" s="21">
        <f t="shared" ref="N948" si="9371">D948*I948+F948*I951-E948*J948-G948*J951</f>
        <v>6.521268781391897</v>
      </c>
      <c r="O948" s="24">
        <f t="shared" ref="O948" si="9372">(D948*J948+E948*I948+F948*J951+G948*I951)</f>
        <v>0</v>
      </c>
      <c r="P948" s="22">
        <f t="shared" ref="P948" si="9373">D948*K948+F948*K951-E948*L948-G948*L951</f>
        <v>0</v>
      </c>
      <c r="Q948" s="23">
        <f t="shared" ref="Q948" si="9374">(D948*L948+E948*K948+F948*L951+G948*K951)</f>
        <v>2.3060207695087143</v>
      </c>
      <c r="S948" s="25">
        <f t="shared" ref="S948" si="9375">COS($U$8*$B948)</f>
        <v>4.07035460010556E-2</v>
      </c>
      <c r="T948" s="26">
        <v>0</v>
      </c>
      <c r="U948" s="10">
        <v>0</v>
      </c>
      <c r="V948" s="85">
        <f t="shared" ref="V948" si="9376">$T$8*SIN($B948*$U$8)</f>
        <v>2.9975138018175094</v>
      </c>
      <c r="X948" s="21">
        <f t="shared" ref="X948" si="9377">N948*S948+P948*S951-O948*T948-Q948*T951</f>
        <v>-0.5025978010469454</v>
      </c>
      <c r="Y948" s="24">
        <f t="shared" ref="Y948" si="9378">(N948*T948+O948*S948+P948*T951+Q948*S951)</f>
        <v>0</v>
      </c>
      <c r="Z948" s="22">
        <f t="shared" ref="Z948" si="9379">N948*U948+P948*U951-O948*V948-Q948*V951</f>
        <v>0</v>
      </c>
      <c r="AA948" s="23">
        <f t="shared" ref="AA948" si="9380">(N948*V948+O948*U948+P948*V951+Q948*U951)</f>
        <v>19.641456400054949</v>
      </c>
      <c r="AB948" s="8"/>
      <c r="AC948" s="21">
        <v>1</v>
      </c>
      <c r="AD948" s="24">
        <v>0</v>
      </c>
      <c r="AE948" s="22">
        <v>0</v>
      </c>
      <c r="AF948" s="23">
        <v>0</v>
      </c>
      <c r="AH948" s="21">
        <f t="shared" ref="AH948" si="9381">X948*AC948+Z948*AC951-Y948*AD948-AA948*AD951</f>
        <v>35.261896958163163</v>
      </c>
      <c r="AI948" s="24">
        <f t="shared" ref="AI948" si="9382">(X948*AD948+Y948*AC948+Z948*AD951+AA948*AC951)</f>
        <v>0</v>
      </c>
      <c r="AJ948" s="22">
        <f t="shared" ref="AJ948" si="9383">X948*AE948+Z948*AE951-Y948*AF948-AA948*AF951</f>
        <v>0</v>
      </c>
      <c r="AK948" s="23">
        <f t="shared" ref="AK948" si="9384">(X948*AF948+Y948*AE948+Z948*AF951+AA948*AE951)</f>
        <v>19.641456400054949</v>
      </c>
      <c r="AL948" s="8"/>
      <c r="AM948" s="25">
        <f t="shared" ref="AM948" si="9385">COS($AO$8*$B948)</f>
        <v>4.07035460010556E-2</v>
      </c>
      <c r="AN948" s="26">
        <v>0</v>
      </c>
      <c r="AO948" s="10">
        <v>0</v>
      </c>
      <c r="AP948" s="85">
        <f t="shared" ref="AP948" si="9386">$AN$8*SIN($B948*$AO$8)</f>
        <v>2.9975138018175094</v>
      </c>
      <c r="AR948" s="21">
        <f t="shared" ref="AR948" si="9387">AH948*AM948+AJ948*AM951-AI948*AN948-AK948*AN951</f>
        <v>-5.1064420491857634</v>
      </c>
      <c r="AS948" s="24">
        <f t="shared" ref="AS948" si="9388">(AH948*AN948+AI948*AM948+AJ948*AN951+AK948*AM951)</f>
        <v>0</v>
      </c>
      <c r="AT948" s="22">
        <f t="shared" ref="AT948" si="9389">AH948*AO948+AJ948*AO951-AI948*AP948-AK948*AP951</f>
        <v>0</v>
      </c>
      <c r="AU948" s="23">
        <f t="shared" ref="AU948" si="9390">(AH948*AP948+AI948*AO948+AJ948*AP951+AK948*AO951)</f>
        <v>106.49749973446831</v>
      </c>
      <c r="AV948" s="8"/>
      <c r="AW948" s="21">
        <v>1</v>
      </c>
      <c r="AX948" s="24">
        <v>0</v>
      </c>
      <c r="AY948" s="22">
        <v>0</v>
      </c>
      <c r="AZ948" s="23">
        <v>0</v>
      </c>
      <c r="BB948" s="21">
        <f t="shared" ref="BB948" si="9391">AR948*AW948+AT948*AW951-AS948*AX948-AU948*AX951</f>
        <v>266.52104548748019</v>
      </c>
      <c r="BC948" s="24">
        <f t="shared" ref="BC948" si="9392">(AR948*AX948+AS948*AW948+AT948*AX951+AU948*AW951)</f>
        <v>0</v>
      </c>
      <c r="BD948" s="22">
        <f t="shared" ref="BD948" si="9393">AR948*AY948+AT948*AY951-AS948*AZ948-AU948*AZ951</f>
        <v>0</v>
      </c>
      <c r="BE948" s="23">
        <f t="shared" ref="BE948" si="9394">(AR948*AZ948+AS948*AY948+AT948*AZ951+AU948*AY951)</f>
        <v>106.49749973446831</v>
      </c>
      <c r="BF948" s="8"/>
      <c r="BG948" s="25">
        <f t="shared" ref="BG948" si="9395">COS($BI$8*$B948)</f>
        <v>0.63961945463717862</v>
      </c>
      <c r="BH948" s="26">
        <v>0</v>
      </c>
      <c r="BI948" s="10">
        <v>0</v>
      </c>
      <c r="BJ948" s="85">
        <f t="shared" ref="BJ948" si="9396">$BH$8*SIN($B948*$BI$8)</f>
        <v>2.3060751460537325</v>
      </c>
      <c r="BL948" s="21">
        <f t="shared" ref="BL948" si="9397">BB948*BG948+BD948*BG951-BC948*BH948-BE948*BH951</f>
        <v>143.18413051353039</v>
      </c>
      <c r="BM948" s="24">
        <f t="shared" ref="BM948" si="9398">(BB948*BH948+BC948*BG948+BD948*BH951+BE948*BG951)</f>
        <v>0</v>
      </c>
      <c r="BN948" s="22">
        <f t="shared" ref="BN948" si="9399">BB948*BI948+BD948*BI951-BC948*BJ948-BE948*BJ951</f>
        <v>0</v>
      </c>
      <c r="BO948" s="23">
        <f t="shared" ref="BO948" si="9400">(BB948*BJ948+BC948*BI948+BD948*BJ951+BE948*BI951)</f>
        <v>682.73543159931808</v>
      </c>
      <c r="BQ948" s="27">
        <f t="shared" ref="BQ948" si="9401">20*LOG((2*$BL$8)/(($BL$8*BL948+BN948+$BL$8*BL951+BN951)^2+($BL$8*BM948+BO948+$BL$8*BM951+BO951)^2)^0.5)</f>
        <v>-51.038356844622605</v>
      </c>
      <c r="BS948" s="64">
        <f t="shared" ref="BS948" si="9402">((BL948^2+BM948^2)/(BL951^2+BM951^2))^0.5</f>
        <v>4.7681667496663058</v>
      </c>
      <c r="BT948" s="4"/>
      <c r="BU948" s="8"/>
      <c r="BV948" s="8"/>
      <c r="BW948" s="88"/>
      <c r="BX948" s="57"/>
      <c r="BY948" s="8"/>
      <c r="BZ948" s="8"/>
      <c r="CA948" s="8"/>
    </row>
    <row r="949" spans="2:79" ht="18.649999999999999" customHeight="1" thickBot="1">
      <c r="D949" s="25"/>
      <c r="E949" s="10"/>
      <c r="F949" s="10"/>
      <c r="G949" s="31"/>
      <c r="I949" s="29"/>
      <c r="L949" s="30"/>
      <c r="N949" s="29"/>
      <c r="Q949" s="30"/>
      <c r="S949" s="29"/>
      <c r="V949" s="30"/>
      <c r="X949" s="29"/>
      <c r="AA949" s="30"/>
      <c r="AC949" s="29"/>
      <c r="AF949" s="30"/>
      <c r="AH949" s="29"/>
      <c r="AK949" s="30"/>
      <c r="AM949" s="29"/>
      <c r="AP949" s="30"/>
      <c r="AR949" s="29"/>
      <c r="AU949" s="30"/>
      <c r="AW949" s="29"/>
      <c r="AZ949" s="30"/>
      <c r="BB949" s="29"/>
      <c r="BE949" s="30"/>
      <c r="BG949" s="29"/>
      <c r="BJ949" s="30"/>
      <c r="BL949" s="29"/>
      <c r="BO949" s="30"/>
      <c r="BS949" s="65"/>
      <c r="BT949" s="65"/>
      <c r="BU949" s="8"/>
      <c r="BV949" s="8"/>
      <c r="BW949" s="88"/>
      <c r="BX949" s="57"/>
      <c r="BY949" s="8"/>
      <c r="BZ949" s="8"/>
      <c r="CA949" s="8"/>
    </row>
    <row r="950" spans="2:79" ht="18.649999999999999" customHeight="1" thickBot="1">
      <c r="D950" s="254" t="s">
        <v>24</v>
      </c>
      <c r="E950" s="255"/>
      <c r="F950" s="256" t="s">
        <v>25</v>
      </c>
      <c r="G950" s="257"/>
      <c r="H950" s="123"/>
      <c r="I950" s="242" t="s">
        <v>4</v>
      </c>
      <c r="J950" s="243"/>
      <c r="K950" s="244" t="s">
        <v>5</v>
      </c>
      <c r="L950" s="245"/>
      <c r="M950" s="123"/>
      <c r="N950" s="242" t="s">
        <v>6</v>
      </c>
      <c r="O950" s="243"/>
      <c r="P950" s="244" t="s">
        <v>7</v>
      </c>
      <c r="Q950" s="245"/>
      <c r="R950" s="123"/>
      <c r="S950" s="242" t="s">
        <v>34</v>
      </c>
      <c r="T950" s="243"/>
      <c r="U950" s="244" t="s">
        <v>35</v>
      </c>
      <c r="V950" s="245"/>
      <c r="W950" s="123"/>
      <c r="X950" s="242" t="s">
        <v>47</v>
      </c>
      <c r="Y950" s="243"/>
      <c r="Z950" s="244" t="s">
        <v>48</v>
      </c>
      <c r="AA950" s="245"/>
      <c r="AB950" s="127"/>
      <c r="AC950" s="242" t="s">
        <v>63</v>
      </c>
      <c r="AD950" s="243"/>
      <c r="AE950" s="244" t="s">
        <v>8</v>
      </c>
      <c r="AF950" s="245"/>
      <c r="AG950" s="123"/>
      <c r="AH950" s="242" t="s">
        <v>78</v>
      </c>
      <c r="AI950" s="243"/>
      <c r="AJ950" s="244" t="s">
        <v>79</v>
      </c>
      <c r="AK950" s="245"/>
      <c r="AL950" s="127"/>
      <c r="AM950" s="242" t="s">
        <v>67</v>
      </c>
      <c r="AN950" s="243"/>
      <c r="AO950" s="244" t="s">
        <v>66</v>
      </c>
      <c r="AP950" s="245"/>
      <c r="AQ950" s="123"/>
      <c r="AR950" s="242" t="s">
        <v>83</v>
      </c>
      <c r="AS950" s="243"/>
      <c r="AT950" s="244" t="s">
        <v>82</v>
      </c>
      <c r="AU950" s="245"/>
      <c r="AV950" s="127"/>
      <c r="AW950" s="242" t="s">
        <v>71</v>
      </c>
      <c r="AX950" s="243"/>
      <c r="AY950" s="244" t="s">
        <v>70</v>
      </c>
      <c r="AZ950" s="245"/>
      <c r="BA950" s="123"/>
      <c r="BB950" s="124" t="s">
        <v>87</v>
      </c>
      <c r="BC950" s="125"/>
      <c r="BD950" s="122" t="s">
        <v>86</v>
      </c>
      <c r="BE950" s="126"/>
      <c r="BF950" s="127"/>
      <c r="BG950" s="242" t="s">
        <v>74</v>
      </c>
      <c r="BH950" s="243"/>
      <c r="BI950" s="244" t="s">
        <v>75</v>
      </c>
      <c r="BJ950" s="245"/>
      <c r="BK950" s="123"/>
      <c r="BL950" s="242" t="s">
        <v>91</v>
      </c>
      <c r="BM950" s="243"/>
      <c r="BN950" s="244" t="s">
        <v>90</v>
      </c>
      <c r="BO950" s="245"/>
      <c r="BP950" s="123"/>
      <c r="BQ950" s="35" t="s">
        <v>166</v>
      </c>
      <c r="BS950" s="66" t="s">
        <v>121</v>
      </c>
      <c r="BT950" s="65"/>
      <c r="BU950" s="8"/>
      <c r="BV950" s="8"/>
      <c r="BW950" s="88"/>
      <c r="BX950" s="57"/>
      <c r="BY950" s="8"/>
      <c r="BZ950" s="8"/>
      <c r="CA950" s="8"/>
    </row>
    <row r="951" spans="2:79" ht="18.649999999999999" customHeight="1" thickTop="1" thickBot="1">
      <c r="D951" s="15">
        <v>0</v>
      </c>
      <c r="E951" s="145">
        <f t="shared" ref="E951" si="9403">(1/$E$8)*SIN($B948*$F$8)</f>
        <v>0.25622452994541267</v>
      </c>
      <c r="F951" s="15">
        <f t="shared" ref="F951" si="9404">COS($F$8*$B948)</f>
        <v>0.63964123716992383</v>
      </c>
      <c r="G951" s="37">
        <v>0</v>
      </c>
      <c r="I951" s="21">
        <v>0</v>
      </c>
      <c r="J951" s="24">
        <f t="shared" ref="J951" si="9405">(TAN($K$8*$B948))/$J$8</f>
        <v>-2.5505527192086062</v>
      </c>
      <c r="K951" s="22">
        <v>1</v>
      </c>
      <c r="L951" s="23">
        <v>0</v>
      </c>
      <c r="N951" s="21">
        <f t="shared" ref="N951" si="9406">D951*I948+F951*I951-E951*J948-G951*J951</f>
        <v>0</v>
      </c>
      <c r="O951" s="24">
        <f t="shared" ref="O951" si="9407">(D951*J948+E951*I948+F951*J951+G951*I951)</f>
        <v>-1.3752141668362936</v>
      </c>
      <c r="P951" s="22">
        <f t="shared" ref="P951" si="9408">D951*K948+F951*K951-E951*L948-G951*L951</f>
        <v>0.63964123716992383</v>
      </c>
      <c r="Q951" s="23">
        <f t="shared" ref="Q951" si="9409">(D951*L948+E951*K948+F951*L951+G951*K951)</f>
        <v>0</v>
      </c>
      <c r="S951" s="15">
        <v>0</v>
      </c>
      <c r="T951" s="145">
        <f t="shared" ref="T951" si="9410">(1/$T$8)*SIN($B948*$U$8)</f>
        <v>0.33305708909083437</v>
      </c>
      <c r="U951" s="15">
        <f t="shared" ref="U951" si="9411">COS($U$8*$B948)</f>
        <v>4.07035460010556E-2</v>
      </c>
      <c r="V951" s="37">
        <v>0</v>
      </c>
      <c r="X951" s="21">
        <f t="shared" ref="X951" si="9412">N951*S948+P951*S951-O951*T948-Q951*T951</f>
        <v>0</v>
      </c>
      <c r="Y951" s="24">
        <f t="shared" ref="Y951" si="9413">(N951*T948+O951*S948+P951*T951+Q951*S951)</f>
        <v>0.1570609554131504</v>
      </c>
      <c r="Z951" s="22">
        <f t="shared" ref="Z951" si="9414">N951*U948+P951*U951-O951*V948-Q951*V951</f>
        <v>4.1482591120680752</v>
      </c>
      <c r="AA951" s="23">
        <f t="shared" ref="AA951" si="9415">(N951*V948+O951*U948+P951*V951+Q951*U951)</f>
        <v>0</v>
      </c>
      <c r="AB951" s="8"/>
      <c r="AC951" s="21">
        <v>0</v>
      </c>
      <c r="AD951" s="24">
        <f t="shared" ref="AD951" si="9416">(TAN($AE$8*$B948))/$AD$8</f>
        <v>-1.820867762082554</v>
      </c>
      <c r="AE951" s="22">
        <v>1</v>
      </c>
      <c r="AF951" s="23">
        <v>0</v>
      </c>
      <c r="AH951" s="21">
        <f t="shared" ref="AH951" si="9417">X951*AC948+Z951*AC951-Y951*AD948-AA951*AD951</f>
        <v>0</v>
      </c>
      <c r="AI951" s="24">
        <f t="shared" ref="AI951" si="9418">(X951*AD948+Y951*AC948+Z951*AD951+AA951*AC951)</f>
        <v>-7.3963703305168078</v>
      </c>
      <c r="AJ951" s="22">
        <f t="shared" ref="AJ951" si="9419">X951*AE948+Z951*AE951-Y951*AF948-AA951*AF951</f>
        <v>4.1482591120680752</v>
      </c>
      <c r="AK951" s="23">
        <f t="shared" ref="AK951" si="9420">(X951*AF948+Y951*AE948+Z951*AF951+AA951*AE951)</f>
        <v>0</v>
      </c>
      <c r="AL951" s="8"/>
      <c r="AM951" s="15">
        <v>0</v>
      </c>
      <c r="AN951" s="85">
        <f t="shared" ref="AN951" si="9421">(1/$AN$8)*SIN($B948*$AO$8)</f>
        <v>0.33305708909083437</v>
      </c>
      <c r="AO951" s="25">
        <f t="shared" ref="AO951" si="9422">COS($AO$8*$B948)</f>
        <v>4.07035460010556E-2</v>
      </c>
      <c r="AP951" s="37">
        <v>0</v>
      </c>
      <c r="AR951" s="21">
        <f t="shared" ref="AR951" si="9423">AH951*AM948+AJ951*AM951-AI951*AN948-AK951*AN951</f>
        <v>0</v>
      </c>
      <c r="AS951" s="24">
        <f t="shared" ref="AS951" si="9424">(AH951*AN948+AI951*AM948+AJ951*AN951+AK951*AM951)</f>
        <v>1.0805486046708885</v>
      </c>
      <c r="AT951" s="22">
        <f t="shared" ref="AT951" si="9425">AH951*AO948+AJ951*AO951-AI951*AP948-AK951*AP951</f>
        <v>22.339571004670027</v>
      </c>
      <c r="AU951" s="23">
        <f t="shared" ref="AU951" si="9426">(AH951*AP948+AI951*AO948+AJ951*AP951+AK951*AO951)</f>
        <v>0</v>
      </c>
      <c r="AV951" s="8"/>
      <c r="AW951" s="21">
        <v>0</v>
      </c>
      <c r="AX951" s="24">
        <f t="shared" ref="AX951" si="9427">(TAN($AY$8*$B948))/$AX$8</f>
        <v>-2.5505527192086062</v>
      </c>
      <c r="AY951" s="22">
        <v>1</v>
      </c>
      <c r="AZ951" s="23">
        <v>0</v>
      </c>
      <c r="BB951" s="21">
        <f t="shared" ref="BB951" si="9428">AR951*AW948+AT951*AW951-AS951*AX948-AU951*AX951</f>
        <v>0</v>
      </c>
      <c r="BC951" s="24">
        <f t="shared" ref="BC951" si="9429">(AR951*AX948+AS951*AW948+AT951*AX951+AU951*AW951)</f>
        <v>-55.897704967243982</v>
      </c>
      <c r="BD951" s="22">
        <f t="shared" ref="BD951" si="9430">AR951*AY948+AT951*AY951-AS951*AZ948-AU951*AZ951</f>
        <v>22.339571004670027</v>
      </c>
      <c r="BE951" s="23">
        <f t="shared" ref="BE951" si="9431">(AR951*AZ948+AS951*AY948+AT951*AZ951+AU951*AY951)</f>
        <v>0</v>
      </c>
      <c r="BF951" s="8"/>
      <c r="BG951" s="15">
        <v>0</v>
      </c>
      <c r="BH951" s="85">
        <f t="shared" ref="BH951" si="9432">(1/$BH$8)*SIN($B948*$BI$8)</f>
        <v>0.25623057178374803</v>
      </c>
      <c r="BI951" s="25">
        <f t="shared" ref="BI951" si="9433">COS($BI$8*$B948)</f>
        <v>0.63961945463717862</v>
      </c>
      <c r="BJ951" s="37">
        <v>0</v>
      </c>
      <c r="BL951" s="21">
        <f t="shared" ref="BL951" si="9434">BB951*BG948+BD951*BG951-BC951*BH948-BE951*BH951</f>
        <v>0</v>
      </c>
      <c r="BM951" s="24">
        <f t="shared" ref="BM951" si="9435">(BB951*BH948+BC951*BG948+BD951*BH951+BE951*BG951)</f>
        <v>-30.029178514688262</v>
      </c>
      <c r="BN951" s="22">
        <f t="shared" ref="BN951" si="9436">BB951*BI948+BD951*BI951-BC951*BJ948-BE951*BJ951</f>
        <v>143.1931323692412</v>
      </c>
      <c r="BO951" s="23">
        <f t="shared" ref="BO951" si="9437">(BB951*BJ948+BC951*BI948+BD951*BJ951+BE951*BI951)</f>
        <v>0</v>
      </c>
      <c r="BQ951" s="38">
        <f t="shared" ref="BQ951" si="9438">(180/PI())*ATAN(-1*(($BL$8*BM948+BO948+$BL$8*BM951+BO951)/($BL$8*BL948+BN948+$BL$8*BL951+BN951)))</f>
        <v>-66.310360016149772</v>
      </c>
      <c r="BS951" s="67">
        <f t="shared" ref="BS951" si="9439">20*LOG(((($BL$8*BL948+BN948-$BL$8*BL951-BN951)^2+($BL$8*BM948+BO948-$BL$8*BM951-BO951)^2)/(($BL$8*BL948+BN948+$BL$8*BL951+BN951)^2+($BL$8*BM948+BO948+$BL$8*BM951+BO951)^2))^0.5)</f>
        <v>-3.4194033790509031E-5</v>
      </c>
      <c r="BT951" s="65"/>
      <c r="BU951" s="8"/>
      <c r="BV951" s="8"/>
      <c r="BW951" s="88"/>
      <c r="BX951" s="57"/>
      <c r="BY951" s="8"/>
      <c r="BZ951" s="8"/>
      <c r="CA951" s="8"/>
    </row>
    <row r="952" spans="2:79" ht="18.649999999999999" customHeight="1">
      <c r="BS952" s="32"/>
      <c r="BU952" s="8"/>
      <c r="BV952" s="8"/>
      <c r="BW952" s="88"/>
      <c r="BX952" s="57"/>
      <c r="BY952" s="8"/>
      <c r="BZ952" s="8"/>
      <c r="CA952" s="8"/>
    </row>
    <row r="953" spans="2:79" ht="18.649999999999999" customHeight="1" thickBot="1">
      <c r="D953" s="8"/>
      <c r="E953" s="8" t="s">
        <v>93</v>
      </c>
      <c r="F953" s="8"/>
      <c r="G953" s="8"/>
      <c r="H953" s="8"/>
      <c r="I953" s="8"/>
      <c r="J953" s="8" t="s">
        <v>94</v>
      </c>
      <c r="K953" s="8"/>
      <c r="L953" s="8"/>
      <c r="M953" s="8"/>
      <c r="N953" s="8"/>
      <c r="O953" s="8" t="s">
        <v>95</v>
      </c>
      <c r="P953" s="8"/>
      <c r="Q953" s="8"/>
      <c r="R953" s="8"/>
      <c r="S953" s="8"/>
      <c r="T953" s="8" t="s">
        <v>96</v>
      </c>
      <c r="U953" s="8"/>
      <c r="V953" s="8"/>
      <c r="W953" s="8"/>
      <c r="X953" s="8"/>
      <c r="Y953" s="8" t="s">
        <v>97</v>
      </c>
      <c r="Z953" s="8"/>
      <c r="AA953" s="8"/>
      <c r="AB953" s="8"/>
      <c r="AC953" s="8"/>
      <c r="AD953" s="8" t="s">
        <v>98</v>
      </c>
      <c r="AE953" s="8"/>
      <c r="AF953" s="8"/>
      <c r="AG953" s="8"/>
      <c r="AH953" s="8"/>
      <c r="AI953" s="8" t="s">
        <v>99</v>
      </c>
      <c r="AJ953" s="8"/>
      <c r="AK953" s="8"/>
      <c r="AL953" s="8"/>
      <c r="AM953" s="8"/>
      <c r="AN953" s="8" t="s">
        <v>96</v>
      </c>
      <c r="AO953" s="8"/>
      <c r="AP953" s="8"/>
      <c r="AQ953" s="8"/>
      <c r="AR953" s="8"/>
      <c r="AS953" s="8" t="s">
        <v>100</v>
      </c>
      <c r="AT953" s="8"/>
      <c r="AU953" s="8"/>
      <c r="AV953" s="8"/>
      <c r="AW953" s="8"/>
      <c r="AX953" s="8" t="s">
        <v>94</v>
      </c>
      <c r="AY953" s="8"/>
      <c r="AZ953" s="8"/>
      <c r="BA953" s="8"/>
      <c r="BB953" s="8"/>
      <c r="BC953" s="8" t="s">
        <v>101</v>
      </c>
      <c r="BD953" s="8"/>
      <c r="BE953" s="8"/>
      <c r="BF953" s="8"/>
      <c r="BG953" s="8"/>
      <c r="BH953" s="8" t="s">
        <v>96</v>
      </c>
      <c r="BI953" s="8"/>
      <c r="BJ953" s="8"/>
      <c r="BK953" s="8"/>
      <c r="BL953" s="8"/>
      <c r="BM953" s="8" t="s">
        <v>102</v>
      </c>
      <c r="BN953" s="8"/>
      <c r="BO953" s="8"/>
      <c r="BP953" s="8"/>
      <c r="BU953" s="8"/>
      <c r="BV953" s="8"/>
      <c r="BW953" s="88"/>
      <c r="BX953" s="57"/>
      <c r="BY953" s="8"/>
      <c r="BZ953" s="8"/>
      <c r="CA953" s="8"/>
    </row>
    <row r="954" spans="2:79" ht="18.649999999999999" customHeight="1" thickBot="1">
      <c r="B954" s="16"/>
      <c r="D954" s="250" t="s">
        <v>22</v>
      </c>
      <c r="E954" s="251"/>
      <c r="F954" s="252" t="s">
        <v>23</v>
      </c>
      <c r="G954" s="253"/>
      <c r="H954" s="123"/>
      <c r="I954" s="242" t="s">
        <v>1</v>
      </c>
      <c r="J954" s="243"/>
      <c r="K954" s="244" t="s">
        <v>2</v>
      </c>
      <c r="L954" s="245"/>
      <c r="M954" s="123"/>
      <c r="N954" s="242" t="s">
        <v>43</v>
      </c>
      <c r="O954" s="243"/>
      <c r="P954" s="244" t="s">
        <v>44</v>
      </c>
      <c r="Q954" s="245"/>
      <c r="R954" s="123"/>
      <c r="S954" s="242" t="s">
        <v>32</v>
      </c>
      <c r="T954" s="243"/>
      <c r="U954" s="244" t="s">
        <v>33</v>
      </c>
      <c r="V954" s="245"/>
      <c r="W954" s="123"/>
      <c r="X954" s="242" t="s">
        <v>45</v>
      </c>
      <c r="Y954" s="243"/>
      <c r="Z954" s="244" t="s">
        <v>46</v>
      </c>
      <c r="AA954" s="245"/>
      <c r="AB954" s="127"/>
      <c r="AC954" s="242" t="s">
        <v>62</v>
      </c>
      <c r="AD954" s="243"/>
      <c r="AE954" s="244" t="s">
        <v>3</v>
      </c>
      <c r="AF954" s="245"/>
      <c r="AG954" s="123"/>
      <c r="AH954" s="242" t="s">
        <v>76</v>
      </c>
      <c r="AI954" s="243"/>
      <c r="AJ954" s="244" t="s">
        <v>77</v>
      </c>
      <c r="AK954" s="245"/>
      <c r="AL954" s="127"/>
      <c r="AM954" s="242" t="s">
        <v>64</v>
      </c>
      <c r="AN954" s="243"/>
      <c r="AO954" s="244" t="s">
        <v>65</v>
      </c>
      <c r="AP954" s="245"/>
      <c r="AQ954" s="123"/>
      <c r="AR954" s="242" t="s">
        <v>80</v>
      </c>
      <c r="AS954" s="243"/>
      <c r="AT954" s="244" t="s">
        <v>81</v>
      </c>
      <c r="AU954" s="245"/>
      <c r="AV954" s="127"/>
      <c r="AW954" s="242" t="s">
        <v>68</v>
      </c>
      <c r="AX954" s="243"/>
      <c r="AY954" s="244" t="s">
        <v>69</v>
      </c>
      <c r="AZ954" s="245"/>
      <c r="BA954" s="123"/>
      <c r="BB954" s="246" t="s">
        <v>84</v>
      </c>
      <c r="BC954" s="247"/>
      <c r="BD954" s="248" t="s">
        <v>85</v>
      </c>
      <c r="BE954" s="249"/>
      <c r="BF954" s="127"/>
      <c r="BG954" s="242" t="s">
        <v>72</v>
      </c>
      <c r="BH954" s="243"/>
      <c r="BI954" s="244" t="s">
        <v>73</v>
      </c>
      <c r="BJ954" s="245"/>
      <c r="BK954" s="123"/>
      <c r="BL954" s="242" t="s">
        <v>88</v>
      </c>
      <c r="BM954" s="243"/>
      <c r="BN954" s="244" t="s">
        <v>89</v>
      </c>
      <c r="BO954" s="245"/>
      <c r="BP954" s="123"/>
      <c r="BQ954" s="19" t="s">
        <v>165</v>
      </c>
      <c r="BS954" s="63" t="s">
        <v>120</v>
      </c>
      <c r="BT954" s="4"/>
      <c r="BU954" s="8"/>
      <c r="BV954" s="8"/>
      <c r="BW954" s="88"/>
      <c r="BX954" s="57"/>
      <c r="BY954" s="8"/>
      <c r="BZ954" s="8"/>
      <c r="CA954" s="8"/>
    </row>
    <row r="955" spans="2:79" ht="18.649999999999999" customHeight="1" thickTop="1" thickBot="1">
      <c r="B955" s="39">
        <v>2.66</v>
      </c>
      <c r="D955" s="25">
        <f t="shared" ref="D955" si="9440">COS($F$8*$B955)</f>
        <v>0.63452151324963424</v>
      </c>
      <c r="E955" s="26">
        <v>0</v>
      </c>
      <c r="F955" s="10">
        <v>0</v>
      </c>
      <c r="G955" s="85">
        <f t="shared" ref="G955" si="9441">$E$8*SIN($B955*$F$8)</f>
        <v>2.3187156020112836</v>
      </c>
      <c r="I955" s="21">
        <v>1</v>
      </c>
      <c r="J955" s="24">
        <v>0</v>
      </c>
      <c r="K955" s="22">
        <v>0</v>
      </c>
      <c r="L955" s="23">
        <v>0</v>
      </c>
      <c r="N955" s="21">
        <f t="shared" ref="N955" si="9442">D955*I955+F955*I958-E955*J955-G955*J958</f>
        <v>6.3357791912676973</v>
      </c>
      <c r="O955" s="24">
        <f t="shared" ref="O955" si="9443">(D955*J955+E955*I955+F955*J958+G955*I958)</f>
        <v>0</v>
      </c>
      <c r="P955" s="22">
        <f t="shared" ref="P955" si="9444">D955*K955+F955*K958-E955*L955-G955*L958</f>
        <v>0</v>
      </c>
      <c r="Q955" s="23">
        <f t="shared" ref="Q955" si="9445">(D955*L955+E955*K955+F955*L958+G955*K958)</f>
        <v>2.3187156020112836</v>
      </c>
      <c r="S955" s="25">
        <f t="shared" ref="S955" si="9446">COS($U$8*$B955)</f>
        <v>2.9119150372033355E-2</v>
      </c>
      <c r="T955" s="26">
        <v>0</v>
      </c>
      <c r="U955" s="10">
        <v>0</v>
      </c>
      <c r="V955" s="85">
        <f t="shared" ref="V955" si="9447">$T$8*SIN($B955*$U$8)</f>
        <v>2.9987278428917983</v>
      </c>
      <c r="X955" s="21">
        <f t="shared" ref="X955" si="9448">N955*S955+P955*S958-O955*T955-Q955*T958</f>
        <v>-0.5880849413942375</v>
      </c>
      <c r="Y955" s="24">
        <f t="shared" ref="Y955" si="9449">(N955*T955+O955*S955+P955*T958+Q955*S958)</f>
        <v>0</v>
      </c>
      <c r="Z955" s="22">
        <f t="shared" ref="Z955" si="9450">N955*U955+P955*U958-O955*V955-Q955*V958</f>
        <v>0</v>
      </c>
      <c r="AA955" s="23">
        <f t="shared" ref="AA955" si="9451">(N955*V955+O955*U955+P955*V958+Q955*U958)</f>
        <v>19.06679649555387</v>
      </c>
      <c r="AB955" s="8"/>
      <c r="AC955" s="21">
        <v>1</v>
      </c>
      <c r="AD955" s="24">
        <v>0</v>
      </c>
      <c r="AE955" s="22">
        <v>0</v>
      </c>
      <c r="AF955" s="23">
        <v>0</v>
      </c>
      <c r="AH955" s="21">
        <f t="shared" ref="AH955" si="9452">X955*AC955+Z955*AC958-Y955*AD955-AA955*AD958</f>
        <v>32.944486663389824</v>
      </c>
      <c r="AI955" s="24">
        <f t="shared" ref="AI955" si="9453">(X955*AD955+Y955*AC955+Z955*AD958+AA955*AC958)</f>
        <v>0</v>
      </c>
      <c r="AJ955" s="22">
        <f t="shared" ref="AJ955" si="9454">X955*AE955+Z955*AE958-Y955*AF955-AA955*AF958</f>
        <v>0</v>
      </c>
      <c r="AK955" s="23">
        <f t="shared" ref="AK955" si="9455">(X955*AF955+Y955*AE955+Z955*AF958+AA955*AE958)</f>
        <v>19.06679649555387</v>
      </c>
      <c r="AL955" s="8"/>
      <c r="AM955" s="25">
        <f t="shared" ref="AM955" si="9456">COS($AO$8*$B955)</f>
        <v>2.9119150372033355E-2</v>
      </c>
      <c r="AN955" s="26">
        <v>0</v>
      </c>
      <c r="AO955" s="10">
        <v>0</v>
      </c>
      <c r="AP955" s="85">
        <f t="shared" ref="AP955" si="9457">$AN$8*SIN($B955*$AO$8)</f>
        <v>2.9987278428917983</v>
      </c>
      <c r="AR955" s="21">
        <f t="shared" ref="AR955" si="9458">AH955*AM955+AJ955*AM958-AI955*AN955-AK955*AN958</f>
        <v>-5.3935882640269881</v>
      </c>
      <c r="AS955" s="24">
        <f t="shared" ref="AS955" si="9459">(AH955*AN955+AI955*AM955+AJ955*AN958+AK955*AM958)</f>
        <v>0</v>
      </c>
      <c r="AT955" s="22">
        <f t="shared" ref="AT955" si="9460">AH955*AO955+AJ955*AO958-AI955*AP955-AK955*AP958</f>
        <v>0</v>
      </c>
      <c r="AU955" s="23">
        <f t="shared" ref="AU955" si="9461">(AH955*AP955+AI955*AO955+AJ955*AP958+AK955*AO958)</f>
        <v>99.346758341551578</v>
      </c>
      <c r="AV955" s="8"/>
      <c r="AW955" s="21">
        <v>1</v>
      </c>
      <c r="AX955" s="24">
        <v>0</v>
      </c>
      <c r="AY955" s="22">
        <v>0</v>
      </c>
      <c r="AZ955" s="23">
        <v>0</v>
      </c>
      <c r="BB955" s="21">
        <f t="shared" ref="BB955" si="9462">AR955*AW955+AT955*AW958-AS955*AX955-AU955*AX958</f>
        <v>238.88021068297286</v>
      </c>
      <c r="BC955" s="24">
        <f t="shared" ref="BC955" si="9463">(AR955*AX955+AS955*AW955+AT955*AX958+AU955*AW958)</f>
        <v>0</v>
      </c>
      <c r="BD955" s="22">
        <f t="shared" ref="BD955" si="9464">AR955*AY955+AT955*AY958-AS955*AZ955-AU955*AZ958</f>
        <v>0</v>
      </c>
      <c r="BE955" s="23">
        <f t="shared" ref="BE955" si="9465">(AR955*AZ955+AS955*AY955+AT955*AZ958+AU955*AY958)</f>
        <v>99.346758341551578</v>
      </c>
      <c r="BF955" s="8"/>
      <c r="BG955" s="25">
        <f t="shared" ref="BG955" si="9466">COS($BI$8*$B955)</f>
        <v>0.63449944487618848</v>
      </c>
      <c r="BH955" s="26">
        <v>0</v>
      </c>
      <c r="BI955" s="10">
        <v>0</v>
      </c>
      <c r="BJ955" s="85">
        <f t="shared" ref="BJ955" si="9467">$BH$8*SIN($B955*$BI$8)</f>
        <v>2.3187699519500153</v>
      </c>
      <c r="BL955" s="21">
        <f t="shared" ref="BL955" si="9468">BB955*BG955+BD955*BG958-BC955*BH955-BE955*BH958</f>
        <v>125.97355239624996</v>
      </c>
      <c r="BM955" s="24">
        <f t="shared" ref="BM955" si="9469">(BB955*BH955+BC955*BG955+BD955*BH958+BE955*BG958)</f>
        <v>0</v>
      </c>
      <c r="BN955" s="22">
        <f t="shared" ref="BN955" si="9470">BB955*BI955+BD955*BI958-BC955*BJ955-BE955*BJ958</f>
        <v>0</v>
      </c>
      <c r="BO955" s="23">
        <f t="shared" ref="BO955" si="9471">(BB955*BJ955+BC955*BI955+BD955*BJ958+BE955*BI958)</f>
        <v>616.94371766512984</v>
      </c>
      <c r="BQ955" s="27">
        <f t="shared" ref="BQ955" si="9472">20*LOG((2*$BL$8)/(($BL$8*BL955+BN955+$BL$8*BL958+BN958)^2+($BL$8*BM955+BO955+$BL$8*BM958+BO958)^2)^0.5)</f>
        <v>-50.139151978348096</v>
      </c>
      <c r="BS955" s="64">
        <f t="shared" ref="BS955" si="9473">((BL955^2+BM955^2)/(BL958^2+BM958^2))^0.5</f>
        <v>4.8974013661468332</v>
      </c>
      <c r="BT955" s="4"/>
      <c r="BU955" s="8"/>
      <c r="BV955" s="8"/>
      <c r="BW955" s="88"/>
      <c r="BX955" s="57"/>
      <c r="BY955" s="8"/>
      <c r="BZ955" s="8"/>
      <c r="CA955" s="8"/>
    </row>
    <row r="956" spans="2:79" ht="18.649999999999999" customHeight="1" thickBot="1">
      <c r="D956" s="25"/>
      <c r="E956" s="10"/>
      <c r="F956" s="10"/>
      <c r="G956" s="31"/>
      <c r="I956" s="29"/>
      <c r="L956" s="30"/>
      <c r="N956" s="29"/>
      <c r="Q956" s="30"/>
      <c r="S956" s="29"/>
      <c r="V956" s="30"/>
      <c r="X956" s="29"/>
      <c r="AA956" s="30"/>
      <c r="AC956" s="29"/>
      <c r="AF956" s="30"/>
      <c r="AH956" s="29"/>
      <c r="AK956" s="30"/>
      <c r="AM956" s="29"/>
      <c r="AP956" s="30"/>
      <c r="AR956" s="29"/>
      <c r="AU956" s="30"/>
      <c r="AW956" s="29"/>
      <c r="AZ956" s="30"/>
      <c r="BB956" s="29"/>
      <c r="BE956" s="30"/>
      <c r="BG956" s="29"/>
      <c r="BJ956" s="30"/>
      <c r="BL956" s="29"/>
      <c r="BO956" s="30"/>
      <c r="BS956" s="65"/>
      <c r="BT956" s="65"/>
      <c r="BU956" s="8"/>
      <c r="BV956" s="8"/>
      <c r="BW956" s="88"/>
      <c r="BX956" s="57"/>
      <c r="BY956" s="8"/>
      <c r="BZ956" s="8"/>
      <c r="CA956" s="8"/>
    </row>
    <row r="957" spans="2:79" ht="18.649999999999999" customHeight="1" thickBot="1">
      <c r="D957" s="254" t="s">
        <v>24</v>
      </c>
      <c r="E957" s="255"/>
      <c r="F957" s="256" t="s">
        <v>25</v>
      </c>
      <c r="G957" s="257"/>
      <c r="H957" s="123"/>
      <c r="I957" s="242" t="s">
        <v>4</v>
      </c>
      <c r="J957" s="243"/>
      <c r="K957" s="244" t="s">
        <v>5</v>
      </c>
      <c r="L957" s="245"/>
      <c r="M957" s="123"/>
      <c r="N957" s="242" t="s">
        <v>6</v>
      </c>
      <c r="O957" s="243"/>
      <c r="P957" s="244" t="s">
        <v>7</v>
      </c>
      <c r="Q957" s="245"/>
      <c r="R957" s="123"/>
      <c r="S957" s="242" t="s">
        <v>34</v>
      </c>
      <c r="T957" s="243"/>
      <c r="U957" s="244" t="s">
        <v>35</v>
      </c>
      <c r="V957" s="245"/>
      <c r="W957" s="123"/>
      <c r="X957" s="242" t="s">
        <v>47</v>
      </c>
      <c r="Y957" s="243"/>
      <c r="Z957" s="244" t="s">
        <v>48</v>
      </c>
      <c r="AA957" s="245"/>
      <c r="AB957" s="127"/>
      <c r="AC957" s="242" t="s">
        <v>63</v>
      </c>
      <c r="AD957" s="243"/>
      <c r="AE957" s="244" t="s">
        <v>8</v>
      </c>
      <c r="AF957" s="245"/>
      <c r="AG957" s="123"/>
      <c r="AH957" s="242" t="s">
        <v>78</v>
      </c>
      <c r="AI957" s="243"/>
      <c r="AJ957" s="244" t="s">
        <v>79</v>
      </c>
      <c r="AK957" s="245"/>
      <c r="AL957" s="127"/>
      <c r="AM957" s="242" t="s">
        <v>67</v>
      </c>
      <c r="AN957" s="243"/>
      <c r="AO957" s="244" t="s">
        <v>66</v>
      </c>
      <c r="AP957" s="245"/>
      <c r="AQ957" s="123"/>
      <c r="AR957" s="242" t="s">
        <v>83</v>
      </c>
      <c r="AS957" s="243"/>
      <c r="AT957" s="244" t="s">
        <v>82</v>
      </c>
      <c r="AU957" s="245"/>
      <c r="AV957" s="127"/>
      <c r="AW957" s="242" t="s">
        <v>71</v>
      </c>
      <c r="AX957" s="243"/>
      <c r="AY957" s="244" t="s">
        <v>70</v>
      </c>
      <c r="AZ957" s="245"/>
      <c r="BA957" s="123"/>
      <c r="BB957" s="124" t="s">
        <v>87</v>
      </c>
      <c r="BC957" s="125"/>
      <c r="BD957" s="122" t="s">
        <v>86</v>
      </c>
      <c r="BE957" s="126"/>
      <c r="BF957" s="127"/>
      <c r="BG957" s="242" t="s">
        <v>74</v>
      </c>
      <c r="BH957" s="243"/>
      <c r="BI957" s="244" t="s">
        <v>75</v>
      </c>
      <c r="BJ957" s="245"/>
      <c r="BK957" s="123"/>
      <c r="BL957" s="242" t="s">
        <v>91</v>
      </c>
      <c r="BM957" s="243"/>
      <c r="BN957" s="244" t="s">
        <v>90</v>
      </c>
      <c r="BO957" s="245"/>
      <c r="BP957" s="123"/>
      <c r="BQ957" s="35" t="s">
        <v>166</v>
      </c>
      <c r="BS957" s="66" t="s">
        <v>121</v>
      </c>
      <c r="BT957" s="65"/>
      <c r="BU957" s="8"/>
      <c r="BV957" s="8"/>
      <c r="BW957" s="88"/>
      <c r="BX957" s="57"/>
      <c r="BY957" s="8"/>
      <c r="BZ957" s="8"/>
      <c r="CA957" s="8"/>
    </row>
    <row r="958" spans="2:79" ht="18.649999999999999" customHeight="1" thickTop="1" thickBot="1">
      <c r="D958" s="15">
        <v>0</v>
      </c>
      <c r="E958" s="145">
        <f t="shared" ref="E958" si="9474">(1/$E$8)*SIN($B955*$F$8)</f>
        <v>0.25763506689014259</v>
      </c>
      <c r="F958" s="15">
        <f t="shared" ref="F958" si="9475">COS($F$8*$B955)</f>
        <v>0.63452151324963424</v>
      </c>
      <c r="G958" s="37">
        <v>0</v>
      </c>
      <c r="I958" s="21">
        <v>0</v>
      </c>
      <c r="J958" s="24">
        <f t="shared" ref="J958" si="9476">(TAN($K$8*$B955))/$J$8</f>
        <v>-2.4587998946799337</v>
      </c>
      <c r="K958" s="22">
        <v>1</v>
      </c>
      <c r="L958" s="23">
        <v>0</v>
      </c>
      <c r="N958" s="21">
        <f t="shared" ref="N958" si="9477">D958*I955+F958*I958-E958*J955-G958*J958</f>
        <v>0</v>
      </c>
      <c r="O958" s="24">
        <f t="shared" ref="O958" si="9478">(D958*J955+E958*I955+F958*J958+G958*I958)</f>
        <v>-1.3025263630602102</v>
      </c>
      <c r="P958" s="22">
        <f t="shared" ref="P958" si="9479">D958*K955+F958*K958-E958*L955-G958*L958</f>
        <v>0.63452151324963424</v>
      </c>
      <c r="Q958" s="23">
        <f t="shared" ref="Q958" si="9480">(D958*L955+E958*K955+F958*L958+G958*K958)</f>
        <v>0</v>
      </c>
      <c r="S958" s="15">
        <v>0</v>
      </c>
      <c r="T958" s="145">
        <f t="shared" ref="T958" si="9481">(1/$T$8)*SIN($B955*$U$8)</f>
        <v>0.33319198254353311</v>
      </c>
      <c r="U958" s="15">
        <f t="shared" ref="U958" si="9482">COS($U$8*$B955)</f>
        <v>2.9119150372033355E-2</v>
      </c>
      <c r="V958" s="37">
        <v>0</v>
      </c>
      <c r="X958" s="21">
        <f t="shared" ref="X958" si="9483">N958*S955+P958*S958-O958*T955-Q958*T958</f>
        <v>0</v>
      </c>
      <c r="Y958" s="24">
        <f t="shared" ref="Y958" si="9484">(N958*T955+O958*S955+P958*T958+Q958*S958)</f>
        <v>0.17348901993668037</v>
      </c>
      <c r="Z958" s="22">
        <f t="shared" ref="Z958" si="9485">N958*U955+P958*U958-O958*V955-Q958*V958</f>
        <v>3.9243987983678497</v>
      </c>
      <c r="AA958" s="23">
        <f t="shared" ref="AA958" si="9486">(N958*V955+O958*U955+P958*V958+Q958*U958)</f>
        <v>0</v>
      </c>
      <c r="AB958" s="8"/>
      <c r="AC958" s="21">
        <v>0</v>
      </c>
      <c r="AD958" s="24">
        <f t="shared" ref="AD958" si="9487">(TAN($AE$8*$B955))/$AD$8</f>
        <v>-1.758689332662853</v>
      </c>
      <c r="AE958" s="22">
        <v>1</v>
      </c>
      <c r="AF958" s="23">
        <v>0</v>
      </c>
      <c r="AH958" s="21">
        <f t="shared" ref="AH958" si="9488">X958*AC955+Z958*AC958-Y958*AD955-AA958*AD958</f>
        <v>0</v>
      </c>
      <c r="AI958" s="24">
        <f t="shared" ref="AI958" si="9489">(X958*AD955+Y958*AC955+Z958*AD958+AA958*AC958)</f>
        <v>-6.7283092838677749</v>
      </c>
      <c r="AJ958" s="22">
        <f t="shared" ref="AJ958" si="9490">X958*AE955+Z958*AE958-Y958*AF955-AA958*AF958</f>
        <v>3.9243987983678497</v>
      </c>
      <c r="AK958" s="23">
        <f t="shared" ref="AK958" si="9491">(X958*AF955+Y958*AE955+Z958*AF958+AA958*AE958)</f>
        <v>0</v>
      </c>
      <c r="AL958" s="8"/>
      <c r="AM958" s="15">
        <v>0</v>
      </c>
      <c r="AN958" s="85">
        <f t="shared" ref="AN958" si="9492">(1/$AN$8)*SIN($B955*$AO$8)</f>
        <v>0.33319198254353311</v>
      </c>
      <c r="AO958" s="25">
        <f t="shared" ref="AO958" si="9493">COS($AO$8*$B955)</f>
        <v>2.9119150372033355E-2</v>
      </c>
      <c r="AP958" s="37">
        <v>0</v>
      </c>
      <c r="AR958" s="21">
        <f t="shared" ref="AR958" si="9494">AH958*AM955+AJ958*AM958-AI958*AN955-AK958*AN958</f>
        <v>0</v>
      </c>
      <c r="AS958" s="24">
        <f t="shared" ref="AS958" si="9495">(AH958*AN955+AI958*AM955+AJ958*AN958+AK958*AM958)</f>
        <v>1.1116555661331491</v>
      </c>
      <c r="AT958" s="22">
        <f t="shared" ref="AT958" si="9496">AH958*AO955+AJ958*AO958-AI958*AP955-AK958*AP958</f>
        <v>20.290643543851175</v>
      </c>
      <c r="AU958" s="23">
        <f t="shared" ref="AU958" si="9497">(AH958*AP955+AI958*AO955+AJ958*AP958+AK958*AO958)</f>
        <v>0</v>
      </c>
      <c r="AV958" s="8"/>
      <c r="AW958" s="21">
        <v>0</v>
      </c>
      <c r="AX958" s="24">
        <f t="shared" ref="AX958" si="9498">(TAN($AY$8*$B955))/$AX$8</f>
        <v>-2.4587998946799337</v>
      </c>
      <c r="AY958" s="22">
        <v>1</v>
      </c>
      <c r="AZ958" s="23">
        <v>0</v>
      </c>
      <c r="BB958" s="21">
        <f t="shared" ref="BB958" si="9499">AR958*AW955+AT958*AW958-AS958*AX955-AU958*AX958</f>
        <v>0</v>
      </c>
      <c r="BC958" s="24">
        <f t="shared" ref="BC958" si="9500">(AR958*AX955+AS958*AW955+AT958*AX958+AU958*AW958)</f>
        <v>-48.778976642476195</v>
      </c>
      <c r="BD958" s="22">
        <f t="shared" ref="BD958" si="9501">AR958*AY955+AT958*AY958-AS958*AZ955-AU958*AZ958</f>
        <v>20.290643543851175</v>
      </c>
      <c r="BE958" s="23">
        <f t="shared" ref="BE958" si="9502">(AR958*AZ955+AS958*AY955+AT958*AZ958+AU958*AY958)</f>
        <v>0</v>
      </c>
      <c r="BF958" s="8"/>
      <c r="BG958" s="15">
        <v>0</v>
      </c>
      <c r="BH958" s="85">
        <f t="shared" ref="BH958" si="9503">(1/$BH$8)*SIN($B955*$BI$8)</f>
        <v>0.25764110577222393</v>
      </c>
      <c r="BI958" s="25">
        <f t="shared" ref="BI958" si="9504">COS($BI$8*$B955)</f>
        <v>0.63449944487618848</v>
      </c>
      <c r="BJ958" s="37">
        <v>0</v>
      </c>
      <c r="BL958" s="21">
        <f t="shared" ref="BL958" si="9505">BB958*BG955+BD958*BG958-BC958*BH955-BE958*BH958</f>
        <v>0</v>
      </c>
      <c r="BM958" s="24">
        <f t="shared" ref="BM958" si="9506">(BB958*BH955+BC958*BG955+BD958*BH958+BE958*BG958)</f>
        <v>-25.722529761811856</v>
      </c>
      <c r="BN958" s="22">
        <f t="shared" ref="BN958" si="9507">BB958*BI955+BD958*BI958-BC958*BJ955-BE958*BJ958</f>
        <v>125.98162739019963</v>
      </c>
      <c r="BO958" s="23">
        <f t="shared" ref="BO958" si="9508">(BB958*BJ955+BC958*BI955+BD958*BJ958+BE958*BI958)</f>
        <v>0</v>
      </c>
      <c r="BQ958" s="38">
        <f t="shared" ref="BQ958" si="9509">(180/PI())*ATAN(-1*(($BL$8*BM955+BO955+$BL$8*BM958+BO958)/($BL$8*BL955+BN955+$BL$8*BL958+BN958)))</f>
        <v>-66.918207269350916</v>
      </c>
      <c r="BS958" s="67">
        <f t="shared" ref="BS958" si="9510">20*LOG(((($BL$8*BL955+BN955-$BL$8*BL958-BN958)^2+($BL$8*BM955+BO955-$BL$8*BM958-BO958)^2)/(($BL$8*BL955+BN955+$BL$8*BL958+BN958)^2+($BL$8*BM955+BO955+$BL$8*BM958+BO958)^2))^0.5)</f>
        <v>-4.206018867012364E-5</v>
      </c>
      <c r="BT958" s="65"/>
      <c r="BU958" s="8"/>
      <c r="BV958" s="8"/>
      <c r="BW958" s="88"/>
      <c r="BX958" s="57"/>
      <c r="BY958" s="8"/>
      <c r="BZ958" s="8"/>
      <c r="CA958" s="8"/>
    </row>
    <row r="959" spans="2:79" ht="18.649999999999999" customHeight="1">
      <c r="BS959" s="32"/>
      <c r="BU959" s="8"/>
      <c r="BV959" s="8"/>
      <c r="BW959" s="88"/>
      <c r="BX959" s="57"/>
      <c r="BY959" s="8"/>
      <c r="BZ959" s="8"/>
      <c r="CA959" s="8"/>
    </row>
    <row r="960" spans="2:79" ht="18.649999999999999" customHeight="1" thickBot="1">
      <c r="D960" s="8"/>
      <c r="E960" s="8" t="s">
        <v>93</v>
      </c>
      <c r="F960" s="8"/>
      <c r="G960" s="8"/>
      <c r="H960" s="8"/>
      <c r="I960" s="8"/>
      <c r="J960" s="8" t="s">
        <v>94</v>
      </c>
      <c r="K960" s="8"/>
      <c r="L960" s="8"/>
      <c r="M960" s="8"/>
      <c r="N960" s="8"/>
      <c r="O960" s="8" t="s">
        <v>95</v>
      </c>
      <c r="P960" s="8"/>
      <c r="Q960" s="8"/>
      <c r="R960" s="8"/>
      <c r="S960" s="8"/>
      <c r="T960" s="8" t="s">
        <v>96</v>
      </c>
      <c r="U960" s="8"/>
      <c r="V960" s="8"/>
      <c r="W960" s="8"/>
      <c r="X960" s="8"/>
      <c r="Y960" s="8" t="s">
        <v>97</v>
      </c>
      <c r="Z960" s="8"/>
      <c r="AA960" s="8"/>
      <c r="AB960" s="8"/>
      <c r="AC960" s="8"/>
      <c r="AD960" s="8" t="s">
        <v>98</v>
      </c>
      <c r="AE960" s="8"/>
      <c r="AF960" s="8"/>
      <c r="AG960" s="8"/>
      <c r="AH960" s="8"/>
      <c r="AI960" s="8" t="s">
        <v>99</v>
      </c>
      <c r="AJ960" s="8"/>
      <c r="AK960" s="8"/>
      <c r="AL960" s="8"/>
      <c r="AM960" s="8"/>
      <c r="AN960" s="8" t="s">
        <v>96</v>
      </c>
      <c r="AO960" s="8"/>
      <c r="AP960" s="8"/>
      <c r="AQ960" s="8"/>
      <c r="AR960" s="8"/>
      <c r="AS960" s="8" t="s">
        <v>100</v>
      </c>
      <c r="AT960" s="8"/>
      <c r="AU960" s="8"/>
      <c r="AV960" s="8"/>
      <c r="AW960" s="8"/>
      <c r="AX960" s="8" t="s">
        <v>94</v>
      </c>
      <c r="AY960" s="8"/>
      <c r="AZ960" s="8"/>
      <c r="BA960" s="8"/>
      <c r="BB960" s="8"/>
      <c r="BC960" s="8" t="s">
        <v>101</v>
      </c>
      <c r="BD960" s="8"/>
      <c r="BE960" s="8"/>
      <c r="BF960" s="8"/>
      <c r="BG960" s="8"/>
      <c r="BH960" s="8" t="s">
        <v>96</v>
      </c>
      <c r="BI960" s="8"/>
      <c r="BJ960" s="8"/>
      <c r="BK960" s="8"/>
      <c r="BL960" s="8"/>
      <c r="BM960" s="8" t="s">
        <v>102</v>
      </c>
      <c r="BN960" s="8"/>
      <c r="BO960" s="8"/>
      <c r="BP960" s="8"/>
      <c r="BU960" s="8"/>
      <c r="BV960" s="8"/>
      <c r="BW960" s="88"/>
      <c r="BX960" s="57"/>
      <c r="BY960" s="8"/>
      <c r="BZ960" s="8"/>
      <c r="CA960" s="8"/>
    </row>
    <row r="961" spans="2:79" ht="18.649999999999999" customHeight="1" thickBot="1">
      <c r="B961" s="16"/>
      <c r="D961" s="250" t="s">
        <v>22</v>
      </c>
      <c r="E961" s="251"/>
      <c r="F961" s="252" t="s">
        <v>23</v>
      </c>
      <c r="G961" s="253"/>
      <c r="H961" s="123"/>
      <c r="I961" s="242" t="s">
        <v>1</v>
      </c>
      <c r="J961" s="243"/>
      <c r="K961" s="244" t="s">
        <v>2</v>
      </c>
      <c r="L961" s="245"/>
      <c r="M961" s="123"/>
      <c r="N961" s="242" t="s">
        <v>43</v>
      </c>
      <c r="O961" s="243"/>
      <c r="P961" s="244" t="s">
        <v>44</v>
      </c>
      <c r="Q961" s="245"/>
      <c r="R961" s="123"/>
      <c r="S961" s="242" t="s">
        <v>32</v>
      </c>
      <c r="T961" s="243"/>
      <c r="U961" s="244" t="s">
        <v>33</v>
      </c>
      <c r="V961" s="245"/>
      <c r="W961" s="123"/>
      <c r="X961" s="242" t="s">
        <v>45</v>
      </c>
      <c r="Y961" s="243"/>
      <c r="Z961" s="244" t="s">
        <v>46</v>
      </c>
      <c r="AA961" s="245"/>
      <c r="AB961" s="127"/>
      <c r="AC961" s="242" t="s">
        <v>62</v>
      </c>
      <c r="AD961" s="243"/>
      <c r="AE961" s="244" t="s">
        <v>3</v>
      </c>
      <c r="AF961" s="245"/>
      <c r="AG961" s="123"/>
      <c r="AH961" s="242" t="s">
        <v>76</v>
      </c>
      <c r="AI961" s="243"/>
      <c r="AJ961" s="244" t="s">
        <v>77</v>
      </c>
      <c r="AK961" s="245"/>
      <c r="AL961" s="127"/>
      <c r="AM961" s="242" t="s">
        <v>64</v>
      </c>
      <c r="AN961" s="243"/>
      <c r="AO961" s="244" t="s">
        <v>65</v>
      </c>
      <c r="AP961" s="245"/>
      <c r="AQ961" s="123"/>
      <c r="AR961" s="242" t="s">
        <v>80</v>
      </c>
      <c r="AS961" s="243"/>
      <c r="AT961" s="244" t="s">
        <v>81</v>
      </c>
      <c r="AU961" s="245"/>
      <c r="AV961" s="127"/>
      <c r="AW961" s="242" t="s">
        <v>68</v>
      </c>
      <c r="AX961" s="243"/>
      <c r="AY961" s="244" t="s">
        <v>69</v>
      </c>
      <c r="AZ961" s="245"/>
      <c r="BA961" s="123"/>
      <c r="BB961" s="246" t="s">
        <v>84</v>
      </c>
      <c r="BC961" s="247"/>
      <c r="BD961" s="248" t="s">
        <v>85</v>
      </c>
      <c r="BE961" s="249"/>
      <c r="BF961" s="127"/>
      <c r="BG961" s="242" t="s">
        <v>72</v>
      </c>
      <c r="BH961" s="243"/>
      <c r="BI961" s="244" t="s">
        <v>73</v>
      </c>
      <c r="BJ961" s="245"/>
      <c r="BK961" s="123"/>
      <c r="BL961" s="242" t="s">
        <v>88</v>
      </c>
      <c r="BM961" s="243"/>
      <c r="BN961" s="244" t="s">
        <v>89</v>
      </c>
      <c r="BO961" s="245"/>
      <c r="BP961" s="123"/>
      <c r="BQ961" s="19" t="s">
        <v>165</v>
      </c>
      <c r="BS961" s="63" t="s">
        <v>120</v>
      </c>
      <c r="BT961" s="4"/>
      <c r="BU961" s="8"/>
      <c r="BV961" s="8"/>
      <c r="BW961" s="88"/>
      <c r="BX961" s="57"/>
      <c r="BY961" s="8"/>
      <c r="BZ961" s="8"/>
      <c r="CA961" s="8"/>
    </row>
    <row r="962" spans="2:79" ht="18.649999999999999" customHeight="1" thickTop="1" thickBot="1">
      <c r="B962" s="39">
        <v>2.68</v>
      </c>
      <c r="D962" s="25">
        <f t="shared" ref="D962" si="9511">COS($F$8*$B962)</f>
        <v>0.62937379544369487</v>
      </c>
      <c r="E962" s="26">
        <v>0</v>
      </c>
      <c r="F962" s="10">
        <v>0</v>
      </c>
      <c r="G962" s="85">
        <f t="shared" ref="G962" si="9512">$E$8*SIN($B962*$F$8)</f>
        <v>2.3313081371794642</v>
      </c>
      <c r="I962" s="21">
        <v>1</v>
      </c>
      <c r="J962" s="24">
        <v>0</v>
      </c>
      <c r="K962" s="22">
        <v>0</v>
      </c>
      <c r="L962" s="23">
        <v>0</v>
      </c>
      <c r="N962" s="21">
        <f t="shared" ref="N962" si="9513">D962*I962+F962*I965-E962*J962-G962*J965</f>
        <v>6.1589943556916733</v>
      </c>
      <c r="O962" s="24">
        <f t="shared" ref="O962" si="9514">(D962*J962+E962*I962+F962*J965+G962*I965)</f>
        <v>0</v>
      </c>
      <c r="P962" s="22">
        <f t="shared" ref="P962" si="9515">D962*K962+F962*K965-E962*L962-G962*L965</f>
        <v>0</v>
      </c>
      <c r="Q962" s="23">
        <f t="shared" ref="Q962" si="9516">(D962*L962+E962*K962+F962*L965+G962*K965)</f>
        <v>2.3313081371794642</v>
      </c>
      <c r="S962" s="25">
        <f t="shared" ref="S962" si="9517">COS($U$8*$B962)</f>
        <v>1.7530842236069818E-2</v>
      </c>
      <c r="T962" s="26">
        <v>0</v>
      </c>
      <c r="U962" s="10">
        <v>0</v>
      </c>
      <c r="V962" s="85">
        <f t="shared" ref="V962" si="9518">$T$8*SIN($B962*$U$8)</f>
        <v>2.9995389689307999</v>
      </c>
      <c r="X962" s="21">
        <f t="shared" ref="X962" si="9519">N962*S962+P962*S965-O962*T962-Q962*T965</f>
        <v>-0.66901093117922183</v>
      </c>
      <c r="Y962" s="24">
        <f t="shared" ref="Y962" si="9520">(N962*T962+O962*S962+P962*T965+Q962*S965)</f>
        <v>0</v>
      </c>
      <c r="Z962" s="22">
        <f t="shared" ref="Z962" si="9521">N962*U962+P962*U965-O962*V962-Q962*V965</f>
        <v>0</v>
      </c>
      <c r="AA962" s="23">
        <f t="shared" ref="AA962" si="9522">(N962*V962+O962*U962+P962*V965+Q962*U965)</f>
        <v>18.515013374478578</v>
      </c>
      <c r="AB962" s="8"/>
      <c r="AC962" s="21">
        <v>1</v>
      </c>
      <c r="AD962" s="24">
        <v>0</v>
      </c>
      <c r="AE962" s="22">
        <v>0</v>
      </c>
      <c r="AF962" s="23">
        <v>0</v>
      </c>
      <c r="AH962" s="21">
        <f t="shared" ref="AH962" si="9523">X962*AC962+Z962*AC965-Y962*AD962-AA962*AD965</f>
        <v>30.788950903220915</v>
      </c>
      <c r="AI962" s="24">
        <f t="shared" ref="AI962" si="9524">(X962*AD962+Y962*AC962+Z962*AD965+AA962*AC965)</f>
        <v>0</v>
      </c>
      <c r="AJ962" s="22">
        <f t="shared" ref="AJ962" si="9525">X962*AE962+Z962*AE965-Y962*AF962-AA962*AF965</f>
        <v>0</v>
      </c>
      <c r="AK962" s="23">
        <f t="shared" ref="AK962" si="9526">(X962*AF962+Y962*AE962+Z962*AF965+AA962*AE965)</f>
        <v>18.515013374478578</v>
      </c>
      <c r="AL962" s="8"/>
      <c r="AM962" s="25">
        <f t="shared" ref="AM962" si="9527">COS($AO$8*$B962)</f>
        <v>1.7530842236069818E-2</v>
      </c>
      <c r="AN962" s="26">
        <v>0</v>
      </c>
      <c r="AO962" s="10">
        <v>0</v>
      </c>
      <c r="AP962" s="85">
        <f t="shared" ref="AP962" si="9528">$AN$8*SIN($B962*$AO$8)</f>
        <v>2.9995389689307999</v>
      </c>
      <c r="AR962" s="21">
        <f t="shared" ref="AR962" si="9529">AH962*AM962+AJ962*AM965-AI962*AN962-AK962*AN965</f>
        <v>-5.6309664398819175</v>
      </c>
      <c r="AS962" s="24">
        <f t="shared" ref="AS962" si="9530">(AH962*AN962+AI962*AM962+AJ962*AN965+AK962*AM965)</f>
        <v>0</v>
      </c>
      <c r="AT962" s="22">
        <f t="shared" ref="AT962" si="9531">AH962*AO962+AJ962*AO965-AI962*AP962-AK962*AP965</f>
        <v>0</v>
      </c>
      <c r="AU962" s="23">
        <f t="shared" ref="AU962" si="9532">(AH962*AP962+AI962*AO962+AJ962*AP965+AK962*AO965)</f>
        <v>92.677241825174988</v>
      </c>
      <c r="AV962" s="8"/>
      <c r="AW962" s="21">
        <v>1</v>
      </c>
      <c r="AX962" s="24">
        <v>0</v>
      </c>
      <c r="AY962" s="22">
        <v>0</v>
      </c>
      <c r="AZ962" s="23">
        <v>0</v>
      </c>
      <c r="BB962" s="21">
        <f t="shared" ref="BB962" si="9533">AR962*AW962+AT962*AW965-AS962*AX962-AU962*AX965</f>
        <v>214.18981730412108</v>
      </c>
      <c r="BC962" s="24">
        <f t="shared" ref="BC962" si="9534">(AR962*AX962+AS962*AW962+AT962*AX965+AU962*AW965)</f>
        <v>0</v>
      </c>
      <c r="BD962" s="22">
        <f t="shared" ref="BD962" si="9535">AR962*AY962+AT962*AY965-AS962*AZ962-AU962*AZ965</f>
        <v>0</v>
      </c>
      <c r="BE962" s="23">
        <f t="shared" ref="BE962" si="9536">(AR962*AZ962+AS962*AY962+AT962*AZ965+AU962*AY965)</f>
        <v>92.677241825174988</v>
      </c>
      <c r="BF962" s="8"/>
      <c r="BG962" s="25">
        <f t="shared" ref="BG962" si="9537">COS($BI$8*$B962)</f>
        <v>0.62935144039365054</v>
      </c>
      <c r="BH962" s="26">
        <v>0</v>
      </c>
      <c r="BI962" s="10">
        <v>0</v>
      </c>
      <c r="BJ962" s="85">
        <f t="shared" ref="BJ962" si="9538">$BH$8*SIN($B962*$BI$8)</f>
        <v>2.3313624515012537</v>
      </c>
      <c r="BL962" s="21">
        <f t="shared" ref="BL962" si="9539">BB962*BG962+BD962*BG965-BC962*BH962-BE962*BH965</f>
        <v>110.79353207134429</v>
      </c>
      <c r="BM962" s="24">
        <f t="shared" ref="BM962" si="9540">(BB962*BH962+BC962*BG962+BD962*BH965+BE962*BG965)</f>
        <v>0</v>
      </c>
      <c r="BN962" s="22">
        <f t="shared" ref="BN962" si="9541">BB962*BI962+BD962*BI965-BC962*BJ962-BE962*BJ965</f>
        <v>0</v>
      </c>
      <c r="BO962" s="23">
        <f t="shared" ref="BO962" si="9542">(BB962*BJ962+BC962*BI962+BD962*BJ965+BE962*BI965)</f>
        <v>557.68065319112588</v>
      </c>
      <c r="BQ962" s="27">
        <f t="shared" ref="BQ962" si="9543">20*LOG((2*$BL$8)/(($BL$8*BL962+BN962+$BL$8*BL965+BN965)^2+($BL$8*BM962+BO962+$BL$8*BM965+BO965)^2)^0.5)</f>
        <v>-49.243390060466126</v>
      </c>
      <c r="BS962" s="64">
        <f t="shared" ref="BS962" si="9544">((BL962^2+BM962^2)/(BL965^2+BM965^2))^0.5</f>
        <v>5.0335935313878153</v>
      </c>
      <c r="BT962" s="4"/>
      <c r="BU962" s="8"/>
      <c r="BV962" s="8"/>
      <c r="BW962" s="88"/>
      <c r="BX962" s="57"/>
      <c r="BY962" s="8"/>
      <c r="BZ962" s="8"/>
      <c r="CA962" s="8"/>
    </row>
    <row r="963" spans="2:79" ht="18.649999999999999" customHeight="1" thickBot="1">
      <c r="D963" s="25"/>
      <c r="E963" s="10"/>
      <c r="F963" s="10"/>
      <c r="G963" s="31"/>
      <c r="I963" s="29"/>
      <c r="L963" s="30"/>
      <c r="N963" s="29"/>
      <c r="Q963" s="30"/>
      <c r="S963" s="29"/>
      <c r="V963" s="30"/>
      <c r="X963" s="29"/>
      <c r="AA963" s="30"/>
      <c r="AC963" s="29"/>
      <c r="AF963" s="30"/>
      <c r="AH963" s="29"/>
      <c r="AK963" s="30"/>
      <c r="AM963" s="29"/>
      <c r="AP963" s="30"/>
      <c r="AR963" s="29"/>
      <c r="AU963" s="30"/>
      <c r="AW963" s="29"/>
      <c r="AZ963" s="30"/>
      <c r="BB963" s="29"/>
      <c r="BE963" s="30"/>
      <c r="BG963" s="29"/>
      <c r="BJ963" s="30"/>
      <c r="BL963" s="29"/>
      <c r="BO963" s="30"/>
      <c r="BS963" s="65"/>
      <c r="BT963" s="65"/>
      <c r="BU963" s="8"/>
      <c r="BV963" s="8"/>
      <c r="BW963" s="88"/>
      <c r="BX963" s="57"/>
      <c r="BY963" s="8"/>
      <c r="BZ963" s="8"/>
      <c r="CA963" s="8"/>
    </row>
    <row r="964" spans="2:79" ht="18.649999999999999" customHeight="1" thickBot="1">
      <c r="D964" s="254" t="s">
        <v>24</v>
      </c>
      <c r="E964" s="255"/>
      <c r="F964" s="256" t="s">
        <v>25</v>
      </c>
      <c r="G964" s="257"/>
      <c r="H964" s="123"/>
      <c r="I964" s="242" t="s">
        <v>4</v>
      </c>
      <c r="J964" s="243"/>
      <c r="K964" s="244" t="s">
        <v>5</v>
      </c>
      <c r="L964" s="245"/>
      <c r="M964" s="123"/>
      <c r="N964" s="242" t="s">
        <v>6</v>
      </c>
      <c r="O964" s="243"/>
      <c r="P964" s="244" t="s">
        <v>7</v>
      </c>
      <c r="Q964" s="245"/>
      <c r="R964" s="123"/>
      <c r="S964" s="242" t="s">
        <v>34</v>
      </c>
      <c r="T964" s="243"/>
      <c r="U964" s="244" t="s">
        <v>35</v>
      </c>
      <c r="V964" s="245"/>
      <c r="W964" s="123"/>
      <c r="X964" s="242" t="s">
        <v>47</v>
      </c>
      <c r="Y964" s="243"/>
      <c r="Z964" s="244" t="s">
        <v>48</v>
      </c>
      <c r="AA964" s="245"/>
      <c r="AB964" s="127"/>
      <c r="AC964" s="242" t="s">
        <v>63</v>
      </c>
      <c r="AD964" s="243"/>
      <c r="AE964" s="244" t="s">
        <v>8</v>
      </c>
      <c r="AF964" s="245"/>
      <c r="AG964" s="123"/>
      <c r="AH964" s="242" t="s">
        <v>78</v>
      </c>
      <c r="AI964" s="243"/>
      <c r="AJ964" s="244" t="s">
        <v>79</v>
      </c>
      <c r="AK964" s="245"/>
      <c r="AL964" s="127"/>
      <c r="AM964" s="242" t="s">
        <v>67</v>
      </c>
      <c r="AN964" s="243"/>
      <c r="AO964" s="244" t="s">
        <v>66</v>
      </c>
      <c r="AP964" s="245"/>
      <c r="AQ964" s="123"/>
      <c r="AR964" s="242" t="s">
        <v>83</v>
      </c>
      <c r="AS964" s="243"/>
      <c r="AT964" s="244" t="s">
        <v>82</v>
      </c>
      <c r="AU964" s="245"/>
      <c r="AV964" s="127"/>
      <c r="AW964" s="242" t="s">
        <v>71</v>
      </c>
      <c r="AX964" s="243"/>
      <c r="AY964" s="244" t="s">
        <v>70</v>
      </c>
      <c r="AZ964" s="245"/>
      <c r="BA964" s="123"/>
      <c r="BB964" s="124" t="s">
        <v>87</v>
      </c>
      <c r="BC964" s="125"/>
      <c r="BD964" s="122" t="s">
        <v>86</v>
      </c>
      <c r="BE964" s="126"/>
      <c r="BF964" s="127"/>
      <c r="BG964" s="242" t="s">
        <v>74</v>
      </c>
      <c r="BH964" s="243"/>
      <c r="BI964" s="244" t="s">
        <v>75</v>
      </c>
      <c r="BJ964" s="245"/>
      <c r="BK964" s="123"/>
      <c r="BL964" s="242" t="s">
        <v>91</v>
      </c>
      <c r="BM964" s="243"/>
      <c r="BN964" s="244" t="s">
        <v>90</v>
      </c>
      <c r="BO964" s="245"/>
      <c r="BP964" s="123"/>
      <c r="BQ964" s="35" t="s">
        <v>166</v>
      </c>
      <c r="BS964" s="66" t="s">
        <v>121</v>
      </c>
      <c r="BT964" s="65"/>
      <c r="BU964" s="8"/>
      <c r="BV964" s="8"/>
      <c r="BW964" s="88"/>
      <c r="BX964" s="57"/>
      <c r="BY964" s="8"/>
      <c r="BZ964" s="8"/>
      <c r="CA964" s="8"/>
    </row>
    <row r="965" spans="2:79" ht="18.649999999999999" customHeight="1" thickTop="1" thickBot="1">
      <c r="D965" s="15">
        <v>0</v>
      </c>
      <c r="E965" s="145">
        <f t="shared" ref="E965" si="9545">(1/$E$8)*SIN($B962*$F$8)</f>
        <v>0.25903423746438486</v>
      </c>
      <c r="F965" s="15">
        <f t="shared" ref="F965" si="9546">COS($F$8*$B962)</f>
        <v>0.62937379544369487</v>
      </c>
      <c r="G965" s="37">
        <v>0</v>
      </c>
      <c r="I965" s="21">
        <v>0</v>
      </c>
      <c r="J965" s="24">
        <f t="shared" ref="J965" si="9547">(TAN($K$8*$B962))/$J$8</f>
        <v>-2.3718960492875882</v>
      </c>
      <c r="K965" s="22">
        <v>1</v>
      </c>
      <c r="L965" s="23">
        <v>0</v>
      </c>
      <c r="N965" s="21">
        <f t="shared" ref="N965" si="9548">D965*I962+F965*I965-E965*J962-G965*J965</f>
        <v>0</v>
      </c>
      <c r="O965" s="24">
        <f t="shared" ref="O965" si="9549">(D965*J962+E965*I962+F965*J965+G965*I965)</f>
        <v>-1.2337749814736498</v>
      </c>
      <c r="P965" s="22">
        <f t="shared" ref="P965" si="9550">D965*K962+F965*K965-E965*L962-G965*L965</f>
        <v>0.62937379544369487</v>
      </c>
      <c r="Q965" s="23">
        <f t="shared" ref="Q965" si="9551">(D965*L962+E965*K962+F965*L965+G965*K965)</f>
        <v>0</v>
      </c>
      <c r="S965" s="15">
        <v>0</v>
      </c>
      <c r="T965" s="145">
        <f t="shared" ref="T965" si="9552">(1/$T$8)*SIN($B962*$U$8)</f>
        <v>0.33328210765897776</v>
      </c>
      <c r="U965" s="15">
        <f t="shared" ref="U965" si="9553">COS($U$8*$B962)</f>
        <v>1.7530842236069818E-2</v>
      </c>
      <c r="V965" s="37">
        <v>0</v>
      </c>
      <c r="X965" s="21">
        <f t="shared" ref="X965" si="9554">N965*S962+P965*S965-O965*T962-Q965*T965</f>
        <v>0</v>
      </c>
      <c r="Y965" s="24">
        <f t="shared" ref="Y965" si="9555">(N965*T962+O965*S962+P965*T965+Q965*S965)</f>
        <v>0.18812991049578043</v>
      </c>
      <c r="Z965" s="22">
        <f t="shared" ref="Z965" si="9556">N965*U962+P965*U965-O965*V962-Q965*V965</f>
        <v>3.7117895885375285</v>
      </c>
      <c r="AA965" s="23">
        <f t="shared" ref="AA965" si="9557">(N965*V962+O965*U962+P965*V965+Q965*U965)</f>
        <v>0</v>
      </c>
      <c r="AB965" s="8"/>
      <c r="AC965" s="21">
        <v>0</v>
      </c>
      <c r="AD965" s="24">
        <f t="shared" ref="AD965" si="9558">(TAN($AE$8*$B962))/$AD$8</f>
        <v>-1.6990515317565122</v>
      </c>
      <c r="AE965" s="22">
        <v>1</v>
      </c>
      <c r="AF965" s="23">
        <v>0</v>
      </c>
      <c r="AH965" s="21">
        <f t="shared" ref="AH965" si="9559">X965*AC962+Z965*AC965-Y965*AD962-AA965*AD965</f>
        <v>0</v>
      </c>
      <c r="AI965" s="24">
        <f t="shared" ref="AI965" si="9560">(X965*AD962+Y965*AC962+Z965*AD965+AA965*AC965)</f>
        <v>-6.1183918754667816</v>
      </c>
      <c r="AJ965" s="22">
        <f t="shared" ref="AJ965" si="9561">X965*AE962+Z965*AE965-Y965*AF962-AA965*AF965</f>
        <v>3.7117895885375285</v>
      </c>
      <c r="AK965" s="23">
        <f t="shared" ref="AK965" si="9562">(X965*AF962+Y965*AE962+Z965*AF965+AA965*AE965)</f>
        <v>0</v>
      </c>
      <c r="AL965" s="8"/>
      <c r="AM965" s="15">
        <v>0</v>
      </c>
      <c r="AN965" s="85">
        <f t="shared" ref="AN965" si="9563">(1/$AN$8)*SIN($B962*$AO$8)</f>
        <v>0.33328210765897776</v>
      </c>
      <c r="AO965" s="25">
        <f t="shared" ref="AO965" si="9564">COS($AO$8*$B962)</f>
        <v>1.7530842236069818E-2</v>
      </c>
      <c r="AP965" s="37">
        <v>0</v>
      </c>
      <c r="AR965" s="21">
        <f t="shared" ref="AR965" si="9565">AH965*AM962+AJ965*AM965-AI965*AN962-AK965*AN965</f>
        <v>0</v>
      </c>
      <c r="AS965" s="24">
        <f t="shared" ref="AS965" si="9566">(AH965*AN962+AI965*AM962+AJ965*AN965+AK965*AM965)</f>
        <v>1.1298124945471777</v>
      </c>
      <c r="AT965" s="22">
        <f t="shared" ref="AT965" si="9567">AH965*AO962+AJ965*AO965-AI965*AP962-AK965*AP965</f>
        <v>18.417425655342349</v>
      </c>
      <c r="AU965" s="23">
        <f t="shared" ref="AU965" si="9568">(AH965*AP962+AI965*AO962+AJ965*AP965+AK965*AO965)</f>
        <v>0</v>
      </c>
      <c r="AV965" s="8"/>
      <c r="AW965" s="21">
        <v>0</v>
      </c>
      <c r="AX965" s="24">
        <f t="shared" ref="AX965" si="9569">(TAN($AY$8*$B962))/$AX$8</f>
        <v>-2.3718960492875882</v>
      </c>
      <c r="AY965" s="22">
        <v>1</v>
      </c>
      <c r="AZ965" s="23">
        <v>0</v>
      </c>
      <c r="BB965" s="21">
        <f t="shared" ref="BB965" si="9570">AR965*AW962+AT965*AW965-AS965*AX962-AU965*AX965</f>
        <v>0</v>
      </c>
      <c r="BC965" s="24">
        <f t="shared" ref="BC965" si="9571">(AR965*AX962+AS965*AW962+AT965*AX965+AU965*AW965)</f>
        <v>-42.554406655407206</v>
      </c>
      <c r="BD965" s="22">
        <f t="shared" ref="BD965" si="9572">AR965*AY962+AT965*AY965-AS965*AZ962-AU965*AZ965</f>
        <v>18.417425655342349</v>
      </c>
      <c r="BE965" s="23">
        <f t="shared" ref="BE965" si="9573">(AR965*AZ962+AS965*AY962+AT965*AZ965+AU965*AY965)</f>
        <v>0</v>
      </c>
      <c r="BF965" s="8"/>
      <c r="BG965" s="15">
        <v>0</v>
      </c>
      <c r="BH965" s="85">
        <f t="shared" ref="BH965" si="9574">(1/$BH$8)*SIN($B962*$BI$8)</f>
        <v>0.25904027238902816</v>
      </c>
      <c r="BI965" s="25">
        <f t="shared" ref="BI965" si="9575">COS($BI$8*$B962)</f>
        <v>0.62935144039365054</v>
      </c>
      <c r="BJ965" s="37">
        <v>0</v>
      </c>
      <c r="BL965" s="21">
        <f t="shared" ref="BL965" si="9576">BB965*BG962+BD965*BG965-BC965*BH962-BE965*BH965</f>
        <v>0</v>
      </c>
      <c r="BM965" s="24">
        <f t="shared" ref="BM965" si="9577">(BB965*BH962+BC965*BG962+BD965*BH965+BE965*BG965)</f>
        <v>-22.010822165213117</v>
      </c>
      <c r="BN965" s="22">
        <f t="shared" ref="BN965" si="9578">BB965*BI962+BD965*BI965-BC965*BJ962-BE965*BJ965</f>
        <v>110.80077918686409</v>
      </c>
      <c r="BO965" s="23">
        <f t="shared" ref="BO965" si="9579">(BB965*BJ962+BC965*BI962+BD965*BJ965+BE965*BI965)</f>
        <v>0</v>
      </c>
      <c r="BQ965" s="38">
        <f t="shared" ref="BQ965" si="9580">(180/PI())*ATAN(-1*(($BL$8*BM962+BO962+$BL$8*BM965+BO965)/($BL$8*BL962+BN962+$BL$8*BL965+BN965)))</f>
        <v>-67.526243502328157</v>
      </c>
      <c r="BS965" s="67">
        <f t="shared" ref="BS965" si="9581">20*LOG(((($BL$8*BL962+BN962-$BL$8*BL965-BN965)^2+($BL$8*BM962+BO962-$BL$8*BM965-BO965)^2)/(($BL$8*BL962+BN962+$BL$8*BL965+BN965)^2+($BL$8*BM962+BO962+$BL$8*BM965+BO965)^2))^0.5)</f>
        <v>-5.1694922670928982E-5</v>
      </c>
      <c r="BT965" s="65"/>
      <c r="BU965" s="8"/>
      <c r="BV965" s="8"/>
      <c r="BW965" s="88"/>
      <c r="BX965" s="57"/>
      <c r="BY965" s="8"/>
      <c r="BZ965" s="8"/>
      <c r="CA965" s="8"/>
    </row>
    <row r="966" spans="2:79" ht="18.649999999999999" customHeight="1">
      <c r="BS966" s="32"/>
      <c r="BU966" s="8"/>
      <c r="BV966" s="8"/>
      <c r="BW966" s="88"/>
      <c r="BX966" s="57"/>
      <c r="BY966" s="8"/>
      <c r="BZ966" s="8"/>
      <c r="CA966" s="8"/>
    </row>
    <row r="967" spans="2:79" ht="18.649999999999999" customHeight="1" thickBot="1">
      <c r="D967" s="8"/>
      <c r="E967" s="8" t="s">
        <v>93</v>
      </c>
      <c r="F967" s="8"/>
      <c r="G967" s="8"/>
      <c r="H967" s="8"/>
      <c r="I967" s="8"/>
      <c r="J967" s="8" t="s">
        <v>94</v>
      </c>
      <c r="K967" s="8"/>
      <c r="L967" s="8"/>
      <c r="M967" s="8"/>
      <c r="N967" s="8"/>
      <c r="O967" s="8" t="s">
        <v>95</v>
      </c>
      <c r="P967" s="8"/>
      <c r="Q967" s="8"/>
      <c r="R967" s="8"/>
      <c r="S967" s="8"/>
      <c r="T967" s="8" t="s">
        <v>96</v>
      </c>
      <c r="U967" s="8"/>
      <c r="V967" s="8"/>
      <c r="W967" s="8"/>
      <c r="X967" s="8"/>
      <c r="Y967" s="8" t="s">
        <v>97</v>
      </c>
      <c r="Z967" s="8"/>
      <c r="AA967" s="8"/>
      <c r="AB967" s="8"/>
      <c r="AC967" s="8"/>
      <c r="AD967" s="8" t="s">
        <v>98</v>
      </c>
      <c r="AE967" s="8"/>
      <c r="AF967" s="8"/>
      <c r="AG967" s="8"/>
      <c r="AH967" s="8"/>
      <c r="AI967" s="8" t="s">
        <v>99</v>
      </c>
      <c r="AJ967" s="8"/>
      <c r="AK967" s="8"/>
      <c r="AL967" s="8"/>
      <c r="AM967" s="8"/>
      <c r="AN967" s="8" t="s">
        <v>96</v>
      </c>
      <c r="AO967" s="8"/>
      <c r="AP967" s="8"/>
      <c r="AQ967" s="8"/>
      <c r="AR967" s="8"/>
      <c r="AS967" s="8" t="s">
        <v>100</v>
      </c>
      <c r="AT967" s="8"/>
      <c r="AU967" s="8"/>
      <c r="AV967" s="8"/>
      <c r="AW967" s="8"/>
      <c r="AX967" s="8" t="s">
        <v>94</v>
      </c>
      <c r="AY967" s="8"/>
      <c r="AZ967" s="8"/>
      <c r="BA967" s="8"/>
      <c r="BB967" s="8"/>
      <c r="BC967" s="8" t="s">
        <v>101</v>
      </c>
      <c r="BD967" s="8"/>
      <c r="BE967" s="8"/>
      <c r="BF967" s="8"/>
      <c r="BG967" s="8"/>
      <c r="BH967" s="8" t="s">
        <v>96</v>
      </c>
      <c r="BI967" s="8"/>
      <c r="BJ967" s="8"/>
      <c r="BK967" s="8"/>
      <c r="BL967" s="8"/>
      <c r="BM967" s="8" t="s">
        <v>102</v>
      </c>
      <c r="BN967" s="8"/>
      <c r="BO967" s="8"/>
      <c r="BP967" s="8"/>
      <c r="BU967" s="8"/>
      <c r="BV967" s="8"/>
      <c r="BW967" s="88"/>
      <c r="BX967" s="57"/>
      <c r="BY967" s="8"/>
      <c r="BZ967" s="8"/>
      <c r="CA967" s="8"/>
    </row>
    <row r="968" spans="2:79" ht="18.649999999999999" customHeight="1" thickBot="1">
      <c r="B968" s="16"/>
      <c r="D968" s="250" t="s">
        <v>22</v>
      </c>
      <c r="E968" s="251"/>
      <c r="F968" s="252" t="s">
        <v>23</v>
      </c>
      <c r="G968" s="253"/>
      <c r="H968" s="123"/>
      <c r="I968" s="242" t="s">
        <v>1</v>
      </c>
      <c r="J968" s="243"/>
      <c r="K968" s="244" t="s">
        <v>2</v>
      </c>
      <c r="L968" s="245"/>
      <c r="M968" s="123"/>
      <c r="N968" s="242" t="s">
        <v>43</v>
      </c>
      <c r="O968" s="243"/>
      <c r="P968" s="244" t="s">
        <v>44</v>
      </c>
      <c r="Q968" s="245"/>
      <c r="R968" s="123"/>
      <c r="S968" s="242" t="s">
        <v>32</v>
      </c>
      <c r="T968" s="243"/>
      <c r="U968" s="244" t="s">
        <v>33</v>
      </c>
      <c r="V968" s="245"/>
      <c r="W968" s="123"/>
      <c r="X968" s="242" t="s">
        <v>45</v>
      </c>
      <c r="Y968" s="243"/>
      <c r="Z968" s="244" t="s">
        <v>46</v>
      </c>
      <c r="AA968" s="245"/>
      <c r="AB968" s="127"/>
      <c r="AC968" s="242" t="s">
        <v>62</v>
      </c>
      <c r="AD968" s="243"/>
      <c r="AE968" s="244" t="s">
        <v>3</v>
      </c>
      <c r="AF968" s="245"/>
      <c r="AG968" s="123"/>
      <c r="AH968" s="242" t="s">
        <v>76</v>
      </c>
      <c r="AI968" s="243"/>
      <c r="AJ968" s="244" t="s">
        <v>77</v>
      </c>
      <c r="AK968" s="245"/>
      <c r="AL968" s="127"/>
      <c r="AM968" s="242" t="s">
        <v>64</v>
      </c>
      <c r="AN968" s="243"/>
      <c r="AO968" s="244" t="s">
        <v>65</v>
      </c>
      <c r="AP968" s="245"/>
      <c r="AQ968" s="123"/>
      <c r="AR968" s="242" t="s">
        <v>80</v>
      </c>
      <c r="AS968" s="243"/>
      <c r="AT968" s="244" t="s">
        <v>81</v>
      </c>
      <c r="AU968" s="245"/>
      <c r="AV968" s="127"/>
      <c r="AW968" s="242" t="s">
        <v>68</v>
      </c>
      <c r="AX968" s="243"/>
      <c r="AY968" s="244" t="s">
        <v>69</v>
      </c>
      <c r="AZ968" s="245"/>
      <c r="BA968" s="123"/>
      <c r="BB968" s="246" t="s">
        <v>84</v>
      </c>
      <c r="BC968" s="247"/>
      <c r="BD968" s="248" t="s">
        <v>85</v>
      </c>
      <c r="BE968" s="249"/>
      <c r="BF968" s="127"/>
      <c r="BG968" s="242" t="s">
        <v>72</v>
      </c>
      <c r="BH968" s="243"/>
      <c r="BI968" s="244" t="s">
        <v>73</v>
      </c>
      <c r="BJ968" s="245"/>
      <c r="BK968" s="123"/>
      <c r="BL968" s="242" t="s">
        <v>88</v>
      </c>
      <c r="BM968" s="243"/>
      <c r="BN968" s="244" t="s">
        <v>89</v>
      </c>
      <c r="BO968" s="245"/>
      <c r="BP968" s="123"/>
      <c r="BQ968" s="19" t="s">
        <v>165</v>
      </c>
      <c r="BS968" s="63" t="s">
        <v>120</v>
      </c>
      <c r="BT968" s="4"/>
      <c r="BU968" s="8"/>
      <c r="BV968" s="8"/>
      <c r="BW968" s="88"/>
      <c r="BX968" s="57"/>
      <c r="BY968" s="8"/>
      <c r="BZ968" s="8"/>
      <c r="CA968" s="8"/>
    </row>
    <row r="969" spans="2:79" ht="18.649999999999999" customHeight="1" thickTop="1" thickBot="1">
      <c r="B969" s="39">
        <v>2.7</v>
      </c>
      <c r="D969" s="25">
        <f t="shared" ref="D969" si="9582">COS($F$8*$B969)</f>
        <v>0.62419831085965161</v>
      </c>
      <c r="E969" s="26">
        <v>0</v>
      </c>
      <c r="F969" s="10">
        <v>0</v>
      </c>
      <c r="G969" s="85">
        <f t="shared" ref="G969" si="9583">$E$8*SIN($B969*$F$8)</f>
        <v>2.3437978194544895</v>
      </c>
      <c r="I969" s="21">
        <v>1</v>
      </c>
      <c r="J969" s="24">
        <v>0</v>
      </c>
      <c r="K969" s="22">
        <v>0</v>
      </c>
      <c r="L969" s="23">
        <v>0</v>
      </c>
      <c r="N969" s="21">
        <f t="shared" ref="N969" si="9584">D969*I969+F969*I972-E969*J969-G969*J972</f>
        <v>5.9901517101964377</v>
      </c>
      <c r="O969" s="24">
        <f t="shared" ref="O969" si="9585">(D969*J969+E969*I969+F969*J972+G969*I972)</f>
        <v>0</v>
      </c>
      <c r="P969" s="22">
        <f t="shared" ref="P969" si="9586">D969*K969+F969*K972-E969*L969-G969*L972</f>
        <v>0</v>
      </c>
      <c r="Q969" s="23">
        <f t="shared" ref="Q969" si="9587">(D969*L969+E969*K969+F969*L972+G969*K972)</f>
        <v>2.3437978194544895</v>
      </c>
      <c r="S969" s="25">
        <f t="shared" ref="S969" si="9588">COS($U$8*$B969)</f>
        <v>5.9401786212871874E-3</v>
      </c>
      <c r="T969" s="26">
        <v>0</v>
      </c>
      <c r="U969" s="10">
        <v>0</v>
      </c>
      <c r="V969" s="85">
        <f t="shared" ref="V969" si="9589">$T$8*SIN($B969*$U$8)</f>
        <v>2.9999470709500069</v>
      </c>
      <c r="X969" s="21">
        <f t="shared" ref="X969" si="9590">N969*S969+P969*S972-O969*T969-Q969*T972</f>
        <v>-0.74566958480299173</v>
      </c>
      <c r="Y969" s="24">
        <f t="shared" ref="Y969" si="9591">(N969*T969+O969*S969+P969*T972+Q969*S972)</f>
        <v>0</v>
      </c>
      <c r="Z969" s="22">
        <f t="shared" ref="Z969" si="9592">N969*U969+P969*U972-O969*V969-Q969*V972</f>
        <v>0</v>
      </c>
      <c r="AA969" s="23">
        <f t="shared" ref="AA969" si="9593">(N969*V969+O969*U969+P969*V972+Q969*U972)</f>
        <v>17.984060655249721</v>
      </c>
      <c r="AB969" s="8"/>
      <c r="AC969" s="21">
        <v>1</v>
      </c>
      <c r="AD969" s="24">
        <v>0</v>
      </c>
      <c r="AE969" s="22">
        <v>0</v>
      </c>
      <c r="AF969" s="23">
        <v>0</v>
      </c>
      <c r="AH969" s="21">
        <f t="shared" ref="AH969" si="9594">X969*AC969+Z969*AC972-Y969*AD969-AA969*AD972</f>
        <v>28.780013535125196</v>
      </c>
      <c r="AI969" s="24">
        <f t="shared" ref="AI969" si="9595">(X969*AD969+Y969*AC969+Z969*AD972+AA969*AC972)</f>
        <v>0</v>
      </c>
      <c r="AJ969" s="22">
        <f t="shared" ref="AJ969" si="9596">X969*AE969+Z969*AE972-Y969*AF969-AA969*AF972</f>
        <v>0</v>
      </c>
      <c r="AK969" s="23">
        <f t="shared" ref="AK969" si="9597">(X969*AF969+Y969*AE969+Z969*AF972+AA969*AE972)</f>
        <v>17.984060655249721</v>
      </c>
      <c r="AL969" s="8"/>
      <c r="AM969" s="25">
        <f t="shared" ref="AM969" si="9598">COS($AO$8*$B969)</f>
        <v>5.9401786212871874E-3</v>
      </c>
      <c r="AN969" s="26">
        <v>0</v>
      </c>
      <c r="AO969" s="10">
        <v>0</v>
      </c>
      <c r="AP969" s="85">
        <f t="shared" ref="AP969" si="9599">$AN$8*SIN($B969*$AO$8)</f>
        <v>2.9999470709500069</v>
      </c>
      <c r="AR969" s="21">
        <f t="shared" ref="AR969" si="9600">AH969*AM969+AJ969*AM972-AI969*AN969-AK969*AN972</f>
        <v>-5.8236226996009215</v>
      </c>
      <c r="AS969" s="24">
        <f t="shared" ref="AS969" si="9601">(AH969*AN969+AI969*AM969+AJ969*AN972+AK969*AM972)</f>
        <v>0</v>
      </c>
      <c r="AT969" s="22">
        <f t="shared" ref="AT969" si="9602">AH969*AO969+AJ969*AO972-AI969*AP969-AK969*AP972</f>
        <v>0</v>
      </c>
      <c r="AU969" s="23">
        <f t="shared" ref="AU969" si="9603">(AH969*AP969+AI969*AO969+AJ969*AP972+AK969*AO972)</f>
        <v>86.445345839228622</v>
      </c>
      <c r="AV969" s="8"/>
      <c r="AW969" s="21">
        <v>1</v>
      </c>
      <c r="AX969" s="24">
        <v>0</v>
      </c>
      <c r="AY969" s="22">
        <v>0</v>
      </c>
      <c r="AZ969" s="23">
        <v>0</v>
      </c>
      <c r="BB969" s="21">
        <f t="shared" ref="BB969" si="9604">AR969*AW969+AT969*AW972-AS969*AX969-AU969*AX972</f>
        <v>192.08666355146107</v>
      </c>
      <c r="BC969" s="24">
        <f t="shared" ref="BC969" si="9605">(AR969*AX969+AS969*AW969+AT969*AX972+AU969*AW972)</f>
        <v>0</v>
      </c>
      <c r="BD969" s="22">
        <f t="shared" ref="BD969" si="9606">AR969*AY969+AT969*AY972-AS969*AZ969-AU969*AZ972</f>
        <v>0</v>
      </c>
      <c r="BE969" s="23">
        <f t="shared" ref="BE969" si="9607">(AR969*AZ969+AS969*AY969+AT969*AZ972+AU969*AY972)</f>
        <v>86.445345839228622</v>
      </c>
      <c r="BF969" s="8"/>
      <c r="BG969" s="25">
        <f t="shared" ref="BG969" si="9608">COS($BI$8*$B969)</f>
        <v>0.6241756683244396</v>
      </c>
      <c r="BH969" s="26">
        <v>0</v>
      </c>
      <c r="BI969" s="10">
        <v>0</v>
      </c>
      <c r="BJ969" s="85">
        <f t="shared" ref="BJ969" si="9609">$BH$8*SIN($B969*$BI$8)</f>
        <v>2.3438520891143391</v>
      </c>
      <c r="BL969" s="21">
        <f t="shared" ref="BL969" si="9610">BB969*BG969+BD969*BG972-BC969*BH969-BE969*BH972</f>
        <v>97.383032216279702</v>
      </c>
      <c r="BM969" s="24">
        <f t="shared" ref="BM969" si="9611">(BB969*BH969+BC969*BG969+BD969*BH972+BE969*BG972)</f>
        <v>0</v>
      </c>
      <c r="BN969" s="22">
        <f t="shared" ref="BN969" si="9612">BB969*BI969+BD969*BI972-BC969*BJ969-BE969*BJ972</f>
        <v>0</v>
      </c>
      <c r="BO969" s="23">
        <f t="shared" ref="BO969" si="9613">(BB969*BJ969+BC969*BI969+BD969*BJ972+BE969*BI972)</f>
        <v>504.17980916883306</v>
      </c>
      <c r="BQ969" s="27">
        <f t="shared" ref="BQ969" si="9614">20*LOG((2*$BL$8)/(($BL$8*BL969+BN969+$BL$8*BL972+BN972)^2+($BL$8*BM969+BO969+$BL$8*BM972+BO972)^2)^0.5)</f>
        <v>-48.349310547904622</v>
      </c>
      <c r="BS969" s="64">
        <f t="shared" ref="BS969" si="9615">((BL969^2+BM969^2)/(BL972^2+BM972^2))^0.5</f>
        <v>5.1774860501136342</v>
      </c>
      <c r="BT969" s="4"/>
      <c r="BU969" s="8"/>
      <c r="BV969" s="8"/>
      <c r="BW969" s="88"/>
      <c r="BX969" s="57"/>
      <c r="BY969" s="8"/>
      <c r="BZ969" s="8"/>
      <c r="CA969" s="8"/>
    </row>
    <row r="970" spans="2:79" ht="18.649999999999999" customHeight="1" thickBot="1">
      <c r="D970" s="25"/>
      <c r="E970" s="10"/>
      <c r="F970" s="10"/>
      <c r="G970" s="31"/>
      <c r="I970" s="29"/>
      <c r="L970" s="30"/>
      <c r="N970" s="29"/>
      <c r="Q970" s="30"/>
      <c r="S970" s="29"/>
      <c r="V970" s="30"/>
      <c r="X970" s="29"/>
      <c r="AA970" s="30"/>
      <c r="AC970" s="29"/>
      <c r="AF970" s="30"/>
      <c r="AH970" s="29"/>
      <c r="AK970" s="30"/>
      <c r="AM970" s="29"/>
      <c r="AP970" s="30"/>
      <c r="AR970" s="29"/>
      <c r="AU970" s="30"/>
      <c r="AW970" s="29"/>
      <c r="AZ970" s="30"/>
      <c r="BB970" s="29"/>
      <c r="BE970" s="30"/>
      <c r="BG970" s="29"/>
      <c r="BJ970" s="30"/>
      <c r="BL970" s="29"/>
      <c r="BO970" s="30"/>
      <c r="BS970" s="65"/>
      <c r="BT970" s="65"/>
      <c r="BU970" s="8"/>
      <c r="BV970" s="8"/>
      <c r="BW970" s="88"/>
      <c r="BX970" s="57"/>
      <c r="BY970" s="8"/>
      <c r="BZ970" s="8"/>
      <c r="CA970" s="8"/>
    </row>
    <row r="971" spans="2:79" ht="18.649999999999999" customHeight="1" thickBot="1">
      <c r="D971" s="254" t="s">
        <v>24</v>
      </c>
      <c r="E971" s="255"/>
      <c r="F971" s="256" t="s">
        <v>25</v>
      </c>
      <c r="G971" s="257"/>
      <c r="H971" s="123"/>
      <c r="I971" s="242" t="s">
        <v>4</v>
      </c>
      <c r="J971" s="243"/>
      <c r="K971" s="244" t="s">
        <v>5</v>
      </c>
      <c r="L971" s="245"/>
      <c r="M971" s="123"/>
      <c r="N971" s="242" t="s">
        <v>6</v>
      </c>
      <c r="O971" s="243"/>
      <c r="P971" s="244" t="s">
        <v>7</v>
      </c>
      <c r="Q971" s="245"/>
      <c r="R971" s="123"/>
      <c r="S971" s="242" t="s">
        <v>34</v>
      </c>
      <c r="T971" s="243"/>
      <c r="U971" s="244" t="s">
        <v>35</v>
      </c>
      <c r="V971" s="245"/>
      <c r="W971" s="123"/>
      <c r="X971" s="242" t="s">
        <v>47</v>
      </c>
      <c r="Y971" s="243"/>
      <c r="Z971" s="244" t="s">
        <v>48</v>
      </c>
      <c r="AA971" s="245"/>
      <c r="AB971" s="127"/>
      <c r="AC971" s="242" t="s">
        <v>63</v>
      </c>
      <c r="AD971" s="243"/>
      <c r="AE971" s="244" t="s">
        <v>8</v>
      </c>
      <c r="AF971" s="245"/>
      <c r="AG971" s="123"/>
      <c r="AH971" s="242" t="s">
        <v>78</v>
      </c>
      <c r="AI971" s="243"/>
      <c r="AJ971" s="244" t="s">
        <v>79</v>
      </c>
      <c r="AK971" s="245"/>
      <c r="AL971" s="127"/>
      <c r="AM971" s="242" t="s">
        <v>67</v>
      </c>
      <c r="AN971" s="243"/>
      <c r="AO971" s="244" t="s">
        <v>66</v>
      </c>
      <c r="AP971" s="245"/>
      <c r="AQ971" s="123"/>
      <c r="AR971" s="242" t="s">
        <v>83</v>
      </c>
      <c r="AS971" s="243"/>
      <c r="AT971" s="244" t="s">
        <v>82</v>
      </c>
      <c r="AU971" s="245"/>
      <c r="AV971" s="127"/>
      <c r="AW971" s="242" t="s">
        <v>71</v>
      </c>
      <c r="AX971" s="243"/>
      <c r="AY971" s="244" t="s">
        <v>70</v>
      </c>
      <c r="AZ971" s="245"/>
      <c r="BA971" s="123"/>
      <c r="BB971" s="124" t="s">
        <v>87</v>
      </c>
      <c r="BC971" s="125"/>
      <c r="BD971" s="122" t="s">
        <v>86</v>
      </c>
      <c r="BE971" s="126"/>
      <c r="BF971" s="127"/>
      <c r="BG971" s="242" t="s">
        <v>74</v>
      </c>
      <c r="BH971" s="243"/>
      <c r="BI971" s="244" t="s">
        <v>75</v>
      </c>
      <c r="BJ971" s="245"/>
      <c r="BK971" s="123"/>
      <c r="BL971" s="242" t="s">
        <v>91</v>
      </c>
      <c r="BM971" s="243"/>
      <c r="BN971" s="244" t="s">
        <v>90</v>
      </c>
      <c r="BO971" s="245"/>
      <c r="BP971" s="123"/>
      <c r="BQ971" s="35" t="s">
        <v>166</v>
      </c>
      <c r="BS971" s="66" t="s">
        <v>121</v>
      </c>
      <c r="BT971" s="65"/>
      <c r="BU971" s="8"/>
      <c r="BV971" s="8"/>
      <c r="BW971" s="88"/>
      <c r="BX971" s="57"/>
      <c r="BY971" s="8"/>
      <c r="BZ971" s="8"/>
      <c r="CA971" s="8"/>
    </row>
    <row r="972" spans="2:79" ht="18.649999999999999" customHeight="1" thickTop="1" thickBot="1">
      <c r="D972" s="15">
        <v>0</v>
      </c>
      <c r="E972" s="145">
        <f t="shared" ref="E972" si="9616">(1/$E$8)*SIN($B969*$F$8)</f>
        <v>0.2604219799393877</v>
      </c>
      <c r="F972" s="15">
        <f t="shared" ref="F972" si="9617">COS($F$8*$B969)</f>
        <v>0.62419831085965161</v>
      </c>
      <c r="G972" s="37">
        <v>0</v>
      </c>
      <c r="I972" s="21">
        <v>0</v>
      </c>
      <c r="J972" s="24">
        <f t="shared" ref="J972" si="9618">(TAN($K$8*$B969))/$J$8</f>
        <v>-2.2894267392849152</v>
      </c>
      <c r="K972" s="22">
        <v>1</v>
      </c>
      <c r="L972" s="23">
        <v>0</v>
      </c>
      <c r="N972" s="21">
        <f t="shared" ref="N972" si="9619">D972*I969+F972*I972-E972*J969-G972*J972</f>
        <v>0</v>
      </c>
      <c r="O972" s="24">
        <f t="shared" ref="O972" si="9620">(D972*J969+E972*I969+F972*J972+G972*I972)</f>
        <v>-1.1686343235591765</v>
      </c>
      <c r="P972" s="22">
        <f t="shared" ref="P972" si="9621">D972*K969+F972*K972-E972*L969-G972*L972</f>
        <v>0.62419831085965161</v>
      </c>
      <c r="Q972" s="23">
        <f t="shared" ref="Q972" si="9622">(D972*L969+E972*K969+F972*L972+G972*K972)</f>
        <v>0</v>
      </c>
      <c r="S972" s="15">
        <v>0</v>
      </c>
      <c r="T972" s="145">
        <f t="shared" ref="T972" si="9623">(1/$T$8)*SIN($B969*$U$8)</f>
        <v>0.3333274523277785</v>
      </c>
      <c r="U972" s="15">
        <f t="shared" ref="U972" si="9624">COS($U$8*$B969)</f>
        <v>5.9401786212871874E-3</v>
      </c>
      <c r="V972" s="37">
        <v>0</v>
      </c>
      <c r="X972" s="21">
        <f t="shared" ref="X972" si="9625">N972*S969+P972*S972-O972*T969-Q972*T972</f>
        <v>0</v>
      </c>
      <c r="Y972" s="24">
        <f t="shared" ref="Y972" si="9626">(N972*T969+O972*S969+P972*T972+Q972*S972)</f>
        <v>0.20112053608124175</v>
      </c>
      <c r="Z972" s="22">
        <f t="shared" ref="Z972" si="9627">N972*U969+P972*U972-O972*V969-Q972*V972</f>
        <v>3.5095489654346061</v>
      </c>
      <c r="AA972" s="23">
        <f t="shared" ref="AA972" si="9628">(N972*V969+O972*U969+P972*V972+Q972*U972)</f>
        <v>0</v>
      </c>
      <c r="AB972" s="8"/>
      <c r="AC972" s="21">
        <v>0</v>
      </c>
      <c r="AD972" s="24">
        <f t="shared" ref="AD972" si="9629">(TAN($AE$8*$B969))/$AD$8</f>
        <v>-1.6417695472634739</v>
      </c>
      <c r="AE972" s="22">
        <v>1</v>
      </c>
      <c r="AF972" s="23">
        <v>0</v>
      </c>
      <c r="AH972" s="21">
        <f t="shared" ref="AH972" si="9630">X972*AC969+Z972*AC972-Y972*AD969-AA972*AD972</f>
        <v>0</v>
      </c>
      <c r="AI972" s="24">
        <f t="shared" ref="AI972" si="9631">(X972*AD969+Y972*AC969+Z972*AD972+AA972*AC972)</f>
        <v>-5.5607500799993241</v>
      </c>
      <c r="AJ972" s="22">
        <f t="shared" ref="AJ972" si="9632">X972*AE969+Z972*AE972-Y972*AF969-AA972*AF972</f>
        <v>3.5095489654346061</v>
      </c>
      <c r="AK972" s="23">
        <f t="shared" ref="AK972" si="9633">(X972*AF969+Y972*AE969+Z972*AF972+AA972*AE972)</f>
        <v>0</v>
      </c>
      <c r="AL972" s="8"/>
      <c r="AM972" s="15">
        <v>0</v>
      </c>
      <c r="AN972" s="85">
        <f t="shared" ref="AN972" si="9634">(1/$AN$8)*SIN($B969*$AO$8)</f>
        <v>0.3333274523277785</v>
      </c>
      <c r="AO972" s="25">
        <f t="shared" ref="AO972" si="9635">COS($AO$8*$B969)</f>
        <v>5.9401786212871874E-3</v>
      </c>
      <c r="AP972" s="37">
        <v>0</v>
      </c>
      <c r="AR972" s="21">
        <f t="shared" ref="AR972" si="9636">AH972*AM969+AJ972*AM972-AI972*AN969-AK972*AN972</f>
        <v>0</v>
      </c>
      <c r="AS972" s="24">
        <f t="shared" ref="AS972" si="9637">(AH972*AN969+AI972*AM969+AJ972*AN972+AK972*AM972)</f>
        <v>1.136797166724375</v>
      </c>
      <c r="AT972" s="22">
        <f t="shared" ref="AT972" si="9638">AH972*AO969+AJ972*AO972-AI972*AP969-AK972*AP972</f>
        <v>16.702803262513825</v>
      </c>
      <c r="AU972" s="23">
        <f t="shared" ref="AU972" si="9639">(AH972*AP969+AI972*AO969+AJ972*AP972+AK972*AO972)</f>
        <v>0</v>
      </c>
      <c r="AV972" s="8"/>
      <c r="AW972" s="21">
        <v>0</v>
      </c>
      <c r="AX972" s="24">
        <f t="shared" ref="AX972" si="9640">(TAN($AY$8*$B969))/$AX$8</f>
        <v>-2.2894267392849152</v>
      </c>
      <c r="AY972" s="22">
        <v>1</v>
      </c>
      <c r="AZ972" s="23">
        <v>0</v>
      </c>
      <c r="BB972" s="21">
        <f t="shared" ref="BB972" si="9641">AR972*AW969+AT972*AW972-AS972*AX969-AU972*AX972</f>
        <v>0</v>
      </c>
      <c r="BC972" s="24">
        <f t="shared" ref="BC972" si="9642">(AR972*AX969+AS972*AW969+AT972*AX972+AU972*AW972)</f>
        <v>-37.103047243490096</v>
      </c>
      <c r="BD972" s="22">
        <f t="shared" ref="BD972" si="9643">AR972*AY969+AT972*AY972-AS972*AZ969-AU972*AZ972</f>
        <v>16.702803262513825</v>
      </c>
      <c r="BE972" s="23">
        <f t="shared" ref="BE972" si="9644">(AR972*AZ969+AS972*AY969+AT972*AZ972+AU972*AY972)</f>
        <v>0</v>
      </c>
      <c r="BF972" s="8"/>
      <c r="BG972" s="15">
        <v>0</v>
      </c>
      <c r="BH972" s="85">
        <f t="shared" ref="BH972" si="9645">(1/$BH$8)*SIN($B969*$BI$8)</f>
        <v>0.2604280099015932</v>
      </c>
      <c r="BI972" s="25">
        <f t="shared" ref="BI972" si="9646">COS($BI$8*$B969)</f>
        <v>0.6241756683244396</v>
      </c>
      <c r="BJ972" s="37">
        <v>0</v>
      </c>
      <c r="BL972" s="21">
        <f t="shared" ref="BL972" si="9647">BB972*BG969+BD972*BG972-BC972*BH969-BE972*BH972</f>
        <v>0</v>
      </c>
      <c r="BM972" s="24">
        <f t="shared" ref="BM972" si="9648">(BB972*BH969+BC972*BG969+BD972*BH972+BE972*BG972)</f>
        <v>-18.808941496644373</v>
      </c>
      <c r="BN972" s="22">
        <f t="shared" ref="BN972" si="9649">BB972*BI969+BD972*BI972-BC972*BJ969-BE972*BJ972</f>
        <v>97.389538183433473</v>
      </c>
      <c r="BO972" s="23">
        <f t="shared" ref="BO972" si="9650">(BB972*BJ969+BC972*BI969+BD972*BJ972+BE972*BI972)</f>
        <v>0</v>
      </c>
      <c r="BQ972" s="38">
        <f t="shared" ref="BQ972" si="9651">(180/PI())*ATAN(-1*(($BL$8*BM969+BO969+$BL$8*BM972+BO972)/($BL$8*BL969+BN969+$BL$8*BL972+BN972)))</f>
        <v>-68.135095707683746</v>
      </c>
      <c r="BS972" s="67">
        <f t="shared" ref="BS972" si="9652">20*LOG(((($BL$8*BL969+BN969-$BL$8*BL972-BN972)^2+($BL$8*BM969+BO969-$BL$8*BM972-BO972)^2)/(($BL$8*BL969+BN969+$BL$8*BL972+BN972)^2+($BL$8*BM969+BO969+$BL$8*BM972+BO972)^2))^0.5)</f>
        <v>-6.3512094058288648E-5</v>
      </c>
      <c r="BT972" s="65"/>
      <c r="BU972" s="8"/>
      <c r="BV972" s="8"/>
      <c r="BW972" s="88"/>
      <c r="BX972" s="57"/>
      <c r="BY972" s="8"/>
      <c r="BZ972" s="8"/>
      <c r="CA972" s="8"/>
    </row>
    <row r="973" spans="2:79" ht="18.649999999999999" customHeight="1">
      <c r="BS973" s="32"/>
      <c r="BU973" s="8"/>
      <c r="BV973" s="8"/>
      <c r="BW973" s="88"/>
      <c r="BX973" s="57"/>
      <c r="BY973" s="8"/>
      <c r="BZ973" s="8"/>
      <c r="CA973" s="8"/>
    </row>
    <row r="974" spans="2:79" ht="18.649999999999999" customHeight="1" thickBot="1">
      <c r="D974" s="8"/>
      <c r="E974" s="8" t="s">
        <v>93</v>
      </c>
      <c r="F974" s="8"/>
      <c r="G974" s="8"/>
      <c r="H974" s="8"/>
      <c r="I974" s="8"/>
      <c r="J974" s="8" t="s">
        <v>94</v>
      </c>
      <c r="K974" s="8"/>
      <c r="L974" s="8"/>
      <c r="M974" s="8"/>
      <c r="N974" s="8"/>
      <c r="O974" s="8" t="s">
        <v>95</v>
      </c>
      <c r="P974" s="8"/>
      <c r="Q974" s="8"/>
      <c r="R974" s="8"/>
      <c r="S974" s="8"/>
      <c r="T974" s="8" t="s">
        <v>96</v>
      </c>
      <c r="U974" s="8"/>
      <c r="V974" s="8"/>
      <c r="W974" s="8"/>
      <c r="X974" s="8"/>
      <c r="Y974" s="8" t="s">
        <v>97</v>
      </c>
      <c r="Z974" s="8"/>
      <c r="AA974" s="8"/>
      <c r="AB974" s="8"/>
      <c r="AC974" s="8"/>
      <c r="AD974" s="8" t="s">
        <v>98</v>
      </c>
      <c r="AE974" s="8"/>
      <c r="AF974" s="8"/>
      <c r="AG974" s="8"/>
      <c r="AH974" s="8"/>
      <c r="AI974" s="8" t="s">
        <v>99</v>
      </c>
      <c r="AJ974" s="8"/>
      <c r="AK974" s="8"/>
      <c r="AL974" s="8"/>
      <c r="AM974" s="8"/>
      <c r="AN974" s="8" t="s">
        <v>96</v>
      </c>
      <c r="AO974" s="8"/>
      <c r="AP974" s="8"/>
      <c r="AQ974" s="8"/>
      <c r="AR974" s="8"/>
      <c r="AS974" s="8" t="s">
        <v>100</v>
      </c>
      <c r="AT974" s="8"/>
      <c r="AU974" s="8"/>
      <c r="AV974" s="8"/>
      <c r="AW974" s="8"/>
      <c r="AX974" s="8" t="s">
        <v>94</v>
      </c>
      <c r="AY974" s="8"/>
      <c r="AZ974" s="8"/>
      <c r="BA974" s="8"/>
      <c r="BB974" s="8"/>
      <c r="BC974" s="8" t="s">
        <v>101</v>
      </c>
      <c r="BD974" s="8"/>
      <c r="BE974" s="8"/>
      <c r="BF974" s="8"/>
      <c r="BG974" s="8"/>
      <c r="BH974" s="8" t="s">
        <v>96</v>
      </c>
      <c r="BI974" s="8"/>
      <c r="BJ974" s="8"/>
      <c r="BK974" s="8"/>
      <c r="BL974" s="8"/>
      <c r="BM974" s="8" t="s">
        <v>102</v>
      </c>
      <c r="BN974" s="8"/>
      <c r="BO974" s="8"/>
      <c r="BP974" s="8"/>
      <c r="BU974" s="8"/>
      <c r="BV974" s="8"/>
      <c r="BW974" s="88"/>
      <c r="BX974" s="57"/>
      <c r="BY974" s="8"/>
      <c r="BZ974" s="8"/>
      <c r="CA974" s="8"/>
    </row>
    <row r="975" spans="2:79" ht="18.649999999999999" customHeight="1" thickBot="1">
      <c r="B975" s="16"/>
      <c r="D975" s="250" t="s">
        <v>22</v>
      </c>
      <c r="E975" s="251"/>
      <c r="F975" s="252" t="s">
        <v>23</v>
      </c>
      <c r="G975" s="253"/>
      <c r="H975" s="123"/>
      <c r="I975" s="242" t="s">
        <v>1</v>
      </c>
      <c r="J975" s="243"/>
      <c r="K975" s="244" t="s">
        <v>2</v>
      </c>
      <c r="L975" s="245"/>
      <c r="M975" s="123"/>
      <c r="N975" s="242" t="s">
        <v>43</v>
      </c>
      <c r="O975" s="243"/>
      <c r="P975" s="244" t="s">
        <v>44</v>
      </c>
      <c r="Q975" s="245"/>
      <c r="R975" s="123"/>
      <c r="S975" s="242" t="s">
        <v>32</v>
      </c>
      <c r="T975" s="243"/>
      <c r="U975" s="244" t="s">
        <v>33</v>
      </c>
      <c r="V975" s="245"/>
      <c r="W975" s="123"/>
      <c r="X975" s="242" t="s">
        <v>45</v>
      </c>
      <c r="Y975" s="243"/>
      <c r="Z975" s="244" t="s">
        <v>46</v>
      </c>
      <c r="AA975" s="245"/>
      <c r="AB975" s="127"/>
      <c r="AC975" s="242" t="s">
        <v>62</v>
      </c>
      <c r="AD975" s="243"/>
      <c r="AE975" s="244" t="s">
        <v>3</v>
      </c>
      <c r="AF975" s="245"/>
      <c r="AG975" s="123"/>
      <c r="AH975" s="242" t="s">
        <v>76</v>
      </c>
      <c r="AI975" s="243"/>
      <c r="AJ975" s="244" t="s">
        <v>77</v>
      </c>
      <c r="AK975" s="245"/>
      <c r="AL975" s="127"/>
      <c r="AM975" s="242" t="s">
        <v>64</v>
      </c>
      <c r="AN975" s="243"/>
      <c r="AO975" s="244" t="s">
        <v>65</v>
      </c>
      <c r="AP975" s="245"/>
      <c r="AQ975" s="123"/>
      <c r="AR975" s="242" t="s">
        <v>80</v>
      </c>
      <c r="AS975" s="243"/>
      <c r="AT975" s="244" t="s">
        <v>81</v>
      </c>
      <c r="AU975" s="245"/>
      <c r="AV975" s="127"/>
      <c r="AW975" s="242" t="s">
        <v>68</v>
      </c>
      <c r="AX975" s="243"/>
      <c r="AY975" s="244" t="s">
        <v>69</v>
      </c>
      <c r="AZ975" s="245"/>
      <c r="BA975" s="123"/>
      <c r="BB975" s="246" t="s">
        <v>84</v>
      </c>
      <c r="BC975" s="247"/>
      <c r="BD975" s="248" t="s">
        <v>85</v>
      </c>
      <c r="BE975" s="249"/>
      <c r="BF975" s="127"/>
      <c r="BG975" s="242" t="s">
        <v>72</v>
      </c>
      <c r="BH975" s="243"/>
      <c r="BI975" s="244" t="s">
        <v>73</v>
      </c>
      <c r="BJ975" s="245"/>
      <c r="BK975" s="123"/>
      <c r="BL975" s="242" t="s">
        <v>88</v>
      </c>
      <c r="BM975" s="243"/>
      <c r="BN975" s="244" t="s">
        <v>89</v>
      </c>
      <c r="BO975" s="245"/>
      <c r="BP975" s="123"/>
      <c r="BQ975" s="19" t="s">
        <v>165</v>
      </c>
      <c r="BS975" s="63" t="s">
        <v>120</v>
      </c>
      <c r="BT975" s="4"/>
      <c r="BU975" s="8"/>
      <c r="BV975" s="8"/>
      <c r="BW975" s="88"/>
      <c r="BX975" s="57"/>
      <c r="BY975" s="8"/>
      <c r="BZ975" s="8"/>
      <c r="CA975" s="8"/>
    </row>
    <row r="976" spans="2:79" ht="18.649999999999999" customHeight="1" thickTop="1" thickBot="1">
      <c r="B976" s="39">
        <v>2.72</v>
      </c>
      <c r="D976" s="25">
        <f t="shared" ref="D976" si="9653">COS($F$8*$B976)</f>
        <v>0.61899528783006741</v>
      </c>
      <c r="E976" s="26">
        <v>0</v>
      </c>
      <c r="F976" s="10">
        <v>0</v>
      </c>
      <c r="G976" s="85">
        <f t="shared" ref="G976" si="9654">$E$8*SIN($B976*$F$8)</f>
        <v>2.3561840978152677</v>
      </c>
      <c r="I976" s="21">
        <v>1</v>
      </c>
      <c r="J976" s="24">
        <v>0</v>
      </c>
      <c r="K976" s="22">
        <v>0</v>
      </c>
      <c r="L976" s="23">
        <v>0</v>
      </c>
      <c r="N976" s="21">
        <f t="shared" ref="N976" si="9655">D976*I976+F976*I979-E976*J976-G976*J979</f>
        <v>5.8285724433136634</v>
      </c>
      <c r="O976" s="24">
        <f t="shared" ref="O976" si="9656">(D976*J976+E976*I976+F976*J979+G976*I979)</f>
        <v>0</v>
      </c>
      <c r="P976" s="22">
        <f t="shared" ref="P976" si="9657">D976*K976+F976*K979-E976*L976-G976*L979</f>
        <v>0</v>
      </c>
      <c r="Q976" s="23">
        <f t="shared" ref="Q976" si="9658">(D976*L976+E976*K976+F976*L979+G976*K979)</f>
        <v>2.3561840978152677</v>
      </c>
      <c r="S976" s="25">
        <f t="shared" ref="S976" si="9659">COS($U$8*$B976)</f>
        <v>-5.6512831277057496E-3</v>
      </c>
      <c r="T976" s="26">
        <v>0</v>
      </c>
      <c r="U976" s="10">
        <v>0</v>
      </c>
      <c r="V976" s="85">
        <f t="shared" ref="V976" si="9660">$T$8*SIN($B976*$U$8)</f>
        <v>2.9999520941160203</v>
      </c>
      <c r="X976" s="21">
        <f t="shared" ref="X976" si="9661">N976*S976+P976*S979-O976*T976-Q976*T979</f>
        <v>-0.81832107070348448</v>
      </c>
      <c r="Y976" s="24">
        <f t="shared" ref="Y976" si="9662">(N976*T976+O976*S976+P976*T979+Q976*S979)</f>
        <v>0</v>
      </c>
      <c r="Z976" s="22">
        <f t="shared" ref="Z976" si="9663">N976*U976+P976*U979-O976*V976-Q976*V979</f>
        <v>0</v>
      </c>
      <c r="AA976" s="23">
        <f t="shared" ref="AA976" si="9664">(N976*V976+O976*U976+P976*V979+Q976*U979)</f>
        <v>17.472122643588001</v>
      </c>
      <c r="AB976" s="8"/>
      <c r="AC976" s="21">
        <v>1</v>
      </c>
      <c r="AD976" s="24">
        <v>0</v>
      </c>
      <c r="AE976" s="22">
        <v>0</v>
      </c>
      <c r="AF976" s="23">
        <v>0</v>
      </c>
      <c r="AH976" s="21">
        <f t="shared" ref="AH976" si="9665">X976*AC976+Z976*AC979-Y976*AD976-AA976*AD979</f>
        <v>26.904267680617096</v>
      </c>
      <c r="AI976" s="24">
        <f t="shared" ref="AI976" si="9666">(X976*AD976+Y976*AC976+Z976*AD979+AA976*AC979)</f>
        <v>0</v>
      </c>
      <c r="AJ976" s="22">
        <f t="shared" ref="AJ976" si="9667">X976*AE976+Z976*AE979-Y976*AF976-AA976*AF979</f>
        <v>0</v>
      </c>
      <c r="AK976" s="23">
        <f t="shared" ref="AK976" si="9668">(X976*AF976+Y976*AE976+Z976*AF979+AA976*AE979)</f>
        <v>17.472122643588001</v>
      </c>
      <c r="AL976" s="8"/>
      <c r="AM976" s="25">
        <f t="shared" ref="AM976" si="9669">COS($AO$8*$B976)</f>
        <v>-5.6512831277057496E-3</v>
      </c>
      <c r="AN976" s="26">
        <v>0</v>
      </c>
      <c r="AO976" s="10">
        <v>0</v>
      </c>
      <c r="AP976" s="85">
        <f t="shared" ref="AP976" si="9670">$AN$8*SIN($B976*$AO$8)</f>
        <v>2.9999520941160203</v>
      </c>
      <c r="AR976" s="21">
        <f t="shared" ref="AR976" si="9671">AH976*AM976+AJ976*AM979-AI976*AN976-AK976*AN979</f>
        <v>-5.9759915132605013</v>
      </c>
      <c r="AS976" s="24">
        <f t="shared" ref="AS976" si="9672">(AH976*AN976+AI976*AM976+AJ976*AN979+AK976*AM979)</f>
        <v>0</v>
      </c>
      <c r="AT976" s="22">
        <f t="shared" ref="AT976" si="9673">AH976*AO976+AJ976*AO979-AI976*AP976-AK976*AP979</f>
        <v>0</v>
      </c>
      <c r="AU976" s="23">
        <f t="shared" ref="AU976" si="9674">(AH976*AP976+AI976*AO976+AJ976*AP979+AK976*AO979)</f>
        <v>80.612774257224302</v>
      </c>
      <c r="AV976" s="8"/>
      <c r="AW976" s="21">
        <v>1</v>
      </c>
      <c r="AX976" s="24">
        <v>0</v>
      </c>
      <c r="AY976" s="22">
        <v>0</v>
      </c>
      <c r="AZ976" s="23">
        <v>0</v>
      </c>
      <c r="BB976" s="21">
        <f t="shared" ref="BB976" si="9675">AR976*AW976+AT976*AW979-AS976*AX976-AU976*AX979</f>
        <v>172.26070382815669</v>
      </c>
      <c r="BC976" s="24">
        <f t="shared" ref="BC976" si="9676">(AR976*AX976+AS976*AW976+AT976*AX979+AU976*AW979)</f>
        <v>0</v>
      </c>
      <c r="BD976" s="22">
        <f t="shared" ref="BD976" si="9677">AR976*AY976+AT976*AY979-AS976*AZ976-AU976*AZ979</f>
        <v>0</v>
      </c>
      <c r="BE976" s="23">
        <f t="shared" ref="BE976" si="9678">(AR976*AZ976+AS976*AY976+AT976*AZ979+AU976*AY979)</f>
        <v>80.612774257224302</v>
      </c>
      <c r="BF976" s="8"/>
      <c r="BG976" s="25">
        <f t="shared" ref="BG976" si="9679">COS($BI$8*$B976)</f>
        <v>0.61897235702856301</v>
      </c>
      <c r="BH976" s="26">
        <v>0</v>
      </c>
      <c r="BI976" s="10">
        <v>0</v>
      </c>
      <c r="BJ976" s="85">
        <f t="shared" ref="BJ976" si="9680">$BH$8*SIN($B976*$BI$8)</f>
        <v>2.3562383137345311</v>
      </c>
      <c r="BL976" s="21">
        <f t="shared" ref="BL976" si="9681">BB976*BG976+BD976*BG979-BC976*BH976-BE976*BH979</f>
        <v>85.519846396212841</v>
      </c>
      <c r="BM976" s="24">
        <f t="shared" ref="BM976" si="9682">(BB976*BH976+BC976*BG976+BD976*BH979+BE976*BG979)</f>
        <v>0</v>
      </c>
      <c r="BN976" s="22">
        <f t="shared" ref="BN976" si="9683">BB976*BI976+BD976*BI979-BC976*BJ976-BE976*BJ979</f>
        <v>0</v>
      </c>
      <c r="BO976" s="23">
        <f t="shared" ref="BO976" si="9684">(BB976*BJ976+BC976*BI976+BD976*BJ979+BE976*BI979)</f>
        <v>455.78434919938502</v>
      </c>
      <c r="BQ976" s="27">
        <f t="shared" ref="BQ976" si="9685">20*LOG((2*$BL$8)/(($BL$8*BL976+BN976+$BL$8*BL979+BN979)^2+($BL$8*BM976+BO976+$BL$8*BM979+BO979)^2)^0.5)</f>
        <v>-47.455180538704347</v>
      </c>
      <c r="BS976" s="64">
        <f t="shared" ref="BS976" si="9686">((BL976^2+BM976^2)/(BL979^2+BM979^2))^0.5</f>
        <v>5.3299387184413147</v>
      </c>
      <c r="BT976" s="4"/>
      <c r="BU976" s="8"/>
      <c r="BV976" s="8"/>
      <c r="BW976" s="88"/>
      <c r="BX976" s="57"/>
      <c r="BY976" s="8"/>
      <c r="BZ976" s="8"/>
      <c r="CA976" s="8"/>
    </row>
    <row r="977" spans="2:79" ht="18.649999999999999" customHeight="1" thickBot="1">
      <c r="D977" s="25"/>
      <c r="E977" s="10"/>
      <c r="F977" s="10"/>
      <c r="G977" s="31"/>
      <c r="I977" s="29"/>
      <c r="L977" s="30"/>
      <c r="N977" s="29"/>
      <c r="Q977" s="30"/>
      <c r="S977" s="29"/>
      <c r="V977" s="30"/>
      <c r="X977" s="29"/>
      <c r="AA977" s="30"/>
      <c r="AC977" s="29"/>
      <c r="AF977" s="30"/>
      <c r="AH977" s="29"/>
      <c r="AK977" s="30"/>
      <c r="AM977" s="29"/>
      <c r="AP977" s="30"/>
      <c r="AR977" s="29"/>
      <c r="AU977" s="30"/>
      <c r="AW977" s="29"/>
      <c r="AZ977" s="30"/>
      <c r="BB977" s="29"/>
      <c r="BE977" s="30"/>
      <c r="BG977" s="29"/>
      <c r="BJ977" s="30"/>
      <c r="BL977" s="29"/>
      <c r="BO977" s="30"/>
      <c r="BS977" s="65"/>
      <c r="BT977" s="65"/>
      <c r="BU977" s="8"/>
      <c r="BV977" s="8"/>
      <c r="BW977" s="88"/>
      <c r="BX977" s="57"/>
      <c r="BY977" s="8"/>
      <c r="BZ977" s="8"/>
      <c r="CA977" s="8"/>
    </row>
    <row r="978" spans="2:79" ht="18.649999999999999" customHeight="1" thickBot="1">
      <c r="D978" s="254" t="s">
        <v>24</v>
      </c>
      <c r="E978" s="255"/>
      <c r="F978" s="256" t="s">
        <v>25</v>
      </c>
      <c r="G978" s="257"/>
      <c r="H978" s="123"/>
      <c r="I978" s="242" t="s">
        <v>4</v>
      </c>
      <c r="J978" s="243"/>
      <c r="K978" s="244" t="s">
        <v>5</v>
      </c>
      <c r="L978" s="245"/>
      <c r="M978" s="123"/>
      <c r="N978" s="242" t="s">
        <v>6</v>
      </c>
      <c r="O978" s="243"/>
      <c r="P978" s="244" t="s">
        <v>7</v>
      </c>
      <c r="Q978" s="245"/>
      <c r="R978" s="123"/>
      <c r="S978" s="242" t="s">
        <v>34</v>
      </c>
      <c r="T978" s="243"/>
      <c r="U978" s="244" t="s">
        <v>35</v>
      </c>
      <c r="V978" s="245"/>
      <c r="W978" s="123"/>
      <c r="X978" s="242" t="s">
        <v>47</v>
      </c>
      <c r="Y978" s="243"/>
      <c r="Z978" s="244" t="s">
        <v>48</v>
      </c>
      <c r="AA978" s="245"/>
      <c r="AB978" s="127"/>
      <c r="AC978" s="242" t="s">
        <v>63</v>
      </c>
      <c r="AD978" s="243"/>
      <c r="AE978" s="244" t="s">
        <v>8</v>
      </c>
      <c r="AF978" s="245"/>
      <c r="AG978" s="123"/>
      <c r="AH978" s="242" t="s">
        <v>78</v>
      </c>
      <c r="AI978" s="243"/>
      <c r="AJ978" s="244" t="s">
        <v>79</v>
      </c>
      <c r="AK978" s="245"/>
      <c r="AL978" s="127"/>
      <c r="AM978" s="242" t="s">
        <v>67</v>
      </c>
      <c r="AN978" s="243"/>
      <c r="AO978" s="244" t="s">
        <v>66</v>
      </c>
      <c r="AP978" s="245"/>
      <c r="AQ978" s="123"/>
      <c r="AR978" s="242" t="s">
        <v>83</v>
      </c>
      <c r="AS978" s="243"/>
      <c r="AT978" s="244" t="s">
        <v>82</v>
      </c>
      <c r="AU978" s="245"/>
      <c r="AV978" s="127"/>
      <c r="AW978" s="242" t="s">
        <v>71</v>
      </c>
      <c r="AX978" s="243"/>
      <c r="AY978" s="244" t="s">
        <v>70</v>
      </c>
      <c r="AZ978" s="245"/>
      <c r="BA978" s="123"/>
      <c r="BB978" s="124" t="s">
        <v>87</v>
      </c>
      <c r="BC978" s="125"/>
      <c r="BD978" s="122" t="s">
        <v>86</v>
      </c>
      <c r="BE978" s="126"/>
      <c r="BF978" s="127"/>
      <c r="BG978" s="242" t="s">
        <v>74</v>
      </c>
      <c r="BH978" s="243"/>
      <c r="BI978" s="244" t="s">
        <v>75</v>
      </c>
      <c r="BJ978" s="245"/>
      <c r="BK978" s="123"/>
      <c r="BL978" s="242" t="s">
        <v>91</v>
      </c>
      <c r="BM978" s="243"/>
      <c r="BN978" s="244" t="s">
        <v>90</v>
      </c>
      <c r="BO978" s="245"/>
      <c r="BP978" s="123"/>
      <c r="BQ978" s="35" t="s">
        <v>166</v>
      </c>
      <c r="BS978" s="66" t="s">
        <v>121</v>
      </c>
      <c r="BT978" s="65"/>
      <c r="BU978" s="8"/>
      <c r="BV978" s="8"/>
      <c r="BW978" s="88"/>
      <c r="BX978" s="57"/>
      <c r="BY978" s="8"/>
      <c r="BZ978" s="8"/>
      <c r="CA978" s="8"/>
    </row>
    <row r="979" spans="2:79" ht="18.649999999999999" customHeight="1" thickTop="1" thickBot="1">
      <c r="D979" s="15">
        <v>0</v>
      </c>
      <c r="E979" s="145">
        <f t="shared" ref="E979" si="9687">(1/$E$8)*SIN($B976*$F$8)</f>
        <v>0.26179823309058531</v>
      </c>
      <c r="F979" s="15">
        <f t="shared" ref="F979" si="9688">COS($F$8*$B976)</f>
        <v>0.61899528783006741</v>
      </c>
      <c r="G979" s="37">
        <v>0</v>
      </c>
      <c r="I979" s="21">
        <v>0</v>
      </c>
      <c r="J979" s="24">
        <f t="shared" ref="J979" si="9689">(TAN($K$8*$B976))/$J$8</f>
        <v>-2.2110229673114632</v>
      </c>
      <c r="K979" s="22">
        <v>1</v>
      </c>
      <c r="L979" s="23">
        <v>0</v>
      </c>
      <c r="N979" s="21">
        <f t="shared" ref="N979" si="9690">D979*I976+F979*I979-E979*J976-G979*J979</f>
        <v>0</v>
      </c>
      <c r="O979" s="24">
        <f t="shared" ref="O979" si="9691">(D979*J976+E979*I976+F979*J979+G979*I979)</f>
        <v>-1.1068145649592636</v>
      </c>
      <c r="P979" s="22">
        <f t="shared" ref="P979" si="9692">D979*K976+F979*K979-E979*L976-G979*L979</f>
        <v>0.61899528783006741</v>
      </c>
      <c r="Q979" s="23">
        <f t="shared" ref="Q979" si="9693">(D979*L976+E979*K976+F979*L979+G979*K979)</f>
        <v>0</v>
      </c>
      <c r="S979" s="15">
        <v>0</v>
      </c>
      <c r="T979" s="145">
        <f t="shared" ref="T979" si="9694">(1/$T$8)*SIN($B976*$U$8)</f>
        <v>0.33332801045733557</v>
      </c>
      <c r="U979" s="15">
        <f t="shared" ref="U979" si="9695">COS($U$8*$B976)</f>
        <v>-5.6512831277057496E-3</v>
      </c>
      <c r="V979" s="37">
        <v>0</v>
      </c>
      <c r="X979" s="21">
        <f t="shared" ref="X979" si="9696">N979*S976+P979*S979-O979*T976-Q979*T979</f>
        <v>0</v>
      </c>
      <c r="Y979" s="24">
        <f t="shared" ref="Y979" si="9697">(N979*T976+O979*S976+P979*T979+Q979*S979)</f>
        <v>0.2125833902513154</v>
      </c>
      <c r="Z979" s="22">
        <f t="shared" ref="Z979" si="9698">N979*U976+P979*U979-O979*V976-Q979*V979</f>
        <v>3.3168925543214112</v>
      </c>
      <c r="AA979" s="23">
        <f t="shared" ref="AA979" si="9699">(N979*V976+O979*U976+P979*V979+Q979*U979)</f>
        <v>0</v>
      </c>
      <c r="AB979" s="8"/>
      <c r="AC979" s="21">
        <v>0</v>
      </c>
      <c r="AD979" s="24">
        <f t="shared" ref="AD979" si="9700">(TAN($AE$8*$B976))/$AD$8</f>
        <v>-1.5866754896832378</v>
      </c>
      <c r="AE979" s="22">
        <v>1</v>
      </c>
      <c r="AF979" s="23">
        <v>0</v>
      </c>
      <c r="AH979" s="21">
        <f t="shared" ref="AH979" si="9701">X979*AC976+Z979*AC979-Y979*AD976-AA979*AD979</f>
        <v>0</v>
      </c>
      <c r="AI979" s="24">
        <f t="shared" ref="AI979" si="9702">(X979*AD976+Y979*AC976+Z979*AD979+AA979*AC979)</f>
        <v>-5.0502487276032957</v>
      </c>
      <c r="AJ979" s="22">
        <f t="shared" ref="AJ979" si="9703">X979*AE976+Z979*AE979-Y979*AF976-AA979*AF979</f>
        <v>3.3168925543214112</v>
      </c>
      <c r="AK979" s="23">
        <f t="shared" ref="AK979" si="9704">(X979*AF976+Y979*AE976+Z979*AF979+AA979*AE979)</f>
        <v>0</v>
      </c>
      <c r="AL979" s="8"/>
      <c r="AM979" s="15">
        <v>0</v>
      </c>
      <c r="AN979" s="85">
        <f t="shared" ref="AN979" si="9705">(1/$AN$8)*SIN($B976*$AO$8)</f>
        <v>0.33332801045733557</v>
      </c>
      <c r="AO979" s="25">
        <f t="shared" ref="AO979" si="9706">COS($AO$8*$B976)</f>
        <v>-5.6512831277057496E-3</v>
      </c>
      <c r="AP979" s="37">
        <v>0</v>
      </c>
      <c r="AR979" s="21">
        <f t="shared" ref="AR979" si="9707">AH979*AM976+AJ979*AM979-AI979*AN976-AK979*AN979</f>
        <v>0</v>
      </c>
      <c r="AS979" s="24">
        <f t="shared" ref="AS979" si="9708">(AH979*AN976+AI979*AM976+AJ979*AN979+AK979*AM979)</f>
        <v>1.1341535814577277</v>
      </c>
      <c r="AT979" s="22">
        <f t="shared" ref="AT979" si="9709">AH979*AO976+AJ979*AO979-AI979*AP976-AK979*AP979</f>
        <v>15.131759547251624</v>
      </c>
      <c r="AU979" s="23">
        <f t="shared" ref="AU979" si="9710">(AH979*AP976+AI979*AO976+AJ979*AP979+AK979*AO979)</f>
        <v>0</v>
      </c>
      <c r="AV979" s="8"/>
      <c r="AW979" s="21">
        <v>0</v>
      </c>
      <c r="AX979" s="24">
        <f t="shared" ref="AX979" si="9711">(TAN($AY$8*$B976))/$AX$8</f>
        <v>-2.2110229673114632</v>
      </c>
      <c r="AY979" s="22">
        <v>1</v>
      </c>
      <c r="AZ979" s="23">
        <v>0</v>
      </c>
      <c r="BB979" s="21">
        <f t="shared" ref="BB979" si="9712">AR979*AW976+AT979*AW979-AS979*AX976-AU979*AX979</f>
        <v>0</v>
      </c>
      <c r="BC979" s="24">
        <f t="shared" ref="BC979" si="9713">(AR979*AX976+AS979*AW976+AT979*AX979+AU979*AW979)</f>
        <v>-32.322514313350126</v>
      </c>
      <c r="BD979" s="22">
        <f t="shared" ref="BD979" si="9714">AR979*AY976+AT979*AY979-AS979*AZ976-AU979*AZ979</f>
        <v>15.131759547251624</v>
      </c>
      <c r="BE979" s="23">
        <f t="shared" ref="BE979" si="9715">(AR979*AZ976+AS979*AY976+AT979*AZ979+AU979*AY979)</f>
        <v>0</v>
      </c>
      <c r="BF979" s="8"/>
      <c r="BG979" s="15">
        <v>0</v>
      </c>
      <c r="BH979" s="85">
        <f t="shared" ref="BH979" si="9716">(1/$BH$8)*SIN($B976*$BI$8)</f>
        <v>0.26180425708161453</v>
      </c>
      <c r="BI979" s="25">
        <f t="shared" ref="BI979" si="9717">COS($BI$8*$B976)</f>
        <v>0.61897235702856301</v>
      </c>
      <c r="BJ979" s="37">
        <v>0</v>
      </c>
      <c r="BL979" s="21">
        <f t="shared" ref="BL979" si="9718">BB979*BG976+BD979*BG979-BC979*BH976-BE979*BH979</f>
        <v>0</v>
      </c>
      <c r="BM979" s="24">
        <f t="shared" ref="BM979" si="9719">(BB979*BH976+BC979*BG976+BD979*BH979+BE979*BG979)</f>
        <v>-16.045183803017952</v>
      </c>
      <c r="BN979" s="22">
        <f t="shared" ref="BN979" si="9720">BB979*BI976+BD979*BI979-BC979*BJ976-BE979*BJ979</f>
        <v>85.525687494300143</v>
      </c>
      <c r="BO979" s="23">
        <f t="shared" ref="BO979" si="9721">(BB979*BJ976+BC979*BI976+BD979*BJ979+BE979*BI979)</f>
        <v>0</v>
      </c>
      <c r="BQ979" s="38">
        <f t="shared" ref="BQ979" si="9722">(180/PI())*ATAN(-1*(($BL$8*BM976+BO976+$BL$8*BM979+BO979)/($BL$8*BL976+BN976+$BL$8*BL979+BN979)))</f>
        <v>-68.745436200637556</v>
      </c>
      <c r="BS979" s="67">
        <f t="shared" ref="BS979" si="9723">20*LOG(((($BL$8*BL976+BN976-$BL$8*BL979-BN979)^2+($BL$8*BM976+BO976-$BL$8*BM979-BO979)^2)/(($BL$8*BL976+BN976+$BL$8*BL979+BN979)^2+($BL$8*BM976+BO976+$BL$8*BM979+BO979)^2))^0.5)</f>
        <v>-7.8031536574071184E-5</v>
      </c>
      <c r="BT979" s="65"/>
      <c r="BU979" s="8"/>
      <c r="BV979" s="8"/>
      <c r="BW979" s="88"/>
      <c r="BX979" s="57"/>
      <c r="BY979" s="8"/>
      <c r="BZ979" s="8"/>
      <c r="CA979" s="8"/>
    </row>
    <row r="980" spans="2:79" ht="18.649999999999999" customHeight="1">
      <c r="BS980" s="32"/>
      <c r="BU980" s="8"/>
      <c r="BV980" s="8"/>
      <c r="BW980" s="88"/>
      <c r="BX980" s="57"/>
      <c r="BY980" s="8"/>
      <c r="BZ980" s="8"/>
      <c r="CA980" s="8"/>
    </row>
    <row r="981" spans="2:79" ht="18.649999999999999" customHeight="1" thickBot="1">
      <c r="D981" s="8"/>
      <c r="E981" s="8" t="s">
        <v>93</v>
      </c>
      <c r="F981" s="8"/>
      <c r="G981" s="8"/>
      <c r="H981" s="8"/>
      <c r="I981" s="8"/>
      <c r="J981" s="8" t="s">
        <v>94</v>
      </c>
      <c r="K981" s="8"/>
      <c r="L981" s="8"/>
      <c r="M981" s="8"/>
      <c r="N981" s="8"/>
      <c r="O981" s="8" t="s">
        <v>95</v>
      </c>
      <c r="P981" s="8"/>
      <c r="Q981" s="8"/>
      <c r="R981" s="8"/>
      <c r="S981" s="8"/>
      <c r="T981" s="8" t="s">
        <v>96</v>
      </c>
      <c r="U981" s="8"/>
      <c r="V981" s="8"/>
      <c r="W981" s="8"/>
      <c r="X981" s="8"/>
      <c r="Y981" s="8" t="s">
        <v>97</v>
      </c>
      <c r="Z981" s="8"/>
      <c r="AA981" s="8"/>
      <c r="AB981" s="8"/>
      <c r="AC981" s="8"/>
      <c r="AD981" s="8" t="s">
        <v>98</v>
      </c>
      <c r="AE981" s="8"/>
      <c r="AF981" s="8"/>
      <c r="AG981" s="8"/>
      <c r="AH981" s="8"/>
      <c r="AI981" s="8" t="s">
        <v>99</v>
      </c>
      <c r="AJ981" s="8"/>
      <c r="AK981" s="8"/>
      <c r="AL981" s="8"/>
      <c r="AM981" s="8"/>
      <c r="AN981" s="8" t="s">
        <v>96</v>
      </c>
      <c r="AO981" s="8"/>
      <c r="AP981" s="8"/>
      <c r="AQ981" s="8"/>
      <c r="AR981" s="8"/>
      <c r="AS981" s="8" t="s">
        <v>100</v>
      </c>
      <c r="AT981" s="8"/>
      <c r="AU981" s="8"/>
      <c r="AV981" s="8"/>
      <c r="AW981" s="8"/>
      <c r="AX981" s="8" t="s">
        <v>94</v>
      </c>
      <c r="AY981" s="8"/>
      <c r="AZ981" s="8"/>
      <c r="BA981" s="8"/>
      <c r="BB981" s="8"/>
      <c r="BC981" s="8" t="s">
        <v>101</v>
      </c>
      <c r="BD981" s="8"/>
      <c r="BE981" s="8"/>
      <c r="BF981" s="8"/>
      <c r="BG981" s="8"/>
      <c r="BH981" s="8" t="s">
        <v>96</v>
      </c>
      <c r="BI981" s="8"/>
      <c r="BJ981" s="8"/>
      <c r="BK981" s="8"/>
      <c r="BL981" s="8"/>
      <c r="BM981" s="8" t="s">
        <v>102</v>
      </c>
      <c r="BN981" s="8"/>
      <c r="BO981" s="8"/>
      <c r="BP981" s="8"/>
      <c r="BU981" s="8"/>
      <c r="BV981" s="8"/>
      <c r="BW981" s="88"/>
      <c r="BX981" s="57"/>
      <c r="BY981" s="8"/>
      <c r="BZ981" s="8"/>
      <c r="CA981" s="8"/>
    </row>
    <row r="982" spans="2:79" ht="18.649999999999999" customHeight="1" thickBot="1">
      <c r="B982" s="16"/>
      <c r="D982" s="250" t="s">
        <v>22</v>
      </c>
      <c r="E982" s="251"/>
      <c r="F982" s="252" t="s">
        <v>23</v>
      </c>
      <c r="G982" s="253"/>
      <c r="H982" s="123"/>
      <c r="I982" s="242" t="s">
        <v>1</v>
      </c>
      <c r="J982" s="243"/>
      <c r="K982" s="244" t="s">
        <v>2</v>
      </c>
      <c r="L982" s="245"/>
      <c r="M982" s="123"/>
      <c r="N982" s="242" t="s">
        <v>43</v>
      </c>
      <c r="O982" s="243"/>
      <c r="P982" s="244" t="s">
        <v>44</v>
      </c>
      <c r="Q982" s="245"/>
      <c r="R982" s="123"/>
      <c r="S982" s="242" t="s">
        <v>32</v>
      </c>
      <c r="T982" s="243"/>
      <c r="U982" s="244" t="s">
        <v>33</v>
      </c>
      <c r="V982" s="245"/>
      <c r="W982" s="123"/>
      <c r="X982" s="242" t="s">
        <v>45</v>
      </c>
      <c r="Y982" s="243"/>
      <c r="Z982" s="244" t="s">
        <v>46</v>
      </c>
      <c r="AA982" s="245"/>
      <c r="AB982" s="127"/>
      <c r="AC982" s="242" t="s">
        <v>62</v>
      </c>
      <c r="AD982" s="243"/>
      <c r="AE982" s="244" t="s">
        <v>3</v>
      </c>
      <c r="AF982" s="245"/>
      <c r="AG982" s="123"/>
      <c r="AH982" s="242" t="s">
        <v>76</v>
      </c>
      <c r="AI982" s="243"/>
      <c r="AJ982" s="244" t="s">
        <v>77</v>
      </c>
      <c r="AK982" s="245"/>
      <c r="AL982" s="127"/>
      <c r="AM982" s="242" t="s">
        <v>64</v>
      </c>
      <c r="AN982" s="243"/>
      <c r="AO982" s="244" t="s">
        <v>65</v>
      </c>
      <c r="AP982" s="245"/>
      <c r="AQ982" s="123"/>
      <c r="AR982" s="242" t="s">
        <v>80</v>
      </c>
      <c r="AS982" s="243"/>
      <c r="AT982" s="244" t="s">
        <v>81</v>
      </c>
      <c r="AU982" s="245"/>
      <c r="AV982" s="127"/>
      <c r="AW982" s="242" t="s">
        <v>68</v>
      </c>
      <c r="AX982" s="243"/>
      <c r="AY982" s="244" t="s">
        <v>69</v>
      </c>
      <c r="AZ982" s="245"/>
      <c r="BA982" s="123"/>
      <c r="BB982" s="246" t="s">
        <v>84</v>
      </c>
      <c r="BC982" s="247"/>
      <c r="BD982" s="248" t="s">
        <v>85</v>
      </c>
      <c r="BE982" s="249"/>
      <c r="BF982" s="127"/>
      <c r="BG982" s="242" t="s">
        <v>72</v>
      </c>
      <c r="BH982" s="243"/>
      <c r="BI982" s="244" t="s">
        <v>73</v>
      </c>
      <c r="BJ982" s="245"/>
      <c r="BK982" s="123"/>
      <c r="BL982" s="242" t="s">
        <v>88</v>
      </c>
      <c r="BM982" s="243"/>
      <c r="BN982" s="244" t="s">
        <v>89</v>
      </c>
      <c r="BO982" s="245"/>
      <c r="BP982" s="123"/>
      <c r="BQ982" s="19" t="s">
        <v>165</v>
      </c>
      <c r="BS982" s="63" t="s">
        <v>120</v>
      </c>
      <c r="BT982" s="4"/>
      <c r="BU982" s="8"/>
      <c r="BV982" s="8"/>
      <c r="BW982" s="88"/>
      <c r="BX982" s="57"/>
      <c r="BY982" s="8"/>
      <c r="BZ982" s="8"/>
      <c r="CA982" s="8"/>
    </row>
    <row r="983" spans="2:79" ht="18.649999999999999" customHeight="1" thickTop="1" thickBot="1">
      <c r="B983" s="39">
        <v>2.74</v>
      </c>
      <c r="D983" s="25">
        <f t="shared" ref="D983" si="9724">COS($F$8*$B983)</f>
        <v>0.61376495590244984</v>
      </c>
      <c r="E983" s="26">
        <v>0</v>
      </c>
      <c r="F983" s="10">
        <v>0</v>
      </c>
      <c r="G983" s="85">
        <f t="shared" ref="G983" si="9725">$E$8*SIN($B983*$F$8)</f>
        <v>2.3684664258026911</v>
      </c>
      <c r="I983" s="21">
        <v>1</v>
      </c>
      <c r="J983" s="24">
        <v>0</v>
      </c>
      <c r="K983" s="22">
        <v>0</v>
      </c>
      <c r="L983" s="23">
        <v>0</v>
      </c>
      <c r="N983" s="21">
        <f t="shared" ref="N983" si="9726">D983*I983+F983*I986-E983*J983-G983*J986</f>
        <v>5.6736502857797362</v>
      </c>
      <c r="O983" s="24">
        <f t="shared" ref="O983" si="9727">(D983*J983+E983*I983+F983*J986+G983*I986)</f>
        <v>0</v>
      </c>
      <c r="P983" s="22">
        <f t="shared" ref="P983" si="9728">D983*K983+F983*K986-E983*L983-G983*L986</f>
        <v>0</v>
      </c>
      <c r="Q983" s="23">
        <f t="shared" ref="Q983" si="9729">(D983*L983+E983*K983+F983*L986+G983*K986)</f>
        <v>2.3684664258026911</v>
      </c>
      <c r="S983" s="25">
        <f t="shared" ref="S983" si="9730">COS($U$8*$B983)</f>
        <v>-1.7241985559061306E-2</v>
      </c>
      <c r="T983" s="26">
        <v>0</v>
      </c>
      <c r="U983" s="10">
        <v>0</v>
      </c>
      <c r="V983" s="85">
        <f t="shared" ref="V983" si="9731">$T$8*SIN($B983*$U$8)</f>
        <v>2.9995540377539176</v>
      </c>
      <c r="X983" s="21">
        <f t="shared" ref="X983" si="9732">N983*S983+P983*S986-O983*T983-Q983*T986</f>
        <v>-0.88719644416136179</v>
      </c>
      <c r="Y983" s="24">
        <f t="shared" ref="Y983" si="9733">(N983*T983+O983*S983+P983*T986+Q983*S986)</f>
        <v>0</v>
      </c>
      <c r="Z983" s="22">
        <f t="shared" ref="Z983" si="9734">N983*U983+P983*U986-O983*V983-Q983*V986</f>
        <v>0</v>
      </c>
      <c r="AA983" s="23">
        <f t="shared" ref="AA983" si="9735">(N983*V983+O983*U983+P983*V986+Q983*U986)</f>
        <v>16.977583559603467</v>
      </c>
      <c r="AB983" s="8"/>
      <c r="AC983" s="21">
        <v>1</v>
      </c>
      <c r="AD983" s="24">
        <v>0</v>
      </c>
      <c r="AE983" s="22">
        <v>0</v>
      </c>
      <c r="AF983" s="23">
        <v>0</v>
      </c>
      <c r="AH983" s="21">
        <f t="shared" ref="AH983" si="9736">X983*AC983+Z983*AC986-Y983*AD983-AA983*AD986</f>
        <v>25.149905431035425</v>
      </c>
      <c r="AI983" s="24">
        <f t="shared" ref="AI983" si="9737">(X983*AD983+Y983*AC983+Z983*AD986+AA983*AC986)</f>
        <v>0</v>
      </c>
      <c r="AJ983" s="22">
        <f t="shared" ref="AJ983" si="9738">X983*AE983+Z983*AE986-Y983*AF983-AA983*AF986</f>
        <v>0</v>
      </c>
      <c r="AK983" s="23">
        <f t="shared" ref="AK983" si="9739">(X983*AF983+Y983*AE983+Z983*AF986+AA983*AE986)</f>
        <v>16.977583559603467</v>
      </c>
      <c r="AL983" s="8"/>
      <c r="AM983" s="25">
        <f t="shared" ref="AM983" si="9740">COS($AO$8*$B983)</f>
        <v>-1.7241985559061306E-2</v>
      </c>
      <c r="AN983" s="26">
        <v>0</v>
      </c>
      <c r="AO983" s="10">
        <v>0</v>
      </c>
      <c r="AP983" s="85">
        <f t="shared" ref="AP983" si="9741">$AN$8*SIN($B983*$AO$8)</f>
        <v>2.9995540377539176</v>
      </c>
      <c r="AR983" s="21">
        <f t="shared" ref="AR983" si="9742">AH983*AM983+AJ983*AM986-AI983*AN983-AK983*AN986</f>
        <v>-6.0919875637551266</v>
      </c>
      <c r="AS983" s="24">
        <f t="shared" ref="AS983" si="9743">(AH983*AN983+AI983*AM983+AJ983*AN986+AK983*AM986)</f>
        <v>0</v>
      </c>
      <c r="AT983" s="22">
        <f t="shared" ref="AT983" si="9744">AH983*AO983+AJ983*AO986-AI983*AP983-AK983*AP986</f>
        <v>0</v>
      </c>
      <c r="AU983" s="23">
        <f t="shared" ref="AU983" si="9745">(AH983*AP983+AI983*AO983+AJ983*AP986+AK983*AO986)</f>
        <v>75.14577313422906</v>
      </c>
      <c r="AV983" s="8"/>
      <c r="AW983" s="21">
        <v>1</v>
      </c>
      <c r="AX983" s="24">
        <v>0</v>
      </c>
      <c r="AY983" s="22">
        <v>0</v>
      </c>
      <c r="AZ983" s="23">
        <v>0</v>
      </c>
      <c r="BB983" s="21">
        <f t="shared" ref="BB983" si="9746">AR983*AW983+AT983*AW986-AS983*AX983-AU983*AX986</f>
        <v>154.44606817638899</v>
      </c>
      <c r="BC983" s="24">
        <f t="shared" ref="BC983" si="9747">(AR983*AX983+AS983*AW983+AT983*AX986+AU983*AW986)</f>
        <v>0</v>
      </c>
      <c r="BD983" s="22">
        <f t="shared" ref="BD983" si="9748">AR983*AY983+AT983*AY986-AS983*AZ983-AU983*AZ986</f>
        <v>0</v>
      </c>
      <c r="BE983" s="23">
        <f t="shared" ref="BE983" si="9749">(AR983*AZ983+AS983*AY983+AT983*AZ986+AU983*AY986)</f>
        <v>75.14577313422906</v>
      </c>
      <c r="BF983" s="8"/>
      <c r="BG983" s="25">
        <f t="shared" ref="BG983" si="9750">COS($BI$8*$B983)</f>
        <v>0.61374173608108518</v>
      </c>
      <c r="BH983" s="26">
        <v>0</v>
      </c>
      <c r="BI983" s="10">
        <v>0</v>
      </c>
      <c r="BJ983" s="85">
        <f t="shared" ref="BJ983" si="9751">$BH$8*SIN($B983*$BI$8)</f>
        <v>2.3685205788697679</v>
      </c>
      <c r="BL983" s="21">
        <f t="shared" ref="BL983" si="9752">BB983*BG983+BD983*BG986-BC983*BH983-BE983*BH986</f>
        <v>75.013963559752341</v>
      </c>
      <c r="BM983" s="24">
        <f t="shared" ref="BM983" si="9753">(BB983*BH983+BC983*BG983+BD983*BH986+BE983*BG986)</f>
        <v>0</v>
      </c>
      <c r="BN983" s="22">
        <f t="shared" ref="BN983" si="9754">BB983*BI983+BD983*BI986-BC983*BJ983-BE983*BJ986</f>
        <v>0</v>
      </c>
      <c r="BO983" s="23">
        <f t="shared" ref="BO983" si="9755">(BB983*BJ983+BC983*BI983+BD983*BJ986+BE983*BI986)</f>
        <v>411.92878806385761</v>
      </c>
      <c r="BQ983" s="27">
        <f t="shared" ref="BQ983" si="9756">20*LOG((2*$BL$8)/(($BL$8*BL983+BN983+$BL$8*BL986+BN986)^2+($BL$8*BM983+BO983+$BL$8*BM986+BO986)^2)^0.5)</f>
        <v>-46.55927680989079</v>
      </c>
      <c r="BS983" s="64">
        <f t="shared" ref="BS983" si="9757">((BL983^2+BM983^2)/(BL986^2+BM986^2))^0.5</f>
        <v>5.4919535453487667</v>
      </c>
      <c r="BT983" s="4"/>
      <c r="BU983" s="8"/>
      <c r="BV983" s="8"/>
      <c r="BW983" s="88"/>
      <c r="BX983" s="57"/>
      <c r="BY983" s="8"/>
      <c r="BZ983" s="8"/>
      <c r="CA983" s="8"/>
    </row>
    <row r="984" spans="2:79" ht="18.649999999999999" customHeight="1" thickBot="1">
      <c r="D984" s="25"/>
      <c r="E984" s="10"/>
      <c r="F984" s="10"/>
      <c r="G984" s="31"/>
      <c r="I984" s="29"/>
      <c r="L984" s="30"/>
      <c r="N984" s="29"/>
      <c r="Q984" s="30"/>
      <c r="S984" s="29"/>
      <c r="V984" s="30"/>
      <c r="X984" s="29"/>
      <c r="AA984" s="30"/>
      <c r="AC984" s="29"/>
      <c r="AF984" s="30"/>
      <c r="AH984" s="29"/>
      <c r="AK984" s="30"/>
      <c r="AM984" s="29"/>
      <c r="AP984" s="30"/>
      <c r="AR984" s="29"/>
      <c r="AU984" s="30"/>
      <c r="AW984" s="29"/>
      <c r="AZ984" s="30"/>
      <c r="BB984" s="29"/>
      <c r="BE984" s="30"/>
      <c r="BG984" s="29"/>
      <c r="BJ984" s="30"/>
      <c r="BL984" s="29"/>
      <c r="BO984" s="30"/>
      <c r="BS984" s="65"/>
      <c r="BT984" s="65"/>
      <c r="BU984" s="8"/>
      <c r="BV984" s="8"/>
      <c r="BW984" s="88"/>
      <c r="BX984" s="57"/>
      <c r="BY984" s="8"/>
      <c r="BZ984" s="8"/>
      <c r="CA984" s="8"/>
    </row>
    <row r="985" spans="2:79" ht="18.649999999999999" customHeight="1" thickBot="1">
      <c r="D985" s="254" t="s">
        <v>24</v>
      </c>
      <c r="E985" s="255"/>
      <c r="F985" s="256" t="s">
        <v>25</v>
      </c>
      <c r="G985" s="257"/>
      <c r="H985" s="123"/>
      <c r="I985" s="242" t="s">
        <v>4</v>
      </c>
      <c r="J985" s="243"/>
      <c r="K985" s="244" t="s">
        <v>5</v>
      </c>
      <c r="L985" s="245"/>
      <c r="M985" s="123"/>
      <c r="N985" s="242" t="s">
        <v>6</v>
      </c>
      <c r="O985" s="243"/>
      <c r="P985" s="244" t="s">
        <v>7</v>
      </c>
      <c r="Q985" s="245"/>
      <c r="R985" s="123"/>
      <c r="S985" s="242" t="s">
        <v>34</v>
      </c>
      <c r="T985" s="243"/>
      <c r="U985" s="244" t="s">
        <v>35</v>
      </c>
      <c r="V985" s="245"/>
      <c r="W985" s="123"/>
      <c r="X985" s="242" t="s">
        <v>47</v>
      </c>
      <c r="Y985" s="243"/>
      <c r="Z985" s="244" t="s">
        <v>48</v>
      </c>
      <c r="AA985" s="245"/>
      <c r="AB985" s="127"/>
      <c r="AC985" s="242" t="s">
        <v>63</v>
      </c>
      <c r="AD985" s="243"/>
      <c r="AE985" s="244" t="s">
        <v>8</v>
      </c>
      <c r="AF985" s="245"/>
      <c r="AG985" s="123"/>
      <c r="AH985" s="242" t="s">
        <v>78</v>
      </c>
      <c r="AI985" s="243"/>
      <c r="AJ985" s="244" t="s">
        <v>79</v>
      </c>
      <c r="AK985" s="245"/>
      <c r="AL985" s="127"/>
      <c r="AM985" s="242" t="s">
        <v>67</v>
      </c>
      <c r="AN985" s="243"/>
      <c r="AO985" s="244" t="s">
        <v>66</v>
      </c>
      <c r="AP985" s="245"/>
      <c r="AQ985" s="123"/>
      <c r="AR985" s="242" t="s">
        <v>83</v>
      </c>
      <c r="AS985" s="243"/>
      <c r="AT985" s="244" t="s">
        <v>82</v>
      </c>
      <c r="AU985" s="245"/>
      <c r="AV985" s="127"/>
      <c r="AW985" s="242" t="s">
        <v>71</v>
      </c>
      <c r="AX985" s="243"/>
      <c r="AY985" s="244" t="s">
        <v>70</v>
      </c>
      <c r="AZ985" s="245"/>
      <c r="BA985" s="123"/>
      <c r="BB985" s="124" t="s">
        <v>87</v>
      </c>
      <c r="BC985" s="125"/>
      <c r="BD985" s="122" t="s">
        <v>86</v>
      </c>
      <c r="BE985" s="126"/>
      <c r="BF985" s="127"/>
      <c r="BG985" s="242" t="s">
        <v>74</v>
      </c>
      <c r="BH985" s="243"/>
      <c r="BI985" s="244" t="s">
        <v>75</v>
      </c>
      <c r="BJ985" s="245"/>
      <c r="BK985" s="123"/>
      <c r="BL985" s="242" t="s">
        <v>91</v>
      </c>
      <c r="BM985" s="243"/>
      <c r="BN985" s="244" t="s">
        <v>90</v>
      </c>
      <c r="BO985" s="245"/>
      <c r="BP985" s="123"/>
      <c r="BQ985" s="35" t="s">
        <v>166</v>
      </c>
      <c r="BS985" s="66" t="s">
        <v>121</v>
      </c>
      <c r="BT985" s="65"/>
      <c r="BU985" s="8"/>
      <c r="BV985" s="8"/>
      <c r="BW985" s="88"/>
      <c r="BX985" s="57"/>
      <c r="BY985" s="8"/>
      <c r="BZ985" s="8"/>
      <c r="CA985" s="8"/>
    </row>
    <row r="986" spans="2:79" ht="18.649999999999999" customHeight="1" thickTop="1" thickBot="1">
      <c r="D986" s="15">
        <v>0</v>
      </c>
      <c r="E986" s="145">
        <f t="shared" ref="E986" si="9758">(1/$E$8)*SIN($B983*$F$8)</f>
        <v>0.26316293620029896</v>
      </c>
      <c r="F986" s="15">
        <f t="shared" ref="F986" si="9759">COS($F$8*$B983)</f>
        <v>0.61376495590244984</v>
      </c>
      <c r="G986" s="37">
        <v>0</v>
      </c>
      <c r="I986" s="21">
        <v>0</v>
      </c>
      <c r="J986" s="24">
        <f t="shared" ref="J986" si="9760">(TAN($K$8*$B983))/$J$8</f>
        <v>-2.1363551008169575</v>
      </c>
      <c r="K986" s="22">
        <v>1</v>
      </c>
      <c r="L986" s="23">
        <v>0</v>
      </c>
      <c r="N986" s="21">
        <f t="shared" ref="N986" si="9761">D986*I983+F986*I986-E986*J983-G986*J986</f>
        <v>0</v>
      </c>
      <c r="O986" s="24">
        <f t="shared" ref="O986" si="9762">(D986*J983+E986*I983+F986*J986+G986*I986)</f>
        <v>-1.0480569580445946</v>
      </c>
      <c r="P986" s="22">
        <f t="shared" ref="P986" si="9763">D986*K983+F986*K986-E986*L983-G986*L986</f>
        <v>0.61376495590244984</v>
      </c>
      <c r="Q986" s="23">
        <f t="shared" ref="Q986" si="9764">(D986*L983+E986*K983+F986*L986+G986*K986)</f>
        <v>0</v>
      </c>
      <c r="S986" s="15">
        <v>0</v>
      </c>
      <c r="T986" s="145">
        <f t="shared" ref="T986" si="9765">(1/$T$8)*SIN($B983*$U$8)</f>
        <v>0.33328378197265751</v>
      </c>
      <c r="U986" s="15">
        <f t="shared" ref="U986" si="9766">COS($U$8*$B983)</f>
        <v>-1.7241985559061306E-2</v>
      </c>
      <c r="V986" s="37">
        <v>0</v>
      </c>
      <c r="X986" s="21">
        <f t="shared" ref="X986" si="9767">N986*S983+P986*S986-O986*T983-Q986*T986</f>
        <v>0</v>
      </c>
      <c r="Y986" s="24">
        <f t="shared" ref="Y986" si="9768">(N986*T983+O986*S983+P986*T986+Q986*S986)</f>
        <v>0.22262848868112847</v>
      </c>
      <c r="Z986" s="22">
        <f t="shared" ref="Z986" si="9769">N986*U983+P986*U986-O986*V983-Q986*V986</f>
        <v>3.1331209537924245</v>
      </c>
      <c r="AA986" s="23">
        <f t="shared" ref="AA986" si="9770">(N986*V983+O986*U983+P986*V986+Q986*U986)</f>
        <v>0</v>
      </c>
      <c r="AB986" s="8"/>
      <c r="AC986" s="21">
        <v>0</v>
      </c>
      <c r="AD986" s="24">
        <f t="shared" ref="AD986" si="9771">(TAN($AE$8*$B983))/$AD$8</f>
        <v>-1.5336164763252631</v>
      </c>
      <c r="AE986" s="22">
        <v>1</v>
      </c>
      <c r="AF986" s="23">
        <v>0</v>
      </c>
      <c r="AH986" s="21">
        <f t="shared" ref="AH986" si="9772">X986*AC983+Z986*AC986-Y986*AD983-AA986*AD986</f>
        <v>0</v>
      </c>
      <c r="AI986" s="24">
        <f t="shared" ref="AI986" si="9773">(X986*AD983+Y986*AC983+Z986*AD986+AA986*AC986)</f>
        <v>-4.5823774283748566</v>
      </c>
      <c r="AJ986" s="22">
        <f t="shared" ref="AJ986" si="9774">X986*AE983+Z986*AE986-Y986*AF983-AA986*AF986</f>
        <v>3.1331209537924245</v>
      </c>
      <c r="AK986" s="23">
        <f t="shared" ref="AK986" si="9775">(X986*AF983+Y986*AE983+Z986*AF986+AA986*AE986)</f>
        <v>0</v>
      </c>
      <c r="AL986" s="8"/>
      <c r="AM986" s="15">
        <v>0</v>
      </c>
      <c r="AN986" s="85">
        <f t="shared" ref="AN986" si="9776">(1/$AN$8)*SIN($B983*$AO$8)</f>
        <v>0.33328378197265751</v>
      </c>
      <c r="AO986" s="25">
        <f t="shared" ref="AO986" si="9777">COS($AO$8*$B983)</f>
        <v>-1.7241985559061306E-2</v>
      </c>
      <c r="AP986" s="37">
        <v>0</v>
      </c>
      <c r="AR986" s="21">
        <f t="shared" ref="AR986" si="9778">AH986*AM983+AJ986*AM986-AI986*AN983-AK986*AN986</f>
        <v>0</v>
      </c>
      <c r="AS986" s="24">
        <f t="shared" ref="AS986" si="9779">(AH986*AN983+AI986*AM983+AJ986*AN986+AK986*AM986)</f>
        <v>1.1232276863039268</v>
      </c>
      <c r="AT986" s="22">
        <f t="shared" ref="AT986" si="9780">AH986*AO983+AJ986*AO986-AI986*AP983-AK986*AP986</f>
        <v>13.691067491554133</v>
      </c>
      <c r="AU986" s="23">
        <f t="shared" ref="AU986" si="9781">(AH986*AP983+AI986*AO983+AJ986*AP986+AK986*AO986)</f>
        <v>0</v>
      </c>
      <c r="AV986" s="8"/>
      <c r="AW986" s="21">
        <v>0</v>
      </c>
      <c r="AX986" s="24">
        <f t="shared" ref="AX986" si="9782">(TAN($AY$8*$B983))/$AX$8</f>
        <v>-2.1363551008169575</v>
      </c>
      <c r="AY986" s="22">
        <v>1</v>
      </c>
      <c r="AZ986" s="23">
        <v>0</v>
      </c>
      <c r="BB986" s="21">
        <f t="shared" ref="BB986" si="9783">AR986*AW983+AT986*AW986-AS986*AX983-AU986*AX986</f>
        <v>0</v>
      </c>
      <c r="BC986" s="24">
        <f t="shared" ref="BC986" si="9784">(AR986*AX983+AS986*AW983+AT986*AX986+AU986*AW986)</f>
        <v>-28.12575418490697</v>
      </c>
      <c r="BD986" s="22">
        <f t="shared" ref="BD986" si="9785">AR986*AY983+AT986*AY986-AS986*AZ983-AU986*AZ986</f>
        <v>13.691067491554133</v>
      </c>
      <c r="BE986" s="23">
        <f t="shared" ref="BE986" si="9786">(AR986*AZ983+AS986*AY983+AT986*AZ986+AU986*AY986)</f>
        <v>0</v>
      </c>
      <c r="BF986" s="8"/>
      <c r="BG986" s="15">
        <v>0</v>
      </c>
      <c r="BH986" s="85">
        <f t="shared" ref="BH986" si="9787">(1/$BH$8)*SIN($B983*$BI$8)</f>
        <v>0.26316895320775197</v>
      </c>
      <c r="BI986" s="25">
        <f t="shared" ref="BI986" si="9788">COS($BI$8*$B983)</f>
        <v>0.61374173608108518</v>
      </c>
      <c r="BJ986" s="37">
        <v>0</v>
      </c>
      <c r="BL986" s="21">
        <f t="shared" ref="BL986" si="9789">BB986*BG983+BD986*BG986-BC986*BH983-BE986*BH986</f>
        <v>0</v>
      </c>
      <c r="BM986" s="24">
        <f t="shared" ref="BM986" si="9790">(BB986*BH983+BC986*BG983+BD986*BH986+BE986*BG986)</f>
        <v>-13.658885301985666</v>
      </c>
      <c r="BN986" s="22">
        <f t="shared" ref="BN986" si="9791">BB986*BI983+BD986*BI986-BC986*BJ983-BE986*BJ986</f>
        <v>75.019207114254399</v>
      </c>
      <c r="BO986" s="23">
        <f t="shared" ref="BO986" si="9792">(BB986*BJ983+BC986*BI983+BD986*BJ986+BE986*BI986)</f>
        <v>0</v>
      </c>
      <c r="BQ986" s="38">
        <f t="shared" ref="BQ986" si="9793">(180/PI())*ATAN(-1*(($BL$8*BM983+BO983+$BL$8*BM986+BO986)/($BL$8*BL983+BN983+$BL$8*BL986+BN986)))</f>
        <v>-69.357991180195171</v>
      </c>
      <c r="BS986" s="67">
        <f t="shared" ref="BS986" si="9794">20*LOG(((($BL$8*BL983+BN983-$BL$8*BL986-BN986)^2+($BL$8*BM983+BO983-$BL$8*BM986-BO986)^2)/(($BL$8*BL983+BN983+$BL$8*BL986+BN986)^2+($BL$8*BM983+BO983+$BL$8*BM986+BO986)^2))^0.5)</f>
        <v>-9.5909455581482064E-5</v>
      </c>
      <c r="BT986" s="65"/>
      <c r="BU986" s="8"/>
      <c r="BV986" s="8"/>
      <c r="BW986" s="88"/>
      <c r="BX986" s="57"/>
      <c r="BY986" s="8"/>
      <c r="BZ986" s="8"/>
      <c r="CA986" s="8"/>
    </row>
    <row r="987" spans="2:79" ht="18.649999999999999" customHeight="1">
      <c r="BS987" s="32"/>
      <c r="BU987" s="8"/>
      <c r="BV987" s="8"/>
      <c r="BW987" s="88"/>
      <c r="BX987" s="57"/>
      <c r="BY987" s="8"/>
      <c r="BZ987" s="8"/>
      <c r="CA987" s="8"/>
    </row>
    <row r="988" spans="2:79" ht="18.649999999999999" customHeight="1" thickBot="1">
      <c r="D988" s="8"/>
      <c r="E988" s="8" t="s">
        <v>93</v>
      </c>
      <c r="F988" s="8"/>
      <c r="G988" s="8"/>
      <c r="H988" s="8"/>
      <c r="I988" s="8"/>
      <c r="J988" s="8" t="s">
        <v>94</v>
      </c>
      <c r="K988" s="8"/>
      <c r="L988" s="8"/>
      <c r="M988" s="8"/>
      <c r="N988" s="8"/>
      <c r="O988" s="8" t="s">
        <v>95</v>
      </c>
      <c r="P988" s="8"/>
      <c r="Q988" s="8"/>
      <c r="R988" s="8"/>
      <c r="S988" s="8"/>
      <c r="T988" s="8" t="s">
        <v>96</v>
      </c>
      <c r="U988" s="8"/>
      <c r="V988" s="8"/>
      <c r="W988" s="8"/>
      <c r="X988" s="8"/>
      <c r="Y988" s="8" t="s">
        <v>97</v>
      </c>
      <c r="Z988" s="8"/>
      <c r="AA988" s="8"/>
      <c r="AB988" s="8"/>
      <c r="AC988" s="8"/>
      <c r="AD988" s="8" t="s">
        <v>98</v>
      </c>
      <c r="AE988" s="8"/>
      <c r="AF988" s="8"/>
      <c r="AG988" s="8"/>
      <c r="AH988" s="8"/>
      <c r="AI988" s="8" t="s">
        <v>99</v>
      </c>
      <c r="AJ988" s="8"/>
      <c r="AK988" s="8"/>
      <c r="AL988" s="8"/>
      <c r="AM988" s="8"/>
      <c r="AN988" s="8" t="s">
        <v>96</v>
      </c>
      <c r="AO988" s="8"/>
      <c r="AP988" s="8"/>
      <c r="AQ988" s="8"/>
      <c r="AR988" s="8"/>
      <c r="AS988" s="8" t="s">
        <v>100</v>
      </c>
      <c r="AT988" s="8"/>
      <c r="AU988" s="8"/>
      <c r="AV988" s="8"/>
      <c r="AW988" s="8"/>
      <c r="AX988" s="8" t="s">
        <v>94</v>
      </c>
      <c r="AY988" s="8"/>
      <c r="AZ988" s="8"/>
      <c r="BA988" s="8"/>
      <c r="BB988" s="8"/>
      <c r="BC988" s="8" t="s">
        <v>101</v>
      </c>
      <c r="BD988" s="8"/>
      <c r="BE988" s="8"/>
      <c r="BF988" s="8"/>
      <c r="BG988" s="8"/>
      <c r="BH988" s="8" t="s">
        <v>96</v>
      </c>
      <c r="BI988" s="8"/>
      <c r="BJ988" s="8"/>
      <c r="BK988" s="8"/>
      <c r="BL988" s="8"/>
      <c r="BM988" s="8" t="s">
        <v>102</v>
      </c>
      <c r="BN988" s="8"/>
      <c r="BO988" s="8"/>
      <c r="BP988" s="8"/>
      <c r="BU988" s="8"/>
      <c r="BV988" s="8"/>
      <c r="BW988" s="88"/>
      <c r="BX988" s="57"/>
      <c r="BY988" s="8"/>
      <c r="BZ988" s="8"/>
      <c r="CA988" s="8"/>
    </row>
    <row r="989" spans="2:79" ht="18.649999999999999" customHeight="1" thickBot="1">
      <c r="B989" s="16"/>
      <c r="D989" s="250" t="s">
        <v>22</v>
      </c>
      <c r="E989" s="251"/>
      <c r="F989" s="252" t="s">
        <v>23</v>
      </c>
      <c r="G989" s="253"/>
      <c r="H989" s="123"/>
      <c r="I989" s="242" t="s">
        <v>1</v>
      </c>
      <c r="J989" s="243"/>
      <c r="K989" s="244" t="s">
        <v>2</v>
      </c>
      <c r="L989" s="245"/>
      <c r="M989" s="123"/>
      <c r="N989" s="242" t="s">
        <v>43</v>
      </c>
      <c r="O989" s="243"/>
      <c r="P989" s="244" t="s">
        <v>44</v>
      </c>
      <c r="Q989" s="245"/>
      <c r="R989" s="123"/>
      <c r="S989" s="242" t="s">
        <v>32</v>
      </c>
      <c r="T989" s="243"/>
      <c r="U989" s="244" t="s">
        <v>33</v>
      </c>
      <c r="V989" s="245"/>
      <c r="W989" s="123"/>
      <c r="X989" s="242" t="s">
        <v>45</v>
      </c>
      <c r="Y989" s="243"/>
      <c r="Z989" s="244" t="s">
        <v>46</v>
      </c>
      <c r="AA989" s="245"/>
      <c r="AB989" s="127"/>
      <c r="AC989" s="242" t="s">
        <v>62</v>
      </c>
      <c r="AD989" s="243"/>
      <c r="AE989" s="244" t="s">
        <v>3</v>
      </c>
      <c r="AF989" s="245"/>
      <c r="AG989" s="123"/>
      <c r="AH989" s="242" t="s">
        <v>76</v>
      </c>
      <c r="AI989" s="243"/>
      <c r="AJ989" s="244" t="s">
        <v>77</v>
      </c>
      <c r="AK989" s="245"/>
      <c r="AL989" s="127"/>
      <c r="AM989" s="242" t="s">
        <v>64</v>
      </c>
      <c r="AN989" s="243"/>
      <c r="AO989" s="244" t="s">
        <v>65</v>
      </c>
      <c r="AP989" s="245"/>
      <c r="AQ989" s="123"/>
      <c r="AR989" s="242" t="s">
        <v>80</v>
      </c>
      <c r="AS989" s="243"/>
      <c r="AT989" s="244" t="s">
        <v>81</v>
      </c>
      <c r="AU989" s="245"/>
      <c r="AV989" s="127"/>
      <c r="AW989" s="242" t="s">
        <v>68</v>
      </c>
      <c r="AX989" s="243"/>
      <c r="AY989" s="244" t="s">
        <v>69</v>
      </c>
      <c r="AZ989" s="245"/>
      <c r="BA989" s="123"/>
      <c r="BB989" s="246" t="s">
        <v>84</v>
      </c>
      <c r="BC989" s="247"/>
      <c r="BD989" s="248" t="s">
        <v>85</v>
      </c>
      <c r="BE989" s="249"/>
      <c r="BF989" s="127"/>
      <c r="BG989" s="242" t="s">
        <v>72</v>
      </c>
      <c r="BH989" s="243"/>
      <c r="BI989" s="244" t="s">
        <v>73</v>
      </c>
      <c r="BJ989" s="245"/>
      <c r="BK989" s="123"/>
      <c r="BL989" s="242" t="s">
        <v>88</v>
      </c>
      <c r="BM989" s="243"/>
      <c r="BN989" s="244" t="s">
        <v>89</v>
      </c>
      <c r="BO989" s="245"/>
      <c r="BP989" s="123"/>
      <c r="BQ989" s="19" t="s">
        <v>165</v>
      </c>
      <c r="BS989" s="63" t="s">
        <v>120</v>
      </c>
      <c r="BT989" s="4"/>
      <c r="BU989" s="8"/>
      <c r="BV989" s="8"/>
      <c r="BW989" s="88"/>
      <c r="BX989" s="57"/>
      <c r="BY989" s="8"/>
      <c r="BZ989" s="8"/>
      <c r="CA989" s="8"/>
    </row>
    <row r="990" spans="2:79" ht="18.649999999999999" customHeight="1" thickTop="1" thickBot="1">
      <c r="B990" s="39">
        <v>2.76</v>
      </c>
      <c r="D990" s="25">
        <f t="shared" ref="D990" si="9795">COS($F$8*$B990)</f>
        <v>0.60850754582912314</v>
      </c>
      <c r="E990" s="26">
        <v>0</v>
      </c>
      <c r="F990" s="10">
        <v>0</v>
      </c>
      <c r="G990" s="85">
        <f t="shared" ref="G990" si="9796">$E$8*SIN($B990*$F$8)</f>
        <v>2.3806442615437442</v>
      </c>
      <c r="I990" s="21">
        <v>1</v>
      </c>
      <c r="J990" s="24">
        <v>0</v>
      </c>
      <c r="K990" s="22">
        <v>0</v>
      </c>
      <c r="L990" s="23">
        <v>0</v>
      </c>
      <c r="N990" s="21">
        <f t="shared" ref="N990" si="9797">D990*I990+F990*I993-E990*J990-G990*J993</f>
        <v>5.5248420520505395</v>
      </c>
      <c r="O990" s="24">
        <f t="shared" ref="O990" si="9798">(D990*J990+E990*I990+F990*J993+G990*I993)</f>
        <v>0</v>
      </c>
      <c r="P990" s="22">
        <f t="shared" ref="P990" si="9799">D990*K990+F990*K993-E990*L990-G990*L993</f>
        <v>0</v>
      </c>
      <c r="Q990" s="23">
        <f t="shared" ref="Q990" si="9800">(D990*L990+E990*K990+F990*L993+G990*K993)</f>
        <v>2.3806442615437442</v>
      </c>
      <c r="S990" s="25">
        <f t="shared" ref="S990" si="9801">COS($U$8*$B990)</f>
        <v>-2.8830371322954993E-2</v>
      </c>
      <c r="T990" s="26">
        <v>0</v>
      </c>
      <c r="U990" s="10">
        <v>0</v>
      </c>
      <c r="V990" s="85">
        <f t="shared" ref="V990" si="9802">$T$8*SIN($B990*$U$8)</f>
        <v>2.9987529553473431</v>
      </c>
      <c r="X990" s="21">
        <f t="shared" ref="X990" si="9803">N990*S990+P990*S993-O990*T990-Q990*T993</f>
        <v>-0.95250147174295985</v>
      </c>
      <c r="Y990" s="24">
        <f t="shared" ref="Y990" si="9804">(N990*T990+O990*S990+P990*T993+Q990*S993)</f>
        <v>0</v>
      </c>
      <c r="Z990" s="22">
        <f t="shared" ref="Z990" si="9805">N990*U990+P990*U993-O990*V990-Q990*V993</f>
        <v>0</v>
      </c>
      <c r="AA990" s="23">
        <f t="shared" ref="AA990" si="9806">(N990*V990+O990*U990+P990*V993+Q990*U993)</f>
        <v>16.499001573365668</v>
      </c>
      <c r="AB990" s="8"/>
      <c r="AC990" s="21">
        <v>1</v>
      </c>
      <c r="AD990" s="24">
        <v>0</v>
      </c>
      <c r="AE990" s="22">
        <v>0</v>
      </c>
      <c r="AF990" s="23">
        <v>0</v>
      </c>
      <c r="AH990" s="21">
        <f t="shared" ref="AH990" si="9807">X990*AC990+Z990*AC993-Y990*AD990-AA990*AD993</f>
        <v>23.506492399762269</v>
      </c>
      <c r="AI990" s="24">
        <f t="shared" ref="AI990" si="9808">(X990*AD990+Y990*AC990+Z990*AD993+AA990*AC993)</f>
        <v>0</v>
      </c>
      <c r="AJ990" s="22">
        <f t="shared" ref="AJ990" si="9809">X990*AE990+Z990*AE993-Y990*AF990-AA990*AF993</f>
        <v>0</v>
      </c>
      <c r="AK990" s="23">
        <f t="shared" ref="AK990" si="9810">(X990*AF990+Y990*AE990+Z990*AF993+AA990*AE993)</f>
        <v>16.499001573365668</v>
      </c>
      <c r="AL990" s="8"/>
      <c r="AM990" s="25">
        <f t="shared" ref="AM990" si="9811">COS($AO$8*$B990)</f>
        <v>-2.8830371322954993E-2</v>
      </c>
      <c r="AN990" s="26">
        <v>0</v>
      </c>
      <c r="AO990" s="10">
        <v>0</v>
      </c>
      <c r="AP990" s="85">
        <f t="shared" ref="AP990" si="9812">$AN$8*SIN($B990*$AO$8)</f>
        <v>2.9987529553473431</v>
      </c>
      <c r="AR990" s="21">
        <f t="shared" ref="AR990" si="9813">AH990*AM990+AJ990*AM993-AI990*AN990-AK990*AN993</f>
        <v>-6.1750819853198937</v>
      </c>
      <c r="AS990" s="24">
        <f t="shared" ref="AS990" si="9814">(AH990*AN990+AI990*AM990+AJ990*AN993+AK990*AM993)</f>
        <v>0</v>
      </c>
      <c r="AT990" s="22">
        <f t="shared" ref="AT990" si="9815">AH990*AO990+AJ990*AO993-AI990*AP990-AK990*AP993</f>
        <v>0</v>
      </c>
      <c r="AU990" s="23">
        <f t="shared" ref="AU990" si="9816">(AH990*AP990+AI990*AO990+AJ990*AP993+AK990*AO993)</f>
        <v>70.014491211818807</v>
      </c>
      <c r="AV990" s="8"/>
      <c r="AW990" s="21">
        <v>1</v>
      </c>
      <c r="AX990" s="24">
        <v>0</v>
      </c>
      <c r="AY990" s="22">
        <v>0</v>
      </c>
      <c r="AZ990" s="23">
        <v>0</v>
      </c>
      <c r="BB990" s="21">
        <f t="shared" ref="BB990" si="9817">AR990*AW990+AT990*AW993-AS990*AX990-AU990*AX993</f>
        <v>138.41378609570646</v>
      </c>
      <c r="BC990" s="24">
        <f t="shared" ref="BC990" si="9818">(AR990*AX990+AS990*AW990+AT990*AX993+AU990*AW993)</f>
        <v>0</v>
      </c>
      <c r="BD990" s="22">
        <f t="shared" ref="BD990" si="9819">AR990*AY990+AT990*AY993-AS990*AZ990-AU990*AZ993</f>
        <v>0</v>
      </c>
      <c r="BE990" s="23">
        <f t="shared" ref="BE990" si="9820">(AR990*AZ990+AS990*AY990+AT990*AZ993+AU990*AY993)</f>
        <v>70.014491211818807</v>
      </c>
      <c r="BF990" s="8"/>
      <c r="BG990" s="25">
        <f t="shared" ref="BG990" si="9821">COS($BI$8*$B990)</f>
        <v>0.60848403626199832</v>
      </c>
      <c r="BH990" s="26">
        <v>0</v>
      </c>
      <c r="BI990" s="10">
        <v>0</v>
      </c>
      <c r="BJ990" s="85">
        <f t="shared" ref="BJ990" si="9822">$BH$8*SIN($B990*$BI$8)</f>
        <v>2.3806983426147807</v>
      </c>
      <c r="BL990" s="21">
        <f t="shared" ref="BL990" si="9823">BB990*BG990+BD990*BG993-BC990*BH990-BE990*BH993</f>
        <v>65.702203328154312</v>
      </c>
      <c r="BM990" s="24">
        <f t="shared" ref="BM990" si="9824">(BB990*BH990+BC990*BG990+BD990*BH993+BE990*BG993)</f>
        <v>0</v>
      </c>
      <c r="BN990" s="22">
        <f t="shared" ref="BN990" si="9825">BB990*BI990+BD990*BI993-BC990*BJ990-BE990*BJ993</f>
        <v>0</v>
      </c>
      <c r="BO990" s="23">
        <f t="shared" ref="BO990" si="9826">(BB990*BJ990+BC990*BI990+BD990*BJ993+BE990*BI993)</f>
        <v>372.12417136248285</v>
      </c>
      <c r="BQ990" s="27">
        <f t="shared" ref="BQ990" si="9827">20*LOG((2*$BL$8)/(($BL$8*BL990+BN990+$BL$8*BL993+BN993)^2+($BL$8*BM990+BO990+$BL$8*BM993+BO993)^2)^0.5)</f>
        <v>-45.659867645606013</v>
      </c>
      <c r="BS990" s="64">
        <f t="shared" ref="BS990" si="9828">((BL990^2+BM990^2)/(BL993^2+BM993^2))^0.5</f>
        <v>5.6647070326102584</v>
      </c>
      <c r="BT990" s="4"/>
      <c r="BU990" s="8"/>
      <c r="BV990" s="8"/>
      <c r="BW990" s="88"/>
      <c r="BX990" s="57"/>
      <c r="BY990" s="8"/>
      <c r="BZ990" s="8"/>
      <c r="CA990" s="8"/>
    </row>
    <row r="991" spans="2:79" ht="18.649999999999999" customHeight="1" thickBot="1">
      <c r="D991" s="25"/>
      <c r="E991" s="10"/>
      <c r="F991" s="10"/>
      <c r="G991" s="31"/>
      <c r="I991" s="29"/>
      <c r="L991" s="30"/>
      <c r="N991" s="29"/>
      <c r="Q991" s="30"/>
      <c r="S991" s="29"/>
      <c r="V991" s="30"/>
      <c r="X991" s="29"/>
      <c r="AA991" s="30"/>
      <c r="AC991" s="29"/>
      <c r="AF991" s="30"/>
      <c r="AH991" s="29"/>
      <c r="AK991" s="30"/>
      <c r="AM991" s="29"/>
      <c r="AP991" s="30"/>
      <c r="AR991" s="29"/>
      <c r="AU991" s="30"/>
      <c r="AW991" s="29"/>
      <c r="AZ991" s="30"/>
      <c r="BB991" s="29"/>
      <c r="BE991" s="30"/>
      <c r="BG991" s="29"/>
      <c r="BJ991" s="30"/>
      <c r="BL991" s="29"/>
      <c r="BO991" s="30"/>
      <c r="BS991" s="65"/>
      <c r="BT991" s="65"/>
      <c r="BU991" s="8"/>
      <c r="BV991" s="8"/>
      <c r="BW991" s="88"/>
      <c r="BX991" s="57"/>
      <c r="BY991" s="8"/>
      <c r="BZ991" s="8"/>
      <c r="CA991" s="8"/>
    </row>
    <row r="992" spans="2:79" ht="18.649999999999999" customHeight="1" thickBot="1">
      <c r="D992" s="254" t="s">
        <v>24</v>
      </c>
      <c r="E992" s="255"/>
      <c r="F992" s="256" t="s">
        <v>25</v>
      </c>
      <c r="G992" s="257"/>
      <c r="H992" s="123"/>
      <c r="I992" s="242" t="s">
        <v>4</v>
      </c>
      <c r="J992" s="243"/>
      <c r="K992" s="244" t="s">
        <v>5</v>
      </c>
      <c r="L992" s="245"/>
      <c r="M992" s="123"/>
      <c r="N992" s="242" t="s">
        <v>6</v>
      </c>
      <c r="O992" s="243"/>
      <c r="P992" s="244" t="s">
        <v>7</v>
      </c>
      <c r="Q992" s="245"/>
      <c r="R992" s="123"/>
      <c r="S992" s="242" t="s">
        <v>34</v>
      </c>
      <c r="T992" s="243"/>
      <c r="U992" s="244" t="s">
        <v>35</v>
      </c>
      <c r="V992" s="245"/>
      <c r="W992" s="123"/>
      <c r="X992" s="242" t="s">
        <v>47</v>
      </c>
      <c r="Y992" s="243"/>
      <c r="Z992" s="244" t="s">
        <v>48</v>
      </c>
      <c r="AA992" s="245"/>
      <c r="AB992" s="127"/>
      <c r="AC992" s="242" t="s">
        <v>63</v>
      </c>
      <c r="AD992" s="243"/>
      <c r="AE992" s="244" t="s">
        <v>8</v>
      </c>
      <c r="AF992" s="245"/>
      <c r="AG992" s="123"/>
      <c r="AH992" s="242" t="s">
        <v>78</v>
      </c>
      <c r="AI992" s="243"/>
      <c r="AJ992" s="244" t="s">
        <v>79</v>
      </c>
      <c r="AK992" s="245"/>
      <c r="AL992" s="127"/>
      <c r="AM992" s="242" t="s">
        <v>67</v>
      </c>
      <c r="AN992" s="243"/>
      <c r="AO992" s="244" t="s">
        <v>66</v>
      </c>
      <c r="AP992" s="245"/>
      <c r="AQ992" s="123"/>
      <c r="AR992" s="242" t="s">
        <v>83</v>
      </c>
      <c r="AS992" s="243"/>
      <c r="AT992" s="244" t="s">
        <v>82</v>
      </c>
      <c r="AU992" s="245"/>
      <c r="AV992" s="127"/>
      <c r="AW992" s="242" t="s">
        <v>71</v>
      </c>
      <c r="AX992" s="243"/>
      <c r="AY992" s="244" t="s">
        <v>70</v>
      </c>
      <c r="AZ992" s="245"/>
      <c r="BA992" s="123"/>
      <c r="BB992" s="124" t="s">
        <v>87</v>
      </c>
      <c r="BC992" s="125"/>
      <c r="BD992" s="122" t="s">
        <v>86</v>
      </c>
      <c r="BE992" s="126"/>
      <c r="BF992" s="127"/>
      <c r="BG992" s="242" t="s">
        <v>74</v>
      </c>
      <c r="BH992" s="243"/>
      <c r="BI992" s="244" t="s">
        <v>75</v>
      </c>
      <c r="BJ992" s="245"/>
      <c r="BK992" s="123"/>
      <c r="BL992" s="242" t="s">
        <v>91</v>
      </c>
      <c r="BM992" s="243"/>
      <c r="BN992" s="244" t="s">
        <v>90</v>
      </c>
      <c r="BO992" s="245"/>
      <c r="BP992" s="123"/>
      <c r="BQ992" s="35" t="s">
        <v>166</v>
      </c>
      <c r="BS992" s="66" t="s">
        <v>121</v>
      </c>
      <c r="BT992" s="65"/>
      <c r="BU992" s="8"/>
      <c r="BV992" s="8"/>
      <c r="BW992" s="88"/>
      <c r="BX992" s="57"/>
      <c r="BY992" s="8"/>
      <c r="BZ992" s="8"/>
      <c r="CA992" s="8"/>
    </row>
    <row r="993" spans="2:79" ht="18.649999999999999" customHeight="1" thickTop="1" thickBot="1">
      <c r="D993" s="15">
        <v>0</v>
      </c>
      <c r="E993" s="145">
        <f t="shared" ref="E993" si="9829">(1/$E$8)*SIN($B990*$F$8)</f>
        <v>0.26451602906041599</v>
      </c>
      <c r="F993" s="15">
        <f t="shared" ref="F993" si="9830">COS($F$8*$B990)</f>
        <v>0.60850754582912314</v>
      </c>
      <c r="G993" s="37">
        <v>0</v>
      </c>
      <c r="I993" s="21">
        <v>0</v>
      </c>
      <c r="J993" s="24">
        <f t="shared" ref="J993" si="9831">(TAN($K$8*$B990))/$J$8</f>
        <v>-2.0651277411071014</v>
      </c>
      <c r="K993" s="22">
        <v>1</v>
      </c>
      <c r="L993" s="23">
        <v>0</v>
      </c>
      <c r="N993" s="21">
        <f t="shared" ref="N993" si="9832">D993*I990+F993*I993-E993*J990-G993*J993</f>
        <v>0</v>
      </c>
      <c r="O993" s="24">
        <f t="shared" ref="O993" si="9833">(D993*J990+E993*I990+F993*J993+G993*I993)</f>
        <v>-0.99212978450430711</v>
      </c>
      <c r="P993" s="22">
        <f t="shared" ref="P993" si="9834">D993*K990+F993*K993-E993*L990-G993*L993</f>
        <v>0.60850754582912314</v>
      </c>
      <c r="Q993" s="23">
        <f t="shared" ref="Q993" si="9835">(D993*L990+E993*K990+F993*L993+G993*K993)</f>
        <v>0</v>
      </c>
      <c r="S993" s="15">
        <v>0</v>
      </c>
      <c r="T993" s="145">
        <f t="shared" ref="T993" si="9836">(1/$T$8)*SIN($B990*$U$8)</f>
        <v>0.33319477281637144</v>
      </c>
      <c r="U993" s="15">
        <f t="shared" ref="U993" si="9837">COS($U$8*$B990)</f>
        <v>-2.8830371322954993E-2</v>
      </c>
      <c r="V993" s="37">
        <v>0</v>
      </c>
      <c r="X993" s="21">
        <f t="shared" ref="X993" si="9838">N993*S990+P993*S993-O993*T990-Q993*T993</f>
        <v>0</v>
      </c>
      <c r="Y993" s="24">
        <f t="shared" ref="Y993" si="9839">(N993*T990+O993*S990+P993*T993+Q993*S993)</f>
        <v>0.23135500357740491</v>
      </c>
      <c r="Z993" s="22">
        <f t="shared" ref="Z993" si="9840">N993*U990+P993*U993-O993*V990-Q993*V993</f>
        <v>2.9576086248713396</v>
      </c>
      <c r="AA993" s="23">
        <f t="shared" ref="AA993" si="9841">(N993*V990+O993*U990+P993*V993+Q993*U993)</f>
        <v>0</v>
      </c>
      <c r="AB993" s="8"/>
      <c r="AC993" s="21">
        <v>0</v>
      </c>
      <c r="AD993" s="24">
        <f t="shared" ref="AD993" si="9842">(TAN($AE$8*$B990))/$AD$8</f>
        <v>-1.4824529692141719</v>
      </c>
      <c r="AE993" s="22">
        <v>1</v>
      </c>
      <c r="AF993" s="23">
        <v>0</v>
      </c>
      <c r="AH993" s="21">
        <f t="shared" ref="AH993" si="9843">X993*AC990+Z993*AC993-Y993*AD990-AA993*AD993</f>
        <v>0</v>
      </c>
      <c r="AI993" s="24">
        <f t="shared" ref="AI993" si="9844">(X993*AD990+Y993*AC990+Z993*AD993+AA993*AC993)</f>
        <v>-4.1531606841365569</v>
      </c>
      <c r="AJ993" s="22">
        <f t="shared" ref="AJ993" si="9845">X993*AE990+Z993*AE993-Y993*AF990-AA993*AF993</f>
        <v>2.9576086248713396</v>
      </c>
      <c r="AK993" s="23">
        <f t="shared" ref="AK993" si="9846">(X993*AF990+Y993*AE990+Z993*AF993+AA993*AE993)</f>
        <v>0</v>
      </c>
      <c r="AL993" s="8"/>
      <c r="AM993" s="15">
        <v>0</v>
      </c>
      <c r="AN993" s="85">
        <f t="shared" ref="AN993" si="9847">(1/$AN$8)*SIN($B990*$AO$8)</f>
        <v>0.33319477281637144</v>
      </c>
      <c r="AO993" s="25">
        <f t="shared" ref="AO993" si="9848">COS($AO$8*$B990)</f>
        <v>-2.8830371322954993E-2</v>
      </c>
      <c r="AP993" s="37">
        <v>0</v>
      </c>
      <c r="AR993" s="21">
        <f t="shared" ref="AR993" si="9849">AH993*AM990+AJ993*AM993-AI993*AN990-AK993*AN993</f>
        <v>0</v>
      </c>
      <c r="AS993" s="24">
        <f t="shared" ref="AS993" si="9850">(AH993*AN990+AI993*AM990+AJ993*AN993+AK993*AM993)</f>
        <v>1.1051968985313014</v>
      </c>
      <c r="AT993" s="22">
        <f t="shared" ref="AT993" si="9851">AH993*AO990+AJ993*AO993-AI993*AP990-AK993*AP993</f>
        <v>12.369033920703879</v>
      </c>
      <c r="AU993" s="23">
        <f t="shared" ref="AU993" si="9852">(AH993*AP990+AI993*AO990+AJ993*AP993+AK993*AO993)</f>
        <v>0</v>
      </c>
      <c r="AV993" s="8"/>
      <c r="AW993" s="21">
        <v>0</v>
      </c>
      <c r="AX993" s="24">
        <f t="shared" ref="AX993" si="9853">(TAN($AY$8*$B990))/$AX$8</f>
        <v>-2.0651277411071014</v>
      </c>
      <c r="AY993" s="22">
        <v>1</v>
      </c>
      <c r="AZ993" s="23">
        <v>0</v>
      </c>
      <c r="BB993" s="21">
        <f t="shared" ref="BB993" si="9854">AR993*AW990+AT993*AW993-AS993*AX990-AU993*AX993</f>
        <v>0</v>
      </c>
      <c r="BC993" s="24">
        <f t="shared" ref="BC993" si="9855">(AR993*AX990+AS993*AW990+AT993*AX993+AU993*AW993)</f>
        <v>-24.438438181809016</v>
      </c>
      <c r="BD993" s="22">
        <f t="shared" ref="BD993" si="9856">AR993*AY990+AT993*AY993-AS993*AZ990-AU993*AZ993</f>
        <v>12.369033920703879</v>
      </c>
      <c r="BE993" s="23">
        <f t="shared" ref="BE993" si="9857">(AR993*AZ990+AS993*AY990+AT993*AZ993+AU993*AY993)</f>
        <v>0</v>
      </c>
      <c r="BF993" s="8"/>
      <c r="BG993" s="15">
        <v>0</v>
      </c>
      <c r="BH993" s="85">
        <f t="shared" ref="BH993" si="9858">(1/$BH$8)*SIN($B990*$BI$8)</f>
        <v>0.26452203806830898</v>
      </c>
      <c r="BI993" s="25">
        <f t="shared" ref="BI993" si="9859">COS($BI$8*$B990)</f>
        <v>0.60848403626199832</v>
      </c>
      <c r="BJ993" s="37">
        <v>0</v>
      </c>
      <c r="BL993" s="21">
        <f t="shared" ref="BL993" si="9860">BB993*BG990+BD993*BG993-BC993*BH990-BE993*BH993</f>
        <v>0</v>
      </c>
      <c r="BM993" s="24">
        <f t="shared" ref="BM993" si="9861">(BB993*BH990+BC993*BG990+BD993*BH993+BE993*BG993)</f>
        <v>-11.598517443165845</v>
      </c>
      <c r="BN993" s="22">
        <f t="shared" ref="BN993" si="9862">BB993*BI990+BD993*BI993-BC993*BJ990-BE993*BJ993</f>
        <v>65.706908960257962</v>
      </c>
      <c r="BO993" s="23">
        <f t="shared" ref="BO993" si="9863">(BB993*BJ990+BC993*BI990+BD993*BJ993+BE993*BI993)</f>
        <v>0</v>
      </c>
      <c r="BQ993" s="38">
        <f t="shared" ref="BQ993" si="9864">(180/PI())*ATAN(-1*(($BL$8*BM990+BO990+$BL$8*BM993+BO993)/($BL$8*BL990+BN990+$BL$8*BL993+BN993)))</f>
        <v>-69.973550998620297</v>
      </c>
      <c r="BS993" s="67">
        <f t="shared" ref="BS993" si="9865">20*LOG(((($BL$8*BL990+BN990-$BL$8*BL993-BN993)^2+($BL$8*BM990+BO990-$BL$8*BM993-BO993)^2)/(($BL$8*BL990+BN990+$BL$8*BL993+BN993)^2+($BL$8*BM990+BO990+$BL$8*BM993+BO993)^2))^0.5)</f>
        <v>-1.1797865633434775E-4</v>
      </c>
      <c r="BT993" s="65"/>
      <c r="BU993" s="8"/>
      <c r="BV993" s="8"/>
      <c r="BW993" s="88"/>
      <c r="BX993" s="57"/>
      <c r="BY993" s="8"/>
      <c r="BZ993" s="8"/>
      <c r="CA993" s="8"/>
    </row>
    <row r="994" spans="2:79" ht="18.649999999999999" customHeight="1">
      <c r="BS994" s="32"/>
      <c r="BU994" s="8"/>
      <c r="BV994" s="8"/>
      <c r="BW994" s="88"/>
      <c r="BX994" s="57"/>
      <c r="BY994" s="8"/>
      <c r="BZ994" s="8"/>
      <c r="CA994" s="8"/>
    </row>
    <row r="995" spans="2:79" ht="18.649999999999999" customHeight="1" thickBot="1">
      <c r="D995" s="8"/>
      <c r="E995" s="8" t="s">
        <v>93</v>
      </c>
      <c r="F995" s="8"/>
      <c r="G995" s="8"/>
      <c r="H995" s="8"/>
      <c r="I995" s="8"/>
      <c r="J995" s="8" t="s">
        <v>94</v>
      </c>
      <c r="K995" s="8"/>
      <c r="L995" s="8"/>
      <c r="M995" s="8"/>
      <c r="N995" s="8"/>
      <c r="O995" s="8" t="s">
        <v>95</v>
      </c>
      <c r="P995" s="8"/>
      <c r="Q995" s="8"/>
      <c r="R995" s="8"/>
      <c r="S995" s="8"/>
      <c r="T995" s="8" t="s">
        <v>96</v>
      </c>
      <c r="U995" s="8"/>
      <c r="V995" s="8"/>
      <c r="W995" s="8"/>
      <c r="X995" s="8"/>
      <c r="Y995" s="8" t="s">
        <v>97</v>
      </c>
      <c r="Z995" s="8"/>
      <c r="AA995" s="8"/>
      <c r="AB995" s="8"/>
      <c r="AC995" s="8"/>
      <c r="AD995" s="8" t="s">
        <v>98</v>
      </c>
      <c r="AE995" s="8"/>
      <c r="AF995" s="8"/>
      <c r="AG995" s="8"/>
      <c r="AH995" s="8"/>
      <c r="AI995" s="8" t="s">
        <v>99</v>
      </c>
      <c r="AJ995" s="8"/>
      <c r="AK995" s="8"/>
      <c r="AL995" s="8"/>
      <c r="AM995" s="8"/>
      <c r="AN995" s="8" t="s">
        <v>96</v>
      </c>
      <c r="AO995" s="8"/>
      <c r="AP995" s="8"/>
      <c r="AQ995" s="8"/>
      <c r="AR995" s="8"/>
      <c r="AS995" s="8" t="s">
        <v>100</v>
      </c>
      <c r="AT995" s="8"/>
      <c r="AU995" s="8"/>
      <c r="AV995" s="8"/>
      <c r="AW995" s="8"/>
      <c r="AX995" s="8" t="s">
        <v>94</v>
      </c>
      <c r="AY995" s="8"/>
      <c r="AZ995" s="8"/>
      <c r="BA995" s="8"/>
      <c r="BB995" s="8"/>
      <c r="BC995" s="8" t="s">
        <v>101</v>
      </c>
      <c r="BD995" s="8"/>
      <c r="BE995" s="8"/>
      <c r="BF995" s="8"/>
      <c r="BG995" s="8"/>
      <c r="BH995" s="8" t="s">
        <v>96</v>
      </c>
      <c r="BI995" s="8"/>
      <c r="BJ995" s="8"/>
      <c r="BK995" s="8"/>
      <c r="BL995" s="8"/>
      <c r="BM995" s="8" t="s">
        <v>102</v>
      </c>
      <c r="BN995" s="8"/>
      <c r="BO995" s="8"/>
      <c r="BP995" s="8"/>
      <c r="BU995" s="8"/>
      <c r="BV995" s="8"/>
      <c r="BW995" s="88"/>
      <c r="BX995" s="57"/>
      <c r="BY995" s="8"/>
      <c r="BZ995" s="8"/>
      <c r="CA995" s="8"/>
    </row>
    <row r="996" spans="2:79" ht="18.649999999999999" customHeight="1" thickBot="1">
      <c r="B996" s="16"/>
      <c r="D996" s="250" t="s">
        <v>22</v>
      </c>
      <c r="E996" s="251"/>
      <c r="F996" s="252" t="s">
        <v>23</v>
      </c>
      <c r="G996" s="253"/>
      <c r="H996" s="123"/>
      <c r="I996" s="242" t="s">
        <v>1</v>
      </c>
      <c r="J996" s="243"/>
      <c r="K996" s="244" t="s">
        <v>2</v>
      </c>
      <c r="L996" s="245"/>
      <c r="M996" s="123"/>
      <c r="N996" s="242" t="s">
        <v>43</v>
      </c>
      <c r="O996" s="243"/>
      <c r="P996" s="244" t="s">
        <v>44</v>
      </c>
      <c r="Q996" s="245"/>
      <c r="R996" s="123"/>
      <c r="S996" s="242" t="s">
        <v>32</v>
      </c>
      <c r="T996" s="243"/>
      <c r="U996" s="244" t="s">
        <v>33</v>
      </c>
      <c r="V996" s="245"/>
      <c r="W996" s="123"/>
      <c r="X996" s="242" t="s">
        <v>45</v>
      </c>
      <c r="Y996" s="243"/>
      <c r="Z996" s="244" t="s">
        <v>46</v>
      </c>
      <c r="AA996" s="245"/>
      <c r="AB996" s="127"/>
      <c r="AC996" s="242" t="s">
        <v>62</v>
      </c>
      <c r="AD996" s="243"/>
      <c r="AE996" s="244" t="s">
        <v>3</v>
      </c>
      <c r="AF996" s="245"/>
      <c r="AG996" s="123"/>
      <c r="AH996" s="242" t="s">
        <v>76</v>
      </c>
      <c r="AI996" s="243"/>
      <c r="AJ996" s="244" t="s">
        <v>77</v>
      </c>
      <c r="AK996" s="245"/>
      <c r="AL996" s="127"/>
      <c r="AM996" s="242" t="s">
        <v>64</v>
      </c>
      <c r="AN996" s="243"/>
      <c r="AO996" s="244" t="s">
        <v>65</v>
      </c>
      <c r="AP996" s="245"/>
      <c r="AQ996" s="123"/>
      <c r="AR996" s="242" t="s">
        <v>80</v>
      </c>
      <c r="AS996" s="243"/>
      <c r="AT996" s="244" t="s">
        <v>81</v>
      </c>
      <c r="AU996" s="245"/>
      <c r="AV996" s="127"/>
      <c r="AW996" s="242" t="s">
        <v>68</v>
      </c>
      <c r="AX996" s="243"/>
      <c r="AY996" s="244" t="s">
        <v>69</v>
      </c>
      <c r="AZ996" s="245"/>
      <c r="BA996" s="123"/>
      <c r="BB996" s="246" t="s">
        <v>84</v>
      </c>
      <c r="BC996" s="247"/>
      <c r="BD996" s="248" t="s">
        <v>85</v>
      </c>
      <c r="BE996" s="249"/>
      <c r="BF996" s="127"/>
      <c r="BG996" s="242" t="s">
        <v>72</v>
      </c>
      <c r="BH996" s="243"/>
      <c r="BI996" s="244" t="s">
        <v>73</v>
      </c>
      <c r="BJ996" s="245"/>
      <c r="BK996" s="123"/>
      <c r="BL996" s="242" t="s">
        <v>88</v>
      </c>
      <c r="BM996" s="243"/>
      <c r="BN996" s="244" t="s">
        <v>89</v>
      </c>
      <c r="BO996" s="245"/>
      <c r="BP996" s="123"/>
      <c r="BQ996" s="19" t="s">
        <v>165</v>
      </c>
      <c r="BS996" s="63" t="s">
        <v>120</v>
      </c>
      <c r="BT996" s="4"/>
      <c r="BU996" s="8"/>
      <c r="BV996" s="8"/>
      <c r="BW996" s="88"/>
      <c r="BX996" s="57"/>
      <c r="BY996" s="8"/>
      <c r="BZ996" s="8"/>
      <c r="CA996" s="8"/>
    </row>
    <row r="997" spans="2:79" ht="18.649999999999999" customHeight="1" thickTop="1" thickBot="1">
      <c r="B997" s="39">
        <v>2.78</v>
      </c>
      <c r="D997" s="25">
        <f t="shared" ref="D997" si="9866">COS($F$8*$B997)</f>
        <v>0.60322328955704774</v>
      </c>
      <c r="E997" s="26">
        <v>0</v>
      </c>
      <c r="F997" s="10">
        <v>0</v>
      </c>
      <c r="G997" s="85">
        <f t="shared" ref="G997" si="9867">$E$8*SIN($B997*$F$8)</f>
        <v>2.3927170677754122</v>
      </c>
      <c r="I997" s="21">
        <v>1</v>
      </c>
      <c r="J997" s="24">
        <v>0</v>
      </c>
      <c r="K997" s="22">
        <v>0</v>
      </c>
      <c r="L997" s="23">
        <v>0</v>
      </c>
      <c r="N997" s="21">
        <f t="shared" ref="N997" si="9868">D997*I997+F997*I1000-E997*J997-G997*J1000</f>
        <v>5.3816596226312328</v>
      </c>
      <c r="O997" s="24">
        <f t="shared" ref="O997" si="9869">(D997*J997+E997*I997+F997*J1000+G997*I1000)</f>
        <v>0</v>
      </c>
      <c r="P997" s="22">
        <f t="shared" ref="P997" si="9870">D997*K997+F997*K1000-E997*L997-G997*L1000</f>
        <v>0</v>
      </c>
      <c r="Q997" s="23">
        <f t="shared" ref="Q997" si="9871">(D997*L997+E997*K997+F997*L1000+G997*K1000)</f>
        <v>2.3927170677754122</v>
      </c>
      <c r="S997" s="25">
        <f t="shared" ref="S997" si="9872">COS($U$8*$B997)</f>
        <v>-4.0414883380834821E-2</v>
      </c>
      <c r="T997" s="26">
        <v>0</v>
      </c>
      <c r="U997" s="10">
        <v>0</v>
      </c>
      <c r="V997" s="85">
        <f t="shared" ref="V997" si="9873">$T$8*SIN($B997*$U$8)</f>
        <v>2.9975489545313221</v>
      </c>
      <c r="X997" s="21">
        <f t="shared" ref="X997" si="9874">N997*S997+P997*S1000-O997*T997-Q997*T1000</f>
        <v>-1.0144198732661485</v>
      </c>
      <c r="Y997" s="24">
        <f t="shared" ref="Y997" si="9875">(N997*T997+O997*S997+P997*T1000+Q997*S1000)</f>
        <v>0</v>
      </c>
      <c r="Z997" s="22">
        <f t="shared" ref="Z997" si="9876">N997*U997+P997*U1000-O997*V997-Q997*V1000</f>
        <v>0</v>
      </c>
      <c r="AA997" s="23">
        <f t="shared" ref="AA997" si="9877">(N997*V997+O997*U997+P997*V1000+Q997*U1000)</f>
        <v>16.035086794204208</v>
      </c>
      <c r="AB997" s="8"/>
      <c r="AC997" s="21">
        <v>1</v>
      </c>
      <c r="AD997" s="24">
        <v>0</v>
      </c>
      <c r="AE997" s="22">
        <v>0</v>
      </c>
      <c r="AF997" s="23">
        <v>0</v>
      </c>
      <c r="AH997" s="21">
        <f t="shared" ref="AH997" si="9878">X997*AC997+Z997*AC1000-Y997*AD997-AA997*AD1000</f>
        <v>21.96477876710944</v>
      </c>
      <c r="AI997" s="24">
        <f t="shared" ref="AI997" si="9879">(X997*AD997+Y997*AC997+Z997*AD1000+AA997*AC1000)</f>
        <v>0</v>
      </c>
      <c r="AJ997" s="22">
        <f t="shared" ref="AJ997" si="9880">X997*AE997+Z997*AE1000-Y997*AF997-AA997*AF1000</f>
        <v>0</v>
      </c>
      <c r="AK997" s="23">
        <f t="shared" ref="AK997" si="9881">(X997*AF997+Y997*AE997+Z997*AF1000+AA997*AE1000)</f>
        <v>16.035086794204208</v>
      </c>
      <c r="AL997" s="8"/>
      <c r="AM997" s="25">
        <f t="shared" ref="AM997" si="9882">COS($AO$8*$B997)</f>
        <v>-4.0414883380834821E-2</v>
      </c>
      <c r="AN997" s="26">
        <v>0</v>
      </c>
      <c r="AO997" s="10">
        <v>0</v>
      </c>
      <c r="AP997" s="85">
        <f t="shared" ref="AP997" si="9883">$AN$8*SIN($B997*$AO$8)</f>
        <v>2.9975489545313221</v>
      </c>
      <c r="AR997" s="21">
        <f t="shared" ref="AR997" si="9884">AH997*AM997+AJ997*AM1000-AI997*AN997-AK997*AN1000</f>
        <v>-6.2283659341125448</v>
      </c>
      <c r="AS997" s="24">
        <f t="shared" ref="AS997" si="9885">(AH997*AN997+AI997*AM997+AJ997*AN1000+AK997*AM1000)</f>
        <v>0</v>
      </c>
      <c r="AT997" s="22">
        <f t="shared" ref="AT997" si="9886">AH997*AO997+AJ997*AO1000-AI997*AP997-AK997*AP1000</f>
        <v>0</v>
      </c>
      <c r="AU997" s="23">
        <f t="shared" ref="AU997" si="9887">(AH997*AP997+AI997*AO997+AJ997*AP1000+AK997*AO1000)</f>
        <v>65.192443467071357</v>
      </c>
      <c r="AV997" s="8"/>
      <c r="AW997" s="21">
        <v>1</v>
      </c>
      <c r="AX997" s="24">
        <v>0</v>
      </c>
      <c r="AY997" s="22">
        <v>0</v>
      </c>
      <c r="AZ997" s="23">
        <v>0</v>
      </c>
      <c r="BB997" s="21">
        <f t="shared" ref="BB997" si="9888">AR997*AW997+AT997*AW1000-AS997*AX997-AU997*AX1000</f>
        <v>123.96585748678153</v>
      </c>
      <c r="BC997" s="24">
        <f t="shared" ref="BC997" si="9889">(AR997*AX997+AS997*AW997+AT997*AX1000+AU997*AW1000)</f>
        <v>0</v>
      </c>
      <c r="BD997" s="22">
        <f t="shared" ref="BD997" si="9890">AR997*AY997+AT997*AY1000-AS997*AZ997-AU997*AZ1000</f>
        <v>0</v>
      </c>
      <c r="BE997" s="23">
        <f t="shared" ref="BE997" si="9891">(AR997*AZ997+AS997*AY997+AT997*AZ1000+AU997*AY1000)</f>
        <v>65.192443467071357</v>
      </c>
      <c r="BF997" s="8"/>
      <c r="BG997" s="25">
        <f t="shared" ref="BG997" si="9892">COS($BI$8*$B997)</f>
        <v>0.60319948954603997</v>
      </c>
      <c r="BH997" s="26">
        <v>0</v>
      </c>
      <c r="BI997" s="10">
        <v>0</v>
      </c>
      <c r="BJ997" s="85">
        <f t="shared" ref="BJ997" si="9893">$BH$8*SIN($B997*$BI$8)</f>
        <v>2.3927710676750023</v>
      </c>
      <c r="BL997" s="21">
        <f t="shared" ref="BL997" si="9894">BB997*BG997+BD997*BG1000-BC997*BH997-BE997*BH1000</f>
        <v>57.443853895047475</v>
      </c>
      <c r="BM997" s="24">
        <f t="shared" ref="BM997" si="9895">(BB997*BH997+BC997*BG997+BD997*BH1000+BE997*BG1000)</f>
        <v>0</v>
      </c>
      <c r="BN997" s="22">
        <f t="shared" ref="BN997" si="9896">BB997*BI997+BD997*BI1000-BC997*BJ997-BE997*BJ1000</f>
        <v>0</v>
      </c>
      <c r="BO997" s="23">
        <f t="shared" ref="BO997" si="9897">(BB997*BJ997+BC997*BI997+BD997*BJ1000+BE997*BI1000)</f>
        <v>335.94596579548988</v>
      </c>
      <c r="BQ997" s="27">
        <f t="shared" ref="BQ997" si="9898">20*LOG((2*$BL$8)/(($BL$8*BL997+BN997+$BL$8*BL1000+BN1000)^2+($BL$8*BM997+BO997+$BL$8*BM1000+BO1000)^2)^0.5)</f>
        <v>-44.755193941997277</v>
      </c>
      <c r="BS997" s="64">
        <f t="shared" ref="BS997" si="9899">((BL997^2+BM997^2)/(BL1000^2+BM1000^2))^0.5</f>
        <v>5.8495919973161401</v>
      </c>
      <c r="BT997" s="4"/>
      <c r="BU997" s="8"/>
      <c r="BV997" s="8"/>
      <c r="BW997" s="88"/>
      <c r="BX997" s="57"/>
      <c r="BY997" s="8"/>
      <c r="BZ997" s="8"/>
      <c r="CA997" s="8"/>
    </row>
    <row r="998" spans="2:79" ht="18.649999999999999" customHeight="1" thickBot="1">
      <c r="D998" s="25"/>
      <c r="E998" s="10"/>
      <c r="F998" s="10"/>
      <c r="G998" s="31"/>
      <c r="I998" s="29"/>
      <c r="L998" s="30"/>
      <c r="N998" s="29"/>
      <c r="Q998" s="30"/>
      <c r="S998" s="29"/>
      <c r="V998" s="30"/>
      <c r="X998" s="29"/>
      <c r="AA998" s="30"/>
      <c r="AC998" s="29"/>
      <c r="AF998" s="30"/>
      <c r="AH998" s="29"/>
      <c r="AK998" s="30"/>
      <c r="AM998" s="29"/>
      <c r="AP998" s="30"/>
      <c r="AR998" s="29"/>
      <c r="AU998" s="30"/>
      <c r="AW998" s="29"/>
      <c r="AZ998" s="30"/>
      <c r="BB998" s="29"/>
      <c r="BE998" s="30"/>
      <c r="BG998" s="29"/>
      <c r="BJ998" s="30"/>
      <c r="BL998" s="29"/>
      <c r="BO998" s="30"/>
      <c r="BS998" s="65"/>
      <c r="BT998" s="65"/>
      <c r="BU998" s="8"/>
      <c r="BV998" s="8"/>
      <c r="BW998" s="88"/>
      <c r="BX998" s="57"/>
      <c r="BY998" s="8"/>
      <c r="BZ998" s="8"/>
      <c r="CA998" s="8"/>
    </row>
    <row r="999" spans="2:79" ht="18.649999999999999" customHeight="1" thickBot="1">
      <c r="D999" s="254" t="s">
        <v>24</v>
      </c>
      <c r="E999" s="255"/>
      <c r="F999" s="256" t="s">
        <v>25</v>
      </c>
      <c r="G999" s="257"/>
      <c r="H999" s="123"/>
      <c r="I999" s="242" t="s">
        <v>4</v>
      </c>
      <c r="J999" s="243"/>
      <c r="K999" s="244" t="s">
        <v>5</v>
      </c>
      <c r="L999" s="245"/>
      <c r="M999" s="123"/>
      <c r="N999" s="242" t="s">
        <v>6</v>
      </c>
      <c r="O999" s="243"/>
      <c r="P999" s="244" t="s">
        <v>7</v>
      </c>
      <c r="Q999" s="245"/>
      <c r="R999" s="123"/>
      <c r="S999" s="242" t="s">
        <v>34</v>
      </c>
      <c r="T999" s="243"/>
      <c r="U999" s="244" t="s">
        <v>35</v>
      </c>
      <c r="V999" s="245"/>
      <c r="W999" s="123"/>
      <c r="X999" s="242" t="s">
        <v>47</v>
      </c>
      <c r="Y999" s="243"/>
      <c r="Z999" s="244" t="s">
        <v>48</v>
      </c>
      <c r="AA999" s="245"/>
      <c r="AB999" s="127"/>
      <c r="AC999" s="242" t="s">
        <v>63</v>
      </c>
      <c r="AD999" s="243"/>
      <c r="AE999" s="244" t="s">
        <v>8</v>
      </c>
      <c r="AF999" s="245"/>
      <c r="AG999" s="123"/>
      <c r="AH999" s="242" t="s">
        <v>78</v>
      </c>
      <c r="AI999" s="243"/>
      <c r="AJ999" s="244" t="s">
        <v>79</v>
      </c>
      <c r="AK999" s="245"/>
      <c r="AL999" s="127"/>
      <c r="AM999" s="242" t="s">
        <v>67</v>
      </c>
      <c r="AN999" s="243"/>
      <c r="AO999" s="244" t="s">
        <v>66</v>
      </c>
      <c r="AP999" s="245"/>
      <c r="AQ999" s="123"/>
      <c r="AR999" s="242" t="s">
        <v>83</v>
      </c>
      <c r="AS999" s="243"/>
      <c r="AT999" s="244" t="s">
        <v>82</v>
      </c>
      <c r="AU999" s="245"/>
      <c r="AV999" s="127"/>
      <c r="AW999" s="242" t="s">
        <v>71</v>
      </c>
      <c r="AX999" s="243"/>
      <c r="AY999" s="244" t="s">
        <v>70</v>
      </c>
      <c r="AZ999" s="245"/>
      <c r="BA999" s="123"/>
      <c r="BB999" s="124" t="s">
        <v>87</v>
      </c>
      <c r="BC999" s="125"/>
      <c r="BD999" s="122" t="s">
        <v>86</v>
      </c>
      <c r="BE999" s="126"/>
      <c r="BF999" s="127"/>
      <c r="BG999" s="242" t="s">
        <v>74</v>
      </c>
      <c r="BH999" s="243"/>
      <c r="BI999" s="244" t="s">
        <v>75</v>
      </c>
      <c r="BJ999" s="245"/>
      <c r="BK999" s="123"/>
      <c r="BL999" s="242" t="s">
        <v>91</v>
      </c>
      <c r="BM999" s="243"/>
      <c r="BN999" s="244" t="s">
        <v>90</v>
      </c>
      <c r="BO999" s="245"/>
      <c r="BP999" s="123"/>
      <c r="BQ999" s="35" t="s">
        <v>166</v>
      </c>
      <c r="BS999" s="66" t="s">
        <v>121</v>
      </c>
      <c r="BT999" s="65"/>
      <c r="BU999" s="8"/>
      <c r="BV999" s="8"/>
      <c r="BW999" s="88"/>
      <c r="BX999" s="57"/>
      <c r="BY999" s="8"/>
      <c r="BZ999" s="8"/>
      <c r="CA999" s="8"/>
    </row>
    <row r="1000" spans="2:79" ht="18.649999999999999" customHeight="1" thickTop="1" thickBot="1">
      <c r="D1000" s="15">
        <v>0</v>
      </c>
      <c r="E1000" s="145">
        <f t="shared" ref="E1000" si="9900">(1/$E$8)*SIN($B997*$F$8)</f>
        <v>0.26585745197504579</v>
      </c>
      <c r="F1000" s="15">
        <f t="shared" ref="F1000" si="9901">COS($F$8*$B997)</f>
        <v>0.60322328955704774</v>
      </c>
      <c r="G1000" s="37">
        <v>0</v>
      </c>
      <c r="I1000" s="21">
        <v>0</v>
      </c>
      <c r="J1000" s="24">
        <f t="shared" ref="J1000" si="9902">(TAN($K$8*$B997))/$J$8</f>
        <v>-1.9970753740294314</v>
      </c>
      <c r="K1000" s="22">
        <v>1</v>
      </c>
      <c r="L1000" s="23">
        <v>0</v>
      </c>
      <c r="N1000" s="21">
        <f t="shared" ref="N1000" si="9903">D1000*I997+F1000*I1000-E1000*J997-G1000*J1000</f>
        <v>0</v>
      </c>
      <c r="O1000" s="24">
        <f t="shared" ref="O1000" si="9904">(D1000*J997+E1000*I997+F1000*J1000+G1000*I1000)</f>
        <v>-0.93882492464035927</v>
      </c>
      <c r="P1000" s="22">
        <f t="shared" ref="P1000" si="9905">D1000*K997+F1000*K1000-E1000*L997-G1000*L1000</f>
        <v>0.60322328955704774</v>
      </c>
      <c r="Q1000" s="23">
        <f t="shared" ref="Q1000" si="9906">(D1000*L997+E1000*K997+F1000*L1000+G1000*K1000)</f>
        <v>0</v>
      </c>
      <c r="S1000" s="15">
        <v>0</v>
      </c>
      <c r="T1000" s="145">
        <f t="shared" ref="T1000" si="9907">(1/$T$8)*SIN($B997*$U$8)</f>
        <v>0.33306099494792463</v>
      </c>
      <c r="U1000" s="15">
        <f t="shared" ref="U1000" si="9908">COS($U$8*$B997)</f>
        <v>-4.0414883380834821E-2</v>
      </c>
      <c r="V1000" s="37">
        <v>0</v>
      </c>
      <c r="X1000" s="21">
        <f t="shared" ref="X1000" si="9909">N1000*S997+P1000*S1000-O1000*T997-Q1000*T1000</f>
        <v>0</v>
      </c>
      <c r="Y1000" s="24">
        <f t="shared" ref="Y1000" si="9910">(N1000*T997+O1000*S997+P1000*T1000+Q1000*S1000)</f>
        <v>0.23885264883999149</v>
      </c>
      <c r="Z1000" s="22">
        <f t="shared" ref="Z1000" si="9911">N1000*U997+P1000*U1000-O1000*V997-Q1000*V1000</f>
        <v>2.7897944724436043</v>
      </c>
      <c r="AA1000" s="23">
        <f t="shared" ref="AA1000" si="9912">(N1000*V997+O1000*U997+P1000*V1000+Q1000*U1000)</f>
        <v>0</v>
      </c>
      <c r="AB1000" s="8"/>
      <c r="AC1000" s="21">
        <v>0</v>
      </c>
      <c r="AD1000" s="24">
        <f t="shared" ref="AD1000" si="9913">(TAN($AE$8*$B997))/$AD$8</f>
        <v>-1.4330573283009165</v>
      </c>
      <c r="AE1000" s="22">
        <v>1</v>
      </c>
      <c r="AF1000" s="23">
        <v>0</v>
      </c>
      <c r="AH1000" s="21">
        <f t="shared" ref="AH1000" si="9914">X1000*AC997+Z1000*AC1000-Y1000*AD997-AA1000*AD1000</f>
        <v>0</v>
      </c>
      <c r="AI1000" s="24">
        <f t="shared" ref="AI1000" si="9915">(X1000*AD997+Y1000*AC997+Z1000*AD1000+AA1000*AC1000)</f>
        <v>-3.759082764348705</v>
      </c>
      <c r="AJ1000" s="22">
        <f t="shared" ref="AJ1000" si="9916">X1000*AE997+Z1000*AE1000-Y1000*AF997-AA1000*AF1000</f>
        <v>2.7897944724436043</v>
      </c>
      <c r="AK1000" s="23">
        <f t="shared" ref="AK1000" si="9917">(X1000*AF997+Y1000*AE997+Z1000*AF1000+AA1000*AE1000)</f>
        <v>0</v>
      </c>
      <c r="AL1000" s="8"/>
      <c r="AM1000" s="15">
        <v>0</v>
      </c>
      <c r="AN1000" s="85">
        <f t="shared" ref="AN1000" si="9918">(1/$AN$8)*SIN($B997*$AO$8)</f>
        <v>0.33306099494792463</v>
      </c>
      <c r="AO1000" s="25">
        <f t="shared" ref="AO1000" si="9919">COS($AO$8*$B997)</f>
        <v>-4.0414883380834821E-2</v>
      </c>
      <c r="AP1000" s="37">
        <v>0</v>
      </c>
      <c r="AR1000" s="21">
        <f t="shared" ref="AR1000" si="9920">AH1000*AM997+AJ1000*AM1000-AI1000*AN997-AK1000*AN1000</f>
        <v>0</v>
      </c>
      <c r="AS1000" s="24">
        <f t="shared" ref="AS1000" si="9921">(AH1000*AN997+AI1000*AM997+AJ1000*AN1000+AK1000*AM1000)</f>
        <v>1.0810946142323463</v>
      </c>
      <c r="AT1000" s="22">
        <f t="shared" ref="AT1000" si="9922">AH1000*AO997+AJ1000*AO1000-AI1000*AP997-AK1000*AP1000</f>
        <v>11.155285392009866</v>
      </c>
      <c r="AU1000" s="23">
        <f t="shared" ref="AU1000" si="9923">(AH1000*AP997+AI1000*AO997+AJ1000*AP1000+AK1000*AO1000)</f>
        <v>0</v>
      </c>
      <c r="AV1000" s="8"/>
      <c r="AW1000" s="21">
        <v>0</v>
      </c>
      <c r="AX1000" s="24">
        <f t="shared" ref="AX1000" si="9924">(TAN($AY$8*$B997))/$AX$8</f>
        <v>-1.9970753740294314</v>
      </c>
      <c r="AY1000" s="22">
        <v>1</v>
      </c>
      <c r="AZ1000" s="23">
        <v>0</v>
      </c>
      <c r="BB1000" s="21">
        <f t="shared" ref="BB1000" si="9925">AR1000*AW997+AT1000*AW1000-AS1000*AX997-AU1000*AX1000</f>
        <v>0</v>
      </c>
      <c r="BC1000" s="24">
        <f t="shared" ref="BC1000" si="9926">(AR1000*AX997+AS1000*AW997+AT1000*AX1000+AU1000*AW1000)</f>
        <v>-21.196851132420807</v>
      </c>
      <c r="BD1000" s="22">
        <f t="shared" ref="BD1000" si="9927">AR1000*AY997+AT1000*AY1000-AS1000*AZ997-AU1000*AZ1000</f>
        <v>11.155285392009866</v>
      </c>
      <c r="BE1000" s="23">
        <f t="shared" ref="BE1000" si="9928">(AR1000*AZ997+AS1000*AY997+AT1000*AZ1000+AU1000*AY1000)</f>
        <v>0</v>
      </c>
      <c r="BF1000" s="8"/>
      <c r="BG1000" s="15">
        <v>0</v>
      </c>
      <c r="BH1000" s="85">
        <f t="shared" ref="BH1000" si="9929">(1/$BH$8)*SIN($B997*$BI$8)</f>
        <v>0.26586345196388916</v>
      </c>
      <c r="BI1000" s="25">
        <f t="shared" ref="BI1000" si="9930">COS($BI$8*$B997)</f>
        <v>0.60319948954603997</v>
      </c>
      <c r="BJ1000" s="37">
        <v>0</v>
      </c>
      <c r="BL1000" s="21">
        <f t="shared" ref="BL1000" si="9931">BB1000*BG997+BD1000*BG1000-BC1000*BH997-BE1000*BH1000</f>
        <v>0</v>
      </c>
      <c r="BM1000" s="24">
        <f t="shared" ref="BM1000" si="9932">(BB1000*BH997+BC1000*BG997+BD1000*BH1000+BE1000*BG1000)</f>
        <v>-9.8201471010975414</v>
      </c>
      <c r="BN1000" s="22">
        <f t="shared" ref="BN1000" si="9933">BB1000*BI997+BD1000*BI1000-BC1000*BJ997-BE1000*BJ1000</f>
        <v>57.448074569671363</v>
      </c>
      <c r="BO1000" s="23">
        <f t="shared" ref="BO1000" si="9934">(BB1000*BJ997+BC1000*BI997+BD1000*BJ1000+BE1000*BI1000)</f>
        <v>0</v>
      </c>
      <c r="BQ1000" s="38">
        <f t="shared" ref="BQ1000" si="9935">(180/PI())*ATAN(-1*(($BL$8*BM997+BO997+$BL$8*BM1000+BO1000)/($BL$8*BL997+BN997+$BL$8*BL1000+BN1000)))</f>
        <v>-70.592982590670218</v>
      </c>
      <c r="BS1000" s="67">
        <f t="shared" ref="BS1000" si="9936">20*LOG(((($BL$8*BL997+BN997-$BL$8*BL1000-BN1000)^2+($BL$8*BM997+BO997-$BL$8*BM1000-BO1000)^2)/(($BL$8*BL997+BN997+$BL$8*BL1000+BN1000)^2+($BL$8*BM997+BO997+$BL$8*BM1000+BO1000)^2))^0.5)</f>
        <v>-1.4530219740916449E-4</v>
      </c>
      <c r="BT1000" s="65"/>
      <c r="BU1000" s="8"/>
      <c r="BV1000" s="8"/>
      <c r="BW1000" s="88"/>
      <c r="BX1000" s="57"/>
      <c r="BY1000" s="8"/>
      <c r="BZ1000" s="8"/>
      <c r="CA1000" s="8"/>
    </row>
    <row r="1001" spans="2:79" ht="18.649999999999999" customHeight="1">
      <c r="BS1001" s="32"/>
      <c r="BU1001" s="8"/>
      <c r="BV1001" s="8"/>
      <c r="BW1001" s="88"/>
      <c r="BX1001" s="57"/>
      <c r="BY1001" s="8"/>
      <c r="BZ1001" s="8"/>
      <c r="CA1001" s="8"/>
    </row>
    <row r="1002" spans="2:79" ht="18.649999999999999" customHeight="1" thickBot="1">
      <c r="D1002" s="8"/>
      <c r="E1002" s="8" t="s">
        <v>93</v>
      </c>
      <c r="F1002" s="8"/>
      <c r="G1002" s="8"/>
      <c r="H1002" s="8"/>
      <c r="I1002" s="8"/>
      <c r="J1002" s="8" t="s">
        <v>94</v>
      </c>
      <c r="K1002" s="8"/>
      <c r="L1002" s="8"/>
      <c r="M1002" s="8"/>
      <c r="N1002" s="8"/>
      <c r="O1002" s="8" t="s">
        <v>95</v>
      </c>
      <c r="P1002" s="8"/>
      <c r="Q1002" s="8"/>
      <c r="R1002" s="8"/>
      <c r="S1002" s="8"/>
      <c r="T1002" s="8" t="s">
        <v>96</v>
      </c>
      <c r="U1002" s="8"/>
      <c r="V1002" s="8"/>
      <c r="W1002" s="8"/>
      <c r="X1002" s="8"/>
      <c r="Y1002" s="8" t="s">
        <v>97</v>
      </c>
      <c r="Z1002" s="8"/>
      <c r="AA1002" s="8"/>
      <c r="AB1002" s="8"/>
      <c r="AC1002" s="8"/>
      <c r="AD1002" s="8" t="s">
        <v>98</v>
      </c>
      <c r="AE1002" s="8"/>
      <c r="AF1002" s="8"/>
      <c r="AG1002" s="8"/>
      <c r="AH1002" s="8"/>
      <c r="AI1002" s="8" t="s">
        <v>99</v>
      </c>
      <c r="AJ1002" s="8"/>
      <c r="AK1002" s="8"/>
      <c r="AL1002" s="8"/>
      <c r="AM1002" s="8"/>
      <c r="AN1002" s="8" t="s">
        <v>96</v>
      </c>
      <c r="AO1002" s="8"/>
      <c r="AP1002" s="8"/>
      <c r="AQ1002" s="8"/>
      <c r="AR1002" s="8"/>
      <c r="AS1002" s="8" t="s">
        <v>100</v>
      </c>
      <c r="AT1002" s="8"/>
      <c r="AU1002" s="8"/>
      <c r="AV1002" s="8"/>
      <c r="AW1002" s="8"/>
      <c r="AX1002" s="8" t="s">
        <v>94</v>
      </c>
      <c r="AY1002" s="8"/>
      <c r="AZ1002" s="8"/>
      <c r="BA1002" s="8"/>
      <c r="BB1002" s="8"/>
      <c r="BC1002" s="8" t="s">
        <v>101</v>
      </c>
      <c r="BD1002" s="8"/>
      <c r="BE1002" s="8"/>
      <c r="BF1002" s="8"/>
      <c r="BG1002" s="8"/>
      <c r="BH1002" s="8" t="s">
        <v>96</v>
      </c>
      <c r="BI1002" s="8"/>
      <c r="BJ1002" s="8"/>
      <c r="BK1002" s="8"/>
      <c r="BL1002" s="8"/>
      <c r="BM1002" s="8" t="s">
        <v>102</v>
      </c>
      <c r="BN1002" s="8"/>
      <c r="BO1002" s="8"/>
      <c r="BP1002" s="8"/>
      <c r="BU1002" s="8"/>
      <c r="BV1002" s="8"/>
      <c r="BW1002" s="88"/>
      <c r="BX1002" s="57"/>
      <c r="BY1002" s="8"/>
      <c r="BZ1002" s="8"/>
      <c r="CA1002" s="8"/>
    </row>
    <row r="1003" spans="2:79" ht="18.649999999999999" customHeight="1" thickBot="1">
      <c r="B1003" s="16"/>
      <c r="D1003" s="250" t="s">
        <v>22</v>
      </c>
      <c r="E1003" s="251"/>
      <c r="F1003" s="252" t="s">
        <v>23</v>
      </c>
      <c r="G1003" s="253"/>
      <c r="H1003" s="123"/>
      <c r="I1003" s="242" t="s">
        <v>1</v>
      </c>
      <c r="J1003" s="243"/>
      <c r="K1003" s="244" t="s">
        <v>2</v>
      </c>
      <c r="L1003" s="245"/>
      <c r="M1003" s="123"/>
      <c r="N1003" s="242" t="s">
        <v>43</v>
      </c>
      <c r="O1003" s="243"/>
      <c r="P1003" s="244" t="s">
        <v>44</v>
      </c>
      <c r="Q1003" s="245"/>
      <c r="R1003" s="123"/>
      <c r="S1003" s="242" t="s">
        <v>32</v>
      </c>
      <c r="T1003" s="243"/>
      <c r="U1003" s="244" t="s">
        <v>33</v>
      </c>
      <c r="V1003" s="245"/>
      <c r="W1003" s="123"/>
      <c r="X1003" s="242" t="s">
        <v>45</v>
      </c>
      <c r="Y1003" s="243"/>
      <c r="Z1003" s="244" t="s">
        <v>46</v>
      </c>
      <c r="AA1003" s="245"/>
      <c r="AB1003" s="127"/>
      <c r="AC1003" s="242" t="s">
        <v>62</v>
      </c>
      <c r="AD1003" s="243"/>
      <c r="AE1003" s="244" t="s">
        <v>3</v>
      </c>
      <c r="AF1003" s="245"/>
      <c r="AG1003" s="123"/>
      <c r="AH1003" s="242" t="s">
        <v>76</v>
      </c>
      <c r="AI1003" s="243"/>
      <c r="AJ1003" s="244" t="s">
        <v>77</v>
      </c>
      <c r="AK1003" s="245"/>
      <c r="AL1003" s="127"/>
      <c r="AM1003" s="242" t="s">
        <v>64</v>
      </c>
      <c r="AN1003" s="243"/>
      <c r="AO1003" s="244" t="s">
        <v>65</v>
      </c>
      <c r="AP1003" s="245"/>
      <c r="AQ1003" s="123"/>
      <c r="AR1003" s="242" t="s">
        <v>80</v>
      </c>
      <c r="AS1003" s="243"/>
      <c r="AT1003" s="244" t="s">
        <v>81</v>
      </c>
      <c r="AU1003" s="245"/>
      <c r="AV1003" s="127"/>
      <c r="AW1003" s="242" t="s">
        <v>68</v>
      </c>
      <c r="AX1003" s="243"/>
      <c r="AY1003" s="244" t="s">
        <v>69</v>
      </c>
      <c r="AZ1003" s="245"/>
      <c r="BA1003" s="123"/>
      <c r="BB1003" s="246" t="s">
        <v>84</v>
      </c>
      <c r="BC1003" s="247"/>
      <c r="BD1003" s="248" t="s">
        <v>85</v>
      </c>
      <c r="BE1003" s="249"/>
      <c r="BF1003" s="127"/>
      <c r="BG1003" s="242" t="s">
        <v>72</v>
      </c>
      <c r="BH1003" s="243"/>
      <c r="BI1003" s="244" t="s">
        <v>73</v>
      </c>
      <c r="BJ1003" s="245"/>
      <c r="BK1003" s="123"/>
      <c r="BL1003" s="242" t="s">
        <v>88</v>
      </c>
      <c r="BM1003" s="243"/>
      <c r="BN1003" s="244" t="s">
        <v>89</v>
      </c>
      <c r="BO1003" s="245"/>
      <c r="BP1003" s="123"/>
      <c r="BQ1003" s="19" t="s">
        <v>165</v>
      </c>
      <c r="BS1003" s="63" t="s">
        <v>120</v>
      </c>
      <c r="BT1003" s="4"/>
      <c r="BU1003" s="8"/>
      <c r="BV1003" s="8"/>
      <c r="BW1003" s="88"/>
      <c r="BX1003" s="57"/>
      <c r="BY1003" s="8"/>
      <c r="BZ1003" s="8"/>
      <c r="CA1003" s="8"/>
    </row>
    <row r="1004" spans="2:79" ht="18.649999999999999" customHeight="1" thickTop="1" thickBot="1">
      <c r="B1004" s="39">
        <v>2.8</v>
      </c>
      <c r="D1004" s="25">
        <f t="shared" ref="D1004" si="9937">COS($F$8*$B1004)</f>
        <v>0.5979124202175875</v>
      </c>
      <c r="E1004" s="26">
        <v>0</v>
      </c>
      <c r="F1004" s="10">
        <v>0</v>
      </c>
      <c r="G1004" s="85">
        <f t="shared" ref="G1004" si="9938">$E$8*SIN($B1004*$F$8)</f>
        <v>2.4046843118683841</v>
      </c>
      <c r="I1004" s="21">
        <v>1</v>
      </c>
      <c r="J1004" s="24">
        <v>0</v>
      </c>
      <c r="K1004" s="22">
        <v>0</v>
      </c>
      <c r="L1004" s="23">
        <v>0</v>
      </c>
      <c r="N1004" s="21">
        <f t="shared" ref="N1004" si="9939">D1004*I1004+F1004*I1007-E1004*J1004-G1004*J1007</f>
        <v>5.2436631174387474</v>
      </c>
      <c r="O1004" s="24">
        <f t="shared" ref="O1004" si="9940">(D1004*J1004+E1004*I1004+F1004*J1007+G1004*I1007)</f>
        <v>0</v>
      </c>
      <c r="P1004" s="22">
        <f t="shared" ref="P1004" si="9941">D1004*K1004+F1004*K1007-E1004*L1004-G1004*L1007</f>
        <v>0</v>
      </c>
      <c r="Q1004" s="23">
        <f t="shared" ref="Q1004" si="9942">(D1004*L1004+E1004*K1004+F1004*L1007+G1004*K1007)</f>
        <v>2.4046843118683841</v>
      </c>
      <c r="S1004" s="25">
        <f t="shared" ref="S1004" si="9943">COS($U$8*$B1004)</f>
        <v>-5.1993965214627645E-2</v>
      </c>
      <c r="T1004" s="26">
        <v>0</v>
      </c>
      <c r="U1004" s="10">
        <v>0</v>
      </c>
      <c r="V1004" s="85">
        <f t="shared" ref="V1004" si="9944">$T$8*SIN($B1004*$U$8)</f>
        <v>2.9959421970777975</v>
      </c>
      <c r="X1004" s="21">
        <f t="shared" ref="X1004" si="9945">N1004*S1004+P1004*S1007-O1004*T1004-Q1004*T1007</f>
        <v>-1.0731160822339449</v>
      </c>
      <c r="Y1004" s="24">
        <f t="shared" ref="Y1004" si="9946">(N1004*T1004+O1004*S1004+P1004*T1007+Q1004*S1007)</f>
        <v>0</v>
      </c>
      <c r="Z1004" s="22">
        <f t="shared" ref="Z1004" si="9947">N1004*U1004+P1004*U1007-O1004*V1004-Q1004*V1007</f>
        <v>0</v>
      </c>
      <c r="AA1004" s="23">
        <f t="shared" ref="AA1004" si="9948">(N1004*V1004+O1004*U1004+P1004*V1007+Q1004*U1007)</f>
        <v>15.584682528331808</v>
      </c>
      <c r="AB1004" s="8"/>
      <c r="AC1004" s="21">
        <v>1</v>
      </c>
      <c r="AD1004" s="24">
        <v>0</v>
      </c>
      <c r="AE1004" s="22">
        <v>0</v>
      </c>
      <c r="AF1004" s="23">
        <v>0</v>
      </c>
      <c r="AH1004" s="21">
        <f t="shared" ref="AH1004" si="9949">X1004*AC1004+Z1004*AC1007-Y1004*AD1004-AA1004*AD1007</f>
        <v>20.516540182220908</v>
      </c>
      <c r="AI1004" s="24">
        <f t="shared" ref="AI1004" si="9950">(X1004*AD1004+Y1004*AC1004+Z1004*AD1007+AA1004*AC1007)</f>
        <v>0</v>
      </c>
      <c r="AJ1004" s="22">
        <f t="shared" ref="AJ1004" si="9951">X1004*AE1004+Z1004*AE1007-Y1004*AF1004-AA1004*AF1007</f>
        <v>0</v>
      </c>
      <c r="AK1004" s="23">
        <f t="shared" ref="AK1004" si="9952">(X1004*AF1004+Y1004*AE1004+Z1004*AF1007+AA1004*AE1007)</f>
        <v>15.584682528331808</v>
      </c>
      <c r="AL1004" s="8"/>
      <c r="AM1004" s="25">
        <f t="shared" ref="AM1004" si="9953">COS($AO$8*$B1004)</f>
        <v>-5.1993965214627645E-2</v>
      </c>
      <c r="AN1004" s="26">
        <v>0</v>
      </c>
      <c r="AO1004" s="10">
        <v>0</v>
      </c>
      <c r="AP1004" s="85">
        <f t="shared" ref="AP1004" si="9954">$AN$8*SIN($B1004*$AO$8)</f>
        <v>2.9959421970777975</v>
      </c>
      <c r="AR1004" s="21">
        <f t="shared" ref="AR1004" si="9955">AH1004*AM1004+AJ1004*AM1007-AI1004*AN1004-AK1004*AN1007</f>
        <v>-6.2546038337467218</v>
      </c>
      <c r="AS1004" s="24">
        <f t="shared" ref="AS1004" si="9956">(AH1004*AN1004+AI1004*AM1004+AJ1004*AN1007+AK1004*AM1007)</f>
        <v>0</v>
      </c>
      <c r="AT1004" s="22">
        <f t="shared" ref="AT1004" si="9957">AH1004*AO1004+AJ1004*AO1007-AI1004*AP1004-AK1004*AP1007</f>
        <v>0</v>
      </c>
      <c r="AU1004" s="23">
        <f t="shared" ref="AU1004" si="9958">(AH1004*AP1004+AI1004*AO1004+AJ1004*AP1007+AK1004*AO1007)</f>
        <v>60.656059028698721</v>
      </c>
      <c r="AV1004" s="8"/>
      <c r="AW1004" s="21">
        <v>1</v>
      </c>
      <c r="AX1004" s="24">
        <v>0</v>
      </c>
      <c r="AY1004" s="22">
        <v>0</v>
      </c>
      <c r="AZ1004" s="23">
        <v>0</v>
      </c>
      <c r="BB1004" s="21">
        <f t="shared" ref="BB1004" si="9959">AR1004*AW1004+AT1004*AW1007-AS1004*AX1004-AU1004*AX1007</f>
        <v>110.93039510040371</v>
      </c>
      <c r="BC1004" s="24">
        <f t="shared" ref="BC1004" si="9960">(AR1004*AX1004+AS1004*AW1004+AT1004*AX1007+AU1004*AW1007)</f>
        <v>0</v>
      </c>
      <c r="BD1004" s="22">
        <f t="shared" ref="BD1004" si="9961">AR1004*AY1004+AT1004*AY1007-AS1004*AZ1004-AU1004*AZ1007</f>
        <v>0</v>
      </c>
      <c r="BE1004" s="23">
        <f t="shared" ref="BE1004" si="9962">(AR1004*AZ1004+AS1004*AY1004+AT1004*AZ1007+AU1004*AY1007)</f>
        <v>60.656059028698721</v>
      </c>
      <c r="BF1004" s="8"/>
      <c r="BG1004" s="25">
        <f t="shared" ref="BG1004" si="9963">COS($BI$8*$B1004)</f>
        <v>0.59788832909245904</v>
      </c>
      <c r="BH1004" s="26">
        <v>0</v>
      </c>
      <c r="BI1004" s="10">
        <v>0</v>
      </c>
      <c r="BJ1004" s="85">
        <f t="shared" ref="BJ1004" si="9964">$BH$8*SIN($B1004*$BI$8)</f>
        <v>2.4047382213902715</v>
      </c>
      <c r="BL1004" s="21">
        <f t="shared" ref="BL1004" si="9965">BB1004*BG1004+BD1004*BG1007-BC1004*BH1004-BE1004*BH1007</f>
        <v>50.11710596045598</v>
      </c>
      <c r="BM1004" s="24">
        <f t="shared" ref="BM1004" si="9966">(BB1004*BH1004+BC1004*BG1004+BD1004*BH1007+BE1004*BG1007)</f>
        <v>0</v>
      </c>
      <c r="BN1004" s="22">
        <f t="shared" ref="BN1004" si="9967">BB1004*BI1004+BD1004*BI1007-BC1004*BJ1004-BE1004*BJ1007</f>
        <v>0</v>
      </c>
      <c r="BO1004" s="23">
        <f t="shared" ref="BO1004" si="9968">(BB1004*BJ1004+BC1004*BI1004+BD1004*BJ1007+BE1004*BI1007)</f>
        <v>303.02411079386718</v>
      </c>
      <c r="BQ1004" s="27">
        <f t="shared" ref="BQ1004" si="9969">20*LOG((2*$BL$8)/(($BL$8*BL1004+BN1004+$BL$8*BL1007+BN1007)^2+($BL$8*BM1004+BO1004+$BL$8*BM1007+BO1007)^2)^0.5)</f>
        <v>-43.843449020178973</v>
      </c>
      <c r="BS1004" s="64">
        <f t="shared" ref="BS1004" si="9970">((BL1004^2+BM1004^2)/(BL1007^2+BM1007^2))^0.5</f>
        <v>6.048272495343368</v>
      </c>
      <c r="BT1004" s="4"/>
      <c r="BU1004" s="8"/>
      <c r="BV1004" s="8"/>
      <c r="BW1004" s="88"/>
      <c r="BX1004" s="57"/>
      <c r="BY1004" s="8"/>
      <c r="BZ1004" s="8"/>
      <c r="CA1004" s="8"/>
    </row>
    <row r="1005" spans="2:79" ht="18.649999999999999" customHeight="1" thickBot="1">
      <c r="D1005" s="25"/>
      <c r="E1005" s="10"/>
      <c r="F1005" s="10"/>
      <c r="G1005" s="31"/>
      <c r="I1005" s="29"/>
      <c r="L1005" s="30"/>
      <c r="N1005" s="29"/>
      <c r="Q1005" s="30"/>
      <c r="S1005" s="29"/>
      <c r="V1005" s="30"/>
      <c r="X1005" s="29"/>
      <c r="AA1005" s="30"/>
      <c r="AC1005" s="29"/>
      <c r="AF1005" s="30"/>
      <c r="AH1005" s="29"/>
      <c r="AK1005" s="30"/>
      <c r="AM1005" s="29"/>
      <c r="AP1005" s="30"/>
      <c r="AR1005" s="29"/>
      <c r="AU1005" s="30"/>
      <c r="AW1005" s="29"/>
      <c r="AZ1005" s="30"/>
      <c r="BB1005" s="29"/>
      <c r="BE1005" s="30"/>
      <c r="BG1005" s="29"/>
      <c r="BJ1005" s="30"/>
      <c r="BL1005" s="29"/>
      <c r="BO1005" s="30"/>
      <c r="BS1005" s="65"/>
      <c r="BT1005" s="65"/>
      <c r="BU1005" s="8"/>
      <c r="BV1005" s="8"/>
      <c r="BW1005" s="88"/>
      <c r="BX1005" s="57"/>
      <c r="BY1005" s="8"/>
      <c r="BZ1005" s="8"/>
      <c r="CA1005" s="8"/>
    </row>
    <row r="1006" spans="2:79" ht="18.649999999999999" customHeight="1" thickBot="1">
      <c r="D1006" s="254" t="s">
        <v>24</v>
      </c>
      <c r="E1006" s="255"/>
      <c r="F1006" s="256" t="s">
        <v>25</v>
      </c>
      <c r="G1006" s="257"/>
      <c r="H1006" s="123"/>
      <c r="I1006" s="242" t="s">
        <v>4</v>
      </c>
      <c r="J1006" s="243"/>
      <c r="K1006" s="244" t="s">
        <v>5</v>
      </c>
      <c r="L1006" s="245"/>
      <c r="M1006" s="123"/>
      <c r="N1006" s="242" t="s">
        <v>6</v>
      </c>
      <c r="O1006" s="243"/>
      <c r="P1006" s="244" t="s">
        <v>7</v>
      </c>
      <c r="Q1006" s="245"/>
      <c r="R1006" s="123"/>
      <c r="S1006" s="242" t="s">
        <v>34</v>
      </c>
      <c r="T1006" s="243"/>
      <c r="U1006" s="244" t="s">
        <v>35</v>
      </c>
      <c r="V1006" s="245"/>
      <c r="W1006" s="123"/>
      <c r="X1006" s="242" t="s">
        <v>47</v>
      </c>
      <c r="Y1006" s="243"/>
      <c r="Z1006" s="244" t="s">
        <v>48</v>
      </c>
      <c r="AA1006" s="245"/>
      <c r="AB1006" s="127"/>
      <c r="AC1006" s="242" t="s">
        <v>63</v>
      </c>
      <c r="AD1006" s="243"/>
      <c r="AE1006" s="244" t="s">
        <v>8</v>
      </c>
      <c r="AF1006" s="245"/>
      <c r="AG1006" s="123"/>
      <c r="AH1006" s="242" t="s">
        <v>78</v>
      </c>
      <c r="AI1006" s="243"/>
      <c r="AJ1006" s="244" t="s">
        <v>79</v>
      </c>
      <c r="AK1006" s="245"/>
      <c r="AL1006" s="127"/>
      <c r="AM1006" s="242" t="s">
        <v>67</v>
      </c>
      <c r="AN1006" s="243"/>
      <c r="AO1006" s="244" t="s">
        <v>66</v>
      </c>
      <c r="AP1006" s="245"/>
      <c r="AQ1006" s="123"/>
      <c r="AR1006" s="242" t="s">
        <v>83</v>
      </c>
      <c r="AS1006" s="243"/>
      <c r="AT1006" s="244" t="s">
        <v>82</v>
      </c>
      <c r="AU1006" s="245"/>
      <c r="AV1006" s="127"/>
      <c r="AW1006" s="242" t="s">
        <v>71</v>
      </c>
      <c r="AX1006" s="243"/>
      <c r="AY1006" s="244" t="s">
        <v>70</v>
      </c>
      <c r="AZ1006" s="245"/>
      <c r="BA1006" s="123"/>
      <c r="BB1006" s="124" t="s">
        <v>87</v>
      </c>
      <c r="BC1006" s="125"/>
      <c r="BD1006" s="122" t="s">
        <v>86</v>
      </c>
      <c r="BE1006" s="126"/>
      <c r="BF1006" s="127"/>
      <c r="BG1006" s="242" t="s">
        <v>74</v>
      </c>
      <c r="BH1006" s="243"/>
      <c r="BI1006" s="244" t="s">
        <v>75</v>
      </c>
      <c r="BJ1006" s="245"/>
      <c r="BK1006" s="123"/>
      <c r="BL1006" s="242" t="s">
        <v>91</v>
      </c>
      <c r="BM1006" s="243"/>
      <c r="BN1006" s="244" t="s">
        <v>90</v>
      </c>
      <c r="BO1006" s="245"/>
      <c r="BP1006" s="123"/>
      <c r="BQ1006" s="35" t="s">
        <v>166</v>
      </c>
      <c r="BS1006" s="66" t="s">
        <v>121</v>
      </c>
      <c r="BT1006" s="65"/>
      <c r="BU1006" s="8"/>
      <c r="BV1006" s="8"/>
      <c r="BW1006" s="88"/>
      <c r="BX1006" s="57"/>
      <c r="BY1006" s="8"/>
      <c r="BZ1006" s="8"/>
      <c r="CA1006" s="8"/>
    </row>
    <row r="1007" spans="2:79" ht="18.649999999999999" customHeight="1" thickTop="1" thickBot="1">
      <c r="D1007" s="15">
        <v>0</v>
      </c>
      <c r="E1007" s="145">
        <f t="shared" ref="E1007" si="9971">(1/$E$8)*SIN($B1004*$F$8)</f>
        <v>0.26718714576315378</v>
      </c>
      <c r="F1007" s="15">
        <f t="shared" ref="F1007" si="9972">COS($F$8*$B1004)</f>
        <v>0.5979124202175875</v>
      </c>
      <c r="G1007" s="37">
        <v>0</v>
      </c>
      <c r="I1007" s="21">
        <v>0</v>
      </c>
      <c r="J1007" s="24">
        <f t="shared" ref="J1007" si="9973">(TAN($K$8*$B1004))/$J$8</f>
        <v>-1.9319586667954425</v>
      </c>
      <c r="K1007" s="22">
        <v>1</v>
      </c>
      <c r="L1007" s="23">
        <v>0</v>
      </c>
      <c r="N1007" s="21">
        <f t="shared" ref="N1007" si="9974">D1007*I1004+F1007*I1007-E1007*J1004-G1007*J1007</f>
        <v>0</v>
      </c>
      <c r="O1007" s="24">
        <f t="shared" ref="O1007" si="9975">(D1007*J1004+E1007*I1004+F1007*J1007+G1007*I1007)</f>
        <v>-0.88795493646085299</v>
      </c>
      <c r="P1007" s="22">
        <f t="shared" ref="P1007" si="9976">D1007*K1004+F1007*K1007-E1007*L1004-G1007*L1007</f>
        <v>0.5979124202175875</v>
      </c>
      <c r="Q1007" s="23">
        <f t="shared" ref="Q1007" si="9977">(D1007*L1004+E1007*K1004+F1007*L1007+G1007*K1007)</f>
        <v>0</v>
      </c>
      <c r="S1007" s="15">
        <v>0</v>
      </c>
      <c r="T1007" s="145">
        <f t="shared" ref="T1007" si="9978">(1/$T$8)*SIN($B1004*$U$8)</f>
        <v>0.33288246634197749</v>
      </c>
      <c r="U1007" s="15">
        <f t="shared" ref="U1007" si="9979">COS($U$8*$B1004)</f>
        <v>-5.1993965214627645E-2</v>
      </c>
      <c r="V1007" s="37">
        <v>0</v>
      </c>
      <c r="X1007" s="21">
        <f t="shared" ref="X1007" si="9980">N1007*S1004+P1007*S1007-O1007*T1004-Q1007*T1007</f>
        <v>0</v>
      </c>
      <c r="Y1007" s="24">
        <f t="shared" ref="Y1007" si="9981">(N1007*T1004+O1007*S1004+P1007*T1007+Q1007*S1007)</f>
        <v>0.24520285917703388</v>
      </c>
      <c r="Z1007" s="22">
        <f t="shared" ref="Z1007" si="9982">N1007*U1004+P1007*U1007-O1007*V1004-Q1007*V1007</f>
        <v>2.629173825668417</v>
      </c>
      <c r="AA1007" s="23">
        <f t="shared" ref="AA1007" si="9983">(N1007*V1004+O1007*U1004+P1007*V1007+Q1007*U1007)</f>
        <v>0</v>
      </c>
      <c r="AB1007" s="8"/>
      <c r="AC1007" s="21">
        <v>0</v>
      </c>
      <c r="AD1007" s="24">
        <f t="shared" ref="AD1007" si="9984">(TAN($AE$8*$B1004))/$AD$8</f>
        <v>-1.385312548087293</v>
      </c>
      <c r="AE1007" s="22">
        <v>1</v>
      </c>
      <c r="AF1007" s="23">
        <v>0</v>
      </c>
      <c r="AH1007" s="21">
        <f t="shared" ref="AH1007" si="9985">X1007*AC1004+Z1007*AC1007-Y1007*AD1004-AA1007*AD1007</f>
        <v>0</v>
      </c>
      <c r="AI1007" s="24">
        <f t="shared" ref="AI1007" si="9986">(X1007*AD1004+Y1007*AC1004+Z1007*AD1007+AA1007*AC1007)</f>
        <v>-3.3970246326240972</v>
      </c>
      <c r="AJ1007" s="22">
        <f t="shared" ref="AJ1007" si="9987">X1007*AE1004+Z1007*AE1007-Y1007*AF1004-AA1007*AF1007</f>
        <v>2.629173825668417</v>
      </c>
      <c r="AK1007" s="23">
        <f t="shared" ref="AK1007" si="9988">(X1007*AF1004+Y1007*AE1004+Z1007*AF1007+AA1007*AE1007)</f>
        <v>0</v>
      </c>
      <c r="AL1007" s="8"/>
      <c r="AM1007" s="15">
        <v>0</v>
      </c>
      <c r="AN1007" s="85">
        <f t="shared" ref="AN1007" si="9989">(1/$AN$8)*SIN($B1004*$AO$8)</f>
        <v>0.33288246634197749</v>
      </c>
      <c r="AO1007" s="25">
        <f t="shared" ref="AO1007" si="9990">COS($AO$8*$B1004)</f>
        <v>-5.1993965214627645E-2</v>
      </c>
      <c r="AP1007" s="37">
        <v>0</v>
      </c>
      <c r="AR1007" s="21">
        <f t="shared" ref="AR1007" si="9991">AH1007*AM1004+AJ1007*AM1007-AI1007*AN1004-AK1007*AN1007</f>
        <v>0</v>
      </c>
      <c r="AS1007" s="24">
        <f t="shared" ref="AS1007" si="9992">(AH1007*AN1004+AI1007*AM1004+AJ1007*AN1007+AK1007*AM1007)</f>
        <v>1.0518306481121655</v>
      </c>
      <c r="AT1007" s="22">
        <f t="shared" ref="AT1007" si="9993">AH1007*AO1004+AJ1007*AO1007-AI1007*AP1004-AK1007*AP1007</f>
        <v>10.040588268956222</v>
      </c>
      <c r="AU1007" s="23">
        <f t="shared" ref="AU1007" si="9994">(AH1007*AP1004+AI1007*AO1004+AJ1007*AP1007+AK1007*AO1007)</f>
        <v>0</v>
      </c>
      <c r="AV1007" s="8"/>
      <c r="AW1007" s="21">
        <v>0</v>
      </c>
      <c r="AX1007" s="24">
        <f t="shared" ref="AX1007" si="9995">(TAN($AY$8*$B1004))/$AX$8</f>
        <v>-1.9319586667954425</v>
      </c>
      <c r="AY1007" s="22">
        <v>1</v>
      </c>
      <c r="AZ1007" s="23">
        <v>0</v>
      </c>
      <c r="BB1007" s="21">
        <f t="shared" ref="BB1007" si="9996">AR1007*AW1004+AT1007*AW1007-AS1007*AX1004-AU1007*AX1007</f>
        <v>0</v>
      </c>
      <c r="BC1007" s="24">
        <f t="shared" ref="BC1007" si="9997">(AR1007*AX1004+AS1007*AW1004+AT1007*AX1007+AU1007*AW1007)</f>
        <v>-18.346170877822459</v>
      </c>
      <c r="BD1007" s="22">
        <f t="shared" ref="BD1007" si="9998">AR1007*AY1004+AT1007*AY1007-AS1007*AZ1004-AU1007*AZ1007</f>
        <v>10.040588268956222</v>
      </c>
      <c r="BE1007" s="23">
        <f t="shared" ref="BE1007" si="9999">(AR1007*AZ1004+AS1007*AY1004+AT1007*AZ1007+AU1007*AY1007)</f>
        <v>0</v>
      </c>
      <c r="BF1007" s="8"/>
      <c r="BG1007" s="15">
        <v>0</v>
      </c>
      <c r="BH1007" s="85">
        <f t="shared" ref="BH1007" si="10000">(1/$BH$8)*SIN($B1004*$BI$8)</f>
        <v>0.26719313571003012</v>
      </c>
      <c r="BI1007" s="25">
        <f t="shared" ref="BI1007" si="10001">COS($BI$8*$B1004)</f>
        <v>0.59788832909245904</v>
      </c>
      <c r="BJ1007" s="37">
        <v>0</v>
      </c>
      <c r="BL1007" s="21">
        <f t="shared" ref="BL1007" si="10002">BB1007*BG1004+BD1007*BG1007-BC1007*BH1004-BE1007*BH1007</f>
        <v>0</v>
      </c>
      <c r="BM1007" s="24">
        <f t="shared" ref="BM1007" si="10003">(BB1007*BH1004+BC1007*BG1004+BD1007*BH1007+BE1007*BG1007)</f>
        <v>-8.2861851874302452</v>
      </c>
      <c r="BN1007" s="22">
        <f t="shared" ref="BN1007" si="10004">BB1007*BI1004+BD1007*BI1007-BC1007*BJ1004-BE1007*BJ1007</f>
        <v>50.120888869288358</v>
      </c>
      <c r="BO1007" s="23">
        <f t="shared" ref="BO1007" si="10005">(BB1007*BJ1004+BC1007*BI1004+BD1007*BJ1007+BE1007*BI1007)</f>
        <v>0</v>
      </c>
      <c r="BQ1007" s="38">
        <f t="shared" ref="BQ1007" si="10006">(180/PI())*ATAN(-1*(($BL$8*BM1004+BO1004+$BL$8*BM1007+BO1007)/($BL$8*BL1004+BN1004+$BL$8*BL1007+BN1007)))</f>
        <v>-71.217244655542416</v>
      </c>
      <c r="BS1007" s="67">
        <f t="shared" ref="BS1007" si="10007">20*LOG(((($BL$8*BL1004+BN1004-$BL$8*BL1007-BN1007)^2+($BL$8*BM1004+BO1004-$BL$8*BM1007-BO1007)^2)/(($BL$8*BL1004+BN1004+$BL$8*BL1007+BN1007)^2+($BL$8*BM1004+BO1004+$BL$8*BM1007+BO1007)^2))^0.5)</f>
        <v>-1.792455454479589E-4</v>
      </c>
      <c r="BT1007" s="65"/>
      <c r="BU1007" s="8"/>
      <c r="BV1007" s="8"/>
      <c r="BW1007" s="88"/>
      <c r="BX1007" s="57"/>
      <c r="BY1007" s="8"/>
      <c r="BZ1007" s="8"/>
      <c r="CA1007" s="8"/>
    </row>
    <row r="1008" spans="2:79" ht="18.649999999999999" customHeight="1">
      <c r="BS1008" s="32"/>
      <c r="BU1008" s="8"/>
      <c r="BV1008" s="8"/>
      <c r="BW1008" s="88"/>
      <c r="BX1008" s="57"/>
      <c r="BY1008" s="8"/>
      <c r="BZ1008" s="8"/>
      <c r="CA1008" s="8"/>
    </row>
    <row r="1009" spans="2:79" ht="18.649999999999999" customHeight="1" thickBot="1">
      <c r="D1009" s="8"/>
      <c r="E1009" s="8" t="s">
        <v>93</v>
      </c>
      <c r="F1009" s="8"/>
      <c r="G1009" s="8"/>
      <c r="H1009" s="8"/>
      <c r="I1009" s="8"/>
      <c r="J1009" s="8" t="s">
        <v>94</v>
      </c>
      <c r="K1009" s="8"/>
      <c r="L1009" s="8"/>
      <c r="M1009" s="8"/>
      <c r="N1009" s="8"/>
      <c r="O1009" s="8" t="s">
        <v>95</v>
      </c>
      <c r="P1009" s="8"/>
      <c r="Q1009" s="8"/>
      <c r="R1009" s="8"/>
      <c r="S1009" s="8"/>
      <c r="T1009" s="8" t="s">
        <v>96</v>
      </c>
      <c r="U1009" s="8"/>
      <c r="V1009" s="8"/>
      <c r="W1009" s="8"/>
      <c r="X1009" s="8"/>
      <c r="Y1009" s="8" t="s">
        <v>97</v>
      </c>
      <c r="Z1009" s="8"/>
      <c r="AA1009" s="8"/>
      <c r="AB1009" s="8"/>
      <c r="AC1009" s="8"/>
      <c r="AD1009" s="8" t="s">
        <v>98</v>
      </c>
      <c r="AE1009" s="8"/>
      <c r="AF1009" s="8"/>
      <c r="AG1009" s="8"/>
      <c r="AH1009" s="8"/>
      <c r="AI1009" s="8" t="s">
        <v>99</v>
      </c>
      <c r="AJ1009" s="8"/>
      <c r="AK1009" s="8"/>
      <c r="AL1009" s="8"/>
      <c r="AM1009" s="8"/>
      <c r="AN1009" s="8" t="s">
        <v>96</v>
      </c>
      <c r="AO1009" s="8"/>
      <c r="AP1009" s="8"/>
      <c r="AQ1009" s="8"/>
      <c r="AR1009" s="8"/>
      <c r="AS1009" s="8" t="s">
        <v>100</v>
      </c>
      <c r="AT1009" s="8"/>
      <c r="AU1009" s="8"/>
      <c r="AV1009" s="8"/>
      <c r="AW1009" s="8"/>
      <c r="AX1009" s="8" t="s">
        <v>94</v>
      </c>
      <c r="AY1009" s="8"/>
      <c r="AZ1009" s="8"/>
      <c r="BA1009" s="8"/>
      <c r="BB1009" s="8"/>
      <c r="BC1009" s="8" t="s">
        <v>101</v>
      </c>
      <c r="BD1009" s="8"/>
      <c r="BE1009" s="8"/>
      <c r="BF1009" s="8"/>
      <c r="BG1009" s="8"/>
      <c r="BH1009" s="8" t="s">
        <v>96</v>
      </c>
      <c r="BI1009" s="8"/>
      <c r="BJ1009" s="8"/>
      <c r="BK1009" s="8"/>
      <c r="BL1009" s="8"/>
      <c r="BM1009" s="8" t="s">
        <v>102</v>
      </c>
      <c r="BN1009" s="8"/>
      <c r="BO1009" s="8"/>
      <c r="BP1009" s="8"/>
      <c r="BU1009" s="8"/>
      <c r="BV1009" s="8"/>
      <c r="BW1009" s="88"/>
      <c r="BX1009" s="57"/>
      <c r="BY1009" s="8"/>
      <c r="BZ1009" s="8"/>
      <c r="CA1009" s="8"/>
    </row>
    <row r="1010" spans="2:79" ht="18.649999999999999" customHeight="1" thickBot="1">
      <c r="B1010" s="16"/>
      <c r="D1010" s="250" t="s">
        <v>22</v>
      </c>
      <c r="E1010" s="251"/>
      <c r="F1010" s="252" t="s">
        <v>23</v>
      </c>
      <c r="G1010" s="253"/>
      <c r="H1010" s="123"/>
      <c r="I1010" s="242" t="s">
        <v>1</v>
      </c>
      <c r="J1010" s="243"/>
      <c r="K1010" s="244" t="s">
        <v>2</v>
      </c>
      <c r="L1010" s="245"/>
      <c r="M1010" s="123"/>
      <c r="N1010" s="242" t="s">
        <v>43</v>
      </c>
      <c r="O1010" s="243"/>
      <c r="P1010" s="244" t="s">
        <v>44</v>
      </c>
      <c r="Q1010" s="245"/>
      <c r="R1010" s="123"/>
      <c r="S1010" s="242" t="s">
        <v>32</v>
      </c>
      <c r="T1010" s="243"/>
      <c r="U1010" s="244" t="s">
        <v>33</v>
      </c>
      <c r="V1010" s="245"/>
      <c r="W1010" s="123"/>
      <c r="X1010" s="242" t="s">
        <v>45</v>
      </c>
      <c r="Y1010" s="243"/>
      <c r="Z1010" s="244" t="s">
        <v>46</v>
      </c>
      <c r="AA1010" s="245"/>
      <c r="AB1010" s="127"/>
      <c r="AC1010" s="242" t="s">
        <v>62</v>
      </c>
      <c r="AD1010" s="243"/>
      <c r="AE1010" s="244" t="s">
        <v>3</v>
      </c>
      <c r="AF1010" s="245"/>
      <c r="AG1010" s="123"/>
      <c r="AH1010" s="242" t="s">
        <v>76</v>
      </c>
      <c r="AI1010" s="243"/>
      <c r="AJ1010" s="244" t="s">
        <v>77</v>
      </c>
      <c r="AK1010" s="245"/>
      <c r="AL1010" s="127"/>
      <c r="AM1010" s="242" t="s">
        <v>64</v>
      </c>
      <c r="AN1010" s="243"/>
      <c r="AO1010" s="244" t="s">
        <v>65</v>
      </c>
      <c r="AP1010" s="245"/>
      <c r="AQ1010" s="123"/>
      <c r="AR1010" s="242" t="s">
        <v>80</v>
      </c>
      <c r="AS1010" s="243"/>
      <c r="AT1010" s="244" t="s">
        <v>81</v>
      </c>
      <c r="AU1010" s="245"/>
      <c r="AV1010" s="127"/>
      <c r="AW1010" s="242" t="s">
        <v>68</v>
      </c>
      <c r="AX1010" s="243"/>
      <c r="AY1010" s="244" t="s">
        <v>69</v>
      </c>
      <c r="AZ1010" s="245"/>
      <c r="BA1010" s="123"/>
      <c r="BB1010" s="246" t="s">
        <v>84</v>
      </c>
      <c r="BC1010" s="247"/>
      <c r="BD1010" s="248" t="s">
        <v>85</v>
      </c>
      <c r="BE1010" s="249"/>
      <c r="BF1010" s="127"/>
      <c r="BG1010" s="242" t="s">
        <v>72</v>
      </c>
      <c r="BH1010" s="243"/>
      <c r="BI1010" s="244" t="s">
        <v>73</v>
      </c>
      <c r="BJ1010" s="245"/>
      <c r="BK1010" s="123"/>
      <c r="BL1010" s="242" t="s">
        <v>88</v>
      </c>
      <c r="BM1010" s="243"/>
      <c r="BN1010" s="244" t="s">
        <v>89</v>
      </c>
      <c r="BO1010" s="245"/>
      <c r="BP1010" s="123"/>
      <c r="BQ1010" s="19" t="s">
        <v>165</v>
      </c>
      <c r="BS1010" s="63" t="s">
        <v>120</v>
      </c>
      <c r="BT1010" s="4"/>
      <c r="BU1010" s="8"/>
      <c r="BV1010" s="8"/>
      <c r="BW1010" s="88"/>
      <c r="BX1010" s="57"/>
      <c r="BY1010" s="8"/>
      <c r="BZ1010" s="8"/>
      <c r="CA1010" s="8"/>
    </row>
    <row r="1011" spans="2:79" ht="18.649999999999999" customHeight="1" thickTop="1" thickBot="1">
      <c r="B1011" s="39">
        <v>2.82</v>
      </c>
      <c r="D1011" s="25">
        <f t="shared" ref="D1011" si="10008">COS($F$8*$B1011)</f>
        <v>0.59257517211622446</v>
      </c>
      <c r="E1011" s="26">
        <v>0</v>
      </c>
      <c r="F1011" s="10">
        <v>0</v>
      </c>
      <c r="G1011" s="85">
        <f t="shared" ref="G1011" si="10009">$E$8*SIN($B1011*$F$8)</f>
        <v>2.4165454658505481</v>
      </c>
      <c r="I1011" s="21">
        <v>1</v>
      </c>
      <c r="J1011" s="24">
        <v>0</v>
      </c>
      <c r="K1011" s="22">
        <v>0</v>
      </c>
      <c r="L1011" s="23">
        <v>0</v>
      </c>
      <c r="N1011" s="21">
        <f t="shared" ref="N1011" si="10010">D1011*I1011+F1011*I1014-E1011*J1011-G1011*J1014</f>
        <v>5.1104550587041304</v>
      </c>
      <c r="O1011" s="24">
        <f t="shared" ref="O1011" si="10011">(D1011*J1011+E1011*I1011+F1011*J1014+G1011*I1014)</f>
        <v>0</v>
      </c>
      <c r="P1011" s="22">
        <f t="shared" ref="P1011" si="10012">D1011*K1011+F1011*K1014-E1011*L1011-G1011*L1014</f>
        <v>0</v>
      </c>
      <c r="Q1011" s="23">
        <f t="shared" ref="Q1011" si="10013">(D1011*L1011+E1011*K1011+F1011*L1014+G1011*K1014)</f>
        <v>2.4165454658505481</v>
      </c>
      <c r="S1011" s="25">
        <f t="shared" ref="S1011" si="10014">COS($U$8*$B1011)</f>
        <v>-6.356606103587556E-2</v>
      </c>
      <c r="T1011" s="26">
        <v>0</v>
      </c>
      <c r="U1011" s="10">
        <v>0</v>
      </c>
      <c r="V1011" s="85">
        <f t="shared" ref="V1011" si="10015">$T$8*SIN($B1011*$U$8)</f>
        <v>2.9939328988738958</v>
      </c>
      <c r="X1011" s="21">
        <f t="shared" ref="X1011" si="10016">N1011*S1011+P1011*S1014-O1011*T1011-Q1011*T1014</f>
        <v>-1.1287376061642969</v>
      </c>
      <c r="Y1011" s="24">
        <f t="shared" ref="Y1011" si="10017">(N1011*T1011+O1011*S1011+P1011*T1014+Q1011*S1014)</f>
        <v>0</v>
      </c>
      <c r="Z1011" s="22">
        <f t="shared" ref="Z1011" si="10018">N1011*U1011+P1011*U1014-O1011*V1011-Q1011*V1014</f>
        <v>0</v>
      </c>
      <c r="AA1011" s="23">
        <f t="shared" ref="AA1011" si="10019">(N1011*V1011+O1011*U1011+P1011*V1014+Q1011*U1014)</f>
        <v>15.146749251892599</v>
      </c>
      <c r="AB1011" s="8"/>
      <c r="AC1011" s="21">
        <v>1</v>
      </c>
      <c r="AD1011" s="24">
        <v>0</v>
      </c>
      <c r="AE1011" s="22">
        <v>0</v>
      </c>
      <c r="AF1011" s="23">
        <v>0</v>
      </c>
      <c r="AH1011" s="21">
        <f t="shared" ref="AH1011" si="10020">X1011*AC1011+Z1011*AC1014-Y1011*AD1011-AA1011*AD1014</f>
        <v>19.154443219294681</v>
      </c>
      <c r="AI1011" s="24">
        <f t="shared" ref="AI1011" si="10021">(X1011*AD1011+Y1011*AC1011+Z1011*AD1014+AA1011*AC1014)</f>
        <v>0</v>
      </c>
      <c r="AJ1011" s="22">
        <f t="shared" ref="AJ1011" si="10022">X1011*AE1011+Z1011*AE1014-Y1011*AF1011-AA1011*AF1014</f>
        <v>0</v>
      </c>
      <c r="AK1011" s="23">
        <f t="shared" ref="AK1011" si="10023">(X1011*AF1011+Y1011*AE1011+Z1011*AF1014+AA1011*AE1014)</f>
        <v>15.146749251892599</v>
      </c>
      <c r="AL1011" s="8"/>
      <c r="AM1011" s="25">
        <f t="shared" ref="AM1011" si="10024">COS($AO$8*$B1011)</f>
        <v>-6.356606103587556E-2</v>
      </c>
      <c r="AN1011" s="26">
        <v>0</v>
      </c>
      <c r="AO1011" s="10">
        <v>0</v>
      </c>
      <c r="AP1011" s="85">
        <f t="shared" ref="AP1011" si="10025">$AN$8*SIN($B1011*$AO$8)</f>
        <v>2.9939328988738958</v>
      </c>
      <c r="AR1011" s="21">
        <f t="shared" ref="AR1011" si="10026">AH1011*AM1011+AJ1011*AM1014-AI1011*AN1011-AK1011*AN1014</f>
        <v>-6.2562781619230998</v>
      </c>
      <c r="AS1011" s="24">
        <f t="shared" ref="AS1011" si="10027">(AH1011*AN1011+AI1011*AM1011+AJ1011*AN1014+AK1011*AM1014)</f>
        <v>0</v>
      </c>
      <c r="AT1011" s="22">
        <f t="shared" ref="AT1011" si="10028">AH1011*AO1011+AJ1011*AO1014-AI1011*AP1011-AK1011*AP1014</f>
        <v>0</v>
      </c>
      <c r="AU1011" s="23">
        <f t="shared" ref="AU1011" si="10029">(AH1011*AP1011+AI1011*AO1011+AJ1011*AP1014+AK1011*AO1014)</f>
        <v>56.384298526417453</v>
      </c>
      <c r="AV1011" s="8"/>
      <c r="AW1011" s="21">
        <v>1</v>
      </c>
      <c r="AX1011" s="24">
        <v>0</v>
      </c>
      <c r="AY1011" s="22">
        <v>0</v>
      </c>
      <c r="AZ1011" s="23">
        <v>0</v>
      </c>
      <c r="BB1011" s="21">
        <f t="shared" ref="BB1011" si="10030">AR1011*AW1011+AT1011*AW1014-AS1011*AX1011-AU1011*AX1014</f>
        <v>99.157624382720272</v>
      </c>
      <c r="BC1011" s="24">
        <f t="shared" ref="BC1011" si="10031">(AR1011*AX1011+AS1011*AW1011+AT1011*AX1014+AU1011*AW1014)</f>
        <v>0</v>
      </c>
      <c r="BD1011" s="22">
        <f t="shared" ref="BD1011" si="10032">AR1011*AY1011+AT1011*AY1014-AS1011*AZ1011-AU1011*AZ1014</f>
        <v>0</v>
      </c>
      <c r="BE1011" s="23">
        <f t="shared" ref="BE1011" si="10033">(AR1011*AZ1011+AS1011*AY1011+AT1011*AZ1014+AU1011*AY1014)</f>
        <v>56.384298526417453</v>
      </c>
      <c r="BF1011" s="8"/>
      <c r="BG1011" s="25">
        <f t="shared" ref="BG1011" si="10034">COS($BI$8*$B1011)</f>
        <v>0.5925507892347277</v>
      </c>
      <c r="BH1011" s="26">
        <v>0</v>
      </c>
      <c r="BI1011" s="10">
        <v>0</v>
      </c>
      <c r="BJ1011" s="85">
        <f t="shared" ref="BJ1011" si="10035">$BH$8*SIN($B1011*$BI$8)</f>
        <v>2.4165992757583359</v>
      </c>
      <c r="BL1011" s="21">
        <f t="shared" ref="BL1011" si="10036">BB1011*BG1011+BD1011*BG1014-BC1011*BH1011-BE1011*BH1014</f>
        <v>43.616122477390221</v>
      </c>
      <c r="BM1011" s="24">
        <f t="shared" ref="BM1011" si="10037">(BB1011*BH1011+BC1011*BG1011+BD1011*BH1014+BE1011*BG1014)</f>
        <v>0</v>
      </c>
      <c r="BN1011" s="22">
        <f t="shared" ref="BN1011" si="10038">BB1011*BI1011+BD1011*BI1014-BC1011*BJ1011-BE1011*BJ1014</f>
        <v>0</v>
      </c>
      <c r="BO1011" s="23">
        <f t="shared" ref="BO1011" si="10039">(BB1011*BJ1011+BC1011*BI1011+BD1011*BJ1014+BE1011*BI1014)</f>
        <v>273.03480386147407</v>
      </c>
      <c r="BQ1011" s="27">
        <f t="shared" ref="BQ1011" si="10040">20*LOG((2*$BL$8)/(($BL$8*BL1011+BN1011+$BL$8*BL1014+BN1014)^2+($BL$8*BM1011+BO1011+$BL$8*BM1014+BO1014)^2)^0.5)</f>
        <v>-42.922756488760562</v>
      </c>
      <c r="BS1011" s="64">
        <f t="shared" ref="BS1011" si="10041">((BL1011^2+BM1011^2)/(BL1014^2+BM1014^2))^0.5</f>
        <v>6.2627570397080552</v>
      </c>
      <c r="BT1011" s="4"/>
      <c r="BU1011" s="8"/>
      <c r="BV1011" s="8"/>
      <c r="BW1011" s="88"/>
      <c r="BX1011" s="57"/>
      <c r="BY1011" s="8"/>
      <c r="BZ1011" s="8"/>
      <c r="CA1011" s="8"/>
    </row>
    <row r="1012" spans="2:79" ht="18.649999999999999" customHeight="1" thickBot="1">
      <c r="D1012" s="25"/>
      <c r="E1012" s="10"/>
      <c r="F1012" s="10"/>
      <c r="G1012" s="31"/>
      <c r="I1012" s="29"/>
      <c r="L1012" s="30"/>
      <c r="N1012" s="29"/>
      <c r="Q1012" s="30"/>
      <c r="S1012" s="29"/>
      <c r="V1012" s="30"/>
      <c r="X1012" s="29"/>
      <c r="AA1012" s="30"/>
      <c r="AC1012" s="29"/>
      <c r="AF1012" s="30"/>
      <c r="AH1012" s="29"/>
      <c r="AK1012" s="30"/>
      <c r="AM1012" s="29"/>
      <c r="AP1012" s="30"/>
      <c r="AR1012" s="29"/>
      <c r="AU1012" s="30"/>
      <c r="AW1012" s="29"/>
      <c r="AZ1012" s="30"/>
      <c r="BB1012" s="29"/>
      <c r="BE1012" s="30"/>
      <c r="BG1012" s="29"/>
      <c r="BJ1012" s="30"/>
      <c r="BL1012" s="29"/>
      <c r="BO1012" s="30"/>
      <c r="BS1012" s="65"/>
      <c r="BT1012" s="65"/>
      <c r="BU1012" s="8"/>
      <c r="BV1012" s="8"/>
      <c r="BW1012" s="88"/>
      <c r="BX1012" s="57"/>
      <c r="BY1012" s="8"/>
      <c r="BZ1012" s="8"/>
      <c r="CA1012" s="8"/>
    </row>
    <row r="1013" spans="2:79" ht="18.649999999999999" customHeight="1" thickBot="1">
      <c r="D1013" s="254" t="s">
        <v>24</v>
      </c>
      <c r="E1013" s="255"/>
      <c r="F1013" s="256" t="s">
        <v>25</v>
      </c>
      <c r="G1013" s="257"/>
      <c r="H1013" s="123"/>
      <c r="I1013" s="242" t="s">
        <v>4</v>
      </c>
      <c r="J1013" s="243"/>
      <c r="K1013" s="244" t="s">
        <v>5</v>
      </c>
      <c r="L1013" s="245"/>
      <c r="M1013" s="123"/>
      <c r="N1013" s="242" t="s">
        <v>6</v>
      </c>
      <c r="O1013" s="243"/>
      <c r="P1013" s="244" t="s">
        <v>7</v>
      </c>
      <c r="Q1013" s="245"/>
      <c r="R1013" s="123"/>
      <c r="S1013" s="242" t="s">
        <v>34</v>
      </c>
      <c r="T1013" s="243"/>
      <c r="U1013" s="244" t="s">
        <v>35</v>
      </c>
      <c r="V1013" s="245"/>
      <c r="W1013" s="123"/>
      <c r="X1013" s="242" t="s">
        <v>47</v>
      </c>
      <c r="Y1013" s="243"/>
      <c r="Z1013" s="244" t="s">
        <v>48</v>
      </c>
      <c r="AA1013" s="245"/>
      <c r="AB1013" s="127"/>
      <c r="AC1013" s="242" t="s">
        <v>63</v>
      </c>
      <c r="AD1013" s="243"/>
      <c r="AE1013" s="244" t="s">
        <v>8</v>
      </c>
      <c r="AF1013" s="245"/>
      <c r="AG1013" s="123"/>
      <c r="AH1013" s="242" t="s">
        <v>78</v>
      </c>
      <c r="AI1013" s="243"/>
      <c r="AJ1013" s="244" t="s">
        <v>79</v>
      </c>
      <c r="AK1013" s="245"/>
      <c r="AL1013" s="127"/>
      <c r="AM1013" s="242" t="s">
        <v>67</v>
      </c>
      <c r="AN1013" s="243"/>
      <c r="AO1013" s="244" t="s">
        <v>66</v>
      </c>
      <c r="AP1013" s="245"/>
      <c r="AQ1013" s="123"/>
      <c r="AR1013" s="242" t="s">
        <v>83</v>
      </c>
      <c r="AS1013" s="243"/>
      <c r="AT1013" s="244" t="s">
        <v>82</v>
      </c>
      <c r="AU1013" s="245"/>
      <c r="AV1013" s="127"/>
      <c r="AW1013" s="242" t="s">
        <v>71</v>
      </c>
      <c r="AX1013" s="243"/>
      <c r="AY1013" s="244" t="s">
        <v>70</v>
      </c>
      <c r="AZ1013" s="245"/>
      <c r="BA1013" s="123"/>
      <c r="BB1013" s="124" t="s">
        <v>87</v>
      </c>
      <c r="BC1013" s="125"/>
      <c r="BD1013" s="122" t="s">
        <v>86</v>
      </c>
      <c r="BE1013" s="126"/>
      <c r="BF1013" s="127"/>
      <c r="BG1013" s="242" t="s">
        <v>74</v>
      </c>
      <c r="BH1013" s="243"/>
      <c r="BI1013" s="244" t="s">
        <v>75</v>
      </c>
      <c r="BJ1013" s="245"/>
      <c r="BK1013" s="123"/>
      <c r="BL1013" s="242" t="s">
        <v>91</v>
      </c>
      <c r="BM1013" s="243"/>
      <c r="BN1013" s="244" t="s">
        <v>90</v>
      </c>
      <c r="BO1013" s="245"/>
      <c r="BP1013" s="123"/>
      <c r="BQ1013" s="35" t="s">
        <v>166</v>
      </c>
      <c r="BS1013" s="66" t="s">
        <v>121</v>
      </c>
      <c r="BT1013" s="65"/>
      <c r="BU1013" s="8"/>
      <c r="BV1013" s="8"/>
      <c r="BW1013" s="88"/>
      <c r="BX1013" s="57"/>
      <c r="BY1013" s="8"/>
      <c r="BZ1013" s="8"/>
      <c r="CA1013" s="8"/>
    </row>
    <row r="1014" spans="2:79" ht="18.649999999999999" customHeight="1" thickTop="1" thickBot="1">
      <c r="D1014" s="15">
        <v>0</v>
      </c>
      <c r="E1014" s="145">
        <f t="shared" ref="E1014" si="10042">(1/$E$8)*SIN($B1011*$F$8)</f>
        <v>0.26850505176117201</v>
      </c>
      <c r="F1014" s="15">
        <f t="shared" ref="F1014" si="10043">COS($F$8*$B1011)</f>
        <v>0.59257517211622446</v>
      </c>
      <c r="G1014" s="37">
        <v>0</v>
      </c>
      <c r="I1014" s="21">
        <v>0</v>
      </c>
      <c r="J1014" s="24">
        <f t="shared" ref="J1014" si="10044">(TAN($K$8*$B1011))/$J$8</f>
        <v>-1.8695613016317714</v>
      </c>
      <c r="K1014" s="22">
        <v>1</v>
      </c>
      <c r="L1014" s="23">
        <v>0</v>
      </c>
      <c r="N1014" s="21">
        <f t="shared" ref="N1014" si="10045">D1014*I1011+F1014*I1014-E1014*J1011-G1014*J1014</f>
        <v>0</v>
      </c>
      <c r="O1014" s="24">
        <f t="shared" ref="O1014" si="10046">(D1014*J1011+E1014*I1011+F1014*J1014+G1014*I1014)</f>
        <v>-0.83935055833510752</v>
      </c>
      <c r="P1014" s="22">
        <f t="shared" ref="P1014" si="10047">D1014*K1011+F1014*K1014-E1014*L1011-G1014*L1014</f>
        <v>0.59257517211622446</v>
      </c>
      <c r="Q1014" s="23">
        <f t="shared" ref="Q1014" si="10048">(D1014*L1011+E1014*K1011+F1014*L1014+G1014*K1014)</f>
        <v>0</v>
      </c>
      <c r="S1014" s="15">
        <v>0</v>
      </c>
      <c r="T1014" s="145">
        <f t="shared" ref="T1014" si="10049">(1/$T$8)*SIN($B1011*$U$8)</f>
        <v>0.33265921098598839</v>
      </c>
      <c r="U1014" s="15">
        <f t="shared" ref="U1014" si="10050">COS($U$8*$B1011)</f>
        <v>-6.356606103587556E-2</v>
      </c>
      <c r="V1014" s="37">
        <v>0</v>
      </c>
      <c r="X1014" s="21">
        <f t="shared" ref="X1014" si="10051">N1014*S1011+P1014*S1014-O1014*T1011-Q1014*T1014</f>
        <v>0</v>
      </c>
      <c r="Y1014" s="24">
        <f t="shared" ref="Y1014" si="10052">(N1014*T1011+O1014*S1011+P1014*T1014+Q1014*S1014)</f>
        <v>0.25047979802769516</v>
      </c>
      <c r="Z1014" s="22">
        <f t="shared" ref="Z1014" si="10053">N1014*U1011+P1014*U1014-O1014*V1011-Q1014*V1014</f>
        <v>2.4752915807285669</v>
      </c>
      <c r="AA1014" s="23">
        <f t="shared" ref="AA1014" si="10054">(N1014*V1011+O1014*U1011+P1014*V1014+Q1014*U1014)</f>
        <v>0</v>
      </c>
      <c r="AB1014" s="8"/>
      <c r="AC1014" s="21">
        <v>0</v>
      </c>
      <c r="AD1014" s="24">
        <f t="shared" ref="AD1014" si="10055">(TAN($AE$8*$B1011))/$AD$8</f>
        <v>-1.3391111510560312</v>
      </c>
      <c r="AE1014" s="22">
        <v>1</v>
      </c>
      <c r="AF1014" s="23">
        <v>0</v>
      </c>
      <c r="AH1014" s="21">
        <f t="shared" ref="AH1014" si="10056">X1014*AC1011+Z1014*AC1014-Y1014*AD1011-AA1014*AD1014</f>
        <v>0</v>
      </c>
      <c r="AI1014" s="24">
        <f t="shared" ref="AI1014" si="10057">(X1014*AD1011+Y1014*AC1011+Z1014*AD1014+AA1014*AC1014)</f>
        <v>-3.0642107598410391</v>
      </c>
      <c r="AJ1014" s="22">
        <f t="shared" ref="AJ1014" si="10058">X1014*AE1011+Z1014*AE1014-Y1014*AF1011-AA1014*AF1014</f>
        <v>2.4752915807285669</v>
      </c>
      <c r="AK1014" s="23">
        <f t="shared" ref="AK1014" si="10059">(X1014*AF1011+Y1014*AE1011+Z1014*AF1014+AA1014*AE1014)</f>
        <v>0</v>
      </c>
      <c r="AL1014" s="8"/>
      <c r="AM1014" s="15">
        <v>0</v>
      </c>
      <c r="AN1014" s="85">
        <f t="shared" ref="AN1014" si="10060">(1/$AN$8)*SIN($B1011*$AO$8)</f>
        <v>0.33265921098598839</v>
      </c>
      <c r="AO1014" s="25">
        <f t="shared" ref="AO1014" si="10061">COS($AO$8*$B1011)</f>
        <v>-6.356606103587556E-2</v>
      </c>
      <c r="AP1014" s="37">
        <v>0</v>
      </c>
      <c r="AR1014" s="21">
        <f t="shared" ref="AR1014" si="10062">AH1014*AM1011+AJ1014*AM1014-AI1014*AN1011-AK1014*AN1014</f>
        <v>0</v>
      </c>
      <c r="AS1014" s="24">
        <f t="shared" ref="AS1014" si="10063">(AH1014*AN1011+AI1014*AM1011+AJ1014*AN1014+AK1014*AM1014)</f>
        <v>1.0182083523922671</v>
      </c>
      <c r="AT1014" s="22">
        <f t="shared" ref="AT1014" si="10064">AH1014*AO1011+AJ1014*AO1014-AI1014*AP1011-AK1014*AP1014</f>
        <v>9.0166968672692835</v>
      </c>
      <c r="AU1014" s="23">
        <f t="shared" ref="AU1014" si="10065">(AH1014*AP1011+AI1014*AO1011+AJ1014*AP1014+AK1014*AO1014)</f>
        <v>0</v>
      </c>
      <c r="AV1014" s="8"/>
      <c r="AW1014" s="21">
        <v>0</v>
      </c>
      <c r="AX1014" s="24">
        <f t="shared" ref="AX1014" si="10066">(TAN($AY$8*$B1011))/$AX$8</f>
        <v>-1.8695613016317714</v>
      </c>
      <c r="AY1014" s="22">
        <v>1</v>
      </c>
      <c r="AZ1014" s="23">
        <v>0</v>
      </c>
      <c r="BB1014" s="21">
        <f t="shared" ref="BB1014" si="10067">AR1014*AW1011+AT1014*AW1014-AS1014*AX1011-AU1014*AX1014</f>
        <v>0</v>
      </c>
      <c r="BC1014" s="24">
        <f t="shared" ref="BC1014" si="10068">(AR1014*AX1011+AS1014*AW1011+AT1014*AX1014+AU1014*AW1014)</f>
        <v>-15.839059179198809</v>
      </c>
      <c r="BD1014" s="22">
        <f t="shared" ref="BD1014" si="10069">AR1014*AY1011+AT1014*AY1014-AS1014*AZ1011-AU1014*AZ1014</f>
        <v>9.0166968672692835</v>
      </c>
      <c r="BE1014" s="23">
        <f t="shared" ref="BE1014" si="10070">(AR1014*AZ1011+AS1014*AY1011+AT1014*AZ1014+AU1014*AY1014)</f>
        <v>0</v>
      </c>
      <c r="BF1014" s="8"/>
      <c r="BG1014" s="15">
        <v>0</v>
      </c>
      <c r="BH1014" s="85">
        <f t="shared" ref="BH1014" si="10071">(1/$BH$8)*SIN($B1011*$BI$8)</f>
        <v>0.26851103063981507</v>
      </c>
      <c r="BI1014" s="25">
        <f t="shared" ref="BI1014" si="10072">COS($BI$8*$B1011)</f>
        <v>0.5925507892347277</v>
      </c>
      <c r="BJ1014" s="37">
        <v>0</v>
      </c>
      <c r="BL1014" s="21">
        <f t="shared" ref="BL1014" si="10073">BB1014*BG1011+BD1014*BG1014-BC1014*BH1011-BE1014*BH1014</f>
        <v>0</v>
      </c>
      <c r="BM1014" s="24">
        <f t="shared" ref="BM1014" si="10074">(BB1014*BH1011+BC1014*BG1011+BD1014*BH1014+BE1014*BG1014)</f>
        <v>-6.964364448572546</v>
      </c>
      <c r="BN1014" s="22">
        <f t="shared" ref="BN1014" si="10075">BB1014*BI1011+BD1014*BI1014-BC1014*BJ1011-BE1014*BJ1014</f>
        <v>43.619509786135978</v>
      </c>
      <c r="BO1014" s="23">
        <f t="shared" ref="BO1014" si="10076">(BB1014*BJ1011+BC1014*BI1011+BD1014*BJ1014+BE1014*BI1014)</f>
        <v>0</v>
      </c>
      <c r="BQ1014" s="38">
        <f t="shared" ref="BQ1014" si="10077">(180/PI())*ATAN(-1*(($BL$8*BM1011+BO1011+$BL$8*BM1014+BO1014)/($BL$8*BL1011+BN1011+$BL$8*BL1014+BN1014)))</f>
        <v>-71.847406378537997</v>
      </c>
      <c r="BS1014" s="67">
        <f t="shared" ref="BS1014" si="10078">20*LOG(((($BL$8*BL1011+BN1011-$BL$8*BL1014-BN1014)^2+($BL$8*BM1011+BO1011-$BL$8*BM1014-BO1014)^2)/(($BL$8*BL1011+BN1011+$BL$8*BL1014+BN1014)^2+($BL$8*BM1011+BO1011+$BL$8*BM1014+BO1014)^2))^0.5)</f>
        <v>-2.2157448119511112E-4</v>
      </c>
      <c r="BT1014" s="65"/>
      <c r="BU1014" s="8"/>
      <c r="BV1014" s="8"/>
      <c r="BW1014" s="88"/>
      <c r="BX1014" s="57"/>
      <c r="BY1014" s="8"/>
      <c r="BZ1014" s="8"/>
      <c r="CA1014" s="8"/>
    </row>
    <row r="1015" spans="2:79" ht="18.649999999999999" customHeight="1">
      <c r="BS1015" s="32"/>
      <c r="BU1015" s="8"/>
      <c r="BV1015" s="8"/>
      <c r="BW1015" s="88"/>
      <c r="BX1015" s="57"/>
      <c r="BY1015" s="8"/>
      <c r="BZ1015" s="8"/>
      <c r="CA1015" s="8"/>
    </row>
    <row r="1016" spans="2:79" ht="18.649999999999999" customHeight="1" thickBot="1">
      <c r="D1016" s="8"/>
      <c r="E1016" s="8" t="s">
        <v>93</v>
      </c>
      <c r="F1016" s="8"/>
      <c r="G1016" s="8"/>
      <c r="H1016" s="8"/>
      <c r="I1016" s="8"/>
      <c r="J1016" s="8" t="s">
        <v>94</v>
      </c>
      <c r="K1016" s="8"/>
      <c r="L1016" s="8"/>
      <c r="M1016" s="8"/>
      <c r="N1016" s="8"/>
      <c r="O1016" s="8" t="s">
        <v>95</v>
      </c>
      <c r="P1016" s="8"/>
      <c r="Q1016" s="8"/>
      <c r="R1016" s="8"/>
      <c r="S1016" s="8"/>
      <c r="T1016" s="8" t="s">
        <v>96</v>
      </c>
      <c r="U1016" s="8"/>
      <c r="V1016" s="8"/>
      <c r="W1016" s="8"/>
      <c r="X1016" s="8"/>
      <c r="Y1016" s="8" t="s">
        <v>97</v>
      </c>
      <c r="Z1016" s="8"/>
      <c r="AA1016" s="8"/>
      <c r="AB1016" s="8"/>
      <c r="AC1016" s="8"/>
      <c r="AD1016" s="8" t="s">
        <v>98</v>
      </c>
      <c r="AE1016" s="8"/>
      <c r="AF1016" s="8"/>
      <c r="AG1016" s="8"/>
      <c r="AH1016" s="8"/>
      <c r="AI1016" s="8" t="s">
        <v>99</v>
      </c>
      <c r="AJ1016" s="8"/>
      <c r="AK1016" s="8"/>
      <c r="AL1016" s="8"/>
      <c r="AM1016" s="8"/>
      <c r="AN1016" s="8" t="s">
        <v>96</v>
      </c>
      <c r="AO1016" s="8"/>
      <c r="AP1016" s="8"/>
      <c r="AQ1016" s="8"/>
      <c r="AR1016" s="8"/>
      <c r="AS1016" s="8" t="s">
        <v>100</v>
      </c>
      <c r="AT1016" s="8"/>
      <c r="AU1016" s="8"/>
      <c r="AV1016" s="8"/>
      <c r="AW1016" s="8"/>
      <c r="AX1016" s="8" t="s">
        <v>94</v>
      </c>
      <c r="AY1016" s="8"/>
      <c r="AZ1016" s="8"/>
      <c r="BA1016" s="8"/>
      <c r="BB1016" s="8"/>
      <c r="BC1016" s="8" t="s">
        <v>101</v>
      </c>
      <c r="BD1016" s="8"/>
      <c r="BE1016" s="8"/>
      <c r="BF1016" s="8"/>
      <c r="BG1016" s="8"/>
      <c r="BH1016" s="8" t="s">
        <v>96</v>
      </c>
      <c r="BI1016" s="8"/>
      <c r="BJ1016" s="8"/>
      <c r="BK1016" s="8"/>
      <c r="BL1016" s="8"/>
      <c r="BM1016" s="8" t="s">
        <v>102</v>
      </c>
      <c r="BN1016" s="8"/>
      <c r="BO1016" s="8"/>
      <c r="BP1016" s="8"/>
      <c r="BU1016" s="8"/>
      <c r="BV1016" s="8"/>
      <c r="BW1016" s="88"/>
      <c r="BX1016" s="57"/>
      <c r="BY1016" s="8"/>
      <c r="BZ1016" s="8"/>
      <c r="CA1016" s="8"/>
    </row>
    <row r="1017" spans="2:79" ht="18.649999999999999" customHeight="1" thickBot="1">
      <c r="B1017" s="16"/>
      <c r="D1017" s="250" t="s">
        <v>22</v>
      </c>
      <c r="E1017" s="251"/>
      <c r="F1017" s="252" t="s">
        <v>23</v>
      </c>
      <c r="G1017" s="253"/>
      <c r="H1017" s="123"/>
      <c r="I1017" s="242" t="s">
        <v>1</v>
      </c>
      <c r="J1017" s="243"/>
      <c r="K1017" s="244" t="s">
        <v>2</v>
      </c>
      <c r="L1017" s="245"/>
      <c r="M1017" s="123"/>
      <c r="N1017" s="242" t="s">
        <v>43</v>
      </c>
      <c r="O1017" s="243"/>
      <c r="P1017" s="244" t="s">
        <v>44</v>
      </c>
      <c r="Q1017" s="245"/>
      <c r="R1017" s="123"/>
      <c r="S1017" s="242" t="s">
        <v>32</v>
      </c>
      <c r="T1017" s="243"/>
      <c r="U1017" s="244" t="s">
        <v>33</v>
      </c>
      <c r="V1017" s="245"/>
      <c r="W1017" s="123"/>
      <c r="X1017" s="242" t="s">
        <v>45</v>
      </c>
      <c r="Y1017" s="243"/>
      <c r="Z1017" s="244" t="s">
        <v>46</v>
      </c>
      <c r="AA1017" s="245"/>
      <c r="AB1017" s="127"/>
      <c r="AC1017" s="242" t="s">
        <v>62</v>
      </c>
      <c r="AD1017" s="243"/>
      <c r="AE1017" s="244" t="s">
        <v>3</v>
      </c>
      <c r="AF1017" s="245"/>
      <c r="AG1017" s="123"/>
      <c r="AH1017" s="242" t="s">
        <v>76</v>
      </c>
      <c r="AI1017" s="243"/>
      <c r="AJ1017" s="244" t="s">
        <v>77</v>
      </c>
      <c r="AK1017" s="245"/>
      <c r="AL1017" s="127"/>
      <c r="AM1017" s="242" t="s">
        <v>64</v>
      </c>
      <c r="AN1017" s="243"/>
      <c r="AO1017" s="244" t="s">
        <v>65</v>
      </c>
      <c r="AP1017" s="245"/>
      <c r="AQ1017" s="123"/>
      <c r="AR1017" s="242" t="s">
        <v>80</v>
      </c>
      <c r="AS1017" s="243"/>
      <c r="AT1017" s="244" t="s">
        <v>81</v>
      </c>
      <c r="AU1017" s="245"/>
      <c r="AV1017" s="127"/>
      <c r="AW1017" s="242" t="s">
        <v>68</v>
      </c>
      <c r="AX1017" s="243"/>
      <c r="AY1017" s="244" t="s">
        <v>69</v>
      </c>
      <c r="AZ1017" s="245"/>
      <c r="BA1017" s="123"/>
      <c r="BB1017" s="246" t="s">
        <v>84</v>
      </c>
      <c r="BC1017" s="247"/>
      <c r="BD1017" s="248" t="s">
        <v>85</v>
      </c>
      <c r="BE1017" s="249"/>
      <c r="BF1017" s="127"/>
      <c r="BG1017" s="242" t="s">
        <v>72</v>
      </c>
      <c r="BH1017" s="243"/>
      <c r="BI1017" s="244" t="s">
        <v>73</v>
      </c>
      <c r="BJ1017" s="245"/>
      <c r="BK1017" s="123"/>
      <c r="BL1017" s="242" t="s">
        <v>88</v>
      </c>
      <c r="BM1017" s="243"/>
      <c r="BN1017" s="244" t="s">
        <v>89</v>
      </c>
      <c r="BO1017" s="245"/>
      <c r="BP1017" s="123"/>
      <c r="BQ1017" s="19" t="s">
        <v>165</v>
      </c>
      <c r="BS1017" s="63" t="s">
        <v>120</v>
      </c>
      <c r="BT1017" s="4"/>
      <c r="BU1017" s="8"/>
      <c r="BV1017" s="8"/>
      <c r="BW1017" s="88"/>
      <c r="BX1017" s="57"/>
      <c r="BY1017" s="8"/>
      <c r="BZ1017" s="8"/>
      <c r="CA1017" s="8"/>
    </row>
    <row r="1018" spans="2:79" ht="18.649999999999999" customHeight="1" thickTop="1" thickBot="1">
      <c r="B1018" s="39">
        <v>2.84</v>
      </c>
      <c r="D1018" s="25">
        <f t="shared" ref="D1018" si="10079">COS($F$8*$B1018)</f>
        <v>0.58721178072222158</v>
      </c>
      <c r="E1018" s="26">
        <v>0</v>
      </c>
      <c r="F1018" s="10">
        <v>0</v>
      </c>
      <c r="G1018" s="85">
        <f t="shared" ref="G1018" si="10080">$E$8*SIN($B1018*$F$8)</f>
        <v>2.4283000064302884</v>
      </c>
      <c r="I1018" s="21">
        <v>1</v>
      </c>
      <c r="J1018" s="24">
        <v>0</v>
      </c>
      <c r="K1018" s="22">
        <v>0</v>
      </c>
      <c r="L1018" s="23">
        <v>0</v>
      </c>
      <c r="N1018" s="21">
        <f t="shared" ref="N1018" si="10081">D1018*I1018+F1018*I1021-E1018*J1018-G1018*J1021</f>
        <v>4.9816753599569559</v>
      </c>
      <c r="O1018" s="24">
        <f t="shared" ref="O1018" si="10082">(D1018*J1018+E1018*I1018+F1018*J1021+G1018*I1021)</f>
        <v>0</v>
      </c>
      <c r="P1018" s="22">
        <f t="shared" ref="P1018" si="10083">D1018*K1018+F1018*K1021-E1018*L1018-G1018*L1021</f>
        <v>0</v>
      </c>
      <c r="Q1018" s="23">
        <f t="shared" ref="Q1018" si="10084">(D1018*L1018+E1018*K1018+F1018*L1021+G1018*K1021)</f>
        <v>2.4283000064302884</v>
      </c>
      <c r="S1018" s="25">
        <f t="shared" ref="S1018" si="10085">COS($U$8*$B1018)</f>
        <v>-7.5129615994775453E-2</v>
      </c>
      <c r="T1018" s="26">
        <v>0</v>
      </c>
      <c r="U1018" s="10">
        <v>0</v>
      </c>
      <c r="V1018" s="85">
        <f t="shared" ref="V1018" si="10086">$T$8*SIN($B1018*$U$8)</f>
        <v>2.9915213298929189</v>
      </c>
      <c r="X1018" s="21">
        <f t="shared" ref="X1018" si="10087">N1018*S1018+P1018*S1021-O1018*T1018-Q1018*T1021</f>
        <v>-1.1814170528725696</v>
      </c>
      <c r="Y1018" s="24">
        <f t="shared" ref="Y1018" si="10088">(N1018*T1018+O1018*S1018+P1018*T1021+Q1018*S1021)</f>
        <v>0</v>
      </c>
      <c r="Z1018" s="22">
        <f t="shared" ref="Z1018" si="10089">N1018*U1018+P1018*U1021-O1018*V1018-Q1018*V1021</f>
        <v>0</v>
      </c>
      <c r="AA1018" s="23">
        <f t="shared" ref="AA1018" si="10090">(N1018*V1018+O1018*U1018+P1018*V1021+Q1018*U1021)</f>
        <v>14.72035085091</v>
      </c>
      <c r="AB1018" s="8"/>
      <c r="AC1018" s="21">
        <v>1</v>
      </c>
      <c r="AD1018" s="24">
        <v>0</v>
      </c>
      <c r="AE1018" s="22">
        <v>0</v>
      </c>
      <c r="AF1018" s="23">
        <v>0</v>
      </c>
      <c r="AH1018" s="21">
        <f t="shared" ref="AH1018" si="10091">X1018*AC1018+Z1018*AC1021-Y1018*AD1018-AA1018*AD1021</f>
        <v>17.871931126383338</v>
      </c>
      <c r="AI1018" s="24">
        <f t="shared" ref="AI1018" si="10092">(X1018*AD1018+Y1018*AC1018+Z1018*AD1021+AA1018*AC1021)</f>
        <v>0</v>
      </c>
      <c r="AJ1018" s="22">
        <f t="shared" ref="AJ1018" si="10093">X1018*AE1018+Z1018*AE1021-Y1018*AF1018-AA1018*AF1021</f>
        <v>0</v>
      </c>
      <c r="AK1018" s="23">
        <f t="shared" ref="AK1018" si="10094">(X1018*AF1018+Y1018*AE1018+Z1018*AF1021+AA1018*AE1021)</f>
        <v>14.72035085091</v>
      </c>
      <c r="AL1018" s="8"/>
      <c r="AM1018" s="25">
        <f t="shared" ref="AM1018" si="10095">COS($AO$8*$B1018)</f>
        <v>-7.5129615994775453E-2</v>
      </c>
      <c r="AN1018" s="26">
        <v>0</v>
      </c>
      <c r="AO1018" s="10">
        <v>0</v>
      </c>
      <c r="AP1018" s="85">
        <f t="shared" ref="AP1018" si="10096">$AN$8*SIN($B1018*$AO$8)</f>
        <v>2.9915213298929189</v>
      </c>
      <c r="AR1018" s="21">
        <f t="shared" ref="AR1018" si="10097">AH1018*AM1018+AJ1018*AM1021-AI1018*AN1018-AK1018*AN1021</f>
        <v>-6.2356272730552149</v>
      </c>
      <c r="AS1018" s="24">
        <f t="shared" ref="AS1018" si="10098">(AH1018*AN1018+AI1018*AM1018+AJ1018*AN1021+AK1018*AM1021)</f>
        <v>0</v>
      </c>
      <c r="AT1018" s="22">
        <f t="shared" ref="AT1018" si="10099">AH1018*AO1018+AJ1018*AO1021-AI1018*AP1018-AK1018*AP1021</f>
        <v>0</v>
      </c>
      <c r="AU1018" s="23">
        <f t="shared" ref="AU1018" si="10100">(AH1018*AP1018+AI1018*AO1018+AJ1018*AP1021+AK1018*AO1021)</f>
        <v>52.3583288642157</v>
      </c>
      <c r="AV1018" s="8"/>
      <c r="AW1018" s="21">
        <v>1</v>
      </c>
      <c r="AX1018" s="24">
        <v>0</v>
      </c>
      <c r="AY1018" s="22">
        <v>0</v>
      </c>
      <c r="AZ1018" s="23">
        <v>0</v>
      </c>
      <c r="BB1018" s="21">
        <f t="shared" ref="BB1018" si="10101">AR1018*AW1018+AT1018*AW1021-AS1018*AX1018-AU1018*AX1021</f>
        <v>88.516573301052858</v>
      </c>
      <c r="BC1018" s="24">
        <f t="shared" ref="BC1018" si="10102">(AR1018*AX1018+AS1018*AW1018+AT1018*AX1021+AU1018*AW1021)</f>
        <v>0</v>
      </c>
      <c r="BD1018" s="22">
        <f t="shared" ref="BD1018" si="10103">AR1018*AY1018+AT1018*AY1021-AS1018*AZ1018-AU1018*AZ1021</f>
        <v>0</v>
      </c>
      <c r="BE1018" s="23">
        <f t="shared" ref="BE1018" si="10104">(AR1018*AZ1018+AS1018*AY1018+AT1018*AZ1021+AU1018*AY1021)</f>
        <v>52.3583288642157</v>
      </c>
      <c r="BF1018" s="8"/>
      <c r="BG1018" s="25">
        <f t="shared" ref="BG1018" si="10105">COS($BI$8*$B1018)</f>
        <v>0.58718710547020248</v>
      </c>
      <c r="BH1018" s="26">
        <v>0</v>
      </c>
      <c r="BI1018" s="10">
        <v>0</v>
      </c>
      <c r="BJ1018" s="85">
        <f t="shared" ref="BJ1018" si="10106">$BH$8*SIN($B1018*$BI$8)</f>
        <v>2.4283537074581467</v>
      </c>
      <c r="BL1018" s="21">
        <f t="shared" ref="BL1018" si="10107">BB1018*BG1018+BD1018*BG1021-BC1018*BH1018-BE1018*BH1021</f>
        <v>37.848619127927222</v>
      </c>
      <c r="BM1018" s="24">
        <f t="shared" ref="BM1018" si="10108">(BB1018*BH1018+BC1018*BG1018+BD1018*BH1021+BE1018*BG1021)</f>
        <v>0</v>
      </c>
      <c r="BN1018" s="22">
        <f t="shared" ref="BN1018" si="10109">BB1018*BI1018+BD1018*BI1021-BC1018*BJ1018-BE1018*BJ1021</f>
        <v>0</v>
      </c>
      <c r="BO1018" s="23">
        <f t="shared" ref="BO1018" si="10110">(BB1018*BJ1018+BC1018*BI1018+BD1018*BJ1021+BE1018*BI1021)</f>
        <v>245.69368452013828</v>
      </c>
      <c r="BQ1018" s="27">
        <f t="shared" ref="BQ1018" si="10111">20*LOG((2*$BL$8)/(($BL$8*BL1018+BN1018+$BL$8*BL1021+BN1021)^2+($BL$8*BM1018+BO1018+$BL$8*BM1021+BO1021)^2)^0.5)</f>
        <v>-41.991145363568954</v>
      </c>
      <c r="BS1018" s="64">
        <f t="shared" ref="BS1018" si="10112">((BL1018^2+BM1018^2)/(BL1021^2+BM1021^2))^0.5</f>
        <v>6.4954978546513651</v>
      </c>
      <c r="BT1018" s="4"/>
      <c r="BU1018" s="8"/>
      <c r="BV1018" s="8"/>
      <c r="BW1018" s="88"/>
      <c r="BX1018" s="57"/>
      <c r="BY1018" s="8"/>
      <c r="BZ1018" s="8"/>
      <c r="CA1018" s="8"/>
    </row>
    <row r="1019" spans="2:79" ht="18.649999999999999" customHeight="1" thickBot="1">
      <c r="D1019" s="25"/>
      <c r="E1019" s="10"/>
      <c r="F1019" s="10"/>
      <c r="G1019" s="31"/>
      <c r="I1019" s="29"/>
      <c r="L1019" s="30"/>
      <c r="N1019" s="29"/>
      <c r="Q1019" s="30"/>
      <c r="S1019" s="29"/>
      <c r="V1019" s="30"/>
      <c r="X1019" s="29"/>
      <c r="AA1019" s="30"/>
      <c r="AC1019" s="29"/>
      <c r="AF1019" s="30"/>
      <c r="AH1019" s="29"/>
      <c r="AK1019" s="30"/>
      <c r="AM1019" s="29"/>
      <c r="AP1019" s="30"/>
      <c r="AR1019" s="29"/>
      <c r="AU1019" s="30"/>
      <c r="AW1019" s="29"/>
      <c r="AZ1019" s="30"/>
      <c r="BB1019" s="29"/>
      <c r="BE1019" s="30"/>
      <c r="BG1019" s="29"/>
      <c r="BJ1019" s="30"/>
      <c r="BL1019" s="29"/>
      <c r="BO1019" s="30"/>
      <c r="BS1019" s="65"/>
      <c r="BT1019" s="65"/>
      <c r="BU1019" s="8"/>
      <c r="BV1019" s="8"/>
      <c r="BW1019" s="88"/>
      <c r="BX1019" s="57"/>
      <c r="BY1019" s="8"/>
      <c r="BZ1019" s="8"/>
      <c r="CA1019" s="8"/>
    </row>
    <row r="1020" spans="2:79" ht="18.649999999999999" customHeight="1" thickBot="1">
      <c r="D1020" s="254" t="s">
        <v>24</v>
      </c>
      <c r="E1020" s="255"/>
      <c r="F1020" s="256" t="s">
        <v>25</v>
      </c>
      <c r="G1020" s="257"/>
      <c r="H1020" s="123"/>
      <c r="I1020" s="242" t="s">
        <v>4</v>
      </c>
      <c r="J1020" s="243"/>
      <c r="K1020" s="244" t="s">
        <v>5</v>
      </c>
      <c r="L1020" s="245"/>
      <c r="M1020" s="123"/>
      <c r="N1020" s="242" t="s">
        <v>6</v>
      </c>
      <c r="O1020" s="243"/>
      <c r="P1020" s="244" t="s">
        <v>7</v>
      </c>
      <c r="Q1020" s="245"/>
      <c r="R1020" s="123"/>
      <c r="S1020" s="242" t="s">
        <v>34</v>
      </c>
      <c r="T1020" s="243"/>
      <c r="U1020" s="244" t="s">
        <v>35</v>
      </c>
      <c r="V1020" s="245"/>
      <c r="W1020" s="123"/>
      <c r="X1020" s="242" t="s">
        <v>47</v>
      </c>
      <c r="Y1020" s="243"/>
      <c r="Z1020" s="244" t="s">
        <v>48</v>
      </c>
      <c r="AA1020" s="245"/>
      <c r="AB1020" s="127"/>
      <c r="AC1020" s="242" t="s">
        <v>63</v>
      </c>
      <c r="AD1020" s="243"/>
      <c r="AE1020" s="244" t="s">
        <v>8</v>
      </c>
      <c r="AF1020" s="245"/>
      <c r="AG1020" s="123"/>
      <c r="AH1020" s="242" t="s">
        <v>78</v>
      </c>
      <c r="AI1020" s="243"/>
      <c r="AJ1020" s="244" t="s">
        <v>79</v>
      </c>
      <c r="AK1020" s="245"/>
      <c r="AL1020" s="127"/>
      <c r="AM1020" s="242" t="s">
        <v>67</v>
      </c>
      <c r="AN1020" s="243"/>
      <c r="AO1020" s="244" t="s">
        <v>66</v>
      </c>
      <c r="AP1020" s="245"/>
      <c r="AQ1020" s="123"/>
      <c r="AR1020" s="242" t="s">
        <v>83</v>
      </c>
      <c r="AS1020" s="243"/>
      <c r="AT1020" s="244" t="s">
        <v>82</v>
      </c>
      <c r="AU1020" s="245"/>
      <c r="AV1020" s="127"/>
      <c r="AW1020" s="242" t="s">
        <v>71</v>
      </c>
      <c r="AX1020" s="243"/>
      <c r="AY1020" s="244" t="s">
        <v>70</v>
      </c>
      <c r="AZ1020" s="245"/>
      <c r="BA1020" s="123"/>
      <c r="BB1020" s="124" t="s">
        <v>87</v>
      </c>
      <c r="BC1020" s="125"/>
      <c r="BD1020" s="122" t="s">
        <v>86</v>
      </c>
      <c r="BE1020" s="126"/>
      <c r="BF1020" s="127"/>
      <c r="BG1020" s="242" t="s">
        <v>74</v>
      </c>
      <c r="BH1020" s="243"/>
      <c r="BI1020" s="244" t="s">
        <v>75</v>
      </c>
      <c r="BJ1020" s="245"/>
      <c r="BK1020" s="123"/>
      <c r="BL1020" s="242" t="s">
        <v>91</v>
      </c>
      <c r="BM1020" s="243"/>
      <c r="BN1020" s="244" t="s">
        <v>90</v>
      </c>
      <c r="BO1020" s="245"/>
      <c r="BP1020" s="123"/>
      <c r="BQ1020" s="35" t="s">
        <v>166</v>
      </c>
      <c r="BS1020" s="66" t="s">
        <v>121</v>
      </c>
      <c r="BT1020" s="65"/>
      <c r="BU1020" s="8"/>
      <c r="BV1020" s="8"/>
      <c r="BW1020" s="88"/>
      <c r="BX1020" s="57"/>
      <c r="BY1020" s="8"/>
      <c r="BZ1020" s="8"/>
      <c r="CA1020" s="8"/>
    </row>
    <row r="1021" spans="2:79" ht="18.649999999999999" customHeight="1" thickTop="1" thickBot="1">
      <c r="D1021" s="15">
        <v>0</v>
      </c>
      <c r="E1021" s="145">
        <f t="shared" ref="E1021" si="10113">(1/$E$8)*SIN($B1018*$F$8)</f>
        <v>0.26981111182558759</v>
      </c>
      <c r="F1021" s="15">
        <f t="shared" ref="F1021" si="10114">COS($F$8*$B1018)</f>
        <v>0.58721178072222158</v>
      </c>
      <c r="G1021" s="37">
        <v>0</v>
      </c>
      <c r="I1021" s="21">
        <v>0</v>
      </c>
      <c r="J1021" s="24">
        <f t="shared" ref="J1021" si="10115">(TAN($K$8*$B1018))/$J$8</f>
        <v>-1.8096872575867573</v>
      </c>
      <c r="K1021" s="22">
        <v>1</v>
      </c>
      <c r="L1021" s="23">
        <v>0</v>
      </c>
      <c r="N1021" s="21">
        <f t="shared" ref="N1021" si="10116">D1021*I1018+F1021*I1021-E1021*J1018-G1021*J1021</f>
        <v>0</v>
      </c>
      <c r="O1021" s="24">
        <f t="shared" ref="O1021" si="10117">(D1021*J1018+E1021*I1018+F1021*J1021+G1021*I1021)</f>
        <v>-0.79285856525224585</v>
      </c>
      <c r="P1021" s="22">
        <f t="shared" ref="P1021" si="10118">D1021*K1018+F1021*K1021-E1021*L1018-G1021*L1021</f>
        <v>0.58721178072222158</v>
      </c>
      <c r="Q1021" s="23">
        <f t="shared" ref="Q1021" si="10119">(D1021*L1018+E1021*K1018+F1021*L1021+G1021*K1021)</f>
        <v>0</v>
      </c>
      <c r="S1021" s="15">
        <v>0</v>
      </c>
      <c r="T1021" s="145">
        <f t="shared" ref="T1021" si="10120">(1/$T$8)*SIN($B1018*$U$8)</f>
        <v>0.33239125887699095</v>
      </c>
      <c r="U1021" s="15">
        <f t="shared" ref="U1021" si="10121">COS($U$8*$B1018)</f>
        <v>-7.5129615994775453E-2</v>
      </c>
      <c r="V1021" s="37">
        <v>0</v>
      </c>
      <c r="X1021" s="21">
        <f t="shared" ref="X1021" si="10122">N1021*S1018+P1021*S1021-O1021*T1018-Q1021*T1021</f>
        <v>0</v>
      </c>
      <c r="Y1021" s="24">
        <f t="shared" ref="Y1021" si="10123">(N1021*T1018+O1021*S1018+P1021*T1021+Q1021*S1021)</f>
        <v>0.25475122256722865</v>
      </c>
      <c r="Z1021" s="22">
        <f t="shared" ref="Z1021" si="10124">N1021*U1018+P1021*U1021-O1021*V1018-Q1021*V1021</f>
        <v>2.327736313947121</v>
      </c>
      <c r="AA1021" s="23">
        <f t="shared" ref="AA1021" si="10125">(N1021*V1018+O1021*U1018+P1021*V1021+Q1021*U1021)</f>
        <v>0</v>
      </c>
      <c r="AB1021" s="8"/>
      <c r="AC1021" s="21">
        <v>0</v>
      </c>
      <c r="AD1021" s="24">
        <f t="shared" ref="AD1021" si="10126">(TAN($AE$8*$B1018))/$AD$8</f>
        <v>-1.2943542156183081</v>
      </c>
      <c r="AE1021" s="22">
        <v>1</v>
      </c>
      <c r="AF1021" s="23">
        <v>0</v>
      </c>
      <c r="AH1021" s="21">
        <f t="shared" ref="AH1021" si="10127">X1021*AC1018+Z1021*AC1021-Y1021*AD1018-AA1021*AD1021</f>
        <v>0</v>
      </c>
      <c r="AI1021" s="24">
        <f t="shared" ref="AI1021" si="10128">(X1021*AD1018+Y1021*AC1018+Z1021*AD1021+AA1021*AC1021)</f>
        <v>-2.7581640882380487</v>
      </c>
      <c r="AJ1021" s="22">
        <f t="shared" ref="AJ1021" si="10129">X1021*AE1018+Z1021*AE1021-Y1021*AF1018-AA1021*AF1021</f>
        <v>2.327736313947121</v>
      </c>
      <c r="AK1021" s="23">
        <f t="shared" ref="AK1021" si="10130">(X1021*AF1018+Y1021*AE1018+Z1021*AF1021+AA1021*AE1021)</f>
        <v>0</v>
      </c>
      <c r="AL1021" s="8"/>
      <c r="AM1021" s="15">
        <v>0</v>
      </c>
      <c r="AN1021" s="85">
        <f t="shared" ref="AN1021" si="10131">(1/$AN$8)*SIN($B1018*$AO$8)</f>
        <v>0.33239125887699095</v>
      </c>
      <c r="AO1021" s="25">
        <f t="shared" ref="AO1021" si="10132">COS($AO$8*$B1018)</f>
        <v>-7.5129615994775453E-2</v>
      </c>
      <c r="AP1021" s="37">
        <v>0</v>
      </c>
      <c r="AR1021" s="21">
        <f t="shared" ref="AR1021" si="10133">AH1021*AM1018+AJ1021*AM1021-AI1021*AN1018-AK1021*AN1021</f>
        <v>0</v>
      </c>
      <c r="AS1021" s="24">
        <f t="shared" ref="AS1021" si="10134">(AH1021*AN1018+AI1021*AM1018+AJ1021*AN1021+AK1021*AM1021)</f>
        <v>0.98093901252647475</v>
      </c>
      <c r="AT1021" s="22">
        <f t="shared" ref="AT1021" si="10135">AH1021*AO1018+AJ1021*AO1021-AI1021*AP1018-AK1021*AP1021</f>
        <v>8.0762247659048363</v>
      </c>
      <c r="AU1021" s="23">
        <f t="shared" ref="AU1021" si="10136">(AH1021*AP1018+AI1021*AO1018+AJ1021*AP1021+AK1021*AO1021)</f>
        <v>0</v>
      </c>
      <c r="AV1021" s="8"/>
      <c r="AW1021" s="21">
        <v>0</v>
      </c>
      <c r="AX1021" s="24">
        <f t="shared" ref="AX1021" si="10137">(TAN($AY$8*$B1018))/$AX$8</f>
        <v>-1.8096872575867573</v>
      </c>
      <c r="AY1021" s="22">
        <v>1</v>
      </c>
      <c r="AZ1021" s="23">
        <v>0</v>
      </c>
      <c r="BB1021" s="21">
        <f t="shared" ref="BB1021" si="10138">AR1021*AW1018+AT1021*AW1021-AS1021*AX1018-AU1021*AX1021</f>
        <v>0</v>
      </c>
      <c r="BC1021" s="24">
        <f t="shared" ref="BC1021" si="10139">(AR1021*AX1018+AS1021*AW1018+AT1021*AX1021+AU1021*AW1021)</f>
        <v>-13.634502035738098</v>
      </c>
      <c r="BD1021" s="22">
        <f t="shared" ref="BD1021" si="10140">AR1021*AY1018+AT1021*AY1021-AS1021*AZ1018-AU1021*AZ1021</f>
        <v>8.0762247659048363</v>
      </c>
      <c r="BE1021" s="23">
        <f t="shared" ref="BE1021" si="10141">(AR1021*AZ1018+AS1021*AY1018+AT1021*AZ1021+AU1021*AY1021)</f>
        <v>0</v>
      </c>
      <c r="BF1021" s="8"/>
      <c r="BG1021" s="15">
        <v>0</v>
      </c>
      <c r="BH1021" s="85">
        <f t="shared" ref="BH1021" si="10142">(1/$BH$8)*SIN($B1018*$BI$8)</f>
        <v>0.26981707860646076</v>
      </c>
      <c r="BI1021" s="25">
        <f t="shared" ref="BI1021" si="10143">COS($BI$8*$B1018)</f>
        <v>0.58718710547020248</v>
      </c>
      <c r="BJ1021" s="37">
        <v>0</v>
      </c>
      <c r="BL1021" s="21">
        <f t="shared" ref="BL1021" si="10144">BB1021*BG1018+BD1021*BG1021-BC1021*BH1018-BE1021*BH1021</f>
        <v>0</v>
      </c>
      <c r="BM1021" s="24">
        <f t="shared" ref="BM1021" si="10145">(BB1021*BH1018+BC1021*BG1018+BD1021*BH1021+BE1021*BG1021)</f>
        <v>-5.8269004123870474</v>
      </c>
      <c r="BN1021" s="22">
        <f t="shared" ref="BN1021" si="10146">BB1021*BI1018+BD1021*BI1021-BC1021*BJ1018-BE1021*BJ1021</f>
        <v>37.851648611248685</v>
      </c>
      <c r="BO1021" s="23">
        <f t="shared" ref="BO1021" si="10147">(BB1021*BJ1018+BC1021*BI1018+BD1021*BJ1021+BE1021*BI1021)</f>
        <v>0</v>
      </c>
      <c r="BQ1021" s="38">
        <f t="shared" ref="BQ1021" si="10148">(180/PI())*ATAN(-1*(($BL$8*BM1018+BO1018+$BL$8*BM1021+BO1021)/($BL$8*BL1018+BN1018+$BL$8*BL1021+BN1021)))</f>
        <v>-72.484670748755264</v>
      </c>
      <c r="BS1021" s="67">
        <f t="shared" ref="BS1021" si="10149">20*LOG(((($BL$8*BL1018+BN1018-$BL$8*BL1021-BN1021)^2+($BL$8*BM1018+BO1018-$BL$8*BM1021-BO1021)^2)/(($BL$8*BL1018+BN1018+$BL$8*BL1021+BN1021)^2+($BL$8*BM1018+BO1018+$BL$8*BM1021+BO1021)^2))^0.5)</f>
        <v>-2.7458923322110459E-4</v>
      </c>
      <c r="BT1021" s="65"/>
      <c r="BU1021" s="8"/>
      <c r="BV1021" s="8"/>
      <c r="BW1021" s="88"/>
      <c r="BX1021" s="57"/>
      <c r="BY1021" s="8"/>
      <c r="BZ1021" s="8"/>
      <c r="CA1021" s="8"/>
    </row>
    <row r="1022" spans="2:79" ht="18.649999999999999" customHeight="1">
      <c r="BS1022" s="32"/>
      <c r="BU1022" s="8"/>
      <c r="BV1022" s="8"/>
      <c r="BW1022" s="88"/>
      <c r="BX1022" s="57"/>
      <c r="BY1022" s="8"/>
      <c r="BZ1022" s="8"/>
      <c r="CA1022" s="8"/>
    </row>
    <row r="1023" spans="2:79" ht="18.649999999999999" customHeight="1" thickBot="1">
      <c r="D1023" s="8"/>
      <c r="E1023" s="8" t="s">
        <v>93</v>
      </c>
      <c r="F1023" s="8"/>
      <c r="G1023" s="8"/>
      <c r="H1023" s="8"/>
      <c r="I1023" s="8"/>
      <c r="J1023" s="8" t="s">
        <v>94</v>
      </c>
      <c r="K1023" s="8"/>
      <c r="L1023" s="8"/>
      <c r="M1023" s="8"/>
      <c r="N1023" s="8"/>
      <c r="O1023" s="8" t="s">
        <v>95</v>
      </c>
      <c r="P1023" s="8"/>
      <c r="Q1023" s="8"/>
      <c r="R1023" s="8"/>
      <c r="S1023" s="8"/>
      <c r="T1023" s="8" t="s">
        <v>96</v>
      </c>
      <c r="U1023" s="8"/>
      <c r="V1023" s="8"/>
      <c r="W1023" s="8"/>
      <c r="X1023" s="8"/>
      <c r="Y1023" s="8" t="s">
        <v>97</v>
      </c>
      <c r="Z1023" s="8"/>
      <c r="AA1023" s="8"/>
      <c r="AB1023" s="8"/>
      <c r="AC1023" s="8"/>
      <c r="AD1023" s="8" t="s">
        <v>98</v>
      </c>
      <c r="AE1023" s="8"/>
      <c r="AF1023" s="8"/>
      <c r="AG1023" s="8"/>
      <c r="AH1023" s="8"/>
      <c r="AI1023" s="8" t="s">
        <v>99</v>
      </c>
      <c r="AJ1023" s="8"/>
      <c r="AK1023" s="8"/>
      <c r="AL1023" s="8"/>
      <c r="AM1023" s="8"/>
      <c r="AN1023" s="8" t="s">
        <v>96</v>
      </c>
      <c r="AO1023" s="8"/>
      <c r="AP1023" s="8"/>
      <c r="AQ1023" s="8"/>
      <c r="AR1023" s="8"/>
      <c r="AS1023" s="8" t="s">
        <v>100</v>
      </c>
      <c r="AT1023" s="8"/>
      <c r="AU1023" s="8"/>
      <c r="AV1023" s="8"/>
      <c r="AW1023" s="8"/>
      <c r="AX1023" s="8" t="s">
        <v>94</v>
      </c>
      <c r="AY1023" s="8"/>
      <c r="AZ1023" s="8"/>
      <c r="BA1023" s="8"/>
      <c r="BB1023" s="8"/>
      <c r="BC1023" s="8" t="s">
        <v>101</v>
      </c>
      <c r="BD1023" s="8"/>
      <c r="BE1023" s="8"/>
      <c r="BF1023" s="8"/>
      <c r="BG1023" s="8"/>
      <c r="BH1023" s="8" t="s">
        <v>96</v>
      </c>
      <c r="BI1023" s="8"/>
      <c r="BJ1023" s="8"/>
      <c r="BK1023" s="8"/>
      <c r="BL1023" s="8"/>
      <c r="BM1023" s="8" t="s">
        <v>102</v>
      </c>
      <c r="BN1023" s="8"/>
      <c r="BO1023" s="8"/>
      <c r="BP1023" s="8"/>
      <c r="BU1023" s="8"/>
      <c r="BV1023" s="8"/>
      <c r="BW1023" s="88"/>
      <c r="BX1023" s="57"/>
      <c r="BY1023" s="8"/>
      <c r="BZ1023" s="8"/>
      <c r="CA1023" s="8"/>
    </row>
    <row r="1024" spans="2:79" ht="18.649999999999999" customHeight="1" thickBot="1">
      <c r="B1024" s="16"/>
      <c r="D1024" s="250" t="s">
        <v>22</v>
      </c>
      <c r="E1024" s="251"/>
      <c r="F1024" s="252" t="s">
        <v>23</v>
      </c>
      <c r="G1024" s="253"/>
      <c r="H1024" s="123"/>
      <c r="I1024" s="242" t="s">
        <v>1</v>
      </c>
      <c r="J1024" s="243"/>
      <c r="K1024" s="244" t="s">
        <v>2</v>
      </c>
      <c r="L1024" s="245"/>
      <c r="M1024" s="123"/>
      <c r="N1024" s="242" t="s">
        <v>43</v>
      </c>
      <c r="O1024" s="243"/>
      <c r="P1024" s="244" t="s">
        <v>44</v>
      </c>
      <c r="Q1024" s="245"/>
      <c r="R1024" s="123"/>
      <c r="S1024" s="242" t="s">
        <v>32</v>
      </c>
      <c r="T1024" s="243"/>
      <c r="U1024" s="244" t="s">
        <v>33</v>
      </c>
      <c r="V1024" s="245"/>
      <c r="W1024" s="123"/>
      <c r="X1024" s="242" t="s">
        <v>45</v>
      </c>
      <c r="Y1024" s="243"/>
      <c r="Z1024" s="244" t="s">
        <v>46</v>
      </c>
      <c r="AA1024" s="245"/>
      <c r="AB1024" s="127"/>
      <c r="AC1024" s="242" t="s">
        <v>62</v>
      </c>
      <c r="AD1024" s="243"/>
      <c r="AE1024" s="244" t="s">
        <v>3</v>
      </c>
      <c r="AF1024" s="245"/>
      <c r="AG1024" s="123"/>
      <c r="AH1024" s="242" t="s">
        <v>76</v>
      </c>
      <c r="AI1024" s="243"/>
      <c r="AJ1024" s="244" t="s">
        <v>77</v>
      </c>
      <c r="AK1024" s="245"/>
      <c r="AL1024" s="127"/>
      <c r="AM1024" s="242" t="s">
        <v>64</v>
      </c>
      <c r="AN1024" s="243"/>
      <c r="AO1024" s="244" t="s">
        <v>65</v>
      </c>
      <c r="AP1024" s="245"/>
      <c r="AQ1024" s="123"/>
      <c r="AR1024" s="242" t="s">
        <v>80</v>
      </c>
      <c r="AS1024" s="243"/>
      <c r="AT1024" s="244" t="s">
        <v>81</v>
      </c>
      <c r="AU1024" s="245"/>
      <c r="AV1024" s="127"/>
      <c r="AW1024" s="242" t="s">
        <v>68</v>
      </c>
      <c r="AX1024" s="243"/>
      <c r="AY1024" s="244" t="s">
        <v>69</v>
      </c>
      <c r="AZ1024" s="245"/>
      <c r="BA1024" s="123"/>
      <c r="BB1024" s="246" t="s">
        <v>84</v>
      </c>
      <c r="BC1024" s="247"/>
      <c r="BD1024" s="248" t="s">
        <v>85</v>
      </c>
      <c r="BE1024" s="249"/>
      <c r="BF1024" s="127"/>
      <c r="BG1024" s="242" t="s">
        <v>72</v>
      </c>
      <c r="BH1024" s="243"/>
      <c r="BI1024" s="244" t="s">
        <v>73</v>
      </c>
      <c r="BJ1024" s="245"/>
      <c r="BK1024" s="123"/>
      <c r="BL1024" s="242" t="s">
        <v>88</v>
      </c>
      <c r="BM1024" s="243"/>
      <c r="BN1024" s="244" t="s">
        <v>89</v>
      </c>
      <c r="BO1024" s="245"/>
      <c r="BP1024" s="123"/>
      <c r="BQ1024" s="19" t="s">
        <v>165</v>
      </c>
      <c r="BS1024" s="63" t="s">
        <v>120</v>
      </c>
      <c r="BT1024" s="4"/>
      <c r="BU1024" s="8"/>
      <c r="BV1024" s="8"/>
      <c r="BW1024" s="88"/>
      <c r="BX1024" s="57"/>
      <c r="BY1024" s="8"/>
      <c r="BZ1024" s="8"/>
      <c r="CA1024" s="8"/>
    </row>
    <row r="1025" spans="2:79" ht="18.649999999999999" customHeight="1" thickTop="1" thickBot="1">
      <c r="B1025" s="39">
        <v>2.86</v>
      </c>
      <c r="D1025" s="25">
        <f t="shared" ref="D1025" si="10150">COS($F$8*$B1025)</f>
        <v>0.58182248265823422</v>
      </c>
      <c r="E1025" s="26">
        <v>0</v>
      </c>
      <c r="F1025" s="10">
        <v>0</v>
      </c>
      <c r="G1025" s="85">
        <f t="shared" ref="G1025" si="10151">$E$8*SIN($B1025*$F$8)</f>
        <v>2.4399474150195695</v>
      </c>
      <c r="I1025" s="21">
        <v>1</v>
      </c>
      <c r="J1025" s="24">
        <v>0</v>
      </c>
      <c r="K1025" s="22">
        <v>0</v>
      </c>
      <c r="L1025" s="23">
        <v>0</v>
      </c>
      <c r="N1025" s="21">
        <f t="shared" ref="N1025" si="10152">D1025*I1025+F1025*I1028-E1025*J1025-G1025*J1028</f>
        <v>4.8569970077772728</v>
      </c>
      <c r="O1025" s="24">
        <f t="shared" ref="O1025" si="10153">(D1025*J1025+E1025*I1025+F1025*J1028+G1025*I1028)</f>
        <v>0</v>
      </c>
      <c r="P1025" s="22">
        <f t="shared" ref="P1025" si="10154">D1025*K1025+F1025*K1028-E1025*L1025-G1025*L1028</f>
        <v>0</v>
      </c>
      <c r="Q1025" s="23">
        <f t="shared" ref="Q1025" si="10155">(D1025*L1025+E1025*K1025+F1025*L1028+G1025*K1028)</f>
        <v>2.4399474150195695</v>
      </c>
      <c r="S1025" s="25">
        <f t="shared" ref="S1025" si="10156">COS($U$8*$B1025)</f>
        <v>-8.6683076389091424E-2</v>
      </c>
      <c r="T1025" s="26">
        <v>0</v>
      </c>
      <c r="U1025" s="10">
        <v>0</v>
      </c>
      <c r="V1025" s="85">
        <f t="shared" ref="V1025" si="10157">$T$8*SIN($B1025*$U$8)</f>
        <v>2.9887078141580696</v>
      </c>
      <c r="X1025" s="21">
        <f t="shared" ref="X1025" si="10158">N1025*S1025+P1025*S1028-O1025*T1025-Q1025*T1028</f>
        <v>-1.2312738765804978</v>
      </c>
      <c r="Y1025" s="24">
        <f t="shared" ref="Y1025" si="10159">(N1025*T1025+O1025*S1025+P1025*T1028+Q1025*S1028)</f>
        <v>0</v>
      </c>
      <c r="Z1025" s="22">
        <f t="shared" ref="Z1025" si="10160">N1025*U1025+P1025*U1028-O1025*V1025-Q1025*V1028</f>
        <v>0</v>
      </c>
      <c r="AA1025" s="23">
        <f t="shared" ref="AA1025" si="10161">(N1025*V1025+O1025*U1025+P1025*V1028+Q1025*U1028)</f>
        <v>14.304642762324791</v>
      </c>
      <c r="AB1025" s="8"/>
      <c r="AC1025" s="21">
        <v>1</v>
      </c>
      <c r="AD1025" s="24">
        <v>0</v>
      </c>
      <c r="AE1025" s="22">
        <v>0</v>
      </c>
      <c r="AF1025" s="23">
        <v>0</v>
      </c>
      <c r="AH1025" s="21">
        <f t="shared" ref="AH1025" si="10162">X1025*AC1025+Z1025*AC1028-Y1025*AD1025-AA1025*AD1028</f>
        <v>16.663126423027901</v>
      </c>
      <c r="AI1025" s="24">
        <f t="shared" ref="AI1025" si="10163">(X1025*AD1025+Y1025*AC1025+Z1025*AD1028+AA1025*AC1028)</f>
        <v>0</v>
      </c>
      <c r="AJ1025" s="22">
        <f t="shared" ref="AJ1025" si="10164">X1025*AE1025+Z1025*AE1028-Y1025*AF1025-AA1025*AF1028</f>
        <v>0</v>
      </c>
      <c r="AK1025" s="23">
        <f t="shared" ref="AK1025" si="10165">(X1025*AF1025+Y1025*AE1025+Z1025*AF1028+AA1025*AE1028)</f>
        <v>14.304642762324791</v>
      </c>
      <c r="AL1025" s="8"/>
      <c r="AM1025" s="25">
        <f t="shared" ref="AM1025" si="10166">COS($AO$8*$B1025)</f>
        <v>-8.6683076389091424E-2</v>
      </c>
      <c r="AN1025" s="26">
        <v>0</v>
      </c>
      <c r="AO1025" s="10">
        <v>0</v>
      </c>
      <c r="AP1025" s="85">
        <f t="shared" ref="AP1025" si="10167">$AN$8*SIN($B1025*$AO$8)</f>
        <v>2.9887078141580696</v>
      </c>
      <c r="AR1025" s="21">
        <f t="shared" ref="AR1025" si="10168">AH1025*AM1025+AJ1025*AM1028-AI1025*AN1025-AK1025*AN1028</f>
        <v>-6.1946774608861688</v>
      </c>
      <c r="AS1025" s="24">
        <f t="shared" ref="AS1025" si="10169">(AH1025*AN1025+AI1025*AM1025+AJ1025*AN1028+AK1025*AM1028)</f>
        <v>0</v>
      </c>
      <c r="AT1025" s="22">
        <f t="shared" ref="AT1025" si="10170">AH1025*AO1025+AJ1025*AO1028-AI1025*AP1025-AK1025*AP1028</f>
        <v>0</v>
      </c>
      <c r="AU1025" s="23">
        <f t="shared" ref="AU1025" si="10171">(AH1025*AP1025+AI1025*AO1025+AJ1025*AP1028+AK1025*AO1028)</f>
        <v>48.561245707522026</v>
      </c>
      <c r="AV1025" s="8"/>
      <c r="AW1025" s="21">
        <v>1</v>
      </c>
      <c r="AX1025" s="24">
        <v>0</v>
      </c>
      <c r="AY1025" s="22">
        <v>0</v>
      </c>
      <c r="AZ1025" s="23">
        <v>0</v>
      </c>
      <c r="BB1025" s="21">
        <f t="shared" ref="BB1025" si="10172">AR1025*AW1025+AT1025*AW1028-AS1025*AX1025-AU1025*AX1028</f>
        <v>78.89232043049229</v>
      </c>
      <c r="BC1025" s="24">
        <f t="shared" ref="BC1025" si="10173">(AR1025*AX1025+AS1025*AW1025+AT1025*AX1028+AU1025*AW1028)</f>
        <v>0</v>
      </c>
      <c r="BD1025" s="22">
        <f t="shared" ref="BD1025" si="10174">AR1025*AY1025+AT1025*AY1028-AS1025*AZ1025-AU1025*AZ1028</f>
        <v>0</v>
      </c>
      <c r="BE1025" s="23">
        <f t="shared" ref="BE1025" si="10175">(AR1025*AZ1025+AS1025*AY1025+AT1025*AZ1028+AU1025*AY1028)</f>
        <v>48.561245707522026</v>
      </c>
      <c r="BF1025" s="8"/>
      <c r="BG1025" s="25">
        <f t="shared" ref="BG1025" si="10176">COS($BI$8*$B1025)</f>
        <v>0.58179751444973438</v>
      </c>
      <c r="BH1025" s="26">
        <v>0</v>
      </c>
      <c r="BI1025" s="10">
        <v>0</v>
      </c>
      <c r="BJ1025" s="85">
        <f t="shared" ref="BJ1025" si="10177">$BH$8*SIN($B1025*$BI$8)</f>
        <v>2.4400009978729518</v>
      </c>
      <c r="BL1025" s="21">
        <f t="shared" ref="BL1025" si="10178">BB1025*BG1025+BD1025*BG1028-BC1025*BH1025-BE1025*BH1028</f>
        <v>32.733857270709379</v>
      </c>
      <c r="BM1025" s="24">
        <f t="shared" ref="BM1025" si="10179">(BB1025*BH1025+BC1025*BG1025+BD1025*BH1028+BE1025*BG1028)</f>
        <v>0</v>
      </c>
      <c r="BN1025" s="22">
        <f t="shared" ref="BN1025" si="10180">BB1025*BI1025+BD1025*BI1028-BC1025*BJ1025-BE1025*BJ1028</f>
        <v>0</v>
      </c>
      <c r="BO1025" s="23">
        <f t="shared" ref="BO1025" si="10181">(BB1025*BJ1025+BC1025*BI1025+BD1025*BJ1028+BE1025*BI1028)</f>
        <v>220.75015262613297</v>
      </c>
      <c r="BQ1025" s="27">
        <f t="shared" ref="BQ1025" si="10182">20*LOG((2*$BL$8)/(($BL$8*BL1025+BN1025+$BL$8*BL1028+BN1028)^2+($BL$8*BM1025+BO1025+$BL$8*BM1028+BO1028)^2)^0.5)</f>
        <v>-41.046521459867158</v>
      </c>
      <c r="BS1025" s="64">
        <f t="shared" ref="BS1025" si="10183">((BL1025^2+BM1025^2)/(BL1028^2+BM1028^2))^0.5</f>
        <v>6.7495279728791653</v>
      </c>
      <c r="BT1025" s="4"/>
      <c r="BU1025" s="8"/>
      <c r="BV1025" s="8"/>
      <c r="BW1025" s="88"/>
      <c r="BX1025" s="57"/>
      <c r="BY1025" s="8"/>
      <c r="BZ1025" s="8"/>
      <c r="CA1025" s="8"/>
    </row>
    <row r="1026" spans="2:79" ht="18.649999999999999" customHeight="1" thickBot="1">
      <c r="D1026" s="25"/>
      <c r="E1026" s="10"/>
      <c r="F1026" s="10"/>
      <c r="G1026" s="31"/>
      <c r="I1026" s="29"/>
      <c r="L1026" s="30"/>
      <c r="N1026" s="29"/>
      <c r="Q1026" s="30"/>
      <c r="S1026" s="29"/>
      <c r="V1026" s="30"/>
      <c r="X1026" s="29"/>
      <c r="AA1026" s="30"/>
      <c r="AC1026" s="29"/>
      <c r="AF1026" s="30"/>
      <c r="AH1026" s="29"/>
      <c r="AK1026" s="30"/>
      <c r="AM1026" s="29"/>
      <c r="AP1026" s="30"/>
      <c r="AR1026" s="29"/>
      <c r="AU1026" s="30"/>
      <c r="AW1026" s="29"/>
      <c r="AZ1026" s="30"/>
      <c r="BB1026" s="29"/>
      <c r="BE1026" s="30"/>
      <c r="BG1026" s="29"/>
      <c r="BJ1026" s="30"/>
      <c r="BL1026" s="29"/>
      <c r="BO1026" s="30"/>
      <c r="BS1026" s="65"/>
      <c r="BT1026" s="65"/>
      <c r="BU1026" s="8"/>
      <c r="BV1026" s="8"/>
      <c r="BW1026" s="88"/>
      <c r="BX1026" s="57"/>
      <c r="BY1026" s="8"/>
      <c r="BZ1026" s="8"/>
      <c r="CA1026" s="8"/>
    </row>
    <row r="1027" spans="2:79" ht="18.649999999999999" customHeight="1" thickBot="1">
      <c r="D1027" s="254" t="s">
        <v>24</v>
      </c>
      <c r="E1027" s="255"/>
      <c r="F1027" s="256" t="s">
        <v>25</v>
      </c>
      <c r="G1027" s="257"/>
      <c r="H1027" s="123"/>
      <c r="I1027" s="242" t="s">
        <v>4</v>
      </c>
      <c r="J1027" s="243"/>
      <c r="K1027" s="244" t="s">
        <v>5</v>
      </c>
      <c r="L1027" s="245"/>
      <c r="M1027" s="123"/>
      <c r="N1027" s="242" t="s">
        <v>6</v>
      </c>
      <c r="O1027" s="243"/>
      <c r="P1027" s="244" t="s">
        <v>7</v>
      </c>
      <c r="Q1027" s="245"/>
      <c r="R1027" s="123"/>
      <c r="S1027" s="242" t="s">
        <v>34</v>
      </c>
      <c r="T1027" s="243"/>
      <c r="U1027" s="244" t="s">
        <v>35</v>
      </c>
      <c r="V1027" s="245"/>
      <c r="W1027" s="123"/>
      <c r="X1027" s="242" t="s">
        <v>47</v>
      </c>
      <c r="Y1027" s="243"/>
      <c r="Z1027" s="244" t="s">
        <v>48</v>
      </c>
      <c r="AA1027" s="245"/>
      <c r="AB1027" s="127"/>
      <c r="AC1027" s="242" t="s">
        <v>63</v>
      </c>
      <c r="AD1027" s="243"/>
      <c r="AE1027" s="244" t="s">
        <v>8</v>
      </c>
      <c r="AF1027" s="245"/>
      <c r="AG1027" s="123"/>
      <c r="AH1027" s="242" t="s">
        <v>78</v>
      </c>
      <c r="AI1027" s="243"/>
      <c r="AJ1027" s="244" t="s">
        <v>79</v>
      </c>
      <c r="AK1027" s="245"/>
      <c r="AL1027" s="127"/>
      <c r="AM1027" s="242" t="s">
        <v>67</v>
      </c>
      <c r="AN1027" s="243"/>
      <c r="AO1027" s="244" t="s">
        <v>66</v>
      </c>
      <c r="AP1027" s="245"/>
      <c r="AQ1027" s="123"/>
      <c r="AR1027" s="242" t="s">
        <v>83</v>
      </c>
      <c r="AS1027" s="243"/>
      <c r="AT1027" s="244" t="s">
        <v>82</v>
      </c>
      <c r="AU1027" s="245"/>
      <c r="AV1027" s="127"/>
      <c r="AW1027" s="242" t="s">
        <v>71</v>
      </c>
      <c r="AX1027" s="243"/>
      <c r="AY1027" s="244" t="s">
        <v>70</v>
      </c>
      <c r="AZ1027" s="245"/>
      <c r="BA1027" s="123"/>
      <c r="BB1027" s="124" t="s">
        <v>87</v>
      </c>
      <c r="BC1027" s="125"/>
      <c r="BD1027" s="122" t="s">
        <v>86</v>
      </c>
      <c r="BE1027" s="126"/>
      <c r="BF1027" s="127"/>
      <c r="BG1027" s="242" t="s">
        <v>74</v>
      </c>
      <c r="BH1027" s="243"/>
      <c r="BI1027" s="244" t="s">
        <v>75</v>
      </c>
      <c r="BJ1027" s="245"/>
      <c r="BK1027" s="123"/>
      <c r="BL1027" s="242" t="s">
        <v>91</v>
      </c>
      <c r="BM1027" s="243"/>
      <c r="BN1027" s="244" t="s">
        <v>90</v>
      </c>
      <c r="BO1027" s="245"/>
      <c r="BP1027" s="123"/>
      <c r="BQ1027" s="35" t="s">
        <v>166</v>
      </c>
      <c r="BS1027" s="66" t="s">
        <v>121</v>
      </c>
      <c r="BT1027" s="65"/>
      <c r="BU1027" s="8"/>
      <c r="BV1027" s="8"/>
      <c r="BW1027" s="88"/>
      <c r="BX1027" s="57"/>
      <c r="BY1027" s="8"/>
      <c r="BZ1027" s="8"/>
      <c r="CA1027" s="8"/>
    </row>
    <row r="1028" spans="2:79" ht="18.649999999999999" customHeight="1" thickTop="1" thickBot="1">
      <c r="D1028" s="15">
        <v>0</v>
      </c>
      <c r="E1028" s="145">
        <f t="shared" ref="E1028" si="10184">(1/$E$8)*SIN($B1025*$F$8)</f>
        <v>0.27110526833550769</v>
      </c>
      <c r="F1028" s="15">
        <f t="shared" ref="F1028" si="10185">COS($F$8*$B1025)</f>
        <v>0.58182248265823422</v>
      </c>
      <c r="G1028" s="37">
        <v>0</v>
      </c>
      <c r="I1028" s="21">
        <v>0</v>
      </c>
      <c r="J1028" s="24">
        <f t="shared" ref="J1028" si="10186">(TAN($K$8*$B1025))/$J$8</f>
        <v>-1.752158468171229</v>
      </c>
      <c r="K1028" s="22">
        <v>1</v>
      </c>
      <c r="L1028" s="23">
        <v>0</v>
      </c>
      <c r="N1028" s="21">
        <f t="shared" ref="N1028" si="10187">D1028*I1025+F1028*I1028-E1028*J1025-G1028*J1028</f>
        <v>0</v>
      </c>
      <c r="O1028" s="24">
        <f t="shared" ref="O1028" si="10188">(D1028*J1025+E1028*I1025+F1028*J1028+G1028*I1028)</f>
        <v>-0.74833992162652541</v>
      </c>
      <c r="P1028" s="22">
        <f t="shared" ref="P1028" si="10189">D1028*K1025+F1028*K1028-E1028*L1025-G1028*L1028</f>
        <v>0.58182248265823422</v>
      </c>
      <c r="Q1028" s="23">
        <f t="shared" ref="Q1028" si="10190">(D1028*L1025+E1028*K1025+F1028*L1028+G1028*K1028)</f>
        <v>0</v>
      </c>
      <c r="S1028" s="15">
        <v>0</v>
      </c>
      <c r="T1028" s="145">
        <f t="shared" ref="T1028" si="10191">(1/$T$8)*SIN($B1025*$U$8)</f>
        <v>0.33207864601756326</v>
      </c>
      <c r="U1028" s="15">
        <f t="shared" ref="U1028" si="10192">COS($U$8*$B1025)</f>
        <v>-8.6683076389091424E-2</v>
      </c>
      <c r="V1028" s="37">
        <v>0</v>
      </c>
      <c r="X1028" s="21">
        <f t="shared" ref="X1028" si="10193">N1028*S1025+P1028*S1028-O1028*T1025-Q1028*T1028</f>
        <v>0</v>
      </c>
      <c r="Y1028" s="24">
        <f t="shared" ref="Y1028" si="10194">(N1028*T1025+O1028*S1025+P1028*T1028+Q1028*S1028)</f>
        <v>0.25807922885508239</v>
      </c>
      <c r="Z1028" s="22">
        <f t="shared" ref="Z1028" si="10195">N1028*U1025+P1028*U1028-O1028*V1025-Q1028*V1028</f>
        <v>2.186135208702479</v>
      </c>
      <c r="AA1028" s="23">
        <f t="shared" ref="AA1028" si="10196">(N1028*V1025+O1028*U1025+P1028*V1028+Q1028*U1028)</f>
        <v>0</v>
      </c>
      <c r="AB1028" s="8"/>
      <c r="AC1028" s="21">
        <v>0</v>
      </c>
      <c r="AD1028" s="24">
        <f t="shared" ref="AD1028" si="10197">(TAN($AE$8*$B1025))/$AD$8</f>
        <v>-1.2509505198366939</v>
      </c>
      <c r="AE1028" s="22">
        <v>1</v>
      </c>
      <c r="AF1028" s="23">
        <v>0</v>
      </c>
      <c r="AH1028" s="21">
        <f t="shared" ref="AH1028" si="10198">X1028*AC1025+Z1028*AC1028-Y1028*AD1025-AA1028*AD1028</f>
        <v>0</v>
      </c>
      <c r="AI1028" s="24">
        <f t="shared" ref="AI1028" si="10199">(X1028*AD1025+Y1028*AC1025+Z1028*AD1028+AA1028*AC1028)</f>
        <v>-2.476667746904583</v>
      </c>
      <c r="AJ1028" s="22">
        <f t="shared" ref="AJ1028" si="10200">X1028*AE1025+Z1028*AE1028-Y1028*AF1025-AA1028*AF1028</f>
        <v>2.186135208702479</v>
      </c>
      <c r="AK1028" s="23">
        <f t="shared" ref="AK1028" si="10201">(X1028*AF1025+Y1028*AE1025+Z1028*AF1028+AA1028*AE1028)</f>
        <v>0</v>
      </c>
      <c r="AL1028" s="8"/>
      <c r="AM1028" s="15">
        <v>0</v>
      </c>
      <c r="AN1028" s="85">
        <f t="shared" ref="AN1028" si="10202">(1/$AN$8)*SIN($B1025*$AO$8)</f>
        <v>0.33207864601756326</v>
      </c>
      <c r="AO1028" s="25">
        <f t="shared" ref="AO1028" si="10203">COS($AO$8*$B1025)</f>
        <v>-8.6683076389091424E-2</v>
      </c>
      <c r="AP1028" s="37">
        <v>0</v>
      </c>
      <c r="AR1028" s="21">
        <f t="shared" ref="AR1028" si="10204">AH1028*AM1025+AJ1028*AM1028-AI1028*AN1025-AK1028*AN1028</f>
        <v>0</v>
      </c>
      <c r="AS1028" s="24">
        <f t="shared" ref="AS1028" si="10205">(AH1028*AN1025+AI1028*AM1025+AJ1028*AN1028+AK1028*AM1028)</f>
        <v>0.94065399961257123</v>
      </c>
      <c r="AT1028" s="22">
        <f t="shared" ref="AT1028" si="10206">AH1028*AO1025+AJ1028*AO1028-AI1028*AP1025-AK1028*AP1028</f>
        <v>7.2125353229541478</v>
      </c>
      <c r="AU1028" s="23">
        <f t="shared" ref="AU1028" si="10207">(AH1028*AP1025+AI1028*AO1025+AJ1028*AP1028+AK1028*AO1028)</f>
        <v>0</v>
      </c>
      <c r="AV1028" s="8"/>
      <c r="AW1028" s="21">
        <v>0</v>
      </c>
      <c r="AX1028" s="24">
        <f t="shared" ref="AX1028" si="10208">(TAN($AY$8*$B1025))/$AX$8</f>
        <v>-1.752158468171229</v>
      </c>
      <c r="AY1028" s="22">
        <v>1</v>
      </c>
      <c r="AZ1028" s="23">
        <v>0</v>
      </c>
      <c r="BB1028" s="21">
        <f t="shared" ref="BB1028" si="10209">AR1028*AW1025+AT1028*AW1028-AS1028*AX1025-AU1028*AX1028</f>
        <v>0</v>
      </c>
      <c r="BC1028" s="24">
        <f t="shared" ref="BC1028" si="10210">(AR1028*AX1025+AS1028*AW1025+AT1028*AX1028+AU1028*AW1028)</f>
        <v>-11.696850843485649</v>
      </c>
      <c r="BD1028" s="22">
        <f t="shared" ref="BD1028" si="10211">AR1028*AY1025+AT1028*AY1028-AS1028*AZ1025-AU1028*AZ1028</f>
        <v>7.2125353229541478</v>
      </c>
      <c r="BE1028" s="23">
        <f t="shared" ref="BE1028" si="10212">(AR1028*AZ1025+AS1028*AY1025+AT1028*AZ1028+AU1028*AY1028)</f>
        <v>0</v>
      </c>
      <c r="BF1028" s="8"/>
      <c r="BG1028" s="15">
        <v>0</v>
      </c>
      <c r="BH1028" s="85">
        <f t="shared" ref="BH1028" si="10213">(1/$BH$8)*SIN($B1025*$BI$8)</f>
        <v>0.2711112219858835</v>
      </c>
      <c r="BI1028" s="25">
        <f t="shared" ref="BI1028" si="10214">COS($BI$8*$B1025)</f>
        <v>0.58179751444973438</v>
      </c>
      <c r="BJ1028" s="37">
        <v>0</v>
      </c>
      <c r="BL1028" s="21">
        <f t="shared" ref="BL1028" si="10215">BB1028*BG1025+BD1028*BG1028-BC1028*BH1025-BE1028*BH1028</f>
        <v>0</v>
      </c>
      <c r="BM1028" s="24">
        <f t="shared" ref="BM1028" si="10216">(BB1028*BH1025+BC1028*BG1025+BD1028*BH1028+BE1028*BG1028)</f>
        <v>-4.8497994826067821</v>
      </c>
      <c r="BN1028" s="22">
        <f t="shared" ref="BN1028" si="10217">BB1028*BI1025+BD1028*BI1028-BC1028*BJ1025-BE1028*BJ1028</f>
        <v>32.736562853851694</v>
      </c>
      <c r="BO1028" s="23">
        <f t="shared" ref="BO1028" si="10218">(BB1028*BJ1025+BC1028*BI1025+BD1028*BJ1028+BE1028*BI1028)</f>
        <v>0</v>
      </c>
      <c r="BQ1028" s="38">
        <f t="shared" ref="BQ1028" si="10219">(180/PI())*ATAN(-1*(($BL$8*BM1025+BO1025+$BL$8*BM1028+BO1028)/($BL$8*BL1025+BN1025+$BL$8*BL1028+BN1028)))</f>
        <v>-73.130403907647292</v>
      </c>
      <c r="BS1028" s="67">
        <f t="shared" ref="BS1028" si="10220">20*LOG(((($BL$8*BL1025+BN1025-$BL$8*BL1028-BN1028)^2+($BL$8*BM1025+BO1025-$BL$8*BM1028-BO1028)^2)/(($BL$8*BL1025+BN1025+$BL$8*BL1028+BN1028)^2+($BL$8*BM1025+BO1025+$BL$8*BM1028+BO1028)^2))^0.5)</f>
        <v>-3.4131017124978757E-4</v>
      </c>
      <c r="BT1028" s="65"/>
      <c r="BU1028" s="8"/>
      <c r="BV1028" s="8"/>
      <c r="BW1028" s="88"/>
      <c r="BX1028" s="57"/>
      <c r="BY1028" s="8"/>
      <c r="BZ1028" s="8"/>
      <c r="CA1028" s="8"/>
    </row>
    <row r="1029" spans="2:79" ht="18.649999999999999" customHeight="1">
      <c r="BS1029" s="32"/>
      <c r="BU1029" s="8"/>
      <c r="BV1029" s="8"/>
      <c r="BW1029" s="88"/>
      <c r="BX1029" s="57"/>
      <c r="BY1029" s="8"/>
      <c r="BZ1029" s="8"/>
      <c r="CA1029" s="8"/>
    </row>
    <row r="1030" spans="2:79" ht="18.649999999999999" customHeight="1" thickBot="1">
      <c r="D1030" s="8"/>
      <c r="E1030" s="8" t="s">
        <v>93</v>
      </c>
      <c r="F1030" s="8"/>
      <c r="G1030" s="8"/>
      <c r="H1030" s="8"/>
      <c r="I1030" s="8"/>
      <c r="J1030" s="8" t="s">
        <v>94</v>
      </c>
      <c r="K1030" s="8"/>
      <c r="L1030" s="8"/>
      <c r="M1030" s="8"/>
      <c r="N1030" s="8"/>
      <c r="O1030" s="8" t="s">
        <v>95</v>
      </c>
      <c r="P1030" s="8"/>
      <c r="Q1030" s="8"/>
      <c r="R1030" s="8"/>
      <c r="S1030" s="8"/>
      <c r="T1030" s="8" t="s">
        <v>96</v>
      </c>
      <c r="U1030" s="8"/>
      <c r="V1030" s="8"/>
      <c r="W1030" s="8"/>
      <c r="X1030" s="8"/>
      <c r="Y1030" s="8" t="s">
        <v>97</v>
      </c>
      <c r="Z1030" s="8"/>
      <c r="AA1030" s="8"/>
      <c r="AB1030" s="8"/>
      <c r="AC1030" s="8"/>
      <c r="AD1030" s="8" t="s">
        <v>98</v>
      </c>
      <c r="AE1030" s="8"/>
      <c r="AF1030" s="8"/>
      <c r="AG1030" s="8"/>
      <c r="AH1030" s="8"/>
      <c r="AI1030" s="8" t="s">
        <v>99</v>
      </c>
      <c r="AJ1030" s="8"/>
      <c r="AK1030" s="8"/>
      <c r="AL1030" s="8"/>
      <c r="AM1030" s="8"/>
      <c r="AN1030" s="8" t="s">
        <v>96</v>
      </c>
      <c r="AO1030" s="8"/>
      <c r="AP1030" s="8"/>
      <c r="AQ1030" s="8"/>
      <c r="AR1030" s="8"/>
      <c r="AS1030" s="8" t="s">
        <v>100</v>
      </c>
      <c r="AT1030" s="8"/>
      <c r="AU1030" s="8"/>
      <c r="AV1030" s="8"/>
      <c r="AW1030" s="8"/>
      <c r="AX1030" s="8" t="s">
        <v>94</v>
      </c>
      <c r="AY1030" s="8"/>
      <c r="AZ1030" s="8"/>
      <c r="BA1030" s="8"/>
      <c r="BB1030" s="8"/>
      <c r="BC1030" s="8" t="s">
        <v>101</v>
      </c>
      <c r="BD1030" s="8"/>
      <c r="BE1030" s="8"/>
      <c r="BF1030" s="8"/>
      <c r="BG1030" s="8"/>
      <c r="BH1030" s="8" t="s">
        <v>96</v>
      </c>
      <c r="BI1030" s="8"/>
      <c r="BJ1030" s="8"/>
      <c r="BK1030" s="8"/>
      <c r="BL1030" s="8"/>
      <c r="BM1030" s="8" t="s">
        <v>102</v>
      </c>
      <c r="BN1030" s="8"/>
      <c r="BO1030" s="8"/>
      <c r="BP1030" s="8"/>
      <c r="BU1030" s="8"/>
      <c r="BV1030" s="8"/>
      <c r="BW1030" s="88"/>
      <c r="BX1030" s="57"/>
      <c r="BY1030" s="8"/>
      <c r="BZ1030" s="8"/>
      <c r="CA1030" s="8"/>
    </row>
    <row r="1031" spans="2:79" ht="18.649999999999999" customHeight="1" thickBot="1">
      <c r="B1031" s="16"/>
      <c r="D1031" s="250" t="s">
        <v>22</v>
      </c>
      <c r="E1031" s="251"/>
      <c r="F1031" s="252" t="s">
        <v>23</v>
      </c>
      <c r="G1031" s="253"/>
      <c r="H1031" s="123"/>
      <c r="I1031" s="242" t="s">
        <v>1</v>
      </c>
      <c r="J1031" s="243"/>
      <c r="K1031" s="244" t="s">
        <v>2</v>
      </c>
      <c r="L1031" s="245"/>
      <c r="M1031" s="123"/>
      <c r="N1031" s="242" t="s">
        <v>43</v>
      </c>
      <c r="O1031" s="243"/>
      <c r="P1031" s="244" t="s">
        <v>44</v>
      </c>
      <c r="Q1031" s="245"/>
      <c r="R1031" s="123"/>
      <c r="S1031" s="242" t="s">
        <v>32</v>
      </c>
      <c r="T1031" s="243"/>
      <c r="U1031" s="244" t="s">
        <v>33</v>
      </c>
      <c r="V1031" s="245"/>
      <c r="W1031" s="123"/>
      <c r="X1031" s="242" t="s">
        <v>45</v>
      </c>
      <c r="Y1031" s="243"/>
      <c r="Z1031" s="244" t="s">
        <v>46</v>
      </c>
      <c r="AA1031" s="245"/>
      <c r="AB1031" s="127"/>
      <c r="AC1031" s="242" t="s">
        <v>62</v>
      </c>
      <c r="AD1031" s="243"/>
      <c r="AE1031" s="244" t="s">
        <v>3</v>
      </c>
      <c r="AF1031" s="245"/>
      <c r="AG1031" s="123"/>
      <c r="AH1031" s="242" t="s">
        <v>76</v>
      </c>
      <c r="AI1031" s="243"/>
      <c r="AJ1031" s="244" t="s">
        <v>77</v>
      </c>
      <c r="AK1031" s="245"/>
      <c r="AL1031" s="127"/>
      <c r="AM1031" s="242" t="s">
        <v>64</v>
      </c>
      <c r="AN1031" s="243"/>
      <c r="AO1031" s="244" t="s">
        <v>65</v>
      </c>
      <c r="AP1031" s="245"/>
      <c r="AQ1031" s="123"/>
      <c r="AR1031" s="242" t="s">
        <v>80</v>
      </c>
      <c r="AS1031" s="243"/>
      <c r="AT1031" s="244" t="s">
        <v>81</v>
      </c>
      <c r="AU1031" s="245"/>
      <c r="AV1031" s="127"/>
      <c r="AW1031" s="242" t="s">
        <v>68</v>
      </c>
      <c r="AX1031" s="243"/>
      <c r="AY1031" s="244" t="s">
        <v>69</v>
      </c>
      <c r="AZ1031" s="245"/>
      <c r="BA1031" s="123"/>
      <c r="BB1031" s="246" t="s">
        <v>84</v>
      </c>
      <c r="BC1031" s="247"/>
      <c r="BD1031" s="248" t="s">
        <v>85</v>
      </c>
      <c r="BE1031" s="249"/>
      <c r="BF1031" s="127"/>
      <c r="BG1031" s="242" t="s">
        <v>72</v>
      </c>
      <c r="BH1031" s="243"/>
      <c r="BI1031" s="244" t="s">
        <v>73</v>
      </c>
      <c r="BJ1031" s="245"/>
      <c r="BK1031" s="123"/>
      <c r="BL1031" s="242" t="s">
        <v>88</v>
      </c>
      <c r="BM1031" s="243"/>
      <c r="BN1031" s="244" t="s">
        <v>89</v>
      </c>
      <c r="BO1031" s="245"/>
      <c r="BP1031" s="123"/>
      <c r="BQ1031" s="19" t="s">
        <v>165</v>
      </c>
      <c r="BS1031" s="63" t="s">
        <v>120</v>
      </c>
      <c r="BT1031" s="4"/>
      <c r="BU1031" s="8"/>
      <c r="BV1031" s="8"/>
      <c r="BW1031" s="88"/>
      <c r="BX1031" s="57"/>
      <c r="BY1031" s="8"/>
      <c r="BZ1031" s="8"/>
      <c r="CA1031" s="8"/>
    </row>
    <row r="1032" spans="2:79" ht="18.649999999999999" customHeight="1" thickTop="1" thickBot="1">
      <c r="B1032" s="39">
        <v>2.88</v>
      </c>
      <c r="D1032" s="25">
        <f t="shared" ref="D1032" si="10221">COS($F$8*$B1032)</f>
        <v>0.57640751568987103</v>
      </c>
      <c r="E1032" s="26">
        <v>0</v>
      </c>
      <c r="F1032" s="10">
        <v>0</v>
      </c>
      <c r="G1032" s="85">
        <f t="shared" ref="G1032" si="10222">$E$8*SIN($B1032*$F$8)</f>
        <v>2.4514871777568161</v>
      </c>
      <c r="I1032" s="21">
        <v>1</v>
      </c>
      <c r="J1032" s="24">
        <v>0</v>
      </c>
      <c r="K1032" s="22">
        <v>0</v>
      </c>
      <c r="L1032" s="23">
        <v>0</v>
      </c>
      <c r="N1032" s="21">
        <f t="shared" ref="N1032" si="10223">D1032*I1032+F1032*I1035-E1032*J1032-G1032*J1035</f>
        <v>4.7361223270315147</v>
      </c>
      <c r="O1032" s="24">
        <f t="shared" ref="O1032" si="10224">(D1032*J1032+E1032*I1032+F1032*J1035+G1032*I1035)</f>
        <v>0</v>
      </c>
      <c r="P1032" s="22">
        <f t="shared" ref="P1032" si="10225">D1032*K1032+F1032*K1035-E1032*L1032-G1032*L1035</f>
        <v>0</v>
      </c>
      <c r="Q1032" s="23">
        <f t="shared" ref="Q1032" si="10226">(D1032*L1032+E1032*K1032+F1032*L1035+G1032*K1035)</f>
        <v>2.4514871777568161</v>
      </c>
      <c r="S1032" s="25">
        <f t="shared" ref="S1032" si="10227">COS($U$8*$B1032)</f>
        <v>-9.8224889872913362E-2</v>
      </c>
      <c r="T1032" s="26">
        <v>0</v>
      </c>
      <c r="U1032" s="10">
        <v>0</v>
      </c>
      <c r="V1032" s="85">
        <f t="shared" ref="V1032" si="10228">$T$8*SIN($B1032*$U$8)</f>
        <v>2.9854927296989162</v>
      </c>
      <c r="X1032" s="21">
        <f t="shared" ref="X1032" si="10229">N1032*S1032+P1032*S1035-O1032*T1032-Q1032*T1035</f>
        <v>-1.2784158880132155</v>
      </c>
      <c r="Y1032" s="24">
        <f t="shared" ref="Y1032" si="10230">(N1032*T1032+O1032*S1032+P1032*T1035+Q1032*S1035)</f>
        <v>0</v>
      </c>
      <c r="Z1032" s="22">
        <f t="shared" ref="Z1032" si="10231">N1032*U1032+P1032*U1035-O1032*V1032-Q1032*V1035</f>
        <v>0</v>
      </c>
      <c r="AA1032" s="23">
        <f t="shared" ref="AA1032" si="10232">(N1032*V1032+O1032*U1032+P1032*V1035+Q1032*U1035)</f>
        <v>13.898861716257278</v>
      </c>
      <c r="AB1032" s="8"/>
      <c r="AC1032" s="21">
        <v>1</v>
      </c>
      <c r="AD1032" s="24">
        <v>0</v>
      </c>
      <c r="AE1032" s="22">
        <v>0</v>
      </c>
      <c r="AF1032" s="23">
        <v>0</v>
      </c>
      <c r="AH1032" s="21">
        <f t="shared" ref="AH1032" si="10233">X1032*AC1032+Z1032*AC1035-Y1032*AD1032-AA1032*AD1035</f>
        <v>15.522747549593005</v>
      </c>
      <c r="AI1032" s="24">
        <f t="shared" ref="AI1032" si="10234">(X1032*AD1032+Y1032*AC1032+Z1032*AD1035+AA1032*AC1035)</f>
        <v>0</v>
      </c>
      <c r="AJ1032" s="22">
        <f t="shared" ref="AJ1032" si="10235">X1032*AE1032+Z1032*AE1035-Y1032*AF1032-AA1032*AF1035</f>
        <v>0</v>
      </c>
      <c r="AK1032" s="23">
        <f t="shared" ref="AK1032" si="10236">(X1032*AF1032+Y1032*AE1032+Z1032*AF1035+AA1032*AE1035)</f>
        <v>13.898861716257278</v>
      </c>
      <c r="AL1032" s="8"/>
      <c r="AM1032" s="25">
        <f t="shared" ref="AM1032" si="10237">COS($AO$8*$B1032)</f>
        <v>-9.8224889872913362E-2</v>
      </c>
      <c r="AN1032" s="26">
        <v>0</v>
      </c>
      <c r="AO1032" s="10">
        <v>0</v>
      </c>
      <c r="AP1032" s="85">
        <f t="shared" ref="AP1032" si="10238">$AN$8*SIN($B1032*$AO$8)</f>
        <v>2.9854927296989162</v>
      </c>
      <c r="AR1032" s="21">
        <f t="shared" ref="AR1032" si="10239">AH1032*AM1032+AJ1032*AM1035-AI1032*AN1032-AK1032*AN1035</f>
        <v>-6.1352702358034419</v>
      </c>
      <c r="AS1032" s="24">
        <f t="shared" ref="AS1032" si="10240">(AH1032*AN1032+AI1032*AM1032+AJ1032*AN1035+AK1032*AM1035)</f>
        <v>0</v>
      </c>
      <c r="AT1032" s="22">
        <f t="shared" ref="AT1032" si="10241">AH1032*AO1032+AJ1032*AO1035-AI1032*AP1032-AK1032*AP1035</f>
        <v>0</v>
      </c>
      <c r="AU1032" s="23">
        <f t="shared" ref="AU1032" si="10242">(AH1032*AP1032+AI1032*AO1032+AJ1032*AP1035+AK1032*AO1035)</f>
        <v>44.977835792823356</v>
      </c>
      <c r="AV1032" s="8"/>
      <c r="AW1032" s="21">
        <v>1</v>
      </c>
      <c r="AX1032" s="24">
        <v>0</v>
      </c>
      <c r="AY1032" s="22">
        <v>0</v>
      </c>
      <c r="AZ1032" s="23">
        <v>0</v>
      </c>
      <c r="BB1032" s="21">
        <f t="shared" ref="BB1032" si="10243">AR1032*AW1032+AT1032*AW1035-AS1032*AX1032-AU1032*AX1035</f>
        <v>70.183697053553175</v>
      </c>
      <c r="BC1032" s="24">
        <f t="shared" ref="BC1032" si="10244">(AR1032*AX1032+AS1032*AW1032+AT1032*AX1035+AU1032*AW1035)</f>
        <v>0</v>
      </c>
      <c r="BD1032" s="22">
        <f t="shared" ref="BD1032" si="10245">AR1032*AY1032+AT1032*AY1035-AS1032*AZ1032-AU1032*AZ1035</f>
        <v>0</v>
      </c>
      <c r="BE1032" s="23">
        <f t="shared" ref="BE1032" si="10246">(AR1032*AZ1032+AS1032*AY1032+AT1032*AZ1035+AU1032*AY1035)</f>
        <v>44.977835792823356</v>
      </c>
      <c r="BF1032" s="8"/>
      <c r="BG1032" s="25">
        <f t="shared" ref="BG1032" si="10247">COS($BI$8*$B1032)</f>
        <v>0.57638225396722675</v>
      </c>
      <c r="BH1032" s="26">
        <v>0</v>
      </c>
      <c r="BI1032" s="10">
        <v>0</v>
      </c>
      <c r="BJ1032" s="85">
        <f t="shared" ref="BJ1032" si="10248">$BH$8*SIN($B1032*$BI$8)</f>
        <v>2.4515406331131722</v>
      </c>
      <c r="BL1032" s="21">
        <f t="shared" ref="BL1032" si="10249">BB1032*BG1032+BD1032*BG1035-BC1032*BH1032-BE1032*BH1035</f>
        <v>28.200971717746828</v>
      </c>
      <c r="BM1032" s="24">
        <f t="shared" ref="BM1032" si="10250">(BB1032*BH1032+BC1032*BG1032+BD1032*BH1035+BE1032*BG1035)</f>
        <v>0</v>
      </c>
      <c r="BN1032" s="22">
        <f t="shared" ref="BN1032" si="10251">BB1032*BI1032+BD1032*BI1035-BC1032*BJ1032-BE1032*BJ1035</f>
        <v>0</v>
      </c>
      <c r="BO1032" s="23">
        <f t="shared" ref="BO1032" si="10252">(BB1032*BJ1032+BC1032*BI1032+BD1032*BJ1035+BE1032*BI1035)</f>
        <v>197.98261148172617</v>
      </c>
      <c r="BQ1032" s="27">
        <f t="shared" ref="BQ1032" si="10253">20*LOG((2*$BL$8)/(($BL$8*BL1032+BN1032+$BL$8*BL1035+BN1035)^2+($BL$8*BM1032+BO1032+$BL$8*BM1035+BO1035)^2)^0.5)</f>
        <v>-40.086633799848045</v>
      </c>
      <c r="BS1032" s="64">
        <f t="shared" ref="BS1032" si="10254">((BL1032^2+BM1032^2)/(BL1035^2+BM1035^2))^0.5</f>
        <v>7.0286546602479447</v>
      </c>
      <c r="BT1032" s="4"/>
      <c r="BU1032" s="8"/>
      <c r="BV1032" s="8"/>
      <c r="BW1032" s="88"/>
      <c r="BX1032" s="57"/>
      <c r="BY1032" s="8"/>
      <c r="BZ1032" s="8"/>
      <c r="CA1032" s="8"/>
    </row>
    <row r="1033" spans="2:79" ht="18.649999999999999" customHeight="1" thickBot="1">
      <c r="D1033" s="25"/>
      <c r="E1033" s="10"/>
      <c r="F1033" s="10"/>
      <c r="G1033" s="31"/>
      <c r="I1033" s="29"/>
      <c r="L1033" s="30"/>
      <c r="N1033" s="29"/>
      <c r="Q1033" s="30"/>
      <c r="S1033" s="29"/>
      <c r="V1033" s="30"/>
      <c r="X1033" s="29"/>
      <c r="AA1033" s="30"/>
      <c r="AC1033" s="29"/>
      <c r="AF1033" s="30"/>
      <c r="AH1033" s="29"/>
      <c r="AK1033" s="30"/>
      <c r="AM1033" s="29"/>
      <c r="AP1033" s="30"/>
      <c r="AR1033" s="29"/>
      <c r="AU1033" s="30"/>
      <c r="AW1033" s="29"/>
      <c r="AZ1033" s="30"/>
      <c r="BB1033" s="29"/>
      <c r="BE1033" s="30"/>
      <c r="BG1033" s="29"/>
      <c r="BJ1033" s="30"/>
      <c r="BL1033" s="29"/>
      <c r="BO1033" s="30"/>
      <c r="BS1033" s="65"/>
      <c r="BT1033" s="65"/>
      <c r="BU1033" s="8"/>
      <c r="BV1033" s="8"/>
      <c r="BW1033" s="88"/>
      <c r="BX1033" s="57"/>
      <c r="BY1033" s="8"/>
      <c r="BZ1033" s="8"/>
      <c r="CA1033" s="8"/>
    </row>
    <row r="1034" spans="2:79" ht="18.649999999999999" customHeight="1" thickBot="1">
      <c r="D1034" s="254" t="s">
        <v>24</v>
      </c>
      <c r="E1034" s="255"/>
      <c r="F1034" s="256" t="s">
        <v>25</v>
      </c>
      <c r="G1034" s="257"/>
      <c r="H1034" s="123"/>
      <c r="I1034" s="242" t="s">
        <v>4</v>
      </c>
      <c r="J1034" s="243"/>
      <c r="K1034" s="244" t="s">
        <v>5</v>
      </c>
      <c r="L1034" s="245"/>
      <c r="M1034" s="123"/>
      <c r="N1034" s="242" t="s">
        <v>6</v>
      </c>
      <c r="O1034" s="243"/>
      <c r="P1034" s="244" t="s">
        <v>7</v>
      </c>
      <c r="Q1034" s="245"/>
      <c r="R1034" s="123"/>
      <c r="S1034" s="242" t="s">
        <v>34</v>
      </c>
      <c r="T1034" s="243"/>
      <c r="U1034" s="244" t="s">
        <v>35</v>
      </c>
      <c r="V1034" s="245"/>
      <c r="W1034" s="123"/>
      <c r="X1034" s="242" t="s">
        <v>47</v>
      </c>
      <c r="Y1034" s="243"/>
      <c r="Z1034" s="244" t="s">
        <v>48</v>
      </c>
      <c r="AA1034" s="245"/>
      <c r="AB1034" s="127"/>
      <c r="AC1034" s="242" t="s">
        <v>63</v>
      </c>
      <c r="AD1034" s="243"/>
      <c r="AE1034" s="244" t="s">
        <v>8</v>
      </c>
      <c r="AF1034" s="245"/>
      <c r="AG1034" s="123"/>
      <c r="AH1034" s="242" t="s">
        <v>78</v>
      </c>
      <c r="AI1034" s="243"/>
      <c r="AJ1034" s="244" t="s">
        <v>79</v>
      </c>
      <c r="AK1034" s="245"/>
      <c r="AL1034" s="127"/>
      <c r="AM1034" s="242" t="s">
        <v>67</v>
      </c>
      <c r="AN1034" s="243"/>
      <c r="AO1034" s="244" t="s">
        <v>66</v>
      </c>
      <c r="AP1034" s="245"/>
      <c r="AQ1034" s="123"/>
      <c r="AR1034" s="242" t="s">
        <v>83</v>
      </c>
      <c r="AS1034" s="243"/>
      <c r="AT1034" s="244" t="s">
        <v>82</v>
      </c>
      <c r="AU1034" s="245"/>
      <c r="AV1034" s="127"/>
      <c r="AW1034" s="242" t="s">
        <v>71</v>
      </c>
      <c r="AX1034" s="243"/>
      <c r="AY1034" s="244" t="s">
        <v>70</v>
      </c>
      <c r="AZ1034" s="245"/>
      <c r="BA1034" s="123"/>
      <c r="BB1034" s="124" t="s">
        <v>87</v>
      </c>
      <c r="BC1034" s="125"/>
      <c r="BD1034" s="122" t="s">
        <v>86</v>
      </c>
      <c r="BE1034" s="126"/>
      <c r="BF1034" s="127"/>
      <c r="BG1034" s="242" t="s">
        <v>74</v>
      </c>
      <c r="BH1034" s="243"/>
      <c r="BI1034" s="244" t="s">
        <v>75</v>
      </c>
      <c r="BJ1034" s="245"/>
      <c r="BK1034" s="123"/>
      <c r="BL1034" s="242" t="s">
        <v>91</v>
      </c>
      <c r="BM1034" s="243"/>
      <c r="BN1034" s="244" t="s">
        <v>90</v>
      </c>
      <c r="BO1034" s="245"/>
      <c r="BP1034" s="123"/>
      <c r="BQ1034" s="35" t="s">
        <v>166</v>
      </c>
      <c r="BS1034" s="66" t="s">
        <v>121</v>
      </c>
      <c r="BT1034" s="65"/>
      <c r="BU1034" s="8"/>
      <c r="BV1034" s="8"/>
      <c r="BW1034" s="88"/>
      <c r="BX1034" s="57"/>
      <c r="BY1034" s="8"/>
      <c r="BZ1034" s="8"/>
      <c r="CA1034" s="8"/>
    </row>
    <row r="1035" spans="2:79" ht="18.649999999999999" customHeight="1" thickTop="1" thickBot="1">
      <c r="D1035" s="15">
        <v>0</v>
      </c>
      <c r="E1035" s="145">
        <f t="shared" ref="E1035" si="10255">(1/$E$8)*SIN($B1032*$F$8)</f>
        <v>0.27238746419520177</v>
      </c>
      <c r="F1035" s="15">
        <f t="shared" ref="F1035" si="10256">COS($F$8*$B1032)</f>
        <v>0.57640751568987103</v>
      </c>
      <c r="G1035" s="37">
        <v>0</v>
      </c>
      <c r="I1035" s="21">
        <v>0</v>
      </c>
      <c r="J1035" s="24">
        <f t="shared" ref="J1035" si="10257">(TAN($K$8*$B1032))/$J$8</f>
        <v>-1.6968127955488255</v>
      </c>
      <c r="K1035" s="22">
        <v>1</v>
      </c>
      <c r="L1035" s="23">
        <v>0</v>
      </c>
      <c r="N1035" s="21">
        <f t="shared" ref="N1035" si="10258">D1035*I1032+F1035*I1035-E1035*J1032-G1035*J1035</f>
        <v>0</v>
      </c>
      <c r="O1035" s="24">
        <f t="shared" ref="O1035" si="10259">(D1035*J1032+E1035*I1032+F1035*J1035+G1035*I1035)</f>
        <v>-0.70566818387788177</v>
      </c>
      <c r="P1035" s="22">
        <f t="shared" ref="P1035" si="10260">D1035*K1032+F1035*K1035-E1035*L1032-G1035*L1035</f>
        <v>0.57640751568987103</v>
      </c>
      <c r="Q1035" s="23">
        <f t="shared" ref="Q1035" si="10261">(D1035*L1032+E1035*K1032+F1035*L1035+G1035*K1035)</f>
        <v>0</v>
      </c>
      <c r="S1035" s="15">
        <v>0</v>
      </c>
      <c r="T1035" s="145">
        <f t="shared" ref="T1035" si="10262">(1/$T$8)*SIN($B1032*$U$8)</f>
        <v>0.33172141441099068</v>
      </c>
      <c r="U1035" s="15">
        <f t="shared" ref="U1035" si="10263">COS($U$8*$B1032)</f>
        <v>-9.8224889872913362E-2</v>
      </c>
      <c r="V1035" s="37">
        <v>0</v>
      </c>
      <c r="X1035" s="21">
        <f t="shared" ref="X1035" si="10264">N1035*S1032+P1035*S1035-O1035*T1032-Q1035*T1035</f>
        <v>0</v>
      </c>
      <c r="Y1035" s="24">
        <f t="shared" ref="Y1035" si="10265">(N1035*T1032+O1035*S1032+P1035*T1035+Q1035*S1035)</f>
        <v>0.26052089602999301</v>
      </c>
      <c r="Z1035" s="22">
        <f t="shared" ref="Z1035" si="10266">N1035*U1032+P1035*U1035-O1035*V1032-Q1035*V1035</f>
        <v>2.0501496677966968</v>
      </c>
      <c r="AA1035" s="23">
        <f t="shared" ref="AA1035" si="10267">(N1035*V1032+O1035*U1032+P1035*V1035+Q1035*U1035)</f>
        <v>0</v>
      </c>
      <c r="AB1035" s="8"/>
      <c r="AC1035" s="21">
        <v>0</v>
      </c>
      <c r="AD1035" s="24">
        <f t="shared" ref="AD1035" si="10268">(TAN($AE$8*$B1032))/$AD$8</f>
        <v>-1.2088157851052053</v>
      </c>
      <c r="AE1035" s="22">
        <v>1</v>
      </c>
      <c r="AF1035" s="23">
        <v>0</v>
      </c>
      <c r="AH1035" s="21">
        <f t="shared" ref="AH1035" si="10269">X1035*AC1032+Z1035*AC1035-Y1035*AD1032-AA1035*AD1035</f>
        <v>0</v>
      </c>
      <c r="AI1035" s="24">
        <f t="shared" ref="AI1035" si="10270">(X1035*AD1032+Y1035*AC1032+Z1035*AD1035+AA1035*AC1035)</f>
        <v>-2.217732384230847</v>
      </c>
      <c r="AJ1035" s="22">
        <f t="shared" ref="AJ1035" si="10271">X1035*AE1032+Z1035*AE1035-Y1035*AF1032-AA1035*AF1035</f>
        <v>2.0501496677966968</v>
      </c>
      <c r="AK1035" s="23">
        <f t="shared" ref="AK1035" si="10272">(X1035*AF1032+Y1035*AE1032+Z1035*AF1035+AA1035*AE1035)</f>
        <v>0</v>
      </c>
      <c r="AL1035" s="8"/>
      <c r="AM1035" s="15">
        <v>0</v>
      </c>
      <c r="AN1035" s="85">
        <f t="shared" ref="AN1035" si="10273">(1/$AN$8)*SIN($B1032*$AO$8)</f>
        <v>0.33172141441099068</v>
      </c>
      <c r="AO1035" s="25">
        <f t="shared" ref="AO1035" si="10274">COS($AO$8*$B1032)</f>
        <v>-9.8224889872913362E-2</v>
      </c>
      <c r="AP1035" s="37">
        <v>0</v>
      </c>
      <c r="AR1035" s="21">
        <f t="shared" ref="AR1035" si="10275">AH1035*AM1032+AJ1035*AM1035-AI1035*AN1032-AK1035*AN1035</f>
        <v>0</v>
      </c>
      <c r="AS1035" s="24">
        <f t="shared" ref="AS1035" si="10276">(AH1035*AN1032+AI1035*AM1032+AJ1035*AN1035+AK1035*AM1035)</f>
        <v>0.89791506676441146</v>
      </c>
      <c r="AT1035" s="22">
        <f t="shared" ref="AT1035" si="10277">AH1035*AO1032+AJ1035*AO1035-AI1035*AP1032-AK1035*AP1035</f>
        <v>6.419648184196717</v>
      </c>
      <c r="AU1035" s="23">
        <f t="shared" ref="AU1035" si="10278">(AH1035*AP1032+AI1035*AO1032+AJ1035*AP1035+AK1035*AO1035)</f>
        <v>0</v>
      </c>
      <c r="AV1035" s="8"/>
      <c r="AW1035" s="21">
        <v>0</v>
      </c>
      <c r="AX1035" s="24">
        <f t="shared" ref="AX1035" si="10279">(TAN($AY$8*$B1032))/$AX$8</f>
        <v>-1.6968127955488255</v>
      </c>
      <c r="AY1035" s="22">
        <v>1</v>
      </c>
      <c r="AZ1035" s="23">
        <v>0</v>
      </c>
      <c r="BB1035" s="21">
        <f t="shared" ref="BB1035" si="10280">AR1035*AW1032+AT1035*AW1035-AS1035*AX1032-AU1035*AX1035</f>
        <v>0</v>
      </c>
      <c r="BC1035" s="24">
        <f t="shared" ref="BC1035" si="10281">(AR1035*AX1032+AS1035*AW1032+AT1035*AX1035+AU1035*AW1035)</f>
        <v>-9.9950261151023607</v>
      </c>
      <c r="BD1035" s="22">
        <f t="shared" ref="BD1035" si="10282">AR1035*AY1032+AT1035*AY1035-AS1035*AZ1032-AU1035*AZ1035</f>
        <v>6.419648184196717</v>
      </c>
      <c r="BE1035" s="23">
        <f t="shared" ref="BE1035" si="10283">(AR1035*AZ1032+AS1035*AY1032+AT1035*AZ1035+AU1035*AY1035)</f>
        <v>0</v>
      </c>
      <c r="BF1035" s="8"/>
      <c r="BG1035" s="15">
        <v>0</v>
      </c>
      <c r="BH1035" s="85">
        <f t="shared" ref="BH1035" si="10284">(1/$BH$8)*SIN($B1032*$BI$8)</f>
        <v>0.27239340367924136</v>
      </c>
      <c r="BI1035" s="25">
        <f t="shared" ref="BI1035" si="10285">COS($BI$8*$B1032)</f>
        <v>0.57638225396722675</v>
      </c>
      <c r="BJ1035" s="37">
        <v>0</v>
      </c>
      <c r="BL1035" s="21">
        <f t="shared" ref="BL1035" si="10286">BB1035*BG1032+BD1035*BG1035-BC1035*BH1032-BE1035*BH1035</f>
        <v>0</v>
      </c>
      <c r="BM1035" s="24">
        <f t="shared" ref="BM1035" si="10287">(BB1035*BH1032+BC1035*BG1032+BD1035*BH1035+BE1035*BG1035)</f>
        <v>-4.0122858613673875</v>
      </c>
      <c r="BN1035" s="22">
        <f t="shared" ref="BN1035" si="10288">BB1035*BI1032+BD1035*BI1035-BC1035*BJ1032-BE1035*BJ1035</f>
        <v>28.203383940284649</v>
      </c>
      <c r="BO1035" s="23">
        <f t="shared" ref="BO1035" si="10289">(BB1035*BJ1032+BC1035*BI1032+BD1035*BJ1035+BE1035*BI1035)</f>
        <v>0</v>
      </c>
      <c r="BQ1035" s="38">
        <f t="shared" ref="BQ1035" si="10290">(180/PI())*ATAN(-1*(($BL$8*BM1032+BO1032+$BL$8*BM1035+BO1035)/($BL$8*BL1032+BN1032+$BL$8*BL1035+BN1035)))</f>
        <v>-73.786172502648427</v>
      </c>
      <c r="BS1035" s="67">
        <f t="shared" ref="BS1035" si="10291">20*LOG(((($BL$8*BL1032+BN1032-$BL$8*BL1035-BN1035)^2+($BL$8*BM1032+BO1032-$BL$8*BM1035-BO1035)^2)/(($BL$8*BL1032+BN1032+$BL$8*BL1035+BN1035)^2+($BL$8*BM1032+BO1032+$BL$8*BM1035+BO1035)^2))^0.5)</f>
        <v>-4.2573780629447702E-4</v>
      </c>
      <c r="BT1035" s="65"/>
      <c r="BU1035" s="8"/>
      <c r="BV1035" s="8"/>
      <c r="BW1035" s="88"/>
      <c r="BX1035" s="57"/>
      <c r="BY1035" s="8"/>
      <c r="BZ1035" s="8"/>
      <c r="CA1035" s="8"/>
    </row>
    <row r="1036" spans="2:79" ht="18.649999999999999" customHeight="1">
      <c r="BS1036" s="32"/>
      <c r="BU1036" s="8"/>
      <c r="BV1036" s="8"/>
      <c r="BW1036" s="88"/>
      <c r="BX1036" s="57"/>
      <c r="BY1036" s="8"/>
      <c r="BZ1036" s="8"/>
      <c r="CA1036" s="8"/>
    </row>
    <row r="1037" spans="2:79" ht="18.649999999999999" customHeight="1" thickBot="1">
      <c r="D1037" s="8"/>
      <c r="E1037" s="8" t="s">
        <v>93</v>
      </c>
      <c r="F1037" s="8"/>
      <c r="G1037" s="8"/>
      <c r="H1037" s="8"/>
      <c r="I1037" s="8"/>
      <c r="J1037" s="8" t="s">
        <v>94</v>
      </c>
      <c r="K1037" s="8"/>
      <c r="L1037" s="8"/>
      <c r="M1037" s="8"/>
      <c r="N1037" s="8"/>
      <c r="O1037" s="8" t="s">
        <v>95</v>
      </c>
      <c r="P1037" s="8"/>
      <c r="Q1037" s="8"/>
      <c r="R1037" s="8"/>
      <c r="S1037" s="8"/>
      <c r="T1037" s="8" t="s">
        <v>96</v>
      </c>
      <c r="U1037" s="8"/>
      <c r="V1037" s="8"/>
      <c r="W1037" s="8"/>
      <c r="X1037" s="8"/>
      <c r="Y1037" s="8" t="s">
        <v>97</v>
      </c>
      <c r="Z1037" s="8"/>
      <c r="AA1037" s="8"/>
      <c r="AB1037" s="8"/>
      <c r="AC1037" s="8"/>
      <c r="AD1037" s="8" t="s">
        <v>98</v>
      </c>
      <c r="AE1037" s="8"/>
      <c r="AF1037" s="8"/>
      <c r="AG1037" s="8"/>
      <c r="AH1037" s="8"/>
      <c r="AI1037" s="8" t="s">
        <v>99</v>
      </c>
      <c r="AJ1037" s="8"/>
      <c r="AK1037" s="8"/>
      <c r="AL1037" s="8"/>
      <c r="AM1037" s="8"/>
      <c r="AN1037" s="8" t="s">
        <v>96</v>
      </c>
      <c r="AO1037" s="8"/>
      <c r="AP1037" s="8"/>
      <c r="AQ1037" s="8"/>
      <c r="AR1037" s="8"/>
      <c r="AS1037" s="8" t="s">
        <v>100</v>
      </c>
      <c r="AT1037" s="8"/>
      <c r="AU1037" s="8"/>
      <c r="AV1037" s="8"/>
      <c r="AW1037" s="8"/>
      <c r="AX1037" s="8" t="s">
        <v>94</v>
      </c>
      <c r="AY1037" s="8"/>
      <c r="AZ1037" s="8"/>
      <c r="BA1037" s="8"/>
      <c r="BB1037" s="8"/>
      <c r="BC1037" s="8" t="s">
        <v>101</v>
      </c>
      <c r="BD1037" s="8"/>
      <c r="BE1037" s="8"/>
      <c r="BF1037" s="8"/>
      <c r="BG1037" s="8"/>
      <c r="BH1037" s="8" t="s">
        <v>96</v>
      </c>
      <c r="BI1037" s="8"/>
      <c r="BJ1037" s="8"/>
      <c r="BK1037" s="8"/>
      <c r="BL1037" s="8"/>
      <c r="BM1037" s="8" t="s">
        <v>102</v>
      </c>
      <c r="BN1037" s="8"/>
      <c r="BO1037" s="8"/>
      <c r="BP1037" s="8"/>
      <c r="BU1037" s="8"/>
      <c r="BV1037" s="8"/>
      <c r="BW1037" s="88"/>
      <c r="BX1037" s="57"/>
      <c r="BY1037" s="8"/>
      <c r="BZ1037" s="8"/>
      <c r="CA1037" s="8"/>
    </row>
    <row r="1038" spans="2:79" ht="18.649999999999999" customHeight="1" thickBot="1">
      <c r="B1038" s="16"/>
      <c r="D1038" s="250" t="s">
        <v>22</v>
      </c>
      <c r="E1038" s="251"/>
      <c r="F1038" s="252" t="s">
        <v>23</v>
      </c>
      <c r="G1038" s="253"/>
      <c r="H1038" s="123"/>
      <c r="I1038" s="242" t="s">
        <v>1</v>
      </c>
      <c r="J1038" s="243"/>
      <c r="K1038" s="244" t="s">
        <v>2</v>
      </c>
      <c r="L1038" s="245"/>
      <c r="M1038" s="123"/>
      <c r="N1038" s="242" t="s">
        <v>43</v>
      </c>
      <c r="O1038" s="243"/>
      <c r="P1038" s="244" t="s">
        <v>44</v>
      </c>
      <c r="Q1038" s="245"/>
      <c r="R1038" s="123"/>
      <c r="S1038" s="242" t="s">
        <v>32</v>
      </c>
      <c r="T1038" s="243"/>
      <c r="U1038" s="244" t="s">
        <v>33</v>
      </c>
      <c r="V1038" s="245"/>
      <c r="W1038" s="123"/>
      <c r="X1038" s="242" t="s">
        <v>45</v>
      </c>
      <c r="Y1038" s="243"/>
      <c r="Z1038" s="244" t="s">
        <v>46</v>
      </c>
      <c r="AA1038" s="245"/>
      <c r="AB1038" s="127"/>
      <c r="AC1038" s="242" t="s">
        <v>62</v>
      </c>
      <c r="AD1038" s="243"/>
      <c r="AE1038" s="244" t="s">
        <v>3</v>
      </c>
      <c r="AF1038" s="245"/>
      <c r="AG1038" s="123"/>
      <c r="AH1038" s="242" t="s">
        <v>76</v>
      </c>
      <c r="AI1038" s="243"/>
      <c r="AJ1038" s="244" t="s">
        <v>77</v>
      </c>
      <c r="AK1038" s="245"/>
      <c r="AL1038" s="127"/>
      <c r="AM1038" s="242" t="s">
        <v>64</v>
      </c>
      <c r="AN1038" s="243"/>
      <c r="AO1038" s="244" t="s">
        <v>65</v>
      </c>
      <c r="AP1038" s="245"/>
      <c r="AQ1038" s="123"/>
      <c r="AR1038" s="242" t="s">
        <v>80</v>
      </c>
      <c r="AS1038" s="243"/>
      <c r="AT1038" s="244" t="s">
        <v>81</v>
      </c>
      <c r="AU1038" s="245"/>
      <c r="AV1038" s="127"/>
      <c r="AW1038" s="242" t="s">
        <v>68</v>
      </c>
      <c r="AX1038" s="243"/>
      <c r="AY1038" s="244" t="s">
        <v>69</v>
      </c>
      <c r="AZ1038" s="245"/>
      <c r="BA1038" s="123"/>
      <c r="BB1038" s="246" t="s">
        <v>84</v>
      </c>
      <c r="BC1038" s="247"/>
      <c r="BD1038" s="248" t="s">
        <v>85</v>
      </c>
      <c r="BE1038" s="249"/>
      <c r="BF1038" s="127"/>
      <c r="BG1038" s="242" t="s">
        <v>72</v>
      </c>
      <c r="BH1038" s="243"/>
      <c r="BI1038" s="244" t="s">
        <v>73</v>
      </c>
      <c r="BJ1038" s="245"/>
      <c r="BK1038" s="123"/>
      <c r="BL1038" s="242" t="s">
        <v>88</v>
      </c>
      <c r="BM1038" s="243"/>
      <c r="BN1038" s="244" t="s">
        <v>89</v>
      </c>
      <c r="BO1038" s="245"/>
      <c r="BP1038" s="123"/>
      <c r="BQ1038" s="19" t="s">
        <v>165</v>
      </c>
      <c r="BS1038" s="63" t="s">
        <v>120</v>
      </c>
      <c r="BT1038" s="4"/>
      <c r="BU1038" s="8"/>
      <c r="BV1038" s="8"/>
      <c r="BW1038" s="88"/>
      <c r="BX1038" s="57"/>
      <c r="BY1038" s="8"/>
      <c r="BZ1038" s="8"/>
      <c r="CA1038" s="8"/>
    </row>
    <row r="1039" spans="2:79" ht="18.649999999999999" customHeight="1" thickTop="1" thickBot="1">
      <c r="B1039" s="39">
        <v>2.9</v>
      </c>
      <c r="D1039" s="25">
        <f t="shared" ref="D1039" si="10292">COS($F$8*$B1039)</f>
        <v>0.57096711871520389</v>
      </c>
      <c r="E1039" s="26">
        <v>0</v>
      </c>
      <c r="F1039" s="10">
        <v>0</v>
      </c>
      <c r="G1039" s="85">
        <f t="shared" ref="G1039" si="10293">$E$8*SIN($B1039*$F$8)</f>
        <v>2.4629187855295847</v>
      </c>
      <c r="I1039" s="21">
        <v>1</v>
      </c>
      <c r="J1039" s="24">
        <v>0</v>
      </c>
      <c r="K1039" s="22">
        <v>0</v>
      </c>
      <c r="L1039" s="23">
        <v>0</v>
      </c>
      <c r="N1039" s="21">
        <f t="shared" ref="N1039" si="10294">D1039*I1039+F1039*I1042-E1039*J1039-G1039*J1042</f>
        <v>4.6187797395734584</v>
      </c>
      <c r="O1039" s="24">
        <f t="shared" ref="O1039" si="10295">(D1039*J1039+E1039*I1039+F1039*J1042+G1039*I1042)</f>
        <v>0</v>
      </c>
      <c r="P1039" s="22">
        <f t="shared" ref="P1039" si="10296">D1039*K1039+F1039*K1042-E1039*L1039-G1039*L1042</f>
        <v>0</v>
      </c>
      <c r="Q1039" s="23">
        <f t="shared" ref="Q1039" si="10297">(D1039*L1039+E1039*K1039+F1039*L1042+G1039*K1042)</f>
        <v>2.4629187855295847</v>
      </c>
      <c r="S1039" s="25">
        <f t="shared" ref="S1039" si="10298">COS($U$8*$B1039)</f>
        <v>-0.1097535056652332</v>
      </c>
      <c r="T1039" s="26">
        <v>0</v>
      </c>
      <c r="U1039" s="10">
        <v>0</v>
      </c>
      <c r="V1039" s="85">
        <f t="shared" ref="V1039" si="10299">$T$8*SIN($B1039*$U$8)</f>
        <v>2.9818765085005992</v>
      </c>
      <c r="X1039" s="21">
        <f t="shared" ref="X1039" si="10300">N1039*S1039+P1039*S1042-O1039*T1039-Q1039*T1042</f>
        <v>-1.322940564859906</v>
      </c>
      <c r="Y1039" s="24">
        <f t="shared" ref="Y1039" si="10301">(N1039*T1039+O1039*S1039+P1039*T1042+Q1039*S1042)</f>
        <v>0</v>
      </c>
      <c r="Z1039" s="22">
        <f t="shared" ref="Z1039" si="10302">N1039*U1039+P1039*U1042-O1039*V1039-Q1039*V1042</f>
        <v>0</v>
      </c>
      <c r="AA1039" s="23">
        <f t="shared" ref="AA1039" si="10303">(N1039*V1039+O1039*U1039+P1039*V1042+Q1039*U1042)</f>
        <v>13.50231683249198</v>
      </c>
      <c r="AB1039" s="8"/>
      <c r="AC1039" s="21">
        <v>1</v>
      </c>
      <c r="AD1039" s="24">
        <v>0</v>
      </c>
      <c r="AE1039" s="22">
        <v>0</v>
      </c>
      <c r="AF1039" s="23">
        <v>0</v>
      </c>
      <c r="AH1039" s="21">
        <f t="shared" ref="AH1039" si="10304">X1039*AC1039+Z1039*AC1042-Y1039*AD1039-AA1039*AD1042</f>
        <v>14.44603728519413</v>
      </c>
      <c r="AI1039" s="24">
        <f t="shared" ref="AI1039" si="10305">(X1039*AD1039+Y1039*AC1039+Z1039*AD1042+AA1039*AC1042)</f>
        <v>0</v>
      </c>
      <c r="AJ1039" s="22">
        <f t="shared" ref="AJ1039" si="10306">X1039*AE1039+Z1039*AE1042-Y1039*AF1039-AA1039*AF1042</f>
        <v>0</v>
      </c>
      <c r="AK1039" s="23">
        <f t="shared" ref="AK1039" si="10307">(X1039*AF1039+Y1039*AE1039+Z1039*AF1042+AA1039*AE1042)</f>
        <v>13.50231683249198</v>
      </c>
      <c r="AL1039" s="8"/>
      <c r="AM1039" s="25">
        <f t="shared" ref="AM1039" si="10308">COS($AO$8*$B1039)</f>
        <v>-0.1097535056652332</v>
      </c>
      <c r="AN1039" s="26">
        <v>0</v>
      </c>
      <c r="AO1039" s="10">
        <v>0</v>
      </c>
      <c r="AP1039" s="85">
        <f t="shared" ref="AP1039" si="10309">$AN$8*SIN($B1039*$AO$8)</f>
        <v>2.9818765085005992</v>
      </c>
      <c r="AR1039" s="21">
        <f t="shared" ref="AR1039" si="10310">AH1039*AM1039+AJ1039*AM1042-AI1039*AN1039-AK1039*AN1042</f>
        <v>-6.0590856098140629</v>
      </c>
      <c r="AS1039" s="24">
        <f t="shared" ref="AS1039" si="10311">(AH1039*AN1039+AI1039*AM1039+AJ1039*AN1042+AK1039*AM1042)</f>
        <v>0</v>
      </c>
      <c r="AT1039" s="22">
        <f t="shared" ref="AT1039" si="10312">AH1039*AO1039+AJ1039*AO1042-AI1039*AP1039-AK1039*AP1042</f>
        <v>0</v>
      </c>
      <c r="AU1039" s="23">
        <f t="shared" ref="AU1039" si="10313">(AH1039*AP1039+AI1039*AO1039+AJ1039*AP1042+AK1039*AO1042)</f>
        <v>41.594372614675464</v>
      </c>
      <c r="AV1039" s="8"/>
      <c r="AW1039" s="21">
        <v>1</v>
      </c>
      <c r="AX1039" s="24">
        <v>0</v>
      </c>
      <c r="AY1039" s="22">
        <v>0</v>
      </c>
      <c r="AZ1039" s="23">
        <v>0</v>
      </c>
      <c r="BB1039" s="21">
        <f t="shared" ref="BB1039" si="10314">AR1039*AW1039+AT1039*AW1042-AS1039*AX1039-AU1039*AX1042</f>
        <v>62.301360303209279</v>
      </c>
      <c r="BC1039" s="24">
        <f t="shared" ref="BC1039" si="10315">(AR1039*AX1039+AS1039*AW1039+AT1039*AX1042+AU1039*AW1042)</f>
        <v>0</v>
      </c>
      <c r="BD1039" s="22">
        <f t="shared" ref="BD1039" si="10316">AR1039*AY1039+AT1039*AY1042-AS1039*AZ1039-AU1039*AZ1042</f>
        <v>0</v>
      </c>
      <c r="BE1039" s="23">
        <f t="shared" ref="BE1039" si="10317">(AR1039*AZ1039+AS1039*AY1039+AT1039*AZ1042+AU1039*AY1042)</f>
        <v>41.594372614675464</v>
      </c>
      <c r="BF1039" s="8"/>
      <c r="BG1039" s="25">
        <f t="shared" ref="BG1039" si="10318">COS($BI$8*$B1039)</f>
        <v>0.57094156294914478</v>
      </c>
      <c r="BH1039" s="26">
        <v>0</v>
      </c>
      <c r="BI1039" s="10">
        <v>0</v>
      </c>
      <c r="BJ1039" s="85">
        <f t="shared" ref="BJ1039" si="10319">$BH$8*SIN($B1039*$BI$8)</f>
        <v>2.4629721040390797</v>
      </c>
      <c r="BL1039" s="21">
        <f t="shared" ref="BL1039" si="10320">BB1039*BG1039+BD1039*BG1042-BC1039*BH1039-BE1039*BH1042</f>
        <v>24.187571643710701</v>
      </c>
      <c r="BM1039" s="24">
        <f t="shared" ref="BM1039" si="10321">(BB1039*BH1039+BC1039*BG1039+BD1039*BH1042+BE1039*BG1042)</f>
        <v>0</v>
      </c>
      <c r="BN1039" s="22">
        <f t="shared" ref="BN1039" si="10322">BB1039*BI1039+BD1039*BI1042-BC1039*BJ1039-BE1039*BJ1042</f>
        <v>0</v>
      </c>
      <c r="BO1039" s="23">
        <f t="shared" ref="BO1039" si="10323">(BB1039*BJ1039+BC1039*BI1039+BD1039*BJ1042+BE1039*BI1042)</f>
        <v>177.19446858100409</v>
      </c>
      <c r="BQ1039" s="27">
        <f t="shared" ref="BQ1039" si="10324">20*LOG((2*$BL$8)/(($BL$8*BL1039+BN1039+$BL$8*BL1042+BN1042)^2+($BL$8*BM1039+BO1039+$BL$8*BM1042+BO1042)^2)^0.5)</f>
        <v>-39.109034392718911</v>
      </c>
      <c r="BS1039" s="64">
        <f t="shared" ref="BS1039" si="10325">((BL1039^2+BM1039^2)/(BL1042^2+BM1042^2))^0.5</f>
        <v>7.3377389645239148</v>
      </c>
      <c r="BT1039" s="4"/>
      <c r="BU1039" s="8"/>
      <c r="BV1039" s="8"/>
      <c r="BW1039" s="88"/>
      <c r="BX1039" s="57"/>
      <c r="BY1039" s="8"/>
      <c r="BZ1039" s="8"/>
      <c r="CA1039" s="8"/>
    </row>
    <row r="1040" spans="2:79" ht="18.649999999999999" customHeight="1" thickBot="1">
      <c r="D1040" s="25"/>
      <c r="E1040" s="10"/>
      <c r="F1040" s="10"/>
      <c r="G1040" s="31"/>
      <c r="I1040" s="29"/>
      <c r="L1040" s="30"/>
      <c r="N1040" s="29"/>
      <c r="Q1040" s="30"/>
      <c r="S1040" s="29"/>
      <c r="V1040" s="30"/>
      <c r="X1040" s="29"/>
      <c r="AA1040" s="30"/>
      <c r="AC1040" s="29"/>
      <c r="AF1040" s="30"/>
      <c r="AH1040" s="29"/>
      <c r="AK1040" s="30"/>
      <c r="AM1040" s="29"/>
      <c r="AP1040" s="30"/>
      <c r="AR1040" s="29"/>
      <c r="AU1040" s="30"/>
      <c r="AW1040" s="29"/>
      <c r="AZ1040" s="30"/>
      <c r="BB1040" s="29"/>
      <c r="BE1040" s="30"/>
      <c r="BG1040" s="29"/>
      <c r="BJ1040" s="30"/>
      <c r="BL1040" s="29"/>
      <c r="BO1040" s="30"/>
      <c r="BS1040" s="65"/>
      <c r="BT1040" s="65"/>
      <c r="BU1040" s="8"/>
      <c r="BV1040" s="8"/>
      <c r="BW1040" s="88"/>
      <c r="BX1040" s="57"/>
      <c r="BY1040" s="8"/>
      <c r="BZ1040" s="8"/>
      <c r="CA1040" s="8"/>
    </row>
    <row r="1041" spans="2:79" ht="18.649999999999999" customHeight="1" thickBot="1">
      <c r="D1041" s="254" t="s">
        <v>24</v>
      </c>
      <c r="E1041" s="255"/>
      <c r="F1041" s="256" t="s">
        <v>25</v>
      </c>
      <c r="G1041" s="257"/>
      <c r="H1041" s="123"/>
      <c r="I1041" s="242" t="s">
        <v>4</v>
      </c>
      <c r="J1041" s="243"/>
      <c r="K1041" s="244" t="s">
        <v>5</v>
      </c>
      <c r="L1041" s="245"/>
      <c r="M1041" s="123"/>
      <c r="N1041" s="242" t="s">
        <v>6</v>
      </c>
      <c r="O1041" s="243"/>
      <c r="P1041" s="244" t="s">
        <v>7</v>
      </c>
      <c r="Q1041" s="245"/>
      <c r="R1041" s="123"/>
      <c r="S1041" s="242" t="s">
        <v>34</v>
      </c>
      <c r="T1041" s="243"/>
      <c r="U1041" s="244" t="s">
        <v>35</v>
      </c>
      <c r="V1041" s="245"/>
      <c r="W1041" s="123"/>
      <c r="X1041" s="242" t="s">
        <v>47</v>
      </c>
      <c r="Y1041" s="243"/>
      <c r="Z1041" s="244" t="s">
        <v>48</v>
      </c>
      <c r="AA1041" s="245"/>
      <c r="AB1041" s="127"/>
      <c r="AC1041" s="242" t="s">
        <v>63</v>
      </c>
      <c r="AD1041" s="243"/>
      <c r="AE1041" s="244" t="s">
        <v>8</v>
      </c>
      <c r="AF1041" s="245"/>
      <c r="AG1041" s="123"/>
      <c r="AH1041" s="242" t="s">
        <v>78</v>
      </c>
      <c r="AI1041" s="243"/>
      <c r="AJ1041" s="244" t="s">
        <v>79</v>
      </c>
      <c r="AK1041" s="245"/>
      <c r="AL1041" s="127"/>
      <c r="AM1041" s="242" t="s">
        <v>67</v>
      </c>
      <c r="AN1041" s="243"/>
      <c r="AO1041" s="244" t="s">
        <v>66</v>
      </c>
      <c r="AP1041" s="245"/>
      <c r="AQ1041" s="123"/>
      <c r="AR1041" s="242" t="s">
        <v>83</v>
      </c>
      <c r="AS1041" s="243"/>
      <c r="AT1041" s="244" t="s">
        <v>82</v>
      </c>
      <c r="AU1041" s="245"/>
      <c r="AV1041" s="127"/>
      <c r="AW1041" s="242" t="s">
        <v>71</v>
      </c>
      <c r="AX1041" s="243"/>
      <c r="AY1041" s="244" t="s">
        <v>70</v>
      </c>
      <c r="AZ1041" s="245"/>
      <c r="BA1041" s="123"/>
      <c r="BB1041" s="124" t="s">
        <v>87</v>
      </c>
      <c r="BC1041" s="125"/>
      <c r="BD1041" s="122" t="s">
        <v>86</v>
      </c>
      <c r="BE1041" s="126"/>
      <c r="BF1041" s="127"/>
      <c r="BG1041" s="242" t="s">
        <v>74</v>
      </c>
      <c r="BH1041" s="243"/>
      <c r="BI1041" s="244" t="s">
        <v>75</v>
      </c>
      <c r="BJ1041" s="245"/>
      <c r="BK1041" s="123"/>
      <c r="BL1041" s="242" t="s">
        <v>91</v>
      </c>
      <c r="BM1041" s="243"/>
      <c r="BN1041" s="244" t="s">
        <v>90</v>
      </c>
      <c r="BO1041" s="245"/>
      <c r="BP1041" s="123"/>
      <c r="BQ1041" s="35" t="s">
        <v>166</v>
      </c>
      <c r="BS1041" s="66" t="s">
        <v>121</v>
      </c>
      <c r="BT1041" s="65"/>
      <c r="BU1041" s="8"/>
      <c r="BV1041" s="8"/>
      <c r="BW1041" s="8"/>
      <c r="BX1041" s="28"/>
      <c r="BY1041" s="17"/>
      <c r="BZ1041" s="17"/>
      <c r="CA1041" s="8"/>
    </row>
    <row r="1042" spans="2:79" ht="18.649999999999999" customHeight="1" thickTop="1" thickBot="1">
      <c r="D1042" s="15">
        <v>0</v>
      </c>
      <c r="E1042" s="145">
        <f t="shared" ref="E1042" si="10326">(1/$E$8)*SIN($B1039*$F$8)</f>
        <v>0.27365764283662053</v>
      </c>
      <c r="F1042" s="15">
        <f t="shared" ref="F1042" si="10327">COS($F$8*$B1039)</f>
        <v>0.57096711871520389</v>
      </c>
      <c r="G1042" s="37">
        <v>0</v>
      </c>
      <c r="I1042" s="21">
        <v>0</v>
      </c>
      <c r="J1042" s="24">
        <f t="shared" ref="J1042" si="10328">(TAN($K$8*$B1039))/$J$8</f>
        <v>-1.6435022724421184</v>
      </c>
      <c r="K1042" s="22">
        <v>1</v>
      </c>
      <c r="L1042" s="23">
        <v>0</v>
      </c>
      <c r="N1042" s="21">
        <f t="shared" ref="N1042" si="10329">D1042*I1039+F1042*I1042-E1042*J1039-G1042*J1042</f>
        <v>0</v>
      </c>
      <c r="O1042" s="24">
        <f t="shared" ref="O1042" si="10330">(D1042*J1039+E1042*I1039+F1042*J1042+G1042*I1042)</f>
        <v>-0.66472811426154588</v>
      </c>
      <c r="P1042" s="22">
        <f t="shared" ref="P1042" si="10331">D1042*K1039+F1042*K1042-E1042*L1039-G1042*L1042</f>
        <v>0.57096711871520389</v>
      </c>
      <c r="Q1042" s="23">
        <f t="shared" ref="Q1042" si="10332">(D1042*L1039+E1042*K1039+F1042*L1042+G1042*K1042)</f>
        <v>0</v>
      </c>
      <c r="S1042" s="15">
        <v>0</v>
      </c>
      <c r="T1042" s="145">
        <f t="shared" ref="T1042" si="10333">(1/$T$8)*SIN($B1039*$U$8)</f>
        <v>0.3313196120556221</v>
      </c>
      <c r="U1042" s="15">
        <f t="shared" ref="U1042" si="10334">COS($U$8*$B1039)</f>
        <v>-0.1097535056652332</v>
      </c>
      <c r="V1042" s="37">
        <v>0</v>
      </c>
      <c r="X1042" s="21">
        <f t="shared" ref="X1042" si="10335">N1042*S1039+P1042*S1042-O1042*T1039-Q1042*T1042</f>
        <v>0</v>
      </c>
      <c r="Y1042" s="24">
        <f t="shared" ref="Y1042" si="10336">(N1042*T1039+O1042*S1039+P1042*T1042+Q1042*S1042)</f>
        <v>0.26212884512368206</v>
      </c>
      <c r="Z1042" s="22">
        <f t="shared" ref="Z1042" si="10337">N1042*U1039+P1042*U1042-O1042*V1039-Q1042*V1042</f>
        <v>1.9194715055578346</v>
      </c>
      <c r="AA1042" s="23">
        <f t="shared" ref="AA1042" si="10338">(N1042*V1039+O1042*U1039+P1042*V1042+Q1042*U1042)</f>
        <v>0</v>
      </c>
      <c r="AB1042" s="8"/>
      <c r="AC1042" s="21">
        <v>0</v>
      </c>
      <c r="AD1042" s="24">
        <f t="shared" ref="AD1042" si="10339">(TAN($AE$8*$B1039))/$AD$8</f>
        <v>-1.1678720063883823</v>
      </c>
      <c r="AE1042" s="22">
        <v>1</v>
      </c>
      <c r="AF1042" s="23">
        <v>0</v>
      </c>
      <c r="AH1042" s="21">
        <f t="shared" ref="AH1042" si="10340">X1042*AC1039+Z1042*AC1042-Y1042*AD1039-AA1042*AD1042</f>
        <v>0</v>
      </c>
      <c r="AI1042" s="24">
        <f t="shared" ref="AI1042" si="10341">(X1042*AD1039+Y1042*AC1039+Z1042*AD1042+AA1042*AC1042)</f>
        <v>-1.9795681932774751</v>
      </c>
      <c r="AJ1042" s="22">
        <f t="shared" ref="AJ1042" si="10342">X1042*AE1039+Z1042*AE1042-Y1042*AF1039-AA1042*AF1042</f>
        <v>1.9194715055578346</v>
      </c>
      <c r="AK1042" s="23">
        <f t="shared" ref="AK1042" si="10343">(X1042*AF1039+Y1042*AE1039+Z1042*AF1042+AA1042*AE1042)</f>
        <v>0</v>
      </c>
      <c r="AL1042" s="8"/>
      <c r="AM1042" s="15">
        <v>0</v>
      </c>
      <c r="AN1042" s="85">
        <f t="shared" ref="AN1042" si="10344">(1/$AN$8)*SIN($B1039*$AO$8)</f>
        <v>0.3313196120556221</v>
      </c>
      <c r="AO1042" s="25">
        <f t="shared" ref="AO1042" si="10345">COS($AO$8*$B1039)</f>
        <v>-0.1097535056652332</v>
      </c>
      <c r="AP1042" s="37">
        <v>0</v>
      </c>
      <c r="AR1042" s="21">
        <f t="shared" ref="AR1042" si="10346">AH1042*AM1039+AJ1042*AM1042-AI1042*AN1039-AK1042*AN1042</f>
        <v>0</v>
      </c>
      <c r="AS1042" s="24">
        <f t="shared" ref="AS1042" si="10347">(AH1042*AN1039+AI1042*AM1039+AJ1042*AN1042+AK1042*AM1042)</f>
        <v>0.85322310348883756</v>
      </c>
      <c r="AT1042" s="22">
        <f t="shared" ref="AT1042" si="10348">AH1042*AO1039+AJ1042*AO1042-AI1042*AP1039-AK1042*AP1042</f>
        <v>5.6921591657495814</v>
      </c>
      <c r="AU1042" s="23">
        <f t="shared" ref="AU1042" si="10349">(AH1042*AP1039+AI1042*AO1039+AJ1042*AP1042+AK1042*AO1042)</f>
        <v>0</v>
      </c>
      <c r="AV1042" s="8"/>
      <c r="AW1042" s="21">
        <v>0</v>
      </c>
      <c r="AX1042" s="24">
        <f t="shared" ref="AX1042" si="10350">(TAN($AY$8*$B1039))/$AX$8</f>
        <v>-1.6435022724421184</v>
      </c>
      <c r="AY1042" s="22">
        <v>1</v>
      </c>
      <c r="AZ1042" s="23">
        <v>0</v>
      </c>
      <c r="BB1042" s="21">
        <f t="shared" ref="BB1042" si="10351">AR1042*AW1039+AT1042*AW1042-AS1042*AX1039-AU1042*AX1042</f>
        <v>0</v>
      </c>
      <c r="BC1042" s="24">
        <f t="shared" ref="BC1042" si="10352">(AR1042*AX1039+AS1042*AW1039+AT1042*AX1042+AU1042*AW1042)</f>
        <v>-8.5018534205228331</v>
      </c>
      <c r="BD1042" s="22">
        <f t="shared" ref="BD1042" si="10353">AR1042*AY1039+AT1042*AY1042-AS1042*AZ1039-AU1042*AZ1042</f>
        <v>5.6921591657495814</v>
      </c>
      <c r="BE1042" s="23">
        <f t="shared" ref="BE1042" si="10354">(AR1042*AZ1039+AS1042*AY1039+AT1042*AZ1042+AU1042*AY1042)</f>
        <v>0</v>
      </c>
      <c r="BF1042" s="8"/>
      <c r="BG1042" s="15">
        <v>0</v>
      </c>
      <c r="BH1042" s="85">
        <f t="shared" ref="BH1042" si="10355">(1/$BH$8)*SIN($B1039*$BI$8)</f>
        <v>0.27366356711545325</v>
      </c>
      <c r="BI1042" s="25">
        <f t="shared" ref="BI1042" si="10356">COS($BI$8*$B1039)</f>
        <v>0.57094156294914478</v>
      </c>
      <c r="BJ1042" s="37">
        <v>0</v>
      </c>
      <c r="BL1042" s="21">
        <f t="shared" ref="BL1042" si="10357">BB1042*BG1039+BD1042*BG1042-BC1042*BH1039-BE1042*BH1042</f>
        <v>0</v>
      </c>
      <c r="BM1042" s="24">
        <f t="shared" ref="BM1042" si="10358">(BB1042*BH1039+BC1042*BG1039+BD1042*BH1042+BE1042*BG1042)</f>
        <v>-3.2963248979898854</v>
      </c>
      <c r="BN1042" s="22">
        <f t="shared" ref="BN1042" si="10359">BB1042*BI1039+BD1042*BI1042-BC1042*BJ1039-BE1042*BJ1042</f>
        <v>24.189718058025335</v>
      </c>
      <c r="BO1042" s="23">
        <f t="shared" ref="BO1042" si="10360">(BB1042*BJ1039+BC1042*BI1039+BD1042*BJ1042+BE1042*BI1042)</f>
        <v>0</v>
      </c>
      <c r="BQ1042" s="38">
        <f t="shared" ref="BQ1042" si="10361">(180/PI())*ATAN(-1*(($BL$8*BM1039+BO1039+$BL$8*BM1042+BO1042)/($BL$8*BL1039+BN1039+$BL$8*BL1042+BN1042)))</f>
        <v>-74.453791800148309</v>
      </c>
      <c r="BS1042" s="67">
        <f t="shared" ref="BS1042" si="10362">20*LOG(((($BL$8*BL1039+BN1039-$BL$8*BL1042-BN1042)^2+($BL$8*BM1039+BO1039-$BL$8*BM1042-BO1042)^2)/(($BL$8*BL1039+BN1039+$BL$8*BL1042+BN1042)^2+($BL$8*BM1039+BO1039+$BL$8*BM1042+BO1042)^2))^0.5)</f>
        <v>-5.3322135335484599E-4</v>
      </c>
      <c r="BT1042" s="65"/>
      <c r="BU1042" s="8"/>
      <c r="BV1042" s="8"/>
      <c r="BW1042" s="8"/>
      <c r="BX1042" s="28"/>
      <c r="BY1042" s="17"/>
      <c r="BZ1042" s="17"/>
      <c r="CA1042" s="8"/>
    </row>
    <row r="1043" spans="2:79" ht="18.649999999999999" customHeight="1">
      <c r="BS1043" s="32"/>
      <c r="BU1043" s="8"/>
      <c r="BV1043" s="8"/>
      <c r="BW1043" s="8"/>
      <c r="BX1043" s="28"/>
      <c r="BY1043" s="17"/>
      <c r="BZ1043" s="17"/>
      <c r="CA1043" s="8"/>
    </row>
    <row r="1044" spans="2:79" ht="18.649999999999999" customHeight="1" thickBot="1">
      <c r="D1044" s="8"/>
      <c r="E1044" s="8" t="s">
        <v>93</v>
      </c>
      <c r="F1044" s="8"/>
      <c r="G1044" s="8"/>
      <c r="H1044" s="8"/>
      <c r="I1044" s="8"/>
      <c r="J1044" s="8" t="s">
        <v>94</v>
      </c>
      <c r="K1044" s="8"/>
      <c r="L1044" s="8"/>
      <c r="M1044" s="8"/>
      <c r="N1044" s="8"/>
      <c r="O1044" s="8" t="s">
        <v>95</v>
      </c>
      <c r="P1044" s="8"/>
      <c r="Q1044" s="8"/>
      <c r="R1044" s="8"/>
      <c r="S1044" s="8"/>
      <c r="T1044" s="8" t="s">
        <v>96</v>
      </c>
      <c r="U1044" s="8"/>
      <c r="V1044" s="8"/>
      <c r="W1044" s="8"/>
      <c r="X1044" s="8"/>
      <c r="Y1044" s="8" t="s">
        <v>97</v>
      </c>
      <c r="Z1044" s="8"/>
      <c r="AA1044" s="8"/>
      <c r="AB1044" s="8"/>
      <c r="AC1044" s="8"/>
      <c r="AD1044" s="8" t="s">
        <v>98</v>
      </c>
      <c r="AE1044" s="8"/>
      <c r="AF1044" s="8"/>
      <c r="AG1044" s="8"/>
      <c r="AH1044" s="8"/>
      <c r="AI1044" s="8" t="s">
        <v>99</v>
      </c>
      <c r="AJ1044" s="8"/>
      <c r="AK1044" s="8"/>
      <c r="AL1044" s="8"/>
      <c r="AM1044" s="8"/>
      <c r="AN1044" s="8" t="s">
        <v>96</v>
      </c>
      <c r="AO1044" s="8"/>
      <c r="AP1044" s="8"/>
      <c r="AQ1044" s="8"/>
      <c r="AR1044" s="8"/>
      <c r="AS1044" s="8" t="s">
        <v>100</v>
      </c>
      <c r="AT1044" s="8"/>
      <c r="AU1044" s="8"/>
      <c r="AV1044" s="8"/>
      <c r="AW1044" s="8"/>
      <c r="AX1044" s="8" t="s">
        <v>94</v>
      </c>
      <c r="AY1044" s="8"/>
      <c r="AZ1044" s="8"/>
      <c r="BA1044" s="8"/>
      <c r="BB1044" s="8"/>
      <c r="BC1044" s="8" t="s">
        <v>101</v>
      </c>
      <c r="BD1044" s="8"/>
      <c r="BE1044" s="8"/>
      <c r="BF1044" s="8"/>
      <c r="BG1044" s="8"/>
      <c r="BH1044" s="8" t="s">
        <v>96</v>
      </c>
      <c r="BI1044" s="8"/>
      <c r="BJ1044" s="8"/>
      <c r="BK1044" s="8"/>
      <c r="BL1044" s="8"/>
      <c r="BM1044" s="8" t="s">
        <v>102</v>
      </c>
      <c r="BN1044" s="8"/>
      <c r="BO1044" s="8"/>
      <c r="BP1044" s="8"/>
      <c r="BU1044" s="8"/>
      <c r="BV1044" s="8"/>
      <c r="BW1044" s="8"/>
      <c r="BX1044" s="28"/>
      <c r="BY1044" s="17"/>
      <c r="BZ1044" s="17"/>
      <c r="CA1044" s="8"/>
    </row>
    <row r="1045" spans="2:79" ht="18.649999999999999" customHeight="1" thickBot="1">
      <c r="B1045" s="16"/>
      <c r="D1045" s="250" t="s">
        <v>22</v>
      </c>
      <c r="E1045" s="251"/>
      <c r="F1045" s="252" t="s">
        <v>23</v>
      </c>
      <c r="G1045" s="253"/>
      <c r="H1045" s="123"/>
      <c r="I1045" s="242" t="s">
        <v>1</v>
      </c>
      <c r="J1045" s="243"/>
      <c r="K1045" s="244" t="s">
        <v>2</v>
      </c>
      <c r="L1045" s="245"/>
      <c r="M1045" s="123"/>
      <c r="N1045" s="242" t="s">
        <v>43</v>
      </c>
      <c r="O1045" s="243"/>
      <c r="P1045" s="244" t="s">
        <v>44</v>
      </c>
      <c r="Q1045" s="245"/>
      <c r="R1045" s="123"/>
      <c r="S1045" s="242" t="s">
        <v>32</v>
      </c>
      <c r="T1045" s="243"/>
      <c r="U1045" s="244" t="s">
        <v>33</v>
      </c>
      <c r="V1045" s="245"/>
      <c r="W1045" s="123"/>
      <c r="X1045" s="242" t="s">
        <v>45</v>
      </c>
      <c r="Y1045" s="243"/>
      <c r="Z1045" s="244" t="s">
        <v>46</v>
      </c>
      <c r="AA1045" s="245"/>
      <c r="AB1045" s="127"/>
      <c r="AC1045" s="242" t="s">
        <v>62</v>
      </c>
      <c r="AD1045" s="243"/>
      <c r="AE1045" s="244" t="s">
        <v>3</v>
      </c>
      <c r="AF1045" s="245"/>
      <c r="AG1045" s="123"/>
      <c r="AH1045" s="242" t="s">
        <v>76</v>
      </c>
      <c r="AI1045" s="243"/>
      <c r="AJ1045" s="244" t="s">
        <v>77</v>
      </c>
      <c r="AK1045" s="245"/>
      <c r="AL1045" s="127"/>
      <c r="AM1045" s="242" t="s">
        <v>64</v>
      </c>
      <c r="AN1045" s="243"/>
      <c r="AO1045" s="244" t="s">
        <v>65</v>
      </c>
      <c r="AP1045" s="245"/>
      <c r="AQ1045" s="123"/>
      <c r="AR1045" s="242" t="s">
        <v>80</v>
      </c>
      <c r="AS1045" s="243"/>
      <c r="AT1045" s="244" t="s">
        <v>81</v>
      </c>
      <c r="AU1045" s="245"/>
      <c r="AV1045" s="127"/>
      <c r="AW1045" s="242" t="s">
        <v>68</v>
      </c>
      <c r="AX1045" s="243"/>
      <c r="AY1045" s="244" t="s">
        <v>69</v>
      </c>
      <c r="AZ1045" s="245"/>
      <c r="BA1045" s="123"/>
      <c r="BB1045" s="246" t="s">
        <v>84</v>
      </c>
      <c r="BC1045" s="247"/>
      <c r="BD1045" s="248" t="s">
        <v>85</v>
      </c>
      <c r="BE1045" s="249"/>
      <c r="BF1045" s="127"/>
      <c r="BG1045" s="242" t="s">
        <v>72</v>
      </c>
      <c r="BH1045" s="243"/>
      <c r="BI1045" s="244" t="s">
        <v>73</v>
      </c>
      <c r="BJ1045" s="245"/>
      <c r="BK1045" s="123"/>
      <c r="BL1045" s="242" t="s">
        <v>88</v>
      </c>
      <c r="BM1045" s="243"/>
      <c r="BN1045" s="244" t="s">
        <v>89</v>
      </c>
      <c r="BO1045" s="245"/>
      <c r="BP1045" s="123"/>
      <c r="BQ1045" s="19" t="s">
        <v>165</v>
      </c>
      <c r="BS1045" s="63" t="s">
        <v>120</v>
      </c>
      <c r="BT1045" s="4"/>
      <c r="BU1045" s="8"/>
      <c r="BV1045" s="8"/>
      <c r="BW1045" s="8"/>
      <c r="BX1045" s="28"/>
      <c r="BY1045" s="17"/>
      <c r="BZ1045" s="17"/>
      <c r="CA1045" s="8"/>
    </row>
    <row r="1046" spans="2:79" ht="18.649999999999999" customHeight="1" thickTop="1" thickBot="1">
      <c r="B1046" s="39">
        <v>2.92</v>
      </c>
      <c r="D1046" s="25">
        <f t="shared" ref="D1046" si="10363">COS($F$8*$B1046)</f>
        <v>0.56550153175422824</v>
      </c>
      <c r="E1046" s="26">
        <v>0</v>
      </c>
      <c r="F1046" s="10">
        <v>0</v>
      </c>
      <c r="G1046" s="85">
        <f t="shared" ref="G1046" si="10364">$E$8*SIN($B1046*$F$8)</f>
        <v>2.4742417339970229</v>
      </c>
      <c r="I1046" s="21">
        <v>1</v>
      </c>
      <c r="J1046" s="24">
        <v>0</v>
      </c>
      <c r="K1046" s="22">
        <v>0</v>
      </c>
      <c r="L1046" s="23">
        <v>0</v>
      </c>
      <c r="N1046" s="21">
        <f t="shared" ref="N1046" si="10365">D1046*I1046+F1046*I1049-E1046*J1046-G1046*J1049</f>
        <v>4.5047209419176752</v>
      </c>
      <c r="O1046" s="24">
        <f t="shared" ref="O1046" si="10366">(D1046*J1046+E1046*I1046+F1046*J1049+G1046*I1049)</f>
        <v>0</v>
      </c>
      <c r="P1046" s="22">
        <f t="shared" ref="P1046" si="10367">D1046*K1046+F1046*K1049-E1046*L1046-G1046*L1049</f>
        <v>0</v>
      </c>
      <c r="Q1046" s="23">
        <f t="shared" ref="Q1046" si="10368">(D1046*L1046+E1046*K1046+F1046*L1049+G1046*K1049)</f>
        <v>2.4742417339970229</v>
      </c>
      <c r="S1046" s="25">
        <f t="shared" ref="S1046" si="10369">COS($U$8*$B1046)</f>
        <v>-0.12126737475831094</v>
      </c>
      <c r="T1046" s="26">
        <v>0</v>
      </c>
      <c r="U1046" s="10">
        <v>0</v>
      </c>
      <c r="V1046" s="85">
        <f t="shared" ref="V1046" si="10370">$T$8*SIN($B1046*$U$8)</f>
        <v>2.977859636445789</v>
      </c>
      <c r="X1046" s="21">
        <f t="shared" ref="X1046" si="10371">N1046*S1046+P1046*S1049-O1046*T1046-Q1046*T1049</f>
        <v>-1.3649361926984058</v>
      </c>
      <c r="Y1046" s="24">
        <f t="shared" ref="Y1046" si="10372">(N1046*T1046+O1046*S1046+P1046*T1049+Q1046*S1049)</f>
        <v>0</v>
      </c>
      <c r="Z1046" s="22">
        <f t="shared" ref="Z1046" si="10373">N1046*U1046+P1046*U1049-O1046*V1046-Q1046*V1049</f>
        <v>0</v>
      </c>
      <c r="AA1046" s="23">
        <f t="shared" ref="AA1046" si="10374">(N1046*V1046+O1046*U1046+P1046*V1049+Q1046*U1049)</f>
        <v>13.114381866789431</v>
      </c>
      <c r="AB1046" s="8"/>
      <c r="AC1046" s="21">
        <v>1</v>
      </c>
      <c r="AD1046" s="24">
        <v>0</v>
      </c>
      <c r="AE1046" s="22">
        <v>0</v>
      </c>
      <c r="AF1046" s="23">
        <v>0</v>
      </c>
      <c r="AH1046" s="21">
        <f t="shared" ref="AH1046" si="10375">X1046*AC1046+Z1046*AC1049-Y1046*AD1046-AA1046*AD1049</f>
        <v>13.428701061927359</v>
      </c>
      <c r="AI1046" s="24">
        <f t="shared" ref="AI1046" si="10376">(X1046*AD1046+Y1046*AC1046+Z1046*AD1049+AA1046*AC1049)</f>
        <v>0</v>
      </c>
      <c r="AJ1046" s="22">
        <f t="shared" ref="AJ1046" si="10377">X1046*AE1046+Z1046*AE1049-Y1046*AF1046-AA1046*AF1049</f>
        <v>0</v>
      </c>
      <c r="AK1046" s="23">
        <f t="shared" ref="AK1046" si="10378">(X1046*AF1046+Y1046*AE1046+Z1046*AF1049+AA1046*AE1049)</f>
        <v>13.114381866789431</v>
      </c>
      <c r="AL1046" s="8"/>
      <c r="AM1046" s="25">
        <f t="shared" ref="AM1046" si="10379">COS($AO$8*$B1046)</f>
        <v>-0.12126737475831094</v>
      </c>
      <c r="AN1046" s="26">
        <v>0</v>
      </c>
      <c r="AO1046" s="10">
        <v>0</v>
      </c>
      <c r="AP1046" s="85">
        <f t="shared" ref="AP1046" si="10380">$AN$8*SIN($B1046*$AO$8)</f>
        <v>2.977859636445789</v>
      </c>
      <c r="AR1046" s="21">
        <f t="shared" ref="AR1046" si="10381">AH1046*AM1046+AJ1046*AM1049-AI1046*AN1046-AK1046*AN1049</f>
        <v>-5.9676620373106095</v>
      </c>
      <c r="AS1046" s="24">
        <f t="shared" ref="AS1046" si="10382">(AH1046*AN1046+AI1046*AM1046+AJ1046*AN1049+AK1046*AM1049)</f>
        <v>0</v>
      </c>
      <c r="AT1046" s="22">
        <f t="shared" ref="AT1046" si="10383">AH1046*AO1046+AJ1046*AO1049-AI1046*AP1046-AK1046*AP1049</f>
        <v>0</v>
      </c>
      <c r="AU1046" s="23">
        <f t="shared" ref="AU1046" si="10384">(AH1046*AP1046+AI1046*AO1046+AJ1046*AP1049+AK1046*AO1049)</f>
        <v>38.398440201646636</v>
      </c>
      <c r="AV1046" s="8"/>
      <c r="AW1046" s="21">
        <v>1</v>
      </c>
      <c r="AX1046" s="24">
        <v>0</v>
      </c>
      <c r="AY1046" s="22">
        <v>0</v>
      </c>
      <c r="AZ1046" s="23">
        <v>0</v>
      </c>
      <c r="BB1046" s="21">
        <f t="shared" ref="BB1046" si="10385">AR1046*AW1046+AT1046*AW1049-AS1046*AX1046-AU1046*AX1049</f>
        <v>55.166170960475547</v>
      </c>
      <c r="BC1046" s="24">
        <f t="shared" ref="BC1046" si="10386">(AR1046*AX1046+AS1046*AW1046+AT1046*AX1049+AU1046*AW1049)</f>
        <v>0</v>
      </c>
      <c r="BD1046" s="22">
        <f t="shared" ref="BD1046" si="10387">AR1046*AY1046+AT1046*AY1049-AS1046*AZ1046-AU1046*AZ1049</f>
        <v>0</v>
      </c>
      <c r="BE1046" s="23">
        <f t="shared" ref="BE1046" si="10388">(AR1046*AZ1046+AS1046*AY1046+AT1046*AZ1049+AU1046*AY1049)</f>
        <v>38.398440201646636</v>
      </c>
      <c r="BF1046" s="8"/>
      <c r="BG1046" s="25">
        <f t="shared" ref="BG1046" si="10389">COS($BI$8*$B1046)</f>
        <v>0.56547568144397253</v>
      </c>
      <c r="BH1046" s="26">
        <v>0</v>
      </c>
      <c r="BI1046" s="10">
        <v>0</v>
      </c>
      <c r="BJ1046" s="85">
        <f t="shared" ref="BJ1046" si="10390">$BH$8*SIN($B1046*$BI$8)</f>
        <v>2.4742949062832578</v>
      </c>
      <c r="BL1046" s="21">
        <f t="shared" ref="BL1046" si="10391">BB1046*BG1046+BD1046*BG1049-BC1046*BH1046-BE1046*BH1049</f>
        <v>20.638565338734431</v>
      </c>
      <c r="BM1046" s="24">
        <f t="shared" ref="BM1046" si="10392">(BB1046*BH1046+BC1046*BG1046+BD1046*BH1049+BE1046*BG1049)</f>
        <v>0</v>
      </c>
      <c r="BN1046" s="22">
        <f t="shared" ref="BN1046" si="10393">BB1046*BI1046+BD1046*BI1049-BC1046*BJ1046-BE1046*BJ1049</f>
        <v>0</v>
      </c>
      <c r="BO1046" s="23">
        <f t="shared" ref="BO1046" si="10394">(BB1046*BJ1046+BC1046*BI1046+BD1046*BJ1049+BE1046*BI1049)</f>
        <v>158.21075994606778</v>
      </c>
      <c r="BQ1046" s="27">
        <f t="shared" ref="BQ1046" si="10395">20*LOG((2*$BL$8)/(($BL$8*BL1046+BN1046+$BL$8*BL1049+BN1049)^2+($BL$8*BM1046+BO1046+$BL$8*BM1049+BO1049)^2)^0.5)</f>
        <v>-38.111029196577341</v>
      </c>
      <c r="BS1046" s="64">
        <f t="shared" ref="BS1046" si="10396">((BL1046^2+BM1046^2)/(BL1049^2+BM1049^2))^0.5</f>
        <v>7.6831110442811008</v>
      </c>
      <c r="BT1046" s="4"/>
      <c r="BU1046" s="8"/>
      <c r="BV1046" s="8"/>
      <c r="BW1046" s="8"/>
      <c r="BX1046" s="28"/>
      <c r="BY1046" s="17"/>
      <c r="BZ1046" s="17"/>
      <c r="CA1046" s="8"/>
    </row>
    <row r="1047" spans="2:79" ht="18.649999999999999" customHeight="1" thickBot="1">
      <c r="D1047" s="25"/>
      <c r="E1047" s="10"/>
      <c r="F1047" s="10"/>
      <c r="G1047" s="31"/>
      <c r="I1047" s="29"/>
      <c r="L1047" s="30"/>
      <c r="N1047" s="29"/>
      <c r="Q1047" s="30"/>
      <c r="S1047" s="29"/>
      <c r="V1047" s="30"/>
      <c r="X1047" s="29"/>
      <c r="AA1047" s="30"/>
      <c r="AC1047" s="29"/>
      <c r="AF1047" s="30"/>
      <c r="AH1047" s="29"/>
      <c r="AK1047" s="30"/>
      <c r="AM1047" s="29"/>
      <c r="AP1047" s="30"/>
      <c r="AR1047" s="29"/>
      <c r="AU1047" s="30"/>
      <c r="AW1047" s="29"/>
      <c r="AZ1047" s="30"/>
      <c r="BB1047" s="29"/>
      <c r="BE1047" s="30"/>
      <c r="BG1047" s="29"/>
      <c r="BJ1047" s="30"/>
      <c r="BL1047" s="29"/>
      <c r="BO1047" s="30"/>
      <c r="BS1047" s="65"/>
      <c r="BT1047" s="65"/>
      <c r="BU1047" s="8"/>
      <c r="BV1047" s="8"/>
      <c r="BW1047" s="8"/>
      <c r="BX1047" s="28"/>
      <c r="BY1047" s="17"/>
      <c r="BZ1047" s="17"/>
      <c r="CA1047" s="8"/>
    </row>
    <row r="1048" spans="2:79" ht="18.649999999999999" customHeight="1" thickBot="1">
      <c r="D1048" s="254" t="s">
        <v>24</v>
      </c>
      <c r="E1048" s="255"/>
      <c r="F1048" s="256" t="s">
        <v>25</v>
      </c>
      <c r="G1048" s="257"/>
      <c r="H1048" s="123"/>
      <c r="I1048" s="242" t="s">
        <v>4</v>
      </c>
      <c r="J1048" s="243"/>
      <c r="K1048" s="244" t="s">
        <v>5</v>
      </c>
      <c r="L1048" s="245"/>
      <c r="M1048" s="123"/>
      <c r="N1048" s="242" t="s">
        <v>6</v>
      </c>
      <c r="O1048" s="243"/>
      <c r="P1048" s="244" t="s">
        <v>7</v>
      </c>
      <c r="Q1048" s="245"/>
      <c r="R1048" s="123"/>
      <c r="S1048" s="242" t="s">
        <v>34</v>
      </c>
      <c r="T1048" s="243"/>
      <c r="U1048" s="244" t="s">
        <v>35</v>
      </c>
      <c r="V1048" s="245"/>
      <c r="W1048" s="123"/>
      <c r="X1048" s="242" t="s">
        <v>47</v>
      </c>
      <c r="Y1048" s="243"/>
      <c r="Z1048" s="244" t="s">
        <v>48</v>
      </c>
      <c r="AA1048" s="245"/>
      <c r="AB1048" s="127"/>
      <c r="AC1048" s="242" t="s">
        <v>63</v>
      </c>
      <c r="AD1048" s="243"/>
      <c r="AE1048" s="244" t="s">
        <v>8</v>
      </c>
      <c r="AF1048" s="245"/>
      <c r="AG1048" s="123"/>
      <c r="AH1048" s="242" t="s">
        <v>78</v>
      </c>
      <c r="AI1048" s="243"/>
      <c r="AJ1048" s="244" t="s">
        <v>79</v>
      </c>
      <c r="AK1048" s="245"/>
      <c r="AL1048" s="127"/>
      <c r="AM1048" s="242" t="s">
        <v>67</v>
      </c>
      <c r="AN1048" s="243"/>
      <c r="AO1048" s="244" t="s">
        <v>66</v>
      </c>
      <c r="AP1048" s="245"/>
      <c r="AQ1048" s="123"/>
      <c r="AR1048" s="242" t="s">
        <v>83</v>
      </c>
      <c r="AS1048" s="243"/>
      <c r="AT1048" s="244" t="s">
        <v>82</v>
      </c>
      <c r="AU1048" s="245"/>
      <c r="AV1048" s="127"/>
      <c r="AW1048" s="242" t="s">
        <v>71</v>
      </c>
      <c r="AX1048" s="243"/>
      <c r="AY1048" s="244" t="s">
        <v>70</v>
      </c>
      <c r="AZ1048" s="245"/>
      <c r="BA1048" s="123"/>
      <c r="BB1048" s="124" t="s">
        <v>87</v>
      </c>
      <c r="BC1048" s="125"/>
      <c r="BD1048" s="122" t="s">
        <v>86</v>
      </c>
      <c r="BE1048" s="126"/>
      <c r="BF1048" s="127"/>
      <c r="BG1048" s="242" t="s">
        <v>74</v>
      </c>
      <c r="BH1048" s="243"/>
      <c r="BI1048" s="244" t="s">
        <v>75</v>
      </c>
      <c r="BJ1048" s="245"/>
      <c r="BK1048" s="123"/>
      <c r="BL1048" s="242" t="s">
        <v>91</v>
      </c>
      <c r="BM1048" s="243"/>
      <c r="BN1048" s="244" t="s">
        <v>90</v>
      </c>
      <c r="BO1048" s="245"/>
      <c r="BP1048" s="123"/>
      <c r="BQ1048" s="35" t="s">
        <v>166</v>
      </c>
      <c r="BS1048" s="66" t="s">
        <v>121</v>
      </c>
      <c r="BT1048" s="65"/>
      <c r="BU1048" s="8"/>
      <c r="BV1048" s="8"/>
      <c r="BW1048" s="8"/>
      <c r="BX1048" s="28"/>
      <c r="BY1048" s="17"/>
      <c r="BZ1048" s="17"/>
      <c r="CA1048" s="8"/>
    </row>
    <row r="1049" spans="2:79" ht="18.649999999999999" customHeight="1" thickTop="1" thickBot="1">
      <c r="D1049" s="15">
        <v>0</v>
      </c>
      <c r="E1049" s="145">
        <f t="shared" ref="E1049" si="10397">(1/$E$8)*SIN($B1046*$F$8)</f>
        <v>0.27491574822189141</v>
      </c>
      <c r="F1049" s="15">
        <f t="shared" ref="F1049" si="10398">COS($F$8*$B1046)</f>
        <v>0.56550153175422824</v>
      </c>
      <c r="G1049" s="37">
        <v>0</v>
      </c>
      <c r="I1049" s="21">
        <v>0</v>
      </c>
      <c r="J1049" s="24">
        <f t="shared" ref="J1049" si="10399">(TAN($K$8*$B1046))/$J$8</f>
        <v>-1.5920915713436861</v>
      </c>
      <c r="K1049" s="22">
        <v>1</v>
      </c>
      <c r="L1049" s="23">
        <v>0</v>
      </c>
      <c r="N1049" s="21">
        <f t="shared" ref="N1049" si="10400">D1049*I1046+F1049*I1049-E1049*J1046-G1049*J1049</f>
        <v>0</v>
      </c>
      <c r="O1049" s="24">
        <f t="shared" ref="O1049" si="10401">(D1049*J1046+E1049*I1046+F1049*J1049+G1049*I1049)</f>
        <v>-0.62541447406595929</v>
      </c>
      <c r="P1049" s="22">
        <f t="shared" ref="P1049" si="10402">D1049*K1046+F1049*K1049-E1049*L1046-G1049*L1049</f>
        <v>0.56550153175422824</v>
      </c>
      <c r="Q1049" s="23">
        <f t="shared" ref="Q1049" si="10403">(D1049*L1046+E1049*K1046+F1049*L1049+G1049*K1049)</f>
        <v>0</v>
      </c>
      <c r="S1049" s="15">
        <v>0</v>
      </c>
      <c r="T1049" s="145">
        <f t="shared" ref="T1049" si="10404">(1/$T$8)*SIN($B1046*$U$8)</f>
        <v>0.33087329293842099</v>
      </c>
      <c r="U1049" s="15">
        <f t="shared" ref="U1049" si="10405">COS($U$8*$B1046)</f>
        <v>-0.12126737475831094</v>
      </c>
      <c r="V1049" s="37">
        <v>0</v>
      </c>
      <c r="X1049" s="21">
        <f t="shared" ref="X1049" si="10406">N1049*S1046+P1049*S1049-O1049*T1046-Q1049*T1049</f>
        <v>0</v>
      </c>
      <c r="Y1049" s="24">
        <f t="shared" ref="Y1049" si="10407">(N1049*T1046+O1049*S1046+P1049*T1049+Q1049*S1049)</f>
        <v>0.26295172537907119</v>
      </c>
      <c r="Z1049" s="22">
        <f t="shared" ref="Z1049" si="10408">N1049*U1046+P1049*U1049-O1049*V1046-Q1049*V1049</f>
        <v>1.793819632192353</v>
      </c>
      <c r="AA1049" s="23">
        <f t="shared" ref="AA1049" si="10409">(N1049*V1046+O1049*U1046+P1049*V1049+Q1049*U1049)</f>
        <v>0</v>
      </c>
      <c r="AB1049" s="8"/>
      <c r="AC1049" s="21">
        <v>0</v>
      </c>
      <c r="AD1049" s="24">
        <f t="shared" ref="AD1049" si="10410">(TAN($AE$8*$B1046))/$AD$8</f>
        <v>-1.1280468576325997</v>
      </c>
      <c r="AE1049" s="22">
        <v>1</v>
      </c>
      <c r="AF1049" s="23">
        <v>0</v>
      </c>
      <c r="AH1049" s="21">
        <f t="shared" ref="AH1049" si="10411">X1049*AC1046+Z1049*AC1049-Y1049*AD1046-AA1049*AD1049</f>
        <v>0</v>
      </c>
      <c r="AI1049" s="24">
        <f t="shared" ref="AI1049" si="10412">(X1049*AD1046+Y1049*AC1046+Z1049*AD1049+AA1049*AC1049)</f>
        <v>-1.7605608738751783</v>
      </c>
      <c r="AJ1049" s="22">
        <f t="shared" ref="AJ1049" si="10413">X1049*AE1046+Z1049*AE1049-Y1049*AF1046-AA1049*AF1049</f>
        <v>1.793819632192353</v>
      </c>
      <c r="AK1049" s="23">
        <f t="shared" ref="AK1049" si="10414">(X1049*AF1046+Y1049*AE1046+Z1049*AF1049+AA1049*AE1049)</f>
        <v>0</v>
      </c>
      <c r="AL1049" s="8"/>
      <c r="AM1049" s="15">
        <v>0</v>
      </c>
      <c r="AN1049" s="85">
        <f t="shared" ref="AN1049" si="10415">(1/$AN$8)*SIN($B1046*$AO$8)</f>
        <v>0.33087329293842099</v>
      </c>
      <c r="AO1049" s="25">
        <f t="shared" ref="AO1049" si="10416">COS($AO$8*$B1046)</f>
        <v>-0.12126737475831094</v>
      </c>
      <c r="AP1049" s="37">
        <v>0</v>
      </c>
      <c r="AR1049" s="21">
        <f t="shared" ref="AR1049" si="10417">AH1049*AM1046+AJ1049*AM1049-AI1049*AN1046-AK1049*AN1049</f>
        <v>0</v>
      </c>
      <c r="AS1049" s="24">
        <f t="shared" ref="AS1049" si="10418">(AH1049*AN1046+AI1049*AM1046+AJ1049*AN1049+AK1049*AM1049)</f>
        <v>0.80702560391811162</v>
      </c>
      <c r="AT1049" s="22">
        <f t="shared" ref="AT1049" si="10419">AH1049*AO1046+AJ1049*AO1049-AI1049*AP1046-AK1049*AP1049</f>
        <v>5.0251713662327333</v>
      </c>
      <c r="AU1049" s="23">
        <f t="shared" ref="AU1049" si="10420">(AH1049*AP1046+AI1049*AO1046+AJ1049*AP1049+AK1049*AO1049)</f>
        <v>0</v>
      </c>
      <c r="AV1049" s="8"/>
      <c r="AW1049" s="21">
        <v>0</v>
      </c>
      <c r="AX1049" s="24">
        <f t="shared" ref="AX1049" si="10421">(TAN($AY$8*$B1046))/$AX$8</f>
        <v>-1.5920915713436861</v>
      </c>
      <c r="AY1049" s="22">
        <v>1</v>
      </c>
      <c r="AZ1049" s="23">
        <v>0</v>
      </c>
      <c r="BB1049" s="21">
        <f t="shared" ref="BB1049" si="10422">AR1049*AW1046+AT1049*AW1049-AS1049*AX1046-AU1049*AX1049</f>
        <v>0</v>
      </c>
      <c r="BC1049" s="24">
        <f t="shared" ref="BC1049" si="10423">(AR1049*AX1046+AS1049*AW1046+AT1049*AX1049+AU1049*AW1049)</f>
        <v>-7.193507372818658</v>
      </c>
      <c r="BD1049" s="22">
        <f t="shared" ref="BD1049" si="10424">AR1049*AY1046+AT1049*AY1049-AS1049*AZ1046-AU1049*AZ1049</f>
        <v>5.0251713662327333</v>
      </c>
      <c r="BE1049" s="23">
        <f t="shared" ref="BE1049" si="10425">(AR1049*AZ1046+AS1049*AY1046+AT1049*AZ1049+AU1049*AY1049)</f>
        <v>0</v>
      </c>
      <c r="BF1049" s="8"/>
      <c r="BG1049" s="15">
        <v>0</v>
      </c>
      <c r="BH1049" s="85">
        <f t="shared" ref="BH1049" si="10426">(1/$BH$8)*SIN($B1046*$BI$8)</f>
        <v>0.27492165625369525</v>
      </c>
      <c r="BI1049" s="25">
        <f t="shared" ref="BI1049" si="10427">COS($BI$8*$B1046)</f>
        <v>0.56547568144397253</v>
      </c>
      <c r="BJ1049" s="37">
        <v>0</v>
      </c>
      <c r="BL1049" s="21">
        <f t="shared" ref="BL1049" si="10428">BB1049*BG1046+BD1049*BG1049-BC1049*BH1046-BE1049*BH1049</f>
        <v>0</v>
      </c>
      <c r="BM1049" s="24">
        <f t="shared" ref="BM1049" si="10429">(BB1049*BH1046+BC1049*BG1046+BD1049*BH1049+BE1049*BG1049)</f>
        <v>-2.6862250486535242</v>
      </c>
      <c r="BN1049" s="22">
        <f t="shared" ref="BN1049" si="10430">BB1049*BI1046+BD1049*BI1049-BC1049*BJ1046-BE1049*BJ1049</f>
        <v>20.640470853569461</v>
      </c>
      <c r="BO1049" s="23">
        <f t="shared" ref="BO1049" si="10431">(BB1049*BJ1046+BC1049*BI1046+BD1049*BJ1049+BE1049*BI1049)</f>
        <v>0</v>
      </c>
      <c r="BQ1049" s="38">
        <f t="shared" ref="BQ1049" si="10432">(180/PI())*ATAN(-1*(($BL$8*BM1046+BO1046+$BL$8*BM1049+BO1049)/($BL$8*BL1046+BN1046+$BL$8*BL1049+BN1049)))</f>
        <v>-75.135388458632974</v>
      </c>
      <c r="BS1049" s="67">
        <f t="shared" ref="BS1049" si="10433">20*LOG(((($BL$8*BL1046+BN1046-$BL$8*BL1049-BN1049)^2+($BL$8*BM1046+BO1046-$BL$8*BM1049-BO1049)^2)/(($BL$8*BL1046+BN1046+$BL$8*BL1049+BN1049)^2+($BL$8*BM1046+BO1046+$BL$8*BM1049+BO1049)^2))^0.5)</f>
        <v>-6.7098828944610204E-4</v>
      </c>
      <c r="BT1049" s="65"/>
      <c r="BU1049" s="8"/>
      <c r="BV1049" s="8"/>
      <c r="BW1049" s="8"/>
      <c r="BX1049" s="28"/>
      <c r="BY1049" s="17"/>
      <c r="BZ1049" s="17"/>
      <c r="CA1049" s="8"/>
    </row>
    <row r="1050" spans="2:79" ht="18.649999999999999" customHeight="1">
      <c r="BS1050" s="32"/>
      <c r="BU1050" s="8"/>
      <c r="BV1050" s="8"/>
      <c r="BW1050" s="8"/>
      <c r="BX1050" s="28"/>
      <c r="BY1050" s="17"/>
      <c r="BZ1050" s="17"/>
      <c r="CA1050" s="8"/>
    </row>
    <row r="1051" spans="2:79" ht="18.649999999999999" customHeight="1" thickBot="1">
      <c r="D1051" s="8"/>
      <c r="E1051" s="8" t="s">
        <v>93</v>
      </c>
      <c r="F1051" s="8"/>
      <c r="G1051" s="8"/>
      <c r="H1051" s="8"/>
      <c r="I1051" s="8"/>
      <c r="J1051" s="8" t="s">
        <v>94</v>
      </c>
      <c r="K1051" s="8"/>
      <c r="L1051" s="8"/>
      <c r="M1051" s="8"/>
      <c r="N1051" s="8"/>
      <c r="O1051" s="8" t="s">
        <v>95</v>
      </c>
      <c r="P1051" s="8"/>
      <c r="Q1051" s="8"/>
      <c r="R1051" s="8"/>
      <c r="S1051" s="8"/>
      <c r="T1051" s="8" t="s">
        <v>96</v>
      </c>
      <c r="U1051" s="8"/>
      <c r="V1051" s="8"/>
      <c r="W1051" s="8"/>
      <c r="X1051" s="8"/>
      <c r="Y1051" s="8" t="s">
        <v>97</v>
      </c>
      <c r="Z1051" s="8"/>
      <c r="AA1051" s="8"/>
      <c r="AB1051" s="8"/>
      <c r="AC1051" s="8"/>
      <c r="AD1051" s="8" t="s">
        <v>98</v>
      </c>
      <c r="AE1051" s="8"/>
      <c r="AF1051" s="8"/>
      <c r="AG1051" s="8"/>
      <c r="AH1051" s="8"/>
      <c r="AI1051" s="8" t="s">
        <v>99</v>
      </c>
      <c r="AJ1051" s="8"/>
      <c r="AK1051" s="8"/>
      <c r="AL1051" s="8"/>
      <c r="AM1051" s="8"/>
      <c r="AN1051" s="8" t="s">
        <v>96</v>
      </c>
      <c r="AO1051" s="8"/>
      <c r="AP1051" s="8"/>
      <c r="AQ1051" s="8"/>
      <c r="AR1051" s="8"/>
      <c r="AS1051" s="8" t="s">
        <v>100</v>
      </c>
      <c r="AT1051" s="8"/>
      <c r="AU1051" s="8"/>
      <c r="AV1051" s="8"/>
      <c r="AW1051" s="8"/>
      <c r="AX1051" s="8" t="s">
        <v>94</v>
      </c>
      <c r="AY1051" s="8"/>
      <c r="AZ1051" s="8"/>
      <c r="BA1051" s="8"/>
      <c r="BB1051" s="8"/>
      <c r="BC1051" s="8" t="s">
        <v>101</v>
      </c>
      <c r="BD1051" s="8"/>
      <c r="BE1051" s="8"/>
      <c r="BF1051" s="8"/>
      <c r="BG1051" s="8"/>
      <c r="BH1051" s="8" t="s">
        <v>96</v>
      </c>
      <c r="BI1051" s="8"/>
      <c r="BJ1051" s="8"/>
      <c r="BK1051" s="8"/>
      <c r="BL1051" s="8"/>
      <c r="BM1051" s="8" t="s">
        <v>102</v>
      </c>
      <c r="BN1051" s="8"/>
      <c r="BO1051" s="8"/>
      <c r="BP1051" s="8"/>
      <c r="BU1051" s="8"/>
      <c r="BV1051" s="8"/>
      <c r="BW1051" s="8"/>
      <c r="BX1051" s="28"/>
      <c r="BY1051" s="17"/>
      <c r="BZ1051" s="17"/>
      <c r="CA1051" s="8"/>
    </row>
    <row r="1052" spans="2:79" ht="18.649999999999999" customHeight="1" thickBot="1">
      <c r="B1052" s="16"/>
      <c r="D1052" s="250" t="s">
        <v>22</v>
      </c>
      <c r="E1052" s="251"/>
      <c r="F1052" s="252" t="s">
        <v>23</v>
      </c>
      <c r="G1052" s="253"/>
      <c r="H1052" s="123"/>
      <c r="I1052" s="242" t="s">
        <v>1</v>
      </c>
      <c r="J1052" s="243"/>
      <c r="K1052" s="244" t="s">
        <v>2</v>
      </c>
      <c r="L1052" s="245"/>
      <c r="M1052" s="123"/>
      <c r="N1052" s="242" t="s">
        <v>43</v>
      </c>
      <c r="O1052" s="243"/>
      <c r="P1052" s="244" t="s">
        <v>44</v>
      </c>
      <c r="Q1052" s="245"/>
      <c r="R1052" s="123"/>
      <c r="S1052" s="242" t="s">
        <v>32</v>
      </c>
      <c r="T1052" s="243"/>
      <c r="U1052" s="244" t="s">
        <v>33</v>
      </c>
      <c r="V1052" s="245"/>
      <c r="W1052" s="123"/>
      <c r="X1052" s="242" t="s">
        <v>45</v>
      </c>
      <c r="Y1052" s="243"/>
      <c r="Z1052" s="244" t="s">
        <v>46</v>
      </c>
      <c r="AA1052" s="245"/>
      <c r="AB1052" s="127"/>
      <c r="AC1052" s="242" t="s">
        <v>62</v>
      </c>
      <c r="AD1052" s="243"/>
      <c r="AE1052" s="244" t="s">
        <v>3</v>
      </c>
      <c r="AF1052" s="245"/>
      <c r="AG1052" s="123"/>
      <c r="AH1052" s="242" t="s">
        <v>76</v>
      </c>
      <c r="AI1052" s="243"/>
      <c r="AJ1052" s="244" t="s">
        <v>77</v>
      </c>
      <c r="AK1052" s="245"/>
      <c r="AL1052" s="127"/>
      <c r="AM1052" s="242" t="s">
        <v>64</v>
      </c>
      <c r="AN1052" s="243"/>
      <c r="AO1052" s="244" t="s">
        <v>65</v>
      </c>
      <c r="AP1052" s="245"/>
      <c r="AQ1052" s="123"/>
      <c r="AR1052" s="242" t="s">
        <v>80</v>
      </c>
      <c r="AS1052" s="243"/>
      <c r="AT1052" s="244" t="s">
        <v>81</v>
      </c>
      <c r="AU1052" s="245"/>
      <c r="AV1052" s="127"/>
      <c r="AW1052" s="242" t="s">
        <v>68</v>
      </c>
      <c r="AX1052" s="243"/>
      <c r="AY1052" s="244" t="s">
        <v>69</v>
      </c>
      <c r="AZ1052" s="245"/>
      <c r="BA1052" s="123"/>
      <c r="BB1052" s="246" t="s">
        <v>84</v>
      </c>
      <c r="BC1052" s="247"/>
      <c r="BD1052" s="248" t="s">
        <v>85</v>
      </c>
      <c r="BE1052" s="249"/>
      <c r="BF1052" s="127"/>
      <c r="BG1052" s="242" t="s">
        <v>72</v>
      </c>
      <c r="BH1052" s="243"/>
      <c r="BI1052" s="244" t="s">
        <v>73</v>
      </c>
      <c r="BJ1052" s="245"/>
      <c r="BK1052" s="123"/>
      <c r="BL1052" s="242" t="s">
        <v>88</v>
      </c>
      <c r="BM1052" s="243"/>
      <c r="BN1052" s="244" t="s">
        <v>89</v>
      </c>
      <c r="BO1052" s="245"/>
      <c r="BP1052" s="123"/>
      <c r="BQ1052" s="19" t="s">
        <v>165</v>
      </c>
      <c r="BS1052" s="63" t="s">
        <v>120</v>
      </c>
      <c r="BT1052" s="4"/>
      <c r="BU1052" s="8"/>
      <c r="BV1052" s="8"/>
      <c r="BW1052" s="8"/>
      <c r="BX1052" s="28"/>
      <c r="BY1052" s="17"/>
      <c r="BZ1052" s="17"/>
      <c r="CA1052" s="8"/>
    </row>
    <row r="1053" spans="2:79" ht="18.649999999999999" customHeight="1" thickTop="1" thickBot="1">
      <c r="B1053" s="39">
        <v>2.94</v>
      </c>
      <c r="D1053" s="25">
        <f t="shared" ref="D1053" si="10434">COS($F$8*$B1053)</f>
        <v>0.5600109959382743</v>
      </c>
      <c r="E1053" s="26">
        <v>0</v>
      </c>
      <c r="F1053" s="10">
        <v>0</v>
      </c>
      <c r="G1053" s="85">
        <f t="shared" ref="G1053" si="10435">$E$8*SIN($B1053*$F$8)</f>
        <v>2.4854555236121203</v>
      </c>
      <c r="I1053" s="21">
        <v>1</v>
      </c>
      <c r="J1053" s="24">
        <v>0</v>
      </c>
      <c r="K1053" s="22">
        <v>0</v>
      </c>
      <c r="L1053" s="23">
        <v>0</v>
      </c>
      <c r="N1053" s="21">
        <f t="shared" ref="N1053" si="10436">D1053*I1053+F1053*I1056-E1053*J1053-G1053*J1056</f>
        <v>4.3937184399701161</v>
      </c>
      <c r="O1053" s="24">
        <f t="shared" ref="O1053" si="10437">(D1053*J1053+E1053*I1053+F1053*J1056+G1053*I1056)</f>
        <v>0</v>
      </c>
      <c r="P1053" s="22">
        <f t="shared" ref="P1053" si="10438">D1053*K1053+F1053*K1056-E1053*L1053-G1053*L1056</f>
        <v>0</v>
      </c>
      <c r="Q1053" s="23">
        <f t="shared" ref="Q1053" si="10439">(D1053*L1053+E1053*K1053+F1053*L1056+G1053*K1056)</f>
        <v>2.4854555236121203</v>
      </c>
      <c r="S1053" s="25">
        <f t="shared" ref="S1053" si="10440">COS($U$8*$B1053)</f>
        <v>-0.13276495012580222</v>
      </c>
      <c r="T1053" s="26">
        <v>0</v>
      </c>
      <c r="U1053" s="10">
        <v>0</v>
      </c>
      <c r="V1053" s="85">
        <f t="shared" ref="V1053" si="10441">$T$8*SIN($B1053*$U$8)</f>
        <v>2.9734426532494016</v>
      </c>
      <c r="X1053" s="21">
        <f t="shared" ref="X1053" si="10442">N1053*S1053+P1053*S1056-O1053*T1053-Q1053*T1056</f>
        <v>-1.4044828614008504</v>
      </c>
      <c r="Y1053" s="24">
        <f t="shared" ref="Y1053" si="10443">(N1053*T1053+O1053*S1053+P1053*T1056+Q1053*S1056)</f>
        <v>0</v>
      </c>
      <c r="Z1053" s="22">
        <f t="shared" ref="Z1053" si="10444">N1053*U1053+P1053*U1056-O1053*V1053-Q1053*V1056</f>
        <v>0</v>
      </c>
      <c r="AA1053" s="23">
        <f t="shared" ref="AA1053" si="10445">(N1053*V1053+O1053*U1053+P1053*V1056+Q1053*U1056)</f>
        <v>12.7344884371433</v>
      </c>
      <c r="AB1053" s="8"/>
      <c r="AC1053" s="21">
        <v>1</v>
      </c>
      <c r="AD1053" s="24">
        <v>0</v>
      </c>
      <c r="AE1053" s="22">
        <v>0</v>
      </c>
      <c r="AF1053" s="23">
        <v>0</v>
      </c>
      <c r="AH1053" s="21">
        <f t="shared" ref="AH1053" si="10446">X1053*AC1053+Z1053*AC1056-Y1053*AD1053-AA1053*AD1056</f>
        <v>12.466853633135484</v>
      </c>
      <c r="AI1053" s="24">
        <f t="shared" ref="AI1053" si="10447">(X1053*AD1053+Y1053*AC1053+Z1053*AD1056+AA1053*AC1056)</f>
        <v>0</v>
      </c>
      <c r="AJ1053" s="22">
        <f t="shared" ref="AJ1053" si="10448">X1053*AE1053+Z1053*AE1056-Y1053*AF1053-AA1053*AF1056</f>
        <v>0</v>
      </c>
      <c r="AK1053" s="23">
        <f t="shared" ref="AK1053" si="10449">(X1053*AF1053+Y1053*AE1053+Z1053*AF1056+AA1053*AE1056)</f>
        <v>12.7344884371433</v>
      </c>
      <c r="AL1053" s="8"/>
      <c r="AM1053" s="25">
        <f t="shared" ref="AM1053" si="10450">COS($AO$8*$B1053)</f>
        <v>-0.13276495012580222</v>
      </c>
      <c r="AN1053" s="26">
        <v>0</v>
      </c>
      <c r="AO1053" s="10">
        <v>0</v>
      </c>
      <c r="AP1053" s="85">
        <f t="shared" ref="AP1053" si="10451">$AN$8*SIN($B1053*$AO$8)</f>
        <v>2.9734426532494016</v>
      </c>
      <c r="AR1053" s="21">
        <f t="shared" ref="AR1053" si="10452">AH1053*AM1053+AJ1053*AM1056-AI1053*AN1053-AK1053*AN1056</f>
        <v>-5.8624135437525968</v>
      </c>
      <c r="AS1053" s="24">
        <f t="shared" ref="AS1053" si="10453">(AH1053*AN1053+AI1053*AM1053+AJ1053*AN1056+AK1053*AM1056)</f>
        <v>0</v>
      </c>
      <c r="AT1053" s="22">
        <f t="shared" ref="AT1053" si="10454">AH1053*AO1053+AJ1053*AO1056-AI1053*AP1053-AK1053*AP1056</f>
        <v>0</v>
      </c>
      <c r="AU1053" s="23">
        <f t="shared" ref="AU1053" si="10455">(AH1053*AP1053+AI1053*AO1053+AJ1053*AP1056+AK1053*AO1056)</f>
        <v>35.378780622347385</v>
      </c>
      <c r="AV1053" s="8"/>
      <c r="AW1053" s="21">
        <v>1</v>
      </c>
      <c r="AX1053" s="24">
        <v>0</v>
      </c>
      <c r="AY1053" s="22">
        <v>0</v>
      </c>
      <c r="AZ1053" s="23">
        <v>0</v>
      </c>
      <c r="BB1053" s="21">
        <f t="shared" ref="BB1053" si="10456">AR1053*AW1053+AT1053*AW1056-AS1053*AX1053-AU1053*AX1056</f>
        <v>48.707822513237218</v>
      </c>
      <c r="BC1053" s="24">
        <f t="shared" ref="BC1053" si="10457">(AR1053*AX1053+AS1053*AW1053+AT1053*AX1056+AU1053*AW1056)</f>
        <v>0</v>
      </c>
      <c r="BD1053" s="22">
        <f t="shared" ref="BD1053" si="10458">AR1053*AY1053+AT1053*AY1056-AS1053*AZ1053-AU1053*AZ1056</f>
        <v>0</v>
      </c>
      <c r="BE1053" s="23">
        <f t="shared" ref="BE1053" si="10459">(AR1053*AZ1053+AS1053*AY1053+AT1053*AZ1056+AU1053*AY1056)</f>
        <v>35.378780622347385</v>
      </c>
      <c r="BF1053" s="8"/>
      <c r="BG1053" s="25">
        <f t="shared" ref="BG1053" si="10460">COS($BI$8*$B1053)</f>
        <v>0.55998485061162295</v>
      </c>
      <c r="BH1053" s="26">
        <v>0</v>
      </c>
      <c r="BI1053" s="10">
        <v>0</v>
      </c>
      <c r="BJ1053" s="85">
        <f t="shared" ref="BJ1053" si="10461">$BH$8*SIN($B1053*$BI$8)</f>
        <v>2.4855085402728561</v>
      </c>
      <c r="BL1053" s="21">
        <f t="shared" ref="BL1053" si="10462">BB1053*BG1053+BD1053*BG1056-BC1053*BH1053-BE1053*BH1056</f>
        <v>17.505169226883226</v>
      </c>
      <c r="BM1053" s="24">
        <f t="shared" ref="BM1053" si="10463">(BB1053*BH1053+BC1053*BG1053+BD1053*BH1056+BE1053*BG1056)</f>
        <v>0</v>
      </c>
      <c r="BN1053" s="22">
        <f t="shared" ref="BN1053" si="10464">BB1053*BI1053+BD1053*BI1056-BC1053*BJ1053-BE1053*BJ1056</f>
        <v>0</v>
      </c>
      <c r="BO1053" s="23">
        <f t="shared" ref="BO1053" si="10465">(BB1053*BJ1053+BC1053*BI1053+BD1053*BJ1056+BE1053*BI1056)</f>
        <v>140.87529001637219</v>
      </c>
      <c r="BQ1053" s="27">
        <f t="shared" ref="BQ1053" si="10466">20*LOG((2*$BL$8)/(($BL$8*BL1053+BN1053+$BL$8*BL1056+BN1056)^2+($BL$8*BM1053+BO1053+$BL$8*BM1056+BO1056)^2)^0.5)</f>
        <v>-37.089617284045588</v>
      </c>
      <c r="BS1053" s="64">
        <f t="shared" ref="BS1053" si="10467">((BL1053^2+BM1053^2)/(BL1056^2+BM1056^2))^0.5</f>
        <v>8.0732072423815548</v>
      </c>
      <c r="BT1053" s="4"/>
      <c r="BU1053" s="8"/>
      <c r="BV1053" s="8"/>
      <c r="BW1053" s="8"/>
      <c r="BX1053" s="28"/>
      <c r="BY1053" s="17"/>
      <c r="BZ1053" s="17"/>
      <c r="CA1053" s="8"/>
    </row>
    <row r="1054" spans="2:79" ht="18.649999999999999" customHeight="1" thickBot="1">
      <c r="D1054" s="25"/>
      <c r="E1054" s="10"/>
      <c r="F1054" s="10"/>
      <c r="G1054" s="31"/>
      <c r="I1054" s="29"/>
      <c r="L1054" s="30"/>
      <c r="N1054" s="29"/>
      <c r="Q1054" s="30"/>
      <c r="S1054" s="29"/>
      <c r="V1054" s="30"/>
      <c r="X1054" s="29"/>
      <c r="AA1054" s="30"/>
      <c r="AC1054" s="29"/>
      <c r="AF1054" s="30"/>
      <c r="AH1054" s="29"/>
      <c r="AK1054" s="30"/>
      <c r="AM1054" s="29"/>
      <c r="AP1054" s="30"/>
      <c r="AR1054" s="29"/>
      <c r="AU1054" s="30"/>
      <c r="AW1054" s="29"/>
      <c r="AZ1054" s="30"/>
      <c r="BB1054" s="29"/>
      <c r="BE1054" s="30"/>
      <c r="BG1054" s="29"/>
      <c r="BJ1054" s="30"/>
      <c r="BL1054" s="29"/>
      <c r="BO1054" s="30"/>
      <c r="BS1054" s="65"/>
      <c r="BT1054" s="65"/>
      <c r="BU1054" s="8"/>
      <c r="BV1054" s="8"/>
      <c r="BW1054" s="8"/>
      <c r="BX1054" s="28"/>
      <c r="BY1054" s="17"/>
      <c r="BZ1054" s="17"/>
      <c r="CA1054" s="8"/>
    </row>
    <row r="1055" spans="2:79" ht="18.649999999999999" customHeight="1" thickBot="1">
      <c r="D1055" s="254" t="s">
        <v>24</v>
      </c>
      <c r="E1055" s="255"/>
      <c r="F1055" s="256" t="s">
        <v>25</v>
      </c>
      <c r="G1055" s="257"/>
      <c r="H1055" s="123"/>
      <c r="I1055" s="242" t="s">
        <v>4</v>
      </c>
      <c r="J1055" s="243"/>
      <c r="K1055" s="244" t="s">
        <v>5</v>
      </c>
      <c r="L1055" s="245"/>
      <c r="M1055" s="123"/>
      <c r="N1055" s="242" t="s">
        <v>6</v>
      </c>
      <c r="O1055" s="243"/>
      <c r="P1055" s="244" t="s">
        <v>7</v>
      </c>
      <c r="Q1055" s="245"/>
      <c r="R1055" s="123"/>
      <c r="S1055" s="242" t="s">
        <v>34</v>
      </c>
      <c r="T1055" s="243"/>
      <c r="U1055" s="244" t="s">
        <v>35</v>
      </c>
      <c r="V1055" s="245"/>
      <c r="W1055" s="123"/>
      <c r="X1055" s="242" t="s">
        <v>47</v>
      </c>
      <c r="Y1055" s="243"/>
      <c r="Z1055" s="244" t="s">
        <v>48</v>
      </c>
      <c r="AA1055" s="245"/>
      <c r="AB1055" s="127"/>
      <c r="AC1055" s="242" t="s">
        <v>63</v>
      </c>
      <c r="AD1055" s="243"/>
      <c r="AE1055" s="244" t="s">
        <v>8</v>
      </c>
      <c r="AF1055" s="245"/>
      <c r="AG1055" s="123"/>
      <c r="AH1055" s="242" t="s">
        <v>78</v>
      </c>
      <c r="AI1055" s="243"/>
      <c r="AJ1055" s="244" t="s">
        <v>79</v>
      </c>
      <c r="AK1055" s="245"/>
      <c r="AL1055" s="127"/>
      <c r="AM1055" s="242" t="s">
        <v>67</v>
      </c>
      <c r="AN1055" s="243"/>
      <c r="AO1055" s="244" t="s">
        <v>66</v>
      </c>
      <c r="AP1055" s="245"/>
      <c r="AQ1055" s="123"/>
      <c r="AR1055" s="242" t="s">
        <v>83</v>
      </c>
      <c r="AS1055" s="243"/>
      <c r="AT1055" s="244" t="s">
        <v>82</v>
      </c>
      <c r="AU1055" s="245"/>
      <c r="AV1055" s="127"/>
      <c r="AW1055" s="242" t="s">
        <v>71</v>
      </c>
      <c r="AX1055" s="243"/>
      <c r="AY1055" s="244" t="s">
        <v>70</v>
      </c>
      <c r="AZ1055" s="245"/>
      <c r="BA1055" s="123"/>
      <c r="BB1055" s="124" t="s">
        <v>87</v>
      </c>
      <c r="BC1055" s="125"/>
      <c r="BD1055" s="122" t="s">
        <v>86</v>
      </c>
      <c r="BE1055" s="126"/>
      <c r="BF1055" s="127"/>
      <c r="BG1055" s="242" t="s">
        <v>74</v>
      </c>
      <c r="BH1055" s="243"/>
      <c r="BI1055" s="244" t="s">
        <v>75</v>
      </c>
      <c r="BJ1055" s="245"/>
      <c r="BK1055" s="123"/>
      <c r="BL1055" s="242" t="s">
        <v>91</v>
      </c>
      <c r="BM1055" s="243"/>
      <c r="BN1055" s="244" t="s">
        <v>90</v>
      </c>
      <c r="BO1055" s="245"/>
      <c r="BP1055" s="123"/>
      <c r="BQ1055" s="35" t="s">
        <v>166</v>
      </c>
      <c r="BS1055" s="66" t="s">
        <v>121</v>
      </c>
      <c r="BT1055" s="65"/>
      <c r="BU1055" s="8"/>
      <c r="BV1055" s="8"/>
      <c r="BW1055" s="8"/>
      <c r="BX1055" s="28"/>
      <c r="BY1055" s="17"/>
      <c r="BZ1055" s="17"/>
      <c r="CA1055" s="8"/>
    </row>
    <row r="1056" spans="2:79" ht="18.649999999999999" customHeight="1" thickTop="1" thickBot="1">
      <c r="D1056" s="15">
        <v>0</v>
      </c>
      <c r="E1056" s="145">
        <f t="shared" ref="E1056" si="10468">(1/$E$8)*SIN($B1053*$F$8)</f>
        <v>0.27616172484579116</v>
      </c>
      <c r="F1056" s="15">
        <f t="shared" ref="F1056" si="10469">COS($F$8*$B1053)</f>
        <v>0.5600109959382743</v>
      </c>
      <c r="G1056" s="37">
        <v>0</v>
      </c>
      <c r="I1056" s="21">
        <v>0</v>
      </c>
      <c r="J1056" s="24">
        <f t="shared" ref="J1056" si="10470">(TAN($K$8*$B1053))/$J$8</f>
        <v>-1.5424566674443252</v>
      </c>
      <c r="K1056" s="22">
        <v>1</v>
      </c>
      <c r="L1056" s="23">
        <v>0</v>
      </c>
      <c r="N1056" s="21">
        <f t="shared" ref="N1056" si="10471">D1056*I1053+F1056*I1056-E1056*J1053-G1056*J1056</f>
        <v>0</v>
      </c>
      <c r="O1056" s="24">
        <f t="shared" ref="O1056" si="10472">(D1056*J1053+E1056*I1053+F1056*J1056+G1056*I1056)</f>
        <v>-0.58763096968133699</v>
      </c>
      <c r="P1056" s="22">
        <f t="shared" ref="P1056" si="10473">D1056*K1053+F1056*K1056-E1056*L1053-G1056*L1056</f>
        <v>0.5600109959382743</v>
      </c>
      <c r="Q1056" s="23">
        <f t="shared" ref="Q1056" si="10474">(D1056*L1053+E1056*K1053+F1056*L1056+G1056*K1056)</f>
        <v>0</v>
      </c>
      <c r="S1056" s="15">
        <v>0</v>
      </c>
      <c r="T1056" s="145">
        <f t="shared" ref="T1056" si="10475">(1/$T$8)*SIN($B1053*$U$8)</f>
        <v>0.33038251702771126</v>
      </c>
      <c r="U1056" s="15">
        <f t="shared" ref="U1056" si="10476">COS($U$8*$B1053)</f>
        <v>-0.13276495012580222</v>
      </c>
      <c r="V1056" s="37">
        <v>0</v>
      </c>
      <c r="X1056" s="21">
        <f t="shared" ref="X1056" si="10477">N1056*S1053+P1056*S1056-O1056*T1053-Q1056*T1056</f>
        <v>0</v>
      </c>
      <c r="Y1056" s="24">
        <f t="shared" ref="Y1056" si="10478">(N1056*T1053+O1056*S1053+P1056*T1056+Q1056*S1056)</f>
        <v>0.26303463878340194</v>
      </c>
      <c r="Z1056" s="22">
        <f t="shared" ref="Z1056" si="10479">N1056*U1053+P1056*U1056-O1056*V1053-Q1056*V1056</f>
        <v>1.6729371576751477</v>
      </c>
      <c r="AA1056" s="23">
        <f t="shared" ref="AA1056" si="10480">(N1056*V1053+O1056*U1053+P1056*V1056+Q1056*U1056)</f>
        <v>0</v>
      </c>
      <c r="AB1056" s="8"/>
      <c r="AC1056" s="21">
        <v>0</v>
      </c>
      <c r="AD1056" s="24">
        <f t="shared" ref="AD1056" si="10481">(TAN($AE$8*$B1053))/$AD$8</f>
        <v>-1.0892731626405294</v>
      </c>
      <c r="AE1056" s="22">
        <v>1</v>
      </c>
      <c r="AF1056" s="23">
        <v>0</v>
      </c>
      <c r="AH1056" s="21">
        <f t="shared" ref="AH1056" si="10482">X1056*AC1053+Z1056*AC1056-Y1056*AD1053-AA1056*AD1056</f>
        <v>0</v>
      </c>
      <c r="AI1056" s="24">
        <f t="shared" ref="AI1056" si="10483">(X1056*AD1053+Y1056*AC1053+Z1056*AD1056+AA1056*AC1056)</f>
        <v>-1.5592509098562644</v>
      </c>
      <c r="AJ1056" s="22">
        <f t="shared" ref="AJ1056" si="10484">X1056*AE1053+Z1056*AE1056-Y1056*AF1053-AA1056*AF1056</f>
        <v>1.6729371576751477</v>
      </c>
      <c r="AK1056" s="23">
        <f t="shared" ref="AK1056" si="10485">(X1056*AF1053+Y1056*AE1053+Z1056*AF1056+AA1056*AE1056)</f>
        <v>0</v>
      </c>
      <c r="AL1056" s="8"/>
      <c r="AM1056" s="15">
        <v>0</v>
      </c>
      <c r="AN1056" s="85">
        <f t="shared" ref="AN1056" si="10486">(1/$AN$8)*SIN($B1053*$AO$8)</f>
        <v>0.33038251702771126</v>
      </c>
      <c r="AO1056" s="25">
        <f t="shared" ref="AO1056" si="10487">COS($AO$8*$B1053)</f>
        <v>-0.13276495012580222</v>
      </c>
      <c r="AP1056" s="37">
        <v>0</v>
      </c>
      <c r="AR1056" s="21">
        <f t="shared" ref="AR1056" si="10488">AH1056*AM1053+AJ1056*AM1056-AI1056*AN1053-AK1056*AN1056</f>
        <v>0</v>
      </c>
      <c r="AS1056" s="24">
        <f t="shared" ref="AS1056" si="10489">(AH1056*AN1053+AI1056*AM1053+AJ1056*AN1056+AK1056*AM1056)</f>
        <v>0.75972305826257902</v>
      </c>
      <c r="AT1056" s="22">
        <f t="shared" ref="AT1056" si="10490">AH1056*AO1053+AJ1056*AO1056-AI1056*AP1053-AK1056*AP1056</f>
        <v>4.4142357441822115</v>
      </c>
      <c r="AU1056" s="23">
        <f t="shared" ref="AU1056" si="10491">(AH1056*AP1053+AI1056*AO1053+AJ1056*AP1056+AK1056*AO1056)</f>
        <v>0</v>
      </c>
      <c r="AV1056" s="8"/>
      <c r="AW1056" s="21">
        <v>0</v>
      </c>
      <c r="AX1056" s="24">
        <f t="shared" ref="AX1056" si="10492">(TAN($AY$8*$B1053))/$AX$8</f>
        <v>-1.5424566674443252</v>
      </c>
      <c r="AY1056" s="22">
        <v>1</v>
      </c>
      <c r="AZ1056" s="23">
        <v>0</v>
      </c>
      <c r="BB1056" s="21">
        <f t="shared" ref="BB1056" si="10493">AR1056*AW1053+AT1056*AW1056-AS1056*AX1053-AU1056*AX1056</f>
        <v>0</v>
      </c>
      <c r="BC1056" s="24">
        <f t="shared" ref="BC1056" si="10494">(AR1056*AX1053+AS1056*AW1053+AT1056*AX1056+AU1056*AW1056)</f>
        <v>-6.0490442970223359</v>
      </c>
      <c r="BD1056" s="22">
        <f t="shared" ref="BD1056" si="10495">AR1056*AY1053+AT1056*AY1056-AS1056*AZ1053-AU1056*AZ1056</f>
        <v>4.4142357441822115</v>
      </c>
      <c r="BE1056" s="23">
        <f t="shared" ref="BE1056" si="10496">(AR1056*AZ1053+AS1056*AY1053+AT1056*AZ1056+AU1056*AY1056)</f>
        <v>0</v>
      </c>
      <c r="BF1056" s="8"/>
      <c r="BG1056" s="15">
        <v>0</v>
      </c>
      <c r="BH1056" s="85">
        <f t="shared" ref="BH1056" si="10497">(1/$BH$8)*SIN($B1053*$BI$8)</f>
        <v>0.27616761558587288</v>
      </c>
      <c r="BI1056" s="25">
        <f t="shared" ref="BI1056" si="10498">COS($BI$8*$B1053)</f>
        <v>0.55998485061162295</v>
      </c>
      <c r="BJ1056" s="37">
        <v>0</v>
      </c>
      <c r="BL1056" s="21">
        <f t="shared" ref="BL1056" si="10499">BB1056*BG1053+BD1056*BG1056-BC1056*BH1053-BE1056*BH1056</f>
        <v>0</v>
      </c>
      <c r="BM1056" s="24">
        <f t="shared" ref="BM1056" si="10500">(BB1056*BH1053+BC1056*BG1053+BD1056*BH1056+BE1056*BG1056)</f>
        <v>-2.1683042069064102</v>
      </c>
      <c r="BN1056" s="22">
        <f t="shared" ref="BN1056" si="10501">BB1056*BI1053+BD1056*BI1056-BC1056*BJ1053-BE1056*BJ1056</f>
        <v>17.506856404508191</v>
      </c>
      <c r="BO1056" s="23">
        <f t="shared" ref="BO1056" si="10502">(BB1056*BJ1053+BC1056*BI1053+BD1056*BJ1056+BE1056*BI1056)</f>
        <v>0</v>
      </c>
      <c r="BQ1056" s="38">
        <f t="shared" ref="BQ1056" si="10503">(180/PI())*ATAN(-1*(($BL$8*BM1053+BO1053+$BL$8*BM1056+BO1056)/($BL$8*BL1053+BN1053+$BL$8*BL1056+BN1056)))</f>
        <v>-75.8334835778669</v>
      </c>
      <c r="BS1056" s="67">
        <f t="shared" ref="BS1056" si="10504">20*LOG(((($BL$8*BL1053+BN1053-$BL$8*BL1056-BN1056)^2+($BL$8*BM1053+BO1053-$BL$8*BM1056-BO1056)^2)/(($BL$8*BL1053+BN1053+$BL$8*BL1056+BN1056)^2+($BL$8*BM1053+BO1053+$BL$8*BM1056+BO1056)^2))^0.5)</f>
        <v>-8.4891660396668777E-4</v>
      </c>
      <c r="BT1056" s="65"/>
      <c r="BU1056" s="8"/>
      <c r="BV1056" s="8"/>
      <c r="BW1056" s="8"/>
      <c r="BX1056" s="28"/>
      <c r="BY1056" s="17"/>
      <c r="BZ1056" s="17"/>
      <c r="CA1056" s="8"/>
    </row>
    <row r="1057" spans="2:79" ht="18.649999999999999" customHeight="1">
      <c r="BS1057" s="32"/>
      <c r="BU1057" s="8"/>
      <c r="BV1057" s="8"/>
      <c r="BW1057" s="8"/>
      <c r="BX1057" s="28"/>
      <c r="BY1057" s="17"/>
      <c r="BZ1057" s="17"/>
      <c r="CA1057" s="8"/>
    </row>
    <row r="1058" spans="2:79" ht="18.649999999999999" customHeight="1" thickBot="1">
      <c r="D1058" s="8"/>
      <c r="E1058" s="8" t="s">
        <v>93</v>
      </c>
      <c r="F1058" s="8"/>
      <c r="G1058" s="8"/>
      <c r="H1058" s="8"/>
      <c r="I1058" s="8"/>
      <c r="J1058" s="8" t="s">
        <v>94</v>
      </c>
      <c r="K1058" s="8"/>
      <c r="L1058" s="8"/>
      <c r="M1058" s="8"/>
      <c r="N1058" s="8"/>
      <c r="O1058" s="8" t="s">
        <v>95</v>
      </c>
      <c r="P1058" s="8"/>
      <c r="Q1058" s="8"/>
      <c r="R1058" s="8"/>
      <c r="S1058" s="8"/>
      <c r="T1058" s="8" t="s">
        <v>96</v>
      </c>
      <c r="U1058" s="8"/>
      <c r="V1058" s="8"/>
      <c r="W1058" s="8"/>
      <c r="X1058" s="8"/>
      <c r="Y1058" s="8" t="s">
        <v>97</v>
      </c>
      <c r="Z1058" s="8"/>
      <c r="AA1058" s="8"/>
      <c r="AB1058" s="8"/>
      <c r="AC1058" s="8"/>
      <c r="AD1058" s="8" t="s">
        <v>98</v>
      </c>
      <c r="AE1058" s="8"/>
      <c r="AF1058" s="8"/>
      <c r="AG1058" s="8"/>
      <c r="AH1058" s="8"/>
      <c r="AI1058" s="8" t="s">
        <v>99</v>
      </c>
      <c r="AJ1058" s="8"/>
      <c r="AK1058" s="8"/>
      <c r="AL1058" s="8"/>
      <c r="AM1058" s="8"/>
      <c r="AN1058" s="8" t="s">
        <v>96</v>
      </c>
      <c r="AO1058" s="8"/>
      <c r="AP1058" s="8"/>
      <c r="AQ1058" s="8"/>
      <c r="AR1058" s="8"/>
      <c r="AS1058" s="8" t="s">
        <v>100</v>
      </c>
      <c r="AT1058" s="8"/>
      <c r="AU1058" s="8"/>
      <c r="AV1058" s="8"/>
      <c r="AW1058" s="8"/>
      <c r="AX1058" s="8" t="s">
        <v>94</v>
      </c>
      <c r="AY1058" s="8"/>
      <c r="AZ1058" s="8"/>
      <c r="BA1058" s="8"/>
      <c r="BB1058" s="8"/>
      <c r="BC1058" s="8" t="s">
        <v>101</v>
      </c>
      <c r="BD1058" s="8"/>
      <c r="BE1058" s="8"/>
      <c r="BF1058" s="8"/>
      <c r="BG1058" s="8"/>
      <c r="BH1058" s="8" t="s">
        <v>96</v>
      </c>
      <c r="BI1058" s="8"/>
      <c r="BJ1058" s="8"/>
      <c r="BK1058" s="8"/>
      <c r="BL1058" s="8"/>
      <c r="BM1058" s="8" t="s">
        <v>102</v>
      </c>
      <c r="BN1058" s="8"/>
      <c r="BO1058" s="8"/>
      <c r="BP1058" s="8"/>
      <c r="BU1058" s="8"/>
      <c r="BV1058" s="8"/>
      <c r="BW1058" s="8"/>
      <c r="BX1058" s="28"/>
      <c r="BY1058" s="17"/>
      <c r="BZ1058" s="17"/>
      <c r="CA1058" s="8"/>
    </row>
    <row r="1059" spans="2:79" ht="18.649999999999999" customHeight="1" thickBot="1">
      <c r="B1059" s="16"/>
      <c r="D1059" s="250" t="s">
        <v>22</v>
      </c>
      <c r="E1059" s="251"/>
      <c r="F1059" s="252" t="s">
        <v>23</v>
      </c>
      <c r="G1059" s="253"/>
      <c r="H1059" s="123"/>
      <c r="I1059" s="242" t="s">
        <v>1</v>
      </c>
      <c r="J1059" s="243"/>
      <c r="K1059" s="244" t="s">
        <v>2</v>
      </c>
      <c r="L1059" s="245"/>
      <c r="M1059" s="123"/>
      <c r="N1059" s="242" t="s">
        <v>43</v>
      </c>
      <c r="O1059" s="243"/>
      <c r="P1059" s="244" t="s">
        <v>44</v>
      </c>
      <c r="Q1059" s="245"/>
      <c r="R1059" s="123"/>
      <c r="S1059" s="242" t="s">
        <v>32</v>
      </c>
      <c r="T1059" s="243"/>
      <c r="U1059" s="244" t="s">
        <v>33</v>
      </c>
      <c r="V1059" s="245"/>
      <c r="W1059" s="123"/>
      <c r="X1059" s="242" t="s">
        <v>45</v>
      </c>
      <c r="Y1059" s="243"/>
      <c r="Z1059" s="244" t="s">
        <v>46</v>
      </c>
      <c r="AA1059" s="245"/>
      <c r="AB1059" s="127"/>
      <c r="AC1059" s="242" t="s">
        <v>62</v>
      </c>
      <c r="AD1059" s="243"/>
      <c r="AE1059" s="244" t="s">
        <v>3</v>
      </c>
      <c r="AF1059" s="245"/>
      <c r="AG1059" s="123"/>
      <c r="AH1059" s="242" t="s">
        <v>76</v>
      </c>
      <c r="AI1059" s="243"/>
      <c r="AJ1059" s="244" t="s">
        <v>77</v>
      </c>
      <c r="AK1059" s="245"/>
      <c r="AL1059" s="127"/>
      <c r="AM1059" s="242" t="s">
        <v>64</v>
      </c>
      <c r="AN1059" s="243"/>
      <c r="AO1059" s="244" t="s">
        <v>65</v>
      </c>
      <c r="AP1059" s="245"/>
      <c r="AQ1059" s="123"/>
      <c r="AR1059" s="242" t="s">
        <v>80</v>
      </c>
      <c r="AS1059" s="243"/>
      <c r="AT1059" s="244" t="s">
        <v>81</v>
      </c>
      <c r="AU1059" s="245"/>
      <c r="AV1059" s="127"/>
      <c r="AW1059" s="242" t="s">
        <v>68</v>
      </c>
      <c r="AX1059" s="243"/>
      <c r="AY1059" s="244" t="s">
        <v>69</v>
      </c>
      <c r="AZ1059" s="245"/>
      <c r="BA1059" s="123"/>
      <c r="BB1059" s="246" t="s">
        <v>84</v>
      </c>
      <c r="BC1059" s="247"/>
      <c r="BD1059" s="248" t="s">
        <v>85</v>
      </c>
      <c r="BE1059" s="249"/>
      <c r="BF1059" s="127"/>
      <c r="BG1059" s="242" t="s">
        <v>72</v>
      </c>
      <c r="BH1059" s="243"/>
      <c r="BI1059" s="244" t="s">
        <v>73</v>
      </c>
      <c r="BJ1059" s="245"/>
      <c r="BK1059" s="123"/>
      <c r="BL1059" s="242" t="s">
        <v>88</v>
      </c>
      <c r="BM1059" s="243"/>
      <c r="BN1059" s="244" t="s">
        <v>89</v>
      </c>
      <c r="BO1059" s="245"/>
      <c r="BP1059" s="123"/>
      <c r="BQ1059" s="19" t="s">
        <v>165</v>
      </c>
      <c r="BS1059" s="63" t="s">
        <v>120</v>
      </c>
      <c r="BT1059" s="4"/>
      <c r="BU1059" s="8"/>
      <c r="BV1059" s="8"/>
      <c r="BW1059" s="8"/>
      <c r="BX1059" s="28"/>
      <c r="BY1059" s="17"/>
      <c r="BZ1059" s="17"/>
      <c r="CA1059" s="8"/>
    </row>
    <row r="1060" spans="2:79" ht="18.649999999999999" customHeight="1" thickTop="1" thickBot="1">
      <c r="B1060" s="39">
        <v>2.96</v>
      </c>
      <c r="D1060" s="25">
        <f t="shared" ref="D1060" si="10505">COS($F$8*$B1060)</f>
        <v>0.55449575349936797</v>
      </c>
      <c r="E1060" s="26">
        <v>0</v>
      </c>
      <c r="F1060" s="10">
        <v>0</v>
      </c>
      <c r="G1060" s="85">
        <f t="shared" ref="G1060" si="10506">$E$8*SIN($B1060*$F$8)</f>
        <v>2.4965596596437494</v>
      </c>
      <c r="I1060" s="21">
        <v>1</v>
      </c>
      <c r="J1060" s="24">
        <v>0</v>
      </c>
      <c r="K1060" s="22">
        <v>0</v>
      </c>
      <c r="L1060" s="23">
        <v>0</v>
      </c>
      <c r="N1060" s="21">
        <f t="shared" ref="N1060" si="10507">D1060*I1060+F1060*I1063-E1060*J1060-G1060*J1063</f>
        <v>4.2855633891377405</v>
      </c>
      <c r="O1060" s="24">
        <f t="shared" ref="O1060" si="10508">(D1060*J1060+E1060*I1060+F1060*J1063+G1060*I1063)</f>
        <v>0</v>
      </c>
      <c r="P1060" s="22">
        <f t="shared" ref="P1060" si="10509">D1060*K1060+F1060*K1063-E1060*L1060-G1060*L1063</f>
        <v>0</v>
      </c>
      <c r="Q1060" s="23">
        <f t="shared" ref="Q1060" si="10510">(D1060*L1060+E1060*K1060+F1060*L1063+G1060*K1063)</f>
        <v>2.4965596596437494</v>
      </c>
      <c r="S1060" s="25">
        <f t="shared" ref="S1060" si="10511">COS($U$8*$B1060)</f>
        <v>-0.14424468693062065</v>
      </c>
      <c r="T1060" s="26">
        <v>0</v>
      </c>
      <c r="U1060" s="10">
        <v>0</v>
      </c>
      <c r="V1060" s="85">
        <f t="shared" ref="V1060" si="10512">$T$8*SIN($B1060*$U$8)</f>
        <v>2.9686261523860806</v>
      </c>
      <c r="X1060" s="21">
        <f t="shared" ref="X1060" si="10513">N1060*S1060+P1060*S1063-O1060*T1060-Q1060*T1063</f>
        <v>-1.4416533378997836</v>
      </c>
      <c r="Y1060" s="24">
        <f t="shared" ref="Y1060" si="10514">(N1060*T1060+O1060*S1060+P1060*T1063+Q1060*S1063)</f>
        <v>0</v>
      </c>
      <c r="Z1060" s="22">
        <f t="shared" ref="Z1060" si="10515">N1060*U1060+P1060*U1063-O1060*V1060-Q1060*V1063</f>
        <v>0</v>
      </c>
      <c r="AA1060" s="23">
        <f t="shared" ref="AA1060" si="10516">(N1060*V1060+O1060*U1060+P1060*V1063+Q1060*U1063)</f>
        <v>12.362120088193693</v>
      </c>
      <c r="AB1060" s="8"/>
      <c r="AC1060" s="21">
        <v>1</v>
      </c>
      <c r="AD1060" s="24">
        <v>0</v>
      </c>
      <c r="AE1060" s="22">
        <v>0</v>
      </c>
      <c r="AF1060" s="23">
        <v>0</v>
      </c>
      <c r="AH1060" s="21">
        <f t="shared" ref="AH1060" si="10517">X1060*AC1060+Z1060*AC1063-Y1060*AD1060-AA1060*AD1063</f>
        <v>11.556972819859235</v>
      </c>
      <c r="AI1060" s="24">
        <f t="shared" ref="AI1060" si="10518">(X1060*AD1060+Y1060*AC1060+Z1060*AD1063+AA1060*AC1063)</f>
        <v>0</v>
      </c>
      <c r="AJ1060" s="22">
        <f t="shared" ref="AJ1060" si="10519">X1060*AE1060+Z1060*AE1063-Y1060*AF1060-AA1060*AF1063</f>
        <v>0</v>
      </c>
      <c r="AK1060" s="23">
        <f t="shared" ref="AK1060" si="10520">(X1060*AF1060+Y1060*AE1060+Z1060*AF1063+AA1060*AE1063)</f>
        <v>12.362120088193693</v>
      </c>
      <c r="AL1060" s="8"/>
      <c r="AM1060" s="25">
        <f t="shared" ref="AM1060" si="10521">COS($AO$8*$B1060)</f>
        <v>-0.14424468693062065</v>
      </c>
      <c r="AN1060" s="26">
        <v>0</v>
      </c>
      <c r="AO1060" s="10">
        <v>0</v>
      </c>
      <c r="AP1060" s="85">
        <f t="shared" ref="AP1060" si="10522">$AN$8*SIN($B1060*$AO$8)</f>
        <v>2.9686261523860806</v>
      </c>
      <c r="AR1060" s="21">
        <f t="shared" ref="AR1060" si="10523">AH1060*AM1060+AJ1060*AM1063-AI1060*AN1060-AK1060*AN1063</f>
        <v>-5.7446444810161887</v>
      </c>
      <c r="AS1060" s="24">
        <f t="shared" ref="AS1060" si="10524">(AH1060*AN1060+AI1060*AM1060+AJ1060*AN1063+AK1060*AM1063)</f>
        <v>0</v>
      </c>
      <c r="AT1060" s="22">
        <f t="shared" ref="AT1060" si="10525">AH1060*AO1060+AJ1060*AO1063-AI1060*AP1060-AK1060*AP1063</f>
        <v>0</v>
      </c>
      <c r="AU1060" s="23">
        <f t="shared" ref="AU1060" si="10526">(AH1060*AP1060+AI1060*AO1060+AJ1060*AP1063+AK1060*AO1063)</f>
        <v>32.525161613528994</v>
      </c>
      <c r="AV1060" s="8"/>
      <c r="AW1060" s="21">
        <v>1</v>
      </c>
      <c r="AX1060" s="24">
        <v>0</v>
      </c>
      <c r="AY1060" s="22">
        <v>0</v>
      </c>
      <c r="AZ1060" s="23">
        <v>0</v>
      </c>
      <c r="BB1060" s="21">
        <f t="shared" ref="BB1060" si="10527">AR1060*AW1060+AT1060*AW1063-AS1060*AX1060-AU1060*AX1063</f>
        <v>42.863678324881555</v>
      </c>
      <c r="BC1060" s="24">
        <f t="shared" ref="BC1060" si="10528">(AR1060*AX1060+AS1060*AW1060+AT1060*AX1063+AU1060*AW1063)</f>
        <v>0</v>
      </c>
      <c r="BD1060" s="22">
        <f t="shared" ref="BD1060" si="10529">AR1060*AY1060+AT1060*AY1063-AS1060*AZ1060-AU1060*AZ1063</f>
        <v>0</v>
      </c>
      <c r="BE1060" s="23">
        <f t="shared" ref="BE1060" si="10530">(AR1060*AZ1060+AS1060*AY1060+AT1060*AZ1063+AU1060*AY1063)</f>
        <v>32.525161613528994</v>
      </c>
      <c r="BF1060" s="8"/>
      <c r="BG1060" s="25">
        <f t="shared" ref="BG1060" si="10531">COS($BI$8*$B1060)</f>
        <v>0.55446931271279687</v>
      </c>
      <c r="BH1060" s="26">
        <v>0</v>
      </c>
      <c r="BI1060" s="10">
        <v>0</v>
      </c>
      <c r="BJ1060" s="85">
        <f t="shared" ref="BJ1060" si="10532">$BH$8*SIN($B1060*$BI$8)</f>
        <v>2.4966125112516337</v>
      </c>
      <c r="BL1060" s="21">
        <f t="shared" ref="BL1060" si="10533">BB1060*BG1060+BD1060*BG1063-BC1060*BH1060-BE1060*BH1063</f>
        <v>14.744069215048611</v>
      </c>
      <c r="BM1060" s="24">
        <f t="shared" ref="BM1060" si="10534">(BB1060*BH1060+BC1060*BG1060+BD1060*BH1063+BE1060*BG1063)</f>
        <v>0</v>
      </c>
      <c r="BN1060" s="22">
        <f t="shared" ref="BN1060" si="10535">BB1060*BI1060+BD1060*BI1063-BC1060*BJ1060-BE1060*BJ1063</f>
        <v>0</v>
      </c>
      <c r="BO1060" s="23">
        <f t="shared" ref="BO1060" si="10536">(BB1060*BJ1060+BC1060*BI1060+BD1060*BJ1063+BE1060*BI1063)</f>
        <v>125.04819958989083</v>
      </c>
      <c r="BQ1060" s="27">
        <f t="shared" ref="BQ1060" si="10537">20*LOG((2*$BL$8)/(($BL$8*BL1060+BN1060+$BL$8*BL1063+BN1063)^2+($BL$8*BM1060+BO1060+$BL$8*BM1063+BO1063)^2)^0.5)</f>
        <v>-36.041414087667711</v>
      </c>
      <c r="BS1060" s="64">
        <f t="shared" ref="BS1060" si="10538">((BL1060^2+BM1060^2)/(BL1063^2+BM1063^2))^0.5</f>
        <v>8.5195844311379325</v>
      </c>
      <c r="BT1060" s="4"/>
      <c r="BU1060" s="8"/>
      <c r="BV1060" s="8"/>
      <c r="BW1060" s="8"/>
      <c r="BX1060" s="28"/>
      <c r="BY1060" s="17"/>
      <c r="BZ1060" s="17"/>
      <c r="CA1060" s="8"/>
    </row>
    <row r="1061" spans="2:79" ht="18.649999999999999" customHeight="1" thickBot="1">
      <c r="D1061" s="25"/>
      <c r="E1061" s="10"/>
      <c r="F1061" s="10"/>
      <c r="G1061" s="31"/>
      <c r="I1061" s="29"/>
      <c r="L1061" s="30"/>
      <c r="N1061" s="29"/>
      <c r="Q1061" s="30"/>
      <c r="S1061" s="29"/>
      <c r="V1061" s="30"/>
      <c r="X1061" s="29"/>
      <c r="AA1061" s="30"/>
      <c r="AC1061" s="29"/>
      <c r="AF1061" s="30"/>
      <c r="AH1061" s="29"/>
      <c r="AK1061" s="30"/>
      <c r="AM1061" s="29"/>
      <c r="AP1061" s="30"/>
      <c r="AR1061" s="29"/>
      <c r="AU1061" s="30"/>
      <c r="AW1061" s="29"/>
      <c r="AZ1061" s="30"/>
      <c r="BB1061" s="29"/>
      <c r="BE1061" s="30"/>
      <c r="BG1061" s="29"/>
      <c r="BJ1061" s="30"/>
      <c r="BL1061" s="29"/>
      <c r="BO1061" s="30"/>
      <c r="BS1061" s="65"/>
      <c r="BT1061" s="65"/>
      <c r="BU1061" s="8"/>
      <c r="BV1061" s="8"/>
      <c r="BW1061" s="8"/>
      <c r="BX1061" s="28"/>
      <c r="BY1061" s="17"/>
      <c r="BZ1061" s="17"/>
      <c r="CA1061" s="8"/>
    </row>
    <row r="1062" spans="2:79" ht="18.649999999999999" customHeight="1" thickBot="1">
      <c r="D1062" s="254" t="s">
        <v>24</v>
      </c>
      <c r="E1062" s="255"/>
      <c r="F1062" s="256" t="s">
        <v>25</v>
      </c>
      <c r="G1062" s="257"/>
      <c r="H1062" s="123"/>
      <c r="I1062" s="242" t="s">
        <v>4</v>
      </c>
      <c r="J1062" s="243"/>
      <c r="K1062" s="244" t="s">
        <v>5</v>
      </c>
      <c r="L1062" s="245"/>
      <c r="M1062" s="123"/>
      <c r="N1062" s="242" t="s">
        <v>6</v>
      </c>
      <c r="O1062" s="243"/>
      <c r="P1062" s="244" t="s">
        <v>7</v>
      </c>
      <c r="Q1062" s="245"/>
      <c r="R1062" s="123"/>
      <c r="S1062" s="242" t="s">
        <v>34</v>
      </c>
      <c r="T1062" s="243"/>
      <c r="U1062" s="244" t="s">
        <v>35</v>
      </c>
      <c r="V1062" s="245"/>
      <c r="W1062" s="123"/>
      <c r="X1062" s="242" t="s">
        <v>47</v>
      </c>
      <c r="Y1062" s="243"/>
      <c r="Z1062" s="244" t="s">
        <v>48</v>
      </c>
      <c r="AA1062" s="245"/>
      <c r="AB1062" s="127"/>
      <c r="AC1062" s="242" t="s">
        <v>63</v>
      </c>
      <c r="AD1062" s="243"/>
      <c r="AE1062" s="244" t="s">
        <v>8</v>
      </c>
      <c r="AF1062" s="245"/>
      <c r="AG1062" s="123"/>
      <c r="AH1062" s="242" t="s">
        <v>78</v>
      </c>
      <c r="AI1062" s="243"/>
      <c r="AJ1062" s="244" t="s">
        <v>79</v>
      </c>
      <c r="AK1062" s="245"/>
      <c r="AL1062" s="127"/>
      <c r="AM1062" s="242" t="s">
        <v>67</v>
      </c>
      <c r="AN1062" s="243"/>
      <c r="AO1062" s="244" t="s">
        <v>66</v>
      </c>
      <c r="AP1062" s="245"/>
      <c r="AQ1062" s="123"/>
      <c r="AR1062" s="242" t="s">
        <v>83</v>
      </c>
      <c r="AS1062" s="243"/>
      <c r="AT1062" s="244" t="s">
        <v>82</v>
      </c>
      <c r="AU1062" s="245"/>
      <c r="AV1062" s="127"/>
      <c r="AW1062" s="242" t="s">
        <v>71</v>
      </c>
      <c r="AX1062" s="243"/>
      <c r="AY1062" s="244" t="s">
        <v>70</v>
      </c>
      <c r="AZ1062" s="245"/>
      <c r="BA1062" s="123"/>
      <c r="BB1062" s="124" t="s">
        <v>87</v>
      </c>
      <c r="BC1062" s="125"/>
      <c r="BD1062" s="122" t="s">
        <v>86</v>
      </c>
      <c r="BE1062" s="126"/>
      <c r="BF1062" s="127"/>
      <c r="BG1062" s="242" t="s">
        <v>74</v>
      </c>
      <c r="BH1062" s="243"/>
      <c r="BI1062" s="244" t="s">
        <v>75</v>
      </c>
      <c r="BJ1062" s="245"/>
      <c r="BK1062" s="123"/>
      <c r="BL1062" s="242" t="s">
        <v>91</v>
      </c>
      <c r="BM1062" s="243"/>
      <c r="BN1062" s="244" t="s">
        <v>90</v>
      </c>
      <c r="BO1062" s="245"/>
      <c r="BP1062" s="123"/>
      <c r="BQ1062" s="35" t="s">
        <v>166</v>
      </c>
      <c r="BS1062" s="66" t="s">
        <v>121</v>
      </c>
      <c r="BT1062" s="65"/>
      <c r="BU1062" s="8"/>
      <c r="BV1062" s="8"/>
      <c r="BW1062" s="8"/>
      <c r="BX1062" s="28"/>
      <c r="BY1062" s="17"/>
      <c r="BZ1062" s="17"/>
      <c r="CA1062" s="8"/>
    </row>
    <row r="1063" spans="2:79" ht="18.649999999999999" customHeight="1" thickTop="1" thickBot="1">
      <c r="D1063" s="15">
        <v>0</v>
      </c>
      <c r="E1063" s="145">
        <f t="shared" ref="E1063" si="10539">(1/$E$8)*SIN($B1060*$F$8)</f>
        <v>0.27739551773819437</v>
      </c>
      <c r="F1063" s="15">
        <f t="shared" ref="F1063" si="10540">COS($F$8*$B1060)</f>
        <v>0.55449575349936797</v>
      </c>
      <c r="G1063" s="37">
        <v>0</v>
      </c>
      <c r="I1063" s="21">
        <v>0</v>
      </c>
      <c r="J1063" s="24">
        <f t="shared" ref="J1063" si="10541">(TAN($K$8*$B1060))/$J$8</f>
        <v>-1.4944836672442201</v>
      </c>
      <c r="K1063" s="22">
        <v>1</v>
      </c>
      <c r="L1063" s="23">
        <v>0</v>
      </c>
      <c r="N1063" s="21">
        <f t="shared" ref="N1063" si="10542">D1063*I1060+F1063*I1063-E1063*J1060-G1063*J1063</f>
        <v>0</v>
      </c>
      <c r="O1063" s="24">
        <f t="shared" ref="O1063" si="10543">(D1063*J1060+E1063*I1060+F1063*J1063+G1063*I1063)</f>
        <v>-0.55128932942288822</v>
      </c>
      <c r="P1063" s="22">
        <f t="shared" ref="P1063" si="10544">D1063*K1060+F1063*K1063-E1063*L1060-G1063*L1063</f>
        <v>0.55449575349936797</v>
      </c>
      <c r="Q1063" s="23">
        <f t="shared" ref="Q1063" si="10545">(D1063*L1060+E1063*K1060+F1063*L1063+G1063*K1063)</f>
        <v>0</v>
      </c>
      <c r="S1063" s="15">
        <v>0</v>
      </c>
      <c r="T1063" s="145">
        <f t="shared" ref="T1063" si="10546">(1/$T$8)*SIN($B1060*$U$8)</f>
        <v>0.32984735026512002</v>
      </c>
      <c r="U1063" s="15">
        <f t="shared" ref="U1063" si="10547">COS($U$8*$B1060)</f>
        <v>-0.14424468693062065</v>
      </c>
      <c r="V1063" s="37">
        <v>0</v>
      </c>
      <c r="X1063" s="21">
        <f t="shared" ref="X1063" si="10548">N1063*S1060+P1063*S1063-O1063*T1060-Q1063*T1063</f>
        <v>0</v>
      </c>
      <c r="Y1063" s="24">
        <f t="shared" ref="Y1063" si="10549">(N1063*T1060+O1063*S1060+P1063*T1063+Q1063*S1063)</f>
        <v>0.26241951175582401</v>
      </c>
      <c r="Z1063" s="22">
        <f t="shared" ref="Z1063" si="10550">N1063*U1060+P1063*U1063-O1063*V1060-Q1063*V1063</f>
        <v>1.5565888544882962</v>
      </c>
      <c r="AA1063" s="23">
        <f t="shared" ref="AA1063" si="10551">(N1063*V1060+O1063*U1060+P1063*V1063+Q1063*U1063)</f>
        <v>0</v>
      </c>
      <c r="AB1063" s="8"/>
      <c r="AC1063" s="21">
        <v>0</v>
      </c>
      <c r="AD1063" s="24">
        <f t="shared" ref="AD1063" si="10552">(TAN($AE$8*$B1060))/$AD$8</f>
        <v>-1.0514884231041577</v>
      </c>
      <c r="AE1063" s="22">
        <v>1</v>
      </c>
      <c r="AF1063" s="23">
        <v>0</v>
      </c>
      <c r="AH1063" s="21">
        <f t="shared" ref="AH1063" si="10553">X1063*AC1060+Z1063*AC1063-Y1063*AD1060-AA1063*AD1063</f>
        <v>0</v>
      </c>
      <c r="AI1063" s="24">
        <f t="shared" ref="AI1063" si="10554">(X1063*AD1060+Y1063*AC1060+Z1063*AD1063+AA1063*AC1063)</f>
        <v>-1.3743156482715819</v>
      </c>
      <c r="AJ1063" s="22">
        <f t="shared" ref="AJ1063" si="10555">X1063*AE1060+Z1063*AE1063-Y1063*AF1060-AA1063*AF1063</f>
        <v>1.5565888544882962</v>
      </c>
      <c r="AK1063" s="23">
        <f t="shared" ref="AK1063" si="10556">(X1063*AF1060+Y1063*AE1060+Z1063*AF1063+AA1063*AE1063)</f>
        <v>0</v>
      </c>
      <c r="AL1063" s="8"/>
      <c r="AM1063" s="15">
        <v>0</v>
      </c>
      <c r="AN1063" s="85">
        <f t="shared" ref="AN1063" si="10557">(1/$AN$8)*SIN($B1060*$AO$8)</f>
        <v>0.32984735026512002</v>
      </c>
      <c r="AO1063" s="25">
        <f t="shared" ref="AO1063" si="10558">COS($AO$8*$B1060)</f>
        <v>-0.14424468693062065</v>
      </c>
      <c r="AP1063" s="37">
        <v>0</v>
      </c>
      <c r="AR1063" s="21">
        <f t="shared" ref="AR1063" si="10559">AH1063*AM1060+AJ1063*AM1063-AI1063*AN1060-AK1063*AN1063</f>
        <v>0</v>
      </c>
      <c r="AS1063" s="24">
        <f t="shared" ref="AS1063" si="10560">(AH1063*AN1060+AI1063*AM1060+AJ1063*AN1063+AK1063*AM1063)</f>
        <v>0.71167443953397025</v>
      </c>
      <c r="AT1063" s="22">
        <f t="shared" ref="AT1063" si="10561">AH1063*AO1060+AJ1063*AO1063-AI1063*AP1060-AK1063*AP1063</f>
        <v>3.8552997030970904</v>
      </c>
      <c r="AU1063" s="23">
        <f t="shared" ref="AU1063" si="10562">(AH1063*AP1060+AI1063*AO1060+AJ1063*AP1063+AK1063*AO1063)</f>
        <v>0</v>
      </c>
      <c r="AV1063" s="8"/>
      <c r="AW1063" s="21">
        <v>0</v>
      </c>
      <c r="AX1063" s="24">
        <f t="shared" ref="AX1063" si="10563">(TAN($AY$8*$B1060))/$AX$8</f>
        <v>-1.4944836672442201</v>
      </c>
      <c r="AY1063" s="22">
        <v>1</v>
      </c>
      <c r="AZ1063" s="23">
        <v>0</v>
      </c>
      <c r="BB1063" s="21">
        <f t="shared" ref="BB1063" si="10564">AR1063*AW1060+AT1063*AW1063-AS1063*AX1060-AU1063*AX1063</f>
        <v>0</v>
      </c>
      <c r="BC1063" s="24">
        <f t="shared" ref="BC1063" si="10565">(AR1063*AX1060+AS1063*AW1060+AT1063*AX1063+AU1063*AW1063)</f>
        <v>-5.0500079990761222</v>
      </c>
      <c r="BD1063" s="22">
        <f t="shared" ref="BD1063" si="10566">AR1063*AY1060+AT1063*AY1063-AS1063*AZ1060-AU1063*AZ1063</f>
        <v>3.8552997030970904</v>
      </c>
      <c r="BE1063" s="23">
        <f t="shared" ref="BE1063" si="10567">(AR1063*AZ1060+AS1063*AY1060+AT1063*AZ1063+AU1063*AY1063)</f>
        <v>0</v>
      </c>
      <c r="BF1063" s="8"/>
      <c r="BG1063" s="15">
        <v>0</v>
      </c>
      <c r="BH1063" s="85">
        <f t="shared" ref="BH1063" si="10568">(1/$BH$8)*SIN($B1060*$BI$8)</f>
        <v>0.27740139013907039</v>
      </c>
      <c r="BI1063" s="25">
        <f t="shared" ref="BI1063" si="10569">COS($BI$8*$B1060)</f>
        <v>0.55446931271279687</v>
      </c>
      <c r="BJ1063" s="37">
        <v>0</v>
      </c>
      <c r="BL1063" s="21">
        <f t="shared" ref="BL1063" si="10570">BB1063*BG1060+BD1063*BG1063-BC1063*BH1060-BE1063*BH1063</f>
        <v>0</v>
      </c>
      <c r="BM1063" s="24">
        <f t="shared" ref="BM1063" si="10571">(BB1063*BH1060+BC1063*BG1060+BD1063*BH1063+BE1063*BG1063)</f>
        <v>-1.7306089673999858</v>
      </c>
      <c r="BN1063" s="22">
        <f t="shared" ref="BN1063" si="10572">BB1063*BI1060+BD1063*BI1063-BC1063*BJ1060-BE1063*BJ1063</f>
        <v>14.745558529092369</v>
      </c>
      <c r="BO1063" s="23">
        <f t="shared" ref="BO1063" si="10573">(BB1063*BJ1060+BC1063*BI1060+BD1063*BJ1063+BE1063*BI1063)</f>
        <v>0</v>
      </c>
      <c r="BQ1063" s="38">
        <f t="shared" ref="BQ1063" si="10574">(180/PI())*ATAN(-1*(($BL$8*BM1060+BO1060+$BL$8*BM1063+BO1063)/($BL$8*BL1060+BN1060+$BL$8*BL1063+BN1063)))</f>
        <v>-76.551104255293936</v>
      </c>
      <c r="BS1063" s="67">
        <f t="shared" ref="BS1063" si="10575">20*LOG(((($BL$8*BL1060+BN1060-$BL$8*BL1063-BN1063)^2+($BL$8*BM1060+BO1060-$BL$8*BM1063-BO1063)^2)/(($BL$8*BL1060+BN1060+$BL$8*BL1063+BN1063)^2+($BL$8*BM1060+BO1060+$BL$8*BM1063+BO1063)^2))^0.5)</f>
        <v>-1.0806795552773917E-3</v>
      </c>
      <c r="BT1063" s="65"/>
      <c r="BU1063" s="8"/>
      <c r="BV1063" s="8"/>
      <c r="BW1063" s="8"/>
      <c r="BX1063" s="28"/>
      <c r="BY1063" s="17"/>
      <c r="BZ1063" s="17"/>
      <c r="CA1063" s="8"/>
    </row>
    <row r="1064" spans="2:79" ht="18.649999999999999" customHeight="1">
      <c r="BS1064" s="32"/>
      <c r="BU1064" s="8"/>
      <c r="BV1064" s="8"/>
      <c r="BW1064" s="8"/>
      <c r="BX1064" s="28"/>
      <c r="BY1064" s="17"/>
      <c r="BZ1064" s="17"/>
      <c r="CA1064" s="8"/>
    </row>
    <row r="1065" spans="2:79" ht="18.649999999999999" customHeight="1" thickBot="1">
      <c r="D1065" s="8"/>
      <c r="E1065" s="8" t="s">
        <v>93</v>
      </c>
      <c r="F1065" s="8"/>
      <c r="G1065" s="8"/>
      <c r="H1065" s="8"/>
      <c r="I1065" s="8"/>
      <c r="J1065" s="8" t="s">
        <v>94</v>
      </c>
      <c r="K1065" s="8"/>
      <c r="L1065" s="8"/>
      <c r="M1065" s="8"/>
      <c r="N1065" s="8"/>
      <c r="O1065" s="8" t="s">
        <v>95</v>
      </c>
      <c r="P1065" s="8"/>
      <c r="Q1065" s="8"/>
      <c r="R1065" s="8"/>
      <c r="S1065" s="8"/>
      <c r="T1065" s="8" t="s">
        <v>96</v>
      </c>
      <c r="U1065" s="8"/>
      <c r="V1065" s="8"/>
      <c r="W1065" s="8"/>
      <c r="X1065" s="8"/>
      <c r="Y1065" s="8" t="s">
        <v>97</v>
      </c>
      <c r="Z1065" s="8"/>
      <c r="AA1065" s="8"/>
      <c r="AB1065" s="8"/>
      <c r="AC1065" s="8"/>
      <c r="AD1065" s="8" t="s">
        <v>98</v>
      </c>
      <c r="AE1065" s="8"/>
      <c r="AF1065" s="8"/>
      <c r="AG1065" s="8"/>
      <c r="AH1065" s="8"/>
      <c r="AI1065" s="8" t="s">
        <v>99</v>
      </c>
      <c r="AJ1065" s="8"/>
      <c r="AK1065" s="8"/>
      <c r="AL1065" s="8"/>
      <c r="AM1065" s="8"/>
      <c r="AN1065" s="8" t="s">
        <v>96</v>
      </c>
      <c r="AO1065" s="8"/>
      <c r="AP1065" s="8"/>
      <c r="AQ1065" s="8"/>
      <c r="AR1065" s="8"/>
      <c r="AS1065" s="8" t="s">
        <v>100</v>
      </c>
      <c r="AT1065" s="8"/>
      <c r="AU1065" s="8"/>
      <c r="AV1065" s="8"/>
      <c r="AW1065" s="8"/>
      <c r="AX1065" s="8" t="s">
        <v>94</v>
      </c>
      <c r="AY1065" s="8"/>
      <c r="AZ1065" s="8"/>
      <c r="BA1065" s="8"/>
      <c r="BB1065" s="8"/>
      <c r="BC1065" s="8" t="s">
        <v>101</v>
      </c>
      <c r="BD1065" s="8"/>
      <c r="BE1065" s="8"/>
      <c r="BF1065" s="8"/>
      <c r="BG1065" s="8"/>
      <c r="BH1065" s="8" t="s">
        <v>96</v>
      </c>
      <c r="BI1065" s="8"/>
      <c r="BJ1065" s="8"/>
      <c r="BK1065" s="8"/>
      <c r="BL1065" s="8"/>
      <c r="BM1065" s="8" t="s">
        <v>102</v>
      </c>
      <c r="BN1065" s="8"/>
      <c r="BO1065" s="8"/>
      <c r="BP1065" s="8"/>
      <c r="BU1065" s="8"/>
      <c r="BV1065" s="8"/>
      <c r="BW1065" s="8"/>
      <c r="BX1065" s="28"/>
      <c r="BY1065" s="17"/>
      <c r="BZ1065" s="17"/>
      <c r="CA1065" s="8"/>
    </row>
    <row r="1066" spans="2:79" ht="18.649999999999999" customHeight="1" thickBot="1">
      <c r="B1066" s="16"/>
      <c r="D1066" s="250" t="s">
        <v>22</v>
      </c>
      <c r="E1066" s="251"/>
      <c r="F1066" s="252" t="s">
        <v>23</v>
      </c>
      <c r="G1066" s="253"/>
      <c r="H1066" s="123"/>
      <c r="I1066" s="242" t="s">
        <v>1</v>
      </c>
      <c r="J1066" s="243"/>
      <c r="K1066" s="244" t="s">
        <v>2</v>
      </c>
      <c r="L1066" s="245"/>
      <c r="M1066" s="123"/>
      <c r="N1066" s="242" t="s">
        <v>43</v>
      </c>
      <c r="O1066" s="243"/>
      <c r="P1066" s="244" t="s">
        <v>44</v>
      </c>
      <c r="Q1066" s="245"/>
      <c r="R1066" s="123"/>
      <c r="S1066" s="242" t="s">
        <v>32</v>
      </c>
      <c r="T1066" s="243"/>
      <c r="U1066" s="244" t="s">
        <v>33</v>
      </c>
      <c r="V1066" s="245"/>
      <c r="W1066" s="123"/>
      <c r="X1066" s="242" t="s">
        <v>45</v>
      </c>
      <c r="Y1066" s="243"/>
      <c r="Z1066" s="244" t="s">
        <v>46</v>
      </c>
      <c r="AA1066" s="245"/>
      <c r="AB1066" s="127"/>
      <c r="AC1066" s="242" t="s">
        <v>62</v>
      </c>
      <c r="AD1066" s="243"/>
      <c r="AE1066" s="244" t="s">
        <v>3</v>
      </c>
      <c r="AF1066" s="245"/>
      <c r="AG1066" s="123"/>
      <c r="AH1066" s="242" t="s">
        <v>76</v>
      </c>
      <c r="AI1066" s="243"/>
      <c r="AJ1066" s="244" t="s">
        <v>77</v>
      </c>
      <c r="AK1066" s="245"/>
      <c r="AL1066" s="127"/>
      <c r="AM1066" s="242" t="s">
        <v>64</v>
      </c>
      <c r="AN1066" s="243"/>
      <c r="AO1066" s="244" t="s">
        <v>65</v>
      </c>
      <c r="AP1066" s="245"/>
      <c r="AQ1066" s="123"/>
      <c r="AR1066" s="242" t="s">
        <v>80</v>
      </c>
      <c r="AS1066" s="243"/>
      <c r="AT1066" s="244" t="s">
        <v>81</v>
      </c>
      <c r="AU1066" s="245"/>
      <c r="AV1066" s="127"/>
      <c r="AW1066" s="242" t="s">
        <v>68</v>
      </c>
      <c r="AX1066" s="243"/>
      <c r="AY1066" s="244" t="s">
        <v>69</v>
      </c>
      <c r="AZ1066" s="245"/>
      <c r="BA1066" s="123"/>
      <c r="BB1066" s="246" t="s">
        <v>84</v>
      </c>
      <c r="BC1066" s="247"/>
      <c r="BD1066" s="248" t="s">
        <v>85</v>
      </c>
      <c r="BE1066" s="249"/>
      <c r="BF1066" s="127"/>
      <c r="BG1066" s="242" t="s">
        <v>72</v>
      </c>
      <c r="BH1066" s="243"/>
      <c r="BI1066" s="244" t="s">
        <v>73</v>
      </c>
      <c r="BJ1066" s="245"/>
      <c r="BK1066" s="123"/>
      <c r="BL1066" s="242" t="s">
        <v>88</v>
      </c>
      <c r="BM1066" s="243"/>
      <c r="BN1066" s="244" t="s">
        <v>89</v>
      </c>
      <c r="BO1066" s="245"/>
      <c r="BP1066" s="123"/>
      <c r="BQ1066" s="19" t="s">
        <v>165</v>
      </c>
      <c r="BS1066" s="63" t="s">
        <v>120</v>
      </c>
      <c r="BT1066" s="4"/>
      <c r="BU1066" s="8"/>
      <c r="BV1066" s="8"/>
      <c r="BW1066" s="8"/>
      <c r="BX1066" s="28"/>
      <c r="BY1066" s="17"/>
      <c r="BZ1066" s="17"/>
      <c r="CA1066" s="8"/>
    </row>
    <row r="1067" spans="2:79" ht="18.649999999999999" customHeight="1" thickTop="1" thickBot="1">
      <c r="B1067" s="39">
        <v>2.98</v>
      </c>
      <c r="D1067" s="25">
        <f t="shared" ref="D1067" si="10576">COS($F$8*$B1067)</f>
        <v>0.54895604775954487</v>
      </c>
      <c r="E1067" s="26">
        <v>0</v>
      </c>
      <c r="F1067" s="10">
        <v>0</v>
      </c>
      <c r="G1067" s="85">
        <f t="shared" ref="G1067" si="10577">$E$8*SIN($B1067*$F$8)</f>
        <v>2.5075536521984891</v>
      </c>
      <c r="I1067" s="21">
        <v>1</v>
      </c>
      <c r="J1067" s="24">
        <v>0</v>
      </c>
      <c r="K1067" s="22">
        <v>0</v>
      </c>
      <c r="L1067" s="23">
        <v>0</v>
      </c>
      <c r="N1067" s="21">
        <f t="shared" ref="N1067" si="10578">D1067*I1067+F1067*I1070-E1067*J1067-G1067*J1070</f>
        <v>4.1800636965106186</v>
      </c>
      <c r="O1067" s="24">
        <f t="shared" ref="O1067" si="10579">(D1067*J1067+E1067*I1067+F1067*J1070+G1067*I1070)</f>
        <v>0</v>
      </c>
      <c r="P1067" s="22">
        <f t="shared" ref="P1067" si="10580">D1067*K1067+F1067*K1070-E1067*L1067-G1067*L1070</f>
        <v>0</v>
      </c>
      <c r="Q1067" s="23">
        <f t="shared" ref="Q1067" si="10581">(D1067*L1067+E1067*K1067+F1067*L1070+G1067*K1070)</f>
        <v>2.5075536521984891</v>
      </c>
      <c r="S1067" s="25">
        <f t="shared" ref="S1067" si="10582">COS($U$8*$B1067)</f>
        <v>-0.15570504273250396</v>
      </c>
      <c r="T1067" s="26">
        <v>0</v>
      </c>
      <c r="U1067" s="10">
        <v>0</v>
      </c>
      <c r="V1067" s="85">
        <f t="shared" ref="V1067" si="10583">$T$8*SIN($B1067*$U$8)</f>
        <v>2.9634107810104595</v>
      </c>
      <c r="X1067" s="21">
        <f t="shared" ref="X1067" si="10584">N1067*S1067+P1067*S1070-O1067*T1067-Q1067*T1070</f>
        <v>-1.4765138328105694</v>
      </c>
      <c r="Y1067" s="24">
        <f t="shared" ref="Y1067" si="10585">(N1067*T1067+O1067*S1067+P1067*T1070+Q1067*S1070)</f>
        <v>0</v>
      </c>
      <c r="Z1067" s="22">
        <f t="shared" ref="Z1067" si="10586">N1067*U1067+P1067*U1070-O1067*V1067-Q1067*V1070</f>
        <v>0</v>
      </c>
      <c r="AA1067" s="23">
        <f t="shared" ref="AA1067" si="10587">(N1067*V1067+O1067*U1067+P1067*V1070+Q1067*U1070)</f>
        <v>11.996807074980389</v>
      </c>
      <c r="AB1067" s="8"/>
      <c r="AC1067" s="21">
        <v>1</v>
      </c>
      <c r="AD1067" s="24">
        <v>0</v>
      </c>
      <c r="AE1067" s="22">
        <v>0</v>
      </c>
      <c r="AF1067" s="23">
        <v>0</v>
      </c>
      <c r="AH1067" s="21">
        <f t="shared" ref="AH1067" si="10588">X1067*AC1067+Z1067*AC1070-Y1067*AD1067-AA1067*AD1070</f>
        <v>10.695859275696835</v>
      </c>
      <c r="AI1067" s="24">
        <f t="shared" ref="AI1067" si="10589">(X1067*AD1067+Y1067*AC1067+Z1067*AD1070+AA1067*AC1070)</f>
        <v>0</v>
      </c>
      <c r="AJ1067" s="22">
        <f t="shared" ref="AJ1067" si="10590">X1067*AE1067+Z1067*AE1070-Y1067*AF1067-AA1067*AF1070</f>
        <v>0</v>
      </c>
      <c r="AK1067" s="23">
        <f t="shared" ref="AK1067" si="10591">(X1067*AF1067+Y1067*AE1067+Z1067*AF1070+AA1067*AE1070)</f>
        <v>11.996807074980389</v>
      </c>
      <c r="AL1067" s="8"/>
      <c r="AM1067" s="25">
        <f t="shared" ref="AM1067" si="10592">COS($AO$8*$B1067)</f>
        <v>-0.15570504273250396</v>
      </c>
      <c r="AN1067" s="26">
        <v>0</v>
      </c>
      <c r="AO1067" s="10">
        <v>0</v>
      </c>
      <c r="AP1067" s="85">
        <f t="shared" ref="AP1067" si="10593">$AN$8*SIN($B1067*$AO$8)</f>
        <v>2.9634107810104595</v>
      </c>
      <c r="AR1067" s="21">
        <f t="shared" ref="AR1067" si="10594">AH1067*AM1067+AJ1067*AM1070-AI1067*AN1067-AK1067*AN1070</f>
        <v>-5.6155622726609407</v>
      </c>
      <c r="AS1067" s="24">
        <f t="shared" ref="AS1067" si="10595">(AH1067*AN1067+AI1067*AM1067+AJ1067*AN1070+AK1067*AM1070)</f>
        <v>0</v>
      </c>
      <c r="AT1067" s="22">
        <f t="shared" ref="AT1067" si="10596">AH1067*AO1067+AJ1067*AO1070-AI1067*AP1067-AK1067*AP1070</f>
        <v>0</v>
      </c>
      <c r="AU1067" s="23">
        <f t="shared" ref="AU1067" si="10597">(AH1067*AP1067+AI1067*AO1067+AJ1067*AP1070+AK1067*AO1070)</f>
        <v>29.828261331507296</v>
      </c>
      <c r="AV1067" s="8"/>
      <c r="AW1067" s="21">
        <v>1</v>
      </c>
      <c r="AX1067" s="24">
        <v>0</v>
      </c>
      <c r="AY1067" s="22">
        <v>0</v>
      </c>
      <c r="AZ1067" s="23">
        <v>0</v>
      </c>
      <c r="BB1067" s="21">
        <f t="shared" ref="BB1067" si="10598">AR1067*AW1067+AT1067*AW1070-AS1067*AX1067-AU1067*AX1070</f>
        <v>37.577781875657458</v>
      </c>
      <c r="BC1067" s="24">
        <f t="shared" ref="BC1067" si="10599">(AR1067*AX1067+AS1067*AW1067+AT1067*AX1070+AU1067*AW1070)</f>
        <v>0</v>
      </c>
      <c r="BD1067" s="22">
        <f t="shared" ref="BD1067" si="10600">AR1067*AY1067+AT1067*AY1070-AS1067*AZ1067-AU1067*AZ1070</f>
        <v>0</v>
      </c>
      <c r="BE1067" s="23">
        <f t="shared" ref="BE1067" si="10601">(AR1067*AZ1067+AS1067*AY1067+AT1067*AZ1070+AU1067*AY1070)</f>
        <v>29.828261331507296</v>
      </c>
      <c r="BF1067" s="8"/>
      <c r="BG1067" s="25">
        <f t="shared" ref="BG1067" si="10602">COS($BI$8*$B1067)</f>
        <v>0.54892931109829446</v>
      </c>
      <c r="BH1067" s="26">
        <v>0</v>
      </c>
      <c r="BI1067" s="10">
        <v>0</v>
      </c>
      <c r="BJ1067" s="85">
        <f t="shared" ref="BJ1067" si="10603">$BH$8*SIN($B1067*$BI$8)</f>
        <v>2.5076063293017841</v>
      </c>
      <c r="BL1067" s="21">
        <f t="shared" ref="BL1067" si="10604">BB1067*BG1067+BD1067*BG1070-BC1067*BH1067-BE1067*BH1070</f>
        <v>12.316708483500475</v>
      </c>
      <c r="BM1067" s="24">
        <f t="shared" ref="BM1067" si="10605">(BB1067*BH1067+BC1067*BG1067+BD1067*BH1070+BE1067*BG1070)</f>
        <v>0</v>
      </c>
      <c r="BN1067" s="22">
        <f t="shared" ref="BN1067" si="10606">BB1067*BI1067+BD1067*BI1070-BC1067*BJ1067-BE1067*BJ1070</f>
        <v>0</v>
      </c>
      <c r="BO1067" s="23">
        <f t="shared" ref="BO1067" si="10607">(BB1067*BJ1067+BC1067*BI1067+BD1067*BJ1070+BE1067*BI1070)</f>
        <v>110.6038906164847</v>
      </c>
      <c r="BQ1067" s="27">
        <f t="shared" ref="BQ1067" si="10608">20*LOG((2*$BL$8)/(($BL$8*BL1067+BN1067+$BL$8*BL1070+BN1070)^2+($BL$8*BM1067+BO1067+$BL$8*BM1070+BO1070)^2)^0.5)</f>
        <v>-34.962552905625557</v>
      </c>
      <c r="BS1067" s="64">
        <f t="shared" ref="BS1067" si="10609">((BL1067^2+BM1067^2)/(BL1070^2+BM1070^2))^0.5</f>
        <v>9.0386079162246027</v>
      </c>
      <c r="BT1067" s="4"/>
      <c r="BU1067" s="8"/>
      <c r="BV1067" s="8"/>
      <c r="BW1067" s="8"/>
      <c r="BX1067" s="28"/>
      <c r="BY1067" s="17"/>
      <c r="BZ1067" s="17"/>
      <c r="CA1067" s="8"/>
    </row>
    <row r="1068" spans="2:79" ht="18.649999999999999" customHeight="1" thickBot="1">
      <c r="D1068" s="25"/>
      <c r="E1068" s="10"/>
      <c r="F1068" s="10"/>
      <c r="G1068" s="31"/>
      <c r="I1068" s="29"/>
      <c r="L1068" s="30"/>
      <c r="N1068" s="29"/>
      <c r="Q1068" s="30"/>
      <c r="S1068" s="29"/>
      <c r="V1068" s="30"/>
      <c r="X1068" s="29"/>
      <c r="AA1068" s="30"/>
      <c r="AC1068" s="29"/>
      <c r="AF1068" s="30"/>
      <c r="AH1068" s="29"/>
      <c r="AK1068" s="30"/>
      <c r="AM1068" s="29"/>
      <c r="AP1068" s="30"/>
      <c r="AR1068" s="29"/>
      <c r="AU1068" s="30"/>
      <c r="AW1068" s="29"/>
      <c r="AZ1068" s="30"/>
      <c r="BB1068" s="29"/>
      <c r="BE1068" s="30"/>
      <c r="BG1068" s="29"/>
      <c r="BJ1068" s="30"/>
      <c r="BL1068" s="29"/>
      <c r="BO1068" s="30"/>
      <c r="BS1068" s="65"/>
      <c r="BT1068" s="65"/>
      <c r="BU1068" s="8"/>
      <c r="BV1068" s="8"/>
      <c r="BW1068" s="8"/>
      <c r="BX1068" s="28"/>
      <c r="BY1068" s="17"/>
      <c r="BZ1068" s="17"/>
      <c r="CA1068" s="8"/>
    </row>
    <row r="1069" spans="2:79" ht="18.649999999999999" customHeight="1" thickBot="1">
      <c r="D1069" s="254" t="s">
        <v>24</v>
      </c>
      <c r="E1069" s="255"/>
      <c r="F1069" s="256" t="s">
        <v>25</v>
      </c>
      <c r="G1069" s="257"/>
      <c r="H1069" s="123"/>
      <c r="I1069" s="242" t="s">
        <v>4</v>
      </c>
      <c r="J1069" s="243"/>
      <c r="K1069" s="244" t="s">
        <v>5</v>
      </c>
      <c r="L1069" s="245"/>
      <c r="M1069" s="123"/>
      <c r="N1069" s="242" t="s">
        <v>6</v>
      </c>
      <c r="O1069" s="243"/>
      <c r="P1069" s="244" t="s">
        <v>7</v>
      </c>
      <c r="Q1069" s="245"/>
      <c r="R1069" s="123"/>
      <c r="S1069" s="242" t="s">
        <v>34</v>
      </c>
      <c r="T1069" s="243"/>
      <c r="U1069" s="244" t="s">
        <v>35</v>
      </c>
      <c r="V1069" s="245"/>
      <c r="W1069" s="123"/>
      <c r="X1069" s="242" t="s">
        <v>47</v>
      </c>
      <c r="Y1069" s="243"/>
      <c r="Z1069" s="244" t="s">
        <v>48</v>
      </c>
      <c r="AA1069" s="245"/>
      <c r="AB1069" s="127"/>
      <c r="AC1069" s="242" t="s">
        <v>63</v>
      </c>
      <c r="AD1069" s="243"/>
      <c r="AE1069" s="244" t="s">
        <v>8</v>
      </c>
      <c r="AF1069" s="245"/>
      <c r="AG1069" s="123"/>
      <c r="AH1069" s="242" t="s">
        <v>78</v>
      </c>
      <c r="AI1069" s="243"/>
      <c r="AJ1069" s="244" t="s">
        <v>79</v>
      </c>
      <c r="AK1069" s="245"/>
      <c r="AL1069" s="127"/>
      <c r="AM1069" s="242" t="s">
        <v>67</v>
      </c>
      <c r="AN1069" s="243"/>
      <c r="AO1069" s="244" t="s">
        <v>66</v>
      </c>
      <c r="AP1069" s="245"/>
      <c r="AQ1069" s="123"/>
      <c r="AR1069" s="242" t="s">
        <v>83</v>
      </c>
      <c r="AS1069" s="243"/>
      <c r="AT1069" s="244" t="s">
        <v>82</v>
      </c>
      <c r="AU1069" s="245"/>
      <c r="AV1069" s="127"/>
      <c r="AW1069" s="242" t="s">
        <v>71</v>
      </c>
      <c r="AX1069" s="243"/>
      <c r="AY1069" s="244" t="s">
        <v>70</v>
      </c>
      <c r="AZ1069" s="245"/>
      <c r="BA1069" s="123"/>
      <c r="BB1069" s="124" t="s">
        <v>87</v>
      </c>
      <c r="BC1069" s="125"/>
      <c r="BD1069" s="122" t="s">
        <v>86</v>
      </c>
      <c r="BE1069" s="126"/>
      <c r="BF1069" s="127"/>
      <c r="BG1069" s="242" t="s">
        <v>74</v>
      </c>
      <c r="BH1069" s="243"/>
      <c r="BI1069" s="244" t="s">
        <v>75</v>
      </c>
      <c r="BJ1069" s="245"/>
      <c r="BK1069" s="123"/>
      <c r="BL1069" s="242" t="s">
        <v>91</v>
      </c>
      <c r="BM1069" s="243"/>
      <c r="BN1069" s="244" t="s">
        <v>90</v>
      </c>
      <c r="BO1069" s="245"/>
      <c r="BP1069" s="123"/>
      <c r="BQ1069" s="35" t="s">
        <v>166</v>
      </c>
      <c r="BS1069" s="66" t="s">
        <v>121</v>
      </c>
      <c r="BT1069" s="65"/>
      <c r="BU1069" s="8"/>
      <c r="BV1069" s="8"/>
      <c r="BW1069" s="8"/>
      <c r="BX1069" s="28"/>
      <c r="BY1069" s="17"/>
      <c r="BZ1069" s="17"/>
      <c r="CA1069" s="8"/>
    </row>
    <row r="1070" spans="2:79" ht="18.649999999999999" customHeight="1" thickTop="1" thickBot="1">
      <c r="D1070" s="15">
        <v>0</v>
      </c>
      <c r="E1070" s="145">
        <f t="shared" ref="E1070" si="10610">(1/$E$8)*SIN($B1067*$F$8)</f>
        <v>0.27861707246649881</v>
      </c>
      <c r="F1070" s="15">
        <f t="shared" ref="F1070" si="10611">COS($F$8*$B1067)</f>
        <v>0.54895604775954487</v>
      </c>
      <c r="G1070" s="37">
        <v>0</v>
      </c>
      <c r="I1070" s="21">
        <v>0</v>
      </c>
      <c r="J1070" s="24">
        <f t="shared" ref="J1070" si="10612">(TAN($K$8*$B1067))/$J$8</f>
        <v>-1.4480677793543968</v>
      </c>
      <c r="K1070" s="22">
        <v>1</v>
      </c>
      <c r="L1070" s="23">
        <v>0</v>
      </c>
      <c r="N1070" s="21">
        <f t="shared" ref="N1070" si="10613">D1070*I1067+F1070*I1070-E1070*J1067-G1070*J1070</f>
        <v>0</v>
      </c>
      <c r="O1070" s="24">
        <f t="shared" ref="O1070" si="10614">(D1070*J1067+E1070*I1067+F1070*J1070+G1070*I1070)</f>
        <v>-0.51630849257583156</v>
      </c>
      <c r="P1070" s="22">
        <f t="shared" ref="P1070" si="10615">D1070*K1067+F1070*K1070-E1070*L1067-G1070*L1070</f>
        <v>0.54895604775954487</v>
      </c>
      <c r="Q1070" s="23">
        <f t="shared" ref="Q1070" si="10616">(D1070*L1067+E1070*K1067+F1070*L1070+G1070*K1070)</f>
        <v>0</v>
      </c>
      <c r="S1070" s="15">
        <v>0</v>
      </c>
      <c r="T1070" s="145">
        <f t="shared" ref="T1070" si="10617">(1/$T$8)*SIN($B1067*$U$8)</f>
        <v>0.32926786455671775</v>
      </c>
      <c r="U1070" s="15">
        <f t="shared" ref="U1070" si="10618">COS($U$8*$B1067)</f>
        <v>-0.15570504273250396</v>
      </c>
      <c r="V1070" s="37">
        <v>0</v>
      </c>
      <c r="X1070" s="21">
        <f t="shared" ref="X1070" si="10619">N1070*S1067+P1070*S1070-O1070*T1067-Q1070*T1070</f>
        <v>0</v>
      </c>
      <c r="Y1070" s="24">
        <f t="shared" ref="Y1070" si="10620">(N1070*T1067+O1070*S1067+P1070*T1070+Q1070*S1070)</f>
        <v>0.26114542148095543</v>
      </c>
      <c r="Z1070" s="22">
        <f t="shared" ref="Z1070" si="10621">N1070*U1067+P1070*U1070-O1070*V1067-Q1070*V1070</f>
        <v>1.4445589283518117</v>
      </c>
      <c r="AA1070" s="23">
        <f t="shared" ref="AA1070" si="10622">(N1070*V1067+O1070*U1067+P1070*V1070+Q1070*U1070)</f>
        <v>0</v>
      </c>
      <c r="AB1070" s="8"/>
      <c r="AC1070" s="21">
        <v>0</v>
      </c>
      <c r="AD1070" s="24">
        <f t="shared" ref="AD1070" si="10623">(TAN($AE$8*$B1067))/$AD$8</f>
        <v>-1.0146343966715246</v>
      </c>
      <c r="AE1070" s="22">
        <v>1</v>
      </c>
      <c r="AF1070" s="23">
        <v>0</v>
      </c>
      <c r="AH1070" s="21">
        <f t="shared" ref="AH1070" si="10624">X1070*AC1067+Z1070*AC1070-Y1070*AD1067-AA1070*AD1070</f>
        <v>0</v>
      </c>
      <c r="AI1070" s="24">
        <f t="shared" ref="AI1070" si="10625">(X1070*AD1067+Y1070*AC1067+Z1070*AD1070+AA1070*AC1070)</f>
        <v>-1.2045537552437491</v>
      </c>
      <c r="AJ1070" s="22">
        <f t="shared" ref="AJ1070" si="10626">X1070*AE1067+Z1070*AE1070-Y1070*AF1067-AA1070*AF1070</f>
        <v>1.4445589283518117</v>
      </c>
      <c r="AK1070" s="23">
        <f t="shared" ref="AK1070" si="10627">(X1070*AF1067+Y1070*AE1067+Z1070*AF1070+AA1070*AE1070)</f>
        <v>0</v>
      </c>
      <c r="AL1070" s="8"/>
      <c r="AM1070" s="15">
        <v>0</v>
      </c>
      <c r="AN1070" s="85">
        <f t="shared" ref="AN1070" si="10628">(1/$AN$8)*SIN($B1067*$AO$8)</f>
        <v>0.32926786455671775</v>
      </c>
      <c r="AO1070" s="25">
        <f t="shared" ref="AO1070" si="10629">COS($AO$8*$B1067)</f>
        <v>-0.15570504273250396</v>
      </c>
      <c r="AP1070" s="37">
        <v>0</v>
      </c>
      <c r="AR1070" s="21">
        <f t="shared" ref="AR1070" si="10630">AH1070*AM1067+AJ1070*AM1070-AI1070*AN1067-AK1070*AN1070</f>
        <v>0</v>
      </c>
      <c r="AS1070" s="24">
        <f t="shared" ref="AS1070" si="10631">(AH1070*AN1067+AI1070*AM1067+AJ1070*AN1070+AK1070*AM1070)</f>
        <v>0.66320192749856766</v>
      </c>
      <c r="AT1070" s="22">
        <f t="shared" ref="AT1070" si="10632">AH1070*AO1067+AJ1070*AO1070-AI1070*AP1067-AK1070*AP1070</f>
        <v>3.3446624749273215</v>
      </c>
      <c r="AU1070" s="23">
        <f t="shared" ref="AU1070" si="10633">(AH1070*AP1067+AI1070*AO1067+AJ1070*AP1070+AK1070*AO1070)</f>
        <v>0</v>
      </c>
      <c r="AV1070" s="8"/>
      <c r="AW1070" s="21">
        <v>0</v>
      </c>
      <c r="AX1070" s="24">
        <f t="shared" ref="AX1070" si="10634">(TAN($AY$8*$B1067))/$AX$8</f>
        <v>-1.4480677793543968</v>
      </c>
      <c r="AY1070" s="22">
        <v>1</v>
      </c>
      <c r="AZ1070" s="23">
        <v>0</v>
      </c>
      <c r="BB1070" s="21">
        <f t="shared" ref="BB1070" si="10635">AR1070*AW1067+AT1070*AW1070-AS1070*AX1067-AU1070*AX1070</f>
        <v>0</v>
      </c>
      <c r="BC1070" s="24">
        <f t="shared" ref="BC1070" si="10636">(AR1070*AX1067+AS1070*AW1067+AT1070*AX1070+AU1070*AW1070)</f>
        <v>-4.1800960352594192</v>
      </c>
      <c r="BD1070" s="22">
        <f t="shared" ref="BD1070" si="10637">AR1070*AY1067+AT1070*AY1070-AS1070*AZ1067-AU1070*AZ1070</f>
        <v>3.3446624749273215</v>
      </c>
      <c r="BE1070" s="23">
        <f t="shared" ref="BE1070" si="10638">(AR1070*AZ1067+AS1070*AY1067+AT1070*AZ1070+AU1070*AY1070)</f>
        <v>0</v>
      </c>
      <c r="BF1070" s="8"/>
      <c r="BG1070" s="15">
        <v>0</v>
      </c>
      <c r="BH1070" s="85">
        <f t="shared" ref="BH1070" si="10639">(1/$BH$8)*SIN($B1067*$BI$8)</f>
        <v>0.27862292547797596</v>
      </c>
      <c r="BI1070" s="25">
        <f t="shared" ref="BI1070" si="10640">COS($BI$8*$B1067)</f>
        <v>0.54892931109829446</v>
      </c>
      <c r="BJ1070" s="37">
        <v>0</v>
      </c>
      <c r="BL1070" s="21">
        <f t="shared" ref="BL1070" si="10641">BB1070*BG1067+BD1070*BG1070-BC1070*BH1067-BE1070*BH1070</f>
        <v>0</v>
      </c>
      <c r="BM1070" s="24">
        <f t="shared" ref="BM1070" si="10642">(BB1070*BH1067+BC1070*BG1067+BD1070*BH1070+BE1070*BG1070)</f>
        <v>-1.3626775934590074</v>
      </c>
      <c r="BN1070" s="22">
        <f t="shared" ref="BN1070" si="10643">BB1070*BI1067+BD1070*BI1070-BC1070*BJ1067-BE1070*BJ1070</f>
        <v>12.318018543323985</v>
      </c>
      <c r="BO1070" s="23">
        <f t="shared" ref="BO1070" si="10644">(BB1070*BJ1067+BC1070*BI1067+BD1070*BJ1070+BE1070*BI1070)</f>
        <v>0</v>
      </c>
      <c r="BQ1070" s="38">
        <f t="shared" ref="BQ1070" si="10645">(180/PI())*ATAN(-1*(($BL$8*BM1067+BO1067+$BL$8*BM1070+BO1070)/($BL$8*BL1067+BN1067+$BL$8*BL1070+BN1070)))</f>
        <v>-77.291935954176282</v>
      </c>
      <c r="BS1070" s="67">
        <f t="shared" ref="BS1070" si="10646">20*LOG(((($BL$8*BL1067+BN1067-$BL$8*BL1070-BN1070)^2+($BL$8*BM1067+BO1067-$BL$8*BM1070-BO1070)^2)/(($BL$8*BL1067+BN1067+$BL$8*BL1070+BN1070)^2+($BL$8*BM1067+BO1067+$BL$8*BM1070+BO1070)^2))^0.5)</f>
        <v>-1.385473720601075E-3</v>
      </c>
      <c r="BT1070" s="65"/>
      <c r="BU1070" s="8"/>
      <c r="BV1070" s="8"/>
      <c r="BW1070" s="8"/>
      <c r="BX1070" s="28"/>
      <c r="BY1070" s="17"/>
      <c r="BZ1070" s="17"/>
      <c r="CA1070" s="8"/>
    </row>
    <row r="1071" spans="2:79" ht="18.649999999999999" customHeight="1">
      <c r="BS1071" s="32"/>
      <c r="BU1071" s="8"/>
      <c r="BV1071" s="8"/>
      <c r="BW1071" s="8"/>
      <c r="BX1071" s="28"/>
      <c r="BY1071" s="17"/>
      <c r="BZ1071" s="17"/>
      <c r="CA1071" s="8"/>
    </row>
    <row r="1072" spans="2:79" ht="18.649999999999999" customHeight="1" thickBot="1">
      <c r="D1072" s="8"/>
      <c r="E1072" s="8" t="s">
        <v>93</v>
      </c>
      <c r="F1072" s="8"/>
      <c r="G1072" s="8"/>
      <c r="H1072" s="8"/>
      <c r="I1072" s="8"/>
      <c r="J1072" s="8" t="s">
        <v>94</v>
      </c>
      <c r="K1072" s="8"/>
      <c r="L1072" s="8"/>
      <c r="M1072" s="8"/>
      <c r="N1072" s="8"/>
      <c r="O1072" s="8" t="s">
        <v>95</v>
      </c>
      <c r="P1072" s="8"/>
      <c r="Q1072" s="8"/>
      <c r="R1072" s="8"/>
      <c r="S1072" s="8"/>
      <c r="T1072" s="8" t="s">
        <v>96</v>
      </c>
      <c r="U1072" s="8"/>
      <c r="V1072" s="8"/>
      <c r="W1072" s="8"/>
      <c r="X1072" s="8"/>
      <c r="Y1072" s="8" t="s">
        <v>97</v>
      </c>
      <c r="Z1072" s="8"/>
      <c r="AA1072" s="8"/>
      <c r="AB1072" s="8"/>
      <c r="AC1072" s="8"/>
      <c r="AD1072" s="8" t="s">
        <v>98</v>
      </c>
      <c r="AE1072" s="8"/>
      <c r="AF1072" s="8"/>
      <c r="AG1072" s="8"/>
      <c r="AH1072" s="8"/>
      <c r="AI1072" s="8" t="s">
        <v>99</v>
      </c>
      <c r="AJ1072" s="8"/>
      <c r="AK1072" s="8"/>
      <c r="AL1072" s="8"/>
      <c r="AM1072" s="8"/>
      <c r="AN1072" s="8" t="s">
        <v>96</v>
      </c>
      <c r="AO1072" s="8"/>
      <c r="AP1072" s="8"/>
      <c r="AQ1072" s="8"/>
      <c r="AR1072" s="8"/>
      <c r="AS1072" s="8" t="s">
        <v>100</v>
      </c>
      <c r="AT1072" s="8"/>
      <c r="AU1072" s="8"/>
      <c r="AV1072" s="8"/>
      <c r="AW1072" s="8"/>
      <c r="AX1072" s="8" t="s">
        <v>94</v>
      </c>
      <c r="AY1072" s="8"/>
      <c r="AZ1072" s="8"/>
      <c r="BA1072" s="8"/>
      <c r="BB1072" s="8"/>
      <c r="BC1072" s="8" t="s">
        <v>101</v>
      </c>
      <c r="BD1072" s="8"/>
      <c r="BE1072" s="8"/>
      <c r="BF1072" s="8"/>
      <c r="BG1072" s="8"/>
      <c r="BH1072" s="8" t="s">
        <v>96</v>
      </c>
      <c r="BI1072" s="8"/>
      <c r="BJ1072" s="8"/>
      <c r="BK1072" s="8"/>
      <c r="BL1072" s="8"/>
      <c r="BM1072" s="8" t="s">
        <v>102</v>
      </c>
      <c r="BN1072" s="8"/>
      <c r="BO1072" s="8"/>
      <c r="BP1072" s="8"/>
      <c r="BU1072" s="8"/>
      <c r="BV1072" s="8"/>
      <c r="BW1072" s="8"/>
      <c r="BX1072" s="28"/>
      <c r="BY1072" s="17"/>
      <c r="BZ1072" s="17"/>
      <c r="CA1072" s="8"/>
    </row>
    <row r="1073" spans="2:79" ht="18.649999999999999" customHeight="1" thickBot="1">
      <c r="B1073" s="16"/>
      <c r="D1073" s="250" t="s">
        <v>22</v>
      </c>
      <c r="E1073" s="251"/>
      <c r="F1073" s="252" t="s">
        <v>23</v>
      </c>
      <c r="G1073" s="253"/>
      <c r="H1073" s="123"/>
      <c r="I1073" s="242" t="s">
        <v>1</v>
      </c>
      <c r="J1073" s="243"/>
      <c r="K1073" s="244" t="s">
        <v>2</v>
      </c>
      <c r="L1073" s="245"/>
      <c r="M1073" s="123"/>
      <c r="N1073" s="242" t="s">
        <v>43</v>
      </c>
      <c r="O1073" s="243"/>
      <c r="P1073" s="244" t="s">
        <v>44</v>
      </c>
      <c r="Q1073" s="245"/>
      <c r="R1073" s="123"/>
      <c r="S1073" s="242" t="s">
        <v>32</v>
      </c>
      <c r="T1073" s="243"/>
      <c r="U1073" s="244" t="s">
        <v>33</v>
      </c>
      <c r="V1073" s="245"/>
      <c r="W1073" s="123"/>
      <c r="X1073" s="242" t="s">
        <v>45</v>
      </c>
      <c r="Y1073" s="243"/>
      <c r="Z1073" s="244" t="s">
        <v>46</v>
      </c>
      <c r="AA1073" s="245"/>
      <c r="AB1073" s="127"/>
      <c r="AC1073" s="242" t="s">
        <v>62</v>
      </c>
      <c r="AD1073" s="243"/>
      <c r="AE1073" s="244" t="s">
        <v>3</v>
      </c>
      <c r="AF1073" s="245"/>
      <c r="AG1073" s="123"/>
      <c r="AH1073" s="242" t="s">
        <v>76</v>
      </c>
      <c r="AI1073" s="243"/>
      <c r="AJ1073" s="244" t="s">
        <v>77</v>
      </c>
      <c r="AK1073" s="245"/>
      <c r="AL1073" s="127"/>
      <c r="AM1073" s="242" t="s">
        <v>64</v>
      </c>
      <c r="AN1073" s="243"/>
      <c r="AO1073" s="244" t="s">
        <v>65</v>
      </c>
      <c r="AP1073" s="245"/>
      <c r="AQ1073" s="123"/>
      <c r="AR1073" s="242" t="s">
        <v>80</v>
      </c>
      <c r="AS1073" s="243"/>
      <c r="AT1073" s="244" t="s">
        <v>81</v>
      </c>
      <c r="AU1073" s="245"/>
      <c r="AV1073" s="127"/>
      <c r="AW1073" s="242" t="s">
        <v>68</v>
      </c>
      <c r="AX1073" s="243"/>
      <c r="AY1073" s="244" t="s">
        <v>69</v>
      </c>
      <c r="AZ1073" s="245"/>
      <c r="BA1073" s="123"/>
      <c r="BB1073" s="246" t="s">
        <v>84</v>
      </c>
      <c r="BC1073" s="247"/>
      <c r="BD1073" s="248" t="s">
        <v>85</v>
      </c>
      <c r="BE1073" s="249"/>
      <c r="BF1073" s="127"/>
      <c r="BG1073" s="242" t="s">
        <v>72</v>
      </c>
      <c r="BH1073" s="243"/>
      <c r="BI1073" s="244" t="s">
        <v>73</v>
      </c>
      <c r="BJ1073" s="245"/>
      <c r="BK1073" s="123"/>
      <c r="BL1073" s="242" t="s">
        <v>88</v>
      </c>
      <c r="BM1073" s="243"/>
      <c r="BN1073" s="244" t="s">
        <v>89</v>
      </c>
      <c r="BO1073" s="245"/>
      <c r="BP1073" s="123"/>
      <c r="BQ1073" s="19" t="s">
        <v>165</v>
      </c>
      <c r="BS1073" s="63" t="s">
        <v>120</v>
      </c>
      <c r="BT1073" s="4"/>
      <c r="BU1073" s="8"/>
      <c r="BV1073" s="8"/>
      <c r="BW1073" s="8"/>
      <c r="BX1073" s="28"/>
      <c r="BY1073" s="17"/>
      <c r="BZ1073" s="17"/>
      <c r="CA1073" s="8"/>
    </row>
    <row r="1074" spans="2:79" ht="18.649999999999999" customHeight="1" thickTop="1" thickBot="1">
      <c r="B1074" s="39">
        <v>3</v>
      </c>
      <c r="D1074" s="25">
        <f t="shared" ref="D1074" si="10647">COS($F$8*$B1074)</f>
        <v>0.54339212312011498</v>
      </c>
      <c r="E1074" s="26">
        <v>0</v>
      </c>
      <c r="F1074" s="10">
        <v>0</v>
      </c>
      <c r="G1074" s="85">
        <f t="shared" ref="G1074" si="10648">$E$8*SIN($B1074*$F$8)</f>
        <v>2.5184370162422414</v>
      </c>
      <c r="I1074" s="21">
        <v>1</v>
      </c>
      <c r="J1074" s="24">
        <v>0</v>
      </c>
      <c r="K1074" s="22">
        <v>0</v>
      </c>
      <c r="L1074" s="23">
        <v>0</v>
      </c>
      <c r="N1074" s="21">
        <f t="shared" ref="N1074" si="10649">D1074*I1074+F1074*I1077-E1074*J1074-G1074*J1077</f>
        <v>4.0770423486857839</v>
      </c>
      <c r="O1074" s="24">
        <f t="shared" ref="O1074" si="10650">(D1074*J1074+E1074*I1074+F1074*J1077+G1074*I1077)</f>
        <v>0</v>
      </c>
      <c r="P1074" s="22">
        <f t="shared" ref="P1074" si="10651">D1074*K1074+F1074*K1077-E1074*L1074-G1074*L1077</f>
        <v>0</v>
      </c>
      <c r="Q1074" s="23">
        <f t="shared" ref="Q1074" si="10652">(D1074*L1074+E1074*K1074+F1074*L1077+G1074*K1077)</f>
        <v>2.5184370162422414</v>
      </c>
      <c r="S1074" s="25">
        <f t="shared" ref="S1074" si="10653">COS($U$8*$B1074)</f>
        <v>-0.16714447769526022</v>
      </c>
      <c r="T1074" s="26">
        <v>0</v>
      </c>
      <c r="U1074" s="10">
        <v>0</v>
      </c>
      <c r="V1074" s="85">
        <f t="shared" ref="V1074" si="10654">$T$8*SIN($B1074*$U$8)</f>
        <v>2.9577972398702057</v>
      </c>
      <c r="X1074" s="21">
        <f t="shared" ref="X1074" si="10655">N1074*S1074+P1074*S1077-O1074*T1074-Q1074*T1077</f>
        <v>-1.5091246756267933</v>
      </c>
      <c r="Y1074" s="24">
        <f t="shared" ref="Y1074" si="10656">(N1074*T1074+O1074*S1074+P1074*T1077+Q1074*S1077)</f>
        <v>0</v>
      </c>
      <c r="Z1074" s="22">
        <f t="shared" ref="Z1074" si="10657">N1074*U1074+P1074*U1077-O1074*V1074-Q1074*V1077</f>
        <v>0</v>
      </c>
      <c r="AA1074" s="23">
        <f t="shared" ref="AA1074" si="10658">(N1074*V1074+O1074*U1074+P1074*V1077+Q1074*U1077)</f>
        <v>11.638121766088533</v>
      </c>
      <c r="AB1074" s="8"/>
      <c r="AC1074" s="21">
        <v>1</v>
      </c>
      <c r="AD1074" s="24">
        <v>0</v>
      </c>
      <c r="AE1074" s="22">
        <v>0</v>
      </c>
      <c r="AF1074" s="23">
        <v>0</v>
      </c>
      <c r="AH1074" s="21">
        <f t="shared" ref="AH1074" si="10659">X1074*AC1074+Z1074*AC1077-Y1074*AD1074-AA1074*AD1077</f>
        <v>9.8806013863266511</v>
      </c>
      <c r="AI1074" s="24">
        <f t="shared" ref="AI1074" si="10660">(X1074*AD1074+Y1074*AC1074+Z1074*AD1077+AA1074*AC1077)</f>
        <v>0</v>
      </c>
      <c r="AJ1074" s="22">
        <f t="shared" ref="AJ1074" si="10661">X1074*AE1074+Z1074*AE1077-Y1074*AF1074-AA1074*AF1077</f>
        <v>0</v>
      </c>
      <c r="AK1074" s="23">
        <f t="shared" ref="AK1074" si="10662">(X1074*AF1074+Y1074*AE1074+Z1074*AF1077+AA1074*AE1077)</f>
        <v>11.638121766088533</v>
      </c>
      <c r="AL1074" s="8"/>
      <c r="AM1074" s="25">
        <f t="shared" ref="AM1074" si="10663">COS($AO$8*$B1074)</f>
        <v>-0.16714447769526022</v>
      </c>
      <c r="AN1074" s="26">
        <v>0</v>
      </c>
      <c r="AO1074" s="10">
        <v>0</v>
      </c>
      <c r="AP1074" s="85">
        <f t="shared" ref="AP1074" si="10664">$AN$8*SIN($B1074*$AO$8)</f>
        <v>2.9577972398702057</v>
      </c>
      <c r="AR1074" s="21">
        <f t="shared" ref="AR1074" si="10665">AH1074*AM1074+AJ1074*AM1077-AI1074*AN1074-AK1074*AN1077</f>
        <v>-5.4762884510337466</v>
      </c>
      <c r="AS1074" s="24">
        <f t="shared" ref="AS1074" si="10666">(AH1074*AN1074+AI1074*AM1074+AJ1074*AN1077+AK1074*AM1077)</f>
        <v>0</v>
      </c>
      <c r="AT1074" s="22">
        <f t="shared" ref="AT1074" si="10667">AH1074*AO1074+AJ1074*AO1077-AI1074*AP1074-AK1074*AP1077</f>
        <v>0</v>
      </c>
      <c r="AU1074" s="23">
        <f t="shared" ref="AU1074" si="10668">(AH1074*AP1074+AI1074*AO1074+AJ1074*AP1077+AK1074*AO1077)</f>
        <v>27.279567724787988</v>
      </c>
      <c r="AV1074" s="8"/>
      <c r="AW1074" s="21">
        <v>1</v>
      </c>
      <c r="AX1074" s="24">
        <v>0</v>
      </c>
      <c r="AY1074" s="22">
        <v>0</v>
      </c>
      <c r="AZ1074" s="23">
        <v>0</v>
      </c>
      <c r="BB1074" s="21">
        <f t="shared" ref="BB1074" si="10669">AR1074*AW1074+AT1074*AW1077-AS1074*AX1074-AU1074*AX1077</f>
        <v>32.800011501015128</v>
      </c>
      <c r="BC1074" s="24">
        <f t="shared" ref="BC1074" si="10670">(AR1074*AX1074+AS1074*AW1074+AT1074*AX1077+AU1074*AW1077)</f>
        <v>0</v>
      </c>
      <c r="BD1074" s="22">
        <f t="shared" ref="BD1074" si="10671">AR1074*AY1074+AT1074*AY1077-AS1074*AZ1074-AU1074*AZ1077</f>
        <v>0</v>
      </c>
      <c r="BE1074" s="23">
        <f t="shared" ref="BE1074" si="10672">(AR1074*AZ1074+AS1074*AY1074+AT1074*AZ1077+AU1074*AY1077)</f>
        <v>27.279567724787988</v>
      </c>
      <c r="BF1074" s="8"/>
      <c r="BG1074" s="25">
        <f t="shared" ref="BG1074" si="10673">COS($BI$8*$B1074)</f>
        <v>0.5433650901982785</v>
      </c>
      <c r="BH1074" s="26">
        <v>0</v>
      </c>
      <c r="BI1074" s="10">
        <v>0</v>
      </c>
      <c r="BJ1074" s="85">
        <f t="shared" ref="BJ1074" si="10674">$BH$8*SIN($B1074*$BI$8)</f>
        <v>2.5184895093655544</v>
      </c>
      <c r="BL1074" s="21">
        <f t="shared" ref="BL1074" si="10675">BB1074*BG1074+BD1074*BG1077-BC1074*BH1074-BE1074*BH1077</f>
        <v>10.188680637208579</v>
      </c>
      <c r="BM1074" s="24">
        <f t="shared" ref="BM1074" si="10676">(BB1074*BH1074+BC1074*BG1074+BD1074*BH1077+BE1074*BG1077)</f>
        <v>0</v>
      </c>
      <c r="BN1074" s="22">
        <f t="shared" ref="BN1074" si="10677">BB1074*BI1074+BD1074*BI1077-BC1074*BJ1074-BE1074*BJ1077</f>
        <v>0</v>
      </c>
      <c r="BO1074" s="23">
        <f t="shared" ref="BO1074" si="10678">(BB1074*BJ1074+BC1074*BI1074+BD1074*BJ1077+BE1074*BI1077)</f>
        <v>97.429249649725605</v>
      </c>
      <c r="BQ1074" s="27">
        <f t="shared" ref="BQ1074" si="10679">20*LOG((2*$BL$8)/(($BL$8*BL1074+BN1074+$BL$8*BL1077+BN1077)^2+($BL$8*BM1074+BO1074+$BL$8*BM1077+BO1077)^2)^0.5)</f>
        <v>-33.848556292374838</v>
      </c>
      <c r="BS1074" s="64">
        <f t="shared" ref="BS1074" si="10680">((BL1074^2+BM1074^2)/(BL1077^2+BM1077^2))^0.5</f>
        <v>9.6544130656156923</v>
      </c>
      <c r="BT1074" s="4"/>
      <c r="BU1074" s="8"/>
      <c r="BV1074" s="8"/>
      <c r="BW1074" s="8"/>
      <c r="BX1074" s="28"/>
      <c r="BY1074" s="17"/>
      <c r="BZ1074" s="17"/>
      <c r="CA1074" s="8"/>
    </row>
    <row r="1075" spans="2:79" ht="18.649999999999999" customHeight="1" thickBot="1">
      <c r="D1075" s="25"/>
      <c r="E1075" s="10"/>
      <c r="F1075" s="10"/>
      <c r="G1075" s="31"/>
      <c r="I1075" s="29"/>
      <c r="L1075" s="30"/>
      <c r="N1075" s="29"/>
      <c r="Q1075" s="30"/>
      <c r="S1075" s="29"/>
      <c r="V1075" s="30"/>
      <c r="X1075" s="29"/>
      <c r="AA1075" s="30"/>
      <c r="AC1075" s="29"/>
      <c r="AF1075" s="30"/>
      <c r="AH1075" s="29"/>
      <c r="AK1075" s="30"/>
      <c r="AM1075" s="29"/>
      <c r="AP1075" s="30"/>
      <c r="AR1075" s="29"/>
      <c r="AU1075" s="30"/>
      <c r="AW1075" s="29"/>
      <c r="AZ1075" s="30"/>
      <c r="BB1075" s="29"/>
      <c r="BE1075" s="30"/>
      <c r="BG1075" s="29"/>
      <c r="BJ1075" s="30"/>
      <c r="BL1075" s="29"/>
      <c r="BO1075" s="30"/>
      <c r="BS1075" s="65"/>
      <c r="BT1075" s="65"/>
      <c r="BU1075" s="8"/>
      <c r="BV1075" s="8"/>
      <c r="BW1075" s="8"/>
      <c r="BX1075" s="28"/>
      <c r="BY1075" s="17"/>
      <c r="BZ1075" s="17"/>
      <c r="CA1075" s="8"/>
    </row>
    <row r="1076" spans="2:79" ht="18.649999999999999" customHeight="1" thickBot="1">
      <c r="D1076" s="254" t="s">
        <v>24</v>
      </c>
      <c r="E1076" s="255"/>
      <c r="F1076" s="256" t="s">
        <v>25</v>
      </c>
      <c r="G1076" s="257"/>
      <c r="H1076" s="123"/>
      <c r="I1076" s="242" t="s">
        <v>4</v>
      </c>
      <c r="J1076" s="243"/>
      <c r="K1076" s="244" t="s">
        <v>5</v>
      </c>
      <c r="L1076" s="245"/>
      <c r="M1076" s="123"/>
      <c r="N1076" s="242" t="s">
        <v>6</v>
      </c>
      <c r="O1076" s="243"/>
      <c r="P1076" s="244" t="s">
        <v>7</v>
      </c>
      <c r="Q1076" s="245"/>
      <c r="R1076" s="123"/>
      <c r="S1076" s="242" t="s">
        <v>34</v>
      </c>
      <c r="T1076" s="243"/>
      <c r="U1076" s="244" t="s">
        <v>35</v>
      </c>
      <c r="V1076" s="245"/>
      <c r="W1076" s="123"/>
      <c r="X1076" s="242" t="s">
        <v>47</v>
      </c>
      <c r="Y1076" s="243"/>
      <c r="Z1076" s="244" t="s">
        <v>48</v>
      </c>
      <c r="AA1076" s="245"/>
      <c r="AB1076" s="127"/>
      <c r="AC1076" s="242" t="s">
        <v>63</v>
      </c>
      <c r="AD1076" s="243"/>
      <c r="AE1076" s="244" t="s">
        <v>8</v>
      </c>
      <c r="AF1076" s="245"/>
      <c r="AG1076" s="123"/>
      <c r="AH1076" s="242" t="s">
        <v>78</v>
      </c>
      <c r="AI1076" s="243"/>
      <c r="AJ1076" s="244" t="s">
        <v>79</v>
      </c>
      <c r="AK1076" s="245"/>
      <c r="AL1076" s="127"/>
      <c r="AM1076" s="242" t="s">
        <v>67</v>
      </c>
      <c r="AN1076" s="243"/>
      <c r="AO1076" s="244" t="s">
        <v>66</v>
      </c>
      <c r="AP1076" s="245"/>
      <c r="AQ1076" s="123"/>
      <c r="AR1076" s="242" t="s">
        <v>83</v>
      </c>
      <c r="AS1076" s="243"/>
      <c r="AT1076" s="244" t="s">
        <v>82</v>
      </c>
      <c r="AU1076" s="245"/>
      <c r="AV1076" s="127"/>
      <c r="AW1076" s="242" t="s">
        <v>71</v>
      </c>
      <c r="AX1076" s="243"/>
      <c r="AY1076" s="244" t="s">
        <v>70</v>
      </c>
      <c r="AZ1076" s="245"/>
      <c r="BA1076" s="123"/>
      <c r="BB1076" s="124" t="s">
        <v>87</v>
      </c>
      <c r="BC1076" s="125"/>
      <c r="BD1076" s="122" t="s">
        <v>86</v>
      </c>
      <c r="BE1076" s="126"/>
      <c r="BF1076" s="127"/>
      <c r="BG1076" s="242" t="s">
        <v>74</v>
      </c>
      <c r="BH1076" s="243"/>
      <c r="BI1076" s="244" t="s">
        <v>75</v>
      </c>
      <c r="BJ1076" s="245"/>
      <c r="BK1076" s="123"/>
      <c r="BL1076" s="242" t="s">
        <v>91</v>
      </c>
      <c r="BM1076" s="243"/>
      <c r="BN1076" s="244" t="s">
        <v>90</v>
      </c>
      <c r="BO1076" s="245"/>
      <c r="BP1076" s="123"/>
      <c r="BQ1076" s="35" t="s">
        <v>166</v>
      </c>
      <c r="BS1076" s="66" t="s">
        <v>121</v>
      </c>
      <c r="BT1076" s="65"/>
      <c r="BU1076" s="8"/>
      <c r="BV1076" s="8"/>
      <c r="BW1076" s="8"/>
      <c r="BX1076" s="28"/>
      <c r="BY1076" s="17"/>
      <c r="BZ1076" s="17"/>
      <c r="CA1076" s="8"/>
    </row>
    <row r="1077" spans="2:79" ht="18.649999999999999" customHeight="1" thickTop="1" thickBot="1">
      <c r="D1077" s="15">
        <v>0</v>
      </c>
      <c r="E1077" s="145">
        <f t="shared" ref="E1077" si="10681">(1/$E$8)*SIN($B1074*$F$8)</f>
        <v>0.27982633513802679</v>
      </c>
      <c r="F1077" s="15">
        <f t="shared" ref="F1077" si="10682">COS($F$8*$B1074)</f>
        <v>0.54339212312011498</v>
      </c>
      <c r="G1077" s="37">
        <v>0</v>
      </c>
      <c r="I1077" s="21">
        <v>0</v>
      </c>
      <c r="J1077" s="24">
        <f t="shared" ref="J1077" si="10683">(TAN($K$8*$B1074))/$J$8</f>
        <v>-1.4031124077258945</v>
      </c>
      <c r="K1077" s="22">
        <v>1</v>
      </c>
      <c r="L1077" s="23">
        <v>0</v>
      </c>
      <c r="N1077" s="21">
        <f t="shared" ref="N1077" si="10684">D1077*I1074+F1077*I1077-E1077*J1074-G1077*J1077</f>
        <v>0</v>
      </c>
      <c r="O1077" s="24">
        <f t="shared" ref="O1077" si="10685">(D1077*J1074+E1077*I1074+F1077*J1077+G1077*I1077)</f>
        <v>-0.48261389507232344</v>
      </c>
      <c r="P1077" s="22">
        <f t="shared" ref="P1077" si="10686">D1077*K1074+F1077*K1077-E1077*L1074-G1077*L1077</f>
        <v>0.54339212312011498</v>
      </c>
      <c r="Q1077" s="23">
        <f t="shared" ref="Q1077" si="10687">(D1077*L1074+E1077*K1074+F1077*L1077+G1077*K1077)</f>
        <v>0</v>
      </c>
      <c r="S1077" s="15">
        <v>0</v>
      </c>
      <c r="T1077" s="145">
        <f t="shared" ref="T1077" si="10688">(1/$T$8)*SIN($B1074*$U$8)</f>
        <v>0.32864413776335621</v>
      </c>
      <c r="U1077" s="15">
        <f t="shared" ref="U1077" si="10689">COS($U$8*$B1074)</f>
        <v>-0.16714447769526022</v>
      </c>
      <c r="V1077" s="37">
        <v>0</v>
      </c>
      <c r="X1077" s="21">
        <f t="shared" ref="X1077" si="10690">N1077*S1074+P1077*S1077-O1077*T1074-Q1077*T1077</f>
        <v>0</v>
      </c>
      <c r="Y1077" s="24">
        <f t="shared" ref="Y1077" si="10691">(N1077*T1074+O1077*S1074+P1077*T1077+Q1077*S1077)</f>
        <v>0.25924888319054828</v>
      </c>
      <c r="Z1077" s="22">
        <f t="shared" ref="Z1077" si="10692">N1077*U1074+P1077*U1077-O1077*V1074-Q1077*V1077</f>
        <v>1.3366490541652973</v>
      </c>
      <c r="AA1077" s="23">
        <f t="shared" ref="AA1077" si="10693">(N1077*V1074+O1077*U1074+P1077*V1077+Q1077*U1077)</f>
        <v>0</v>
      </c>
      <c r="AB1077" s="8"/>
      <c r="AC1077" s="21">
        <v>0</v>
      </c>
      <c r="AD1077" s="24">
        <f t="shared" ref="AD1077" si="10694">(TAN($AE$8*$B1074))/$AD$8</f>
        <v>-0.97865671891671813</v>
      </c>
      <c r="AE1077" s="22">
        <v>1</v>
      </c>
      <c r="AF1077" s="23">
        <v>0</v>
      </c>
      <c r="AH1077" s="21">
        <f t="shared" ref="AH1077" si="10695">X1077*AC1074+Z1077*AC1077-Y1077*AD1074-AA1077*AD1077</f>
        <v>0</v>
      </c>
      <c r="AI1077" s="24">
        <f t="shared" ref="AI1077" si="10696">(X1077*AD1074+Y1077*AC1074+Z1077*AD1077+AA1077*AC1077)</f>
        <v>-1.0488716945019965</v>
      </c>
      <c r="AJ1077" s="22">
        <f t="shared" ref="AJ1077" si="10697">X1077*AE1074+Z1077*AE1077-Y1077*AF1074-AA1077*AF1077</f>
        <v>1.3366490541652973</v>
      </c>
      <c r="AK1077" s="23">
        <f t="shared" ref="AK1077" si="10698">(X1077*AF1074+Y1077*AE1074+Z1077*AF1077+AA1077*AE1077)</f>
        <v>0</v>
      </c>
      <c r="AL1077" s="8"/>
      <c r="AM1077" s="15">
        <v>0</v>
      </c>
      <c r="AN1077" s="85">
        <f t="shared" ref="AN1077" si="10699">(1/$AN$8)*SIN($B1074*$AO$8)</f>
        <v>0.32864413776335621</v>
      </c>
      <c r="AO1077" s="25">
        <f t="shared" ref="AO1077" si="10700">COS($AO$8*$B1074)</f>
        <v>-0.16714447769526022</v>
      </c>
      <c r="AP1077" s="37">
        <v>0</v>
      </c>
      <c r="AR1077" s="21">
        <f t="shared" ref="AR1077" si="10701">AH1077*AM1074+AJ1077*AM1077-AI1077*AN1074-AK1077*AN1077</f>
        <v>0</v>
      </c>
      <c r="AS1077" s="24">
        <f t="shared" ref="AS1077" si="10702">(AH1077*AN1074+AI1077*AM1074+AJ1077*AN1077+AK1077*AM1077)</f>
        <v>0.61459498744523855</v>
      </c>
      <c r="AT1077" s="22">
        <f t="shared" ref="AT1077" si="10703">AH1077*AO1074+AJ1077*AO1077-AI1077*AP1074-AK1077*AP1077</f>
        <v>2.8789362949556687</v>
      </c>
      <c r="AU1077" s="23">
        <f t="shared" ref="AU1077" si="10704">(AH1077*AP1074+AI1077*AO1074+AJ1077*AP1077+AK1077*AO1077)</f>
        <v>0</v>
      </c>
      <c r="AV1077" s="8"/>
      <c r="AW1077" s="21">
        <v>0</v>
      </c>
      <c r="AX1077" s="24">
        <f t="shared" ref="AX1077" si="10705">(TAN($AY$8*$B1074))/$AX$8</f>
        <v>-1.4031124077258945</v>
      </c>
      <c r="AY1077" s="22">
        <v>1</v>
      </c>
      <c r="AZ1077" s="23">
        <v>0</v>
      </c>
      <c r="BB1077" s="21">
        <f t="shared" ref="BB1077" si="10706">AR1077*AW1074+AT1077*AW1077-AS1077*AX1074-AU1077*AX1077</f>
        <v>0</v>
      </c>
      <c r="BC1077" s="24">
        <f t="shared" ref="BC1077" si="10707">(AR1077*AX1074+AS1077*AW1074+AT1077*AX1077+AU1077*AW1077)</f>
        <v>-3.4248762490594755</v>
      </c>
      <c r="BD1077" s="22">
        <f t="shared" ref="BD1077" si="10708">AR1077*AY1074+AT1077*AY1077-AS1077*AZ1074-AU1077*AZ1077</f>
        <v>2.8789362949556687</v>
      </c>
      <c r="BE1077" s="23">
        <f t="shared" ref="BE1077" si="10709">(AR1077*AZ1074+AS1077*AY1074+AT1077*AZ1077+AU1077*AY1077)</f>
        <v>0</v>
      </c>
      <c r="BF1077" s="8"/>
      <c r="BG1077" s="15">
        <v>0</v>
      </c>
      <c r="BH1077" s="85">
        <f t="shared" ref="BH1077" si="10710">(1/$BH$8)*SIN($B1074*$BI$8)</f>
        <v>0.27983216770728381</v>
      </c>
      <c r="BI1077" s="25">
        <f t="shared" ref="BI1077" si="10711">COS($BI$8*$B1074)</f>
        <v>0.5433650901982785</v>
      </c>
      <c r="BJ1077" s="37">
        <v>0</v>
      </c>
      <c r="BL1077" s="21">
        <f t="shared" ref="BL1077" si="10712">BB1077*BG1074+BD1077*BG1077-BC1077*BH1074-BE1077*BH1077</f>
        <v>0</v>
      </c>
      <c r="BM1077" s="24">
        <f t="shared" ref="BM1077" si="10713">(BB1077*BH1074+BC1077*BG1074+BD1077*BH1077+BE1077*BG1077)</f>
        <v>-1.0553392078795227</v>
      </c>
      <c r="BN1077" s="22">
        <f t="shared" ref="BN1077" si="10714">BB1077*BI1074+BD1077*BI1077-BC1077*BJ1074-BE1077*BJ1077</f>
        <v>10.189828383715223</v>
      </c>
      <c r="BO1077" s="23">
        <f t="shared" ref="BO1077" si="10715">(BB1077*BJ1074+BC1077*BI1074+BD1077*BJ1077+BE1077*BI1077)</f>
        <v>0</v>
      </c>
      <c r="BQ1077" s="38">
        <f t="shared" ref="BQ1077" si="10716">(180/PI())*ATAN(-1*(($BL$8*BM1074+BO1074+$BL$8*BM1077+BO1077)/($BL$8*BL1074+BN1074+$BL$8*BL1077+BN1077)))</f>
        <v>-78.060534482207132</v>
      </c>
      <c r="BS1077" s="67">
        <f t="shared" ref="BS1077" si="10717">20*LOG(((($BL$8*BL1074+BN1074-$BL$8*BL1077-BN1077)^2+($BL$8*BM1074+BO1074-$BL$8*BM1077-BO1077)^2)/(($BL$8*BL1074+BN1074+$BL$8*BL1077+BN1077)^2+($BL$8*BM1074+BO1074+$BL$8*BM1077+BO1077)^2))^0.5)</f>
        <v>-1.7906809483566807E-3</v>
      </c>
      <c r="BT1077" s="65"/>
      <c r="BU1077" s="8"/>
      <c r="BV1077" s="8"/>
      <c r="BW1077" s="8"/>
      <c r="BX1077" s="28"/>
      <c r="BY1077" s="17"/>
      <c r="BZ1077" s="17"/>
      <c r="CA1077" s="8"/>
    </row>
    <row r="1078" spans="2:79" ht="18.649999999999999" customHeight="1">
      <c r="BS1078" s="32"/>
      <c r="BU1078" s="8"/>
      <c r="BV1078" s="8"/>
      <c r="BW1078" s="8"/>
      <c r="BX1078" s="28"/>
      <c r="BY1078" s="17"/>
      <c r="BZ1078" s="17"/>
      <c r="CA1078" s="8"/>
    </row>
    <row r="1079" spans="2:79" ht="18.649999999999999" customHeight="1" thickBot="1">
      <c r="D1079" s="8"/>
      <c r="E1079" s="8" t="s">
        <v>93</v>
      </c>
      <c r="F1079" s="8"/>
      <c r="G1079" s="8"/>
      <c r="H1079" s="8"/>
      <c r="I1079" s="8"/>
      <c r="J1079" s="8" t="s">
        <v>94</v>
      </c>
      <c r="K1079" s="8"/>
      <c r="L1079" s="8"/>
      <c r="M1079" s="8"/>
      <c r="N1079" s="8"/>
      <c r="O1079" s="8" t="s">
        <v>95</v>
      </c>
      <c r="P1079" s="8"/>
      <c r="Q1079" s="8"/>
      <c r="R1079" s="8"/>
      <c r="S1079" s="8"/>
      <c r="T1079" s="8" t="s">
        <v>96</v>
      </c>
      <c r="U1079" s="8"/>
      <c r="V1079" s="8"/>
      <c r="W1079" s="8"/>
      <c r="X1079" s="8"/>
      <c r="Y1079" s="8" t="s">
        <v>97</v>
      </c>
      <c r="Z1079" s="8"/>
      <c r="AA1079" s="8"/>
      <c r="AB1079" s="8"/>
      <c r="AC1079" s="8"/>
      <c r="AD1079" s="8" t="s">
        <v>98</v>
      </c>
      <c r="AE1079" s="8"/>
      <c r="AF1079" s="8"/>
      <c r="AG1079" s="8"/>
      <c r="AH1079" s="8"/>
      <c r="AI1079" s="8" t="s">
        <v>99</v>
      </c>
      <c r="AJ1079" s="8"/>
      <c r="AK1079" s="8"/>
      <c r="AL1079" s="8"/>
      <c r="AM1079" s="8"/>
      <c r="AN1079" s="8" t="s">
        <v>96</v>
      </c>
      <c r="AO1079" s="8"/>
      <c r="AP1079" s="8"/>
      <c r="AQ1079" s="8"/>
      <c r="AR1079" s="8"/>
      <c r="AS1079" s="8" t="s">
        <v>100</v>
      </c>
      <c r="AT1079" s="8"/>
      <c r="AU1079" s="8"/>
      <c r="AV1079" s="8"/>
      <c r="AW1079" s="8"/>
      <c r="AX1079" s="8" t="s">
        <v>94</v>
      </c>
      <c r="AY1079" s="8"/>
      <c r="AZ1079" s="8"/>
      <c r="BA1079" s="8"/>
      <c r="BB1079" s="8"/>
      <c r="BC1079" s="8" t="s">
        <v>101</v>
      </c>
      <c r="BD1079" s="8"/>
      <c r="BE1079" s="8"/>
      <c r="BF1079" s="8"/>
      <c r="BG1079" s="8"/>
      <c r="BH1079" s="8" t="s">
        <v>96</v>
      </c>
      <c r="BI1079" s="8"/>
      <c r="BJ1079" s="8"/>
      <c r="BK1079" s="8"/>
      <c r="BL1079" s="8"/>
      <c r="BM1079" s="8" t="s">
        <v>102</v>
      </c>
      <c r="BN1079" s="8"/>
      <c r="BO1079" s="8"/>
      <c r="BP1079" s="8"/>
      <c r="BU1079" s="8"/>
      <c r="BV1079" s="8"/>
      <c r="BW1079" s="8"/>
      <c r="BX1079" s="28"/>
      <c r="BY1079" s="17"/>
      <c r="BZ1079" s="17"/>
      <c r="CA1079" s="8"/>
    </row>
    <row r="1080" spans="2:79" ht="18.649999999999999" customHeight="1" thickBot="1">
      <c r="B1080" s="16"/>
      <c r="D1080" s="250" t="s">
        <v>22</v>
      </c>
      <c r="E1080" s="251"/>
      <c r="F1080" s="252" t="s">
        <v>23</v>
      </c>
      <c r="G1080" s="253"/>
      <c r="H1080" s="123"/>
      <c r="I1080" s="242" t="s">
        <v>1</v>
      </c>
      <c r="J1080" s="243"/>
      <c r="K1080" s="244" t="s">
        <v>2</v>
      </c>
      <c r="L1080" s="245"/>
      <c r="M1080" s="123"/>
      <c r="N1080" s="242" t="s">
        <v>43</v>
      </c>
      <c r="O1080" s="243"/>
      <c r="P1080" s="244" t="s">
        <v>44</v>
      </c>
      <c r="Q1080" s="245"/>
      <c r="R1080" s="123"/>
      <c r="S1080" s="242" t="s">
        <v>32</v>
      </c>
      <c r="T1080" s="243"/>
      <c r="U1080" s="244" t="s">
        <v>33</v>
      </c>
      <c r="V1080" s="245"/>
      <c r="W1080" s="123"/>
      <c r="X1080" s="242" t="s">
        <v>45</v>
      </c>
      <c r="Y1080" s="243"/>
      <c r="Z1080" s="244" t="s">
        <v>46</v>
      </c>
      <c r="AA1080" s="245"/>
      <c r="AB1080" s="127"/>
      <c r="AC1080" s="242" t="s">
        <v>62</v>
      </c>
      <c r="AD1080" s="243"/>
      <c r="AE1080" s="244" t="s">
        <v>3</v>
      </c>
      <c r="AF1080" s="245"/>
      <c r="AG1080" s="123"/>
      <c r="AH1080" s="242" t="s">
        <v>76</v>
      </c>
      <c r="AI1080" s="243"/>
      <c r="AJ1080" s="244" t="s">
        <v>77</v>
      </c>
      <c r="AK1080" s="245"/>
      <c r="AL1080" s="127"/>
      <c r="AM1080" s="242" t="s">
        <v>64</v>
      </c>
      <c r="AN1080" s="243"/>
      <c r="AO1080" s="244" t="s">
        <v>65</v>
      </c>
      <c r="AP1080" s="245"/>
      <c r="AQ1080" s="123"/>
      <c r="AR1080" s="242" t="s">
        <v>80</v>
      </c>
      <c r="AS1080" s="243"/>
      <c r="AT1080" s="244" t="s">
        <v>81</v>
      </c>
      <c r="AU1080" s="245"/>
      <c r="AV1080" s="127"/>
      <c r="AW1080" s="242" t="s">
        <v>68</v>
      </c>
      <c r="AX1080" s="243"/>
      <c r="AY1080" s="244" t="s">
        <v>69</v>
      </c>
      <c r="AZ1080" s="245"/>
      <c r="BA1080" s="123"/>
      <c r="BB1080" s="246" t="s">
        <v>84</v>
      </c>
      <c r="BC1080" s="247"/>
      <c r="BD1080" s="248" t="s">
        <v>85</v>
      </c>
      <c r="BE1080" s="249"/>
      <c r="BF1080" s="127"/>
      <c r="BG1080" s="242" t="s">
        <v>72</v>
      </c>
      <c r="BH1080" s="243"/>
      <c r="BI1080" s="244" t="s">
        <v>73</v>
      </c>
      <c r="BJ1080" s="245"/>
      <c r="BK1080" s="123"/>
      <c r="BL1080" s="242" t="s">
        <v>88</v>
      </c>
      <c r="BM1080" s="243"/>
      <c r="BN1080" s="244" t="s">
        <v>89</v>
      </c>
      <c r="BO1080" s="245"/>
      <c r="BP1080" s="123"/>
      <c r="BQ1080" s="19" t="s">
        <v>165</v>
      </c>
      <c r="BS1080" s="63" t="s">
        <v>120</v>
      </c>
      <c r="BT1080" s="4"/>
      <c r="BU1080" s="8"/>
      <c r="BV1080" s="8"/>
      <c r="BW1080" s="8"/>
      <c r="BX1080" s="28"/>
      <c r="BY1080" s="17"/>
      <c r="BZ1080" s="17"/>
      <c r="CA1080" s="8"/>
    </row>
    <row r="1081" spans="2:79" ht="18.649999999999999" customHeight="1" thickTop="1" thickBot="1">
      <c r="B1081" s="39">
        <v>3.02</v>
      </c>
      <c r="D1081" s="25">
        <f t="shared" ref="D1081" si="10718">COS($F$8*$B1081)</f>
        <v>0.5378042250508801</v>
      </c>
      <c r="E1081" s="26">
        <v>0</v>
      </c>
      <c r="F1081" s="10">
        <v>0</v>
      </c>
      <c r="G1081" s="85">
        <f t="shared" ref="G1081" si="10719">$E$8*SIN($B1081*$F$8)</f>
        <v>2.5292092716216272</v>
      </c>
      <c r="I1081" s="21">
        <v>1</v>
      </c>
      <c r="J1081" s="24">
        <v>0</v>
      </c>
      <c r="K1081" s="22">
        <v>0</v>
      </c>
      <c r="L1081" s="23">
        <v>0</v>
      </c>
      <c r="N1081" s="21">
        <f t="shared" ref="N1081" si="10720">D1081*I1081+F1081*I1084-E1081*J1081-G1081*J1084</f>
        <v>3.9763359344736222</v>
      </c>
      <c r="O1081" s="24">
        <f t="shared" ref="O1081" si="10721">(D1081*J1081+E1081*I1081+F1081*J1084+G1081*I1084)</f>
        <v>0</v>
      </c>
      <c r="P1081" s="22">
        <f t="shared" ref="P1081" si="10722">D1081*K1081+F1081*K1084-E1081*L1081-G1081*L1084</f>
        <v>0</v>
      </c>
      <c r="Q1081" s="23">
        <f t="shared" ref="Q1081" si="10723">(D1081*L1081+E1081*K1081+F1081*L1084+G1081*K1084)</f>
        <v>2.5292092716216272</v>
      </c>
      <c r="S1081" s="25">
        <f t="shared" ref="S1081" si="10724">COS($U$8*$B1081)</f>
        <v>-0.178561454793663</v>
      </c>
      <c r="T1081" s="26">
        <v>0</v>
      </c>
      <c r="U1081" s="10">
        <v>0</v>
      </c>
      <c r="V1081" s="85">
        <f t="shared" ref="V1081" si="10725">$T$8*SIN($B1081*$U$8)</f>
        <v>2.9517862832118684</v>
      </c>
      <c r="X1081" s="21">
        <f t="shared" ref="X1081" si="10726">N1081*S1081+P1081*S1084-O1081*T1081-Q1081*T1084</f>
        <v>-1.5395409109129292</v>
      </c>
      <c r="Y1081" s="24">
        <f t="shared" ref="Y1081" si="10727">(N1081*T1081+O1081*S1081+P1081*T1084+Q1081*S1084)</f>
        <v>0</v>
      </c>
      <c r="Z1081" s="22">
        <f t="shared" ref="Z1081" si="10728">N1081*U1081+P1081*U1084-O1081*V1081-Q1081*V1084</f>
        <v>0</v>
      </c>
      <c r="AA1081" s="23">
        <f t="shared" ref="AA1081" si="10729">(N1081*V1081+O1081*U1081+P1081*V1084+Q1081*U1084)</f>
        <v>11.285674581803306</v>
      </c>
      <c r="AB1081" s="8"/>
      <c r="AC1081" s="21">
        <v>1</v>
      </c>
      <c r="AD1081" s="24">
        <v>0</v>
      </c>
      <c r="AE1081" s="22">
        <v>0</v>
      </c>
      <c r="AF1081" s="23">
        <v>0</v>
      </c>
      <c r="AH1081" s="21">
        <f t="shared" ref="AH1081" si="10730">X1081*AC1081+Z1081*AC1084-Y1081*AD1081-AA1081*AD1084</f>
        <v>9.1085445639718792</v>
      </c>
      <c r="AI1081" s="24">
        <f t="shared" ref="AI1081" si="10731">(X1081*AD1081+Y1081*AC1081+Z1081*AD1084+AA1081*AC1084)</f>
        <v>0</v>
      </c>
      <c r="AJ1081" s="22">
        <f t="shared" ref="AJ1081" si="10732">X1081*AE1081+Z1081*AE1084-Y1081*AF1081-AA1081*AF1084</f>
        <v>0</v>
      </c>
      <c r="AK1081" s="23">
        <f t="shared" ref="AK1081" si="10733">(X1081*AF1081+Y1081*AE1081+Z1081*AF1084+AA1081*AE1084)</f>
        <v>11.285674581803306</v>
      </c>
      <c r="AL1081" s="8"/>
      <c r="AM1081" s="25">
        <f t="shared" ref="AM1081" si="10734">COS($AO$8*$B1081)</f>
        <v>-0.178561454793663</v>
      </c>
      <c r="AN1081" s="26">
        <v>0</v>
      </c>
      <c r="AO1081" s="10">
        <v>0</v>
      </c>
      <c r="AP1081" s="85">
        <f t="shared" ref="AP1081" si="10735">$AN$8*SIN($B1081*$AO$8)</f>
        <v>2.9517862832118684</v>
      </c>
      <c r="AR1081" s="21">
        <f t="shared" ref="AR1081" si="10736">AH1081*AM1081+AJ1081*AM1084-AI1081*AN1081-AK1081*AN1084</f>
        <v>-5.3278682381023774</v>
      </c>
      <c r="AS1081" s="24">
        <f t="shared" ref="AS1081" si="10737">(AH1081*AN1081+AI1081*AM1081+AJ1081*AN1084+AK1081*AM1084)</f>
        <v>0</v>
      </c>
      <c r="AT1081" s="22">
        <f t="shared" ref="AT1081" si="10738">AH1081*AO1081+AJ1081*AO1084-AI1081*AP1081-AK1081*AP1084</f>
        <v>0</v>
      </c>
      <c r="AU1081" s="23">
        <f t="shared" ref="AU1081" si="10739">(AH1081*AP1081+AI1081*AO1081+AJ1081*AP1084+AK1081*AO1084)</f>
        <v>24.87129043230156</v>
      </c>
      <c r="AV1081" s="8"/>
      <c r="AW1081" s="21">
        <v>1</v>
      </c>
      <c r="AX1081" s="24">
        <v>0</v>
      </c>
      <c r="AY1081" s="22">
        <v>0</v>
      </c>
      <c r="AZ1081" s="23">
        <v>0</v>
      </c>
      <c r="BB1081" s="21">
        <f t="shared" ref="BB1081" si="10740">AR1081*AW1081+AT1081*AW1084-AS1081*AX1081-AU1081*AX1084</f>
        <v>28.485356221136982</v>
      </c>
      <c r="BC1081" s="24">
        <f t="shared" ref="BC1081" si="10741">(AR1081*AX1081+AS1081*AW1081+AT1081*AX1084+AU1081*AW1084)</f>
        <v>0</v>
      </c>
      <c r="BD1081" s="22">
        <f t="shared" ref="BD1081" si="10742">AR1081*AY1081+AT1081*AY1084-AS1081*AZ1081-AU1081*AZ1084</f>
        <v>0</v>
      </c>
      <c r="BE1081" s="23">
        <f t="shared" ref="BE1081" si="10743">(AR1081*AZ1081+AS1081*AY1081+AT1081*AZ1084+AU1081*AY1084)</f>
        <v>24.87129043230156</v>
      </c>
      <c r="BF1081" s="8"/>
      <c r="BG1081" s="25">
        <f t="shared" ref="BG1081" si="10744">COS($BI$8*$B1081)</f>
        <v>0.53777689551148988</v>
      </c>
      <c r="BH1081" s="26">
        <v>0</v>
      </c>
      <c r="BI1081" s="10">
        <v>0</v>
      </c>
      <c r="BJ1081" s="85">
        <f t="shared" ref="BJ1081" si="10745">$BH$8*SIN($B1081*$BI$8)</f>
        <v>2.5292615712666446</v>
      </c>
      <c r="BL1081" s="21">
        <f t="shared" ref="BL1081" si="10746">BB1081*BG1081+BD1081*BG1084-BC1081*BH1081-BE1081*BH1084</f>
        <v>8.3292109785606065</v>
      </c>
      <c r="BM1081" s="24">
        <f t="shared" ref="BM1081" si="10747">(BB1081*BH1081+BC1081*BG1081+BD1081*BH1084+BE1081*BG1084)</f>
        <v>0</v>
      </c>
      <c r="BN1081" s="22">
        <f t="shared" ref="BN1081" si="10748">BB1081*BI1081+BD1081*BI1084-BC1081*BJ1081-BE1081*BJ1084</f>
        <v>0</v>
      </c>
      <c r="BO1081" s="23">
        <f t="shared" ref="BO1081" si="10749">(BB1081*BJ1081+BC1081*BI1081+BD1081*BJ1084+BE1081*BI1084)</f>
        <v>85.422122190010768</v>
      </c>
      <c r="BQ1081" s="27">
        <f t="shared" ref="BQ1081" si="10750">20*LOG((2*$BL$8)/(($BL$8*BL1081+BN1081+$BL$8*BL1084+BN1084)^2+($BL$8*BM1081+BO1081+$BL$8*BM1084+BO1084)^2)^0.5)</f>
        <v>-32.694165022624404</v>
      </c>
      <c r="BS1081" s="64">
        <f t="shared" ref="BS1081" si="10751">((BL1081^2+BM1081^2)/(BL1084^2+BM1084^2))^0.5</f>
        <v>10.404450168481576</v>
      </c>
      <c r="BT1081" s="4"/>
      <c r="BU1081" s="8"/>
      <c r="BV1081" s="8"/>
      <c r="BW1081" s="8"/>
      <c r="BX1081" s="28"/>
      <c r="BY1081" s="17"/>
      <c r="BZ1081" s="17"/>
      <c r="CA1081" s="8"/>
    </row>
    <row r="1082" spans="2:79" ht="18.649999999999999" customHeight="1" thickBot="1">
      <c r="D1082" s="25"/>
      <c r="E1082" s="10"/>
      <c r="F1082" s="10"/>
      <c r="G1082" s="31"/>
      <c r="I1082" s="29"/>
      <c r="L1082" s="30"/>
      <c r="N1082" s="29"/>
      <c r="Q1082" s="30"/>
      <c r="S1082" s="29"/>
      <c r="V1082" s="30"/>
      <c r="X1082" s="29"/>
      <c r="AA1082" s="30"/>
      <c r="AC1082" s="29"/>
      <c r="AF1082" s="30"/>
      <c r="AH1082" s="29"/>
      <c r="AK1082" s="30"/>
      <c r="AM1082" s="29"/>
      <c r="AP1082" s="30"/>
      <c r="AR1082" s="29"/>
      <c r="AU1082" s="30"/>
      <c r="AW1082" s="29"/>
      <c r="AZ1082" s="30"/>
      <c r="BB1082" s="29"/>
      <c r="BE1082" s="30"/>
      <c r="BG1082" s="29"/>
      <c r="BJ1082" s="30"/>
      <c r="BL1082" s="29"/>
      <c r="BO1082" s="30"/>
      <c r="BS1082" s="65"/>
      <c r="BT1082" s="65"/>
      <c r="BU1082" s="8"/>
      <c r="BV1082" s="8"/>
      <c r="BW1082" s="8"/>
      <c r="BX1082" s="28"/>
      <c r="BY1082" s="17"/>
      <c r="BZ1082" s="17"/>
      <c r="CA1082" s="8"/>
    </row>
    <row r="1083" spans="2:79" ht="18.649999999999999" customHeight="1" thickBot="1">
      <c r="D1083" s="254" t="s">
        <v>24</v>
      </c>
      <c r="E1083" s="255"/>
      <c r="F1083" s="256" t="s">
        <v>25</v>
      </c>
      <c r="G1083" s="257"/>
      <c r="H1083" s="123"/>
      <c r="I1083" s="242" t="s">
        <v>4</v>
      </c>
      <c r="J1083" s="243"/>
      <c r="K1083" s="244" t="s">
        <v>5</v>
      </c>
      <c r="L1083" s="245"/>
      <c r="M1083" s="123"/>
      <c r="N1083" s="242" t="s">
        <v>6</v>
      </c>
      <c r="O1083" s="243"/>
      <c r="P1083" s="244" t="s">
        <v>7</v>
      </c>
      <c r="Q1083" s="245"/>
      <c r="R1083" s="123"/>
      <c r="S1083" s="242" t="s">
        <v>34</v>
      </c>
      <c r="T1083" s="243"/>
      <c r="U1083" s="244" t="s">
        <v>35</v>
      </c>
      <c r="V1083" s="245"/>
      <c r="W1083" s="123"/>
      <c r="X1083" s="242" t="s">
        <v>47</v>
      </c>
      <c r="Y1083" s="243"/>
      <c r="Z1083" s="244" t="s">
        <v>48</v>
      </c>
      <c r="AA1083" s="245"/>
      <c r="AB1083" s="127"/>
      <c r="AC1083" s="242" t="s">
        <v>63</v>
      </c>
      <c r="AD1083" s="243"/>
      <c r="AE1083" s="244" t="s">
        <v>8</v>
      </c>
      <c r="AF1083" s="245"/>
      <c r="AG1083" s="123"/>
      <c r="AH1083" s="242" t="s">
        <v>78</v>
      </c>
      <c r="AI1083" s="243"/>
      <c r="AJ1083" s="244" t="s">
        <v>79</v>
      </c>
      <c r="AK1083" s="245"/>
      <c r="AL1083" s="127"/>
      <c r="AM1083" s="242" t="s">
        <v>67</v>
      </c>
      <c r="AN1083" s="243"/>
      <c r="AO1083" s="244" t="s">
        <v>66</v>
      </c>
      <c r="AP1083" s="245"/>
      <c r="AQ1083" s="123"/>
      <c r="AR1083" s="242" t="s">
        <v>83</v>
      </c>
      <c r="AS1083" s="243"/>
      <c r="AT1083" s="244" t="s">
        <v>82</v>
      </c>
      <c r="AU1083" s="245"/>
      <c r="AV1083" s="127"/>
      <c r="AW1083" s="242" t="s">
        <v>71</v>
      </c>
      <c r="AX1083" s="243"/>
      <c r="AY1083" s="244" t="s">
        <v>70</v>
      </c>
      <c r="AZ1083" s="245"/>
      <c r="BA1083" s="123"/>
      <c r="BB1083" s="124" t="s">
        <v>87</v>
      </c>
      <c r="BC1083" s="125"/>
      <c r="BD1083" s="122" t="s">
        <v>86</v>
      </c>
      <c r="BE1083" s="126"/>
      <c r="BF1083" s="127"/>
      <c r="BG1083" s="242" t="s">
        <v>74</v>
      </c>
      <c r="BH1083" s="243"/>
      <c r="BI1083" s="244" t="s">
        <v>75</v>
      </c>
      <c r="BJ1083" s="245"/>
      <c r="BK1083" s="123"/>
      <c r="BL1083" s="242" t="s">
        <v>91</v>
      </c>
      <c r="BM1083" s="243"/>
      <c r="BN1083" s="244" t="s">
        <v>90</v>
      </c>
      <c r="BO1083" s="245"/>
      <c r="BP1083" s="123"/>
      <c r="BQ1083" s="35" t="s">
        <v>166</v>
      </c>
      <c r="BS1083" s="66" t="s">
        <v>121</v>
      </c>
      <c r="BT1083" s="65"/>
      <c r="BU1083" s="8"/>
      <c r="BV1083" s="8"/>
      <c r="BW1083" s="8"/>
      <c r="BX1083" s="28"/>
      <c r="BY1083" s="17"/>
      <c r="BZ1083" s="17"/>
      <c r="CA1083" s="8"/>
    </row>
    <row r="1084" spans="2:79" ht="18.649999999999999" customHeight="1" thickTop="1" thickBot="1">
      <c r="D1084" s="15">
        <v>0</v>
      </c>
      <c r="E1084" s="145">
        <f t="shared" ref="E1084" si="10752">(1/$E$8)*SIN($B1081*$F$8)</f>
        <v>0.281023252402403</v>
      </c>
      <c r="F1084" s="15">
        <f t="shared" ref="F1084" si="10753">COS($F$8*$B1081)</f>
        <v>0.5378042250508801</v>
      </c>
      <c r="G1084" s="37">
        <v>0</v>
      </c>
      <c r="I1084" s="21">
        <v>0</v>
      </c>
      <c r="J1084" s="24">
        <f t="shared" ref="J1084" si="10754">(TAN($K$8*$B1081))/$J$8</f>
        <v>-1.3595283506208617</v>
      </c>
      <c r="K1084" s="22">
        <v>1</v>
      </c>
      <c r="L1084" s="23">
        <v>0</v>
      </c>
      <c r="N1084" s="21">
        <f t="shared" ref="N1084" si="10755">D1084*I1081+F1084*I1084-E1084*J1081-G1084*J1084</f>
        <v>0</v>
      </c>
      <c r="O1084" s="24">
        <f t="shared" ref="O1084" si="10756">(D1084*J1081+E1084*I1081+F1084*J1084+G1084*I1084)</f>
        <v>-0.45013683863795073</v>
      </c>
      <c r="P1084" s="22">
        <f t="shared" ref="P1084" si="10757">D1084*K1081+F1084*K1084-E1084*L1081-G1084*L1084</f>
        <v>0.5378042250508801</v>
      </c>
      <c r="Q1084" s="23">
        <f t="shared" ref="Q1084" si="10758">(D1084*L1081+E1084*K1081+F1084*L1084+G1084*K1084)</f>
        <v>0</v>
      </c>
      <c r="S1084" s="15">
        <v>0</v>
      </c>
      <c r="T1084" s="145">
        <f t="shared" ref="T1084" si="10759">(1/$T$8)*SIN($B1081*$U$8)</f>
        <v>0.32797625369020755</v>
      </c>
      <c r="U1084" s="15">
        <f t="shared" ref="U1084" si="10760">COS($U$8*$B1081)</f>
        <v>-0.178561454793663</v>
      </c>
      <c r="V1084" s="37">
        <v>0</v>
      </c>
      <c r="X1084" s="21">
        <f t="shared" ref="X1084" si="10761">N1084*S1081+P1084*S1084-O1084*T1081-Q1084*T1084</f>
        <v>0</v>
      </c>
      <c r="Y1084" s="24">
        <f t="shared" ref="Y1084" si="10762">(N1084*T1081+O1084*S1081+P1084*T1084+Q1084*S1084)</f>
        <v>0.25676410371436575</v>
      </c>
      <c r="Z1084" s="22">
        <f t="shared" ref="Z1084" si="10763">N1084*U1081+P1084*U1084-O1084*V1081-Q1084*V1084</f>
        <v>1.2326766410405934</v>
      </c>
      <c r="AA1084" s="23">
        <f t="shared" ref="AA1084" si="10764">(N1084*V1081+O1084*U1081+P1084*V1084+Q1084*U1084)</f>
        <v>0</v>
      </c>
      <c r="AB1084" s="8"/>
      <c r="AC1084" s="21">
        <v>0</v>
      </c>
      <c r="AD1084" s="24">
        <f t="shared" ref="AD1084" si="10765">(TAN($AE$8*$B1081))/$AD$8</f>
        <v>-0.9435045639233185</v>
      </c>
      <c r="AE1084" s="22">
        <v>1</v>
      </c>
      <c r="AF1084" s="23">
        <v>0</v>
      </c>
      <c r="AH1084" s="21">
        <f t="shared" ref="AH1084" si="10766">X1084*AC1081+Z1084*AC1084-Y1084*AD1081-AA1084*AD1084</f>
        <v>0</v>
      </c>
      <c r="AI1084" s="24">
        <f t="shared" ref="AI1084" si="10767">(X1084*AD1081+Y1084*AC1081+Z1084*AD1084+AA1084*AC1084)</f>
        <v>-0.90627193294910025</v>
      </c>
      <c r="AJ1084" s="22">
        <f t="shared" ref="AJ1084" si="10768">X1084*AE1081+Z1084*AE1084-Y1084*AF1081-AA1084*AF1084</f>
        <v>1.2326766410405934</v>
      </c>
      <c r="AK1084" s="23">
        <f t="shared" ref="AK1084" si="10769">(X1084*AF1081+Y1084*AE1081+Z1084*AF1084+AA1084*AE1084)</f>
        <v>0</v>
      </c>
      <c r="AL1084" s="8"/>
      <c r="AM1084" s="15">
        <v>0</v>
      </c>
      <c r="AN1084" s="85">
        <f t="shared" ref="AN1084" si="10770">(1/$AN$8)*SIN($B1081*$AO$8)</f>
        <v>0.32797625369020755</v>
      </c>
      <c r="AO1084" s="25">
        <f t="shared" ref="AO1084" si="10771">COS($AO$8*$B1081)</f>
        <v>-0.178561454793663</v>
      </c>
      <c r="AP1084" s="37">
        <v>0</v>
      </c>
      <c r="AR1084" s="21">
        <f t="shared" ref="AR1084" si="10772">AH1084*AM1081+AJ1084*AM1084-AI1084*AN1081-AK1084*AN1084</f>
        <v>0</v>
      </c>
      <c r="AS1084" s="24">
        <f t="shared" ref="AS1084" si="10773">(AH1084*AN1081+AI1084*AM1081+AJ1084*AN1084+AK1084*AM1084)</f>
        <v>0.56611390152597896</v>
      </c>
      <c r="AT1084" s="22">
        <f t="shared" ref="AT1084" si="10774">AH1084*AO1081+AJ1084*AO1084-AI1084*AP1081-AK1084*AP1084</f>
        <v>2.455012526224686</v>
      </c>
      <c r="AU1084" s="23">
        <f t="shared" ref="AU1084" si="10775">(AH1084*AP1081+AI1084*AO1081+AJ1084*AP1084+AK1084*AO1084)</f>
        <v>0</v>
      </c>
      <c r="AV1084" s="8"/>
      <c r="AW1084" s="21">
        <v>0</v>
      </c>
      <c r="AX1084" s="24">
        <f t="shared" ref="AX1084" si="10776">(TAN($AY$8*$B1081))/$AX$8</f>
        <v>-1.3595283506208617</v>
      </c>
      <c r="AY1084" s="22">
        <v>1</v>
      </c>
      <c r="AZ1084" s="23">
        <v>0</v>
      </c>
      <c r="BB1084" s="21">
        <f t="shared" ref="BB1084" si="10777">AR1084*AW1081+AT1084*AW1084-AS1084*AX1081-AU1084*AX1084</f>
        <v>0</v>
      </c>
      <c r="BC1084" s="24">
        <f t="shared" ref="BC1084" si="10778">(AR1084*AX1081+AS1084*AW1081+AT1084*AX1084+AU1084*AW1084)</f>
        <v>-2.7715452290058238</v>
      </c>
      <c r="BD1084" s="22">
        <f t="shared" ref="BD1084" si="10779">AR1084*AY1081+AT1084*AY1084-AS1084*AZ1081-AU1084*AZ1084</f>
        <v>2.455012526224686</v>
      </c>
      <c r="BE1084" s="23">
        <f t="shared" ref="BE1084" si="10780">(AR1084*AZ1081+AS1084*AY1081+AT1084*AZ1084+AU1084*AY1084)</f>
        <v>0</v>
      </c>
      <c r="BF1084" s="8"/>
      <c r="BG1084" s="15">
        <v>0</v>
      </c>
      <c r="BH1084" s="85">
        <f t="shared" ref="BH1084" si="10781">(1/$BH$8)*SIN($B1081*$BI$8)</f>
        <v>0.28102906347407164</v>
      </c>
      <c r="BI1084" s="25">
        <f t="shared" ref="BI1084" si="10782">COS($BI$8*$B1081)</f>
        <v>0.53777689551148988</v>
      </c>
      <c r="BJ1084" s="37">
        <v>0</v>
      </c>
      <c r="BL1084" s="21">
        <f t="shared" ref="BL1084" si="10783">BB1084*BG1081+BD1084*BG1084-BC1084*BH1081-BE1084*BH1084</f>
        <v>0</v>
      </c>
      <c r="BM1084" s="24">
        <f t="shared" ref="BM1084" si="10784">(BB1084*BH1081+BC1084*BG1081+BD1084*BH1084+BE1084*BG1084)</f>
        <v>-0.80054311796239497</v>
      </c>
      <c r="BN1084" s="22">
        <f t="shared" ref="BN1084" si="10785">BB1084*BI1081+BD1084*BI1084-BC1084*BJ1081-BE1084*BJ1084</f>
        <v>8.3302118555467732</v>
      </c>
      <c r="BO1084" s="23">
        <f t="shared" ref="BO1084" si="10786">(BB1084*BJ1081+BC1084*BI1081+BD1084*BJ1084+BE1084*BI1084)</f>
        <v>0</v>
      </c>
      <c r="BQ1084" s="38">
        <f t="shared" ref="BQ1084" si="10787">(180/PI())*ATAN(-1*(($BL$8*BM1081+BO1081+$BL$8*BM1084+BO1084)/($BL$8*BL1081+BN1081+$BL$8*BL1084+BN1084)))</f>
        <v>-78.862627005475858</v>
      </c>
      <c r="BS1084" s="67">
        <f t="shared" ref="BS1084" si="10788">20*LOG(((($BL$8*BL1081+BN1081-$BL$8*BL1084-BN1084)^2+($BL$8*BM1081+BO1081-$BL$8*BM1084-BO1084)^2)/(($BL$8*BL1081+BN1081+$BL$8*BL1084+BN1084)^2+($BL$8*BM1081+BO1081+$BL$8*BM1084+BO1084)^2))^0.5)</f>
        <v>-2.3360633018682827E-3</v>
      </c>
      <c r="BT1084" s="65"/>
      <c r="BU1084" s="8"/>
      <c r="BV1084" s="8"/>
      <c r="BW1084" s="8"/>
      <c r="BX1084" s="28"/>
      <c r="BY1084" s="17"/>
      <c r="BZ1084" s="17"/>
      <c r="CA1084" s="8"/>
    </row>
    <row r="1085" spans="2:79" ht="18.649999999999999" customHeight="1">
      <c r="BS1085" s="32"/>
      <c r="BU1085" s="8"/>
      <c r="BV1085" s="8"/>
      <c r="BW1085" s="8"/>
      <c r="BX1085" s="28"/>
      <c r="BY1085" s="17"/>
      <c r="BZ1085" s="17"/>
      <c r="CA1085" s="8"/>
    </row>
    <row r="1086" spans="2:79" ht="18.649999999999999" customHeight="1" thickBot="1">
      <c r="D1086" s="8"/>
      <c r="E1086" s="8" t="s">
        <v>93</v>
      </c>
      <c r="F1086" s="8"/>
      <c r="G1086" s="8"/>
      <c r="H1086" s="8"/>
      <c r="I1086" s="8"/>
      <c r="J1086" s="8" t="s">
        <v>94</v>
      </c>
      <c r="K1086" s="8"/>
      <c r="L1086" s="8"/>
      <c r="M1086" s="8"/>
      <c r="N1086" s="8"/>
      <c r="O1086" s="8" t="s">
        <v>95</v>
      </c>
      <c r="P1086" s="8"/>
      <c r="Q1086" s="8"/>
      <c r="R1086" s="8"/>
      <c r="S1086" s="8"/>
      <c r="T1086" s="8" t="s">
        <v>96</v>
      </c>
      <c r="U1086" s="8"/>
      <c r="V1086" s="8"/>
      <c r="W1086" s="8"/>
      <c r="X1086" s="8"/>
      <c r="Y1086" s="8" t="s">
        <v>97</v>
      </c>
      <c r="Z1086" s="8"/>
      <c r="AA1086" s="8"/>
      <c r="AB1086" s="8"/>
      <c r="AC1086" s="8"/>
      <c r="AD1086" s="8" t="s">
        <v>98</v>
      </c>
      <c r="AE1086" s="8"/>
      <c r="AF1086" s="8"/>
      <c r="AG1086" s="8"/>
      <c r="AH1086" s="8"/>
      <c r="AI1086" s="8" t="s">
        <v>99</v>
      </c>
      <c r="AJ1086" s="8"/>
      <c r="AK1086" s="8"/>
      <c r="AL1086" s="8"/>
      <c r="AM1086" s="8"/>
      <c r="AN1086" s="8" t="s">
        <v>96</v>
      </c>
      <c r="AO1086" s="8"/>
      <c r="AP1086" s="8"/>
      <c r="AQ1086" s="8"/>
      <c r="AR1086" s="8"/>
      <c r="AS1086" s="8" t="s">
        <v>100</v>
      </c>
      <c r="AT1086" s="8"/>
      <c r="AU1086" s="8"/>
      <c r="AV1086" s="8"/>
      <c r="AW1086" s="8"/>
      <c r="AX1086" s="8" t="s">
        <v>94</v>
      </c>
      <c r="AY1086" s="8"/>
      <c r="AZ1086" s="8"/>
      <c r="BA1086" s="8"/>
      <c r="BB1086" s="8"/>
      <c r="BC1086" s="8" t="s">
        <v>101</v>
      </c>
      <c r="BD1086" s="8"/>
      <c r="BE1086" s="8"/>
      <c r="BF1086" s="8"/>
      <c r="BG1086" s="8"/>
      <c r="BH1086" s="8" t="s">
        <v>96</v>
      </c>
      <c r="BI1086" s="8"/>
      <c r="BJ1086" s="8"/>
      <c r="BK1086" s="8"/>
      <c r="BL1086" s="8"/>
      <c r="BM1086" s="8" t="s">
        <v>102</v>
      </c>
      <c r="BN1086" s="8"/>
      <c r="BO1086" s="8"/>
      <c r="BP1086" s="8"/>
      <c r="BU1086" s="8"/>
      <c r="BV1086" s="8"/>
      <c r="BW1086" s="8"/>
      <c r="BX1086" s="28"/>
      <c r="BY1086" s="17"/>
      <c r="BZ1086" s="17"/>
      <c r="CA1086" s="8"/>
    </row>
    <row r="1087" spans="2:79" ht="18.649999999999999" customHeight="1" thickBot="1">
      <c r="B1087" s="16"/>
      <c r="D1087" s="250" t="s">
        <v>22</v>
      </c>
      <c r="E1087" s="251"/>
      <c r="F1087" s="252" t="s">
        <v>23</v>
      </c>
      <c r="G1087" s="253"/>
      <c r="H1087" s="123"/>
      <c r="I1087" s="242" t="s">
        <v>1</v>
      </c>
      <c r="J1087" s="243"/>
      <c r="K1087" s="244" t="s">
        <v>2</v>
      </c>
      <c r="L1087" s="245"/>
      <c r="M1087" s="123"/>
      <c r="N1087" s="242" t="s">
        <v>43</v>
      </c>
      <c r="O1087" s="243"/>
      <c r="P1087" s="244" t="s">
        <v>44</v>
      </c>
      <c r="Q1087" s="245"/>
      <c r="R1087" s="123"/>
      <c r="S1087" s="242" t="s">
        <v>32</v>
      </c>
      <c r="T1087" s="243"/>
      <c r="U1087" s="244" t="s">
        <v>33</v>
      </c>
      <c r="V1087" s="245"/>
      <c r="W1087" s="123"/>
      <c r="X1087" s="242" t="s">
        <v>45</v>
      </c>
      <c r="Y1087" s="243"/>
      <c r="Z1087" s="244" t="s">
        <v>46</v>
      </c>
      <c r="AA1087" s="245"/>
      <c r="AB1087" s="127"/>
      <c r="AC1087" s="242" t="s">
        <v>62</v>
      </c>
      <c r="AD1087" s="243"/>
      <c r="AE1087" s="244" t="s">
        <v>3</v>
      </c>
      <c r="AF1087" s="245"/>
      <c r="AG1087" s="123"/>
      <c r="AH1087" s="242" t="s">
        <v>76</v>
      </c>
      <c r="AI1087" s="243"/>
      <c r="AJ1087" s="244" t="s">
        <v>77</v>
      </c>
      <c r="AK1087" s="245"/>
      <c r="AL1087" s="127"/>
      <c r="AM1087" s="242" t="s">
        <v>64</v>
      </c>
      <c r="AN1087" s="243"/>
      <c r="AO1087" s="244" t="s">
        <v>65</v>
      </c>
      <c r="AP1087" s="245"/>
      <c r="AQ1087" s="123"/>
      <c r="AR1087" s="242" t="s">
        <v>80</v>
      </c>
      <c r="AS1087" s="243"/>
      <c r="AT1087" s="244" t="s">
        <v>81</v>
      </c>
      <c r="AU1087" s="245"/>
      <c r="AV1087" s="127"/>
      <c r="AW1087" s="242" t="s">
        <v>68</v>
      </c>
      <c r="AX1087" s="243"/>
      <c r="AY1087" s="244" t="s">
        <v>69</v>
      </c>
      <c r="AZ1087" s="245"/>
      <c r="BA1087" s="123"/>
      <c r="BB1087" s="246" t="s">
        <v>84</v>
      </c>
      <c r="BC1087" s="247"/>
      <c r="BD1087" s="248" t="s">
        <v>85</v>
      </c>
      <c r="BE1087" s="249"/>
      <c r="BF1087" s="127"/>
      <c r="BG1087" s="242" t="s">
        <v>72</v>
      </c>
      <c r="BH1087" s="243"/>
      <c r="BI1087" s="244" t="s">
        <v>73</v>
      </c>
      <c r="BJ1087" s="245"/>
      <c r="BK1087" s="123"/>
      <c r="BL1087" s="242" t="s">
        <v>88</v>
      </c>
      <c r="BM1087" s="243"/>
      <c r="BN1087" s="244" t="s">
        <v>89</v>
      </c>
      <c r="BO1087" s="245"/>
      <c r="BP1087" s="123"/>
      <c r="BQ1087" s="19" t="s">
        <v>165</v>
      </c>
      <c r="BS1087" s="63" t="s">
        <v>120</v>
      </c>
      <c r="BT1087" s="4"/>
      <c r="BU1087" s="8"/>
      <c r="BV1087" s="8"/>
      <c r="BW1087" s="8"/>
      <c r="BX1087" s="28"/>
      <c r="BY1087" s="17"/>
      <c r="BZ1087" s="17"/>
      <c r="CA1087" s="8"/>
    </row>
    <row r="1088" spans="2:79" ht="18.649999999999999" customHeight="1" thickTop="1" thickBot="1">
      <c r="B1088" s="39">
        <v>3.04</v>
      </c>
      <c r="D1088" s="25">
        <f t="shared" ref="D1088" si="10789">COS($F$8*$B1088)</f>
        <v>0.53219260007930425</v>
      </c>
      <c r="E1088" s="26">
        <v>0</v>
      </c>
      <c r="F1088" s="10">
        <v>0</v>
      </c>
      <c r="G1088" s="85">
        <f t="shared" ref="G1088" si="10790">$E$8*SIN($B1088*$F$8)</f>
        <v>2.5398699430851708</v>
      </c>
      <c r="I1088" s="21">
        <v>1</v>
      </c>
      <c r="J1088" s="24">
        <v>0</v>
      </c>
      <c r="K1088" s="22">
        <v>0</v>
      </c>
      <c r="L1088" s="23">
        <v>0</v>
      </c>
      <c r="N1088" s="21">
        <f t="shared" ref="N1088" si="10791">D1088*I1088+F1088*I1091-E1088*J1088-G1088*J1091</f>
        <v>3.8777933364244306</v>
      </c>
      <c r="O1088" s="24">
        <f t="shared" ref="O1088" si="10792">(D1088*J1088+E1088*I1088+F1088*J1091+G1088*I1091)</f>
        <v>0</v>
      </c>
      <c r="P1088" s="22">
        <f t="shared" ref="P1088" si="10793">D1088*K1088+F1088*K1091-E1088*L1088-G1088*L1091</f>
        <v>0</v>
      </c>
      <c r="Q1088" s="23">
        <f t="shared" ref="Q1088" si="10794">(D1088*L1088+E1088*K1088+F1088*L1091+G1088*K1091)</f>
        <v>2.5398699430851708</v>
      </c>
      <c r="S1088" s="25">
        <f t="shared" ref="S1088" si="10795">COS($U$8*$B1088)</f>
        <v>-0.1899544400199692</v>
      </c>
      <c r="T1088" s="26">
        <v>0</v>
      </c>
      <c r="U1088" s="10">
        <v>0</v>
      </c>
      <c r="V1088" s="85">
        <f t="shared" ref="V1088" si="10796">$T$8*SIN($B1088*$U$8)</f>
        <v>2.9453787186795353</v>
      </c>
      <c r="X1088" s="21">
        <f t="shared" ref="X1088" si="10797">N1088*S1088+P1088*S1091-O1088*T1088-Q1088*T1091</f>
        <v>-1.5678128260199888</v>
      </c>
      <c r="Y1088" s="24">
        <f t="shared" ref="Y1088" si="10798">(N1088*T1088+O1088*S1088+P1088*T1091+Q1088*S1091)</f>
        <v>0</v>
      </c>
      <c r="Z1088" s="22">
        <f t="shared" ref="Z1088" si="10799">N1088*U1088+P1088*U1091-O1088*V1088-Q1088*V1091</f>
        <v>0</v>
      </c>
      <c r="AA1088" s="23">
        <f t="shared" ref="AA1088" si="10800">(N1088*V1088+O1088*U1088+P1088*V1091+Q1088*U1091)</f>
        <v>10.939110395779535</v>
      </c>
      <c r="AB1088" s="8"/>
      <c r="AC1088" s="21">
        <v>1</v>
      </c>
      <c r="AD1088" s="24">
        <v>0</v>
      </c>
      <c r="AE1088" s="22">
        <v>0</v>
      </c>
      <c r="AF1088" s="23">
        <v>0</v>
      </c>
      <c r="AH1088" s="21">
        <f t="shared" ref="AH1088" si="10801">X1088*AC1088+Z1088*AC1091-Y1088*AD1088-AA1088*AD1091</f>
        <v>8.3772643154086257</v>
      </c>
      <c r="AI1088" s="24">
        <f t="shared" ref="AI1088" si="10802">(X1088*AD1088+Y1088*AC1088+Z1088*AD1091+AA1088*AC1091)</f>
        <v>0</v>
      </c>
      <c r="AJ1088" s="22">
        <f t="shared" ref="AJ1088" si="10803">X1088*AE1088+Z1088*AE1091-Y1088*AF1088-AA1088*AF1091</f>
        <v>0</v>
      </c>
      <c r="AK1088" s="23">
        <f t="shared" ref="AK1088" si="10804">(X1088*AF1088+Y1088*AE1088+Z1088*AF1091+AA1088*AE1091)</f>
        <v>10.939110395779535</v>
      </c>
      <c r="AL1088" s="8"/>
      <c r="AM1088" s="25">
        <f t="shared" ref="AM1088" si="10805">COS($AO$8*$B1088)</f>
        <v>-0.1899544400199692</v>
      </c>
      <c r="AN1088" s="26">
        <v>0</v>
      </c>
      <c r="AO1088" s="10">
        <v>0</v>
      </c>
      <c r="AP1088" s="85">
        <f t="shared" ref="AP1088" si="10806">$AN$8*SIN($B1088*$AO$8)</f>
        <v>2.9453787186795353</v>
      </c>
      <c r="AR1088" s="21">
        <f t="shared" ref="AR1088" si="10807">AH1088*AM1088+AJ1088*AM1091-AI1088*AN1088-AK1088*AN1091</f>
        <v>-5.1712788809343948</v>
      </c>
      <c r="AS1088" s="24">
        <f t="shared" ref="AS1088" si="10808">(AH1088*AN1088+AI1088*AM1088+AJ1088*AN1091+AK1088*AM1091)</f>
        <v>0</v>
      </c>
      <c r="AT1088" s="22">
        <f t="shared" ref="AT1088" si="10809">AH1088*AO1088+AJ1088*AO1091-AI1088*AP1088-AK1088*AP1091</f>
        <v>0</v>
      </c>
      <c r="AU1088" s="23">
        <f t="shared" ref="AU1088" si="10810">(AH1088*AP1088+AI1088*AO1088+AJ1088*AP1091+AK1088*AO1091)</f>
        <v>22.596283445811128</v>
      </c>
      <c r="AV1088" s="8"/>
      <c r="AW1088" s="21">
        <v>1</v>
      </c>
      <c r="AX1088" s="24">
        <v>0</v>
      </c>
      <c r="AY1088" s="22">
        <v>0</v>
      </c>
      <c r="AZ1088" s="23">
        <v>0</v>
      </c>
      <c r="BB1088" s="21">
        <f t="shared" ref="BB1088" si="10811">AR1088*AW1088+AT1088*AW1091-AS1088*AX1088-AU1088*AX1091</f>
        <v>24.593293411747688</v>
      </c>
      <c r="BC1088" s="24">
        <f t="shared" ref="BC1088" si="10812">(AR1088*AX1088+AS1088*AW1088+AT1088*AX1091+AU1088*AW1091)</f>
        <v>0</v>
      </c>
      <c r="BD1088" s="22">
        <f t="shared" ref="BD1088" si="10813">AR1088*AY1088+AT1088*AY1091-AS1088*AZ1088-AU1088*AZ1091</f>
        <v>0</v>
      </c>
      <c r="BE1088" s="23">
        <f t="shared" ref="BE1088" si="10814">(AR1088*AZ1088+AS1088*AY1088+AT1088*AZ1091+AU1088*AY1091)</f>
        <v>22.596283445811128</v>
      </c>
      <c r="BF1088" s="8"/>
      <c r="BG1088" s="25">
        <f t="shared" ref="BG1088" si="10815">COS($BI$8*$B1088)</f>
        <v>0.5321649735944155</v>
      </c>
      <c r="BH1088" s="26">
        <v>0</v>
      </c>
      <c r="BI1088" s="10">
        <v>0</v>
      </c>
      <c r="BJ1088" s="85">
        <f t="shared" ref="BJ1088" si="10816">$BH$8*SIN($B1088*$BI$8)</f>
        <v>2.5399220397313962</v>
      </c>
      <c r="BL1088" s="21">
        <f t="shared" ref="BL1088" si="10817">BB1088*BG1088+BD1088*BG1091-BC1088*BH1088-BE1088*BH1091</f>
        <v>6.7107117457253773</v>
      </c>
      <c r="BM1088" s="24">
        <f t="shared" ref="BM1088" si="10818">(BB1088*BH1088+BC1088*BG1088+BD1088*BH1091+BE1088*BG1091)</f>
        <v>0</v>
      </c>
      <c r="BN1088" s="22">
        <f t="shared" ref="BN1088" si="10819">BB1088*BI1088+BD1088*BI1091-BC1088*BJ1088-BE1088*BJ1091</f>
        <v>0</v>
      </c>
      <c r="BO1088" s="23">
        <f t="shared" ref="BO1088" si="10820">(BB1088*BJ1088+BC1088*BI1088+BD1088*BJ1091+BE1088*BI1091)</f>
        <v>74.489998549350901</v>
      </c>
      <c r="BQ1088" s="27">
        <f t="shared" ref="BQ1088" si="10821">20*LOG((2*$BL$8)/(($BL$8*BL1088+BN1088+$BL$8*BL1091+BN1091)^2+($BL$8*BM1088+BO1088+$BL$8*BM1091+BO1091)^2)^0.5)</f>
        <v>-31.493106108091048</v>
      </c>
      <c r="BS1088" s="64">
        <f t="shared" ref="BS1088" si="10822">((BL1088^2+BM1088^2)/(BL1091^2+BM1091^2))^0.5</f>
        <v>11.350745602207823</v>
      </c>
      <c r="BT1088" s="4"/>
      <c r="BU1088" s="8"/>
      <c r="BV1088" s="8"/>
      <c r="BW1088" s="8"/>
      <c r="BX1088" s="28"/>
      <c r="BY1088" s="17"/>
      <c r="BZ1088" s="17"/>
      <c r="CA1088" s="8"/>
    </row>
    <row r="1089" spans="2:79" ht="18.649999999999999" customHeight="1" thickBot="1">
      <c r="D1089" s="25"/>
      <c r="E1089" s="10"/>
      <c r="F1089" s="10"/>
      <c r="G1089" s="31"/>
      <c r="I1089" s="29"/>
      <c r="L1089" s="30"/>
      <c r="N1089" s="29"/>
      <c r="Q1089" s="30"/>
      <c r="S1089" s="29"/>
      <c r="V1089" s="30"/>
      <c r="X1089" s="29"/>
      <c r="AA1089" s="30"/>
      <c r="AC1089" s="29"/>
      <c r="AF1089" s="30"/>
      <c r="AH1089" s="29"/>
      <c r="AK1089" s="30"/>
      <c r="AM1089" s="29"/>
      <c r="AP1089" s="30"/>
      <c r="AR1089" s="29"/>
      <c r="AU1089" s="30"/>
      <c r="AW1089" s="29"/>
      <c r="AZ1089" s="30"/>
      <c r="BB1089" s="29"/>
      <c r="BE1089" s="30"/>
      <c r="BG1089" s="29"/>
      <c r="BJ1089" s="30"/>
      <c r="BL1089" s="29"/>
      <c r="BO1089" s="30"/>
      <c r="BS1089" s="65"/>
      <c r="BT1089" s="65"/>
      <c r="BU1089" s="8"/>
      <c r="BV1089" s="8"/>
      <c r="BW1089" s="8"/>
      <c r="BX1089" s="28"/>
      <c r="BY1089" s="17"/>
      <c r="BZ1089" s="17"/>
      <c r="CA1089" s="8"/>
    </row>
    <row r="1090" spans="2:79" ht="18.649999999999999" customHeight="1" thickBot="1">
      <c r="D1090" s="254" t="s">
        <v>24</v>
      </c>
      <c r="E1090" s="255"/>
      <c r="F1090" s="256" t="s">
        <v>25</v>
      </c>
      <c r="G1090" s="257"/>
      <c r="H1090" s="123"/>
      <c r="I1090" s="242" t="s">
        <v>4</v>
      </c>
      <c r="J1090" s="243"/>
      <c r="K1090" s="244" t="s">
        <v>5</v>
      </c>
      <c r="L1090" s="245"/>
      <c r="M1090" s="123"/>
      <c r="N1090" s="242" t="s">
        <v>6</v>
      </c>
      <c r="O1090" s="243"/>
      <c r="P1090" s="244" t="s">
        <v>7</v>
      </c>
      <c r="Q1090" s="245"/>
      <c r="R1090" s="123"/>
      <c r="S1090" s="242" t="s">
        <v>34</v>
      </c>
      <c r="T1090" s="243"/>
      <c r="U1090" s="244" t="s">
        <v>35</v>
      </c>
      <c r="V1090" s="245"/>
      <c r="W1090" s="123"/>
      <c r="X1090" s="242" t="s">
        <v>47</v>
      </c>
      <c r="Y1090" s="243"/>
      <c r="Z1090" s="244" t="s">
        <v>48</v>
      </c>
      <c r="AA1090" s="245"/>
      <c r="AB1090" s="127"/>
      <c r="AC1090" s="242" t="s">
        <v>63</v>
      </c>
      <c r="AD1090" s="243"/>
      <c r="AE1090" s="244" t="s">
        <v>8</v>
      </c>
      <c r="AF1090" s="245"/>
      <c r="AG1090" s="123"/>
      <c r="AH1090" s="242" t="s">
        <v>78</v>
      </c>
      <c r="AI1090" s="243"/>
      <c r="AJ1090" s="244" t="s">
        <v>79</v>
      </c>
      <c r="AK1090" s="245"/>
      <c r="AL1090" s="127"/>
      <c r="AM1090" s="242" t="s">
        <v>67</v>
      </c>
      <c r="AN1090" s="243"/>
      <c r="AO1090" s="244" t="s">
        <v>66</v>
      </c>
      <c r="AP1090" s="245"/>
      <c r="AQ1090" s="123"/>
      <c r="AR1090" s="242" t="s">
        <v>83</v>
      </c>
      <c r="AS1090" s="243"/>
      <c r="AT1090" s="244" t="s">
        <v>82</v>
      </c>
      <c r="AU1090" s="245"/>
      <c r="AV1090" s="127"/>
      <c r="AW1090" s="242" t="s">
        <v>71</v>
      </c>
      <c r="AX1090" s="243"/>
      <c r="AY1090" s="244" t="s">
        <v>70</v>
      </c>
      <c r="AZ1090" s="245"/>
      <c r="BA1090" s="123"/>
      <c r="BB1090" s="124" t="s">
        <v>87</v>
      </c>
      <c r="BC1090" s="125"/>
      <c r="BD1090" s="122" t="s">
        <v>86</v>
      </c>
      <c r="BE1090" s="126"/>
      <c r="BF1090" s="127"/>
      <c r="BG1090" s="242" t="s">
        <v>74</v>
      </c>
      <c r="BH1090" s="243"/>
      <c r="BI1090" s="244" t="s">
        <v>75</v>
      </c>
      <c r="BJ1090" s="245"/>
      <c r="BK1090" s="123"/>
      <c r="BL1090" s="242" t="s">
        <v>91</v>
      </c>
      <c r="BM1090" s="243"/>
      <c r="BN1090" s="244" t="s">
        <v>90</v>
      </c>
      <c r="BO1090" s="245"/>
      <c r="BP1090" s="123"/>
      <c r="BQ1090" s="35" t="s">
        <v>166</v>
      </c>
      <c r="BS1090" s="66" t="s">
        <v>121</v>
      </c>
      <c r="BT1090" s="65"/>
      <c r="BU1090" s="8"/>
      <c r="BV1090" s="8"/>
      <c r="BW1090" s="8"/>
      <c r="BX1090" s="28"/>
      <c r="BY1090" s="17"/>
      <c r="BZ1090" s="17"/>
      <c r="CA1090" s="8"/>
    </row>
    <row r="1091" spans="2:79" ht="18.649999999999999" customHeight="1" thickTop="1" thickBot="1">
      <c r="D1091" s="15">
        <v>0</v>
      </c>
      <c r="E1091" s="145">
        <f t="shared" ref="E1091" si="10823">(1/$E$8)*SIN($B1088*$F$8)</f>
        <v>0.28220777145390785</v>
      </c>
      <c r="F1091" s="15">
        <f t="shared" ref="F1091" si="10824">COS($F$8*$B1088)</f>
        <v>0.53219260007930425</v>
      </c>
      <c r="G1091" s="37">
        <v>0</v>
      </c>
      <c r="I1091" s="21">
        <v>0</v>
      </c>
      <c r="J1091" s="24">
        <f t="shared" ref="J1091" si="10825">(TAN($K$8*$B1088))/$J$8</f>
        <v>-1.3172330911878256</v>
      </c>
      <c r="K1091" s="22">
        <v>1</v>
      </c>
      <c r="L1091" s="23">
        <v>0</v>
      </c>
      <c r="N1091" s="21">
        <f t="shared" ref="N1091" si="10826">D1091*I1088+F1091*I1091-E1091*J1088-G1091*J1091</f>
        <v>0</v>
      </c>
      <c r="O1091" s="24">
        <f t="shared" ref="O1091" si="10827">(D1091*J1088+E1091*I1088+F1091*J1091+G1091*I1091)</f>
        <v>-0.41881393225584029</v>
      </c>
      <c r="P1091" s="22">
        <f t="shared" ref="P1091" si="10828">D1091*K1088+F1091*K1091-E1091*L1088-G1091*L1091</f>
        <v>0.53219260007930425</v>
      </c>
      <c r="Q1091" s="23">
        <f t="shared" ref="Q1091" si="10829">(D1091*L1088+E1091*K1088+F1091*L1091+G1091*K1091)</f>
        <v>0</v>
      </c>
      <c r="S1091" s="15">
        <v>0</v>
      </c>
      <c r="T1091" s="145">
        <f t="shared" ref="T1091" si="10830">(1/$T$8)*SIN($B1088*$U$8)</f>
        <v>0.32726430207550389</v>
      </c>
      <c r="U1091" s="15">
        <f t="shared" ref="U1091" si="10831">COS($U$8*$B1088)</f>
        <v>-0.1899544400199692</v>
      </c>
      <c r="V1091" s="37">
        <v>0</v>
      </c>
      <c r="X1091" s="21">
        <f t="shared" ref="X1091" si="10832">N1091*S1088+P1091*S1091-O1091*T1088-Q1091*T1091</f>
        <v>0</v>
      </c>
      <c r="Y1091" s="24">
        <f t="shared" ref="Y1091" si="10833">(N1091*T1088+O1091*S1088+P1091*T1091+Q1091*S1091)</f>
        <v>0.25372320580892072</v>
      </c>
      <c r="Z1091" s="22">
        <f t="shared" ref="Z1091" si="10834">N1091*U1088+P1091*U1091-O1091*V1088-Q1091*V1091</f>
        <v>1.132473295822009</v>
      </c>
      <c r="AA1091" s="23">
        <f t="shared" ref="AA1091" si="10835">(N1091*V1088+O1091*U1088+P1091*V1091+Q1091*U1091)</f>
        <v>0</v>
      </c>
      <c r="AB1091" s="8"/>
      <c r="AC1091" s="21">
        <v>0</v>
      </c>
      <c r="AD1091" s="24">
        <f t="shared" ref="AD1091" si="10836">(TAN($AE$8*$B1088))/$AD$8</f>
        <v>-0.90913033890448414</v>
      </c>
      <c r="AE1091" s="22">
        <v>1</v>
      </c>
      <c r="AF1091" s="23">
        <v>0</v>
      </c>
      <c r="AH1091" s="21">
        <f t="shared" ref="AH1091" si="10837">X1091*AC1088+Z1091*AC1091-Y1091*AD1088-AA1091*AD1091</f>
        <v>0</v>
      </c>
      <c r="AI1091" s="24">
        <f t="shared" ref="AI1091" si="10838">(X1091*AD1088+Y1091*AC1088+Z1091*AD1091+AA1091*AC1091)</f>
        <v>-0.77584262542202032</v>
      </c>
      <c r="AJ1091" s="22">
        <f t="shared" ref="AJ1091" si="10839">X1091*AE1088+Z1091*AE1091-Y1091*AF1088-AA1091*AF1091</f>
        <v>1.132473295822009</v>
      </c>
      <c r="AK1091" s="23">
        <f t="shared" ref="AK1091" si="10840">(X1091*AF1088+Y1091*AE1088+Z1091*AF1091+AA1091*AE1091)</f>
        <v>0</v>
      </c>
      <c r="AL1091" s="8"/>
      <c r="AM1091" s="15">
        <v>0</v>
      </c>
      <c r="AN1091" s="85">
        <f t="shared" ref="AN1091" si="10841">(1/$AN$8)*SIN($B1088*$AO$8)</f>
        <v>0.32726430207550389</v>
      </c>
      <c r="AO1091" s="25">
        <f t="shared" ref="AO1091" si="10842">COS($AO$8*$B1088)</f>
        <v>-0.1899544400199692</v>
      </c>
      <c r="AP1091" s="37">
        <v>0</v>
      </c>
      <c r="AR1091" s="21">
        <f t="shared" ref="AR1091" si="10843">AH1091*AM1088+AJ1091*AM1091-AI1091*AN1088-AK1091*AN1091</f>
        <v>0</v>
      </c>
      <c r="AS1091" s="24">
        <f t="shared" ref="AS1091" si="10844">(AH1091*AN1088+AI1091*AM1088+AJ1091*AN1091+AK1091*AM1091)</f>
        <v>0.51799283423199793</v>
      </c>
      <c r="AT1091" s="22">
        <f t="shared" ref="AT1091" si="10845">AH1091*AO1088+AJ1091*AO1091-AI1091*AP1088-AK1091*AP1091</f>
        <v>2.0700320272170383</v>
      </c>
      <c r="AU1091" s="23">
        <f t="shared" ref="AU1091" si="10846">(AH1091*AP1088+AI1091*AO1088+AJ1091*AP1091+AK1091*AO1091)</f>
        <v>0</v>
      </c>
      <c r="AV1091" s="8"/>
      <c r="AW1091" s="21">
        <v>0</v>
      </c>
      <c r="AX1091" s="24">
        <f t="shared" ref="AX1091" si="10847">(TAN($AY$8*$B1088))/$AX$8</f>
        <v>-1.3172330911878256</v>
      </c>
      <c r="AY1091" s="22">
        <v>1</v>
      </c>
      <c r="AZ1091" s="23">
        <v>0</v>
      </c>
      <c r="BB1091" s="21">
        <f t="shared" ref="BB1091" si="10848">AR1091*AW1088+AT1091*AW1091-AS1091*AX1088-AU1091*AX1091</f>
        <v>0</v>
      </c>
      <c r="BC1091" s="24">
        <f t="shared" ref="BC1091" si="10849">(AR1091*AX1088+AS1091*AW1088+AT1091*AX1091+AU1091*AW1091)</f>
        <v>-2.2087218518369029</v>
      </c>
      <c r="BD1091" s="22">
        <f t="shared" ref="BD1091" si="10850">AR1091*AY1088+AT1091*AY1091-AS1091*AZ1088-AU1091*AZ1091</f>
        <v>2.0700320272170383</v>
      </c>
      <c r="BE1091" s="23">
        <f t="shared" ref="BE1091" si="10851">(AR1091*AZ1088+AS1091*AY1088+AT1091*AZ1091+AU1091*AY1091)</f>
        <v>0</v>
      </c>
      <c r="BF1091" s="8"/>
      <c r="BG1091" s="15">
        <v>0</v>
      </c>
      <c r="BH1091" s="85">
        <f t="shared" ref="BH1091" si="10852">(1/$BH$8)*SIN($B1088*$BI$8)</f>
        <v>0.28221355997015513</v>
      </c>
      <c r="BI1091" s="25">
        <f t="shared" ref="BI1091" si="10853">COS($BI$8*$B1088)</f>
        <v>0.5321649735944155</v>
      </c>
      <c r="BJ1091" s="37">
        <v>0</v>
      </c>
      <c r="BL1091" s="21">
        <f t="shared" ref="BL1091" si="10854">BB1091*BG1088+BD1091*BG1091-BC1091*BH1088-BE1091*BH1091</f>
        <v>0</v>
      </c>
      <c r="BM1091" s="24">
        <f t="shared" ref="BM1091" si="10855">(BB1091*BH1088+BC1091*BG1088+BD1091*BH1091+BE1091*BG1091)</f>
        <v>-0.59121329830703662</v>
      </c>
      <c r="BN1091" s="22">
        <f t="shared" ref="BN1091" si="10856">BB1091*BI1088+BD1091*BI1091-BC1091*BJ1088-BE1091*BJ1091</f>
        <v>6.7115798502204429</v>
      </c>
      <c r="BO1091" s="23">
        <f t="shared" ref="BO1091" si="10857">(BB1091*BJ1088+BC1091*BI1088+BD1091*BJ1091+BE1091*BI1091)</f>
        <v>0</v>
      </c>
      <c r="BQ1091" s="38">
        <f t="shared" ref="BQ1091" si="10858">(180/PI())*ATAN(-1*(($BL$8*BM1088+BO1088+$BL$8*BM1091+BO1091)/($BL$8*BL1088+BN1088+$BL$8*BL1091+BN1091)))</f>
        <v>-79.705549421592124</v>
      </c>
      <c r="BS1091" s="67">
        <f t="shared" ref="BS1091" si="10859">20*LOG(((($BL$8*BL1088+BN1088-$BL$8*BL1091-BN1091)^2+($BL$8*BM1088+BO1088-$BL$8*BM1091-BO1091)^2)/(($BL$8*BL1088+BN1088+$BL$8*BL1091+BN1091)^2+($BL$8*BM1088+BO1088+$BL$8*BM1091+BO1091)^2))^0.5)</f>
        <v>-3.0805461450527159E-3</v>
      </c>
      <c r="BT1091" s="65"/>
      <c r="BU1091" s="8"/>
      <c r="BV1091" s="8"/>
      <c r="BW1091" s="8"/>
      <c r="BX1091" s="28"/>
      <c r="BY1091" s="17"/>
      <c r="BZ1091" s="17"/>
      <c r="CA1091" s="8"/>
    </row>
    <row r="1092" spans="2:79" ht="18.649999999999999" customHeight="1">
      <c r="BS1092" s="32"/>
      <c r="BU1092" s="8"/>
      <c r="BV1092" s="8"/>
      <c r="BW1092" s="8"/>
      <c r="BX1092" s="28"/>
      <c r="BY1092" s="17"/>
      <c r="BZ1092" s="17"/>
      <c r="CA1092" s="8"/>
    </row>
    <row r="1093" spans="2:79" ht="18.649999999999999" customHeight="1" thickBot="1">
      <c r="D1093" s="8"/>
      <c r="E1093" s="8" t="s">
        <v>93</v>
      </c>
      <c r="F1093" s="8"/>
      <c r="G1093" s="8"/>
      <c r="H1093" s="8"/>
      <c r="I1093" s="8"/>
      <c r="J1093" s="8" t="s">
        <v>94</v>
      </c>
      <c r="K1093" s="8"/>
      <c r="L1093" s="8"/>
      <c r="M1093" s="8"/>
      <c r="N1093" s="8"/>
      <c r="O1093" s="8" t="s">
        <v>95</v>
      </c>
      <c r="P1093" s="8"/>
      <c r="Q1093" s="8"/>
      <c r="R1093" s="8"/>
      <c r="S1093" s="8"/>
      <c r="T1093" s="8" t="s">
        <v>96</v>
      </c>
      <c r="U1093" s="8"/>
      <c r="V1093" s="8"/>
      <c r="W1093" s="8"/>
      <c r="X1093" s="8"/>
      <c r="Y1093" s="8" t="s">
        <v>97</v>
      </c>
      <c r="Z1093" s="8"/>
      <c r="AA1093" s="8"/>
      <c r="AB1093" s="8"/>
      <c r="AC1093" s="8"/>
      <c r="AD1093" s="8" t="s">
        <v>98</v>
      </c>
      <c r="AE1093" s="8"/>
      <c r="AF1093" s="8"/>
      <c r="AG1093" s="8"/>
      <c r="AH1093" s="8"/>
      <c r="AI1093" s="8" t="s">
        <v>99</v>
      </c>
      <c r="AJ1093" s="8"/>
      <c r="AK1093" s="8"/>
      <c r="AL1093" s="8"/>
      <c r="AM1093" s="8"/>
      <c r="AN1093" s="8" t="s">
        <v>96</v>
      </c>
      <c r="AO1093" s="8"/>
      <c r="AP1093" s="8"/>
      <c r="AQ1093" s="8"/>
      <c r="AR1093" s="8"/>
      <c r="AS1093" s="8" t="s">
        <v>100</v>
      </c>
      <c r="AT1093" s="8"/>
      <c r="AU1093" s="8"/>
      <c r="AV1093" s="8"/>
      <c r="AW1093" s="8"/>
      <c r="AX1093" s="8" t="s">
        <v>94</v>
      </c>
      <c r="AY1093" s="8"/>
      <c r="AZ1093" s="8"/>
      <c r="BA1093" s="8"/>
      <c r="BB1093" s="8"/>
      <c r="BC1093" s="8" t="s">
        <v>101</v>
      </c>
      <c r="BD1093" s="8"/>
      <c r="BE1093" s="8"/>
      <c r="BF1093" s="8"/>
      <c r="BG1093" s="8"/>
      <c r="BH1093" s="8" t="s">
        <v>96</v>
      </c>
      <c r="BI1093" s="8"/>
      <c r="BJ1093" s="8"/>
      <c r="BK1093" s="8"/>
      <c r="BL1093" s="8"/>
      <c r="BM1093" s="8" t="s">
        <v>102</v>
      </c>
      <c r="BN1093" s="8"/>
      <c r="BO1093" s="8"/>
      <c r="BP1093" s="8"/>
      <c r="BU1093" s="8"/>
      <c r="BV1093" s="8"/>
      <c r="BW1093" s="8"/>
      <c r="BX1093" s="28"/>
      <c r="BY1093" s="17"/>
      <c r="BZ1093" s="17"/>
      <c r="CA1093" s="8"/>
    </row>
    <row r="1094" spans="2:79" ht="18.649999999999999" customHeight="1" thickBot="1">
      <c r="B1094" s="16"/>
      <c r="D1094" s="250" t="s">
        <v>22</v>
      </c>
      <c r="E1094" s="251"/>
      <c r="F1094" s="252" t="s">
        <v>23</v>
      </c>
      <c r="G1094" s="253"/>
      <c r="H1094" s="123"/>
      <c r="I1094" s="242" t="s">
        <v>1</v>
      </c>
      <c r="J1094" s="243"/>
      <c r="K1094" s="244" t="s">
        <v>2</v>
      </c>
      <c r="L1094" s="245"/>
      <c r="M1094" s="123"/>
      <c r="N1094" s="242" t="s">
        <v>43</v>
      </c>
      <c r="O1094" s="243"/>
      <c r="P1094" s="244" t="s">
        <v>44</v>
      </c>
      <c r="Q1094" s="245"/>
      <c r="R1094" s="123"/>
      <c r="S1094" s="242" t="s">
        <v>32</v>
      </c>
      <c r="T1094" s="243"/>
      <c r="U1094" s="244" t="s">
        <v>33</v>
      </c>
      <c r="V1094" s="245"/>
      <c r="W1094" s="123"/>
      <c r="X1094" s="242" t="s">
        <v>45</v>
      </c>
      <c r="Y1094" s="243"/>
      <c r="Z1094" s="244" t="s">
        <v>46</v>
      </c>
      <c r="AA1094" s="245"/>
      <c r="AB1094" s="127"/>
      <c r="AC1094" s="242" t="s">
        <v>62</v>
      </c>
      <c r="AD1094" s="243"/>
      <c r="AE1094" s="244" t="s">
        <v>3</v>
      </c>
      <c r="AF1094" s="245"/>
      <c r="AG1094" s="123"/>
      <c r="AH1094" s="242" t="s">
        <v>76</v>
      </c>
      <c r="AI1094" s="243"/>
      <c r="AJ1094" s="244" t="s">
        <v>77</v>
      </c>
      <c r="AK1094" s="245"/>
      <c r="AL1094" s="127"/>
      <c r="AM1094" s="242" t="s">
        <v>64</v>
      </c>
      <c r="AN1094" s="243"/>
      <c r="AO1094" s="244" t="s">
        <v>65</v>
      </c>
      <c r="AP1094" s="245"/>
      <c r="AQ1094" s="123"/>
      <c r="AR1094" s="242" t="s">
        <v>80</v>
      </c>
      <c r="AS1094" s="243"/>
      <c r="AT1094" s="244" t="s">
        <v>81</v>
      </c>
      <c r="AU1094" s="245"/>
      <c r="AV1094" s="127"/>
      <c r="AW1094" s="242" t="s">
        <v>68</v>
      </c>
      <c r="AX1094" s="243"/>
      <c r="AY1094" s="244" t="s">
        <v>69</v>
      </c>
      <c r="AZ1094" s="245"/>
      <c r="BA1094" s="123"/>
      <c r="BB1094" s="246" t="s">
        <v>84</v>
      </c>
      <c r="BC1094" s="247"/>
      <c r="BD1094" s="248" t="s">
        <v>85</v>
      </c>
      <c r="BE1094" s="249"/>
      <c r="BF1094" s="127"/>
      <c r="BG1094" s="242" t="s">
        <v>72</v>
      </c>
      <c r="BH1094" s="243"/>
      <c r="BI1094" s="244" t="s">
        <v>73</v>
      </c>
      <c r="BJ1094" s="245"/>
      <c r="BK1094" s="123"/>
      <c r="BL1094" s="242" t="s">
        <v>88</v>
      </c>
      <c r="BM1094" s="243"/>
      <c r="BN1094" s="244" t="s">
        <v>89</v>
      </c>
      <c r="BO1094" s="245"/>
      <c r="BP1094" s="123"/>
      <c r="BQ1094" s="19" t="s">
        <v>165</v>
      </c>
      <c r="BS1094" s="63" t="s">
        <v>120</v>
      </c>
      <c r="BT1094" s="4"/>
      <c r="BU1094" s="8"/>
      <c r="BV1094" s="8"/>
      <c r="BW1094" s="8"/>
      <c r="BX1094" s="28"/>
      <c r="BY1094" s="17"/>
      <c r="BZ1094" s="17"/>
      <c r="CA1094" s="8"/>
    </row>
    <row r="1095" spans="2:79" ht="18.649999999999999" customHeight="1" thickTop="1" thickBot="1">
      <c r="B1095" s="39">
        <v>3.06</v>
      </c>
      <c r="D1095" s="25">
        <f t="shared" ref="D1095" si="10860">COS($F$8*$B1095)</f>
        <v>0.52655749577963751</v>
      </c>
      <c r="E1095" s="26">
        <v>0</v>
      </c>
      <c r="F1095" s="10">
        <v>0</v>
      </c>
      <c r="G1095" s="85">
        <f t="shared" ref="G1095" si="10861">$E$8*SIN($B1095*$F$8)</f>
        <v>2.5504185603042675</v>
      </c>
      <c r="I1095" s="21">
        <v>1</v>
      </c>
      <c r="J1095" s="24">
        <v>0</v>
      </c>
      <c r="K1095" s="22">
        <v>0</v>
      </c>
      <c r="L1095" s="23">
        <v>0</v>
      </c>
      <c r="N1095" s="21">
        <f t="shared" ref="N1095" si="10862">D1095*I1095+F1095*I1098-E1095*J1095-G1095*J1098</f>
        <v>3.7812745690178318</v>
      </c>
      <c r="O1095" s="24">
        <f t="shared" ref="O1095" si="10863">(D1095*J1095+E1095*I1095+F1095*J1098+G1095*I1098)</f>
        <v>0</v>
      </c>
      <c r="P1095" s="22">
        <f t="shared" ref="P1095" si="10864">D1095*K1095+F1095*K1098-E1095*L1095-G1095*L1098</f>
        <v>0</v>
      </c>
      <c r="Q1095" s="23">
        <f t="shared" ref="Q1095" si="10865">(D1095*L1095+E1095*K1095+F1095*L1098+G1095*K1098)</f>
        <v>2.5504185603042675</v>
      </c>
      <c r="S1095" s="25">
        <f t="shared" ref="S1095" si="10866">COS($U$8*$B1095)</f>
        <v>-0.20132190259003133</v>
      </c>
      <c r="T1095" s="26">
        <v>0</v>
      </c>
      <c r="U1095" s="10">
        <v>0</v>
      </c>
      <c r="V1095" s="85">
        <f t="shared" ref="V1095" si="10867">$T$8*SIN($B1095*$U$8)</f>
        <v>2.9385754072063168</v>
      </c>
      <c r="X1095" s="21">
        <f t="shared" ref="X1095" si="10868">N1095*S1095+P1095*S1098-O1095*T1095-Q1095*T1098</f>
        <v>-1.5939864192713773</v>
      </c>
      <c r="Y1095" s="24">
        <f t="shared" ref="Y1095" si="10869">(N1095*T1095+O1095*S1095+P1095*T1098+Q1095*S1098)</f>
        <v>0</v>
      </c>
      <c r="Z1095" s="22">
        <f t="shared" ref="Z1095" si="10870">N1095*U1095+P1095*U1098-O1095*V1095-Q1095*V1098</f>
        <v>0</v>
      </c>
      <c r="AA1095" s="23">
        <f t="shared" ref="AA1095" si="10871">(N1095*V1095+O1095*U1095+P1095*V1098+Q1095*U1098)</f>
        <v>10.598105339449083</v>
      </c>
      <c r="AB1095" s="8"/>
      <c r="AC1095" s="21">
        <v>1</v>
      </c>
      <c r="AD1095" s="24">
        <v>0</v>
      </c>
      <c r="AE1095" s="22">
        <v>0</v>
      </c>
      <c r="AF1095" s="23">
        <v>0</v>
      </c>
      <c r="AH1095" s="21">
        <f t="shared" ref="AH1095" si="10872">X1095*AC1095+Z1095*AC1098-Y1095*AD1095-AA1095*AD1098</f>
        <v>7.6845425597094792</v>
      </c>
      <c r="AI1095" s="24">
        <f t="shared" ref="AI1095" si="10873">(X1095*AD1095+Y1095*AC1095+Z1095*AD1098+AA1095*AC1098)</f>
        <v>0</v>
      </c>
      <c r="AJ1095" s="22">
        <f t="shared" ref="AJ1095" si="10874">X1095*AE1095+Z1095*AE1098-Y1095*AF1095-AA1095*AF1098</f>
        <v>0</v>
      </c>
      <c r="AK1095" s="23">
        <f t="shared" ref="AK1095" si="10875">(X1095*AF1095+Y1095*AE1095+Z1095*AF1098+AA1095*AE1098)</f>
        <v>10.598105339449083</v>
      </c>
      <c r="AL1095" s="8"/>
      <c r="AM1095" s="25">
        <f t="shared" ref="AM1095" si="10876">COS($AO$8*$B1095)</f>
        <v>-0.20132190259003133</v>
      </c>
      <c r="AN1095" s="26">
        <v>0</v>
      </c>
      <c r="AO1095" s="10">
        <v>0</v>
      </c>
      <c r="AP1095" s="85">
        <f t="shared" ref="AP1095" si="10877">$AN$8*SIN($B1095*$AO$8)</f>
        <v>2.9385754072063168</v>
      </c>
      <c r="AR1095" s="21">
        <f t="shared" ref="AR1095" si="10878">AH1095*AM1095+AJ1095*AM1098-AI1095*AN1095-AK1095*AN1098</f>
        <v>-5.0074369190422283</v>
      </c>
      <c r="AS1095" s="24">
        <f t="shared" ref="AS1095" si="10879">(AH1095*AN1095+AI1095*AM1095+AJ1095*AN1098+AK1095*AM1098)</f>
        <v>0</v>
      </c>
      <c r="AT1095" s="22">
        <f t="shared" ref="AT1095" si="10880">AH1095*AO1095+AJ1095*AO1098-AI1095*AP1095-AK1095*AP1098</f>
        <v>0</v>
      </c>
      <c r="AU1095" s="23">
        <f t="shared" ref="AU1095" si="10881">(AH1095*AP1095+AI1095*AO1095+AJ1095*AP1098+AK1095*AO1098)</f>
        <v>20.447977050805097</v>
      </c>
      <c r="AV1095" s="8"/>
      <c r="AW1095" s="21">
        <v>1</v>
      </c>
      <c r="AX1095" s="24">
        <v>0</v>
      </c>
      <c r="AY1095" s="22">
        <v>0</v>
      </c>
      <c r="AZ1095" s="23">
        <v>0</v>
      </c>
      <c r="BB1095" s="21">
        <f t="shared" ref="BB1095" si="10882">AR1095*AW1095+AT1095*AW1098-AS1095*AX1095-AU1095*AX1098</f>
        <v>21.087252421870645</v>
      </c>
      <c r="BC1095" s="24">
        <f t="shared" ref="BC1095" si="10883">(AR1095*AX1095+AS1095*AW1095+AT1095*AX1098+AU1095*AW1098)</f>
        <v>0</v>
      </c>
      <c r="BD1095" s="22">
        <f t="shared" ref="BD1095" si="10884">AR1095*AY1095+AT1095*AY1098-AS1095*AZ1095-AU1095*AZ1098</f>
        <v>0</v>
      </c>
      <c r="BE1095" s="23">
        <f t="shared" ref="BE1095" si="10885">(AR1095*AZ1095+AS1095*AY1095+AT1095*AZ1098+AU1095*AY1098)</f>
        <v>20.447977050805097</v>
      </c>
      <c r="BF1095" s="8"/>
      <c r="BG1095" s="25">
        <f t="shared" ref="BG1095" si="10886">COS($BI$8*$B1095)</f>
        <v>0.52652957205041073</v>
      </c>
      <c r="BH1095" s="26">
        <v>0</v>
      </c>
      <c r="BI1095" s="10">
        <v>0</v>
      </c>
      <c r="BJ1095" s="85">
        <f t="shared" ref="BJ1095" si="10887">$BH$8*SIN($B1095*$BI$8)</f>
        <v>2.5504704444097568</v>
      </c>
      <c r="BL1095" s="21">
        <f t="shared" ref="BL1095" si="10888">BB1095*BG1095+BD1095*BG1098-BC1095*BH1095-BE1095*BH1098</f>
        <v>5.3083996471790513</v>
      </c>
      <c r="BM1095" s="24">
        <f t="shared" ref="BM1095" si="10889">(BB1095*BH1095+BC1095*BG1095+BD1095*BH1098+BE1095*BG1098)</f>
        <v>0</v>
      </c>
      <c r="BN1095" s="22">
        <f t="shared" ref="BN1095" si="10890">BB1095*BI1095+BD1095*BI1098-BC1095*BJ1095-BE1095*BJ1098</f>
        <v>0</v>
      </c>
      <c r="BO1095" s="23">
        <f t="shared" ref="BO1095" si="10891">(BB1095*BJ1095+BC1095*BI1095+BD1095*BJ1098+BE1095*BI1098)</f>
        <v>64.548878661646171</v>
      </c>
      <c r="BQ1095" s="27">
        <f t="shared" ref="BQ1095" si="10892">20*LOG((2*$BL$8)/(($BL$8*BL1095+BN1095+$BL$8*BL1098+BN1098)^2+($BL$8*BM1095+BO1095+$BL$8*BM1098+BO1098)^2)^0.5)</f>
        <v>-30.237771284218148</v>
      </c>
      <c r="BS1095" s="64">
        <f t="shared" ref="BS1095" si="10893">((BL1095^2+BM1095^2)/(BL1098^2+BM1098^2))^0.5</f>
        <v>12.605314111192145</v>
      </c>
      <c r="BT1095" s="4"/>
      <c r="BU1095" s="8"/>
      <c r="BV1095" s="8"/>
      <c r="BW1095" s="8"/>
      <c r="BX1095" s="28"/>
      <c r="BY1095" s="17"/>
      <c r="BZ1095" s="17"/>
      <c r="CA1095" s="8"/>
    </row>
    <row r="1096" spans="2:79" ht="18.649999999999999" customHeight="1" thickBot="1">
      <c r="D1096" s="25"/>
      <c r="E1096" s="10"/>
      <c r="F1096" s="10"/>
      <c r="G1096" s="31"/>
      <c r="I1096" s="29"/>
      <c r="L1096" s="30"/>
      <c r="N1096" s="29"/>
      <c r="Q1096" s="30"/>
      <c r="S1096" s="29"/>
      <c r="V1096" s="30"/>
      <c r="X1096" s="29"/>
      <c r="AA1096" s="30"/>
      <c r="AC1096" s="29"/>
      <c r="AF1096" s="30"/>
      <c r="AH1096" s="29"/>
      <c r="AK1096" s="30"/>
      <c r="AM1096" s="29"/>
      <c r="AP1096" s="30"/>
      <c r="AR1096" s="29"/>
      <c r="AU1096" s="30"/>
      <c r="AW1096" s="29"/>
      <c r="AZ1096" s="30"/>
      <c r="BB1096" s="29"/>
      <c r="BE1096" s="30"/>
      <c r="BG1096" s="29"/>
      <c r="BJ1096" s="30"/>
      <c r="BL1096" s="29"/>
      <c r="BO1096" s="30"/>
      <c r="BS1096" s="65"/>
      <c r="BT1096" s="65"/>
      <c r="BU1096" s="8"/>
      <c r="BV1096" s="8"/>
      <c r="BW1096" s="8"/>
      <c r="BX1096" s="28"/>
      <c r="BY1096" s="17"/>
      <c r="BZ1096" s="17"/>
      <c r="CA1096" s="8"/>
    </row>
    <row r="1097" spans="2:79" ht="18.649999999999999" customHeight="1" thickBot="1">
      <c r="D1097" s="254" t="s">
        <v>24</v>
      </c>
      <c r="E1097" s="255"/>
      <c r="F1097" s="256" t="s">
        <v>25</v>
      </c>
      <c r="G1097" s="257"/>
      <c r="H1097" s="123"/>
      <c r="I1097" s="242" t="s">
        <v>4</v>
      </c>
      <c r="J1097" s="243"/>
      <c r="K1097" s="244" t="s">
        <v>5</v>
      </c>
      <c r="L1097" s="245"/>
      <c r="M1097" s="123"/>
      <c r="N1097" s="242" t="s">
        <v>6</v>
      </c>
      <c r="O1097" s="243"/>
      <c r="P1097" s="244" t="s">
        <v>7</v>
      </c>
      <c r="Q1097" s="245"/>
      <c r="R1097" s="123"/>
      <c r="S1097" s="242" t="s">
        <v>34</v>
      </c>
      <c r="T1097" s="243"/>
      <c r="U1097" s="244" t="s">
        <v>35</v>
      </c>
      <c r="V1097" s="245"/>
      <c r="W1097" s="123"/>
      <c r="X1097" s="242" t="s">
        <v>47</v>
      </c>
      <c r="Y1097" s="243"/>
      <c r="Z1097" s="244" t="s">
        <v>48</v>
      </c>
      <c r="AA1097" s="245"/>
      <c r="AB1097" s="127"/>
      <c r="AC1097" s="242" t="s">
        <v>63</v>
      </c>
      <c r="AD1097" s="243"/>
      <c r="AE1097" s="244" t="s">
        <v>8</v>
      </c>
      <c r="AF1097" s="245"/>
      <c r="AG1097" s="123"/>
      <c r="AH1097" s="242" t="s">
        <v>78</v>
      </c>
      <c r="AI1097" s="243"/>
      <c r="AJ1097" s="244" t="s">
        <v>79</v>
      </c>
      <c r="AK1097" s="245"/>
      <c r="AL1097" s="127"/>
      <c r="AM1097" s="242" t="s">
        <v>67</v>
      </c>
      <c r="AN1097" s="243"/>
      <c r="AO1097" s="244" t="s">
        <v>66</v>
      </c>
      <c r="AP1097" s="245"/>
      <c r="AQ1097" s="123"/>
      <c r="AR1097" s="242" t="s">
        <v>83</v>
      </c>
      <c r="AS1097" s="243"/>
      <c r="AT1097" s="244" t="s">
        <v>82</v>
      </c>
      <c r="AU1097" s="245"/>
      <c r="AV1097" s="127"/>
      <c r="AW1097" s="242" t="s">
        <v>71</v>
      </c>
      <c r="AX1097" s="243"/>
      <c r="AY1097" s="244" t="s">
        <v>70</v>
      </c>
      <c r="AZ1097" s="245"/>
      <c r="BA1097" s="123"/>
      <c r="BB1097" s="124" t="s">
        <v>87</v>
      </c>
      <c r="BC1097" s="125"/>
      <c r="BD1097" s="122" t="s">
        <v>86</v>
      </c>
      <c r="BE1097" s="126"/>
      <c r="BF1097" s="127"/>
      <c r="BG1097" s="242" t="s">
        <v>74</v>
      </c>
      <c r="BH1097" s="243"/>
      <c r="BI1097" s="244" t="s">
        <v>75</v>
      </c>
      <c r="BJ1097" s="245"/>
      <c r="BK1097" s="123"/>
      <c r="BL1097" s="242" t="s">
        <v>91</v>
      </c>
      <c r="BM1097" s="243"/>
      <c r="BN1097" s="244" t="s">
        <v>90</v>
      </c>
      <c r="BO1097" s="245"/>
      <c r="BP1097" s="123"/>
      <c r="BQ1097" s="35" t="s">
        <v>166</v>
      </c>
      <c r="BS1097" s="66" t="s">
        <v>121</v>
      </c>
      <c r="BT1097" s="65"/>
      <c r="BU1097" s="8"/>
      <c r="BV1097" s="8"/>
      <c r="BW1097" s="8"/>
      <c r="BX1097" s="28"/>
      <c r="BY1097" s="17"/>
      <c r="BZ1097" s="17"/>
      <c r="CA1097" s="8"/>
    </row>
    <row r="1098" spans="2:79" ht="18.649999999999999" customHeight="1" thickTop="1" thickBot="1">
      <c r="D1098" s="15">
        <v>0</v>
      </c>
      <c r="E1098" s="145">
        <f t="shared" ref="E1098" si="10894">(1/$E$8)*SIN($B1095*$F$8)</f>
        <v>0.28337984003380745</v>
      </c>
      <c r="F1098" s="15">
        <f t="shared" ref="F1098" si="10895">COS($F$8*$B1095)</f>
        <v>0.52655749577963751</v>
      </c>
      <c r="G1098" s="37">
        <v>0</v>
      </c>
      <c r="I1098" s="21">
        <v>0</v>
      </c>
      <c r="J1098" s="24">
        <f t="shared" ref="J1098" si="10896">(TAN($K$8*$B1095))/$J$8</f>
        <v>-1.2761501676218601</v>
      </c>
      <c r="K1098" s="22">
        <v>1</v>
      </c>
      <c r="L1098" s="23">
        <v>0</v>
      </c>
      <c r="N1098" s="21">
        <f t="shared" ref="N1098" si="10897">D1098*I1095+F1098*I1098-E1098*J1095-G1098*J1098</f>
        <v>0</v>
      </c>
      <c r="O1098" s="24">
        <f t="shared" ref="O1098" si="10898">(D1098*J1095+E1098*I1095+F1098*J1098+G1098*I1098)</f>
        <v>-0.38858659646792382</v>
      </c>
      <c r="P1098" s="22">
        <f t="shared" ref="P1098" si="10899">D1098*K1095+F1098*K1098-E1098*L1095-G1098*L1098</f>
        <v>0.52655749577963751</v>
      </c>
      <c r="Q1098" s="23">
        <f t="shared" ref="Q1098" si="10900">(D1098*L1095+E1098*K1095+F1098*L1098+G1098*K1098)</f>
        <v>0</v>
      </c>
      <c r="S1098" s="15">
        <v>0</v>
      </c>
      <c r="T1098" s="145">
        <f t="shared" ref="T1098" si="10901">(1/$T$8)*SIN($B1095*$U$8)</f>
        <v>0.32650837857847959</v>
      </c>
      <c r="U1098" s="15">
        <f t="shared" ref="U1098" si="10902">COS($U$8*$B1095)</f>
        <v>-0.20132190259003133</v>
      </c>
      <c r="V1098" s="37">
        <v>0</v>
      </c>
      <c r="X1098" s="21">
        <f t="shared" ref="X1098" si="10903">N1098*S1095+P1098*S1098-O1098*T1095-Q1098*T1098</f>
        <v>0</v>
      </c>
      <c r="Y1098" s="24">
        <f t="shared" ref="Y1098" si="10904">(N1098*T1095+O1098*S1095+P1098*T1098+Q1098*S1098)</f>
        <v>0.25015642709726121</v>
      </c>
      <c r="Z1098" s="22">
        <f t="shared" ref="Z1098" si="10905">N1098*U1095+P1098*U1098-O1098*V1095-Q1098*V1098</f>
        <v>1.035883459077247</v>
      </c>
      <c r="AA1098" s="23">
        <f t="shared" ref="AA1098" si="10906">(N1098*V1095+O1098*U1095+P1098*V1098+Q1098*U1098)</f>
        <v>0</v>
      </c>
      <c r="AB1098" s="8"/>
      <c r="AC1098" s="21">
        <v>0</v>
      </c>
      <c r="AD1098" s="24">
        <f t="shared" ref="AD1098" si="10907">(TAN($AE$8*$B1095))/$AD$8</f>
        <v>-0.87548940888930427</v>
      </c>
      <c r="AE1098" s="22">
        <v>1</v>
      </c>
      <c r="AF1098" s="23">
        <v>0</v>
      </c>
      <c r="AH1098" s="21">
        <f t="shared" ref="AH1098" si="10908">X1098*AC1095+Z1098*AC1098-Y1098*AD1095-AA1098*AD1098</f>
        <v>0</v>
      </c>
      <c r="AI1098" s="24">
        <f t="shared" ref="AI1098" si="10909">(X1098*AD1095+Y1098*AC1095+Z1098*AD1098+AA1098*AC1098)</f>
        <v>-0.65674857016848565</v>
      </c>
      <c r="AJ1098" s="22">
        <f t="shared" ref="AJ1098" si="10910">X1098*AE1095+Z1098*AE1098-Y1098*AF1095-AA1098*AF1098</f>
        <v>1.035883459077247</v>
      </c>
      <c r="AK1098" s="23">
        <f t="shared" ref="AK1098" si="10911">(X1098*AF1095+Y1098*AE1095+Z1098*AF1098+AA1098*AE1098)</f>
        <v>0</v>
      </c>
      <c r="AL1098" s="8"/>
      <c r="AM1098" s="15">
        <v>0</v>
      </c>
      <c r="AN1098" s="85">
        <f t="shared" ref="AN1098" si="10912">(1/$AN$8)*SIN($B1095*$AO$8)</f>
        <v>0.32650837857847959</v>
      </c>
      <c r="AO1098" s="25">
        <f t="shared" ref="AO1098" si="10913">COS($AO$8*$B1095)</f>
        <v>-0.20132190259003133</v>
      </c>
      <c r="AP1098" s="37">
        <v>0</v>
      </c>
      <c r="AR1098" s="21">
        <f t="shared" ref="AR1098" si="10914">AH1098*AM1095+AJ1098*AM1098-AI1098*AN1095-AK1098*AN1098</f>
        <v>0</v>
      </c>
      <c r="AS1098" s="24">
        <f t="shared" ref="AS1098" si="10915">(AH1098*AN1095+AI1098*AM1095+AJ1098*AN1098+AK1098*AM1098)</f>
        <v>0.470442500289181</v>
      </c>
      <c r="AT1098" s="22">
        <f t="shared" ref="AT1098" si="10916">AH1098*AO1095+AJ1098*AO1098-AI1098*AP1095-AK1098*AP1098</f>
        <v>1.7213591681720499</v>
      </c>
      <c r="AU1098" s="23">
        <f t="shared" ref="AU1098" si="10917">(AH1098*AP1095+AI1098*AO1095+AJ1098*AP1098+AK1098*AO1098)</f>
        <v>0</v>
      </c>
      <c r="AV1098" s="8"/>
      <c r="AW1098" s="21">
        <v>0</v>
      </c>
      <c r="AX1098" s="24">
        <f t="shared" ref="AX1098" si="10918">(TAN($AY$8*$B1095))/$AX$8</f>
        <v>-1.2761501676218601</v>
      </c>
      <c r="AY1098" s="22">
        <v>1</v>
      </c>
      <c r="AZ1098" s="23">
        <v>0</v>
      </c>
      <c r="BB1098" s="21">
        <f t="shared" ref="BB1098" si="10919">AR1098*AW1095+AT1098*AW1098-AS1098*AX1095-AU1098*AX1098</f>
        <v>0</v>
      </c>
      <c r="BC1098" s="24">
        <f t="shared" ref="BC1098" si="10920">(AR1098*AX1095+AS1098*AW1095+AT1098*AX1098+AU1098*AW1098)</f>
        <v>-1.7262702907110059</v>
      </c>
      <c r="BD1098" s="22">
        <f t="shared" ref="BD1098" si="10921">AR1098*AY1095+AT1098*AY1098-AS1098*AZ1095-AU1098*AZ1098</f>
        <v>1.7213591681720499</v>
      </c>
      <c r="BE1098" s="23">
        <f t="shared" ref="BE1098" si="10922">(AR1098*AZ1095+AS1098*AY1095+AT1098*AZ1098+AU1098*AY1098)</f>
        <v>0</v>
      </c>
      <c r="BF1098" s="8"/>
      <c r="BG1098" s="15">
        <v>0</v>
      </c>
      <c r="BH1098" s="85">
        <f t="shared" ref="BH1098" si="10923">(1/$BH$8)*SIN($B1095*$BI$8)</f>
        <v>0.28338560493441739</v>
      </c>
      <c r="BI1098" s="25">
        <f t="shared" ref="BI1098" si="10924">COS($BI$8*$B1095)</f>
        <v>0.52652957205041073</v>
      </c>
      <c r="BJ1098" s="37">
        <v>0</v>
      </c>
      <c r="BL1098" s="21">
        <f t="shared" ref="BL1098" si="10925">BB1098*BG1095+BD1098*BG1098-BC1098*BH1095-BE1098*BH1098</f>
        <v>0</v>
      </c>
      <c r="BM1098" s="24">
        <f t="shared" ref="BM1098" si="10926">(BB1098*BH1095+BC1098*BG1095+BD1098*BH1098+BE1098*BG1098)</f>
        <v>-0.42112394822956223</v>
      </c>
      <c r="BN1098" s="22">
        <f t="shared" ref="BN1098" si="10927">BB1098*BI1095+BD1098*BI1098-BC1098*BJ1095-BE1098*BJ1098</f>
        <v>5.3091478616837398</v>
      </c>
      <c r="BO1098" s="23">
        <f t="shared" ref="BO1098" si="10928">(BB1098*BJ1095+BC1098*BI1095+BD1098*BJ1098+BE1098*BI1098)</f>
        <v>0</v>
      </c>
      <c r="BQ1098" s="38">
        <f t="shared" ref="BQ1098" si="10929">(180/PI())*ATAN(-1*(($BL$8*BM1095+BO1095+$BL$8*BM1098+BO1098)/($BL$8*BL1095+BN1095+$BL$8*BL1098+BN1098)))</f>
        <v>-80.59889856634129</v>
      </c>
      <c r="BS1098" s="67">
        <f t="shared" ref="BS1098" si="10930">20*LOG(((($BL$8*BL1095+BN1095-$BL$8*BL1098-BN1098)^2+($BL$8*BM1095+BO1095-$BL$8*BM1098-BO1098)^2)/(($BL$8*BL1095+BN1095+$BL$8*BL1098+BN1098)^2+($BL$8*BM1095+BO1095+$BL$8*BM1098+BO1098)^2))^0.5)</f>
        <v>-4.1135126981121546E-3</v>
      </c>
      <c r="BT1098" s="65"/>
      <c r="BU1098" s="8"/>
      <c r="BV1098" s="8"/>
      <c r="BW1098" s="8"/>
      <c r="BX1098" s="28"/>
      <c r="BY1098" s="17"/>
      <c r="BZ1098" s="17"/>
      <c r="CA1098" s="8"/>
    </row>
    <row r="1099" spans="2:79" ht="18.649999999999999" customHeight="1">
      <c r="BS1099" s="32"/>
      <c r="BU1099" s="8"/>
      <c r="BV1099" s="8"/>
      <c r="BW1099" s="8"/>
      <c r="BX1099" s="28"/>
      <c r="BY1099" s="17"/>
      <c r="BZ1099" s="17"/>
      <c r="CA1099" s="8"/>
    </row>
    <row r="1100" spans="2:79" ht="18.649999999999999" customHeight="1" thickBot="1">
      <c r="D1100" s="8"/>
      <c r="E1100" s="8" t="s">
        <v>93</v>
      </c>
      <c r="F1100" s="8"/>
      <c r="G1100" s="8"/>
      <c r="H1100" s="8"/>
      <c r="I1100" s="8"/>
      <c r="J1100" s="8" t="s">
        <v>94</v>
      </c>
      <c r="K1100" s="8"/>
      <c r="L1100" s="8"/>
      <c r="M1100" s="8"/>
      <c r="N1100" s="8"/>
      <c r="O1100" s="8" t="s">
        <v>95</v>
      </c>
      <c r="P1100" s="8"/>
      <c r="Q1100" s="8"/>
      <c r="R1100" s="8"/>
      <c r="S1100" s="8"/>
      <c r="T1100" s="8" t="s">
        <v>96</v>
      </c>
      <c r="U1100" s="8"/>
      <c r="V1100" s="8"/>
      <c r="W1100" s="8"/>
      <c r="X1100" s="8"/>
      <c r="Y1100" s="8" t="s">
        <v>97</v>
      </c>
      <c r="Z1100" s="8"/>
      <c r="AA1100" s="8"/>
      <c r="AB1100" s="8"/>
      <c r="AC1100" s="8"/>
      <c r="AD1100" s="8" t="s">
        <v>98</v>
      </c>
      <c r="AE1100" s="8"/>
      <c r="AF1100" s="8"/>
      <c r="AG1100" s="8"/>
      <c r="AH1100" s="8"/>
      <c r="AI1100" s="8" t="s">
        <v>99</v>
      </c>
      <c r="AJ1100" s="8"/>
      <c r="AK1100" s="8"/>
      <c r="AL1100" s="8"/>
      <c r="AM1100" s="8"/>
      <c r="AN1100" s="8" t="s">
        <v>96</v>
      </c>
      <c r="AO1100" s="8"/>
      <c r="AP1100" s="8"/>
      <c r="AQ1100" s="8"/>
      <c r="AR1100" s="8"/>
      <c r="AS1100" s="8" t="s">
        <v>100</v>
      </c>
      <c r="AT1100" s="8"/>
      <c r="AU1100" s="8"/>
      <c r="AV1100" s="8"/>
      <c r="AW1100" s="8"/>
      <c r="AX1100" s="8" t="s">
        <v>94</v>
      </c>
      <c r="AY1100" s="8"/>
      <c r="AZ1100" s="8"/>
      <c r="BA1100" s="8"/>
      <c r="BB1100" s="8"/>
      <c r="BC1100" s="8" t="s">
        <v>101</v>
      </c>
      <c r="BD1100" s="8"/>
      <c r="BE1100" s="8"/>
      <c r="BF1100" s="8"/>
      <c r="BG1100" s="8"/>
      <c r="BH1100" s="8" t="s">
        <v>96</v>
      </c>
      <c r="BI1100" s="8"/>
      <c r="BJ1100" s="8"/>
      <c r="BK1100" s="8"/>
      <c r="BL1100" s="8"/>
      <c r="BM1100" s="8" t="s">
        <v>102</v>
      </c>
      <c r="BN1100" s="8"/>
      <c r="BO1100" s="8"/>
      <c r="BP1100" s="8"/>
      <c r="BU1100" s="8"/>
      <c r="BV1100" s="8"/>
      <c r="BW1100" s="8"/>
      <c r="BX1100" s="28"/>
      <c r="BY1100" s="17"/>
      <c r="BZ1100" s="17"/>
      <c r="CA1100" s="8"/>
    </row>
    <row r="1101" spans="2:79" ht="18.649999999999999" customHeight="1" thickBot="1">
      <c r="B1101" s="16"/>
      <c r="D1101" s="250" t="s">
        <v>22</v>
      </c>
      <c r="E1101" s="251"/>
      <c r="F1101" s="252" t="s">
        <v>23</v>
      </c>
      <c r="G1101" s="253"/>
      <c r="H1101" s="123"/>
      <c r="I1101" s="242" t="s">
        <v>1</v>
      </c>
      <c r="J1101" s="243"/>
      <c r="K1101" s="244" t="s">
        <v>2</v>
      </c>
      <c r="L1101" s="245"/>
      <c r="M1101" s="123"/>
      <c r="N1101" s="242" t="s">
        <v>43</v>
      </c>
      <c r="O1101" s="243"/>
      <c r="P1101" s="244" t="s">
        <v>44</v>
      </c>
      <c r="Q1101" s="245"/>
      <c r="R1101" s="123"/>
      <c r="S1101" s="242" t="s">
        <v>32</v>
      </c>
      <c r="T1101" s="243"/>
      <c r="U1101" s="244" t="s">
        <v>33</v>
      </c>
      <c r="V1101" s="245"/>
      <c r="W1101" s="123"/>
      <c r="X1101" s="242" t="s">
        <v>45</v>
      </c>
      <c r="Y1101" s="243"/>
      <c r="Z1101" s="244" t="s">
        <v>46</v>
      </c>
      <c r="AA1101" s="245"/>
      <c r="AB1101" s="127"/>
      <c r="AC1101" s="242" t="s">
        <v>62</v>
      </c>
      <c r="AD1101" s="243"/>
      <c r="AE1101" s="244" t="s">
        <v>3</v>
      </c>
      <c r="AF1101" s="245"/>
      <c r="AG1101" s="123"/>
      <c r="AH1101" s="242" t="s">
        <v>76</v>
      </c>
      <c r="AI1101" s="243"/>
      <c r="AJ1101" s="244" t="s">
        <v>77</v>
      </c>
      <c r="AK1101" s="245"/>
      <c r="AL1101" s="127"/>
      <c r="AM1101" s="242" t="s">
        <v>64</v>
      </c>
      <c r="AN1101" s="243"/>
      <c r="AO1101" s="244" t="s">
        <v>65</v>
      </c>
      <c r="AP1101" s="245"/>
      <c r="AQ1101" s="123"/>
      <c r="AR1101" s="242" t="s">
        <v>80</v>
      </c>
      <c r="AS1101" s="243"/>
      <c r="AT1101" s="244" t="s">
        <v>81</v>
      </c>
      <c r="AU1101" s="245"/>
      <c r="AV1101" s="127"/>
      <c r="AW1101" s="242" t="s">
        <v>68</v>
      </c>
      <c r="AX1101" s="243"/>
      <c r="AY1101" s="244" t="s">
        <v>69</v>
      </c>
      <c r="AZ1101" s="245"/>
      <c r="BA1101" s="123"/>
      <c r="BB1101" s="246" t="s">
        <v>84</v>
      </c>
      <c r="BC1101" s="247"/>
      <c r="BD1101" s="248" t="s">
        <v>85</v>
      </c>
      <c r="BE1101" s="249"/>
      <c r="BF1101" s="127"/>
      <c r="BG1101" s="242" t="s">
        <v>72</v>
      </c>
      <c r="BH1101" s="243"/>
      <c r="BI1101" s="244" t="s">
        <v>73</v>
      </c>
      <c r="BJ1101" s="245"/>
      <c r="BK1101" s="123"/>
      <c r="BL1101" s="242" t="s">
        <v>88</v>
      </c>
      <c r="BM1101" s="243"/>
      <c r="BN1101" s="244" t="s">
        <v>89</v>
      </c>
      <c r="BO1101" s="245"/>
      <c r="BP1101" s="123"/>
      <c r="BQ1101" s="19" t="s">
        <v>165</v>
      </c>
      <c r="BS1101" s="63" t="s">
        <v>120</v>
      </c>
      <c r="BT1101" s="4"/>
      <c r="BU1101" s="8"/>
      <c r="BV1101" s="8"/>
      <c r="BW1101" s="8"/>
      <c r="BX1101" s="28"/>
      <c r="BY1101" s="17"/>
      <c r="BZ1101" s="17"/>
      <c r="CA1101" s="8"/>
    </row>
    <row r="1102" spans="2:79" ht="18.649999999999999" customHeight="1" thickTop="1" thickBot="1">
      <c r="B1102" s="39">
        <v>3.08</v>
      </c>
      <c r="D1102" s="25">
        <f t="shared" ref="D1102" si="10931">COS($F$8*$B1102)</f>
        <v>0.52089916076199339</v>
      </c>
      <c r="E1102" s="26">
        <v>0</v>
      </c>
      <c r="F1102" s="10">
        <v>0</v>
      </c>
      <c r="G1102" s="85">
        <f t="shared" ref="G1102" si="10932">$E$8*SIN($B1102*$F$8)</f>
        <v>2.560854657893934</v>
      </c>
      <c r="I1102" s="21">
        <v>1</v>
      </c>
      <c r="J1102" s="24">
        <v>0</v>
      </c>
      <c r="K1102" s="22">
        <v>0</v>
      </c>
      <c r="L1102" s="23">
        <v>0</v>
      </c>
      <c r="N1102" s="21">
        <f t="shared" ref="N1102" si="10933">D1102*I1102+F1102*I1105-E1102*J1102-G1102*J1105</f>
        <v>3.686649744616179</v>
      </c>
      <c r="O1102" s="24">
        <f t="shared" ref="O1102" si="10934">(D1102*J1102+E1102*I1102+F1102*J1105+G1102*I1105)</f>
        <v>0</v>
      </c>
      <c r="P1102" s="22">
        <f t="shared" ref="P1102" si="10935">D1102*K1102+F1102*K1105-E1102*L1102-G1102*L1105</f>
        <v>0</v>
      </c>
      <c r="Q1102" s="23">
        <f t="shared" ref="Q1102" si="10936">(D1102*L1102+E1102*K1102+F1102*L1105+G1102*K1105)</f>
        <v>2.560854657893934</v>
      </c>
      <c r="S1102" s="25">
        <f t="shared" ref="S1102" si="10937">COS($U$8*$B1102)</f>
        <v>-0.21266231514897652</v>
      </c>
      <c r="T1102" s="26">
        <v>0</v>
      </c>
      <c r="U1102" s="10">
        <v>0</v>
      </c>
      <c r="V1102" s="85">
        <f t="shared" ref="V1102" si="10938">$T$8*SIN($B1102*$U$8)</f>
        <v>2.9313772628986698</v>
      </c>
      <c r="X1102" s="21">
        <f t="shared" ref="X1102" si="10939">N1102*S1102+P1102*S1105-O1102*T1102-Q1102*T1105</f>
        <v>-1.6181038162488406</v>
      </c>
      <c r="Y1102" s="24">
        <f t="shared" ref="Y1102" si="10940">(N1102*T1102+O1102*S1102+P1102*T1105+Q1102*S1105)</f>
        <v>0</v>
      </c>
      <c r="Z1102" s="22">
        <f t="shared" ref="Z1102" si="10941">N1102*U1102+P1102*U1105-O1102*V1102-Q1102*V1105</f>
        <v>0</v>
      </c>
      <c r="AA1102" s="23">
        <f t="shared" ref="AA1102" si="10942">(N1102*V1102+O1102*U1102+P1102*V1105+Q1102*U1105)</f>
        <v>10.26236395733129</v>
      </c>
      <c r="AB1102" s="8"/>
      <c r="AC1102" s="21">
        <v>1</v>
      </c>
      <c r="AD1102" s="24">
        <v>0</v>
      </c>
      <c r="AE1102" s="22">
        <v>0</v>
      </c>
      <c r="AF1102" s="23">
        <v>0</v>
      </c>
      <c r="AH1102" s="21">
        <f t="shared" ref="AH1102" si="10943">X1102*AC1102+Z1102*AC1105-Y1102*AD1102-AA1102*AD1105</f>
        <v>7.0283467527109327</v>
      </c>
      <c r="AI1102" s="24">
        <f t="shared" ref="AI1102" si="10944">(X1102*AD1102+Y1102*AC1102+Z1102*AD1105+AA1102*AC1105)</f>
        <v>0</v>
      </c>
      <c r="AJ1102" s="22">
        <f t="shared" ref="AJ1102" si="10945">X1102*AE1102+Z1102*AE1105-Y1102*AF1102-AA1102*AF1105</f>
        <v>0</v>
      </c>
      <c r="AK1102" s="23">
        <f t="shared" ref="AK1102" si="10946">(X1102*AF1102+Y1102*AE1102+Z1102*AF1105+AA1102*AE1105)</f>
        <v>10.26236395733129</v>
      </c>
      <c r="AL1102" s="8"/>
      <c r="AM1102" s="25">
        <f t="shared" ref="AM1102" si="10947">COS($AO$8*$B1102)</f>
        <v>-0.21266231514897652</v>
      </c>
      <c r="AN1102" s="26">
        <v>0</v>
      </c>
      <c r="AO1102" s="10">
        <v>0</v>
      </c>
      <c r="AP1102" s="85">
        <f t="shared" ref="AP1102" si="10948">$AN$8*SIN($B1102*$AO$8)</f>
        <v>2.9313772628986698</v>
      </c>
      <c r="AR1102" s="21">
        <f t="shared" ref="AR1102" si="10949">AH1102*AM1102+AJ1102*AM1105-AI1102*AN1102-AK1102*AN1105</f>
        <v>-4.8372045330026054</v>
      </c>
      <c r="AS1102" s="24">
        <f t="shared" ref="AS1102" si="10950">(AH1102*AN1102+AI1102*AM1102+AJ1102*AN1105+AK1102*AM1105)</f>
        <v>0</v>
      </c>
      <c r="AT1102" s="22">
        <f t="shared" ref="AT1102" si="10951">AH1102*AO1102+AJ1102*AO1105-AI1102*AP1102-AK1102*AP1105</f>
        <v>0</v>
      </c>
      <c r="AU1102" s="23">
        <f t="shared" ref="AU1102" si="10952">(AH1102*AP1102+AI1102*AO1102+AJ1102*AP1105+AK1102*AO1105)</f>
        <v>18.420317788597043</v>
      </c>
      <c r="AV1102" s="8"/>
      <c r="AW1102" s="21">
        <v>1</v>
      </c>
      <c r="AX1102" s="24">
        <v>0</v>
      </c>
      <c r="AY1102" s="22">
        <v>0</v>
      </c>
      <c r="AZ1102" s="23">
        <v>0</v>
      </c>
      <c r="BB1102" s="21">
        <f t="shared" ref="BB1102" si="10953">AR1102*AW1102+AT1102*AW1105-AS1102*AX1102-AU1102*AX1105</f>
        <v>17.934150965160928</v>
      </c>
      <c r="BC1102" s="24">
        <f t="shared" ref="BC1102" si="10954">(AR1102*AX1102+AS1102*AW1102+AT1102*AX1105+AU1102*AW1105)</f>
        <v>0</v>
      </c>
      <c r="BD1102" s="22">
        <f t="shared" ref="BD1102" si="10955">AR1102*AY1102+AT1102*AY1105-AS1102*AZ1102-AU1102*AZ1105</f>
        <v>0</v>
      </c>
      <c r="BE1102" s="23">
        <f t="shared" ref="BE1102" si="10956">(AR1102*AZ1102+AS1102*AY1102+AT1102*AZ1105+AU1102*AY1105)</f>
        <v>18.420317788597043</v>
      </c>
      <c r="BF1102" s="8"/>
      <c r="BG1102" s="25">
        <f t="shared" ref="BG1102" si="10957">COS($BI$8*$B1102)</f>
        <v>0.52087093951877428</v>
      </c>
      <c r="BH1102" s="26">
        <v>0</v>
      </c>
      <c r="BI1102" s="10">
        <v>0</v>
      </c>
      <c r="BJ1102" s="85">
        <f t="shared" ref="BJ1102" si="10958">$BH$8*SIN($B1102*$BI$8)</f>
        <v>2.5609063198960373</v>
      </c>
      <c r="BL1102" s="21">
        <f t="shared" ref="BL1102" si="10959">BB1102*BG1102+BD1102*BG1105-BC1102*BH1102-BE1102*BH1105</f>
        <v>4.0999660361047328</v>
      </c>
      <c r="BM1102" s="24">
        <f t="shared" ref="BM1102" si="10960">(BB1102*BH1102+BC1102*BG1102+BD1102*BH1105+BE1102*BG1105)</f>
        <v>0</v>
      </c>
      <c r="BN1102" s="22">
        <f t="shared" ref="BN1102" si="10961">BB1102*BI1102+BD1102*BI1105-BC1102*BJ1102-BE1102*BJ1105</f>
        <v>0</v>
      </c>
      <c r="BO1102" s="23">
        <f t="shared" ref="BO1102" si="10962">(BB1102*BJ1102+BC1102*BI1102+BD1102*BJ1105+BE1102*BI1105)</f>
        <v>55.522288781431172</v>
      </c>
      <c r="BQ1102" s="27">
        <f t="shared" ref="BQ1102" si="10963">20*LOG((2*$BL$8)/(($BL$8*BL1102+BN1102+$BL$8*BL1105+BN1105)^2+($BL$8*BM1102+BO1102+$BL$8*BM1105+BO1105)^2)^0.5)</f>
        <v>-28.918760573175817</v>
      </c>
      <c r="BS1102" s="64">
        <f t="shared" ref="BS1102" si="10964">((BL1102^2+BM1102^2)/(BL1105^2+BM1105^2))^0.5</f>
        <v>14.396314080350333</v>
      </c>
      <c r="BT1102" s="4"/>
      <c r="BU1102" s="8"/>
      <c r="BV1102" s="8"/>
      <c r="BW1102" s="8"/>
      <c r="BX1102" s="28"/>
      <c r="BY1102" s="17"/>
      <c r="BZ1102" s="17"/>
      <c r="CA1102" s="8"/>
    </row>
    <row r="1103" spans="2:79" ht="18.649999999999999" customHeight="1" thickBot="1">
      <c r="D1103" s="25"/>
      <c r="E1103" s="10"/>
      <c r="F1103" s="10"/>
      <c r="G1103" s="31"/>
      <c r="I1103" s="29"/>
      <c r="L1103" s="30"/>
      <c r="N1103" s="29"/>
      <c r="Q1103" s="30"/>
      <c r="S1103" s="29"/>
      <c r="V1103" s="30"/>
      <c r="X1103" s="29"/>
      <c r="AA1103" s="30"/>
      <c r="AC1103" s="29"/>
      <c r="AF1103" s="30"/>
      <c r="AH1103" s="29"/>
      <c r="AK1103" s="30"/>
      <c r="AM1103" s="29"/>
      <c r="AP1103" s="30"/>
      <c r="AR1103" s="29"/>
      <c r="AU1103" s="30"/>
      <c r="AW1103" s="29"/>
      <c r="AZ1103" s="30"/>
      <c r="BB1103" s="29"/>
      <c r="BE1103" s="30"/>
      <c r="BG1103" s="29"/>
      <c r="BJ1103" s="30"/>
      <c r="BL1103" s="29"/>
      <c r="BO1103" s="30"/>
      <c r="BS1103" s="65"/>
      <c r="BT1103" s="65"/>
      <c r="BU1103" s="8"/>
      <c r="BV1103" s="8"/>
      <c r="BW1103" s="8"/>
      <c r="BX1103" s="28"/>
      <c r="BY1103" s="17"/>
      <c r="BZ1103" s="17"/>
      <c r="CA1103" s="8"/>
    </row>
    <row r="1104" spans="2:79" ht="18.649999999999999" customHeight="1" thickBot="1">
      <c r="D1104" s="254" t="s">
        <v>24</v>
      </c>
      <c r="E1104" s="255"/>
      <c r="F1104" s="256" t="s">
        <v>25</v>
      </c>
      <c r="G1104" s="257"/>
      <c r="H1104" s="123"/>
      <c r="I1104" s="242" t="s">
        <v>4</v>
      </c>
      <c r="J1104" s="243"/>
      <c r="K1104" s="244" t="s">
        <v>5</v>
      </c>
      <c r="L1104" s="245"/>
      <c r="M1104" s="123"/>
      <c r="N1104" s="242" t="s">
        <v>6</v>
      </c>
      <c r="O1104" s="243"/>
      <c r="P1104" s="244" t="s">
        <v>7</v>
      </c>
      <c r="Q1104" s="245"/>
      <c r="R1104" s="123"/>
      <c r="S1104" s="242" t="s">
        <v>34</v>
      </c>
      <c r="T1104" s="243"/>
      <c r="U1104" s="244" t="s">
        <v>35</v>
      </c>
      <c r="V1104" s="245"/>
      <c r="W1104" s="123"/>
      <c r="X1104" s="242" t="s">
        <v>47</v>
      </c>
      <c r="Y1104" s="243"/>
      <c r="Z1104" s="244" t="s">
        <v>48</v>
      </c>
      <c r="AA1104" s="245"/>
      <c r="AB1104" s="127"/>
      <c r="AC1104" s="242" t="s">
        <v>63</v>
      </c>
      <c r="AD1104" s="243"/>
      <c r="AE1104" s="244" t="s">
        <v>8</v>
      </c>
      <c r="AF1104" s="245"/>
      <c r="AG1104" s="123"/>
      <c r="AH1104" s="242" t="s">
        <v>78</v>
      </c>
      <c r="AI1104" s="243"/>
      <c r="AJ1104" s="244" t="s">
        <v>79</v>
      </c>
      <c r="AK1104" s="245"/>
      <c r="AL1104" s="127"/>
      <c r="AM1104" s="242" t="s">
        <v>67</v>
      </c>
      <c r="AN1104" s="243"/>
      <c r="AO1104" s="244" t="s">
        <v>66</v>
      </c>
      <c r="AP1104" s="245"/>
      <c r="AQ1104" s="123"/>
      <c r="AR1104" s="242" t="s">
        <v>83</v>
      </c>
      <c r="AS1104" s="243"/>
      <c r="AT1104" s="244" t="s">
        <v>82</v>
      </c>
      <c r="AU1104" s="245"/>
      <c r="AV1104" s="127"/>
      <c r="AW1104" s="242" t="s">
        <v>71</v>
      </c>
      <c r="AX1104" s="243"/>
      <c r="AY1104" s="244" t="s">
        <v>70</v>
      </c>
      <c r="AZ1104" s="245"/>
      <c r="BA1104" s="123"/>
      <c r="BB1104" s="124" t="s">
        <v>87</v>
      </c>
      <c r="BC1104" s="125"/>
      <c r="BD1104" s="122" t="s">
        <v>86</v>
      </c>
      <c r="BE1104" s="126"/>
      <c r="BF1104" s="127"/>
      <c r="BG1104" s="242" t="s">
        <v>74</v>
      </c>
      <c r="BH1104" s="243"/>
      <c r="BI1104" s="244" t="s">
        <v>75</v>
      </c>
      <c r="BJ1104" s="245"/>
      <c r="BK1104" s="123"/>
      <c r="BL1104" s="242" t="s">
        <v>91</v>
      </c>
      <c r="BM1104" s="243"/>
      <c r="BN1104" s="244" t="s">
        <v>90</v>
      </c>
      <c r="BO1104" s="245"/>
      <c r="BP1104" s="123"/>
      <c r="BQ1104" s="35" t="s">
        <v>166</v>
      </c>
      <c r="BS1104" s="66" t="s">
        <v>121</v>
      </c>
      <c r="BT1104" s="65"/>
      <c r="BU1104" s="8"/>
      <c r="BV1104" s="8"/>
      <c r="BW1104" s="8"/>
      <c r="BX1104" s="28"/>
      <c r="BY1104" s="17"/>
      <c r="BZ1104" s="17"/>
      <c r="CA1104" s="8"/>
    </row>
    <row r="1105" spans="2:79" ht="18.649999999999999" customHeight="1" thickTop="1" thickBot="1">
      <c r="D1105" s="15">
        <v>0</v>
      </c>
      <c r="E1105" s="145">
        <f t="shared" ref="E1105" si="10965">(1/$E$8)*SIN($B1102*$F$8)</f>
        <v>0.28453940643265929</v>
      </c>
      <c r="F1105" s="15">
        <f t="shared" ref="F1105" si="10966">COS($F$8*$B1102)</f>
        <v>0.52089916076199339</v>
      </c>
      <c r="G1105" s="37">
        <v>0</v>
      </c>
      <c r="I1105" s="21">
        <v>0</v>
      </c>
      <c r="J1105" s="24">
        <f t="shared" ref="J1105" si="10967">(TAN($K$8*$B1102))/$J$8</f>
        <v>-1.236208612658136</v>
      </c>
      <c r="K1105" s="22">
        <v>1</v>
      </c>
      <c r="L1105" s="23">
        <v>0</v>
      </c>
      <c r="N1105" s="21">
        <f t="shared" ref="N1105" si="10968">D1105*I1102+F1105*I1105-E1105*J1102-G1105*J1105</f>
        <v>0</v>
      </c>
      <c r="O1105" s="24">
        <f t="shared" ref="O1105" si="10969">(D1105*J1102+E1105*I1102+F1105*J1105+G1105*I1105)</f>
        <v>-0.35940062242771187</v>
      </c>
      <c r="P1105" s="22">
        <f t="shared" ref="P1105" si="10970">D1105*K1102+F1105*K1105-E1105*L1102-G1105*L1105</f>
        <v>0.52089916076199339</v>
      </c>
      <c r="Q1105" s="23">
        <f t="shared" ref="Q1105" si="10971">(D1105*L1102+E1105*K1102+F1105*L1105+G1105*K1105)</f>
        <v>0</v>
      </c>
      <c r="S1105" s="15">
        <v>0</v>
      </c>
      <c r="T1105" s="145">
        <f t="shared" ref="T1105" si="10972">(1/$T$8)*SIN($B1102*$U$8)</f>
        <v>0.32570858476651887</v>
      </c>
      <c r="U1105" s="15">
        <f t="shared" ref="U1105" si="10973">COS($U$8*$B1102)</f>
        <v>-0.21266231514897652</v>
      </c>
      <c r="V1105" s="37">
        <v>0</v>
      </c>
      <c r="X1105" s="21">
        <f t="shared" ref="X1105" si="10974">N1105*S1102+P1105*S1105-O1105*T1102-Q1105*T1105</f>
        <v>0</v>
      </c>
      <c r="Y1105" s="24">
        <f t="shared" ref="Y1105" si="10975">(N1105*T1102+O1105*S1102+P1105*T1105+Q1105*S1105)</f>
        <v>0.24609229688931664</v>
      </c>
      <c r="Z1105" s="22">
        <f t="shared" ref="Z1105" si="10976">N1105*U1102+P1105*U1105-O1105*V1102-Q1105*V1105</f>
        <v>0.94276319136941999</v>
      </c>
      <c r="AA1105" s="23">
        <f t="shared" ref="AA1105" si="10977">(N1105*V1102+O1105*U1102+P1105*V1105+Q1105*U1105)</f>
        <v>0</v>
      </c>
      <c r="AB1105" s="8"/>
      <c r="AC1105" s="21">
        <v>0</v>
      </c>
      <c r="AD1105" s="24">
        <f t="shared" ref="AD1105" si="10978">(TAN($AE$8*$B1102))/$AD$8</f>
        <v>-0.84253984802233295</v>
      </c>
      <c r="AE1105" s="22">
        <v>1</v>
      </c>
      <c r="AF1105" s="23">
        <v>0</v>
      </c>
      <c r="AH1105" s="21">
        <f t="shared" ref="AH1105" si="10979">X1105*AC1102+Z1105*AC1105-Y1105*AD1102-AA1105*AD1105</f>
        <v>0</v>
      </c>
      <c r="AI1105" s="24">
        <f t="shared" ref="AI1105" si="10980">(X1105*AD1102+Y1105*AC1102+Z1105*AD1105+AA1105*AC1105)</f>
        <v>-0.54822325908812408</v>
      </c>
      <c r="AJ1105" s="22">
        <f t="shared" ref="AJ1105" si="10981">X1105*AE1102+Z1105*AE1105-Y1105*AF1102-AA1105*AF1105</f>
        <v>0.94276319136941999</v>
      </c>
      <c r="AK1105" s="23">
        <f t="shared" ref="AK1105" si="10982">(X1105*AF1102+Y1105*AE1102+Z1105*AF1105+AA1105*AE1105)</f>
        <v>0</v>
      </c>
      <c r="AL1105" s="8"/>
      <c r="AM1105" s="15">
        <v>0</v>
      </c>
      <c r="AN1105" s="85">
        <f t="shared" ref="AN1105" si="10983">(1/$AN$8)*SIN($B1102*$AO$8)</f>
        <v>0.32570858476651887</v>
      </c>
      <c r="AO1105" s="25">
        <f t="shared" ref="AO1105" si="10984">COS($AO$8*$B1102)</f>
        <v>-0.21266231514897652</v>
      </c>
      <c r="AP1105" s="37">
        <v>0</v>
      </c>
      <c r="AR1105" s="21">
        <f t="shared" ref="AR1105" si="10985">AH1105*AM1102+AJ1105*AM1105-AI1105*AN1102-AK1105*AN1105</f>
        <v>0</v>
      </c>
      <c r="AS1105" s="24">
        <f t="shared" ref="AS1105" si="10986">(AH1105*AN1102+AI1105*AM1102+AJ1105*AN1105+AK1105*AM1105)</f>
        <v>0.42365249232709823</v>
      </c>
      <c r="AT1105" s="22">
        <f t="shared" ref="AT1105" si="10987">AH1105*AO1102+AJ1105*AO1105-AI1105*AP1102-AK1105*AP1105</f>
        <v>1.4065589937692751</v>
      </c>
      <c r="AU1105" s="23">
        <f t="shared" ref="AU1105" si="10988">(AH1105*AP1102+AI1105*AO1102+AJ1105*AP1105+AK1105*AO1105)</f>
        <v>0</v>
      </c>
      <c r="AV1105" s="8"/>
      <c r="AW1105" s="21">
        <v>0</v>
      </c>
      <c r="AX1105" s="24">
        <f t="shared" ref="AX1105" si="10989">(TAN($AY$8*$B1102))/$AX$8</f>
        <v>-1.236208612658136</v>
      </c>
      <c r="AY1105" s="22">
        <v>1</v>
      </c>
      <c r="AZ1105" s="23">
        <v>0</v>
      </c>
      <c r="BB1105" s="21">
        <f t="shared" ref="BB1105" si="10990">AR1105*AW1102+AT1105*AW1105-AS1105*AX1102-AU1105*AX1105</f>
        <v>0</v>
      </c>
      <c r="BC1105" s="24">
        <f t="shared" ref="BC1105" si="10991">(AR1105*AX1102+AS1105*AW1102+AT1105*AX1105+AU1105*AW1105)</f>
        <v>-1.3151478499822411</v>
      </c>
      <c r="BD1105" s="22">
        <f t="shared" ref="BD1105" si="10992">AR1105*AY1102+AT1105*AY1105-AS1105*AZ1102-AU1105*AZ1105</f>
        <v>1.4065589937692751</v>
      </c>
      <c r="BE1105" s="23">
        <f t="shared" ref="BE1105" si="10993">(AR1105*AZ1102+AS1105*AY1102+AT1105*AZ1105+AU1105*AY1105)</f>
        <v>0</v>
      </c>
      <c r="BF1105" s="8"/>
      <c r="BG1105" s="15">
        <v>0</v>
      </c>
      <c r="BH1105" s="85">
        <f t="shared" ref="BH1105" si="10994">(1/$BH$8)*SIN($B1102*$BI$8)</f>
        <v>0.28454514665511521</v>
      </c>
      <c r="BI1105" s="25">
        <f t="shared" ref="BI1105" si="10995">COS($BI$8*$B1102)</f>
        <v>0.52087093951877428</v>
      </c>
      <c r="BJ1105" s="37">
        <v>0</v>
      </c>
      <c r="BL1105" s="21">
        <f t="shared" ref="BL1105" si="10996">BB1105*BG1102+BD1105*BG1105-BC1105*BH1102-BE1105*BH1105</f>
        <v>0</v>
      </c>
      <c r="BM1105" s="24">
        <f t="shared" ref="BM1105" si="10997">(BB1105*BH1102+BC1105*BG1102+BD1105*BH1105+BE1105*BG1105)</f>
        <v>-0.28479276106519624</v>
      </c>
      <c r="BN1105" s="22">
        <f t="shared" ref="BN1105" si="10998">BB1105*BI1102+BD1105*BI1105-BC1105*BJ1102-BE1105*BJ1105</f>
        <v>4.1006061451903912</v>
      </c>
      <c r="BO1105" s="23">
        <f t="shared" ref="BO1105" si="10999">(BB1105*BJ1102+BC1105*BI1102+BD1105*BJ1105+BE1105*BI1105)</f>
        <v>0</v>
      </c>
      <c r="BQ1105" s="38">
        <f t="shared" ref="BQ1105" si="11000">(180/PI())*ATAN(-1*(($BL$8*BM1102+BO1102+$BL$8*BM1105+BO1105)/($BL$8*BL1102+BN1102+$BL$8*BL1105+BN1105)))</f>
        <v>-81.555533988873293</v>
      </c>
      <c r="BS1105" s="67">
        <f t="shared" ref="BS1105" si="11001">20*LOG(((($BL$8*BL1102+BN1102-$BL$8*BL1105-BN1105)^2+($BL$8*BM1102+BO1102-$BL$8*BM1105-BO1105)^2)/(($BL$8*BL1102+BN1102+$BL$8*BL1105+BN1105)^2+($BL$8*BM1102+BO1102+$BL$8*BM1105+BO1105)^2))^0.5)</f>
        <v>-5.5742563465640341E-3</v>
      </c>
      <c r="BT1105" s="65"/>
      <c r="BU1105" s="8"/>
      <c r="BV1105" s="8"/>
      <c r="BW1105" s="8"/>
      <c r="BX1105" s="28"/>
      <c r="BY1105" s="17"/>
      <c r="BZ1105" s="17"/>
      <c r="CA1105" s="8"/>
    </row>
    <row r="1106" spans="2:79" ht="18.649999999999999" customHeight="1">
      <c r="BS1106" s="32"/>
      <c r="BU1106" s="8"/>
      <c r="BV1106" s="8"/>
      <c r="BW1106" s="8"/>
      <c r="BX1106" s="28"/>
      <c r="BY1106" s="17"/>
      <c r="BZ1106" s="17"/>
      <c r="CA1106" s="8"/>
    </row>
    <row r="1107" spans="2:79" ht="18.649999999999999" customHeight="1" thickBot="1">
      <c r="D1107" s="8"/>
      <c r="E1107" s="8" t="s">
        <v>93</v>
      </c>
      <c r="F1107" s="8"/>
      <c r="G1107" s="8"/>
      <c r="H1107" s="8"/>
      <c r="I1107" s="8"/>
      <c r="J1107" s="8" t="s">
        <v>94</v>
      </c>
      <c r="K1107" s="8"/>
      <c r="L1107" s="8"/>
      <c r="M1107" s="8"/>
      <c r="N1107" s="8"/>
      <c r="O1107" s="8" t="s">
        <v>95</v>
      </c>
      <c r="P1107" s="8"/>
      <c r="Q1107" s="8"/>
      <c r="R1107" s="8"/>
      <c r="S1107" s="8"/>
      <c r="T1107" s="8" t="s">
        <v>96</v>
      </c>
      <c r="U1107" s="8"/>
      <c r="V1107" s="8"/>
      <c r="W1107" s="8"/>
      <c r="X1107" s="8"/>
      <c r="Y1107" s="8" t="s">
        <v>97</v>
      </c>
      <c r="Z1107" s="8"/>
      <c r="AA1107" s="8"/>
      <c r="AB1107" s="8"/>
      <c r="AC1107" s="8"/>
      <c r="AD1107" s="8" t="s">
        <v>98</v>
      </c>
      <c r="AE1107" s="8"/>
      <c r="AF1107" s="8"/>
      <c r="AG1107" s="8"/>
      <c r="AH1107" s="8"/>
      <c r="AI1107" s="8" t="s">
        <v>99</v>
      </c>
      <c r="AJ1107" s="8"/>
      <c r="AK1107" s="8"/>
      <c r="AL1107" s="8"/>
      <c r="AM1107" s="8"/>
      <c r="AN1107" s="8" t="s">
        <v>96</v>
      </c>
      <c r="AO1107" s="8"/>
      <c r="AP1107" s="8"/>
      <c r="AQ1107" s="8"/>
      <c r="AR1107" s="8"/>
      <c r="AS1107" s="8" t="s">
        <v>100</v>
      </c>
      <c r="AT1107" s="8"/>
      <c r="AU1107" s="8"/>
      <c r="AV1107" s="8"/>
      <c r="AW1107" s="8"/>
      <c r="AX1107" s="8" t="s">
        <v>94</v>
      </c>
      <c r="AY1107" s="8"/>
      <c r="AZ1107" s="8"/>
      <c r="BA1107" s="8"/>
      <c r="BB1107" s="8"/>
      <c r="BC1107" s="8" t="s">
        <v>101</v>
      </c>
      <c r="BD1107" s="8"/>
      <c r="BE1107" s="8"/>
      <c r="BF1107" s="8"/>
      <c r="BG1107" s="8"/>
      <c r="BH1107" s="8" t="s">
        <v>96</v>
      </c>
      <c r="BI1107" s="8"/>
      <c r="BJ1107" s="8"/>
      <c r="BK1107" s="8"/>
      <c r="BL1107" s="8"/>
      <c r="BM1107" s="8" t="s">
        <v>102</v>
      </c>
      <c r="BN1107" s="8"/>
      <c r="BO1107" s="8"/>
      <c r="BP1107" s="8"/>
      <c r="BU1107" s="8"/>
      <c r="BV1107" s="8"/>
      <c r="BW1107" s="8"/>
      <c r="BX1107" s="28"/>
      <c r="BY1107" s="17"/>
      <c r="BZ1107" s="17"/>
      <c r="CA1107" s="8"/>
    </row>
    <row r="1108" spans="2:79" ht="18.649999999999999" customHeight="1" thickBot="1">
      <c r="B1108" s="16"/>
      <c r="D1108" s="250" t="s">
        <v>22</v>
      </c>
      <c r="E1108" s="251"/>
      <c r="F1108" s="252" t="s">
        <v>23</v>
      </c>
      <c r="G1108" s="253"/>
      <c r="H1108" s="123"/>
      <c r="I1108" s="242" t="s">
        <v>1</v>
      </c>
      <c r="J1108" s="243"/>
      <c r="K1108" s="244" t="s">
        <v>2</v>
      </c>
      <c r="L1108" s="245"/>
      <c r="M1108" s="123"/>
      <c r="N1108" s="242" t="s">
        <v>43</v>
      </c>
      <c r="O1108" s="243"/>
      <c r="P1108" s="244" t="s">
        <v>44</v>
      </c>
      <c r="Q1108" s="245"/>
      <c r="R1108" s="123"/>
      <c r="S1108" s="242" t="s">
        <v>32</v>
      </c>
      <c r="T1108" s="243"/>
      <c r="U1108" s="244" t="s">
        <v>33</v>
      </c>
      <c r="V1108" s="245"/>
      <c r="W1108" s="123"/>
      <c r="X1108" s="242" t="s">
        <v>45</v>
      </c>
      <c r="Y1108" s="243"/>
      <c r="Z1108" s="244" t="s">
        <v>46</v>
      </c>
      <c r="AA1108" s="245"/>
      <c r="AB1108" s="127"/>
      <c r="AC1108" s="242" t="s">
        <v>62</v>
      </c>
      <c r="AD1108" s="243"/>
      <c r="AE1108" s="244" t="s">
        <v>3</v>
      </c>
      <c r="AF1108" s="245"/>
      <c r="AG1108" s="123"/>
      <c r="AH1108" s="242" t="s">
        <v>76</v>
      </c>
      <c r="AI1108" s="243"/>
      <c r="AJ1108" s="244" t="s">
        <v>77</v>
      </c>
      <c r="AK1108" s="245"/>
      <c r="AL1108" s="127"/>
      <c r="AM1108" s="242" t="s">
        <v>64</v>
      </c>
      <c r="AN1108" s="243"/>
      <c r="AO1108" s="244" t="s">
        <v>65</v>
      </c>
      <c r="AP1108" s="245"/>
      <c r="AQ1108" s="123"/>
      <c r="AR1108" s="242" t="s">
        <v>80</v>
      </c>
      <c r="AS1108" s="243"/>
      <c r="AT1108" s="244" t="s">
        <v>81</v>
      </c>
      <c r="AU1108" s="245"/>
      <c r="AV1108" s="127"/>
      <c r="AW1108" s="242" t="s">
        <v>68</v>
      </c>
      <c r="AX1108" s="243"/>
      <c r="AY1108" s="244" t="s">
        <v>69</v>
      </c>
      <c r="AZ1108" s="245"/>
      <c r="BA1108" s="123"/>
      <c r="BB1108" s="246" t="s">
        <v>84</v>
      </c>
      <c r="BC1108" s="247"/>
      <c r="BD1108" s="248" t="s">
        <v>85</v>
      </c>
      <c r="BE1108" s="249"/>
      <c r="BF1108" s="127"/>
      <c r="BG1108" s="242" t="s">
        <v>72</v>
      </c>
      <c r="BH1108" s="243"/>
      <c r="BI1108" s="244" t="s">
        <v>73</v>
      </c>
      <c r="BJ1108" s="245"/>
      <c r="BK1108" s="123"/>
      <c r="BL1108" s="242" t="s">
        <v>88</v>
      </c>
      <c r="BM1108" s="243"/>
      <c r="BN1108" s="244" t="s">
        <v>89</v>
      </c>
      <c r="BO1108" s="245"/>
      <c r="BP1108" s="123"/>
      <c r="BQ1108" s="19" t="s">
        <v>165</v>
      </c>
      <c r="BS1108" s="63" t="s">
        <v>120</v>
      </c>
      <c r="BT1108" s="4"/>
      <c r="BU1108" s="8"/>
      <c r="BV1108" s="8"/>
      <c r="BW1108" s="8"/>
      <c r="BX1108" s="28"/>
      <c r="BY1108" s="17"/>
      <c r="BZ1108" s="17"/>
      <c r="CA1108" s="8"/>
    </row>
    <row r="1109" spans="2:79" ht="18.649999999999999" customHeight="1" thickTop="1" thickBot="1">
      <c r="B1109" s="39">
        <v>3.1</v>
      </c>
      <c r="D1109" s="25">
        <f t="shared" ref="D1109" si="11002">COS($F$8*$B1109)</f>
        <v>0.51521784466138032</v>
      </c>
      <c r="E1109" s="26">
        <v>0</v>
      </c>
      <c r="F1109" s="10">
        <v>0</v>
      </c>
      <c r="G1109" s="85">
        <f t="shared" ref="G1109" si="11003">$E$8*SIN($B1109*$F$8)</f>
        <v>2.5711777754333394</v>
      </c>
      <c r="I1109" s="21">
        <v>1</v>
      </c>
      <c r="J1109" s="24">
        <v>0</v>
      </c>
      <c r="K1109" s="22">
        <v>0</v>
      </c>
      <c r="L1109" s="23">
        <v>0</v>
      </c>
      <c r="N1109" s="21">
        <f t="shared" ref="N1109" si="11004">D1109*I1109+F1109*I1112-E1109*J1109-G1109*J1112</f>
        <v>3.5937981510122192</v>
      </c>
      <c r="O1109" s="24">
        <f t="shared" ref="O1109" si="11005">(D1109*J1109+E1109*I1109+F1109*J1112+G1109*I1112)</f>
        <v>0</v>
      </c>
      <c r="P1109" s="22">
        <f t="shared" ref="P1109" si="11006">D1109*K1109+F1109*K1112-E1109*L1109-G1109*L1112</f>
        <v>0</v>
      </c>
      <c r="Q1109" s="23">
        <f t="shared" ref="Q1109" si="11007">(D1109*L1109+E1109*K1109+F1109*L1112+G1109*K1112)</f>
        <v>2.5711777754333394</v>
      </c>
      <c r="S1109" s="25">
        <f t="shared" ref="S1109" si="11008">COS($U$8*$B1109)</f>
        <v>-0.22397415397642587</v>
      </c>
      <c r="T1109" s="26">
        <v>0</v>
      </c>
      <c r="U1109" s="10">
        <v>0</v>
      </c>
      <c r="V1109" s="85">
        <f t="shared" ref="V1109" si="11009">$T$8*SIN($B1109*$U$8)</f>
        <v>2.9237852529135751</v>
      </c>
      <c r="X1109" s="21">
        <f t="shared" ref="X1109" si="11010">N1109*S1109+P1109*S1112-O1109*T1109-Q1109*T1112</f>
        <v>-1.6402036407051308</v>
      </c>
      <c r="Y1109" s="24">
        <f t="shared" ref="Y1109" si="11011">(N1109*T1109+O1109*S1109+P1109*T1112+Q1109*S1112)</f>
        <v>0</v>
      </c>
      <c r="Z1109" s="22">
        <f t="shared" ref="Z1109" si="11012">N1109*U1109+P1109*U1112-O1109*V1109-Q1109*V1112</f>
        <v>0</v>
      </c>
      <c r="AA1109" s="23">
        <f t="shared" ref="AA1109" si="11013">(N1109*V1109+O1109*U1109+P1109*V1112+Q1109*U1112)</f>
        <v>9.9316166689019276</v>
      </c>
      <c r="AB1109" s="8"/>
      <c r="AC1109" s="21">
        <v>1</v>
      </c>
      <c r="AD1109" s="24">
        <v>0</v>
      </c>
      <c r="AE1109" s="22">
        <v>0</v>
      </c>
      <c r="AF1109" s="23">
        <v>0</v>
      </c>
      <c r="AH1109" s="21">
        <f t="shared" ref="AH1109" si="11014">X1109*AC1109+Z1109*AC1112-Y1109*AD1109-AA1109*AD1112</f>
        <v>6.4068114423300848</v>
      </c>
      <c r="AI1109" s="24">
        <f t="shared" ref="AI1109" si="11015">(X1109*AD1109+Y1109*AC1109+Z1109*AD1112+AA1109*AC1112)</f>
        <v>0</v>
      </c>
      <c r="AJ1109" s="22">
        <f t="shared" ref="AJ1109" si="11016">X1109*AE1109+Z1109*AE1112-Y1109*AF1109-AA1109*AF1112</f>
        <v>0</v>
      </c>
      <c r="AK1109" s="23">
        <f t="shared" ref="AK1109" si="11017">(X1109*AF1109+Y1109*AE1109+Z1109*AF1112+AA1109*AE1112)</f>
        <v>9.9316166689019276</v>
      </c>
      <c r="AL1109" s="8"/>
      <c r="AM1109" s="25">
        <f t="shared" ref="AM1109" si="11018">COS($AO$8*$B1109)</f>
        <v>-0.22397415397642587</v>
      </c>
      <c r="AN1109" s="26">
        <v>0</v>
      </c>
      <c r="AO1109" s="10">
        <v>0</v>
      </c>
      <c r="AP1109" s="85">
        <f t="shared" ref="AP1109" si="11019">$AN$8*SIN($B1109*$AO$8)</f>
        <v>2.9237852529135751</v>
      </c>
      <c r="AR1109" s="21">
        <f t="shared" ref="AR1109" si="11020">AH1109*AM1109+AJ1109*AM1112-AI1109*AN1109-AK1109*AN1112</f>
        <v>-4.6613951007185985</v>
      </c>
      <c r="AS1109" s="24">
        <f t="shared" ref="AS1109" si="11021">(AH1109*AN1109+AI1109*AM1109+AJ1109*AN1112+AK1109*AM1112)</f>
        <v>0</v>
      </c>
      <c r="AT1109" s="22">
        <f t="shared" ref="AT1109" si="11022">AH1109*AO1109+AJ1109*AO1112-AI1109*AP1109-AK1109*AP1112</f>
        <v>0</v>
      </c>
      <c r="AU1109" s="23">
        <f t="shared" ref="AU1109" si="11023">(AH1109*AP1109+AI1109*AO1109+AJ1109*AP1112+AK1109*AO1112)</f>
        <v>16.507715372247176</v>
      </c>
      <c r="AV1109" s="8"/>
      <c r="AW1109" s="21">
        <v>1</v>
      </c>
      <c r="AX1109" s="24">
        <v>0</v>
      </c>
      <c r="AY1109" s="22">
        <v>0</v>
      </c>
      <c r="AZ1109" s="23">
        <v>0</v>
      </c>
      <c r="BB1109" s="21">
        <f t="shared" ref="BB1109" si="11024">AR1109*AW1109+AT1109*AW1112-AS1109*AX1109-AU1109*AX1112</f>
        <v>15.103993326878575</v>
      </c>
      <c r="BC1109" s="24">
        <f t="shared" ref="BC1109" si="11025">(AR1109*AX1109+AS1109*AW1109+AT1109*AX1112+AU1109*AW1112)</f>
        <v>0</v>
      </c>
      <c r="BD1109" s="22">
        <f t="shared" ref="BD1109" si="11026">AR1109*AY1109+AT1109*AY1112-AS1109*AZ1109-AU1109*AZ1112</f>
        <v>0</v>
      </c>
      <c r="BE1109" s="23">
        <f t="shared" ref="BE1109" si="11027">(AR1109*AZ1109+AS1109*AY1109+AT1109*AZ1112+AU1109*AY1112)</f>
        <v>16.507715372247176</v>
      </c>
      <c r="BF1109" s="8"/>
      <c r="BG1109" s="25">
        <f t="shared" ref="BG1109" si="11028">COS($BI$8*$B1109)</f>
        <v>0.51518932566377806</v>
      </c>
      <c r="BH1109" s="26">
        <v>0</v>
      </c>
      <c r="BI1109" s="10">
        <v>0</v>
      </c>
      <c r="BJ1109" s="85">
        <f t="shared" ref="BJ1109" si="11029">$BH$8*SIN($B1109*$BI$8)</f>
        <v>2.5712292057494439</v>
      </c>
      <c r="BL1109" s="21">
        <f t="shared" ref="BL1109" si="11030">BB1109*BG1109+BD1109*BG1112-BC1109*BH1109-BE1109*BH1112</f>
        <v>3.0652917052024442</v>
      </c>
      <c r="BM1109" s="24">
        <f t="shared" ref="BM1109" si="11031">(BB1109*BH1109+BC1109*BG1109+BD1109*BH1112+BE1109*BG1112)</f>
        <v>0</v>
      </c>
      <c r="BN1109" s="22">
        <f t="shared" ref="BN1109" si="11032">BB1109*BI1109+BD1109*BI1112-BC1109*BJ1109-BE1109*BJ1112</f>
        <v>0</v>
      </c>
      <c r="BO1109" s="23">
        <f t="shared" ref="BO1109" si="11033">(BB1109*BJ1109+BC1109*BI1109+BD1109*BJ1112+BE1109*BI1112)</f>
        <v>47.340427516392502</v>
      </c>
      <c r="BQ1109" s="27">
        <f t="shared" ref="BQ1109" si="11034">20*LOG((2*$BL$8)/(($BL$8*BL1109+BN1109+$BL$8*BL1112+BN1112)^2+($BL$8*BM1109+BO1109+$BL$8*BM1112+BO1112)^2)^0.5)</f>
        <v>-27.524216459228615</v>
      </c>
      <c r="BS1109" s="64">
        <f t="shared" ref="BS1109" si="11035">((BL1109^2+BM1109^2)/(BL1112^2+BM1112^2))^0.5</f>
        <v>17.280042895804218</v>
      </c>
      <c r="BT1109" s="4"/>
      <c r="BU1109" s="8"/>
      <c r="BV1109" s="8"/>
      <c r="BW1109" s="8"/>
      <c r="BX1109" s="28"/>
      <c r="BY1109" s="17"/>
      <c r="BZ1109" s="17"/>
      <c r="CA1109" s="8"/>
    </row>
    <row r="1110" spans="2:79" ht="18.649999999999999" customHeight="1" thickBot="1">
      <c r="D1110" s="25"/>
      <c r="E1110" s="10"/>
      <c r="F1110" s="10"/>
      <c r="G1110" s="31"/>
      <c r="I1110" s="29"/>
      <c r="L1110" s="30"/>
      <c r="N1110" s="29"/>
      <c r="Q1110" s="30"/>
      <c r="S1110" s="29"/>
      <c r="V1110" s="30"/>
      <c r="X1110" s="29"/>
      <c r="AA1110" s="30"/>
      <c r="AC1110" s="29"/>
      <c r="AF1110" s="30"/>
      <c r="AH1110" s="29"/>
      <c r="AK1110" s="30"/>
      <c r="AM1110" s="29"/>
      <c r="AP1110" s="30"/>
      <c r="AR1110" s="29"/>
      <c r="AU1110" s="30"/>
      <c r="AW1110" s="29"/>
      <c r="AZ1110" s="30"/>
      <c r="BB1110" s="29"/>
      <c r="BE1110" s="30"/>
      <c r="BG1110" s="29"/>
      <c r="BJ1110" s="30"/>
      <c r="BL1110" s="29"/>
      <c r="BO1110" s="30"/>
      <c r="BS1110" s="65"/>
      <c r="BT1110" s="65"/>
      <c r="BU1110" s="8"/>
      <c r="BV1110" s="8"/>
      <c r="BW1110" s="8"/>
      <c r="BX1110" s="28"/>
      <c r="BY1110" s="17"/>
      <c r="BZ1110" s="17"/>
      <c r="CA1110" s="8"/>
    </row>
    <row r="1111" spans="2:79" ht="18.649999999999999" customHeight="1" thickBot="1">
      <c r="D1111" s="254" t="s">
        <v>24</v>
      </c>
      <c r="E1111" s="255"/>
      <c r="F1111" s="256" t="s">
        <v>25</v>
      </c>
      <c r="G1111" s="257"/>
      <c r="H1111" s="123"/>
      <c r="I1111" s="242" t="s">
        <v>4</v>
      </c>
      <c r="J1111" s="243"/>
      <c r="K1111" s="244" t="s">
        <v>5</v>
      </c>
      <c r="L1111" s="245"/>
      <c r="M1111" s="123"/>
      <c r="N1111" s="242" t="s">
        <v>6</v>
      </c>
      <c r="O1111" s="243"/>
      <c r="P1111" s="244" t="s">
        <v>7</v>
      </c>
      <c r="Q1111" s="245"/>
      <c r="R1111" s="123"/>
      <c r="S1111" s="242" t="s">
        <v>34</v>
      </c>
      <c r="T1111" s="243"/>
      <c r="U1111" s="244" t="s">
        <v>35</v>
      </c>
      <c r="V1111" s="245"/>
      <c r="W1111" s="123"/>
      <c r="X1111" s="242" t="s">
        <v>47</v>
      </c>
      <c r="Y1111" s="243"/>
      <c r="Z1111" s="244" t="s">
        <v>48</v>
      </c>
      <c r="AA1111" s="245"/>
      <c r="AB1111" s="127"/>
      <c r="AC1111" s="242" t="s">
        <v>63</v>
      </c>
      <c r="AD1111" s="243"/>
      <c r="AE1111" s="244" t="s">
        <v>8</v>
      </c>
      <c r="AF1111" s="245"/>
      <c r="AG1111" s="123"/>
      <c r="AH1111" s="242" t="s">
        <v>78</v>
      </c>
      <c r="AI1111" s="243"/>
      <c r="AJ1111" s="244" t="s">
        <v>79</v>
      </c>
      <c r="AK1111" s="245"/>
      <c r="AL1111" s="127"/>
      <c r="AM1111" s="242" t="s">
        <v>67</v>
      </c>
      <c r="AN1111" s="243"/>
      <c r="AO1111" s="244" t="s">
        <v>66</v>
      </c>
      <c r="AP1111" s="245"/>
      <c r="AQ1111" s="123"/>
      <c r="AR1111" s="242" t="s">
        <v>83</v>
      </c>
      <c r="AS1111" s="243"/>
      <c r="AT1111" s="244" t="s">
        <v>82</v>
      </c>
      <c r="AU1111" s="245"/>
      <c r="AV1111" s="127"/>
      <c r="AW1111" s="242" t="s">
        <v>71</v>
      </c>
      <c r="AX1111" s="243"/>
      <c r="AY1111" s="244" t="s">
        <v>70</v>
      </c>
      <c r="AZ1111" s="245"/>
      <c r="BA1111" s="123"/>
      <c r="BB1111" s="124" t="s">
        <v>87</v>
      </c>
      <c r="BC1111" s="125"/>
      <c r="BD1111" s="122" t="s">
        <v>86</v>
      </c>
      <c r="BE1111" s="126"/>
      <c r="BF1111" s="127"/>
      <c r="BG1111" s="242" t="s">
        <v>74</v>
      </c>
      <c r="BH1111" s="243"/>
      <c r="BI1111" s="244" t="s">
        <v>75</v>
      </c>
      <c r="BJ1111" s="245"/>
      <c r="BK1111" s="123"/>
      <c r="BL1111" s="242" t="s">
        <v>91</v>
      </c>
      <c r="BM1111" s="243"/>
      <c r="BN1111" s="244" t="s">
        <v>90</v>
      </c>
      <c r="BO1111" s="245"/>
      <c r="BP1111" s="123"/>
      <c r="BQ1111" s="35" t="s">
        <v>166</v>
      </c>
      <c r="BS1111" s="66" t="s">
        <v>121</v>
      </c>
      <c r="BT1111" s="65"/>
      <c r="BU1111" s="28"/>
      <c r="BV1111" s="28"/>
      <c r="BW1111" s="28"/>
      <c r="BX1111" s="28"/>
    </row>
    <row r="1112" spans="2:79" ht="18.649999999999999" customHeight="1" thickTop="1" thickBot="1">
      <c r="D1112" s="15">
        <v>0</v>
      </c>
      <c r="E1112" s="145">
        <f t="shared" ref="E1112" si="11036">(1/$E$8)*SIN($B1109*$F$8)</f>
        <v>0.28568641949259321</v>
      </c>
      <c r="F1112" s="15">
        <f t="shared" ref="F1112" si="11037">COS($F$8*$B1109)</f>
        <v>0.51521784466138032</v>
      </c>
      <c r="G1112" s="37">
        <v>0</v>
      </c>
      <c r="I1112" s="21">
        <v>0</v>
      </c>
      <c r="J1112" s="24">
        <f t="shared" ref="J1112" si="11038">(TAN($K$8*$B1109))/$J$8</f>
        <v>-1.1973424536278841</v>
      </c>
      <c r="K1112" s="22">
        <v>1</v>
      </c>
      <c r="L1112" s="23">
        <v>0</v>
      </c>
      <c r="N1112" s="21">
        <f t="shared" ref="N1112" si="11039">D1112*I1109+F1112*I1112-E1112*J1109-G1112*J1112</f>
        <v>0</v>
      </c>
      <c r="O1112" s="24">
        <f t="shared" ref="O1112" si="11040">(D1112*J1109+E1112*I1109+F1112*J1112+G1112*I1112)</f>
        <v>-0.33120577878713398</v>
      </c>
      <c r="P1112" s="22">
        <f t="shared" ref="P1112" si="11041">D1112*K1109+F1112*K1112-E1112*L1109-G1112*L1112</f>
        <v>0.51521784466138032</v>
      </c>
      <c r="Q1112" s="23">
        <f t="shared" ref="Q1112" si="11042">(D1112*L1109+E1112*K1109+F1112*L1112+G1112*K1112)</f>
        <v>0</v>
      </c>
      <c r="S1112" s="15">
        <v>0</v>
      </c>
      <c r="T1112" s="145">
        <f t="shared" ref="T1112" si="11043">(1/$T$8)*SIN($B1109*$U$8)</f>
        <v>0.3248650281015083</v>
      </c>
      <c r="U1112" s="15">
        <f t="shared" ref="U1112" si="11044">COS($U$8*$B1109)</f>
        <v>-0.22397415397642587</v>
      </c>
      <c r="V1112" s="37">
        <v>0</v>
      </c>
      <c r="X1112" s="21">
        <f t="shared" ref="X1112" si="11045">N1112*S1109+P1112*S1112-O1112*T1109-Q1112*T1112</f>
        <v>0</v>
      </c>
      <c r="Y1112" s="24">
        <f t="shared" ref="Y1112" si="11046">(N1112*T1109+O1112*S1109+P1112*T1112+Q1112*S1112)</f>
        <v>0.24155779368026942</v>
      </c>
      <c r="Z1112" s="22">
        <f t="shared" ref="Z1112" si="11047">N1112*U1109+P1112*U1112-O1112*V1109-Q1112*V1112</f>
        <v>0.85297909082598788</v>
      </c>
      <c r="AA1112" s="23">
        <f t="shared" ref="AA1112" si="11048">(N1112*V1109+O1112*U1109+P1112*V1112+Q1112*U1112)</f>
        <v>0</v>
      </c>
      <c r="AB1112" s="8"/>
      <c r="AC1112" s="21">
        <v>0</v>
      </c>
      <c r="AD1112" s="24">
        <f t="shared" ref="AD1112" si="11049">(TAN($AE$8*$B1109))/$AD$8</f>
        <v>-0.81024221446566569</v>
      </c>
      <c r="AE1112" s="22">
        <v>1</v>
      </c>
      <c r="AF1112" s="23">
        <v>0</v>
      </c>
      <c r="AH1112" s="21">
        <f t="shared" ref="AH1112" si="11050">X1112*AC1109+Z1112*AC1112-Y1112*AD1109-AA1112*AD1112</f>
        <v>0</v>
      </c>
      <c r="AI1112" s="24">
        <f t="shared" ref="AI1112" si="11051">(X1112*AD1109+Y1112*AC1109+Z1112*AD1112+AA1112*AC1112)</f>
        <v>-0.44956187376348922</v>
      </c>
      <c r="AJ1112" s="22">
        <f t="shared" ref="AJ1112" si="11052">X1112*AE1109+Z1112*AE1112-Y1112*AF1109-AA1112*AF1112</f>
        <v>0.85297909082598788</v>
      </c>
      <c r="AK1112" s="23">
        <f t="shared" ref="AK1112" si="11053">(X1112*AF1109+Y1112*AE1109+Z1112*AF1112+AA1112*AE1112)</f>
        <v>0</v>
      </c>
      <c r="AL1112" s="8"/>
      <c r="AM1112" s="15">
        <v>0</v>
      </c>
      <c r="AN1112" s="85">
        <f t="shared" ref="AN1112" si="11054">(1/$AN$8)*SIN($B1109*$AO$8)</f>
        <v>0.3248650281015083</v>
      </c>
      <c r="AO1112" s="25">
        <f t="shared" ref="AO1112" si="11055">COS($AO$8*$B1109)</f>
        <v>-0.22397415397642587</v>
      </c>
      <c r="AP1112" s="37">
        <v>0</v>
      </c>
      <c r="AR1112" s="21">
        <f t="shared" ref="AR1112" si="11056">AH1112*AM1109+AJ1112*AM1112-AI1112*AN1109-AK1112*AN1112</f>
        <v>0</v>
      </c>
      <c r="AS1112" s="24">
        <f t="shared" ref="AS1112" si="11057">(AH1112*AN1109+AI1112*AM1109+AJ1112*AN1112+AK1112*AM1112)</f>
        <v>0.37779331664741783</v>
      </c>
      <c r="AT1112" s="22">
        <f t="shared" ref="AT1112" si="11058">AH1112*AO1109+AJ1112*AO1112-AI1112*AP1109-AK1112*AP1112</f>
        <v>1.1233771065545526</v>
      </c>
      <c r="AU1112" s="23">
        <f t="shared" ref="AU1112" si="11059">(AH1112*AP1109+AI1112*AO1109+AJ1112*AP1112+AK1112*AO1112)</f>
        <v>0</v>
      </c>
      <c r="AV1112" s="8"/>
      <c r="AW1112" s="21">
        <v>0</v>
      </c>
      <c r="AX1112" s="24">
        <f t="shared" ref="AX1112" si="11060">(TAN($AY$8*$B1109))/$AX$8</f>
        <v>-1.1973424536278841</v>
      </c>
      <c r="AY1112" s="22">
        <v>1</v>
      </c>
      <c r="AZ1112" s="23">
        <v>0</v>
      </c>
      <c r="BB1112" s="21">
        <f t="shared" ref="BB1112" si="11061">AR1112*AW1109+AT1112*AW1112-AS1112*AX1109-AU1112*AX1112</f>
        <v>0</v>
      </c>
      <c r="BC1112" s="24">
        <f t="shared" ref="BC1112" si="11062">(AR1112*AX1109+AS1112*AW1109+AT1112*AX1112+AU1112*AW1112)</f>
        <v>-0.96727378446400314</v>
      </c>
      <c r="BD1112" s="22">
        <f t="shared" ref="BD1112" si="11063">AR1112*AY1109+AT1112*AY1112-AS1112*AZ1109-AU1112*AZ1112</f>
        <v>1.1233771065545526</v>
      </c>
      <c r="BE1112" s="23">
        <f t="shared" ref="BE1112" si="11064">(AR1112*AZ1109+AS1112*AY1109+AT1112*AZ1112+AU1112*AY1112)</f>
        <v>0</v>
      </c>
      <c r="BF1112" s="8"/>
      <c r="BG1112" s="15">
        <v>0</v>
      </c>
      <c r="BH1112" s="85">
        <f t="shared" ref="BH1112" si="11065">(1/$BH$8)*SIN($B1109*$BI$8)</f>
        <v>0.28569213397216042</v>
      </c>
      <c r="BI1112" s="25">
        <f t="shared" ref="BI1112" si="11066">COS($BI$8*$B1109)</f>
        <v>0.51518932566377806</v>
      </c>
      <c r="BJ1112" s="37">
        <v>0</v>
      </c>
      <c r="BL1112" s="21">
        <f t="shared" ref="BL1112" si="11067">BB1112*BG1109+BD1112*BG1112-BC1112*BH1109-BE1112*BH1112</f>
        <v>0</v>
      </c>
      <c r="BM1112" s="24">
        <f t="shared" ref="BM1112" si="11068">(BB1112*BH1109+BC1112*BG1109+BD1112*BH1112+BE1112*BG1112)</f>
        <v>-0.1773891259232192</v>
      </c>
      <c r="BN1112" s="22">
        <f t="shared" ref="BN1112" si="11069">BB1112*BI1109+BD1112*BI1112-BC1112*BJ1109-BE1112*BJ1112</f>
        <v>3.0658344985616037</v>
      </c>
      <c r="BO1112" s="23">
        <f t="shared" ref="BO1112" si="11070">(BB1112*BJ1109+BC1112*BI1109+BD1112*BJ1112+BE1112*BI1112)</f>
        <v>0</v>
      </c>
      <c r="BQ1112" s="38">
        <f t="shared" ref="BQ1112" si="11071">(180/PI())*ATAN(-1*(($BL$8*BM1109+BO1109+$BL$8*BM1112+BO1112)/($BL$8*BL1109+BN1109+$BL$8*BL1112+BN1112)))</f>
        <v>-82.593170048269641</v>
      </c>
      <c r="BS1112" s="67">
        <f t="shared" ref="BS1112" si="11072">20*LOG(((($BL$8*BL1109+BN1109-$BL$8*BL1112-BN1112)^2+($BL$8*BM1109+BO1109-$BL$8*BM1112-BO1112)^2)/(($BL$8*BL1109+BN1109+$BL$8*BL1112+BN1112)^2+($BL$8*BM1109+BO1109+$BL$8*BM1112+BO1112)^2))^0.5)</f>
        <v>-7.6868242205912311E-3</v>
      </c>
      <c r="BT1112" s="65"/>
      <c r="BU1112" s="28"/>
      <c r="BV1112" s="28"/>
      <c r="BW1112" s="28"/>
      <c r="BX1112" s="28"/>
    </row>
    <row r="1113" spans="2:79" ht="18.649999999999999" customHeight="1">
      <c r="BS1113" s="32"/>
    </row>
    <row r="1114" spans="2:79" ht="18.649999999999999" customHeight="1" thickBot="1">
      <c r="D1114" s="8"/>
      <c r="E1114" s="8" t="s">
        <v>93</v>
      </c>
      <c r="F1114" s="8"/>
      <c r="G1114" s="8"/>
      <c r="H1114" s="8"/>
      <c r="I1114" s="8"/>
      <c r="J1114" s="8" t="s">
        <v>94</v>
      </c>
      <c r="K1114" s="8"/>
      <c r="L1114" s="8"/>
      <c r="M1114" s="8"/>
      <c r="N1114" s="8"/>
      <c r="O1114" s="8" t="s">
        <v>95</v>
      </c>
      <c r="P1114" s="8"/>
      <c r="Q1114" s="8"/>
      <c r="R1114" s="8"/>
      <c r="S1114" s="8"/>
      <c r="T1114" s="8" t="s">
        <v>96</v>
      </c>
      <c r="U1114" s="8"/>
      <c r="V1114" s="8"/>
      <c r="W1114" s="8"/>
      <c r="X1114" s="8"/>
      <c r="Y1114" s="8" t="s">
        <v>97</v>
      </c>
      <c r="Z1114" s="8"/>
      <c r="AA1114" s="8"/>
      <c r="AB1114" s="8"/>
      <c r="AC1114" s="8"/>
      <c r="AD1114" s="8" t="s">
        <v>98</v>
      </c>
      <c r="AE1114" s="8"/>
      <c r="AF1114" s="8"/>
      <c r="AG1114" s="8"/>
      <c r="AH1114" s="8"/>
      <c r="AI1114" s="8" t="s">
        <v>99</v>
      </c>
      <c r="AJ1114" s="8"/>
      <c r="AK1114" s="8"/>
      <c r="AL1114" s="8"/>
      <c r="AM1114" s="8"/>
      <c r="AN1114" s="8" t="s">
        <v>96</v>
      </c>
      <c r="AO1114" s="8"/>
      <c r="AP1114" s="8"/>
      <c r="AQ1114" s="8"/>
      <c r="AR1114" s="8"/>
      <c r="AS1114" s="8" t="s">
        <v>100</v>
      </c>
      <c r="AT1114" s="8"/>
      <c r="AU1114" s="8"/>
      <c r="AV1114" s="8"/>
      <c r="AW1114" s="8"/>
      <c r="AX1114" s="8" t="s">
        <v>94</v>
      </c>
      <c r="AY1114" s="8"/>
      <c r="AZ1114" s="8"/>
      <c r="BA1114" s="8"/>
      <c r="BB1114" s="8"/>
      <c r="BC1114" s="8" t="s">
        <v>101</v>
      </c>
      <c r="BD1114" s="8"/>
      <c r="BE1114" s="8"/>
      <c r="BF1114" s="8"/>
      <c r="BG1114" s="8"/>
      <c r="BH1114" s="8" t="s">
        <v>96</v>
      </c>
      <c r="BI1114" s="8"/>
      <c r="BJ1114" s="8"/>
      <c r="BK1114" s="8"/>
      <c r="BL1114" s="8"/>
      <c r="BM1114" s="8" t="s">
        <v>102</v>
      </c>
      <c r="BN1114" s="8"/>
      <c r="BO1114" s="8"/>
      <c r="BP1114" s="8"/>
    </row>
    <row r="1115" spans="2:79" ht="18.649999999999999" customHeight="1" thickBot="1">
      <c r="B1115" s="16"/>
      <c r="D1115" s="250" t="s">
        <v>22</v>
      </c>
      <c r="E1115" s="251"/>
      <c r="F1115" s="252" t="s">
        <v>23</v>
      </c>
      <c r="G1115" s="253"/>
      <c r="H1115" s="123"/>
      <c r="I1115" s="242" t="s">
        <v>1</v>
      </c>
      <c r="J1115" s="243"/>
      <c r="K1115" s="244" t="s">
        <v>2</v>
      </c>
      <c r="L1115" s="245"/>
      <c r="M1115" s="123"/>
      <c r="N1115" s="242" t="s">
        <v>43</v>
      </c>
      <c r="O1115" s="243"/>
      <c r="P1115" s="244" t="s">
        <v>44</v>
      </c>
      <c r="Q1115" s="245"/>
      <c r="R1115" s="123"/>
      <c r="S1115" s="242" t="s">
        <v>32</v>
      </c>
      <c r="T1115" s="243"/>
      <c r="U1115" s="244" t="s">
        <v>33</v>
      </c>
      <c r="V1115" s="245"/>
      <c r="W1115" s="123"/>
      <c r="X1115" s="242" t="s">
        <v>45</v>
      </c>
      <c r="Y1115" s="243"/>
      <c r="Z1115" s="244" t="s">
        <v>46</v>
      </c>
      <c r="AA1115" s="245"/>
      <c r="AB1115" s="127"/>
      <c r="AC1115" s="242" t="s">
        <v>62</v>
      </c>
      <c r="AD1115" s="243"/>
      <c r="AE1115" s="244" t="s">
        <v>3</v>
      </c>
      <c r="AF1115" s="245"/>
      <c r="AG1115" s="123"/>
      <c r="AH1115" s="242" t="s">
        <v>76</v>
      </c>
      <c r="AI1115" s="243"/>
      <c r="AJ1115" s="244" t="s">
        <v>77</v>
      </c>
      <c r="AK1115" s="245"/>
      <c r="AL1115" s="127"/>
      <c r="AM1115" s="242" t="s">
        <v>64</v>
      </c>
      <c r="AN1115" s="243"/>
      <c r="AO1115" s="244" t="s">
        <v>65</v>
      </c>
      <c r="AP1115" s="245"/>
      <c r="AQ1115" s="123"/>
      <c r="AR1115" s="242" t="s">
        <v>80</v>
      </c>
      <c r="AS1115" s="243"/>
      <c r="AT1115" s="244" t="s">
        <v>81</v>
      </c>
      <c r="AU1115" s="245"/>
      <c r="AV1115" s="127"/>
      <c r="AW1115" s="242" t="s">
        <v>68</v>
      </c>
      <c r="AX1115" s="243"/>
      <c r="AY1115" s="244" t="s">
        <v>69</v>
      </c>
      <c r="AZ1115" s="245"/>
      <c r="BA1115" s="123"/>
      <c r="BB1115" s="246" t="s">
        <v>84</v>
      </c>
      <c r="BC1115" s="247"/>
      <c r="BD1115" s="248" t="s">
        <v>85</v>
      </c>
      <c r="BE1115" s="249"/>
      <c r="BF1115" s="127"/>
      <c r="BG1115" s="242" t="s">
        <v>72</v>
      </c>
      <c r="BH1115" s="243"/>
      <c r="BI1115" s="244" t="s">
        <v>73</v>
      </c>
      <c r="BJ1115" s="245"/>
      <c r="BK1115" s="123"/>
      <c r="BL1115" s="242" t="s">
        <v>88</v>
      </c>
      <c r="BM1115" s="243"/>
      <c r="BN1115" s="244" t="s">
        <v>89</v>
      </c>
      <c r="BO1115" s="245"/>
      <c r="BP1115" s="123"/>
      <c r="BQ1115" s="19" t="s">
        <v>165</v>
      </c>
      <c r="BS1115" s="63" t="s">
        <v>120</v>
      </c>
      <c r="BT1115" s="4"/>
      <c r="BU1115" s="28"/>
      <c r="BV1115" s="28"/>
      <c r="BW1115" s="28"/>
      <c r="BX1115" s="28"/>
    </row>
    <row r="1116" spans="2:79" ht="18.649999999999999" customHeight="1" thickTop="1" thickBot="1">
      <c r="B1116" s="39">
        <v>3.12</v>
      </c>
      <c r="D1116" s="25">
        <f t="shared" ref="D1116" si="11073">COS($F$8*$B1116)</f>
        <v>0.50951379812668907</v>
      </c>
      <c r="E1116" s="26">
        <v>0</v>
      </c>
      <c r="F1116" s="10">
        <v>0</v>
      </c>
      <c r="G1116" s="85">
        <f t="shared" ref="G1116" si="11074">$E$8*SIN($B1116*$F$8)</f>
        <v>2.5813874574861169</v>
      </c>
      <c r="I1116" s="21">
        <v>1</v>
      </c>
      <c r="J1116" s="24">
        <v>0</v>
      </c>
      <c r="K1116" s="22">
        <v>0</v>
      </c>
      <c r="L1116" s="23">
        <v>0</v>
      </c>
      <c r="N1116" s="21">
        <f t="shared" ref="N1116" si="11075">D1116*I1116+F1116*I1119-E1116*J1116-G1116*J1119</f>
        <v>3.5026074266945182</v>
      </c>
      <c r="O1116" s="24">
        <f t="shared" ref="O1116" si="11076">(D1116*J1116+E1116*I1116+F1116*J1119+G1116*I1119)</f>
        <v>0</v>
      </c>
      <c r="P1116" s="22">
        <f t="shared" ref="P1116" si="11077">D1116*K1116+F1116*K1119-E1116*L1116-G1116*L1119</f>
        <v>0</v>
      </c>
      <c r="Q1116" s="23">
        <f t="shared" ref="Q1116" si="11078">(D1116*L1116+E1116*K1116+F1116*L1119+G1116*K1119)</f>
        <v>2.5813874574861169</v>
      </c>
      <c r="S1116" s="25">
        <f t="shared" ref="S1116" si="11079">COS($U$8*$B1116)</f>
        <v>-0.23525589919122319</v>
      </c>
      <c r="T1116" s="26">
        <v>0</v>
      </c>
      <c r="U1116" s="10">
        <v>0</v>
      </c>
      <c r="V1116" s="85">
        <f t="shared" ref="V1116" si="11080">$T$8*SIN($B1116*$U$8)</f>
        <v>2.9158003973285895</v>
      </c>
      <c r="X1116" s="21">
        <f t="shared" ref="X1116" si="11081">N1116*S1116+P1116*S1119-O1116*T1116-Q1116*T1119</f>
        <v>-1.6603213457027703</v>
      </c>
      <c r="Y1116" s="24">
        <f t="shared" ref="Y1116" si="11082">(N1116*T1116+O1116*S1116+P1116*T1119+Q1116*S1119)</f>
        <v>0</v>
      </c>
      <c r="Z1116" s="22">
        <f t="shared" ref="Z1116" si="11083">N1116*U1116+P1116*U1119-O1116*V1116-Q1116*V1119</f>
        <v>0</v>
      </c>
      <c r="AA1116" s="23">
        <f t="shared" ref="AA1116" si="11084">(N1116*V1116+O1116*U1116+P1116*V1119+Q1116*U1119)</f>
        <v>9.6056174989701031</v>
      </c>
      <c r="AB1116" s="8"/>
      <c r="AC1116" s="21">
        <v>1</v>
      </c>
      <c r="AD1116" s="24">
        <v>0</v>
      </c>
      <c r="AE1116" s="22">
        <v>0</v>
      </c>
      <c r="AF1116" s="23">
        <v>0</v>
      </c>
      <c r="AH1116" s="21">
        <f t="shared" ref="AH1116" si="11085">X1116*AC1116+Z1116*AC1119-Y1116*AD1116-AA1116*AD1119</f>
        <v>5.818221934837621</v>
      </c>
      <c r="AI1116" s="24">
        <f t="shared" ref="AI1116" si="11086">(X1116*AD1116+Y1116*AC1116+Z1116*AD1119+AA1116*AC1119)</f>
        <v>0</v>
      </c>
      <c r="AJ1116" s="22">
        <f t="shared" ref="AJ1116" si="11087">X1116*AE1116+Z1116*AE1119-Y1116*AF1116-AA1116*AF1119</f>
        <v>0</v>
      </c>
      <c r="AK1116" s="23">
        <f t="shared" ref="AK1116" si="11088">(X1116*AF1116+Y1116*AE1116+Z1116*AF1119+AA1116*AE1119)</f>
        <v>9.6056174989701031</v>
      </c>
      <c r="AL1116" s="8"/>
      <c r="AM1116" s="25">
        <f t="shared" ref="AM1116" si="11089">COS($AO$8*$B1116)</f>
        <v>-0.23525589919122319</v>
      </c>
      <c r="AN1116" s="26">
        <v>0</v>
      </c>
      <c r="AO1116" s="10">
        <v>0</v>
      </c>
      <c r="AP1116" s="85">
        <f t="shared" ref="AP1116" si="11090">$AN$8*SIN($B1116*$AO$8)</f>
        <v>2.9158003973285895</v>
      </c>
      <c r="AR1116" s="21">
        <f t="shared" ref="AR1116" si="11091">AH1116*AM1116+AJ1116*AM1119-AI1116*AN1116-AK1116*AN1119</f>
        <v>-4.4807780685391538</v>
      </c>
      <c r="AS1116" s="24">
        <f t="shared" ref="AS1116" si="11092">(AH1116*AN1116+AI1116*AM1116+AJ1116*AN1119+AK1116*AM1119)</f>
        <v>0</v>
      </c>
      <c r="AT1116" s="22">
        <f t="shared" ref="AT1116" si="11093">AH1116*AO1116+AJ1116*AO1119-AI1116*AP1116-AK1116*AP1119</f>
        <v>0</v>
      </c>
      <c r="AU1116" s="23">
        <f t="shared" ref="AU1116" si="11094">(AH1116*AP1116+AI1116*AO1116+AJ1116*AP1119+AK1116*AO1119)</f>
        <v>14.70499564733829</v>
      </c>
      <c r="AV1116" s="8"/>
      <c r="AW1116" s="21">
        <v>1</v>
      </c>
      <c r="AX1116" s="24">
        <v>0</v>
      </c>
      <c r="AY1116" s="22">
        <v>0</v>
      </c>
      <c r="AZ1116" s="23">
        <v>0</v>
      </c>
      <c r="BB1116" s="21">
        <f t="shared" ref="BB1116" si="11095">AR1116*AW1116+AT1116*AW1119-AS1116*AX1116-AU1116*AX1119</f>
        <v>12.569521239503645</v>
      </c>
      <c r="BC1116" s="24">
        <f t="shared" ref="BC1116" si="11096">(AR1116*AX1116+AS1116*AW1116+AT1116*AX1119+AU1116*AW1119)</f>
        <v>0</v>
      </c>
      <c r="BD1116" s="22">
        <f t="shared" ref="BD1116" si="11097">AR1116*AY1116+AT1116*AY1119-AS1116*AZ1116-AU1116*AZ1119</f>
        <v>0</v>
      </c>
      <c r="BE1116" s="23">
        <f t="shared" ref="BE1116" si="11098">(AR1116*AZ1116+AS1116*AY1116+AT1116*AZ1119+AU1116*AY1119)</f>
        <v>14.70499564733829</v>
      </c>
      <c r="BF1116" s="8"/>
      <c r="BG1116" s="25">
        <f t="shared" ref="BG1116" si="11099">COS($BI$8*$B1116)</f>
        <v>0.50948498116365237</v>
      </c>
      <c r="BH1116" s="26">
        <v>0</v>
      </c>
      <c r="BI1116" s="10">
        <v>0</v>
      </c>
      <c r="BJ1116" s="85">
        <f t="shared" ref="BJ1116" si="11100">$BH$8*SIN($B1116*$BI$8)</f>
        <v>2.5814386465143917</v>
      </c>
      <c r="BL1116" s="21">
        <f t="shared" ref="BL1116" si="11101">BB1116*BG1116+BD1116*BG1119-BC1116*BH1116-BE1116*BH1119</f>
        <v>2.1861996185152011</v>
      </c>
      <c r="BM1116" s="24">
        <f t="shared" ref="BM1116" si="11102">(BB1116*BH1116+BC1116*BG1116+BD1116*BH1119+BE1116*BG1119)</f>
        <v>0</v>
      </c>
      <c r="BN1116" s="22">
        <f t="shared" ref="BN1116" si="11103">BB1116*BI1116+BD1116*BI1119-BC1116*BJ1116-BE1116*BJ1119</f>
        <v>0</v>
      </c>
      <c r="BO1116" s="23">
        <f t="shared" ref="BO1116" si="11104">(BB1116*BJ1116+BC1116*BI1116+BD1116*BJ1119+BE1116*BI1119)</f>
        <v>39.939422326233924</v>
      </c>
      <c r="BQ1116" s="27">
        <f t="shared" ref="BQ1116" si="11105">20*LOG((2*$BL$8)/(($BL$8*BL1116+BN1116+$BL$8*BL1119+BN1119)^2+($BL$8*BM1116+BO1116+$BL$8*BM1119+BO1119)^2)^0.5)</f>
        <v>-26.038821934624554</v>
      </c>
      <c r="BS1116" s="64">
        <f t="shared" ref="BS1116" si="11106">((BL1116^2+BM1116^2)/(BL1119^2+BM1119^2))^0.5</f>
        <v>23.096514925521134</v>
      </c>
      <c r="BT1116" s="4"/>
      <c r="BU1116" s="28"/>
      <c r="BV1116" s="28"/>
      <c r="BW1116" s="28"/>
      <c r="BX1116" s="28"/>
    </row>
    <row r="1117" spans="2:79" ht="18.649999999999999" customHeight="1" thickBot="1">
      <c r="D1117" s="25"/>
      <c r="E1117" s="10"/>
      <c r="F1117" s="10"/>
      <c r="G1117" s="31"/>
      <c r="I1117" s="29"/>
      <c r="L1117" s="30"/>
      <c r="N1117" s="29"/>
      <c r="Q1117" s="30"/>
      <c r="S1117" s="29"/>
      <c r="V1117" s="30"/>
      <c r="X1117" s="29"/>
      <c r="AA1117" s="30"/>
      <c r="AC1117" s="29"/>
      <c r="AF1117" s="30"/>
      <c r="AH1117" s="29"/>
      <c r="AK1117" s="30"/>
      <c r="AM1117" s="29"/>
      <c r="AP1117" s="30"/>
      <c r="AR1117" s="29"/>
      <c r="AU1117" s="30"/>
      <c r="AW1117" s="29"/>
      <c r="AZ1117" s="30"/>
      <c r="BB1117" s="29"/>
      <c r="BE1117" s="30"/>
      <c r="BG1117" s="29"/>
      <c r="BJ1117" s="30"/>
      <c r="BL1117" s="29"/>
      <c r="BO1117" s="30"/>
      <c r="BS1117" s="65"/>
      <c r="BT1117" s="65"/>
      <c r="BU1117" s="28"/>
      <c r="BV1117" s="28"/>
      <c r="BW1117" s="28"/>
      <c r="BX1117" s="28"/>
    </row>
    <row r="1118" spans="2:79" ht="18.649999999999999" customHeight="1" thickBot="1">
      <c r="D1118" s="254" t="s">
        <v>24</v>
      </c>
      <c r="E1118" s="255"/>
      <c r="F1118" s="256" t="s">
        <v>25</v>
      </c>
      <c r="G1118" s="257"/>
      <c r="H1118" s="123"/>
      <c r="I1118" s="242" t="s">
        <v>4</v>
      </c>
      <c r="J1118" s="243"/>
      <c r="K1118" s="244" t="s">
        <v>5</v>
      </c>
      <c r="L1118" s="245"/>
      <c r="M1118" s="123"/>
      <c r="N1118" s="242" t="s">
        <v>6</v>
      </c>
      <c r="O1118" s="243"/>
      <c r="P1118" s="244" t="s">
        <v>7</v>
      </c>
      <c r="Q1118" s="245"/>
      <c r="R1118" s="123"/>
      <c r="S1118" s="242" t="s">
        <v>34</v>
      </c>
      <c r="T1118" s="243"/>
      <c r="U1118" s="244" t="s">
        <v>35</v>
      </c>
      <c r="V1118" s="245"/>
      <c r="W1118" s="123"/>
      <c r="X1118" s="242" t="s">
        <v>47</v>
      </c>
      <c r="Y1118" s="243"/>
      <c r="Z1118" s="244" t="s">
        <v>48</v>
      </c>
      <c r="AA1118" s="245"/>
      <c r="AB1118" s="127"/>
      <c r="AC1118" s="242" t="s">
        <v>63</v>
      </c>
      <c r="AD1118" s="243"/>
      <c r="AE1118" s="244" t="s">
        <v>8</v>
      </c>
      <c r="AF1118" s="245"/>
      <c r="AG1118" s="123"/>
      <c r="AH1118" s="242" t="s">
        <v>78</v>
      </c>
      <c r="AI1118" s="243"/>
      <c r="AJ1118" s="244" t="s">
        <v>79</v>
      </c>
      <c r="AK1118" s="245"/>
      <c r="AL1118" s="127"/>
      <c r="AM1118" s="242" t="s">
        <v>67</v>
      </c>
      <c r="AN1118" s="243"/>
      <c r="AO1118" s="244" t="s">
        <v>66</v>
      </c>
      <c r="AP1118" s="245"/>
      <c r="AQ1118" s="123"/>
      <c r="AR1118" s="242" t="s">
        <v>83</v>
      </c>
      <c r="AS1118" s="243"/>
      <c r="AT1118" s="244" t="s">
        <v>82</v>
      </c>
      <c r="AU1118" s="245"/>
      <c r="AV1118" s="127"/>
      <c r="AW1118" s="242" t="s">
        <v>71</v>
      </c>
      <c r="AX1118" s="243"/>
      <c r="AY1118" s="244" t="s">
        <v>70</v>
      </c>
      <c r="AZ1118" s="245"/>
      <c r="BA1118" s="123"/>
      <c r="BB1118" s="124" t="s">
        <v>87</v>
      </c>
      <c r="BC1118" s="125"/>
      <c r="BD1118" s="122" t="s">
        <v>86</v>
      </c>
      <c r="BE1118" s="126"/>
      <c r="BF1118" s="127"/>
      <c r="BG1118" s="242" t="s">
        <v>74</v>
      </c>
      <c r="BH1118" s="243"/>
      <c r="BI1118" s="244" t="s">
        <v>75</v>
      </c>
      <c r="BJ1118" s="245"/>
      <c r="BK1118" s="123"/>
      <c r="BL1118" s="242" t="s">
        <v>91</v>
      </c>
      <c r="BM1118" s="243"/>
      <c r="BN1118" s="244" t="s">
        <v>90</v>
      </c>
      <c r="BO1118" s="245"/>
      <c r="BP1118" s="123"/>
      <c r="BQ1118" s="35" t="s">
        <v>166</v>
      </c>
      <c r="BS1118" s="66" t="s">
        <v>121</v>
      </c>
      <c r="BT1118" s="65"/>
      <c r="BU1118" s="28"/>
      <c r="BV1118" s="28"/>
      <c r="BW1118" s="28"/>
      <c r="BX1118" s="28"/>
    </row>
    <row r="1119" spans="2:79" ht="18.649999999999999" customHeight="1" thickTop="1" thickBot="1">
      <c r="D1119" s="15">
        <v>0</v>
      </c>
      <c r="E1119" s="145">
        <f t="shared" ref="E1119" si="11107">(1/$E$8)*SIN($B1116*$F$8)</f>
        <v>0.28682082860956853</v>
      </c>
      <c r="F1119" s="15">
        <f t="shared" ref="F1119" si="11108">COS($F$8*$B1116)</f>
        <v>0.50951379812668907</v>
      </c>
      <c r="G1119" s="37">
        <v>0</v>
      </c>
      <c r="I1119" s="21">
        <v>0</v>
      </c>
      <c r="J1119" s="24">
        <f t="shared" ref="J1119" si="11109">(TAN($K$8*$B1116))/$J$8</f>
        <v>-1.1594902655499273</v>
      </c>
      <c r="K1119" s="22">
        <v>1</v>
      </c>
      <c r="L1119" s="23">
        <v>0</v>
      </c>
      <c r="N1119" s="21">
        <f t="shared" ref="N1119" si="11110">D1119*I1116+F1119*I1119-E1119*J1116-G1119*J1119</f>
        <v>0</v>
      </c>
      <c r="O1119" s="24">
        <f t="shared" ref="O1119" si="11111">(D1119*J1116+E1119*I1116+F1119*J1119+G1119*I1119)</f>
        <v>-0.30395546048169825</v>
      </c>
      <c r="P1119" s="22">
        <f t="shared" ref="P1119" si="11112">D1119*K1116+F1119*K1119-E1119*L1116-G1119*L1119</f>
        <v>0.50951379812668907</v>
      </c>
      <c r="Q1119" s="23">
        <f t="shared" ref="Q1119" si="11113">(D1119*L1116+E1119*K1116+F1119*L1119+G1119*K1119)</f>
        <v>0</v>
      </c>
      <c r="S1119" s="15">
        <v>0</v>
      </c>
      <c r="T1119" s="145">
        <f t="shared" ref="T1119" si="11114">(1/$T$8)*SIN($B1116*$U$8)</f>
        <v>0.32397782192539881</v>
      </c>
      <c r="U1119" s="15">
        <f t="shared" ref="U1119" si="11115">COS($U$8*$B1116)</f>
        <v>-0.23525589919122319</v>
      </c>
      <c r="V1119" s="37">
        <v>0</v>
      </c>
      <c r="X1119" s="21">
        <f t="shared" ref="X1119" si="11116">N1119*S1116+P1119*S1119-O1119*T1116-Q1119*T1119</f>
        <v>0</v>
      </c>
      <c r="Y1119" s="24">
        <f t="shared" ref="Y1119" si="11117">(N1119*T1116+O1119*S1116+P1119*T1119+Q1119*S1119)</f>
        <v>0.23657848572772627</v>
      </c>
      <c r="Z1119" s="22">
        <f t="shared" ref="Z1119" si="11118">N1119*U1116+P1119*U1119-O1119*V1116-Q1119*V1119</f>
        <v>0.76640732571410053</v>
      </c>
      <c r="AA1119" s="23">
        <f t="shared" ref="AA1119" si="11119">(N1119*V1116+O1119*U1116+P1119*V1119+Q1119*U1119)</f>
        <v>0</v>
      </c>
      <c r="AB1119" s="8"/>
      <c r="AC1119" s="21">
        <v>0</v>
      </c>
      <c r="AD1119" s="24">
        <f t="shared" ref="AD1119" si="11120">(TAN($AE$8*$B1116))/$AD$8</f>
        <v>-0.77855934627234813</v>
      </c>
      <c r="AE1119" s="22">
        <v>1</v>
      </c>
      <c r="AF1119" s="23">
        <v>0</v>
      </c>
      <c r="AH1119" s="21">
        <f t="shared" ref="AH1119" si="11121">X1119*AC1116+Z1119*AC1119-Y1119*AD1116-AA1119*AD1119</f>
        <v>0</v>
      </c>
      <c r="AI1119" s="24">
        <f t="shared" ref="AI1119" si="11122">(X1119*AD1116+Y1119*AC1116+Z1119*AD1119+AA1119*AC1119)</f>
        <v>-0.36011510075858238</v>
      </c>
      <c r="AJ1119" s="22">
        <f t="shared" ref="AJ1119" si="11123">X1119*AE1116+Z1119*AE1119-Y1119*AF1116-AA1119*AF1119</f>
        <v>0.76640732571410053</v>
      </c>
      <c r="AK1119" s="23">
        <f t="shared" ref="AK1119" si="11124">(X1119*AF1116+Y1119*AE1116+Z1119*AF1119+AA1119*AE1119)</f>
        <v>0</v>
      </c>
      <c r="AL1119" s="8"/>
      <c r="AM1119" s="15">
        <v>0</v>
      </c>
      <c r="AN1119" s="85">
        <f t="shared" ref="AN1119" si="11125">(1/$AN$8)*SIN($B1116*$AO$8)</f>
        <v>0.32397782192539881</v>
      </c>
      <c r="AO1119" s="25">
        <f t="shared" ref="AO1119" si="11126">COS($AO$8*$B1116)</f>
        <v>-0.23525589919122319</v>
      </c>
      <c r="AP1119" s="37">
        <v>0</v>
      </c>
      <c r="AR1119" s="21">
        <f t="shared" ref="AR1119" si="11127">AH1119*AM1116+AJ1119*AM1119-AI1119*AN1116-AK1119*AN1119</f>
        <v>0</v>
      </c>
      <c r="AS1119" s="24">
        <f t="shared" ref="AS1119" si="11128">(AH1119*AN1116+AI1119*AM1116+AJ1119*AN1119+AK1119*AM1119)</f>
        <v>0.33301817793382227</v>
      </c>
      <c r="AT1119" s="22">
        <f t="shared" ref="AT1119" si="11129">AH1119*AO1116+AJ1119*AO1119-AI1119*AP1116-AK1119*AP1119</f>
        <v>0.86972190931828819</v>
      </c>
      <c r="AU1119" s="23">
        <f t="shared" ref="AU1119" si="11130">(AH1119*AP1116+AI1119*AO1116+AJ1119*AP1119+AK1119*AO1119)</f>
        <v>0</v>
      </c>
      <c r="AV1119" s="8"/>
      <c r="AW1119" s="21">
        <v>0</v>
      </c>
      <c r="AX1119" s="24">
        <f t="shared" ref="AX1119" si="11131">(TAN($AY$8*$B1116))/$AX$8</f>
        <v>-1.1594902655499273</v>
      </c>
      <c r="AY1119" s="22">
        <v>1</v>
      </c>
      <c r="AZ1119" s="23">
        <v>0</v>
      </c>
      <c r="BB1119" s="21">
        <f t="shared" ref="BB1119" si="11132">AR1119*AW1116+AT1119*AW1119-AS1119*AX1116-AU1119*AX1119</f>
        <v>0</v>
      </c>
      <c r="BC1119" s="24">
        <f t="shared" ref="BC1119" si="11133">(AR1119*AX1116+AS1119*AW1116+AT1119*AX1119+AU1119*AW1119)</f>
        <v>-0.67541590965622944</v>
      </c>
      <c r="BD1119" s="22">
        <f t="shared" ref="BD1119" si="11134">AR1119*AY1116+AT1119*AY1119-AS1119*AZ1116-AU1119*AZ1119</f>
        <v>0.86972190931828819</v>
      </c>
      <c r="BE1119" s="23">
        <f t="shared" ref="BE1119" si="11135">(AR1119*AZ1116+AS1119*AY1116+AT1119*AZ1119+AU1119*AY1119)</f>
        <v>0</v>
      </c>
      <c r="BF1119" s="8"/>
      <c r="BG1119" s="15">
        <v>0</v>
      </c>
      <c r="BH1119" s="85">
        <f t="shared" ref="BH1119" si="11136">(1/$BH$8)*SIN($B1116*$BI$8)</f>
        <v>0.28682651627937683</v>
      </c>
      <c r="BI1119" s="25">
        <f t="shared" ref="BI1119" si="11137">COS($BI$8*$B1116)</f>
        <v>0.50948498116365237</v>
      </c>
      <c r="BJ1119" s="37">
        <v>0</v>
      </c>
      <c r="BL1119" s="21">
        <f t="shared" ref="BL1119" si="11138">BB1119*BG1116+BD1119*BG1119-BC1119*BH1116-BE1119*BH1119</f>
        <v>0</v>
      </c>
      <c r="BM1119" s="24">
        <f t="shared" ref="BM1119" si="11139">(BB1119*BH1116+BC1119*BG1116+BD1119*BH1119+BE1119*BG1119)</f>
        <v>-9.4654956627222536E-2</v>
      </c>
      <c r="BN1119" s="22">
        <f t="shared" ref="BN1119" si="11140">BB1119*BI1116+BD1119*BI1119-BC1119*BJ1116-BE1119*BJ1119</f>
        <v>2.1866549822439074</v>
      </c>
      <c r="BO1119" s="23">
        <f t="shared" ref="BO1119" si="11141">(BB1119*BJ1116+BC1119*BI1116+BD1119*BJ1119+BE1119*BI1119)</f>
        <v>0</v>
      </c>
      <c r="BQ1119" s="38">
        <f t="shared" ref="BQ1119" si="11142">(180/PI())*ATAN(-1*(($BL$8*BM1116+BO1116+$BL$8*BM1119+BO1119)/($BL$8*BL1116+BN1116+$BL$8*BL1119+BN1119)))</f>
        <v>-83.737008923078875</v>
      </c>
      <c r="BS1119" s="67">
        <f t="shared" ref="BS1119" si="11143">20*LOG(((($BL$8*BL1116+BN1116-$BL$8*BL1119-BN1119)^2+($BL$8*BM1116+BO1116-$BL$8*BM1119-BO1119)^2)/(($BL$8*BL1116+BN1116+$BL$8*BL1119+BN1119)^2+($BL$8*BM1116+BO1116+$BL$8*BM1119+BO1119)^2))^0.5)</f>
        <v>-1.0825383099881491E-2</v>
      </c>
      <c r="BT1119" s="65"/>
      <c r="BU1119" s="28"/>
      <c r="BV1119" s="28"/>
      <c r="BW1119" s="28"/>
      <c r="BX1119" s="28"/>
    </row>
    <row r="1120" spans="2:79" ht="18.649999999999999" customHeight="1">
      <c r="BS1120" s="32"/>
    </row>
    <row r="1121" spans="2:76" ht="18.649999999999999" customHeight="1" thickBot="1">
      <c r="D1121" s="8"/>
      <c r="E1121" s="8" t="s">
        <v>93</v>
      </c>
      <c r="F1121" s="8"/>
      <c r="G1121" s="8"/>
      <c r="H1121" s="8"/>
      <c r="I1121" s="8"/>
      <c r="J1121" s="8" t="s">
        <v>94</v>
      </c>
      <c r="K1121" s="8"/>
      <c r="L1121" s="8"/>
      <c r="M1121" s="8"/>
      <c r="N1121" s="8"/>
      <c r="O1121" s="8" t="s">
        <v>95</v>
      </c>
      <c r="P1121" s="8"/>
      <c r="Q1121" s="8"/>
      <c r="R1121" s="8"/>
      <c r="S1121" s="8"/>
      <c r="T1121" s="8" t="s">
        <v>96</v>
      </c>
      <c r="U1121" s="8"/>
      <c r="V1121" s="8"/>
      <c r="W1121" s="8"/>
      <c r="X1121" s="8"/>
      <c r="Y1121" s="8" t="s">
        <v>97</v>
      </c>
      <c r="Z1121" s="8"/>
      <c r="AA1121" s="8"/>
      <c r="AB1121" s="8"/>
      <c r="AC1121" s="8"/>
      <c r="AD1121" s="8" t="s">
        <v>98</v>
      </c>
      <c r="AE1121" s="8"/>
      <c r="AF1121" s="8"/>
      <c r="AG1121" s="8"/>
      <c r="AH1121" s="8"/>
      <c r="AI1121" s="8" t="s">
        <v>99</v>
      </c>
      <c r="AJ1121" s="8"/>
      <c r="AK1121" s="8"/>
      <c r="AL1121" s="8"/>
      <c r="AM1121" s="8"/>
      <c r="AN1121" s="8" t="s">
        <v>96</v>
      </c>
      <c r="AO1121" s="8"/>
      <c r="AP1121" s="8"/>
      <c r="AQ1121" s="8"/>
      <c r="AR1121" s="8"/>
      <c r="AS1121" s="8" t="s">
        <v>100</v>
      </c>
      <c r="AT1121" s="8"/>
      <c r="AU1121" s="8"/>
      <c r="AV1121" s="8"/>
      <c r="AW1121" s="8"/>
      <c r="AX1121" s="8" t="s">
        <v>94</v>
      </c>
      <c r="AY1121" s="8"/>
      <c r="AZ1121" s="8"/>
      <c r="BA1121" s="8"/>
      <c r="BB1121" s="8"/>
      <c r="BC1121" s="8" t="s">
        <v>101</v>
      </c>
      <c r="BD1121" s="8"/>
      <c r="BE1121" s="8"/>
      <c r="BF1121" s="8"/>
      <c r="BG1121" s="8"/>
      <c r="BH1121" s="8" t="s">
        <v>96</v>
      </c>
      <c r="BI1121" s="8"/>
      <c r="BJ1121" s="8"/>
      <c r="BK1121" s="8"/>
      <c r="BL1121" s="8"/>
      <c r="BM1121" s="8" t="s">
        <v>102</v>
      </c>
      <c r="BN1121" s="8"/>
      <c r="BO1121" s="8"/>
      <c r="BP1121" s="8"/>
    </row>
    <row r="1122" spans="2:76" ht="18.649999999999999" customHeight="1" thickBot="1">
      <c r="B1122" s="16"/>
      <c r="D1122" s="250" t="s">
        <v>22</v>
      </c>
      <c r="E1122" s="251"/>
      <c r="F1122" s="252" t="s">
        <v>23</v>
      </c>
      <c r="G1122" s="253"/>
      <c r="H1122" s="123"/>
      <c r="I1122" s="242" t="s">
        <v>1</v>
      </c>
      <c r="J1122" s="243"/>
      <c r="K1122" s="244" t="s">
        <v>2</v>
      </c>
      <c r="L1122" s="245"/>
      <c r="M1122" s="123"/>
      <c r="N1122" s="242" t="s">
        <v>43</v>
      </c>
      <c r="O1122" s="243"/>
      <c r="P1122" s="244" t="s">
        <v>44</v>
      </c>
      <c r="Q1122" s="245"/>
      <c r="R1122" s="123"/>
      <c r="S1122" s="242" t="s">
        <v>32</v>
      </c>
      <c r="T1122" s="243"/>
      <c r="U1122" s="244" t="s">
        <v>33</v>
      </c>
      <c r="V1122" s="245"/>
      <c r="W1122" s="123"/>
      <c r="X1122" s="242" t="s">
        <v>45</v>
      </c>
      <c r="Y1122" s="243"/>
      <c r="Z1122" s="244" t="s">
        <v>46</v>
      </c>
      <c r="AA1122" s="245"/>
      <c r="AB1122" s="127"/>
      <c r="AC1122" s="242" t="s">
        <v>62</v>
      </c>
      <c r="AD1122" s="243"/>
      <c r="AE1122" s="244" t="s">
        <v>3</v>
      </c>
      <c r="AF1122" s="245"/>
      <c r="AG1122" s="123"/>
      <c r="AH1122" s="242" t="s">
        <v>76</v>
      </c>
      <c r="AI1122" s="243"/>
      <c r="AJ1122" s="244" t="s">
        <v>77</v>
      </c>
      <c r="AK1122" s="245"/>
      <c r="AL1122" s="127"/>
      <c r="AM1122" s="242" t="s">
        <v>64</v>
      </c>
      <c r="AN1122" s="243"/>
      <c r="AO1122" s="244" t="s">
        <v>65</v>
      </c>
      <c r="AP1122" s="245"/>
      <c r="AQ1122" s="123"/>
      <c r="AR1122" s="242" t="s">
        <v>80</v>
      </c>
      <c r="AS1122" s="243"/>
      <c r="AT1122" s="244" t="s">
        <v>81</v>
      </c>
      <c r="AU1122" s="245"/>
      <c r="AV1122" s="127"/>
      <c r="AW1122" s="242" t="s">
        <v>68</v>
      </c>
      <c r="AX1122" s="243"/>
      <c r="AY1122" s="244" t="s">
        <v>69</v>
      </c>
      <c r="AZ1122" s="245"/>
      <c r="BA1122" s="123"/>
      <c r="BB1122" s="246" t="s">
        <v>84</v>
      </c>
      <c r="BC1122" s="247"/>
      <c r="BD1122" s="248" t="s">
        <v>85</v>
      </c>
      <c r="BE1122" s="249"/>
      <c r="BF1122" s="127"/>
      <c r="BG1122" s="242" t="s">
        <v>72</v>
      </c>
      <c r="BH1122" s="243"/>
      <c r="BI1122" s="244" t="s">
        <v>73</v>
      </c>
      <c r="BJ1122" s="245"/>
      <c r="BK1122" s="123"/>
      <c r="BL1122" s="242" t="s">
        <v>88</v>
      </c>
      <c r="BM1122" s="243"/>
      <c r="BN1122" s="244" t="s">
        <v>89</v>
      </c>
      <c r="BO1122" s="245"/>
      <c r="BP1122" s="123"/>
      <c r="BQ1122" s="19" t="s">
        <v>165</v>
      </c>
      <c r="BS1122" s="63" t="s">
        <v>120</v>
      </c>
      <c r="BT1122" s="4"/>
      <c r="BU1122" s="28"/>
      <c r="BV1122" s="28"/>
      <c r="BW1122" s="28"/>
      <c r="BX1122" s="28"/>
    </row>
    <row r="1123" spans="2:76" ht="18.649999999999999" customHeight="1" thickTop="1" thickBot="1">
      <c r="B1123" s="39">
        <v>3.14</v>
      </c>
      <c r="D1123" s="25">
        <f t="shared" ref="D1123" si="11144">COS($F$8*$B1123)</f>
        <v>0.50378727280963331</v>
      </c>
      <c r="E1123" s="26">
        <v>0</v>
      </c>
      <c r="F1123" s="10">
        <v>0</v>
      </c>
      <c r="G1123" s="85">
        <f t="shared" ref="G1123" si="11145">$E$8*SIN($B1123*$F$8)</f>
        <v>2.5914832536204608</v>
      </c>
      <c r="I1123" s="21">
        <v>1</v>
      </c>
      <c r="J1123" s="24">
        <v>0</v>
      </c>
      <c r="K1123" s="22">
        <v>0</v>
      </c>
      <c r="L1123" s="23">
        <v>0</v>
      </c>
      <c r="N1123" s="21">
        <f t="shared" ref="N1123" si="11146">D1123*I1123+F1123*I1126-E1123*J1123-G1123*J1126</f>
        <v>3.4129728218876121</v>
      </c>
      <c r="O1123" s="24">
        <f t="shared" ref="O1123" si="11147">(D1123*J1123+E1123*I1123+F1123*J1126+G1123*I1126)</f>
        <v>0</v>
      </c>
      <c r="P1123" s="22">
        <f t="shared" ref="P1123" si="11148">D1123*K1123+F1123*K1126-E1123*L1123-G1123*L1126</f>
        <v>0</v>
      </c>
      <c r="Q1123" s="23">
        <f t="shared" ref="Q1123" si="11149">(D1123*L1123+E1123*K1123+F1123*L1126+G1123*K1126)</f>
        <v>2.5914832536204608</v>
      </c>
      <c r="S1123" s="25">
        <f t="shared" ref="S1123" si="11150">COS($U$8*$B1123)</f>
        <v>-0.24650603495565013</v>
      </c>
      <c r="T1123" s="26">
        <v>0</v>
      </c>
      <c r="U1123" s="10">
        <v>0</v>
      </c>
      <c r="V1123" s="85">
        <f t="shared" ref="V1123" si="11151">$T$8*SIN($B1123*$U$8)</f>
        <v>2.9074237690047857</v>
      </c>
      <c r="X1123" s="21">
        <f t="shared" ref="X1123" si="11152">N1123*S1123+P1123*S1126-O1123*T1123-Q1123*T1126</f>
        <v>-1.6784895097964654</v>
      </c>
      <c r="Y1123" s="24">
        <f t="shared" ref="Y1123" si="11153">(N1123*T1123+O1123*S1123+P1123*T1126+Q1123*S1126)</f>
        <v>0</v>
      </c>
      <c r="Z1123" s="22">
        <f t="shared" ref="Z1123" si="11154">N1123*U1123+P1123*U1126-O1123*V1123-Q1123*V1126</f>
        <v>0</v>
      </c>
      <c r="AA1123" s="23">
        <f t="shared" ref="AA1123" si="11155">(N1123*V1123+O1123*U1123+P1123*V1126+Q1123*U1126)</f>
        <v>9.2841420438194326</v>
      </c>
      <c r="AB1123" s="8"/>
      <c r="AC1123" s="21">
        <v>1</v>
      </c>
      <c r="AD1123" s="24">
        <v>0</v>
      </c>
      <c r="AE1123" s="22">
        <v>0</v>
      </c>
      <c r="AF1123" s="23">
        <v>0</v>
      </c>
      <c r="AH1123" s="21">
        <f t="shared" ref="AH1123" si="11156">X1123*AC1123+Z1123*AC1126-Y1123*AD1123-AA1123*AD1126</f>
        <v>5.2609997990316257</v>
      </c>
      <c r="AI1123" s="24">
        <f t="shared" ref="AI1123" si="11157">(X1123*AD1123+Y1123*AC1123+Z1123*AD1126+AA1123*AC1126)</f>
        <v>0</v>
      </c>
      <c r="AJ1123" s="22">
        <f t="shared" ref="AJ1123" si="11158">X1123*AE1123+Z1123*AE1126-Y1123*AF1123-AA1123*AF1126</f>
        <v>0</v>
      </c>
      <c r="AK1123" s="23">
        <f t="shared" ref="AK1123" si="11159">(X1123*AF1123+Y1123*AE1123+Z1123*AF1126+AA1123*AE1126)</f>
        <v>9.2841420438194326</v>
      </c>
      <c r="AL1123" s="8"/>
      <c r="AM1123" s="25">
        <f t="shared" ref="AM1123" si="11160">COS($AO$8*$B1123)</f>
        <v>-0.24650603495565013</v>
      </c>
      <c r="AN1123" s="26">
        <v>0</v>
      </c>
      <c r="AO1123" s="10">
        <v>0</v>
      </c>
      <c r="AP1123" s="85">
        <f t="shared" ref="AP1123" si="11161">$AN$8*SIN($B1123*$AO$8)</f>
        <v>2.9074237690047857</v>
      </c>
      <c r="AR1123" s="21">
        <f t="shared" ref="AR1123" si="11162">AH1123*AM1123+AJ1123*AM1126-AI1123*AN1123-AK1123*AN1126</f>
        <v>-4.2960832284747905</v>
      </c>
      <c r="AS1123" s="24">
        <f t="shared" ref="AS1123" si="11163">(AH1123*AN1123+AI1123*AM1123+AJ1123*AN1126+AK1123*AM1126)</f>
        <v>0</v>
      </c>
      <c r="AT1123" s="22">
        <f t="shared" ref="AT1123" si="11164">AH1123*AO1123+AJ1123*AO1126-AI1123*AP1123-AK1123*AP1126</f>
        <v>0</v>
      </c>
      <c r="AU1123" s="23">
        <f t="shared" ref="AU1123" si="11165">(AH1123*AP1123+AI1123*AO1123+AJ1123*AP1126+AK1123*AO1126)</f>
        <v>13.007358821246974</v>
      </c>
      <c r="AV1123" s="8"/>
      <c r="AW1123" s="21">
        <v>1</v>
      </c>
      <c r="AX1123" s="24">
        <v>0</v>
      </c>
      <c r="AY1123" s="22">
        <v>0</v>
      </c>
      <c r="AZ1123" s="23">
        <v>0</v>
      </c>
      <c r="BB1123" s="21">
        <f t="shared" ref="BB1123" si="11166">AR1123*AW1123+AT1123*AW1126-AS1123*AX1123-AU1123*AX1126</f>
        <v>10.305909765914706</v>
      </c>
      <c r="BC1123" s="24">
        <f t="shared" ref="BC1123" si="11167">(AR1123*AX1123+AS1123*AW1123+AT1123*AX1126+AU1123*AW1126)</f>
        <v>0</v>
      </c>
      <c r="BD1123" s="22">
        <f t="shared" ref="BD1123" si="11168">AR1123*AY1123+AT1123*AY1126-AS1123*AZ1123-AU1123*AZ1126</f>
        <v>0</v>
      </c>
      <c r="BE1123" s="23">
        <f t="shared" ref="BE1123" si="11169">(AR1123*AZ1123+AS1123*AY1123+AT1123*AZ1126+AU1123*AY1126)</f>
        <v>13.007358821246974</v>
      </c>
      <c r="BF1123" s="8"/>
      <c r="BG1123" s="25">
        <f t="shared" ref="BG1123" si="11170">COS($BI$8*$B1123)</f>
        <v>0.50375815769952492</v>
      </c>
      <c r="BH1123" s="26">
        <v>0</v>
      </c>
      <c r="BI1123" s="10">
        <v>0</v>
      </c>
      <c r="BJ1123" s="85">
        <f t="shared" ref="BJ1123" si="11171">$BH$8*SIN($B1123*$BI$8)</f>
        <v>2.5915341917406041</v>
      </c>
      <c r="BL1123" s="21">
        <f t="shared" ref="BL1123" si="11172">BB1123*BG1123+BD1123*BG1126-BC1123*BH1123-BE1123*BH1126</f>
        <v>1.4462399915947022</v>
      </c>
      <c r="BM1123" s="24">
        <f t="shared" ref="BM1123" si="11173">(BB1123*BH1123+BC1123*BG1123+BD1123*BH1126+BE1123*BG1126)</f>
        <v>0</v>
      </c>
      <c r="BN1123" s="22">
        <f t="shared" ref="BN1123" si="11174">BB1123*BI1123+BD1123*BI1126-BC1123*BJ1123-BE1123*BJ1126</f>
        <v>0</v>
      </c>
      <c r="BO1123" s="23">
        <f t="shared" ref="BO1123" si="11175">(BB1123*BJ1123+BC1123*BI1123+BD1123*BJ1126+BE1123*BI1126)</f>
        <v>33.260680651689405</v>
      </c>
      <c r="BQ1123" s="27">
        <f t="shared" ref="BQ1123" si="11176">20*LOG((2*$BL$8)/(($BL$8*BL1123+BN1123+$BL$8*BL1126+BN1126)^2+($BL$8*BM1123+BO1123+$BL$8*BM1126+BO1126)^2)^0.5)</f>
        <v>-24.442237362020627</v>
      </c>
      <c r="BS1123" s="64">
        <f t="shared" ref="BS1123" si="11177">((BL1123^2+BM1123^2)/(BL1126^2+BM1126^2))^0.5</f>
        <v>44.044033519100267</v>
      </c>
      <c r="BT1123" s="4"/>
      <c r="BU1123" s="28"/>
      <c r="BV1123" s="28"/>
      <c r="BW1123" s="28"/>
      <c r="BX1123" s="28"/>
    </row>
    <row r="1124" spans="2:76" ht="18.649999999999999" customHeight="1" thickBot="1">
      <c r="D1124" s="25"/>
      <c r="E1124" s="10"/>
      <c r="F1124" s="10"/>
      <c r="G1124" s="31"/>
      <c r="I1124" s="29"/>
      <c r="L1124" s="30"/>
      <c r="N1124" s="29"/>
      <c r="Q1124" s="30"/>
      <c r="S1124" s="29"/>
      <c r="V1124" s="30"/>
      <c r="X1124" s="29"/>
      <c r="AA1124" s="30"/>
      <c r="AC1124" s="29"/>
      <c r="AF1124" s="30"/>
      <c r="AH1124" s="29"/>
      <c r="AK1124" s="30"/>
      <c r="AM1124" s="29"/>
      <c r="AP1124" s="30"/>
      <c r="AR1124" s="29"/>
      <c r="AU1124" s="30"/>
      <c r="AW1124" s="29"/>
      <c r="AZ1124" s="30"/>
      <c r="BB1124" s="29"/>
      <c r="BE1124" s="30"/>
      <c r="BG1124" s="29"/>
      <c r="BJ1124" s="30"/>
      <c r="BL1124" s="29"/>
      <c r="BO1124" s="30"/>
      <c r="BS1124" s="65"/>
      <c r="BT1124" s="65"/>
      <c r="BU1124" s="28"/>
      <c r="BV1124" s="28"/>
      <c r="BW1124" s="28"/>
      <c r="BX1124" s="28"/>
    </row>
    <row r="1125" spans="2:76" ht="18.649999999999999" customHeight="1" thickBot="1">
      <c r="D1125" s="254" t="s">
        <v>24</v>
      </c>
      <c r="E1125" s="255"/>
      <c r="F1125" s="256" t="s">
        <v>25</v>
      </c>
      <c r="G1125" s="257"/>
      <c r="H1125" s="123"/>
      <c r="I1125" s="242" t="s">
        <v>4</v>
      </c>
      <c r="J1125" s="243"/>
      <c r="K1125" s="244" t="s">
        <v>5</v>
      </c>
      <c r="L1125" s="245"/>
      <c r="M1125" s="123"/>
      <c r="N1125" s="242" t="s">
        <v>6</v>
      </c>
      <c r="O1125" s="243"/>
      <c r="P1125" s="244" t="s">
        <v>7</v>
      </c>
      <c r="Q1125" s="245"/>
      <c r="R1125" s="123"/>
      <c r="S1125" s="242" t="s">
        <v>34</v>
      </c>
      <c r="T1125" s="243"/>
      <c r="U1125" s="244" t="s">
        <v>35</v>
      </c>
      <c r="V1125" s="245"/>
      <c r="W1125" s="123"/>
      <c r="X1125" s="242" t="s">
        <v>47</v>
      </c>
      <c r="Y1125" s="243"/>
      <c r="Z1125" s="244" t="s">
        <v>48</v>
      </c>
      <c r="AA1125" s="245"/>
      <c r="AB1125" s="127"/>
      <c r="AC1125" s="242" t="s">
        <v>63</v>
      </c>
      <c r="AD1125" s="243"/>
      <c r="AE1125" s="244" t="s">
        <v>8</v>
      </c>
      <c r="AF1125" s="245"/>
      <c r="AG1125" s="123"/>
      <c r="AH1125" s="242" t="s">
        <v>78</v>
      </c>
      <c r="AI1125" s="243"/>
      <c r="AJ1125" s="244" t="s">
        <v>79</v>
      </c>
      <c r="AK1125" s="245"/>
      <c r="AL1125" s="127"/>
      <c r="AM1125" s="242" t="s">
        <v>67</v>
      </c>
      <c r="AN1125" s="243"/>
      <c r="AO1125" s="244" t="s">
        <v>66</v>
      </c>
      <c r="AP1125" s="245"/>
      <c r="AQ1125" s="123"/>
      <c r="AR1125" s="242" t="s">
        <v>83</v>
      </c>
      <c r="AS1125" s="243"/>
      <c r="AT1125" s="244" t="s">
        <v>82</v>
      </c>
      <c r="AU1125" s="245"/>
      <c r="AV1125" s="127"/>
      <c r="AW1125" s="242" t="s">
        <v>71</v>
      </c>
      <c r="AX1125" s="243"/>
      <c r="AY1125" s="244" t="s">
        <v>70</v>
      </c>
      <c r="AZ1125" s="245"/>
      <c r="BA1125" s="123"/>
      <c r="BB1125" s="124" t="s">
        <v>87</v>
      </c>
      <c r="BC1125" s="125"/>
      <c r="BD1125" s="122" t="s">
        <v>86</v>
      </c>
      <c r="BE1125" s="126"/>
      <c r="BF1125" s="127"/>
      <c r="BG1125" s="242" t="s">
        <v>74</v>
      </c>
      <c r="BH1125" s="243"/>
      <c r="BI1125" s="244" t="s">
        <v>75</v>
      </c>
      <c r="BJ1125" s="245"/>
      <c r="BK1125" s="123"/>
      <c r="BL1125" s="242" t="s">
        <v>91</v>
      </c>
      <c r="BM1125" s="243"/>
      <c r="BN1125" s="244" t="s">
        <v>90</v>
      </c>
      <c r="BO1125" s="245"/>
      <c r="BP1125" s="123"/>
      <c r="BQ1125" s="35" t="s">
        <v>166</v>
      </c>
      <c r="BS1125" s="66" t="s">
        <v>121</v>
      </c>
      <c r="BT1125" s="65"/>
      <c r="BU1125" s="28"/>
      <c r="BV1125" s="28"/>
      <c r="BW1125" s="28"/>
      <c r="BX1125" s="28"/>
    </row>
    <row r="1126" spans="2:76" ht="18.649999999999999" customHeight="1" thickTop="1" thickBot="1">
      <c r="D1126" s="15">
        <v>0</v>
      </c>
      <c r="E1126" s="145">
        <f t="shared" ref="E1126" si="11178">(1/$E$8)*SIN($B1123*$F$8)</f>
        <v>0.28794258373560672</v>
      </c>
      <c r="F1126" s="15">
        <f t="shared" ref="F1126" si="11179">COS($F$8*$B1123)</f>
        <v>0.50378727280963331</v>
      </c>
      <c r="G1126" s="37">
        <v>0</v>
      </c>
      <c r="I1126" s="21">
        <v>0</v>
      </c>
      <c r="J1126" s="24">
        <f t="shared" ref="J1126" si="11180">(TAN($K$8*$B1123))/$J$8</f>
        <v>-1.1225947707798876</v>
      </c>
      <c r="K1126" s="22">
        <v>1</v>
      </c>
      <c r="L1126" s="23">
        <v>0</v>
      </c>
      <c r="N1126" s="21">
        <f t="shared" ref="N1126" si="11181">D1126*I1123+F1126*I1126-E1126*J1123-G1126*J1126</f>
        <v>0</v>
      </c>
      <c r="O1126" s="24">
        <f t="shared" ref="O1126" si="11182">(D1126*J1123+E1126*I1123+F1126*J1126+G1126*I1126)</f>
        <v>-0.27760637430594831</v>
      </c>
      <c r="P1126" s="22">
        <f t="shared" ref="P1126" si="11183">D1126*K1123+F1126*K1126-E1126*L1123-G1126*L1126</f>
        <v>0.50378727280963331</v>
      </c>
      <c r="Q1126" s="23">
        <f t="shared" ref="Q1126" si="11184">(D1126*L1123+E1126*K1123+F1126*L1126+G1126*K1126)</f>
        <v>0</v>
      </c>
      <c r="S1126" s="15">
        <v>0</v>
      </c>
      <c r="T1126" s="145">
        <f t="shared" ref="T1126" si="11185">(1/$T$8)*SIN($B1123*$U$8)</f>
        <v>0.32304708544497618</v>
      </c>
      <c r="U1126" s="15">
        <f t="shared" ref="U1126" si="11186">COS($U$8*$B1123)</f>
        <v>-0.24650603495565013</v>
      </c>
      <c r="V1126" s="37">
        <v>0</v>
      </c>
      <c r="X1126" s="21">
        <f t="shared" ref="X1126" si="11187">N1126*S1123+P1126*S1126-O1126*T1123-Q1126*T1126</f>
        <v>0</v>
      </c>
      <c r="Y1126" s="24">
        <f t="shared" ref="Y1126" si="11188">(N1126*T1123+O1126*S1123+P1126*T1126+Q1126*S1126)</f>
        <v>0.23117865677399851</v>
      </c>
      <c r="Z1126" s="22">
        <f t="shared" ref="Z1126" si="11189">N1126*U1123+P1126*U1126-O1126*V1123-Q1126*V1126</f>
        <v>0.68293276800293035</v>
      </c>
      <c r="AA1126" s="23">
        <f t="shared" ref="AA1126" si="11190">(N1126*V1123+O1126*U1123+P1126*V1126+Q1126*U1126)</f>
        <v>0</v>
      </c>
      <c r="AB1126" s="8"/>
      <c r="AC1126" s="21">
        <v>0</v>
      </c>
      <c r="AD1126" s="24">
        <f t="shared" ref="AD1126" si="11191">(TAN($AE$8*$B1123))/$AD$8</f>
        <v>-0.74745617592610991</v>
      </c>
      <c r="AE1126" s="22">
        <v>1</v>
      </c>
      <c r="AF1126" s="23">
        <v>0</v>
      </c>
      <c r="AH1126" s="21">
        <f t="shared" ref="AH1126" si="11192">X1126*AC1123+Z1126*AC1126-Y1126*AD1123-AA1126*AD1126</f>
        <v>0</v>
      </c>
      <c r="AI1126" s="24">
        <f t="shared" ref="AI1126" si="11193">(X1126*AD1123+Y1126*AC1123+Z1126*AD1126+AA1126*AC1126)</f>
        <v>-0.27928365841210501</v>
      </c>
      <c r="AJ1126" s="22">
        <f t="shared" ref="AJ1126" si="11194">X1126*AE1123+Z1126*AE1126-Y1126*AF1123-AA1126*AF1126</f>
        <v>0.68293276800293035</v>
      </c>
      <c r="AK1126" s="23">
        <f t="shared" ref="AK1126" si="11195">(X1126*AF1123+Y1126*AE1123+Z1126*AF1126+AA1126*AE1126)</f>
        <v>0</v>
      </c>
      <c r="AL1126" s="8"/>
      <c r="AM1126" s="15">
        <v>0</v>
      </c>
      <c r="AN1126" s="85">
        <f t="shared" ref="AN1126" si="11196">(1/$AN$8)*SIN($B1123*$AO$8)</f>
        <v>0.32304708544497618</v>
      </c>
      <c r="AO1126" s="25">
        <f t="shared" ref="AO1126" si="11197">COS($AO$8*$B1123)</f>
        <v>-0.24650603495565013</v>
      </c>
      <c r="AP1126" s="37">
        <v>0</v>
      </c>
      <c r="AR1126" s="21">
        <f t="shared" ref="AR1126" si="11198">AH1126*AM1123+AJ1126*AM1126-AI1126*AN1123-AK1126*AN1126</f>
        <v>0</v>
      </c>
      <c r="AS1126" s="24">
        <f t="shared" ref="AS1126" si="11199">(AH1126*AN1123+AI1126*AM1123+AJ1126*AN1126+AK1126*AM1126)</f>
        <v>0.28946454752129291</v>
      </c>
      <c r="AT1126" s="22">
        <f t="shared" ref="AT1126" si="11200">AH1126*AO1123+AJ1126*AO1126-AI1126*AP1123-AK1126*AP1126</f>
        <v>0.64364889798027825</v>
      </c>
      <c r="AU1126" s="23">
        <f t="shared" ref="AU1126" si="11201">(AH1126*AP1123+AI1126*AO1123+AJ1126*AP1126+AK1126*AO1126)</f>
        <v>0</v>
      </c>
      <c r="AV1126" s="8"/>
      <c r="AW1126" s="21">
        <v>0</v>
      </c>
      <c r="AX1126" s="24">
        <f t="shared" ref="AX1126" si="11202">(TAN($AY$8*$B1123))/$AX$8</f>
        <v>-1.1225947707798876</v>
      </c>
      <c r="AY1126" s="22">
        <v>1</v>
      </c>
      <c r="AZ1126" s="23">
        <v>0</v>
      </c>
      <c r="BB1126" s="21">
        <f t="shared" ref="BB1126" si="11203">AR1126*AW1123+AT1126*AW1126-AS1126*AX1123-AU1126*AX1126</f>
        <v>0</v>
      </c>
      <c r="BC1126" s="24">
        <f t="shared" ref="BC1126" si="11204">(AR1126*AX1123+AS1126*AW1123+AT1126*AX1126+AU1126*AW1126)</f>
        <v>-0.4330923395696048</v>
      </c>
      <c r="BD1126" s="22">
        <f t="shared" ref="BD1126" si="11205">AR1126*AY1123+AT1126*AY1126-AS1126*AZ1123-AU1126*AZ1126</f>
        <v>0.64364889798027825</v>
      </c>
      <c r="BE1126" s="23">
        <f t="shared" ref="BE1126" si="11206">(AR1126*AZ1123+AS1126*AY1123+AT1126*AZ1126+AU1126*AY1126)</f>
        <v>0</v>
      </c>
      <c r="BF1126" s="8"/>
      <c r="BG1126" s="15">
        <v>0</v>
      </c>
      <c r="BH1126" s="85">
        <f t="shared" ref="BH1126" si="11207">(1/$BH$8)*SIN($B1123*$BI$8)</f>
        <v>0.28794824352673376</v>
      </c>
      <c r="BI1126" s="25">
        <f t="shared" ref="BI1126" si="11208">COS($BI$8*$B1123)</f>
        <v>0.50375815769952492</v>
      </c>
      <c r="BJ1126" s="37">
        <v>0</v>
      </c>
      <c r="BL1126" s="21">
        <f t="shared" ref="BL1126" si="11209">BB1126*BG1123+BD1126*BG1126-BC1126*BH1123-BE1126*BH1126</f>
        <v>0</v>
      </c>
      <c r="BM1126" s="24">
        <f t="shared" ref="BM1126" si="11210">(BB1126*BH1123+BC1126*BG1123+BD1126*BH1126+BE1126*BG1126)</f>
        <v>-3.2836229474022205E-2</v>
      </c>
      <c r="BN1126" s="22">
        <f t="shared" ref="BN1126" si="11211">BB1126*BI1123+BD1126*BI1126-BC1126*BJ1123-BE1126*BJ1126</f>
        <v>1.4466169892274374</v>
      </c>
      <c r="BO1126" s="23">
        <f t="shared" ref="BO1126" si="11212">(BB1126*BJ1123+BC1126*BI1123+BD1126*BJ1126+BE1126*BI1126)</f>
        <v>0</v>
      </c>
      <c r="BQ1126" s="38">
        <f t="shared" ref="BQ1126" si="11213">(180/PI())*ATAN(-1*(($BL$8*BM1123+BO1123+$BL$8*BM1126+BO1126)/($BL$8*BL1123+BN1123+$BL$8*BL1126+BN1126)))</f>
        <v>-85.024305049974231</v>
      </c>
      <c r="BS1126" s="67">
        <f t="shared" ref="BS1126" si="11214">20*LOG(((($BL$8*BL1123+BN1123-$BL$8*BL1126-BN1126)^2+($BL$8*BM1123+BO1123-$BL$8*BM1126-BO1126)^2)/(($BL$8*BL1123+BN1123+$BL$8*BL1126+BN1126)^2+($BL$8*BM1123+BO1123+$BL$8*BM1126+BO1126)^2))^0.5)</f>
        <v>-1.5643809933675874E-2</v>
      </c>
      <c r="BT1126" s="65"/>
      <c r="BU1126" s="28"/>
      <c r="BV1126" s="28"/>
      <c r="BW1126" s="28"/>
      <c r="BX1126" s="28"/>
    </row>
    <row r="1127" spans="2:76" ht="18.649999999999999" customHeight="1">
      <c r="BS1127" s="32"/>
    </row>
    <row r="1128" spans="2:76" ht="18.649999999999999" customHeight="1" thickBot="1">
      <c r="D1128" s="8"/>
      <c r="E1128" s="8" t="s">
        <v>93</v>
      </c>
      <c r="F1128" s="8"/>
      <c r="G1128" s="8"/>
      <c r="H1128" s="8"/>
      <c r="I1128" s="8"/>
      <c r="J1128" s="8" t="s">
        <v>94</v>
      </c>
      <c r="K1128" s="8"/>
      <c r="L1128" s="8"/>
      <c r="M1128" s="8"/>
      <c r="N1128" s="8"/>
      <c r="O1128" s="8" t="s">
        <v>95</v>
      </c>
      <c r="P1128" s="8"/>
      <c r="Q1128" s="8"/>
      <c r="R1128" s="8"/>
      <c r="S1128" s="8"/>
      <c r="T1128" s="8" t="s">
        <v>96</v>
      </c>
      <c r="U1128" s="8"/>
      <c r="V1128" s="8"/>
      <c r="W1128" s="8"/>
      <c r="X1128" s="8"/>
      <c r="Y1128" s="8" t="s">
        <v>97</v>
      </c>
      <c r="Z1128" s="8"/>
      <c r="AA1128" s="8"/>
      <c r="AB1128" s="8"/>
      <c r="AC1128" s="8"/>
      <c r="AD1128" s="8" t="s">
        <v>98</v>
      </c>
      <c r="AE1128" s="8"/>
      <c r="AF1128" s="8"/>
      <c r="AG1128" s="8"/>
      <c r="AH1128" s="8"/>
      <c r="AI1128" s="8" t="s">
        <v>99</v>
      </c>
      <c r="AJ1128" s="8"/>
      <c r="AK1128" s="8"/>
      <c r="AL1128" s="8"/>
      <c r="AM1128" s="8"/>
      <c r="AN1128" s="8" t="s">
        <v>96</v>
      </c>
      <c r="AO1128" s="8"/>
      <c r="AP1128" s="8"/>
      <c r="AQ1128" s="8"/>
      <c r="AR1128" s="8"/>
      <c r="AS1128" s="8" t="s">
        <v>100</v>
      </c>
      <c r="AT1128" s="8"/>
      <c r="AU1128" s="8"/>
      <c r="AV1128" s="8"/>
      <c r="AW1128" s="8"/>
      <c r="AX1128" s="8" t="s">
        <v>94</v>
      </c>
      <c r="AY1128" s="8"/>
      <c r="AZ1128" s="8"/>
      <c r="BA1128" s="8"/>
      <c r="BB1128" s="8"/>
      <c r="BC1128" s="8" t="s">
        <v>101</v>
      </c>
      <c r="BD1128" s="8"/>
      <c r="BE1128" s="8"/>
      <c r="BF1128" s="8"/>
      <c r="BG1128" s="8"/>
      <c r="BH1128" s="8" t="s">
        <v>96</v>
      </c>
      <c r="BI1128" s="8"/>
      <c r="BJ1128" s="8"/>
      <c r="BK1128" s="8"/>
      <c r="BL1128" s="8"/>
      <c r="BM1128" s="8" t="s">
        <v>102</v>
      </c>
      <c r="BN1128" s="8"/>
      <c r="BO1128" s="8"/>
      <c r="BP1128" s="8"/>
    </row>
    <row r="1129" spans="2:76" ht="18.649999999999999" customHeight="1" thickBot="1">
      <c r="B1129" s="16"/>
      <c r="D1129" s="250" t="s">
        <v>22</v>
      </c>
      <c r="E1129" s="251"/>
      <c r="F1129" s="252" t="s">
        <v>23</v>
      </c>
      <c r="G1129" s="253"/>
      <c r="H1129" s="123"/>
      <c r="I1129" s="242" t="s">
        <v>1</v>
      </c>
      <c r="J1129" s="243"/>
      <c r="K1129" s="244" t="s">
        <v>2</v>
      </c>
      <c r="L1129" s="245"/>
      <c r="M1129" s="123"/>
      <c r="N1129" s="242" t="s">
        <v>43</v>
      </c>
      <c r="O1129" s="243"/>
      <c r="P1129" s="244" t="s">
        <v>44</v>
      </c>
      <c r="Q1129" s="245"/>
      <c r="R1129" s="123"/>
      <c r="S1129" s="242" t="s">
        <v>32</v>
      </c>
      <c r="T1129" s="243"/>
      <c r="U1129" s="244" t="s">
        <v>33</v>
      </c>
      <c r="V1129" s="245"/>
      <c r="W1129" s="123"/>
      <c r="X1129" s="242" t="s">
        <v>45</v>
      </c>
      <c r="Y1129" s="243"/>
      <c r="Z1129" s="244" t="s">
        <v>46</v>
      </c>
      <c r="AA1129" s="245"/>
      <c r="AB1129" s="127"/>
      <c r="AC1129" s="242" t="s">
        <v>62</v>
      </c>
      <c r="AD1129" s="243"/>
      <c r="AE1129" s="244" t="s">
        <v>3</v>
      </c>
      <c r="AF1129" s="245"/>
      <c r="AG1129" s="123"/>
      <c r="AH1129" s="242" t="s">
        <v>76</v>
      </c>
      <c r="AI1129" s="243"/>
      <c r="AJ1129" s="244" t="s">
        <v>77</v>
      </c>
      <c r="AK1129" s="245"/>
      <c r="AL1129" s="127"/>
      <c r="AM1129" s="242" t="s">
        <v>64</v>
      </c>
      <c r="AN1129" s="243"/>
      <c r="AO1129" s="244" t="s">
        <v>65</v>
      </c>
      <c r="AP1129" s="245"/>
      <c r="AQ1129" s="123"/>
      <c r="AR1129" s="242" t="s">
        <v>80</v>
      </c>
      <c r="AS1129" s="243"/>
      <c r="AT1129" s="244" t="s">
        <v>81</v>
      </c>
      <c r="AU1129" s="245"/>
      <c r="AV1129" s="127"/>
      <c r="AW1129" s="242" t="s">
        <v>68</v>
      </c>
      <c r="AX1129" s="243"/>
      <c r="AY1129" s="244" t="s">
        <v>69</v>
      </c>
      <c r="AZ1129" s="245"/>
      <c r="BA1129" s="123"/>
      <c r="BB1129" s="246" t="s">
        <v>84</v>
      </c>
      <c r="BC1129" s="247"/>
      <c r="BD1129" s="248" t="s">
        <v>85</v>
      </c>
      <c r="BE1129" s="249"/>
      <c r="BF1129" s="127"/>
      <c r="BG1129" s="242" t="s">
        <v>72</v>
      </c>
      <c r="BH1129" s="243"/>
      <c r="BI1129" s="244" t="s">
        <v>73</v>
      </c>
      <c r="BJ1129" s="245"/>
      <c r="BK1129" s="123"/>
      <c r="BL1129" s="242" t="s">
        <v>88</v>
      </c>
      <c r="BM1129" s="243"/>
      <c r="BN1129" s="244" t="s">
        <v>89</v>
      </c>
      <c r="BO1129" s="245"/>
      <c r="BP1129" s="123"/>
      <c r="BQ1129" s="19" t="s">
        <v>165</v>
      </c>
      <c r="BS1129" s="63" t="s">
        <v>120</v>
      </c>
      <c r="BT1129" s="4"/>
      <c r="BU1129" s="28"/>
      <c r="BV1129" s="28"/>
      <c r="BW1129" s="28"/>
      <c r="BX1129" s="28"/>
    </row>
    <row r="1130" spans="2:76" ht="18.649999999999999" customHeight="1" thickTop="1" thickBot="1">
      <c r="B1130" s="39">
        <v>3.16</v>
      </c>
      <c r="D1130" s="25">
        <f t="shared" ref="D1130" si="11215">COS($F$8*$B1130)</f>
        <v>0.49803852135364884</v>
      </c>
      <c r="E1130" s="26">
        <v>0</v>
      </c>
      <c r="F1130" s="10">
        <v>0</v>
      </c>
      <c r="G1130" s="85">
        <f t="shared" ref="G1130" si="11216">$E$8*SIN($B1130*$F$8)</f>
        <v>2.6014647184289927</v>
      </c>
      <c r="I1130" s="21">
        <v>1</v>
      </c>
      <c r="J1130" s="24">
        <v>0</v>
      </c>
      <c r="K1130" s="22">
        <v>0</v>
      </c>
      <c r="L1130" s="23">
        <v>0</v>
      </c>
      <c r="N1130" s="21">
        <f t="shared" ref="N1130" si="11217">D1130*I1130+F1130*I1133-E1130*J1130-G1130*J1133</f>
        <v>3.3247965350593018</v>
      </c>
      <c r="O1130" s="24">
        <f t="shared" ref="O1130" si="11218">(D1130*J1130+E1130*I1130+F1130*J1133+G1130*I1133)</f>
        <v>0</v>
      </c>
      <c r="P1130" s="22">
        <f t="shared" ref="P1130" si="11219">D1130*K1130+F1130*K1133-E1130*L1130-G1130*L1133</f>
        <v>0</v>
      </c>
      <c r="Q1130" s="23">
        <f t="shared" ref="Q1130" si="11220">(D1130*L1130+E1130*K1130+F1130*L1133+G1130*K1133)</f>
        <v>2.6014647184289927</v>
      </c>
      <c r="S1130" s="25">
        <f t="shared" ref="S1130" si="11221">COS($U$8*$B1130)</f>
        <v>-0.25772304967909693</v>
      </c>
      <c r="T1130" s="26">
        <v>0</v>
      </c>
      <c r="U1130" s="10">
        <v>0</v>
      </c>
      <c r="V1130" s="85">
        <f t="shared" ref="V1130" si="11222">$T$8*SIN($B1130*$U$8)</f>
        <v>2.8986564934426005</v>
      </c>
      <c r="X1130" s="21">
        <f t="shared" ref="X1130" si="11223">N1130*S1130+P1130*S1133-O1130*T1130-Q1130*T1133</f>
        <v>-1.6947381024153141</v>
      </c>
      <c r="Y1130" s="24">
        <f t="shared" ref="Y1130" si="11224">(N1130*T1130+O1130*S1130+P1130*T1133+Q1130*S1133)</f>
        <v>0</v>
      </c>
      <c r="Z1130" s="22">
        <f t="shared" ref="Z1130" si="11225">N1130*U1130+P1130*U1133-O1130*V1130-Q1130*V1133</f>
        <v>0</v>
      </c>
      <c r="AA1130" s="23">
        <f t="shared" ref="AA1130" si="11226">(N1130*V1130+O1130*U1130+P1130*V1133+Q1130*U1133)</f>
        <v>8.9669856448590117</v>
      </c>
      <c r="AB1130" s="8"/>
      <c r="AC1130" s="21">
        <v>1</v>
      </c>
      <c r="AD1130" s="24">
        <v>0</v>
      </c>
      <c r="AE1130" s="22">
        <v>0</v>
      </c>
      <c r="AF1130" s="23">
        <v>0</v>
      </c>
      <c r="AH1130" s="21">
        <f t="shared" ref="AH1130" si="11227">X1130*AC1130+Z1130*AC1133-Y1130*AD1130-AA1130*AD1133</f>
        <v>4.7336899745720675</v>
      </c>
      <c r="AI1130" s="24">
        <f t="shared" ref="AI1130" si="11228">(X1130*AD1130+Y1130*AC1130+Z1130*AD1133+AA1130*AC1133)</f>
        <v>0</v>
      </c>
      <c r="AJ1130" s="22">
        <f t="shared" ref="AJ1130" si="11229">X1130*AE1130+Z1130*AE1133-Y1130*AF1130-AA1130*AF1133</f>
        <v>0</v>
      </c>
      <c r="AK1130" s="23">
        <f t="shared" ref="AK1130" si="11230">(X1130*AF1130+Y1130*AE1130+Z1130*AF1133+AA1130*AE1133)</f>
        <v>8.9669856448590117</v>
      </c>
      <c r="AL1130" s="8"/>
      <c r="AM1130" s="25">
        <f t="shared" ref="AM1130" si="11231">COS($AO$8*$B1130)</f>
        <v>-0.25772304967909693</v>
      </c>
      <c r="AN1130" s="26">
        <v>0</v>
      </c>
      <c r="AO1130" s="10">
        <v>0</v>
      </c>
      <c r="AP1130" s="85">
        <f t="shared" ref="AP1130" si="11232">$AN$8*SIN($B1130*$AO$8)</f>
        <v>2.8986564934426005</v>
      </c>
      <c r="AR1130" s="21">
        <f t="shared" ref="AR1130" si="11233">AH1130*AM1130+AJ1130*AM1133-AI1130*AN1130-AK1130*AN1133</f>
        <v>-4.1080044793795425</v>
      </c>
      <c r="AS1130" s="24">
        <f t="shared" ref="AS1130" si="11234">(AH1130*AN1130+AI1130*AM1130+AJ1130*AN1133+AK1130*AM1133)</f>
        <v>0</v>
      </c>
      <c r="AT1130" s="22">
        <f t="shared" ref="AT1130" si="11235">AH1130*AO1130+AJ1130*AO1133-AI1130*AP1130-AK1130*AP1133</f>
        <v>0</v>
      </c>
      <c r="AU1130" s="23">
        <f t="shared" ref="AU1130" si="11236">(AH1130*AP1130+AI1130*AO1130+AJ1130*AP1133+AK1130*AO1133)</f>
        <v>11.410342295915713</v>
      </c>
      <c r="AV1130" s="8"/>
      <c r="AW1130" s="21">
        <v>1</v>
      </c>
      <c r="AX1130" s="24">
        <v>0</v>
      </c>
      <c r="AY1130" s="22">
        <v>0</v>
      </c>
      <c r="AZ1130" s="23">
        <v>0</v>
      </c>
      <c r="BB1130" s="21">
        <f t="shared" ref="BB1130" si="11237">AR1130*AW1130+AT1130*AW1133-AS1130*AX1130-AU1130*AX1133</f>
        <v>8.2905017527489662</v>
      </c>
      <c r="BC1130" s="24">
        <f t="shared" ref="BC1130" si="11238">(AR1130*AX1130+AS1130*AW1130+AT1130*AX1133+AU1130*AW1133)</f>
        <v>0</v>
      </c>
      <c r="BD1130" s="22">
        <f t="shared" ref="BD1130" si="11239">AR1130*AY1130+AT1130*AY1133-AS1130*AZ1130-AU1130*AZ1133</f>
        <v>0</v>
      </c>
      <c r="BE1130" s="23">
        <f t="shared" ref="BE1130" si="11240">(AR1130*AZ1130+AS1130*AY1130+AT1130*AZ1133+AU1130*AY1133)</f>
        <v>11.410342295915713</v>
      </c>
      <c r="BF1130" s="8"/>
      <c r="BG1130" s="25">
        <f t="shared" ref="BG1130" si="11241">COS($BI$8*$B1130)</f>
        <v>0.49800910794431713</v>
      </c>
      <c r="BH1130" s="26">
        <v>0</v>
      </c>
      <c r="BI1130" s="10">
        <v>0</v>
      </c>
      <c r="BJ1130" s="85">
        <f t="shared" ref="BJ1130" si="11242">$BH$8*SIN($B1130*$BI$8)</f>
        <v>2.6015153960029815</v>
      </c>
      <c r="BL1130" s="21">
        <f t="shared" ref="BL1130" si="11243">BB1130*BG1130+BD1130*BG1133-BC1130*BH1130-BE1130*BH1133</f>
        <v>0.83050303157634042</v>
      </c>
      <c r="BM1130" s="24">
        <f t="shared" ref="BM1130" si="11244">(BB1130*BH1130+BC1130*BG1130+BD1130*BH1133+BE1130*BG1133)</f>
        <v>0</v>
      </c>
      <c r="BN1130" s="22">
        <f t="shared" ref="BN1130" si="11245">BB1130*BI1130+BD1130*BI1133-BC1130*BJ1130-BE1130*BJ1133</f>
        <v>0</v>
      </c>
      <c r="BO1130" s="23">
        <f t="shared" ref="BO1130" si="11246">(BB1130*BJ1130+BC1130*BI1130+BD1130*BJ1133+BE1130*BI1133)</f>
        <v>27.250322338494435</v>
      </c>
      <c r="BQ1130" s="27">
        <f t="shared" ref="BQ1130" si="11247">20*LOG((2*$BL$8)/(($BL$8*BL1130+BN1130+$BL$8*BL1133+BN1133)^2+($BL$8*BM1130+BO1130+$BL$8*BM1133+BO1133)^2)^0.5)</f>
        <v>-22.706556522784819</v>
      </c>
      <c r="BS1130" s="64">
        <f t="shared" ref="BS1130" si="11248">((BL1130^2+BM1130^2)/(BL1133^2+BM1133^2))^0.5</f>
        <v>73.002452169806247</v>
      </c>
      <c r="BT1130" s="4"/>
      <c r="BU1130" s="28"/>
      <c r="BV1130" s="28"/>
      <c r="BW1130" s="28"/>
      <c r="BX1130" s="28"/>
    </row>
    <row r="1131" spans="2:76" ht="18.649999999999999" customHeight="1" thickBot="1">
      <c r="D1131" s="25"/>
      <c r="E1131" s="10"/>
      <c r="F1131" s="10"/>
      <c r="G1131" s="31"/>
      <c r="I1131" s="29"/>
      <c r="L1131" s="30"/>
      <c r="N1131" s="29"/>
      <c r="Q1131" s="30"/>
      <c r="S1131" s="29"/>
      <c r="V1131" s="30"/>
      <c r="X1131" s="29"/>
      <c r="AA1131" s="30"/>
      <c r="AC1131" s="29"/>
      <c r="AF1131" s="30"/>
      <c r="AH1131" s="29"/>
      <c r="AK1131" s="30"/>
      <c r="AM1131" s="29"/>
      <c r="AP1131" s="30"/>
      <c r="AR1131" s="29"/>
      <c r="AU1131" s="30"/>
      <c r="AW1131" s="29"/>
      <c r="AZ1131" s="30"/>
      <c r="BB1131" s="29"/>
      <c r="BE1131" s="30"/>
      <c r="BG1131" s="29"/>
      <c r="BJ1131" s="30"/>
      <c r="BL1131" s="29"/>
      <c r="BO1131" s="30"/>
      <c r="BS1131" s="65"/>
      <c r="BT1131" s="65"/>
      <c r="BU1131" s="28"/>
      <c r="BV1131" s="28"/>
      <c r="BW1131" s="28"/>
      <c r="BX1131" s="28"/>
    </row>
    <row r="1132" spans="2:76" ht="18.649999999999999" customHeight="1" thickBot="1">
      <c r="D1132" s="254" t="s">
        <v>24</v>
      </c>
      <c r="E1132" s="255"/>
      <c r="F1132" s="256" t="s">
        <v>25</v>
      </c>
      <c r="G1132" s="257"/>
      <c r="H1132" s="123"/>
      <c r="I1132" s="242" t="s">
        <v>4</v>
      </c>
      <c r="J1132" s="243"/>
      <c r="K1132" s="244" t="s">
        <v>5</v>
      </c>
      <c r="L1132" s="245"/>
      <c r="M1132" s="123"/>
      <c r="N1132" s="242" t="s">
        <v>6</v>
      </c>
      <c r="O1132" s="243"/>
      <c r="P1132" s="244" t="s">
        <v>7</v>
      </c>
      <c r="Q1132" s="245"/>
      <c r="R1132" s="123"/>
      <c r="S1132" s="242" t="s">
        <v>34</v>
      </c>
      <c r="T1132" s="243"/>
      <c r="U1132" s="244" t="s">
        <v>35</v>
      </c>
      <c r="V1132" s="245"/>
      <c r="W1132" s="123"/>
      <c r="X1132" s="242" t="s">
        <v>47</v>
      </c>
      <c r="Y1132" s="243"/>
      <c r="Z1132" s="244" t="s">
        <v>48</v>
      </c>
      <c r="AA1132" s="245"/>
      <c r="AB1132" s="127"/>
      <c r="AC1132" s="242" t="s">
        <v>63</v>
      </c>
      <c r="AD1132" s="243"/>
      <c r="AE1132" s="244" t="s">
        <v>8</v>
      </c>
      <c r="AF1132" s="245"/>
      <c r="AG1132" s="123"/>
      <c r="AH1132" s="242" t="s">
        <v>78</v>
      </c>
      <c r="AI1132" s="243"/>
      <c r="AJ1132" s="244" t="s">
        <v>79</v>
      </c>
      <c r="AK1132" s="245"/>
      <c r="AL1132" s="127"/>
      <c r="AM1132" s="242" t="s">
        <v>67</v>
      </c>
      <c r="AN1132" s="243"/>
      <c r="AO1132" s="244" t="s">
        <v>66</v>
      </c>
      <c r="AP1132" s="245"/>
      <c r="AQ1132" s="123"/>
      <c r="AR1132" s="242" t="s">
        <v>83</v>
      </c>
      <c r="AS1132" s="243"/>
      <c r="AT1132" s="244" t="s">
        <v>82</v>
      </c>
      <c r="AU1132" s="245"/>
      <c r="AV1132" s="127"/>
      <c r="AW1132" s="242" t="s">
        <v>71</v>
      </c>
      <c r="AX1132" s="243"/>
      <c r="AY1132" s="244" t="s">
        <v>70</v>
      </c>
      <c r="AZ1132" s="245"/>
      <c r="BA1132" s="123"/>
      <c r="BB1132" s="124" t="s">
        <v>87</v>
      </c>
      <c r="BC1132" s="125"/>
      <c r="BD1132" s="122" t="s">
        <v>86</v>
      </c>
      <c r="BE1132" s="126"/>
      <c r="BF1132" s="127"/>
      <c r="BG1132" s="242" t="s">
        <v>74</v>
      </c>
      <c r="BH1132" s="243"/>
      <c r="BI1132" s="244" t="s">
        <v>75</v>
      </c>
      <c r="BJ1132" s="245"/>
      <c r="BK1132" s="123"/>
      <c r="BL1132" s="242" t="s">
        <v>91</v>
      </c>
      <c r="BM1132" s="243"/>
      <c r="BN1132" s="244" t="s">
        <v>90</v>
      </c>
      <c r="BO1132" s="245"/>
      <c r="BP1132" s="123"/>
      <c r="BQ1132" s="35" t="s">
        <v>166</v>
      </c>
      <c r="BS1132" s="66" t="s">
        <v>121</v>
      </c>
      <c r="BT1132" s="65"/>
      <c r="BU1132" s="28"/>
      <c r="BV1132" s="28"/>
      <c r="BW1132" s="28"/>
      <c r="BX1132" s="28"/>
    </row>
    <row r="1133" spans="2:76" ht="18.649999999999999" customHeight="1" thickTop="1" thickBot="1">
      <c r="D1133" s="15">
        <v>0</v>
      </c>
      <c r="E1133" s="145">
        <f t="shared" ref="E1133" si="11249">(1/$E$8)*SIN($B1130*$F$8)</f>
        <v>0.28905163538099921</v>
      </c>
      <c r="F1133" s="15">
        <f t="shared" ref="F1133" si="11250">COS($F$8*$B1130)</f>
        <v>0.49803852135364884</v>
      </c>
      <c r="G1133" s="37">
        <v>0</v>
      </c>
      <c r="I1133" s="21">
        <v>0</v>
      </c>
      <c r="J1133" s="24">
        <f t="shared" ref="J1133" si="11251">(TAN($K$8*$B1130))/$J$8</f>
        <v>-1.0866024796264442</v>
      </c>
      <c r="K1133" s="22">
        <v>1</v>
      </c>
      <c r="L1133" s="23">
        <v>0</v>
      </c>
      <c r="N1133" s="21">
        <f t="shared" ref="N1133" si="11252">D1133*I1130+F1133*I1133-E1133*J1130-G1133*J1133</f>
        <v>0</v>
      </c>
      <c r="O1133" s="24">
        <f t="shared" ref="O1133" si="11253">(D1133*J1130+E1133*I1130+F1133*J1133+G1133*I1133)</f>
        <v>-0.25211825687136336</v>
      </c>
      <c r="P1133" s="22">
        <f t="shared" ref="P1133" si="11254">D1133*K1130+F1133*K1133-E1133*L1130-G1133*L1133</f>
        <v>0.49803852135364884</v>
      </c>
      <c r="Q1133" s="23">
        <f t="shared" ref="Q1133" si="11255">(D1133*L1130+E1133*K1130+F1133*L1133+G1133*K1133)</f>
        <v>0</v>
      </c>
      <c r="S1133" s="15">
        <v>0</v>
      </c>
      <c r="T1133" s="145">
        <f t="shared" ref="T1133" si="11256">(1/$T$8)*SIN($B1130*$U$8)</f>
        <v>0.3220729437158445</v>
      </c>
      <c r="U1133" s="15">
        <f t="shared" ref="U1133" si="11257">COS($U$8*$B1130)</f>
        <v>-0.25772304967909693</v>
      </c>
      <c r="V1133" s="37">
        <v>0</v>
      </c>
      <c r="X1133" s="21">
        <f t="shared" ref="X1133" si="11258">N1133*S1130+P1133*S1133-O1133*T1130-Q1133*T1133</f>
        <v>0</v>
      </c>
      <c r="Y1133" s="24">
        <f t="shared" ref="Y1133" si="11259">(N1133*T1130+O1133*S1130+P1133*T1133+Q1133*S1133)</f>
        <v>0.22538141869692185</v>
      </c>
      <c r="Z1133" s="22">
        <f t="shared" ref="Z1133" si="11260">N1133*U1130+P1133*U1133-O1133*V1130-Q1133*V1133</f>
        <v>0.60244821581467656</v>
      </c>
      <c r="AA1133" s="23">
        <f t="shared" ref="AA1133" si="11261">(N1133*V1130+O1133*U1130+P1133*V1133+Q1133*U1133)</f>
        <v>0</v>
      </c>
      <c r="AB1133" s="8"/>
      <c r="AC1133" s="21">
        <v>0</v>
      </c>
      <c r="AD1133" s="24">
        <f t="shared" ref="AD1133" si="11262">(TAN($AE$8*$B1130))/$AD$8</f>
        <v>-0.71689956152354872</v>
      </c>
      <c r="AE1133" s="22">
        <v>1</v>
      </c>
      <c r="AF1133" s="23">
        <v>0</v>
      </c>
      <c r="AH1133" s="21">
        <f t="shared" ref="AH1133" si="11263">X1133*AC1130+Z1133*AC1133-Y1133*AD1130-AA1133*AD1133</f>
        <v>0</v>
      </c>
      <c r="AI1133" s="24">
        <f t="shared" ref="AI1133" si="11264">(X1133*AD1130+Y1133*AC1130+Z1133*AD1133+AA1133*AC1133)</f>
        <v>-0.20651344306126401</v>
      </c>
      <c r="AJ1133" s="22">
        <f t="shared" ref="AJ1133" si="11265">X1133*AE1130+Z1133*AE1133-Y1133*AF1130-AA1133*AF1133</f>
        <v>0.60244821581467656</v>
      </c>
      <c r="AK1133" s="23">
        <f t="shared" ref="AK1133" si="11266">(X1133*AF1130+Y1133*AE1130+Z1133*AF1133+AA1133*AE1133)</f>
        <v>0</v>
      </c>
      <c r="AL1133" s="8"/>
      <c r="AM1133" s="15">
        <v>0</v>
      </c>
      <c r="AN1133" s="85">
        <f t="shared" ref="AN1133" si="11267">(1/$AN$8)*SIN($B1130*$AO$8)</f>
        <v>0.3220729437158445</v>
      </c>
      <c r="AO1133" s="25">
        <f t="shared" ref="AO1133" si="11268">COS($AO$8*$B1130)</f>
        <v>-0.25772304967909693</v>
      </c>
      <c r="AP1133" s="37">
        <v>0</v>
      </c>
      <c r="AR1133" s="21">
        <f t="shared" ref="AR1133" si="11269">AH1133*AM1130+AJ1133*AM1133-AI1133*AN1130-AK1133*AN1133</f>
        <v>0</v>
      </c>
      <c r="AS1133" s="24">
        <f t="shared" ref="AS1133" si="11270">(AH1133*AN1130+AI1133*AM1130+AJ1133*AN1133+AK1133*AM1133)</f>
        <v>0.24725554464927074</v>
      </c>
      <c r="AT1133" s="22">
        <f t="shared" ref="AT1133" si="11271">AH1133*AO1130+AJ1133*AO1133-AI1133*AP1130-AK1133*AP1133</f>
        <v>0.44334674125923251</v>
      </c>
      <c r="AU1133" s="23">
        <f t="shared" ref="AU1133" si="11272">(AH1133*AP1130+AI1133*AO1130+AJ1133*AP1133+AK1133*AO1133)</f>
        <v>0</v>
      </c>
      <c r="AV1133" s="8"/>
      <c r="AW1133" s="21">
        <v>0</v>
      </c>
      <c r="AX1133" s="24">
        <f t="shared" ref="AX1133" si="11273">(TAN($AY$8*$B1130))/$AX$8</f>
        <v>-1.0866024796264442</v>
      </c>
      <c r="AY1133" s="22">
        <v>1</v>
      </c>
      <c r="AZ1133" s="23">
        <v>0</v>
      </c>
      <c r="BB1133" s="21">
        <f t="shared" ref="BB1133" si="11274">AR1133*AW1130+AT1133*AW1133-AS1133*AX1130-AU1133*AX1133</f>
        <v>0</v>
      </c>
      <c r="BC1133" s="24">
        <f t="shared" ref="BC1133" si="11275">(AR1133*AX1130+AS1133*AW1130+AT1133*AX1133+AU1133*AW1133)</f>
        <v>-0.23448612373731487</v>
      </c>
      <c r="BD1133" s="22">
        <f t="shared" ref="BD1133" si="11276">AR1133*AY1130+AT1133*AY1133-AS1133*AZ1130-AU1133*AZ1133</f>
        <v>0.44334674125923251</v>
      </c>
      <c r="BE1133" s="23">
        <f t="shared" ref="BE1133" si="11277">(AR1133*AZ1130+AS1133*AY1130+AT1133*AZ1133+AU1133*AY1133)</f>
        <v>0</v>
      </c>
      <c r="BF1133" s="8"/>
      <c r="BG1133" s="15">
        <v>0</v>
      </c>
      <c r="BH1133" s="85">
        <f t="shared" ref="BH1133" si="11278">(1/$BH$8)*SIN($B1130*$BI$8)</f>
        <v>0.28905726622255346</v>
      </c>
      <c r="BI1133" s="25">
        <f t="shared" ref="BI1133" si="11279">COS($BI$8*$B1130)</f>
        <v>0.49800910794431713</v>
      </c>
      <c r="BJ1133" s="37">
        <v>0</v>
      </c>
      <c r="BL1133" s="21">
        <f t="shared" ref="BL1133" si="11280">BB1133*BG1130+BD1133*BG1133-BC1133*BH1130-BE1133*BH1133</f>
        <v>0</v>
      </c>
      <c r="BM1133" s="24">
        <f t="shared" ref="BM1133" si="11281">(BB1133*BH1130+BC1133*BG1130+BD1133*BH1133+BE1133*BG1133)</f>
        <v>1.1376371709330549E-2</v>
      </c>
      <c r="BN1133" s="22">
        <f t="shared" ref="BN1133" si="11282">BB1133*BI1130+BD1133*BI1133-BC1133*BJ1130-BE1133*BJ1133</f>
        <v>0.8308099761762151</v>
      </c>
      <c r="BO1133" s="23">
        <f t="shared" ref="BO1133" si="11283">(BB1133*BJ1130+BC1133*BI1130+BD1133*BJ1133+BE1133*BI1133)</f>
        <v>0</v>
      </c>
      <c r="BQ1133" s="38">
        <f t="shared" ref="BQ1133" si="11284">(180/PI())*ATAN(-1*(($BL$8*BM1130+BO1130+$BL$8*BM1133+BO1133)/($BL$8*BL1130+BN1130+$BL$8*BL1133+BN1133)))</f>
        <v>-86.512739053371689</v>
      </c>
      <c r="BS1133" s="67">
        <f t="shared" ref="BS1133" si="11285">20*LOG(((($BL$8*BL1130+BN1130-$BL$8*BL1133-BN1133)^2+($BL$8*BM1130+BO1130-$BL$8*BM1133-BO1133)^2)/(($BL$8*BL1130+BN1130+$BL$8*BL1133+BN1133)^2+($BL$8*BM1130+BO1130+$BL$8*BM1133+BO1133)^2))^0.5)</f>
        <v>-2.3350471774066912E-2</v>
      </c>
      <c r="BT1133" s="65"/>
      <c r="BU1133" s="28"/>
      <c r="BV1133" s="28"/>
      <c r="BW1133" s="28"/>
      <c r="BX1133" s="28"/>
    </row>
    <row r="1134" spans="2:76" ht="18.649999999999999" customHeight="1">
      <c r="BS1134" s="32"/>
    </row>
    <row r="1135" spans="2:76" ht="18.649999999999999" customHeight="1" thickBot="1">
      <c r="D1135" s="8"/>
      <c r="E1135" s="8" t="s">
        <v>93</v>
      </c>
      <c r="F1135" s="8"/>
      <c r="G1135" s="8"/>
      <c r="H1135" s="8"/>
      <c r="I1135" s="8"/>
      <c r="J1135" s="8" t="s">
        <v>94</v>
      </c>
      <c r="K1135" s="8"/>
      <c r="L1135" s="8"/>
      <c r="M1135" s="8"/>
      <c r="N1135" s="8"/>
      <c r="O1135" s="8" t="s">
        <v>95</v>
      </c>
      <c r="P1135" s="8"/>
      <c r="Q1135" s="8"/>
      <c r="R1135" s="8"/>
      <c r="S1135" s="8"/>
      <c r="T1135" s="8" t="s">
        <v>96</v>
      </c>
      <c r="U1135" s="8"/>
      <c r="V1135" s="8"/>
      <c r="W1135" s="8"/>
      <c r="X1135" s="8"/>
      <c r="Y1135" s="8" t="s">
        <v>97</v>
      </c>
      <c r="Z1135" s="8"/>
      <c r="AA1135" s="8"/>
      <c r="AB1135" s="8"/>
      <c r="AC1135" s="8"/>
      <c r="AD1135" s="8" t="s">
        <v>98</v>
      </c>
      <c r="AE1135" s="8"/>
      <c r="AF1135" s="8"/>
      <c r="AG1135" s="8"/>
      <c r="AH1135" s="8"/>
      <c r="AI1135" s="8" t="s">
        <v>99</v>
      </c>
      <c r="AJ1135" s="8"/>
      <c r="AK1135" s="8"/>
      <c r="AL1135" s="8"/>
      <c r="AM1135" s="8"/>
      <c r="AN1135" s="8" t="s">
        <v>96</v>
      </c>
      <c r="AO1135" s="8"/>
      <c r="AP1135" s="8"/>
      <c r="AQ1135" s="8"/>
      <c r="AR1135" s="8"/>
      <c r="AS1135" s="8" t="s">
        <v>100</v>
      </c>
      <c r="AT1135" s="8"/>
      <c r="AU1135" s="8"/>
      <c r="AV1135" s="8"/>
      <c r="AW1135" s="8"/>
      <c r="AX1135" s="8" t="s">
        <v>94</v>
      </c>
      <c r="AY1135" s="8"/>
      <c r="AZ1135" s="8"/>
      <c r="BA1135" s="8"/>
      <c r="BB1135" s="8"/>
      <c r="BC1135" s="8" t="s">
        <v>101</v>
      </c>
      <c r="BD1135" s="8"/>
      <c r="BE1135" s="8"/>
      <c r="BF1135" s="8"/>
      <c r="BG1135" s="8"/>
      <c r="BH1135" s="8" t="s">
        <v>96</v>
      </c>
      <c r="BI1135" s="8"/>
      <c r="BJ1135" s="8"/>
      <c r="BK1135" s="8"/>
      <c r="BL1135" s="8"/>
      <c r="BM1135" s="8" t="s">
        <v>102</v>
      </c>
      <c r="BN1135" s="8"/>
      <c r="BO1135" s="8"/>
      <c r="BP1135" s="8"/>
    </row>
    <row r="1136" spans="2:76" ht="18.649999999999999" customHeight="1" thickBot="1">
      <c r="B1136" s="16"/>
      <c r="D1136" s="250" t="s">
        <v>22</v>
      </c>
      <c r="E1136" s="251"/>
      <c r="F1136" s="252" t="s">
        <v>23</v>
      </c>
      <c r="G1136" s="253"/>
      <c r="H1136" s="123"/>
      <c r="I1136" s="242" t="s">
        <v>1</v>
      </c>
      <c r="J1136" s="243"/>
      <c r="K1136" s="244" t="s">
        <v>2</v>
      </c>
      <c r="L1136" s="245"/>
      <c r="M1136" s="123"/>
      <c r="N1136" s="242" t="s">
        <v>43</v>
      </c>
      <c r="O1136" s="243"/>
      <c r="P1136" s="244" t="s">
        <v>44</v>
      </c>
      <c r="Q1136" s="245"/>
      <c r="R1136" s="123"/>
      <c r="S1136" s="242" t="s">
        <v>32</v>
      </c>
      <c r="T1136" s="243"/>
      <c r="U1136" s="244" t="s">
        <v>33</v>
      </c>
      <c r="V1136" s="245"/>
      <c r="W1136" s="123"/>
      <c r="X1136" s="242" t="s">
        <v>45</v>
      </c>
      <c r="Y1136" s="243"/>
      <c r="Z1136" s="244" t="s">
        <v>46</v>
      </c>
      <c r="AA1136" s="245"/>
      <c r="AB1136" s="127"/>
      <c r="AC1136" s="242" t="s">
        <v>62</v>
      </c>
      <c r="AD1136" s="243"/>
      <c r="AE1136" s="244" t="s">
        <v>3</v>
      </c>
      <c r="AF1136" s="245"/>
      <c r="AG1136" s="123"/>
      <c r="AH1136" s="242" t="s">
        <v>76</v>
      </c>
      <c r="AI1136" s="243"/>
      <c r="AJ1136" s="244" t="s">
        <v>77</v>
      </c>
      <c r="AK1136" s="245"/>
      <c r="AL1136" s="127"/>
      <c r="AM1136" s="242" t="s">
        <v>64</v>
      </c>
      <c r="AN1136" s="243"/>
      <c r="AO1136" s="244" t="s">
        <v>65</v>
      </c>
      <c r="AP1136" s="245"/>
      <c r="AQ1136" s="123"/>
      <c r="AR1136" s="242" t="s">
        <v>80</v>
      </c>
      <c r="AS1136" s="243"/>
      <c r="AT1136" s="244" t="s">
        <v>81</v>
      </c>
      <c r="AU1136" s="245"/>
      <c r="AV1136" s="127"/>
      <c r="AW1136" s="242" t="s">
        <v>68</v>
      </c>
      <c r="AX1136" s="243"/>
      <c r="AY1136" s="244" t="s">
        <v>69</v>
      </c>
      <c r="AZ1136" s="245"/>
      <c r="BA1136" s="123"/>
      <c r="BB1136" s="246" t="s">
        <v>84</v>
      </c>
      <c r="BC1136" s="247"/>
      <c r="BD1136" s="248" t="s">
        <v>85</v>
      </c>
      <c r="BE1136" s="249"/>
      <c r="BF1136" s="127"/>
      <c r="BG1136" s="242" t="s">
        <v>72</v>
      </c>
      <c r="BH1136" s="243"/>
      <c r="BI1136" s="244" t="s">
        <v>73</v>
      </c>
      <c r="BJ1136" s="245"/>
      <c r="BK1136" s="123"/>
      <c r="BL1136" s="242" t="s">
        <v>88</v>
      </c>
      <c r="BM1136" s="243"/>
      <c r="BN1136" s="244" t="s">
        <v>89</v>
      </c>
      <c r="BO1136" s="245"/>
      <c r="BP1136" s="123"/>
      <c r="BQ1136" s="19" t="s">
        <v>165</v>
      </c>
      <c r="BS1136" s="63" t="s">
        <v>120</v>
      </c>
      <c r="BT1136" s="4"/>
      <c r="BU1136" s="28"/>
      <c r="BV1136" s="28"/>
      <c r="BW1136" s="28"/>
      <c r="BX1136" s="28"/>
    </row>
    <row r="1137" spans="2:76" ht="18.649999999999999" customHeight="1" thickTop="1" thickBot="1">
      <c r="B1137" s="39">
        <v>3.18</v>
      </c>
      <c r="D1137" s="25">
        <f t="shared" ref="D1137" si="11286">COS($F$8*$B1137)</f>
        <v>0.49226779738274584</v>
      </c>
      <c r="E1137" s="26">
        <v>0</v>
      </c>
      <c r="F1137" s="10">
        <v>0</v>
      </c>
      <c r="G1137" s="85">
        <f t="shared" ref="G1137" si="11287">$E$8*SIN($B1137*$F$8)</f>
        <v>2.6113314115484192</v>
      </c>
      <c r="I1137" s="21">
        <v>1</v>
      </c>
      <c r="J1137" s="24">
        <v>0</v>
      </c>
      <c r="K1137" s="22">
        <v>0</v>
      </c>
      <c r="L1137" s="23">
        <v>0</v>
      </c>
      <c r="N1137" s="21">
        <f t="shared" ref="N1137" si="11288">D1137*I1137+F1137*I1140-E1137*J1137-G1137*J1140</f>
        <v>3.2379871159748816</v>
      </c>
      <c r="O1137" s="24">
        <f t="shared" ref="O1137" si="11289">(D1137*J1137+E1137*I1137+F1137*J1140+G1137*I1140)</f>
        <v>0</v>
      </c>
      <c r="P1137" s="22">
        <f t="shared" ref="P1137" si="11290">D1137*K1137+F1137*K1140-E1137*L1137-G1137*L1140</f>
        <v>0</v>
      </c>
      <c r="Q1137" s="23">
        <f t="shared" ref="Q1137" si="11291">(D1137*L1137+E1137*K1137+F1137*L1140+G1137*K1140)</f>
        <v>2.6113314115484192</v>
      </c>
      <c r="S1137" s="25">
        <f t="shared" ref="S1137" si="11292">COS($U$8*$B1137)</f>
        <v>-0.26890543622116275</v>
      </c>
      <c r="T1137" s="26">
        <v>0</v>
      </c>
      <c r="U1137" s="10">
        <v>0</v>
      </c>
      <c r="V1137" s="85">
        <f t="shared" ref="V1137" si="11293">$T$8*SIN($B1137*$U$8)</f>
        <v>2.8894997486306098</v>
      </c>
      <c r="X1137" s="21">
        <f t="shared" ref="X1137" si="11294">N1137*S1137+P1137*S1140-O1137*T1137-Q1137*T1140</f>
        <v>-1.7090947220397714</v>
      </c>
      <c r="Y1137" s="24">
        <f t="shared" ref="Y1137" si="11295">(N1137*T1137+O1137*S1137+P1137*T1140+Q1137*S1140)</f>
        <v>0</v>
      </c>
      <c r="Z1137" s="22">
        <f t="shared" ref="Z1137" si="11296">N1137*U1137+P1137*U1140-O1137*V1137-Q1137*V1140</f>
        <v>0</v>
      </c>
      <c r="AA1137" s="23">
        <f t="shared" ref="AA1137" si="11297">(N1137*V1137+O1137*U1137+P1137*V1140+Q1137*U1140)</f>
        <v>8.6539617453381226</v>
      </c>
      <c r="AB1137" s="8"/>
      <c r="AC1137" s="21">
        <v>1</v>
      </c>
      <c r="AD1137" s="24">
        <v>0</v>
      </c>
      <c r="AE1137" s="22">
        <v>0</v>
      </c>
      <c r="AF1137" s="23">
        <v>0</v>
      </c>
      <c r="AH1137" s="21">
        <f t="shared" ref="AH1137" si="11298">X1137*AC1137+Z1137*AC1140-Y1137*AD1137-AA1137*AD1140</f>
        <v>4.2349492838393106</v>
      </c>
      <c r="AI1137" s="24">
        <f t="shared" ref="AI1137" si="11299">(X1137*AD1137+Y1137*AC1137+Z1137*AD1140+AA1137*AC1140)</f>
        <v>0</v>
      </c>
      <c r="AJ1137" s="22">
        <f t="shared" ref="AJ1137" si="11300">X1137*AE1137+Z1137*AE1140-Y1137*AF1137-AA1137*AF1140</f>
        <v>0</v>
      </c>
      <c r="AK1137" s="23">
        <f t="shared" ref="AK1137" si="11301">(X1137*AF1137+Y1137*AE1137+Z1137*AF1140+AA1137*AE1140)</f>
        <v>8.6539617453381226</v>
      </c>
      <c r="AL1137" s="8"/>
      <c r="AM1137" s="25">
        <f t="shared" ref="AM1137" si="11302">COS($AO$8*$B1137)</f>
        <v>-0.26890543622116275</v>
      </c>
      <c r="AN1137" s="26">
        <v>0</v>
      </c>
      <c r="AO1137" s="10">
        <v>0</v>
      </c>
      <c r="AP1137" s="85">
        <f t="shared" ref="AP1137" si="11303">$AN$8*SIN($B1137*$AO$8)</f>
        <v>2.8894997486306098</v>
      </c>
      <c r="AR1137" s="21">
        <f t="shared" ref="AR1137" si="11304">AH1137*AM1137+AJ1137*AM1140-AI1137*AN1137-AK1137*AN1140</f>
        <v>-3.9172031387468014</v>
      </c>
      <c r="AS1137" s="24">
        <f t="shared" ref="AS1137" si="11305">(AH1137*AN1137+AI1137*AM1137+AJ1137*AN1140+AK1137*AM1140)</f>
        <v>0</v>
      </c>
      <c r="AT1137" s="22">
        <f t="shared" ref="AT1137" si="11306">AH1137*AO1137+AJ1137*AO1140-AI1137*AP1137-AK1137*AP1140</f>
        <v>0</v>
      </c>
      <c r="AU1137" s="23">
        <f t="shared" ref="AU1137" si="11307">(AH1137*AP1137+AI1137*AO1137+AJ1137*AP1140+AK1137*AO1140)</f>
        <v>9.9097875329456642</v>
      </c>
      <c r="AV1137" s="8"/>
      <c r="AW1137" s="21">
        <v>1</v>
      </c>
      <c r="AX1137" s="24">
        <v>0</v>
      </c>
      <c r="AY1137" s="22">
        <v>0</v>
      </c>
      <c r="AZ1137" s="23">
        <v>0</v>
      </c>
      <c r="BB1137" s="21">
        <f t="shared" ref="BB1137" si="11308">AR1137*AW1137+AT1137*AW1140-AS1137*AX1137-AU1137*AX1140</f>
        <v>6.5025754278573604</v>
      </c>
      <c r="BC1137" s="24">
        <f t="shared" ref="BC1137" si="11309">(AR1137*AX1137+AS1137*AW1137+AT1137*AX1140+AU1137*AW1140)</f>
        <v>0</v>
      </c>
      <c r="BD1137" s="22">
        <f t="shared" ref="BD1137" si="11310">AR1137*AY1137+AT1137*AY1140-AS1137*AZ1137-AU1137*AZ1140</f>
        <v>0</v>
      </c>
      <c r="BE1137" s="23">
        <f t="shared" ref="BE1137" si="11311">(AR1137*AZ1137+AS1137*AY1137+AT1137*AZ1140+AU1137*AY1140)</f>
        <v>9.9097875329456642</v>
      </c>
      <c r="BF1137" s="8"/>
      <c r="BG1137" s="25">
        <f t="shared" ref="BG1137" si="11312">COS($BI$8*$B1137)</f>
        <v>0.49223808555159498</v>
      </c>
      <c r="BH1137" s="26">
        <v>0</v>
      </c>
      <c r="BI1137" s="10">
        <v>0</v>
      </c>
      <c r="BJ1137" s="85">
        <f t="shared" ref="BJ1137" si="11313">$BH$8*SIN($B1137*$BI$8)</f>
        <v>2.6113818189212594</v>
      </c>
      <c r="BL1137" s="21">
        <f t="shared" ref="BL1137" si="11314">BB1137*BG1137+BD1137*BG1140-BC1137*BH1137-BE1137*BH1140</f>
        <v>0.32545539166258752</v>
      </c>
      <c r="BM1137" s="24">
        <f t="shared" ref="BM1137" si="11315">(BB1137*BH1137+BC1137*BG1137+BD1137*BH1140+BE1137*BG1140)</f>
        <v>0</v>
      </c>
      <c r="BN1137" s="22">
        <f t="shared" ref="BN1137" si="11316">BB1137*BI1137+BD1137*BI1140-BC1137*BJ1137-BE1137*BJ1140</f>
        <v>0</v>
      </c>
      <c r="BO1137" s="23">
        <f t="shared" ref="BO1137" si="11317">(BB1137*BJ1137+BC1137*BI1137+BD1137*BJ1140+BE1137*BI1140)</f>
        <v>21.858682091911078</v>
      </c>
      <c r="BQ1137" s="27">
        <f t="shared" ref="BQ1137" si="11318">20*LOG((2*$BL$8)/(($BL$8*BL1137+BN1137+$BL$8*BL1140+BN1140)^2+($BL$8*BM1137+BO1137+$BL$8*BM1140+BO1140)^2)^0.5)</f>
        <v>-20.791954121139394</v>
      </c>
      <c r="BS1137" s="64">
        <f t="shared" ref="BS1137" si="11319">((BL1137^2+BM1137^2)/(BL1140^2+BM1140^2))^0.5</f>
        <v>7.9575304722988767</v>
      </c>
      <c r="BT1137" s="4"/>
      <c r="BU1137" s="28"/>
      <c r="BV1137" s="28"/>
      <c r="BW1137" s="28"/>
      <c r="BX1137" s="28"/>
    </row>
    <row r="1138" spans="2:76" ht="18.649999999999999" customHeight="1" thickBot="1">
      <c r="D1138" s="25"/>
      <c r="E1138" s="10"/>
      <c r="F1138" s="10"/>
      <c r="G1138" s="31"/>
      <c r="I1138" s="29"/>
      <c r="L1138" s="30"/>
      <c r="N1138" s="29"/>
      <c r="Q1138" s="30"/>
      <c r="S1138" s="29"/>
      <c r="V1138" s="30"/>
      <c r="X1138" s="29"/>
      <c r="AA1138" s="30"/>
      <c r="AC1138" s="29"/>
      <c r="AF1138" s="30"/>
      <c r="AH1138" s="29"/>
      <c r="AK1138" s="30"/>
      <c r="AM1138" s="29"/>
      <c r="AP1138" s="30"/>
      <c r="AR1138" s="29"/>
      <c r="AU1138" s="30"/>
      <c r="AW1138" s="29"/>
      <c r="AZ1138" s="30"/>
      <c r="BB1138" s="29"/>
      <c r="BE1138" s="30"/>
      <c r="BG1138" s="29"/>
      <c r="BJ1138" s="30"/>
      <c r="BL1138" s="29"/>
      <c r="BO1138" s="30"/>
      <c r="BS1138" s="65"/>
      <c r="BT1138" s="65"/>
      <c r="BU1138" s="28"/>
      <c r="BV1138" s="28"/>
      <c r="BW1138" s="28"/>
      <c r="BX1138" s="28"/>
    </row>
    <row r="1139" spans="2:76" ht="18.649999999999999" customHeight="1" thickBot="1">
      <c r="D1139" s="254" t="s">
        <v>24</v>
      </c>
      <c r="E1139" s="255"/>
      <c r="F1139" s="256" t="s">
        <v>25</v>
      </c>
      <c r="G1139" s="257"/>
      <c r="H1139" s="123"/>
      <c r="I1139" s="242" t="s">
        <v>4</v>
      </c>
      <c r="J1139" s="243"/>
      <c r="K1139" s="244" t="s">
        <v>5</v>
      </c>
      <c r="L1139" s="245"/>
      <c r="M1139" s="123"/>
      <c r="N1139" s="242" t="s">
        <v>6</v>
      </c>
      <c r="O1139" s="243"/>
      <c r="P1139" s="244" t="s">
        <v>7</v>
      </c>
      <c r="Q1139" s="245"/>
      <c r="R1139" s="123"/>
      <c r="S1139" s="242" t="s">
        <v>34</v>
      </c>
      <c r="T1139" s="243"/>
      <c r="U1139" s="244" t="s">
        <v>35</v>
      </c>
      <c r="V1139" s="245"/>
      <c r="W1139" s="123"/>
      <c r="X1139" s="242" t="s">
        <v>47</v>
      </c>
      <c r="Y1139" s="243"/>
      <c r="Z1139" s="244" t="s">
        <v>48</v>
      </c>
      <c r="AA1139" s="245"/>
      <c r="AB1139" s="127"/>
      <c r="AC1139" s="242" t="s">
        <v>63</v>
      </c>
      <c r="AD1139" s="243"/>
      <c r="AE1139" s="244" t="s">
        <v>8</v>
      </c>
      <c r="AF1139" s="245"/>
      <c r="AG1139" s="123"/>
      <c r="AH1139" s="242" t="s">
        <v>78</v>
      </c>
      <c r="AI1139" s="243"/>
      <c r="AJ1139" s="244" t="s">
        <v>79</v>
      </c>
      <c r="AK1139" s="245"/>
      <c r="AL1139" s="127"/>
      <c r="AM1139" s="242" t="s">
        <v>67</v>
      </c>
      <c r="AN1139" s="243"/>
      <c r="AO1139" s="244" t="s">
        <v>66</v>
      </c>
      <c r="AP1139" s="245"/>
      <c r="AQ1139" s="123"/>
      <c r="AR1139" s="242" t="s">
        <v>83</v>
      </c>
      <c r="AS1139" s="243"/>
      <c r="AT1139" s="244" t="s">
        <v>82</v>
      </c>
      <c r="AU1139" s="245"/>
      <c r="AV1139" s="127"/>
      <c r="AW1139" s="242" t="s">
        <v>71</v>
      </c>
      <c r="AX1139" s="243"/>
      <c r="AY1139" s="244" t="s">
        <v>70</v>
      </c>
      <c r="AZ1139" s="245"/>
      <c r="BA1139" s="123"/>
      <c r="BB1139" s="124" t="s">
        <v>87</v>
      </c>
      <c r="BC1139" s="125"/>
      <c r="BD1139" s="122" t="s">
        <v>86</v>
      </c>
      <c r="BE1139" s="126"/>
      <c r="BF1139" s="127"/>
      <c r="BG1139" s="242" t="s">
        <v>74</v>
      </c>
      <c r="BH1139" s="243"/>
      <c r="BI1139" s="244" t="s">
        <v>75</v>
      </c>
      <c r="BJ1139" s="245"/>
      <c r="BK1139" s="123"/>
      <c r="BL1139" s="242" t="s">
        <v>91</v>
      </c>
      <c r="BM1139" s="243"/>
      <c r="BN1139" s="244" t="s">
        <v>90</v>
      </c>
      <c r="BO1139" s="245"/>
      <c r="BP1139" s="123"/>
      <c r="BQ1139" s="35" t="s">
        <v>166</v>
      </c>
      <c r="BS1139" s="66" t="s">
        <v>121</v>
      </c>
      <c r="BT1139" s="65"/>
      <c r="BU1139" s="28"/>
      <c r="BV1139" s="28"/>
      <c r="BW1139" s="28"/>
      <c r="BX1139" s="28"/>
    </row>
    <row r="1140" spans="2:76" ht="18.649999999999999" customHeight="1" thickTop="1" thickBot="1">
      <c r="D1140" s="15">
        <v>0</v>
      </c>
      <c r="E1140" s="145">
        <f t="shared" ref="E1140" si="11320">(1/$E$8)*SIN($B1137*$F$8)</f>
        <v>0.29014793461649102</v>
      </c>
      <c r="F1140" s="15">
        <f t="shared" ref="F1140" si="11321">COS($F$8*$B1137)</f>
        <v>0.49226779738274584</v>
      </c>
      <c r="G1140" s="37">
        <v>0</v>
      </c>
      <c r="I1140" s="21">
        <v>0</v>
      </c>
      <c r="J1140" s="24">
        <f t="shared" ref="J1140" si="11322">(TAN($K$8*$B1137))/$J$8</f>
        <v>-1.0514633670967215</v>
      </c>
      <c r="K1140" s="22">
        <v>1</v>
      </c>
      <c r="L1140" s="23">
        <v>0</v>
      </c>
      <c r="N1140" s="21">
        <f t="shared" ref="N1140" si="11323">D1140*I1137+F1140*I1140-E1140*J1137-G1140*J1140</f>
        <v>0</v>
      </c>
      <c r="O1140" s="24">
        <f t="shared" ref="O1140" si="11324">(D1140*J1137+E1140*I1137+F1140*J1140+G1140*I1140)</f>
        <v>-0.22745362113285761</v>
      </c>
      <c r="P1140" s="22">
        <f t="shared" ref="P1140" si="11325">D1140*K1137+F1140*K1140-E1140*L1137-G1140*L1140</f>
        <v>0.49226779738274584</v>
      </c>
      <c r="Q1140" s="23">
        <f t="shared" ref="Q1140" si="11326">(D1140*L1137+E1140*K1137+F1140*L1140+G1140*K1140)</f>
        <v>0</v>
      </c>
      <c r="S1140" s="15">
        <v>0</v>
      </c>
      <c r="T1140" s="145">
        <f t="shared" ref="T1140" si="11327">(1/$T$8)*SIN($B1137*$U$8)</f>
        <v>0.32105552762562328</v>
      </c>
      <c r="U1140" s="15">
        <f t="shared" ref="U1140" si="11328">COS($U$8*$B1137)</f>
        <v>-0.26890543622116275</v>
      </c>
      <c r="V1140" s="37">
        <v>0</v>
      </c>
      <c r="X1140" s="21">
        <f t="shared" ref="X1140" si="11329">N1140*S1137+P1140*S1140-O1140*T1137-Q1140*T1140</f>
        <v>0</v>
      </c>
      <c r="Y1140" s="24">
        <f t="shared" ref="Y1140" si="11330">(N1140*T1137+O1140*S1137+P1140*T1140+Q1140*S1140)</f>
        <v>0.21920881263263503</v>
      </c>
      <c r="Z1140" s="22">
        <f t="shared" ref="Z1140" si="11331">N1140*U1137+P1140*U1140-O1140*V1137-Q1140*V1140</f>
        <v>0.52485369429567574</v>
      </c>
      <c r="AA1140" s="23">
        <f t="shared" ref="AA1140" si="11332">(N1140*V1137+O1140*U1137+P1140*V1140+Q1140*U1140)</f>
        <v>0</v>
      </c>
      <c r="AB1140" s="8"/>
      <c r="AC1140" s="21">
        <v>0</v>
      </c>
      <c r="AD1140" s="24">
        <f t="shared" ref="AD1140" si="11333">(TAN($AE$8*$B1137))/$AD$8</f>
        <v>-0.68685813281773866</v>
      </c>
      <c r="AE1140" s="22">
        <v>1</v>
      </c>
      <c r="AF1140" s="23">
        <v>0</v>
      </c>
      <c r="AH1140" s="21">
        <f t="shared" ref="AH1140" si="11334">X1140*AC1137+Z1140*AC1140-Y1140*AD1137-AA1140*AD1140</f>
        <v>0</v>
      </c>
      <c r="AI1140" s="24">
        <f t="shared" ref="AI1140" si="11335">(X1140*AD1137+Y1140*AC1137+Z1140*AD1140+AA1140*AC1140)</f>
        <v>-0.14129121583378501</v>
      </c>
      <c r="AJ1140" s="22">
        <f t="shared" ref="AJ1140" si="11336">X1140*AE1137+Z1140*AE1140-Y1140*AF1137-AA1140*AF1140</f>
        <v>0.52485369429567574</v>
      </c>
      <c r="AK1140" s="23">
        <f t="shared" ref="AK1140" si="11337">(X1140*AF1137+Y1140*AE1137+Z1140*AF1140+AA1140*AE1140)</f>
        <v>0</v>
      </c>
      <c r="AL1140" s="8"/>
      <c r="AM1140" s="15">
        <v>0</v>
      </c>
      <c r="AN1140" s="85">
        <f t="shared" ref="AN1140" si="11338">(1/$AN$8)*SIN($B1137*$AO$8)</f>
        <v>0.32105552762562328</v>
      </c>
      <c r="AO1140" s="25">
        <f t="shared" ref="AO1140" si="11339">COS($AO$8*$B1137)</f>
        <v>-0.26890543622116275</v>
      </c>
      <c r="AP1140" s="37">
        <v>0</v>
      </c>
      <c r="AR1140" s="21">
        <f t="shared" ref="AR1140" si="11340">AH1140*AM1137+AJ1140*AM1140-AI1140*AN1137-AK1140*AN1140</f>
        <v>0</v>
      </c>
      <c r="AS1140" s="24">
        <f t="shared" ref="AS1140" si="11341">(AH1140*AN1137+AI1140*AM1137+AJ1140*AN1140+AK1140*AM1140)</f>
        <v>0.20650115577635819</v>
      </c>
      <c r="AT1140" s="22">
        <f t="shared" ref="AT1140" si="11342">AH1140*AO1137+AJ1140*AO1140-AI1140*AP1137-AK1140*AP1140</f>
        <v>0.26712492101856755</v>
      </c>
      <c r="AU1140" s="23">
        <f t="shared" ref="AU1140" si="11343">(AH1140*AP1137+AI1140*AO1137+AJ1140*AP1140+AK1140*AO1140)</f>
        <v>0</v>
      </c>
      <c r="AV1140" s="8"/>
      <c r="AW1140" s="21">
        <v>0</v>
      </c>
      <c r="AX1140" s="24">
        <f t="shared" ref="AX1140" si="11344">(TAN($AY$8*$B1137))/$AX$8</f>
        <v>-1.0514633670967215</v>
      </c>
      <c r="AY1140" s="22">
        <v>1</v>
      </c>
      <c r="AZ1140" s="23">
        <v>0</v>
      </c>
      <c r="BB1140" s="21">
        <f t="shared" ref="BB1140" si="11345">AR1140*AW1137+AT1140*AW1140-AS1140*AX1137-AU1140*AX1140</f>
        <v>0</v>
      </c>
      <c r="BC1140" s="24">
        <f t="shared" ref="BC1140" si="11346">(AR1140*AX1137+AS1140*AW1137+AT1140*AX1140+AU1140*AW1140)</f>
        <v>-7.4370913113270654E-2</v>
      </c>
      <c r="BD1140" s="22">
        <f t="shared" ref="BD1140" si="11347">AR1140*AY1137+AT1140*AY1140-AS1140*AZ1137-AU1140*AZ1140</f>
        <v>0.26712492101856755</v>
      </c>
      <c r="BE1140" s="23">
        <f t="shared" ref="BE1140" si="11348">(AR1140*AZ1137+AS1140*AY1137+AT1140*AZ1140+AU1140*AY1140)</f>
        <v>0</v>
      </c>
      <c r="BF1140" s="8"/>
      <c r="BG1140" s="15">
        <v>0</v>
      </c>
      <c r="BH1140" s="85">
        <f t="shared" ref="BH1140" si="11349">(1/$BH$8)*SIN($B1137*$BI$8)</f>
        <v>0.2901535354356955</v>
      </c>
      <c r="BI1140" s="25">
        <f t="shared" ref="BI1140" si="11350">COS($BI$8*$B1137)</f>
        <v>0.49223808555159498</v>
      </c>
      <c r="BJ1140" s="37">
        <v>0</v>
      </c>
      <c r="BL1140" s="21">
        <f t="shared" ref="BL1140" si="11351">BB1140*BG1137+BD1140*BG1140-BC1140*BH1137-BE1140*BH1140</f>
        <v>0</v>
      </c>
      <c r="BM1140" s="24">
        <f t="shared" ref="BM1140" si="11352">(BB1140*BH1137+BC1140*BG1137+BD1140*BH1140+BE1140*BG1140)</f>
        <v>4.0899044344917937E-2</v>
      </c>
      <c r="BN1140" s="22">
        <f t="shared" ref="BN1140" si="11353">BB1140*BI1137+BD1140*BI1140-BC1140*BJ1137-BE1140*BJ1140</f>
        <v>0.3256999100858684</v>
      </c>
      <c r="BO1140" s="23">
        <f t="shared" ref="BO1140" si="11354">(BB1140*BJ1137+BC1140*BI1137+BD1140*BJ1140+BE1140*BI1140)</f>
        <v>0</v>
      </c>
      <c r="BQ1140" s="38">
        <f t="shared" ref="BQ1140" si="11355">(180/PI())*ATAN(-1*(($BL$8*BM1137+BO1137+$BL$8*BM1140+BO1140)/($BL$8*BL1137+BN1137+$BL$8*BL1140+BN1140)))</f>
        <v>-88.296886981939423</v>
      </c>
      <c r="BS1140" s="67">
        <f t="shared" ref="BS1140" si="11356">20*LOG(((($BL$8*BL1137+BN1137-$BL$8*BL1140-BN1140)^2+($BL$8*BM1137+BO1137-$BL$8*BM1140-BO1140)^2)/(($BL$8*BL1137+BN1137+$BL$8*BL1140+BN1140)^2+($BL$8*BM1137+BO1137+$BL$8*BM1140+BO1140)^2))^0.5)</f>
        <v>-3.6341656144777995E-2</v>
      </c>
      <c r="BT1140" s="65"/>
      <c r="BU1140" s="28"/>
      <c r="BV1140" s="28"/>
      <c r="BW1140" s="28"/>
      <c r="BX1140" s="28"/>
    </row>
    <row r="1141" spans="2:76" ht="18.649999999999999" customHeight="1">
      <c r="BS1141" s="32"/>
    </row>
    <row r="1142" spans="2:76" ht="18.649999999999999" customHeight="1" thickBot="1">
      <c r="D1142" s="8"/>
      <c r="E1142" s="8" t="s">
        <v>93</v>
      </c>
      <c r="F1142" s="8"/>
      <c r="G1142" s="8"/>
      <c r="H1142" s="8"/>
      <c r="I1142" s="8"/>
      <c r="J1142" s="8" t="s">
        <v>94</v>
      </c>
      <c r="K1142" s="8"/>
      <c r="L1142" s="8"/>
      <c r="M1142" s="8"/>
      <c r="N1142" s="8"/>
      <c r="O1142" s="8" t="s">
        <v>95</v>
      </c>
      <c r="P1142" s="8"/>
      <c r="Q1142" s="8"/>
      <c r="R1142" s="8"/>
      <c r="S1142" s="8"/>
      <c r="T1142" s="8" t="s">
        <v>96</v>
      </c>
      <c r="U1142" s="8"/>
      <c r="V1142" s="8"/>
      <c r="W1142" s="8"/>
      <c r="X1142" s="8"/>
      <c r="Y1142" s="8" t="s">
        <v>97</v>
      </c>
      <c r="Z1142" s="8"/>
      <c r="AA1142" s="8"/>
      <c r="AB1142" s="8"/>
      <c r="AC1142" s="8"/>
      <c r="AD1142" s="8" t="s">
        <v>98</v>
      </c>
      <c r="AE1142" s="8"/>
      <c r="AF1142" s="8"/>
      <c r="AG1142" s="8"/>
      <c r="AH1142" s="8"/>
      <c r="AI1142" s="8" t="s">
        <v>99</v>
      </c>
      <c r="AJ1142" s="8"/>
      <c r="AK1142" s="8"/>
      <c r="AL1142" s="8"/>
      <c r="AM1142" s="8"/>
      <c r="AN1142" s="8" t="s">
        <v>96</v>
      </c>
      <c r="AO1142" s="8"/>
      <c r="AP1142" s="8"/>
      <c r="AQ1142" s="8"/>
      <c r="AR1142" s="8"/>
      <c r="AS1142" s="8" t="s">
        <v>100</v>
      </c>
      <c r="AT1142" s="8"/>
      <c r="AU1142" s="8"/>
      <c r="AV1142" s="8"/>
      <c r="AW1142" s="8"/>
      <c r="AX1142" s="8" t="s">
        <v>94</v>
      </c>
      <c r="AY1142" s="8"/>
      <c r="AZ1142" s="8"/>
      <c r="BA1142" s="8"/>
      <c r="BB1142" s="8"/>
      <c r="BC1142" s="8" t="s">
        <v>101</v>
      </c>
      <c r="BD1142" s="8"/>
      <c r="BE1142" s="8"/>
      <c r="BF1142" s="8"/>
      <c r="BG1142" s="8"/>
      <c r="BH1142" s="8" t="s">
        <v>96</v>
      </c>
      <c r="BI1142" s="8"/>
      <c r="BJ1142" s="8"/>
      <c r="BK1142" s="8"/>
      <c r="BL1142" s="8"/>
      <c r="BM1142" s="8" t="s">
        <v>102</v>
      </c>
      <c r="BN1142" s="8"/>
      <c r="BO1142" s="8"/>
      <c r="BP1142" s="8"/>
    </row>
    <row r="1143" spans="2:76" ht="18.649999999999999" customHeight="1" thickBot="1">
      <c r="B1143" s="16"/>
      <c r="D1143" s="250" t="s">
        <v>22</v>
      </c>
      <c r="E1143" s="251"/>
      <c r="F1143" s="252" t="s">
        <v>23</v>
      </c>
      <c r="G1143" s="253"/>
      <c r="H1143" s="123"/>
      <c r="I1143" s="242" t="s">
        <v>1</v>
      </c>
      <c r="J1143" s="243"/>
      <c r="K1143" s="244" t="s">
        <v>2</v>
      </c>
      <c r="L1143" s="245"/>
      <c r="M1143" s="123"/>
      <c r="N1143" s="242" t="s">
        <v>43</v>
      </c>
      <c r="O1143" s="243"/>
      <c r="P1143" s="244" t="s">
        <v>44</v>
      </c>
      <c r="Q1143" s="245"/>
      <c r="R1143" s="123"/>
      <c r="S1143" s="242" t="s">
        <v>32</v>
      </c>
      <c r="T1143" s="243"/>
      <c r="U1143" s="244" t="s">
        <v>33</v>
      </c>
      <c r="V1143" s="245"/>
      <c r="W1143" s="123"/>
      <c r="X1143" s="242" t="s">
        <v>45</v>
      </c>
      <c r="Y1143" s="243"/>
      <c r="Z1143" s="244" t="s">
        <v>46</v>
      </c>
      <c r="AA1143" s="245"/>
      <c r="AB1143" s="127"/>
      <c r="AC1143" s="242" t="s">
        <v>62</v>
      </c>
      <c r="AD1143" s="243"/>
      <c r="AE1143" s="244" t="s">
        <v>3</v>
      </c>
      <c r="AF1143" s="245"/>
      <c r="AG1143" s="123"/>
      <c r="AH1143" s="242" t="s">
        <v>76</v>
      </c>
      <c r="AI1143" s="243"/>
      <c r="AJ1143" s="244" t="s">
        <v>77</v>
      </c>
      <c r="AK1143" s="245"/>
      <c r="AL1143" s="127"/>
      <c r="AM1143" s="242" t="s">
        <v>64</v>
      </c>
      <c r="AN1143" s="243"/>
      <c r="AO1143" s="244" t="s">
        <v>65</v>
      </c>
      <c r="AP1143" s="245"/>
      <c r="AQ1143" s="123"/>
      <c r="AR1143" s="242" t="s">
        <v>80</v>
      </c>
      <c r="AS1143" s="243"/>
      <c r="AT1143" s="244" t="s">
        <v>81</v>
      </c>
      <c r="AU1143" s="245"/>
      <c r="AV1143" s="127"/>
      <c r="AW1143" s="242" t="s">
        <v>68</v>
      </c>
      <c r="AX1143" s="243"/>
      <c r="AY1143" s="244" t="s">
        <v>69</v>
      </c>
      <c r="AZ1143" s="245"/>
      <c r="BA1143" s="123"/>
      <c r="BB1143" s="246" t="s">
        <v>84</v>
      </c>
      <c r="BC1143" s="247"/>
      <c r="BD1143" s="248" t="s">
        <v>85</v>
      </c>
      <c r="BE1143" s="249"/>
      <c r="BF1143" s="127"/>
      <c r="BG1143" s="242" t="s">
        <v>72</v>
      </c>
      <c r="BH1143" s="243"/>
      <c r="BI1143" s="244" t="s">
        <v>73</v>
      </c>
      <c r="BJ1143" s="245"/>
      <c r="BK1143" s="123"/>
      <c r="BL1143" s="242" t="s">
        <v>88</v>
      </c>
      <c r="BM1143" s="243"/>
      <c r="BN1143" s="244" t="s">
        <v>89</v>
      </c>
      <c r="BO1143" s="245"/>
      <c r="BP1143" s="123"/>
      <c r="BQ1143" s="19" t="s">
        <v>165</v>
      </c>
      <c r="BS1143" s="63" t="s">
        <v>120</v>
      </c>
      <c r="BT1143" s="4"/>
      <c r="BU1143" s="28"/>
      <c r="BV1143" s="28"/>
      <c r="BW1143" s="28"/>
      <c r="BX1143" s="28"/>
    </row>
    <row r="1144" spans="2:76" ht="18.649999999999999" customHeight="1" thickTop="1" thickBot="1">
      <c r="B1144" s="39">
        <v>3.2</v>
      </c>
      <c r="D1144" s="25">
        <f t="shared" ref="D1144" si="11357">COS($F$8*$B1144)</f>
        <v>0.48647535549032017</v>
      </c>
      <c r="E1144" s="26">
        <v>0</v>
      </c>
      <c r="F1144" s="10">
        <v>0</v>
      </c>
      <c r="G1144" s="85">
        <f t="shared" ref="G1144" si="11358">$E$8*SIN($B1144*$F$8)</f>
        <v>2.6210828976789533</v>
      </c>
      <c r="I1144" s="21">
        <v>1</v>
      </c>
      <c r="J1144" s="24">
        <v>0</v>
      </c>
      <c r="K1144" s="22">
        <v>0</v>
      </c>
      <c r="L1144" s="23">
        <v>0</v>
      </c>
      <c r="N1144" s="21">
        <f t="shared" ref="N1144" si="11359">D1144*I1144+F1144*I1147-E1144*J1144-G1144*J1147</f>
        <v>3.1524589275586514</v>
      </c>
      <c r="O1144" s="24">
        <f t="shared" ref="O1144" si="11360">(D1144*J1144+E1144*I1144+F1144*J1147+G1144*I1147)</f>
        <v>0</v>
      </c>
      <c r="P1144" s="22">
        <f t="shared" ref="P1144" si="11361">D1144*K1144+F1144*K1147-E1144*L1144-G1144*L1147</f>
        <v>0</v>
      </c>
      <c r="Q1144" s="23">
        <f t="shared" ref="Q1144" si="11362">(D1144*L1144+E1144*K1144+F1144*L1147+G1144*K1147)</f>
        <v>2.6210828976789533</v>
      </c>
      <c r="S1144" s="25">
        <f t="shared" ref="S1144" si="11363">COS($U$8*$B1144)</f>
        <v>-0.28005169209415809</v>
      </c>
      <c r="T1144" s="26">
        <v>0</v>
      </c>
      <c r="U1144" s="10">
        <v>0</v>
      </c>
      <c r="V1144" s="85">
        <f t="shared" ref="V1144" si="11364">$T$8*SIN($B1144*$U$8)</f>
        <v>2.8799547648872528</v>
      </c>
      <c r="X1144" s="21">
        <f t="shared" ref="X1144" si="11365">N1144*S1144+P1144*S1147-O1144*T1144-Q1144*T1147</f>
        <v>-1.7215848102906897</v>
      </c>
      <c r="Y1144" s="24">
        <f t="shared" ref="Y1144" si="11366">(N1144*T1144+O1144*S1144+P1144*T1147+Q1144*S1147)</f>
        <v>0</v>
      </c>
      <c r="Z1144" s="22">
        <f t="shared" ref="Z1144" si="11367">N1144*U1144+P1144*U1147-O1144*V1144-Q1144*V1147</f>
        <v>0</v>
      </c>
      <c r="AA1144" s="23">
        <f t="shared" ref="AA1144" si="11368">(N1144*V1144+O1144*U1144+P1144*V1147+Q1144*U1147)</f>
        <v>8.3449004089198464</v>
      </c>
      <c r="AB1144" s="8"/>
      <c r="AC1144" s="21">
        <v>1</v>
      </c>
      <c r="AD1144" s="24">
        <v>0</v>
      </c>
      <c r="AE1144" s="22">
        <v>0</v>
      </c>
      <c r="AF1144" s="23">
        <v>0</v>
      </c>
      <c r="AH1144" s="21">
        <f t="shared" ref="AH1144" si="11369">X1144*AC1144+Z1144*AC1147-Y1144*AD1144-AA1144*AD1147</f>
        <v>3.7635361746386495</v>
      </c>
      <c r="AI1144" s="24">
        <f t="shared" ref="AI1144" si="11370">(X1144*AD1144+Y1144*AC1144+Z1144*AD1147+AA1144*AC1147)</f>
        <v>0</v>
      </c>
      <c r="AJ1144" s="22">
        <f t="shared" ref="AJ1144" si="11371">X1144*AE1144+Z1144*AE1147-Y1144*AF1144-AA1144*AF1147</f>
        <v>0</v>
      </c>
      <c r="AK1144" s="23">
        <f t="shared" ref="AK1144" si="11372">(X1144*AF1144+Y1144*AE1144+Z1144*AF1147+AA1144*AE1147)</f>
        <v>8.3449004089198464</v>
      </c>
      <c r="AL1144" s="8"/>
      <c r="AM1144" s="25">
        <f t="shared" ref="AM1144" si="11373">COS($AO$8*$B1144)</f>
        <v>-0.28005169209415809</v>
      </c>
      <c r="AN1144" s="26">
        <v>0</v>
      </c>
      <c r="AO1144" s="10">
        <v>0</v>
      </c>
      <c r="AP1144" s="85">
        <f t="shared" ref="AP1144" si="11374">$AN$8*SIN($B1144*$AO$8)</f>
        <v>2.8799547648872528</v>
      </c>
      <c r="AR1144" s="21">
        <f t="shared" ref="AR1144" si="11375">AH1144*AM1144+AJ1144*AM1147-AI1144*AN1144-AK1144*AN1147</f>
        <v>-3.7243108623182719</v>
      </c>
      <c r="AS1144" s="24">
        <f t="shared" ref="AS1144" si="11376">(AH1144*AN1144+AI1144*AM1144+AJ1144*AN1147+AK1144*AM1147)</f>
        <v>0</v>
      </c>
      <c r="AT1144" s="22">
        <f t="shared" ref="AT1144" si="11377">AH1144*AO1144+AJ1144*AO1147-AI1144*AP1144-AK1144*AP1147</f>
        <v>0</v>
      </c>
      <c r="AU1144" s="23">
        <f t="shared" ref="AU1144" si="11378">(AH1144*AP1144+AI1144*AO1144+AJ1144*AP1147+AK1144*AO1147)</f>
        <v>8.5018104591008878</v>
      </c>
      <c r="AV1144" s="8"/>
      <c r="AW1144" s="21">
        <v>1</v>
      </c>
      <c r="AX1144" s="24">
        <v>0</v>
      </c>
      <c r="AY1144" s="22">
        <v>0</v>
      </c>
      <c r="AZ1144" s="23">
        <v>0</v>
      </c>
      <c r="BB1144" s="21">
        <f t="shared" ref="BB1144" si="11379">AR1144*AW1144+AT1144*AW1147-AS1144*AX1144-AU1144*AX1147</f>
        <v>4.9231405543739735</v>
      </c>
      <c r="BC1144" s="24">
        <f t="shared" ref="BC1144" si="11380">(AR1144*AX1144+AS1144*AW1144+AT1144*AX1147+AU1144*AW1147)</f>
        <v>0</v>
      </c>
      <c r="BD1144" s="22">
        <f t="shared" ref="BD1144" si="11381">AR1144*AY1144+AT1144*AY1147-AS1144*AZ1144-AU1144*AZ1147</f>
        <v>0</v>
      </c>
      <c r="BE1144" s="23">
        <f t="shared" ref="BE1144" si="11382">(AR1144*AZ1144+AS1144*AY1144+AT1144*AZ1147+AU1144*AY1147)</f>
        <v>8.5018104591008878</v>
      </c>
      <c r="BF1144" s="8"/>
      <c r="BG1144" s="25">
        <f t="shared" ref="BG1144" si="11383">COS($BI$8*$B1144)</f>
        <v>0.48644534514437904</v>
      </c>
      <c r="BH1144" s="26">
        <v>0</v>
      </c>
      <c r="BI1144" s="10">
        <v>0</v>
      </c>
      <c r="BJ1144" s="85">
        <f t="shared" ref="BJ1144" si="11384">$BH$8*SIN($B1144*$BI$8)</f>
        <v>2.621133025179434</v>
      </c>
      <c r="BL1144" s="21">
        <f t="shared" ref="BL1144" si="11385">BB1144*BG1144+BD1144*BG1147-BC1144*BH1144-BE1144*BH1147</f>
        <v>-8.1202990296070254E-2</v>
      </c>
      <c r="BM1144" s="24">
        <f t="shared" ref="BM1144" si="11386">(BB1144*BH1144+BC1144*BG1144+BD1144*BH1147+BE1144*BG1147)</f>
        <v>0</v>
      </c>
      <c r="BN1144" s="22">
        <f t="shared" ref="BN1144" si="11387">BB1144*BI1144+BD1144*BI1147-BC1144*BJ1144-BE1144*BJ1147</f>
        <v>0</v>
      </c>
      <c r="BO1144" s="23">
        <f t="shared" ref="BO1144" si="11388">(BB1144*BJ1144+BC1144*BI1144+BD1144*BJ1147+BE1144*BI1147)</f>
        <v>17.039872417799231</v>
      </c>
      <c r="BQ1144" s="27">
        <f t="shared" ref="BQ1144" si="11389">20*LOG((2*$BL$8)/(($BL$8*BL1144+BN1144+$BL$8*BL1147+BN1147)^2+($BL$8*BM1144+BO1144+$BL$8*BM1147+BO1147)^2)^0.5)</f>
        <v>-18.638784729768631</v>
      </c>
      <c r="BS1144" s="64">
        <f t="shared" ref="BS1144" si="11390">((BL1144^2+BM1144^2)/(BL1147^2+BM1147^2))^0.5</f>
        <v>1.3928515674275388</v>
      </c>
      <c r="BT1144" s="4"/>
      <c r="BU1144" s="28"/>
      <c r="BV1144" s="28"/>
      <c r="BW1144" s="28"/>
      <c r="BX1144" s="28"/>
    </row>
    <row r="1145" spans="2:76" ht="18.649999999999999" customHeight="1" thickBot="1">
      <c r="D1145" s="25"/>
      <c r="E1145" s="10"/>
      <c r="F1145" s="10"/>
      <c r="G1145" s="31"/>
      <c r="I1145" s="29"/>
      <c r="L1145" s="30"/>
      <c r="N1145" s="29"/>
      <c r="Q1145" s="30"/>
      <c r="S1145" s="29"/>
      <c r="V1145" s="30"/>
      <c r="X1145" s="29"/>
      <c r="AA1145" s="30"/>
      <c r="AC1145" s="29"/>
      <c r="AF1145" s="30"/>
      <c r="AH1145" s="29"/>
      <c r="AK1145" s="30"/>
      <c r="AM1145" s="29"/>
      <c r="AP1145" s="30"/>
      <c r="AR1145" s="29"/>
      <c r="AU1145" s="30"/>
      <c r="AW1145" s="29"/>
      <c r="AZ1145" s="30"/>
      <c r="BB1145" s="29"/>
      <c r="BE1145" s="30"/>
      <c r="BG1145" s="29"/>
      <c r="BJ1145" s="30"/>
      <c r="BL1145" s="29"/>
      <c r="BO1145" s="30"/>
      <c r="BS1145" s="65"/>
      <c r="BT1145" s="65"/>
      <c r="BU1145" s="28"/>
      <c r="BV1145" s="28"/>
      <c r="BW1145" s="28"/>
      <c r="BX1145" s="28"/>
    </row>
    <row r="1146" spans="2:76" ht="18.649999999999999" customHeight="1" thickBot="1">
      <c r="D1146" s="254" t="s">
        <v>24</v>
      </c>
      <c r="E1146" s="255"/>
      <c r="F1146" s="256" t="s">
        <v>25</v>
      </c>
      <c r="G1146" s="257"/>
      <c r="H1146" s="123"/>
      <c r="I1146" s="242" t="s">
        <v>4</v>
      </c>
      <c r="J1146" s="243"/>
      <c r="K1146" s="244" t="s">
        <v>5</v>
      </c>
      <c r="L1146" s="245"/>
      <c r="M1146" s="123"/>
      <c r="N1146" s="242" t="s">
        <v>6</v>
      </c>
      <c r="O1146" s="243"/>
      <c r="P1146" s="244" t="s">
        <v>7</v>
      </c>
      <c r="Q1146" s="245"/>
      <c r="R1146" s="123"/>
      <c r="S1146" s="242" t="s">
        <v>34</v>
      </c>
      <c r="T1146" s="243"/>
      <c r="U1146" s="244" t="s">
        <v>35</v>
      </c>
      <c r="V1146" s="245"/>
      <c r="W1146" s="123"/>
      <c r="X1146" s="242" t="s">
        <v>47</v>
      </c>
      <c r="Y1146" s="243"/>
      <c r="Z1146" s="244" t="s">
        <v>48</v>
      </c>
      <c r="AA1146" s="245"/>
      <c r="AB1146" s="127"/>
      <c r="AC1146" s="242" t="s">
        <v>63</v>
      </c>
      <c r="AD1146" s="243"/>
      <c r="AE1146" s="244" t="s">
        <v>8</v>
      </c>
      <c r="AF1146" s="245"/>
      <c r="AG1146" s="123"/>
      <c r="AH1146" s="242" t="s">
        <v>78</v>
      </c>
      <c r="AI1146" s="243"/>
      <c r="AJ1146" s="244" t="s">
        <v>79</v>
      </c>
      <c r="AK1146" s="245"/>
      <c r="AL1146" s="127"/>
      <c r="AM1146" s="242" t="s">
        <v>67</v>
      </c>
      <c r="AN1146" s="243"/>
      <c r="AO1146" s="244" t="s">
        <v>66</v>
      </c>
      <c r="AP1146" s="245"/>
      <c r="AQ1146" s="123"/>
      <c r="AR1146" s="242" t="s">
        <v>83</v>
      </c>
      <c r="AS1146" s="243"/>
      <c r="AT1146" s="244" t="s">
        <v>82</v>
      </c>
      <c r="AU1146" s="245"/>
      <c r="AV1146" s="127"/>
      <c r="AW1146" s="242" t="s">
        <v>71</v>
      </c>
      <c r="AX1146" s="243"/>
      <c r="AY1146" s="244" t="s">
        <v>70</v>
      </c>
      <c r="AZ1146" s="245"/>
      <c r="BA1146" s="123"/>
      <c r="BB1146" s="124" t="s">
        <v>87</v>
      </c>
      <c r="BC1146" s="125"/>
      <c r="BD1146" s="122" t="s">
        <v>86</v>
      </c>
      <c r="BE1146" s="126"/>
      <c r="BF1146" s="127"/>
      <c r="BG1146" s="242" t="s">
        <v>74</v>
      </c>
      <c r="BH1146" s="243"/>
      <c r="BI1146" s="244" t="s">
        <v>75</v>
      </c>
      <c r="BJ1146" s="245"/>
      <c r="BK1146" s="123"/>
      <c r="BL1146" s="242" t="s">
        <v>91</v>
      </c>
      <c r="BM1146" s="243"/>
      <c r="BN1146" s="244" t="s">
        <v>90</v>
      </c>
      <c r="BO1146" s="245"/>
      <c r="BP1146" s="123"/>
      <c r="BQ1146" s="35" t="s">
        <v>166</v>
      </c>
      <c r="BS1146" s="66" t="s">
        <v>121</v>
      </c>
      <c r="BT1146" s="65"/>
      <c r="BU1146" s="28"/>
      <c r="BV1146" s="28"/>
      <c r="BW1146" s="28"/>
      <c r="BX1146" s="28"/>
    </row>
    <row r="1147" spans="2:76" ht="18.649999999999999" customHeight="1" thickTop="1" thickBot="1">
      <c r="D1147" s="15">
        <v>0</v>
      </c>
      <c r="E1147" s="145">
        <f t="shared" ref="E1147" si="11391">(1/$E$8)*SIN($B1144*$F$8)</f>
        <v>0.29123143307543925</v>
      </c>
      <c r="F1147" s="15">
        <f t="shared" ref="F1147" si="11392">COS($F$8*$B1144)</f>
        <v>0.48647535549032017</v>
      </c>
      <c r="G1147" s="37">
        <v>0</v>
      </c>
      <c r="I1147" s="21">
        <v>0</v>
      </c>
      <c r="J1147" s="24">
        <f t="shared" ref="J1147" si="11393">(TAN($K$8*$B1144))/$J$8</f>
        <v>-1.0171305815734171</v>
      </c>
      <c r="K1147" s="22">
        <v>1</v>
      </c>
      <c r="L1147" s="23">
        <v>0</v>
      </c>
      <c r="N1147" s="21">
        <f t="shared" ref="N1147" si="11394">D1147*I1144+F1147*I1147-E1147*J1144-G1147*J1147</f>
        <v>0</v>
      </c>
      <c r="O1147" s="24">
        <f t="shared" ref="O1147" si="11395">(D1147*J1144+E1147*I1144+F1147*J1147+G1147*I1147)</f>
        <v>-0.2035775281755649</v>
      </c>
      <c r="P1147" s="22">
        <f t="shared" ref="P1147" si="11396">D1147*K1144+F1147*K1147-E1147*L1144-G1147*L1147</f>
        <v>0.48647535549032017</v>
      </c>
      <c r="Q1147" s="23">
        <f t="shared" ref="Q1147" si="11397">(D1147*L1144+E1147*K1144+F1147*L1147+G1147*K1147)</f>
        <v>0</v>
      </c>
      <c r="S1147" s="15">
        <v>0</v>
      </c>
      <c r="T1147" s="145">
        <f t="shared" ref="T1147" si="11398">(1/$T$8)*SIN($B1144*$U$8)</f>
        <v>0.31999497387636139</v>
      </c>
      <c r="U1147" s="15">
        <f t="shared" ref="U1147" si="11399">COS($U$8*$B1144)</f>
        <v>-0.28005169209415809</v>
      </c>
      <c r="V1147" s="37">
        <v>0</v>
      </c>
      <c r="X1147" s="21">
        <f t="shared" ref="X1147" si="11400">N1147*S1144+P1147*S1147-O1147*T1144-Q1147*T1147</f>
        <v>0</v>
      </c>
      <c r="Y1147" s="24">
        <f t="shared" ref="Y1147" si="11401">(N1147*T1144+O1147*S1144+P1147*T1147+Q1147*S1147)</f>
        <v>0.21268189990953174</v>
      </c>
      <c r="Z1147" s="22">
        <f t="shared" ref="Z1147" si="11402">N1147*U1144+P1147*U1147-O1147*V1144-Q1147*V1147</f>
        <v>0.45005582582601583</v>
      </c>
      <c r="AA1147" s="23">
        <f t="shared" ref="AA1147" si="11403">(N1147*V1144+O1147*U1144+P1147*V1147+Q1147*U1147)</f>
        <v>0</v>
      </c>
      <c r="AB1147" s="8"/>
      <c r="AC1147" s="21">
        <v>0</v>
      </c>
      <c r="AD1147" s="24">
        <f t="shared" ref="AD1147" si="11404">(TAN($AE$8*$B1144))/$AD$8</f>
        <v>-0.65730215055248653</v>
      </c>
      <c r="AE1147" s="22">
        <v>1</v>
      </c>
      <c r="AF1147" s="23">
        <v>0</v>
      </c>
      <c r="AH1147" s="21">
        <f t="shared" ref="AH1147" si="11405">X1147*AC1144+Z1147*AC1147-Y1147*AD1144-AA1147*AD1147</f>
        <v>0</v>
      </c>
      <c r="AI1147" s="24">
        <f t="shared" ref="AI1147" si="11406">(X1147*AD1144+Y1147*AC1144+Z1147*AD1147+AA1147*AC1147)</f>
        <v>-8.3140762274583779E-2</v>
      </c>
      <c r="AJ1147" s="22">
        <f t="shared" ref="AJ1147" si="11407">X1147*AE1144+Z1147*AE1147-Y1147*AF1144-AA1147*AF1147</f>
        <v>0.45005582582601583</v>
      </c>
      <c r="AK1147" s="23">
        <f t="shared" ref="AK1147" si="11408">(X1147*AF1144+Y1147*AE1144+Z1147*AF1147+AA1147*AE1147)</f>
        <v>0</v>
      </c>
      <c r="AL1147" s="8"/>
      <c r="AM1147" s="15">
        <v>0</v>
      </c>
      <c r="AN1147" s="85">
        <f t="shared" ref="AN1147" si="11409">(1/$AN$8)*SIN($B1144*$AO$8)</f>
        <v>0.31999497387636139</v>
      </c>
      <c r="AO1147" s="25">
        <f t="shared" ref="AO1147" si="11410">COS($AO$8*$B1144)</f>
        <v>-0.28005169209415809</v>
      </c>
      <c r="AP1147" s="37">
        <v>0</v>
      </c>
      <c r="AR1147" s="21">
        <f t="shared" ref="AR1147" si="11411">AH1147*AM1144+AJ1147*AM1147-AI1147*AN1144-AK1147*AN1147</f>
        <v>0</v>
      </c>
      <c r="AS1147" s="24">
        <f t="shared" ref="AS1147" si="11412">(AH1147*AN1144+AI1147*AM1144+AJ1147*AN1147+AK1147*AM1147)</f>
        <v>0.16729931338509552</v>
      </c>
      <c r="AT1147" s="22">
        <f t="shared" ref="AT1147" si="11413">AH1147*AO1144+AJ1147*AO1147-AI1147*AP1144-AK1147*AP1147</f>
        <v>0.11340273890963648</v>
      </c>
      <c r="AU1147" s="23">
        <f t="shared" ref="AU1147" si="11414">(AH1147*AP1144+AI1147*AO1144+AJ1147*AP1147+AK1147*AO1147)</f>
        <v>0</v>
      </c>
      <c r="AV1147" s="8"/>
      <c r="AW1147" s="21">
        <v>0</v>
      </c>
      <c r="AX1147" s="24">
        <f t="shared" ref="AX1147" si="11415">(TAN($AY$8*$B1144))/$AX$8</f>
        <v>-1.0171305815734171</v>
      </c>
      <c r="AY1147" s="22">
        <v>1</v>
      </c>
      <c r="AZ1147" s="23">
        <v>0</v>
      </c>
      <c r="BB1147" s="21">
        <f t="shared" ref="BB1147" si="11416">AR1147*AW1144+AT1147*AW1147-AS1147*AX1144-AU1147*AX1147</f>
        <v>0</v>
      </c>
      <c r="BC1147" s="24">
        <f t="shared" ref="BC1147" si="11417">(AR1147*AX1144+AS1147*AW1144+AT1147*AX1147+AU1147*AW1147)</f>
        <v>5.1953919605918594E-2</v>
      </c>
      <c r="BD1147" s="22">
        <f t="shared" ref="BD1147" si="11418">AR1147*AY1144+AT1147*AY1147-AS1147*AZ1144-AU1147*AZ1147</f>
        <v>0.11340273890963648</v>
      </c>
      <c r="BE1147" s="23">
        <f t="shared" ref="BE1147" si="11419">(AR1147*AZ1144+AS1147*AY1144+AT1147*AZ1147+AU1147*AY1147)</f>
        <v>0</v>
      </c>
      <c r="BF1147" s="8"/>
      <c r="BG1147" s="15">
        <v>0</v>
      </c>
      <c r="BH1147" s="85">
        <f t="shared" ref="BH1147" si="11420">(1/$BH$8)*SIN($B1144*$BI$8)</f>
        <v>0.29123700279771492</v>
      </c>
      <c r="BI1147" s="25">
        <f t="shared" ref="BI1147" si="11421">COS($BI$8*$B1144)</f>
        <v>0.48644534514437904</v>
      </c>
      <c r="BJ1147" s="37">
        <v>0</v>
      </c>
      <c r="BL1147" s="21">
        <f t="shared" ref="BL1147" si="11422">BB1147*BG1144+BD1147*BG1147-BC1147*BH1144-BE1147*BH1147</f>
        <v>0</v>
      </c>
      <c r="BM1147" s="24">
        <f t="shared" ref="BM1147" si="11423">(BB1147*BH1144+BC1147*BG1144+BD1147*BH1147+BE1147*BG1147)</f>
        <v>5.8299816143398728E-2</v>
      </c>
      <c r="BN1147" s="22">
        <f t="shared" ref="BN1147" si="11424">BB1147*BI1144+BD1147*BI1147-BC1147*BJ1144-BE1147*BJ1147</f>
        <v>-8.1013899997374503E-2</v>
      </c>
      <c r="BO1147" s="23">
        <f t="shared" ref="BO1147" si="11425">(BB1147*BJ1144+BC1147*BI1144+BD1147*BJ1147+BE1147*BI1147)</f>
        <v>0</v>
      </c>
      <c r="BQ1147" s="38">
        <f t="shared" ref="BQ1147" si="11426">(180/PI())*ATAN(-1*(($BL$8*BM1144+BO1144+$BL$8*BM1147+BO1147)/($BL$8*BL1144+BN1144+$BL$8*BL1147+BN1147)))</f>
        <v>89.45642936538006</v>
      </c>
      <c r="BS1147" s="67">
        <f t="shared" ref="BS1147" si="11427">20*LOG(((($BL$8*BL1144+BN1144-$BL$8*BL1147-BN1147)^2+($BL$8*BM1144+BO1144-$BL$8*BM1147-BO1147)^2)/(($BL$8*BL1144+BN1144+$BL$8*BL1147+BN1147)^2+($BL$8*BM1144+BO1144+$BL$8*BM1147+BO1147)^2))^0.5)</f>
        <v>-5.9826518465830564E-2</v>
      </c>
      <c r="BT1147" s="65"/>
      <c r="BU1147" s="28"/>
      <c r="BV1147" s="28"/>
      <c r="BW1147" s="28"/>
      <c r="BX1147" s="28"/>
    </row>
    <row r="1148" spans="2:76" ht="18.649999999999999" customHeight="1">
      <c r="BS1148" s="32"/>
    </row>
    <row r="1149" spans="2:76" ht="18.649999999999999" customHeight="1" thickBot="1">
      <c r="D1149" s="8"/>
      <c r="E1149" s="8" t="s">
        <v>93</v>
      </c>
      <c r="F1149" s="8"/>
      <c r="G1149" s="8"/>
      <c r="H1149" s="8"/>
      <c r="I1149" s="8"/>
      <c r="J1149" s="8" t="s">
        <v>94</v>
      </c>
      <c r="K1149" s="8"/>
      <c r="L1149" s="8"/>
      <c r="M1149" s="8"/>
      <c r="N1149" s="8"/>
      <c r="O1149" s="8" t="s">
        <v>95</v>
      </c>
      <c r="P1149" s="8"/>
      <c r="Q1149" s="8"/>
      <c r="R1149" s="8"/>
      <c r="S1149" s="8"/>
      <c r="T1149" s="8" t="s">
        <v>96</v>
      </c>
      <c r="U1149" s="8"/>
      <c r="V1149" s="8"/>
      <c r="W1149" s="8"/>
      <c r="X1149" s="8"/>
      <c r="Y1149" s="8" t="s">
        <v>97</v>
      </c>
      <c r="Z1149" s="8"/>
      <c r="AA1149" s="8"/>
      <c r="AB1149" s="8"/>
      <c r="AC1149" s="8"/>
      <c r="AD1149" s="8" t="s">
        <v>98</v>
      </c>
      <c r="AE1149" s="8"/>
      <c r="AF1149" s="8"/>
      <c r="AG1149" s="8"/>
      <c r="AH1149" s="8"/>
      <c r="AI1149" s="8" t="s">
        <v>99</v>
      </c>
      <c r="AJ1149" s="8"/>
      <c r="AK1149" s="8"/>
      <c r="AL1149" s="8"/>
      <c r="AM1149" s="8"/>
      <c r="AN1149" s="8" t="s">
        <v>96</v>
      </c>
      <c r="AO1149" s="8"/>
      <c r="AP1149" s="8"/>
      <c r="AQ1149" s="8"/>
      <c r="AR1149" s="8"/>
      <c r="AS1149" s="8" t="s">
        <v>100</v>
      </c>
      <c r="AT1149" s="8"/>
      <c r="AU1149" s="8"/>
      <c r="AV1149" s="8"/>
      <c r="AW1149" s="8"/>
      <c r="AX1149" s="8" t="s">
        <v>94</v>
      </c>
      <c r="AY1149" s="8"/>
      <c r="AZ1149" s="8"/>
      <c r="BA1149" s="8"/>
      <c r="BB1149" s="8"/>
      <c r="BC1149" s="8" t="s">
        <v>101</v>
      </c>
      <c r="BD1149" s="8"/>
      <c r="BE1149" s="8"/>
      <c r="BF1149" s="8"/>
      <c r="BG1149" s="8"/>
      <c r="BH1149" s="8" t="s">
        <v>96</v>
      </c>
      <c r="BI1149" s="8"/>
      <c r="BJ1149" s="8"/>
      <c r="BK1149" s="8"/>
      <c r="BL1149" s="8"/>
      <c r="BM1149" s="8" t="s">
        <v>102</v>
      </c>
      <c r="BN1149" s="8"/>
      <c r="BO1149" s="8"/>
      <c r="BP1149" s="8"/>
    </row>
    <row r="1150" spans="2:76" ht="18.649999999999999" customHeight="1" thickBot="1">
      <c r="B1150" s="16"/>
      <c r="D1150" s="250" t="s">
        <v>22</v>
      </c>
      <c r="E1150" s="251"/>
      <c r="F1150" s="252" t="s">
        <v>23</v>
      </c>
      <c r="G1150" s="253"/>
      <c r="H1150" s="123"/>
      <c r="I1150" s="242" t="s">
        <v>1</v>
      </c>
      <c r="J1150" s="243"/>
      <c r="K1150" s="244" t="s">
        <v>2</v>
      </c>
      <c r="L1150" s="245"/>
      <c r="M1150" s="123"/>
      <c r="N1150" s="242" t="s">
        <v>43</v>
      </c>
      <c r="O1150" s="243"/>
      <c r="P1150" s="244" t="s">
        <v>44</v>
      </c>
      <c r="Q1150" s="245"/>
      <c r="R1150" s="123"/>
      <c r="S1150" s="242" t="s">
        <v>32</v>
      </c>
      <c r="T1150" s="243"/>
      <c r="U1150" s="244" t="s">
        <v>33</v>
      </c>
      <c r="V1150" s="245"/>
      <c r="W1150" s="123"/>
      <c r="X1150" s="242" t="s">
        <v>45</v>
      </c>
      <c r="Y1150" s="243"/>
      <c r="Z1150" s="244" t="s">
        <v>46</v>
      </c>
      <c r="AA1150" s="245"/>
      <c r="AB1150" s="127"/>
      <c r="AC1150" s="242" t="s">
        <v>62</v>
      </c>
      <c r="AD1150" s="243"/>
      <c r="AE1150" s="244" t="s">
        <v>3</v>
      </c>
      <c r="AF1150" s="245"/>
      <c r="AG1150" s="123"/>
      <c r="AH1150" s="242" t="s">
        <v>76</v>
      </c>
      <c r="AI1150" s="243"/>
      <c r="AJ1150" s="244" t="s">
        <v>77</v>
      </c>
      <c r="AK1150" s="245"/>
      <c r="AL1150" s="127"/>
      <c r="AM1150" s="242" t="s">
        <v>64</v>
      </c>
      <c r="AN1150" s="243"/>
      <c r="AO1150" s="244" t="s">
        <v>65</v>
      </c>
      <c r="AP1150" s="245"/>
      <c r="AQ1150" s="123"/>
      <c r="AR1150" s="242" t="s">
        <v>80</v>
      </c>
      <c r="AS1150" s="243"/>
      <c r="AT1150" s="244" t="s">
        <v>81</v>
      </c>
      <c r="AU1150" s="245"/>
      <c r="AV1150" s="127"/>
      <c r="AW1150" s="242" t="s">
        <v>68</v>
      </c>
      <c r="AX1150" s="243"/>
      <c r="AY1150" s="244" t="s">
        <v>69</v>
      </c>
      <c r="AZ1150" s="245"/>
      <c r="BA1150" s="123"/>
      <c r="BB1150" s="246" t="s">
        <v>84</v>
      </c>
      <c r="BC1150" s="247"/>
      <c r="BD1150" s="248" t="s">
        <v>85</v>
      </c>
      <c r="BE1150" s="249"/>
      <c r="BF1150" s="127"/>
      <c r="BG1150" s="242" t="s">
        <v>72</v>
      </c>
      <c r="BH1150" s="243"/>
      <c r="BI1150" s="244" t="s">
        <v>73</v>
      </c>
      <c r="BJ1150" s="245"/>
      <c r="BK1150" s="123"/>
      <c r="BL1150" s="242" t="s">
        <v>88</v>
      </c>
      <c r="BM1150" s="243"/>
      <c r="BN1150" s="244" t="s">
        <v>89</v>
      </c>
      <c r="BO1150" s="245"/>
      <c r="BP1150" s="123"/>
      <c r="BQ1150" s="19" t="s">
        <v>165</v>
      </c>
      <c r="BS1150" s="63" t="s">
        <v>120</v>
      </c>
      <c r="BT1150" s="4"/>
      <c r="BU1150" s="28"/>
      <c r="BV1150" s="28"/>
      <c r="BW1150" s="28"/>
      <c r="BX1150" s="28"/>
    </row>
    <row r="1151" spans="2:76" ht="18.649999999999999" customHeight="1" thickTop="1" thickBot="1">
      <c r="B1151" s="39">
        <v>3.22</v>
      </c>
      <c r="D1151" s="25">
        <f t="shared" ref="D1151" si="11428">COS($F$8*$B1151)</f>
        <v>0.48066145122792198</v>
      </c>
      <c r="E1151" s="26">
        <v>0</v>
      </c>
      <c r="F1151" s="10">
        <v>0</v>
      </c>
      <c r="G1151" s="85">
        <f t="shared" ref="G1151" si="11429">$E$8*SIN($B1151*$F$8)</f>
        <v>2.6307187466035233</v>
      </c>
      <c r="I1151" s="21">
        <v>1</v>
      </c>
      <c r="J1151" s="24">
        <v>0</v>
      </c>
      <c r="K1151" s="22">
        <v>0</v>
      </c>
      <c r="L1151" s="23">
        <v>0</v>
      </c>
      <c r="N1151" s="21">
        <f t="shared" ref="N1151" si="11430">D1151*I1151+F1151*I1154-E1151*J1151-G1151*J1154</f>
        <v>3.0681316598304118</v>
      </c>
      <c r="O1151" s="24">
        <f t="shared" ref="O1151" si="11431">(D1151*J1151+E1151*I1151+F1151*J1154+G1151*I1154)</f>
        <v>0</v>
      </c>
      <c r="P1151" s="22">
        <f t="shared" ref="P1151" si="11432">D1151*K1151+F1151*K1154-E1151*L1151-G1151*L1154</f>
        <v>0</v>
      </c>
      <c r="Q1151" s="23">
        <f t="shared" ref="Q1151" si="11433">(D1151*L1151+E1151*K1151+F1151*L1154+G1151*K1154)</f>
        <v>2.6307187466035233</v>
      </c>
      <c r="S1151" s="25">
        <f t="shared" ref="S1151" si="11434">COS($U$8*$B1151)</f>
        <v>-0.2911603196649819</v>
      </c>
      <c r="T1151" s="26">
        <v>0</v>
      </c>
      <c r="U1151" s="10">
        <v>0</v>
      </c>
      <c r="V1151" s="85">
        <f t="shared" ref="V1151" si="11435">$T$8*SIN($B1151*$U$8)</f>
        <v>2.8700228246955231</v>
      </c>
      <c r="X1151" s="21">
        <f t="shared" ref="X1151" si="11436">N1151*S1151+P1151*S1154-O1151*T1151-Q1151*T1154</f>
        <v>-1.7322318446400864</v>
      </c>
      <c r="Y1151" s="24">
        <f t="shared" ref="Y1151" si="11437">(N1151*T1151+O1151*S1151+P1151*T1154+Q1151*S1154)</f>
        <v>0</v>
      </c>
      <c r="Z1151" s="22">
        <f t="shared" ref="Z1151" si="11438">N1151*U1151+P1151*U1154-O1151*V1151-Q1151*V1154</f>
        <v>0</v>
      </c>
      <c r="AA1151" s="23">
        <f t="shared" ref="AA1151" si="11439">(N1151*V1151+O1151*U1151+P1151*V1154+Q1151*U1154)</f>
        <v>8.0396469816744993</v>
      </c>
      <c r="AB1151" s="8"/>
      <c r="AC1151" s="21">
        <v>1</v>
      </c>
      <c r="AD1151" s="24">
        <v>0</v>
      </c>
      <c r="AE1151" s="22">
        <v>0</v>
      </c>
      <c r="AF1151" s="23">
        <v>0</v>
      </c>
      <c r="AH1151" s="21">
        <f t="shared" ref="AH1151" si="11440">X1151*AC1151+Z1151*AC1154-Y1151*AD1151-AA1151*AD1154</f>
        <v>3.3183015447544602</v>
      </c>
      <c r="AI1151" s="24">
        <f t="shared" ref="AI1151" si="11441">(X1151*AD1151+Y1151*AC1151+Z1151*AD1154+AA1151*AC1154)</f>
        <v>0</v>
      </c>
      <c r="AJ1151" s="22">
        <f t="shared" ref="AJ1151" si="11442">X1151*AE1151+Z1151*AE1154-Y1151*AF1151-AA1151*AF1154</f>
        <v>0</v>
      </c>
      <c r="AK1151" s="23">
        <f t="shared" ref="AK1151" si="11443">(X1151*AF1151+Y1151*AE1151+Z1151*AF1154+AA1151*AE1154)</f>
        <v>8.0396469816744993</v>
      </c>
      <c r="AL1151" s="8"/>
      <c r="AM1151" s="25">
        <f t="shared" ref="AM1151" si="11444">COS($AO$8*$B1151)</f>
        <v>-0.2911603196649819</v>
      </c>
      <c r="AN1151" s="26">
        <v>0</v>
      </c>
      <c r="AO1151" s="10">
        <v>0</v>
      </c>
      <c r="AP1151" s="85">
        <f t="shared" ref="AP1151" si="11445">$AN$8*SIN($B1151*$AO$8)</f>
        <v>2.8700228246955231</v>
      </c>
      <c r="AR1151" s="21">
        <f t="shared" ref="AR1151" si="11446">AH1151*AM1151+AJ1151*AM1154-AI1151*AN1151-AK1151*AN1154</f>
        <v>-3.5299322207266544</v>
      </c>
      <c r="AS1151" s="24">
        <f t="shared" ref="AS1151" si="11447">(AH1151*AN1151+AI1151*AM1151+AJ1151*AN1154+AK1151*AM1154)</f>
        <v>0</v>
      </c>
      <c r="AT1151" s="22">
        <f t="shared" ref="AT1151" si="11448">AH1151*AO1151+AJ1151*AO1154-AI1151*AP1151-AK1151*AP1154</f>
        <v>0</v>
      </c>
      <c r="AU1151" s="23">
        <f t="shared" ref="AU1151" si="11449">(AH1151*AP1151+AI1151*AO1151+AJ1151*AP1154+AK1151*AO1154)</f>
        <v>7.1827749874897595</v>
      </c>
      <c r="AV1151" s="8"/>
      <c r="AW1151" s="21">
        <v>1</v>
      </c>
      <c r="AX1151" s="24">
        <v>0</v>
      </c>
      <c r="AY1151" s="22">
        <v>0</v>
      </c>
      <c r="AZ1151" s="23">
        <v>0</v>
      </c>
      <c r="BB1151" s="21">
        <f t="shared" ref="BB1151" si="11450">AR1151*AW1151+AT1151*AW1154-AS1151*AX1151-AU1151*AX1154</f>
        <v>3.5347592516019368</v>
      </c>
      <c r="BC1151" s="24">
        <f t="shared" ref="BC1151" si="11451">(AR1151*AX1151+AS1151*AW1151+AT1151*AX1154+AU1151*AW1154)</f>
        <v>0</v>
      </c>
      <c r="BD1151" s="22">
        <f t="shared" ref="BD1151" si="11452">AR1151*AY1151+AT1151*AY1154-AS1151*AZ1151-AU1151*AZ1154</f>
        <v>0</v>
      </c>
      <c r="BE1151" s="23">
        <f t="shared" ref="BE1151" si="11453">(AR1151*AZ1151+AS1151*AY1151+AT1151*AZ1154+AU1151*AY1154)</f>
        <v>7.1827749874897595</v>
      </c>
      <c r="BF1151" s="8"/>
      <c r="BG1151" s="25">
        <f t="shared" ref="BG1151" si="11454">COS($BI$8*$B1151)</f>
        <v>0.4806311423039088</v>
      </c>
      <c r="BH1151" s="26">
        <v>0</v>
      </c>
      <c r="BI1151" s="10">
        <v>0</v>
      </c>
      <c r="BJ1151" s="85">
        <f t="shared" ref="BJ1151" si="11455">$BH$8*SIN($B1151*$BI$8)</f>
        <v>2.6307685845449722</v>
      </c>
      <c r="BL1151" s="21">
        <f t="shared" ref="BL1151" si="11456">BB1151*BG1151+BD1151*BG1154-BC1151*BH1151-BE1151*BH1154</f>
        <v>-0.40066448834919188</v>
      </c>
      <c r="BM1151" s="24">
        <f t="shared" ref="BM1151" si="11457">(BB1151*BH1151+BC1151*BG1151+BD1151*BH1154+BE1151*BG1154)</f>
        <v>0</v>
      </c>
      <c r="BN1151" s="22">
        <f t="shared" ref="BN1151" si="11458">BB1151*BI1151+BD1151*BI1154-BC1151*BJ1151-BE1151*BJ1154</f>
        <v>0</v>
      </c>
      <c r="BO1151" s="23">
        <f t="shared" ref="BO1151" si="11459">(BB1151*BJ1151+BC1151*BI1151+BD1151*BJ1154+BE1151*BI1154)</f>
        <v>12.751398940193219</v>
      </c>
      <c r="BQ1151" s="27">
        <f t="shared" ref="BQ1151" si="11460">20*LOG((2*$BL$8)/(($BL$8*BL1151+BN1151+$BL$8*BL1154+BN1154)^2+($BL$8*BM1151+BO1151+$BL$8*BM1154+BO1154)^2)^0.5)</f>
        <v>-16.152224497809929</v>
      </c>
      <c r="BS1151" s="64">
        <f t="shared" ref="BS1151" si="11461">((BL1151^2+BM1151^2)/(BL1154^2+BM1154^2))^0.5</f>
        <v>6.0856296665715091</v>
      </c>
      <c r="BT1151" s="4"/>
      <c r="BU1151" s="28"/>
      <c r="BV1151" s="28"/>
      <c r="BW1151" s="28"/>
      <c r="BX1151" s="28"/>
    </row>
    <row r="1152" spans="2:76" ht="18.649999999999999" customHeight="1" thickBot="1">
      <c r="D1152" s="25"/>
      <c r="E1152" s="10"/>
      <c r="F1152" s="10"/>
      <c r="G1152" s="31"/>
      <c r="I1152" s="29"/>
      <c r="L1152" s="30"/>
      <c r="N1152" s="29"/>
      <c r="Q1152" s="30"/>
      <c r="S1152" s="29"/>
      <c r="V1152" s="30"/>
      <c r="X1152" s="29"/>
      <c r="AA1152" s="30"/>
      <c r="AC1152" s="29"/>
      <c r="AF1152" s="30"/>
      <c r="AH1152" s="29"/>
      <c r="AK1152" s="30"/>
      <c r="AM1152" s="29"/>
      <c r="AP1152" s="30"/>
      <c r="AR1152" s="29"/>
      <c r="AU1152" s="30"/>
      <c r="AW1152" s="29"/>
      <c r="AZ1152" s="30"/>
      <c r="BB1152" s="29"/>
      <c r="BE1152" s="30"/>
      <c r="BG1152" s="29"/>
      <c r="BJ1152" s="30"/>
      <c r="BL1152" s="29"/>
      <c r="BO1152" s="30"/>
      <c r="BS1152" s="65"/>
      <c r="BT1152" s="65"/>
      <c r="BU1152" s="28"/>
      <c r="BV1152" s="28"/>
      <c r="BW1152" s="28"/>
      <c r="BX1152" s="28"/>
    </row>
    <row r="1153" spans="2:76" ht="18.649999999999999" customHeight="1" thickBot="1">
      <c r="D1153" s="254" t="s">
        <v>24</v>
      </c>
      <c r="E1153" s="255"/>
      <c r="F1153" s="256" t="s">
        <v>25</v>
      </c>
      <c r="G1153" s="257"/>
      <c r="H1153" s="123"/>
      <c r="I1153" s="242" t="s">
        <v>4</v>
      </c>
      <c r="J1153" s="243"/>
      <c r="K1153" s="244" t="s">
        <v>5</v>
      </c>
      <c r="L1153" s="245"/>
      <c r="M1153" s="123"/>
      <c r="N1153" s="242" t="s">
        <v>6</v>
      </c>
      <c r="O1153" s="243"/>
      <c r="P1153" s="244" t="s">
        <v>7</v>
      </c>
      <c r="Q1153" s="245"/>
      <c r="R1153" s="123"/>
      <c r="S1153" s="242" t="s">
        <v>34</v>
      </c>
      <c r="T1153" s="243"/>
      <c r="U1153" s="244" t="s">
        <v>35</v>
      </c>
      <c r="V1153" s="245"/>
      <c r="W1153" s="123"/>
      <c r="X1153" s="242" t="s">
        <v>47</v>
      </c>
      <c r="Y1153" s="243"/>
      <c r="Z1153" s="244" t="s">
        <v>48</v>
      </c>
      <c r="AA1153" s="245"/>
      <c r="AB1153" s="127"/>
      <c r="AC1153" s="242" t="s">
        <v>63</v>
      </c>
      <c r="AD1153" s="243"/>
      <c r="AE1153" s="244" t="s">
        <v>8</v>
      </c>
      <c r="AF1153" s="245"/>
      <c r="AG1153" s="123"/>
      <c r="AH1153" s="242" t="s">
        <v>78</v>
      </c>
      <c r="AI1153" s="243"/>
      <c r="AJ1153" s="244" t="s">
        <v>79</v>
      </c>
      <c r="AK1153" s="245"/>
      <c r="AL1153" s="127"/>
      <c r="AM1153" s="242" t="s">
        <v>67</v>
      </c>
      <c r="AN1153" s="243"/>
      <c r="AO1153" s="244" t="s">
        <v>66</v>
      </c>
      <c r="AP1153" s="245"/>
      <c r="AQ1153" s="123"/>
      <c r="AR1153" s="242" t="s">
        <v>83</v>
      </c>
      <c r="AS1153" s="243"/>
      <c r="AT1153" s="244" t="s">
        <v>82</v>
      </c>
      <c r="AU1153" s="245"/>
      <c r="AV1153" s="127"/>
      <c r="AW1153" s="242" t="s">
        <v>71</v>
      </c>
      <c r="AX1153" s="243"/>
      <c r="AY1153" s="244" t="s">
        <v>70</v>
      </c>
      <c r="AZ1153" s="245"/>
      <c r="BA1153" s="123"/>
      <c r="BB1153" s="124" t="s">
        <v>87</v>
      </c>
      <c r="BC1153" s="125"/>
      <c r="BD1153" s="122" t="s">
        <v>86</v>
      </c>
      <c r="BE1153" s="126"/>
      <c r="BF1153" s="127"/>
      <c r="BG1153" s="242" t="s">
        <v>74</v>
      </c>
      <c r="BH1153" s="243"/>
      <c r="BI1153" s="244" t="s">
        <v>75</v>
      </c>
      <c r="BJ1153" s="245"/>
      <c r="BK1153" s="123"/>
      <c r="BL1153" s="242" t="s">
        <v>91</v>
      </c>
      <c r="BM1153" s="243"/>
      <c r="BN1153" s="244" t="s">
        <v>90</v>
      </c>
      <c r="BO1153" s="245"/>
      <c r="BP1153" s="123"/>
      <c r="BQ1153" s="35" t="s">
        <v>166</v>
      </c>
      <c r="BS1153" s="66" t="s">
        <v>121</v>
      </c>
      <c r="BT1153" s="65"/>
      <c r="BU1153" s="28"/>
      <c r="BV1153" s="28"/>
      <c r="BW1153" s="28"/>
      <c r="BX1153" s="28"/>
    </row>
    <row r="1154" spans="2:76" ht="18.649999999999999" customHeight="1" thickTop="1" thickBot="1">
      <c r="D1154" s="15">
        <v>0</v>
      </c>
      <c r="E1154" s="145">
        <f t="shared" ref="E1154" si="11462">(1/$E$8)*SIN($B1151*$F$8)</f>
        <v>0.29230208295594701</v>
      </c>
      <c r="F1154" s="15">
        <f t="shared" ref="F1154" si="11463">COS($F$8*$B1151)</f>
        <v>0.48066145122792198</v>
      </c>
      <c r="G1154" s="37">
        <v>0</v>
      </c>
      <c r="I1154" s="21">
        <v>0</v>
      </c>
      <c r="J1154" s="24">
        <f t="shared" ref="J1154" si="11464">(TAN($K$8*$B1151))/$J$8</f>
        <v>-0.98356018177280591</v>
      </c>
      <c r="K1154" s="22">
        <v>1</v>
      </c>
      <c r="L1154" s="23">
        <v>0</v>
      </c>
      <c r="N1154" s="21">
        <f t="shared" ref="N1154" si="11465">D1154*I1151+F1154*I1154-E1154*J1151-G1154*J1154</f>
        <v>0</v>
      </c>
      <c r="O1154" s="24">
        <f t="shared" ref="O1154" si="11466">(D1154*J1151+E1154*I1151+F1154*J1154+G1154*I1154)</f>
        <v>-0.18045738138496864</v>
      </c>
      <c r="P1154" s="22">
        <f t="shared" ref="P1154" si="11467">D1154*K1151+F1154*K1154-E1154*L1151-G1154*L1154</f>
        <v>0.48066145122792198</v>
      </c>
      <c r="Q1154" s="23">
        <f t="shared" ref="Q1154" si="11468">(D1154*L1151+E1154*K1151+F1154*L1154+G1154*K1154)</f>
        <v>0</v>
      </c>
      <c r="S1154" s="15">
        <v>0</v>
      </c>
      <c r="T1154" s="145">
        <f t="shared" ref="T1154" si="11469">(1/$T$8)*SIN($B1151*$U$8)</f>
        <v>0.31889142496616923</v>
      </c>
      <c r="U1154" s="15">
        <f t="shared" ref="U1154" si="11470">COS($U$8*$B1151)</f>
        <v>-0.2911603196649819</v>
      </c>
      <c r="V1154" s="37">
        <v>0</v>
      </c>
      <c r="X1154" s="21">
        <f t="shared" ref="X1154" si="11471">N1154*S1151+P1154*S1154-O1154*T1151-Q1154*T1154</f>
        <v>0</v>
      </c>
      <c r="Y1154" s="24">
        <f t="shared" ref="Y1154" si="11472">(N1154*T1151+O1154*S1151+P1154*T1154+Q1154*S1154)</f>
        <v>0.20582084395833192</v>
      </c>
      <c r="Z1154" s="22">
        <f t="shared" ref="Z1154" si="11473">N1154*U1151+P1154*U1154-O1154*V1151-Q1154*V1154</f>
        <v>0.37796726166948913</v>
      </c>
      <c r="AA1154" s="23">
        <f t="shared" ref="AA1154" si="11474">(N1154*V1151+O1154*U1151+P1154*V1154+Q1154*U1154)</f>
        <v>0</v>
      </c>
      <c r="AB1154" s="8"/>
      <c r="AC1154" s="21">
        <v>0</v>
      </c>
      <c r="AD1154" s="24">
        <f t="shared" ref="AD1154" si="11475">(TAN($AE$8*$B1151))/$AD$8</f>
        <v>-0.62820337769888257</v>
      </c>
      <c r="AE1154" s="22">
        <v>1</v>
      </c>
      <c r="AF1154" s="23">
        <v>0</v>
      </c>
      <c r="AH1154" s="21">
        <f t="shared" ref="AH1154" si="11476">X1154*AC1151+Z1154*AC1154-Y1154*AD1151-AA1154*AD1154</f>
        <v>0</v>
      </c>
      <c r="AI1154" s="24">
        <f t="shared" ref="AI1154" si="11477">(X1154*AD1151+Y1154*AC1151+Z1154*AD1154+AA1154*AC1154)</f>
        <v>-3.1619466482038533E-2</v>
      </c>
      <c r="AJ1154" s="22">
        <f t="shared" ref="AJ1154" si="11478">X1154*AE1151+Z1154*AE1154-Y1154*AF1151-AA1154*AF1154</f>
        <v>0.37796726166948913</v>
      </c>
      <c r="AK1154" s="23">
        <f t="shared" ref="AK1154" si="11479">(X1154*AF1151+Y1154*AE1151+Z1154*AF1154+AA1154*AE1154)</f>
        <v>0</v>
      </c>
      <c r="AL1154" s="8"/>
      <c r="AM1154" s="15">
        <v>0</v>
      </c>
      <c r="AN1154" s="85">
        <f t="shared" ref="AN1154" si="11480">(1/$AN$8)*SIN($B1151*$AO$8)</f>
        <v>0.31889142496616923</v>
      </c>
      <c r="AO1154" s="25">
        <f t="shared" ref="AO1154" si="11481">COS($AO$8*$B1151)</f>
        <v>-0.2911603196649819</v>
      </c>
      <c r="AP1154" s="37">
        <v>0</v>
      </c>
      <c r="AR1154" s="21">
        <f t="shared" ref="AR1154" si="11482">AH1154*AM1151+AJ1154*AM1154-AI1154*AN1151-AK1154*AN1154</f>
        <v>0</v>
      </c>
      <c r="AS1154" s="24">
        <f t="shared" ref="AS1154" si="11483">(AH1154*AN1151+AI1154*AM1151+AJ1154*AN1154+AK1154*AM1154)</f>
        <v>0.12973685263289086</v>
      </c>
      <c r="AT1154" s="22">
        <f t="shared" ref="AT1154" si="11484">AH1154*AO1151+AJ1154*AO1154-AI1154*AP1151-AK1154*AP1154</f>
        <v>-1.9300478222440673E-2</v>
      </c>
      <c r="AU1154" s="23">
        <f t="shared" ref="AU1154" si="11485">(AH1154*AP1151+AI1154*AO1151+AJ1154*AP1154+AK1154*AO1154)</f>
        <v>0</v>
      </c>
      <c r="AV1154" s="8"/>
      <c r="AW1154" s="21">
        <v>0</v>
      </c>
      <c r="AX1154" s="24">
        <f t="shared" ref="AX1154" si="11486">(TAN($AY$8*$B1151))/$AX$8</f>
        <v>-0.98356018177280591</v>
      </c>
      <c r="AY1154" s="22">
        <v>1</v>
      </c>
      <c r="AZ1154" s="23">
        <v>0</v>
      </c>
      <c r="BB1154" s="21">
        <f t="shared" ref="BB1154" si="11487">AR1154*AW1151+AT1154*AW1154-AS1154*AX1151-AU1154*AX1154</f>
        <v>0</v>
      </c>
      <c r="BC1154" s="24">
        <f t="shared" ref="BC1154" si="11488">(AR1154*AX1151+AS1154*AW1151+AT1154*AX1154+AU1154*AW1154)</f>
        <v>0.14872003450165669</v>
      </c>
      <c r="BD1154" s="22">
        <f t="shared" ref="BD1154" si="11489">AR1154*AY1151+AT1154*AY1154-AS1154*AZ1151-AU1154*AZ1154</f>
        <v>-1.9300478222440673E-2</v>
      </c>
      <c r="BE1154" s="23">
        <f t="shared" ref="BE1154" si="11490">(AR1154*AZ1151+AS1154*AY1151+AT1154*AZ1154+AU1154*AY1154)</f>
        <v>0</v>
      </c>
      <c r="BF1154" s="8"/>
      <c r="BG1154" s="15">
        <v>0</v>
      </c>
      <c r="BH1154" s="85">
        <f t="shared" ref="BH1154" si="11491">(1/$BH$8)*SIN($B1151*$BI$8)</f>
        <v>0.29230762050499692</v>
      </c>
      <c r="BI1154" s="25">
        <f t="shared" ref="BI1154" si="11492">COS($BI$8*$B1151)</f>
        <v>0.4806311423039088</v>
      </c>
      <c r="BJ1154" s="37">
        <v>0</v>
      </c>
      <c r="BL1154" s="21">
        <f t="shared" ref="BL1154" si="11493">BB1154*BG1151+BD1154*BG1154-BC1154*BH1151-BE1154*BH1154</f>
        <v>0</v>
      </c>
      <c r="BM1154" s="24">
        <f t="shared" ref="BM1154" si="11494">(BB1154*BH1151+BC1154*BG1151+BD1154*BH1154+BE1154*BG1154)</f>
        <v>6.5837803202197842E-2</v>
      </c>
      <c r="BN1154" s="22">
        <f t="shared" ref="BN1154" si="11495">BB1154*BI1151+BD1154*BI1154-BC1154*BJ1151-BE1154*BJ1154</f>
        <v>-0.40052440555446617</v>
      </c>
      <c r="BO1154" s="23">
        <f t="shared" ref="BO1154" si="11496">(BB1154*BJ1151+BC1154*BI1151+BD1154*BJ1154+BE1154*BI1154)</f>
        <v>0</v>
      </c>
      <c r="BQ1154" s="38">
        <f t="shared" ref="BQ1154" si="11497">(180/PI())*ATAN(-1*(($BL$8*BM1151+BO1151+$BL$8*BM1154+BO1154)/($BL$8*BL1151+BN1151+$BL$8*BL1154+BN1154)))</f>
        <v>86.423168702034474</v>
      </c>
      <c r="BS1154" s="67">
        <f t="shared" ref="BS1154" si="11498">20*LOG(((($BL$8*BL1151+BN1151-$BL$8*BL1154-BN1154)^2+($BL$8*BM1151+BO1151-$BL$8*BM1154-BO1154)^2)/(($BL$8*BL1151+BN1151+$BL$8*BL1154+BN1154)^2+($BL$8*BM1151+BO1151+$BL$8*BM1154+BO1154)^2))^0.5)</f>
        <v>-0.10663075660830293</v>
      </c>
      <c r="BT1154" s="65"/>
      <c r="BU1154" s="28"/>
      <c r="BV1154" s="28"/>
      <c r="BW1154" s="28"/>
      <c r="BX1154" s="28"/>
    </row>
    <row r="1155" spans="2:76" ht="18.649999999999999" customHeight="1">
      <c r="BS1155" s="32"/>
    </row>
    <row r="1156" spans="2:76" ht="18.649999999999999" customHeight="1" thickBot="1">
      <c r="D1156" s="8"/>
      <c r="E1156" s="8" t="s">
        <v>93</v>
      </c>
      <c r="F1156" s="8"/>
      <c r="G1156" s="8"/>
      <c r="H1156" s="8"/>
      <c r="I1156" s="8"/>
      <c r="J1156" s="8" t="s">
        <v>94</v>
      </c>
      <c r="K1156" s="8"/>
      <c r="L1156" s="8"/>
      <c r="M1156" s="8"/>
      <c r="N1156" s="8"/>
      <c r="O1156" s="8" t="s">
        <v>95</v>
      </c>
      <c r="P1156" s="8"/>
      <c r="Q1156" s="8"/>
      <c r="R1156" s="8"/>
      <c r="S1156" s="8"/>
      <c r="T1156" s="8" t="s">
        <v>96</v>
      </c>
      <c r="U1156" s="8"/>
      <c r="V1156" s="8"/>
      <c r="W1156" s="8"/>
      <c r="X1156" s="8"/>
      <c r="Y1156" s="8" t="s">
        <v>97</v>
      </c>
      <c r="Z1156" s="8"/>
      <c r="AA1156" s="8"/>
      <c r="AB1156" s="8"/>
      <c r="AC1156" s="8"/>
      <c r="AD1156" s="8" t="s">
        <v>98</v>
      </c>
      <c r="AE1156" s="8"/>
      <c r="AF1156" s="8"/>
      <c r="AG1156" s="8"/>
      <c r="AH1156" s="8"/>
      <c r="AI1156" s="8" t="s">
        <v>99</v>
      </c>
      <c r="AJ1156" s="8"/>
      <c r="AK1156" s="8"/>
      <c r="AL1156" s="8"/>
      <c r="AM1156" s="8"/>
      <c r="AN1156" s="8" t="s">
        <v>96</v>
      </c>
      <c r="AO1156" s="8"/>
      <c r="AP1156" s="8"/>
      <c r="AQ1156" s="8"/>
      <c r="AR1156" s="8"/>
      <c r="AS1156" s="8" t="s">
        <v>100</v>
      </c>
      <c r="AT1156" s="8"/>
      <c r="AU1156" s="8"/>
      <c r="AV1156" s="8"/>
      <c r="AW1156" s="8"/>
      <c r="AX1156" s="8" t="s">
        <v>94</v>
      </c>
      <c r="AY1156" s="8"/>
      <c r="AZ1156" s="8"/>
      <c r="BA1156" s="8"/>
      <c r="BB1156" s="8"/>
      <c r="BC1156" s="8" t="s">
        <v>101</v>
      </c>
      <c r="BD1156" s="8"/>
      <c r="BE1156" s="8"/>
      <c r="BF1156" s="8"/>
      <c r="BG1156" s="8"/>
      <c r="BH1156" s="8" t="s">
        <v>96</v>
      </c>
      <c r="BI1156" s="8"/>
      <c r="BJ1156" s="8"/>
      <c r="BK1156" s="8"/>
      <c r="BL1156" s="8"/>
      <c r="BM1156" s="8" t="s">
        <v>102</v>
      </c>
      <c r="BN1156" s="8"/>
      <c r="BO1156" s="8"/>
      <c r="BP1156" s="8"/>
    </row>
    <row r="1157" spans="2:76" ht="18.649999999999999" customHeight="1" thickBot="1">
      <c r="B1157" s="16"/>
      <c r="D1157" s="250" t="s">
        <v>22</v>
      </c>
      <c r="E1157" s="251"/>
      <c r="F1157" s="252" t="s">
        <v>23</v>
      </c>
      <c r="G1157" s="253"/>
      <c r="H1157" s="123"/>
      <c r="I1157" s="242" t="s">
        <v>1</v>
      </c>
      <c r="J1157" s="243"/>
      <c r="K1157" s="244" t="s">
        <v>2</v>
      </c>
      <c r="L1157" s="245"/>
      <c r="M1157" s="123"/>
      <c r="N1157" s="242" t="s">
        <v>43</v>
      </c>
      <c r="O1157" s="243"/>
      <c r="P1157" s="244" t="s">
        <v>44</v>
      </c>
      <c r="Q1157" s="245"/>
      <c r="R1157" s="123"/>
      <c r="S1157" s="242" t="s">
        <v>32</v>
      </c>
      <c r="T1157" s="243"/>
      <c r="U1157" s="244" t="s">
        <v>33</v>
      </c>
      <c r="V1157" s="245"/>
      <c r="W1157" s="123"/>
      <c r="X1157" s="242" t="s">
        <v>45</v>
      </c>
      <c r="Y1157" s="243"/>
      <c r="Z1157" s="244" t="s">
        <v>46</v>
      </c>
      <c r="AA1157" s="245"/>
      <c r="AB1157" s="127"/>
      <c r="AC1157" s="242" t="s">
        <v>62</v>
      </c>
      <c r="AD1157" s="243"/>
      <c r="AE1157" s="244" t="s">
        <v>3</v>
      </c>
      <c r="AF1157" s="245"/>
      <c r="AG1157" s="123"/>
      <c r="AH1157" s="242" t="s">
        <v>76</v>
      </c>
      <c r="AI1157" s="243"/>
      <c r="AJ1157" s="244" t="s">
        <v>77</v>
      </c>
      <c r="AK1157" s="245"/>
      <c r="AL1157" s="127"/>
      <c r="AM1157" s="242" t="s">
        <v>64</v>
      </c>
      <c r="AN1157" s="243"/>
      <c r="AO1157" s="244" t="s">
        <v>65</v>
      </c>
      <c r="AP1157" s="245"/>
      <c r="AQ1157" s="123"/>
      <c r="AR1157" s="242" t="s">
        <v>80</v>
      </c>
      <c r="AS1157" s="243"/>
      <c r="AT1157" s="244" t="s">
        <v>81</v>
      </c>
      <c r="AU1157" s="245"/>
      <c r="AV1157" s="127"/>
      <c r="AW1157" s="242" t="s">
        <v>68</v>
      </c>
      <c r="AX1157" s="243"/>
      <c r="AY1157" s="244" t="s">
        <v>69</v>
      </c>
      <c r="AZ1157" s="245"/>
      <c r="BA1157" s="123"/>
      <c r="BB1157" s="246" t="s">
        <v>84</v>
      </c>
      <c r="BC1157" s="247"/>
      <c r="BD1157" s="248" t="s">
        <v>85</v>
      </c>
      <c r="BE1157" s="249"/>
      <c r="BF1157" s="127"/>
      <c r="BG1157" s="242" t="s">
        <v>72</v>
      </c>
      <c r="BH1157" s="243"/>
      <c r="BI1157" s="244" t="s">
        <v>73</v>
      </c>
      <c r="BJ1157" s="245"/>
      <c r="BK1157" s="123"/>
      <c r="BL1157" s="242" t="s">
        <v>88</v>
      </c>
      <c r="BM1157" s="243"/>
      <c r="BN1157" s="244" t="s">
        <v>89</v>
      </c>
      <c r="BO1157" s="245"/>
      <c r="BP1157" s="123"/>
      <c r="BQ1157" s="19" t="s">
        <v>165</v>
      </c>
      <c r="BS1157" s="63" t="s">
        <v>120</v>
      </c>
      <c r="BT1157" s="4"/>
      <c r="BU1157" s="28"/>
      <c r="BV1157" s="28"/>
      <c r="BW1157" s="28"/>
      <c r="BX1157" s="28"/>
    </row>
    <row r="1158" spans="2:76" ht="18.649999999999999" customHeight="1" thickTop="1" thickBot="1">
      <c r="B1158" s="39">
        <v>3.24</v>
      </c>
      <c r="D1158" s="25">
        <f t="shared" ref="D1158" si="11499">COS($F$8*$B1158)</f>
        <v>0.47482634109397936</v>
      </c>
      <c r="E1158" s="26">
        <v>0</v>
      </c>
      <c r="F1158" s="10">
        <v>0</v>
      </c>
      <c r="G1158" s="85">
        <f t="shared" ref="G1158" si="11500">$E$8*SIN($B1158*$F$8)</f>
        <v>2.6402385332067508</v>
      </c>
      <c r="I1158" s="21">
        <v>1</v>
      </c>
      <c r="J1158" s="24">
        <v>0</v>
      </c>
      <c r="K1158" s="22">
        <v>0</v>
      </c>
      <c r="L1158" s="23">
        <v>0</v>
      </c>
      <c r="N1158" s="21">
        <f t="shared" ref="N1158" si="11501">D1158*I1158+F1158*I1161-E1158*J1158-G1158*J1161</f>
        <v>2.9849298900465384</v>
      </c>
      <c r="O1158" s="24">
        <f t="shared" ref="O1158" si="11502">(D1158*J1158+E1158*I1158+F1158*J1161+G1158*I1161)</f>
        <v>0</v>
      </c>
      <c r="P1158" s="22">
        <f t="shared" ref="P1158" si="11503">D1158*K1158+F1158*K1161-E1158*L1158-G1158*L1161</f>
        <v>0</v>
      </c>
      <c r="Q1158" s="23">
        <f t="shared" ref="Q1158" si="11504">(D1158*L1158+E1158*K1158+F1158*L1161+G1158*K1161)</f>
        <v>2.6402385332067508</v>
      </c>
      <c r="S1158" s="25">
        <f t="shared" ref="S1158" si="11505">COS($U$8*$B1158)</f>
        <v>-0.30222982635634654</v>
      </c>
      <c r="T1158" s="26">
        <v>0</v>
      </c>
      <c r="U1158" s="10">
        <v>0</v>
      </c>
      <c r="V1158" s="85">
        <f t="shared" ref="V1158" si="11506">$T$8*SIN($B1158*$U$8)</f>
        <v>2.8597052625306532</v>
      </c>
      <c r="X1158" s="21">
        <f t="shared" ref="X1158" si="11507">N1158*S1158+P1158*S1161-O1158*T1158-Q1158*T1161</f>
        <v>-1.7410575121043625</v>
      </c>
      <c r="Y1158" s="24">
        <f t="shared" ref="Y1158" si="11508">(N1158*T1158+O1158*S1158+P1158*T1161+Q1158*S1161)</f>
        <v>0</v>
      </c>
      <c r="Z1158" s="22">
        <f t="shared" ref="Z1158" si="11509">N1158*U1158+P1158*U1161-O1158*V1158-Q1158*V1161</f>
        <v>0</v>
      </c>
      <c r="AA1158" s="23">
        <f t="shared" ref="AA1158" si="11510">(N1158*V1158+O1158*U1158+P1158*V1161+Q1158*U1161)</f>
        <v>7.7380608814207177</v>
      </c>
      <c r="AB1158" s="8"/>
      <c r="AC1158" s="21">
        <v>1</v>
      </c>
      <c r="AD1158" s="24">
        <v>0</v>
      </c>
      <c r="AE1158" s="22">
        <v>0</v>
      </c>
      <c r="AF1158" s="23">
        <v>0</v>
      </c>
      <c r="AH1158" s="21">
        <f t="shared" ref="AH1158" si="11511">X1158*AC1158+Z1158*AC1161-Y1158*AD1158-AA1158*AD1161</f>
        <v>2.8981805194733092</v>
      </c>
      <c r="AI1158" s="24">
        <f t="shared" ref="AI1158" si="11512">(X1158*AD1158+Y1158*AC1158+Z1158*AD1161+AA1158*AC1161)</f>
        <v>0</v>
      </c>
      <c r="AJ1158" s="22">
        <f t="shared" ref="AJ1158" si="11513">X1158*AE1158+Z1158*AE1161-Y1158*AF1158-AA1158*AF1161</f>
        <v>0</v>
      </c>
      <c r="AK1158" s="23">
        <f t="shared" ref="AK1158" si="11514">(X1158*AF1158+Y1158*AE1158+Z1158*AF1161+AA1158*AE1161)</f>
        <v>7.7380608814207177</v>
      </c>
      <c r="AL1158" s="8"/>
      <c r="AM1158" s="25">
        <f t="shared" ref="AM1158" si="11515">COS($AO$8*$B1158)</f>
        <v>-0.30222982635634654</v>
      </c>
      <c r="AN1158" s="26">
        <v>0</v>
      </c>
      <c r="AO1158" s="10">
        <v>0</v>
      </c>
      <c r="AP1158" s="85">
        <f t="shared" ref="AP1158" si="11516">$AN$8*SIN($B1158*$AO$8)</f>
        <v>2.8597052625306532</v>
      </c>
      <c r="AR1158" s="21">
        <f t="shared" ref="AR1158" si="11517">AH1158*AM1158+AJ1158*AM1161-AI1158*AN1158-AK1158*AN1161</f>
        <v>-3.3346469756365877</v>
      </c>
      <c r="AS1158" s="24">
        <f t="shared" ref="AS1158" si="11518">(AH1158*AN1158+AI1158*AM1158+AJ1158*AN1161+AK1158*AM1161)</f>
        <v>0</v>
      </c>
      <c r="AT1158" s="22">
        <f t="shared" ref="AT1158" si="11519">AH1158*AO1158+AJ1158*AO1161-AI1158*AP1158-AK1158*AP1161</f>
        <v>0</v>
      </c>
      <c r="AU1158" s="23">
        <f t="shared" ref="AU1158" si="11520">(AH1158*AP1158+AI1158*AO1158+AJ1158*AP1161+AK1158*AO1161)</f>
        <v>5.9492692867750225</v>
      </c>
      <c r="AV1158" s="8"/>
      <c r="AW1158" s="21">
        <v>1</v>
      </c>
      <c r="AX1158" s="24">
        <v>0</v>
      </c>
      <c r="AY1158" s="22">
        <v>0</v>
      </c>
      <c r="AZ1158" s="23">
        <v>0</v>
      </c>
      <c r="BB1158" s="21">
        <f t="shared" ref="BB1158" si="11521">AR1158*AW1158+AT1158*AW1161-AS1158*AX1158-AU1158*AX1161</f>
        <v>2.3213881751991767</v>
      </c>
      <c r="BC1158" s="24">
        <f t="shared" ref="BC1158" si="11522">(AR1158*AX1158+AS1158*AW1158+AT1158*AX1161+AU1158*AW1161)</f>
        <v>0</v>
      </c>
      <c r="BD1158" s="22">
        <f t="shared" ref="BD1158" si="11523">AR1158*AY1158+AT1158*AY1161-AS1158*AZ1158-AU1158*AZ1161</f>
        <v>0</v>
      </c>
      <c r="BE1158" s="23">
        <f t="shared" ref="BE1158" si="11524">(AR1158*AZ1158+AS1158*AY1158+AT1158*AZ1161+AU1158*AY1161)</f>
        <v>5.9492692867750225</v>
      </c>
      <c r="BF1158" s="8"/>
      <c r="BG1158" s="25">
        <f t="shared" ref="BG1158" si="11525">COS($BI$8*$B1158)</f>
        <v>0.47479573355836679</v>
      </c>
      <c r="BH1158" s="26">
        <v>0</v>
      </c>
      <c r="BI1158" s="10">
        <v>0</v>
      </c>
      <c r="BJ1158" s="85">
        <f t="shared" ref="BJ1158" si="11526">$BH$8*SIN($B1158*$BI$8)</f>
        <v>2.6402880718877912</v>
      </c>
      <c r="BL1158" s="21">
        <f t="shared" ref="BL1158" si="11527">BB1158*BG1158+BD1158*BG1161-BC1158*BH1158-BE1158*BH1161</f>
        <v>-0.64312421340708603</v>
      </c>
      <c r="BM1158" s="24">
        <f t="shared" ref="BM1158" si="11528">(BB1158*BH1158+BC1158*BG1158+BD1158*BH1161+BE1158*BG1161)</f>
        <v>0</v>
      </c>
      <c r="BN1158" s="22">
        <f t="shared" ref="BN1158" si="11529">BB1158*BI1158+BD1158*BI1161-BC1158*BJ1158-BE1158*BJ1161</f>
        <v>0</v>
      </c>
      <c r="BO1158" s="23">
        <f t="shared" ref="BO1158" si="11530">(BB1158*BJ1158+BC1158*BI1158+BD1158*BJ1161+BE1158*BI1161)</f>
        <v>8.9538211843503603</v>
      </c>
      <c r="BQ1158" s="27">
        <f t="shared" ref="BQ1158" si="11531">20*LOG((2*$BL$8)/(($BL$8*BL1158+BN1158+$BL$8*BL1161+BN1161)^2+($BL$8*BM1158+BO1158+$BL$8*BM1161+BO1161)^2)^0.5)</f>
        <v>-13.170301173956144</v>
      </c>
      <c r="BS1158" s="64">
        <f t="shared" ref="BS1158" si="11532">((BL1158^2+BM1158^2)/(BL1161^2+BM1161^2))^0.5</f>
        <v>9.8190532781695037</v>
      </c>
      <c r="BT1158" s="4"/>
      <c r="BU1158" s="28"/>
      <c r="BV1158" s="28"/>
      <c r="BW1158" s="28"/>
      <c r="BX1158" s="28"/>
    </row>
    <row r="1159" spans="2:76" ht="18.649999999999999" customHeight="1" thickBot="1">
      <c r="D1159" s="25"/>
      <c r="E1159" s="10"/>
      <c r="F1159" s="10"/>
      <c r="G1159" s="31"/>
      <c r="I1159" s="29"/>
      <c r="L1159" s="30"/>
      <c r="N1159" s="29"/>
      <c r="Q1159" s="30"/>
      <c r="S1159" s="29"/>
      <c r="V1159" s="30"/>
      <c r="X1159" s="29"/>
      <c r="AA1159" s="30"/>
      <c r="AC1159" s="29"/>
      <c r="AF1159" s="30"/>
      <c r="AH1159" s="29"/>
      <c r="AK1159" s="30"/>
      <c r="AM1159" s="29"/>
      <c r="AP1159" s="30"/>
      <c r="AR1159" s="29"/>
      <c r="AU1159" s="30"/>
      <c r="AW1159" s="29"/>
      <c r="AZ1159" s="30"/>
      <c r="BB1159" s="29"/>
      <c r="BE1159" s="30"/>
      <c r="BG1159" s="29"/>
      <c r="BJ1159" s="30"/>
      <c r="BL1159" s="29"/>
      <c r="BO1159" s="30"/>
      <c r="BS1159" s="65"/>
      <c r="BT1159" s="65"/>
      <c r="BU1159" s="28"/>
      <c r="BV1159" s="28"/>
      <c r="BW1159" s="28"/>
      <c r="BX1159" s="28"/>
    </row>
    <row r="1160" spans="2:76" ht="18.649999999999999" customHeight="1" thickBot="1">
      <c r="D1160" s="254" t="s">
        <v>24</v>
      </c>
      <c r="E1160" s="255"/>
      <c r="F1160" s="256" t="s">
        <v>25</v>
      </c>
      <c r="G1160" s="257"/>
      <c r="H1160" s="123"/>
      <c r="I1160" s="242" t="s">
        <v>4</v>
      </c>
      <c r="J1160" s="243"/>
      <c r="K1160" s="244" t="s">
        <v>5</v>
      </c>
      <c r="L1160" s="245"/>
      <c r="M1160" s="123"/>
      <c r="N1160" s="242" t="s">
        <v>6</v>
      </c>
      <c r="O1160" s="243"/>
      <c r="P1160" s="244" t="s">
        <v>7</v>
      </c>
      <c r="Q1160" s="245"/>
      <c r="R1160" s="123"/>
      <c r="S1160" s="242" t="s">
        <v>34</v>
      </c>
      <c r="T1160" s="243"/>
      <c r="U1160" s="244" t="s">
        <v>35</v>
      </c>
      <c r="V1160" s="245"/>
      <c r="W1160" s="123"/>
      <c r="X1160" s="242" t="s">
        <v>47</v>
      </c>
      <c r="Y1160" s="243"/>
      <c r="Z1160" s="244" t="s">
        <v>48</v>
      </c>
      <c r="AA1160" s="245"/>
      <c r="AB1160" s="127"/>
      <c r="AC1160" s="242" t="s">
        <v>63</v>
      </c>
      <c r="AD1160" s="243"/>
      <c r="AE1160" s="244" t="s">
        <v>8</v>
      </c>
      <c r="AF1160" s="245"/>
      <c r="AG1160" s="123"/>
      <c r="AH1160" s="242" t="s">
        <v>78</v>
      </c>
      <c r="AI1160" s="243"/>
      <c r="AJ1160" s="244" t="s">
        <v>79</v>
      </c>
      <c r="AK1160" s="245"/>
      <c r="AL1160" s="127"/>
      <c r="AM1160" s="242" t="s">
        <v>67</v>
      </c>
      <c r="AN1160" s="243"/>
      <c r="AO1160" s="244" t="s">
        <v>66</v>
      </c>
      <c r="AP1160" s="245"/>
      <c r="AQ1160" s="123"/>
      <c r="AR1160" s="242" t="s">
        <v>83</v>
      </c>
      <c r="AS1160" s="243"/>
      <c r="AT1160" s="244" t="s">
        <v>82</v>
      </c>
      <c r="AU1160" s="245"/>
      <c r="AV1160" s="127"/>
      <c r="AW1160" s="242" t="s">
        <v>71</v>
      </c>
      <c r="AX1160" s="243"/>
      <c r="AY1160" s="244" t="s">
        <v>70</v>
      </c>
      <c r="AZ1160" s="245"/>
      <c r="BA1160" s="123"/>
      <c r="BB1160" s="124" t="s">
        <v>87</v>
      </c>
      <c r="BC1160" s="125"/>
      <c r="BD1160" s="122" t="s">
        <v>86</v>
      </c>
      <c r="BE1160" s="126"/>
      <c r="BF1160" s="127"/>
      <c r="BG1160" s="242" t="s">
        <v>74</v>
      </c>
      <c r="BH1160" s="243"/>
      <c r="BI1160" s="244" t="s">
        <v>75</v>
      </c>
      <c r="BJ1160" s="245"/>
      <c r="BK1160" s="123"/>
      <c r="BL1160" s="242" t="s">
        <v>91</v>
      </c>
      <c r="BM1160" s="243"/>
      <c r="BN1160" s="244" t="s">
        <v>90</v>
      </c>
      <c r="BO1160" s="245"/>
      <c r="BP1160" s="123"/>
      <c r="BQ1160" s="35" t="s">
        <v>166</v>
      </c>
      <c r="BS1160" s="66" t="s">
        <v>121</v>
      </c>
      <c r="BT1160" s="65"/>
      <c r="BU1160" s="28"/>
      <c r="BV1160" s="28"/>
      <c r="BW1160" s="28"/>
      <c r="BX1160" s="28"/>
    </row>
    <row r="1161" spans="2:76" ht="18.649999999999999" customHeight="1" thickTop="1" thickBot="1">
      <c r="D1161" s="15">
        <v>0</v>
      </c>
      <c r="E1161" s="145">
        <f t="shared" ref="E1161" si="11533">(1/$E$8)*SIN($B1158*$F$8)</f>
        <v>0.2933598370229723</v>
      </c>
      <c r="F1161" s="15">
        <f t="shared" ref="F1161" si="11534">COS($F$8*$B1158)</f>
        <v>0.47482634109397936</v>
      </c>
      <c r="G1161" s="37">
        <v>0</v>
      </c>
      <c r="I1161" s="21">
        <v>0</v>
      </c>
      <c r="J1161" s="24">
        <f t="shared" ref="J1161" si="11535">(TAN($K$8*$B1158))/$J$8</f>
        <v>-0.95071089880044513</v>
      </c>
      <c r="K1161" s="22">
        <v>1</v>
      </c>
      <c r="L1161" s="23">
        <v>0</v>
      </c>
      <c r="N1161" s="21">
        <f t="shared" ref="N1161" si="11536">D1161*I1158+F1161*I1161-E1161*J1158-G1161*J1161</f>
        <v>0</v>
      </c>
      <c r="O1161" s="24">
        <f t="shared" ref="O1161" si="11537">(D1161*J1158+E1161*I1158+F1161*J1161+G1161*I1161)</f>
        <v>-0.15806274049261154</v>
      </c>
      <c r="P1161" s="22">
        <f t="shared" ref="P1161" si="11538">D1161*K1158+F1161*K1161-E1161*L1158-G1161*L1161</f>
        <v>0.47482634109397936</v>
      </c>
      <c r="Q1161" s="23">
        <f t="shared" ref="Q1161" si="11539">(D1161*L1158+E1161*K1158+F1161*L1161+G1161*K1161)</f>
        <v>0</v>
      </c>
      <c r="S1161" s="15">
        <v>0</v>
      </c>
      <c r="T1161" s="145">
        <f t="shared" ref="T1161" si="11540">(1/$T$8)*SIN($B1158*$U$8)</f>
        <v>0.31774502917007258</v>
      </c>
      <c r="U1161" s="15">
        <f t="shared" ref="U1161" si="11541">COS($U$8*$B1158)</f>
        <v>-0.30222982635634654</v>
      </c>
      <c r="V1161" s="37">
        <v>0</v>
      </c>
      <c r="X1161" s="21">
        <f t="shared" ref="X1161" si="11542">N1161*S1158+P1161*S1161-O1161*T1158-Q1161*T1161</f>
        <v>0</v>
      </c>
      <c r="Y1161" s="24">
        <f t="shared" ref="Y1161" si="11543">(N1161*T1158+O1161*S1158+P1161*T1161+Q1161*S1161)</f>
        <v>0.19864498421411556</v>
      </c>
      <c r="Z1161" s="22">
        <f t="shared" ref="Z1161" si="11544">N1161*U1158+P1161*U1161-O1161*V1158-Q1161*V1161</f>
        <v>0.30850616817848542</v>
      </c>
      <c r="AA1161" s="23">
        <f t="shared" ref="AA1161" si="11545">(N1161*V1158+O1161*U1158+P1161*V1161+Q1161*U1161)</f>
        <v>0</v>
      </c>
      <c r="AB1161" s="8"/>
      <c r="AC1161" s="21">
        <v>0</v>
      </c>
      <c r="AD1161" s="24">
        <f t="shared" ref="AD1161" si="11546">(TAN($AE$8*$B1158))/$AD$8</f>
        <v>-0.59953496136436468</v>
      </c>
      <c r="AE1161" s="22">
        <v>1</v>
      </c>
      <c r="AF1161" s="23">
        <v>0</v>
      </c>
      <c r="AH1161" s="21">
        <f t="shared" ref="AH1161" si="11547">X1161*AC1158+Z1161*AC1161-Y1161*AD1158-AA1161*AD1161</f>
        <v>0</v>
      </c>
      <c r="AI1161" s="24">
        <f t="shared" ref="AI1161" si="11548">(X1161*AD1158+Y1161*AC1158+Z1161*AD1161+AA1161*AC1161)</f>
        <v>1.368475059455912E-2</v>
      </c>
      <c r="AJ1161" s="22">
        <f t="shared" ref="AJ1161" si="11549">X1161*AE1158+Z1161*AE1161-Y1161*AF1158-AA1161*AF1161</f>
        <v>0.30850616817848542</v>
      </c>
      <c r="AK1161" s="23">
        <f t="shared" ref="AK1161" si="11550">(X1161*AF1158+Y1161*AE1158+Z1161*AF1161+AA1161*AE1161)</f>
        <v>0</v>
      </c>
      <c r="AL1161" s="8"/>
      <c r="AM1161" s="15">
        <v>0</v>
      </c>
      <c r="AN1161" s="85">
        <f t="shared" ref="AN1161" si="11551">(1/$AN$8)*SIN($B1158*$AO$8)</f>
        <v>0.31774502917007258</v>
      </c>
      <c r="AO1161" s="25">
        <f t="shared" ref="AO1161" si="11552">COS($AO$8*$B1158)</f>
        <v>-0.30222982635634654</v>
      </c>
      <c r="AP1161" s="37">
        <v>0</v>
      </c>
      <c r="AR1161" s="21">
        <f t="shared" ref="AR1161" si="11553">AH1161*AM1158+AJ1161*AM1161-AI1161*AN1158-AK1161*AN1161</f>
        <v>0</v>
      </c>
      <c r="AS1161" s="24">
        <f t="shared" ref="AS1161" si="11554">(AH1161*AN1158+AI1161*AM1158+AJ1161*AN1161+AK1161*AM1161)</f>
        <v>9.3890361611096651E-2</v>
      </c>
      <c r="AT1161" s="22">
        <f t="shared" ref="AT1161" si="11555">AH1161*AO1158+AJ1161*AO1161-AI1161*AP1158-AK1161*AP1161</f>
        <v>-0.13237411893012568</v>
      </c>
      <c r="AU1161" s="23">
        <f t="shared" ref="AU1161" si="11556">(AH1161*AP1158+AI1161*AO1158+AJ1161*AP1161+AK1161*AO1161)</f>
        <v>0</v>
      </c>
      <c r="AV1161" s="8"/>
      <c r="AW1161" s="21">
        <v>0</v>
      </c>
      <c r="AX1161" s="24">
        <f t="shared" ref="AX1161" si="11557">(TAN($AY$8*$B1158))/$AX$8</f>
        <v>-0.95071089880044513</v>
      </c>
      <c r="AY1161" s="22">
        <v>1</v>
      </c>
      <c r="AZ1161" s="23">
        <v>0</v>
      </c>
      <c r="BB1161" s="21">
        <f t="shared" ref="BB1161" si="11558">AR1161*AW1158+AT1161*AW1161-AS1161*AX1158-AU1161*AX1161</f>
        <v>0</v>
      </c>
      <c r="BC1161" s="24">
        <f t="shared" ref="BC1161" si="11559">(AR1161*AX1158+AS1161*AW1158+AT1161*AX1161+AU1161*AW1161)</f>
        <v>0.21973987919707347</v>
      </c>
      <c r="BD1161" s="22">
        <f t="shared" ref="BD1161" si="11560">AR1161*AY1158+AT1161*AY1161-AS1161*AZ1158-AU1161*AZ1161</f>
        <v>-0.13237411893012568</v>
      </c>
      <c r="BE1161" s="23">
        <f t="shared" ref="BE1161" si="11561">(AR1161*AZ1158+AS1161*AY1158+AT1161*AZ1161+AU1161*AY1161)</f>
        <v>0</v>
      </c>
      <c r="BF1161" s="8"/>
      <c r="BG1161" s="15">
        <v>0</v>
      </c>
      <c r="BH1161" s="85">
        <f t="shared" ref="BH1161" si="11562">(1/$BH$8)*SIN($B1158*$BI$8)</f>
        <v>0.29336534132086567</v>
      </c>
      <c r="BI1161" s="25">
        <f t="shared" ref="BI1161" si="11563">COS($BI$8*$B1158)</f>
        <v>0.47479573355836679</v>
      </c>
      <c r="BJ1161" s="37">
        <v>0</v>
      </c>
      <c r="BL1161" s="21">
        <f t="shared" ref="BL1161" si="11564">BB1161*BG1158+BD1161*BG1161-BC1161*BH1158-BE1161*BH1161</f>
        <v>0</v>
      </c>
      <c r="BM1161" s="24">
        <f t="shared" ref="BM1161" si="11565">(BB1161*BH1158+BC1161*BG1158+BD1161*BH1161+BE1161*BG1161)</f>
        <v>6.5497578553416216E-2</v>
      </c>
      <c r="BN1161" s="22">
        <f t="shared" ref="BN1161" si="11566">BB1161*BI1158+BD1161*BI1161-BC1161*BJ1158-BE1161*BJ1161</f>
        <v>-0.6430272488636688</v>
      </c>
      <c r="BO1161" s="23">
        <f t="shared" ref="BO1161" si="11567">(BB1161*BJ1158+BC1161*BI1158+BD1161*BJ1161+BE1161*BI1161)</f>
        <v>0</v>
      </c>
      <c r="BQ1161" s="38">
        <f t="shared" ref="BQ1161" si="11568">(180/PI())*ATAN(-1*(($BL$8*BM1158+BO1158+$BL$8*BM1161+BO1161)/($BL$8*BL1158+BN1158+$BL$8*BL1161+BN1161)))</f>
        <v>81.884357828447719</v>
      </c>
      <c r="BS1161" s="67">
        <f t="shared" ref="BS1161" si="11569">20*LOG(((($BL$8*BL1158+BN1158-$BL$8*BL1161-BN1161)^2+($BL$8*BM1158+BO1158-$BL$8*BM1161-BO1161)^2)/(($BL$8*BL1158+BN1158+$BL$8*BL1161+BN1161)^2+($BL$8*BM1158+BO1158+$BL$8*BM1161+BO1161)^2))^0.5)</f>
        <v>-0.21450392671817131</v>
      </c>
      <c r="BT1161" s="65"/>
      <c r="BU1161" s="28"/>
      <c r="BV1161" s="28"/>
      <c r="BW1161" s="28"/>
      <c r="BX1161" s="28"/>
    </row>
    <row r="1162" spans="2:76" ht="18.649999999999999" customHeight="1">
      <c r="BS1162" s="32"/>
    </row>
    <row r="1163" spans="2:76" ht="18.649999999999999" customHeight="1" thickBot="1">
      <c r="D1163" s="8"/>
      <c r="E1163" s="8" t="s">
        <v>93</v>
      </c>
      <c r="F1163" s="8"/>
      <c r="G1163" s="8"/>
      <c r="H1163" s="8"/>
      <c r="I1163" s="8"/>
      <c r="J1163" s="8" t="s">
        <v>94</v>
      </c>
      <c r="K1163" s="8"/>
      <c r="L1163" s="8"/>
      <c r="M1163" s="8"/>
      <c r="N1163" s="8"/>
      <c r="O1163" s="8" t="s">
        <v>95</v>
      </c>
      <c r="P1163" s="8"/>
      <c r="Q1163" s="8"/>
      <c r="R1163" s="8"/>
      <c r="S1163" s="8"/>
      <c r="T1163" s="8" t="s">
        <v>96</v>
      </c>
      <c r="U1163" s="8"/>
      <c r="V1163" s="8"/>
      <c r="W1163" s="8"/>
      <c r="X1163" s="8"/>
      <c r="Y1163" s="8" t="s">
        <v>97</v>
      </c>
      <c r="Z1163" s="8"/>
      <c r="AA1163" s="8"/>
      <c r="AB1163" s="8"/>
      <c r="AC1163" s="8"/>
      <c r="AD1163" s="8" t="s">
        <v>98</v>
      </c>
      <c r="AE1163" s="8"/>
      <c r="AF1163" s="8"/>
      <c r="AG1163" s="8"/>
      <c r="AH1163" s="8"/>
      <c r="AI1163" s="8" t="s">
        <v>99</v>
      </c>
      <c r="AJ1163" s="8"/>
      <c r="AK1163" s="8"/>
      <c r="AL1163" s="8"/>
      <c r="AM1163" s="8"/>
      <c r="AN1163" s="8" t="s">
        <v>96</v>
      </c>
      <c r="AO1163" s="8"/>
      <c r="AP1163" s="8"/>
      <c r="AQ1163" s="8"/>
      <c r="AR1163" s="8"/>
      <c r="AS1163" s="8" t="s">
        <v>100</v>
      </c>
      <c r="AT1163" s="8"/>
      <c r="AU1163" s="8"/>
      <c r="AV1163" s="8"/>
      <c r="AW1163" s="8"/>
      <c r="AX1163" s="8" t="s">
        <v>94</v>
      </c>
      <c r="AY1163" s="8"/>
      <c r="AZ1163" s="8"/>
      <c r="BA1163" s="8"/>
      <c r="BB1163" s="8"/>
      <c r="BC1163" s="8" t="s">
        <v>101</v>
      </c>
      <c r="BD1163" s="8"/>
      <c r="BE1163" s="8"/>
      <c r="BF1163" s="8"/>
      <c r="BG1163" s="8"/>
      <c r="BH1163" s="8" t="s">
        <v>96</v>
      </c>
      <c r="BI1163" s="8"/>
      <c r="BJ1163" s="8"/>
      <c r="BK1163" s="8"/>
      <c r="BL1163" s="8"/>
      <c r="BM1163" s="8" t="s">
        <v>102</v>
      </c>
      <c r="BN1163" s="8"/>
      <c r="BO1163" s="8"/>
      <c r="BP1163" s="8"/>
    </row>
    <row r="1164" spans="2:76" ht="18.649999999999999" customHeight="1" thickBot="1">
      <c r="B1164" s="16"/>
      <c r="D1164" s="250" t="s">
        <v>22</v>
      </c>
      <c r="E1164" s="251"/>
      <c r="F1164" s="252" t="s">
        <v>23</v>
      </c>
      <c r="G1164" s="253"/>
      <c r="H1164" s="123"/>
      <c r="I1164" s="242" t="s">
        <v>1</v>
      </c>
      <c r="J1164" s="243"/>
      <c r="K1164" s="244" t="s">
        <v>2</v>
      </c>
      <c r="L1164" s="245"/>
      <c r="M1164" s="123"/>
      <c r="N1164" s="242" t="s">
        <v>43</v>
      </c>
      <c r="O1164" s="243"/>
      <c r="P1164" s="244" t="s">
        <v>44</v>
      </c>
      <c r="Q1164" s="245"/>
      <c r="R1164" s="123"/>
      <c r="S1164" s="242" t="s">
        <v>32</v>
      </c>
      <c r="T1164" s="243"/>
      <c r="U1164" s="244" t="s">
        <v>33</v>
      </c>
      <c r="V1164" s="245"/>
      <c r="W1164" s="123"/>
      <c r="X1164" s="242" t="s">
        <v>45</v>
      </c>
      <c r="Y1164" s="243"/>
      <c r="Z1164" s="244" t="s">
        <v>46</v>
      </c>
      <c r="AA1164" s="245"/>
      <c r="AB1164" s="127"/>
      <c r="AC1164" s="242" t="s">
        <v>62</v>
      </c>
      <c r="AD1164" s="243"/>
      <c r="AE1164" s="244" t="s">
        <v>3</v>
      </c>
      <c r="AF1164" s="245"/>
      <c r="AG1164" s="123"/>
      <c r="AH1164" s="242" t="s">
        <v>76</v>
      </c>
      <c r="AI1164" s="243"/>
      <c r="AJ1164" s="244" t="s">
        <v>77</v>
      </c>
      <c r="AK1164" s="245"/>
      <c r="AL1164" s="127"/>
      <c r="AM1164" s="242" t="s">
        <v>64</v>
      </c>
      <c r="AN1164" s="243"/>
      <c r="AO1164" s="244" t="s">
        <v>65</v>
      </c>
      <c r="AP1164" s="245"/>
      <c r="AQ1164" s="123"/>
      <c r="AR1164" s="242" t="s">
        <v>80</v>
      </c>
      <c r="AS1164" s="243"/>
      <c r="AT1164" s="244" t="s">
        <v>81</v>
      </c>
      <c r="AU1164" s="245"/>
      <c r="AV1164" s="127"/>
      <c r="AW1164" s="242" t="s">
        <v>68</v>
      </c>
      <c r="AX1164" s="243"/>
      <c r="AY1164" s="244" t="s">
        <v>69</v>
      </c>
      <c r="AZ1164" s="245"/>
      <c r="BA1164" s="123"/>
      <c r="BB1164" s="246" t="s">
        <v>84</v>
      </c>
      <c r="BC1164" s="247"/>
      <c r="BD1164" s="248" t="s">
        <v>85</v>
      </c>
      <c r="BE1164" s="249"/>
      <c r="BF1164" s="127"/>
      <c r="BG1164" s="242" t="s">
        <v>72</v>
      </c>
      <c r="BH1164" s="243"/>
      <c r="BI1164" s="244" t="s">
        <v>73</v>
      </c>
      <c r="BJ1164" s="245"/>
      <c r="BK1164" s="123"/>
      <c r="BL1164" s="242" t="s">
        <v>88</v>
      </c>
      <c r="BM1164" s="243"/>
      <c r="BN1164" s="244" t="s">
        <v>89</v>
      </c>
      <c r="BO1164" s="245"/>
      <c r="BP1164" s="123"/>
      <c r="BQ1164" s="19" t="s">
        <v>165</v>
      </c>
      <c r="BS1164" s="63" t="s">
        <v>120</v>
      </c>
      <c r="BT1164" s="4"/>
      <c r="BU1164" s="28"/>
      <c r="BV1164" s="28"/>
      <c r="BW1164" s="28"/>
      <c r="BX1164" s="28"/>
    </row>
    <row r="1165" spans="2:76" ht="18.649999999999999" customHeight="1" thickTop="1" thickBot="1">
      <c r="B1165" s="39">
        <v>3.26</v>
      </c>
      <c r="D1165" s="25">
        <f t="shared" ref="D1165" si="11570">COS($F$8*$B1165)</f>
        <v>0.46897028252248452</v>
      </c>
      <c r="E1165" s="26">
        <v>0</v>
      </c>
      <c r="F1165" s="10">
        <v>0</v>
      </c>
      <c r="G1165" s="85">
        <f t="shared" ref="G1165" si="11571">$E$8*SIN($B1165*$F$8)</f>
        <v>2.6496418374937072</v>
      </c>
      <c r="I1165" s="21">
        <v>1</v>
      </c>
      <c r="J1165" s="24">
        <v>0</v>
      </c>
      <c r="K1165" s="22">
        <v>0</v>
      </c>
      <c r="L1165" s="23">
        <v>0</v>
      </c>
      <c r="N1165" s="21">
        <f t="shared" ref="N1165" si="11572">D1165*I1165+F1165*I1168-E1165*J1165-G1165*J1168</f>
        <v>2.902782683914761</v>
      </c>
      <c r="O1165" s="24">
        <f t="shared" ref="O1165" si="11573">(D1165*J1165+E1165*I1165+F1165*J1168+G1165*I1168)</f>
        <v>0</v>
      </c>
      <c r="P1165" s="22">
        <f t="shared" ref="P1165" si="11574">D1165*K1165+F1165*K1168-E1165*L1165-G1165*L1168</f>
        <v>0</v>
      </c>
      <c r="Q1165" s="23">
        <f t="shared" ref="Q1165" si="11575">(D1165*L1165+E1165*K1165+F1165*L1168+G1165*K1168)</f>
        <v>2.6496418374937072</v>
      </c>
      <c r="S1165" s="25">
        <f t="shared" ref="S1165" si="11576">COS($U$8*$B1165)</f>
        <v>-0.31325872484732381</v>
      </c>
      <c r="T1165" s="26">
        <v>0</v>
      </c>
      <c r="U1165" s="10">
        <v>0</v>
      </c>
      <c r="V1165" s="85">
        <f t="shared" ref="V1165" si="11577">$T$8*SIN($B1165*$U$8)</f>
        <v>2.84900346468081</v>
      </c>
      <c r="X1165" s="21">
        <f t="shared" ref="X1165" si="11578">N1165*S1165+P1165*S1168-O1165*T1165-Q1165*T1168</f>
        <v>-1.7480818659812301</v>
      </c>
      <c r="Y1165" s="24">
        <f t="shared" ref="Y1165" si="11579">(N1165*T1165+O1165*S1165+P1165*T1168+Q1165*S1168)</f>
        <v>0</v>
      </c>
      <c r="Z1165" s="22">
        <f t="shared" ref="Z1165" si="11580">N1165*U1165+P1165*U1168-O1165*V1165-Q1165*V1168</f>
        <v>0</v>
      </c>
      <c r="AA1165" s="23">
        <f t="shared" ref="AA1165" si="11581">(N1165*V1165+O1165*U1165+P1165*V1168+Q1165*U1168)</f>
        <v>7.4400145003732154</v>
      </c>
      <c r="AB1165" s="8"/>
      <c r="AC1165" s="21">
        <v>1</v>
      </c>
      <c r="AD1165" s="24">
        <v>0</v>
      </c>
      <c r="AE1165" s="22">
        <v>0</v>
      </c>
      <c r="AF1165" s="23">
        <v>0</v>
      </c>
      <c r="AH1165" s="21">
        <f t="shared" ref="AH1165" si="11582">X1165*AC1165+Z1165*AC1168-Y1165*AD1165-AA1165*AD1168</f>
        <v>2.5021850703294035</v>
      </c>
      <c r="AI1165" s="24">
        <f t="shared" ref="AI1165" si="11583">(X1165*AD1165+Y1165*AC1165+Z1165*AD1168+AA1165*AC1168)</f>
        <v>0</v>
      </c>
      <c r="AJ1165" s="22">
        <f t="shared" ref="AJ1165" si="11584">X1165*AE1165+Z1165*AE1168-Y1165*AF1165-AA1165*AF1168</f>
        <v>0</v>
      </c>
      <c r="AK1165" s="23">
        <f t="shared" ref="AK1165" si="11585">(X1165*AF1165+Y1165*AE1165+Z1165*AF1168+AA1165*AE1168)</f>
        <v>7.4400145003732154</v>
      </c>
      <c r="AL1165" s="8"/>
      <c r="AM1165" s="25">
        <f t="shared" ref="AM1165" si="11586">COS($AO$8*$B1165)</f>
        <v>-0.31325872484732381</v>
      </c>
      <c r="AN1165" s="26">
        <v>0</v>
      </c>
      <c r="AO1165" s="10">
        <v>0</v>
      </c>
      <c r="AP1165" s="85">
        <f t="shared" ref="AP1165" si="11587">$AN$8*SIN($B1165*$AO$8)</f>
        <v>2.84900346468081</v>
      </c>
      <c r="AR1165" s="21">
        <f t="shared" ref="AR1165" si="11588">AH1165*AM1165+AJ1165*AM1168-AI1165*AN1165-AK1165*AN1168</f>
        <v>-3.1390120921121509</v>
      </c>
      <c r="AS1165" s="24">
        <f t="shared" ref="AS1165" si="11589">(AH1165*AN1165+AI1165*AM1165+AJ1165*AN1168+AK1165*AM1168)</f>
        <v>0</v>
      </c>
      <c r="AT1165" s="22">
        <f t="shared" ref="AT1165" si="11590">AH1165*AO1165+AJ1165*AO1168-AI1165*AP1165-AK1165*AP1168</f>
        <v>0</v>
      </c>
      <c r="AU1165" s="23">
        <f t="shared" ref="AU1165" si="11591">(AH1165*AP1165+AI1165*AO1165+AJ1165*AP1168+AK1165*AO1168)</f>
        <v>4.7980844794085549</v>
      </c>
      <c r="AV1165" s="8"/>
      <c r="AW1165" s="21">
        <v>1</v>
      </c>
      <c r="AX1165" s="24">
        <v>0</v>
      </c>
      <c r="AY1165" s="22">
        <v>0</v>
      </c>
      <c r="AZ1165" s="23">
        <v>0</v>
      </c>
      <c r="BB1165" s="21">
        <f t="shared" ref="BB1165" si="11592">AR1165*AW1165+AT1165*AW1168-AS1165*AX1165-AU1165*AX1168</f>
        <v>1.2682392366026045</v>
      </c>
      <c r="BC1165" s="24">
        <f t="shared" ref="BC1165" si="11593">(AR1165*AX1165+AS1165*AW1165+AT1165*AX1168+AU1165*AW1168)</f>
        <v>0</v>
      </c>
      <c r="BD1165" s="22">
        <f t="shared" ref="BD1165" si="11594">AR1165*AY1165+AT1165*AY1168-AS1165*AZ1165-AU1165*AZ1168</f>
        <v>0</v>
      </c>
      <c r="BE1165" s="23">
        <f t="shared" ref="BE1165" si="11595">(AR1165*AZ1165+AS1165*AY1165+AT1165*AZ1168+AU1165*AY1168)</f>
        <v>4.7980844794085549</v>
      </c>
      <c r="BF1165" s="8"/>
      <c r="BG1165" s="25">
        <f t="shared" ref="BG1165" si="11596">COS($BI$8*$B1165)</f>
        <v>0.46893937637156091</v>
      </c>
      <c r="BH1165" s="26">
        <v>0</v>
      </c>
      <c r="BI1165" s="10">
        <v>0</v>
      </c>
      <c r="BJ1165" s="85">
        <f t="shared" ref="BJ1165" si="11597">$BH$8*SIN($B1165*$BI$8)</f>
        <v>2.6496910671990168</v>
      </c>
      <c r="BL1165" s="21">
        <f t="shared" ref="BL1165" si="11598">BB1165*BG1165+BD1165*BG1168-BC1165*BH1165-BE1165*BH1168</f>
        <v>-0.81787730382597368</v>
      </c>
      <c r="BM1165" s="24">
        <f t="shared" ref="BM1165" si="11599">(BB1165*BH1165+BC1165*BG1165+BD1165*BH1168+BE1165*BG1168)</f>
        <v>0</v>
      </c>
      <c r="BN1165" s="22">
        <f t="shared" ref="BN1165" si="11600">BB1165*BI1165+BD1165*BI1168-BC1165*BJ1165-BE1165*BJ1168</f>
        <v>0</v>
      </c>
      <c r="BO1165" s="23">
        <f t="shared" ref="BO1165" si="11601">(BB1165*BJ1165+BC1165*BI1165+BD1165*BJ1168+BE1165*BI1168)</f>
        <v>5.6104529198491342</v>
      </c>
      <c r="BQ1165" s="27">
        <f t="shared" ref="BQ1165" si="11602">20*LOG((2*$BL$8)/(($BL$8*BL1165+BN1165+$BL$8*BL1168+BN1168)^2+($BL$8*BM1165+BO1165+$BL$8*BM1168+BO1168)^2)^0.5)</f>
        <v>-9.397490048469578</v>
      </c>
      <c r="BS1165" s="64">
        <f t="shared" ref="BS1165" si="11603">((BL1165^2+BM1165^2)/(BL1168^2+BM1168^2))^0.5</f>
        <v>13.857787031995494</v>
      </c>
      <c r="BT1165" s="4"/>
      <c r="BU1165" s="28"/>
      <c r="BV1165" s="28"/>
      <c r="BW1165" s="28"/>
      <c r="BX1165" s="28"/>
    </row>
    <row r="1166" spans="2:76" ht="18.649999999999999" customHeight="1" thickBot="1">
      <c r="D1166" s="25"/>
      <c r="E1166" s="10"/>
      <c r="F1166" s="10"/>
      <c r="G1166" s="31"/>
      <c r="I1166" s="29"/>
      <c r="L1166" s="30"/>
      <c r="N1166" s="29"/>
      <c r="Q1166" s="30"/>
      <c r="S1166" s="29"/>
      <c r="V1166" s="30"/>
      <c r="X1166" s="29"/>
      <c r="AA1166" s="30"/>
      <c r="AC1166" s="29"/>
      <c r="AF1166" s="30"/>
      <c r="AH1166" s="29"/>
      <c r="AK1166" s="30"/>
      <c r="AM1166" s="29"/>
      <c r="AP1166" s="30"/>
      <c r="AR1166" s="29"/>
      <c r="AU1166" s="30"/>
      <c r="AW1166" s="29"/>
      <c r="AZ1166" s="30"/>
      <c r="BB1166" s="29"/>
      <c r="BE1166" s="30"/>
      <c r="BG1166" s="29"/>
      <c r="BJ1166" s="30"/>
      <c r="BL1166" s="29"/>
      <c r="BO1166" s="30"/>
      <c r="BS1166" s="65"/>
      <c r="BT1166" s="65"/>
      <c r="BU1166" s="28"/>
      <c r="BV1166" s="28"/>
      <c r="BW1166" s="28"/>
      <c r="BX1166" s="28"/>
    </row>
    <row r="1167" spans="2:76" ht="18.649999999999999" customHeight="1" thickBot="1">
      <c r="D1167" s="254" t="s">
        <v>24</v>
      </c>
      <c r="E1167" s="255"/>
      <c r="F1167" s="256" t="s">
        <v>25</v>
      </c>
      <c r="G1167" s="257"/>
      <c r="H1167" s="123"/>
      <c r="I1167" s="242" t="s">
        <v>4</v>
      </c>
      <c r="J1167" s="243"/>
      <c r="K1167" s="244" t="s">
        <v>5</v>
      </c>
      <c r="L1167" s="245"/>
      <c r="M1167" s="123"/>
      <c r="N1167" s="242" t="s">
        <v>6</v>
      </c>
      <c r="O1167" s="243"/>
      <c r="P1167" s="244" t="s">
        <v>7</v>
      </c>
      <c r="Q1167" s="245"/>
      <c r="R1167" s="123"/>
      <c r="S1167" s="242" t="s">
        <v>34</v>
      </c>
      <c r="T1167" s="243"/>
      <c r="U1167" s="244" t="s">
        <v>35</v>
      </c>
      <c r="V1167" s="245"/>
      <c r="W1167" s="123"/>
      <c r="X1167" s="242" t="s">
        <v>47</v>
      </c>
      <c r="Y1167" s="243"/>
      <c r="Z1167" s="244" t="s">
        <v>48</v>
      </c>
      <c r="AA1167" s="245"/>
      <c r="AB1167" s="127"/>
      <c r="AC1167" s="242" t="s">
        <v>63</v>
      </c>
      <c r="AD1167" s="243"/>
      <c r="AE1167" s="244" t="s">
        <v>8</v>
      </c>
      <c r="AF1167" s="245"/>
      <c r="AG1167" s="123"/>
      <c r="AH1167" s="242" t="s">
        <v>78</v>
      </c>
      <c r="AI1167" s="243"/>
      <c r="AJ1167" s="244" t="s">
        <v>79</v>
      </c>
      <c r="AK1167" s="245"/>
      <c r="AL1167" s="127"/>
      <c r="AM1167" s="242" t="s">
        <v>67</v>
      </c>
      <c r="AN1167" s="243"/>
      <c r="AO1167" s="244" t="s">
        <v>66</v>
      </c>
      <c r="AP1167" s="245"/>
      <c r="AQ1167" s="123"/>
      <c r="AR1167" s="242" t="s">
        <v>83</v>
      </c>
      <c r="AS1167" s="243"/>
      <c r="AT1167" s="244" t="s">
        <v>82</v>
      </c>
      <c r="AU1167" s="245"/>
      <c r="AV1167" s="127"/>
      <c r="AW1167" s="242" t="s">
        <v>71</v>
      </c>
      <c r="AX1167" s="243"/>
      <c r="AY1167" s="244" t="s">
        <v>70</v>
      </c>
      <c r="AZ1167" s="245"/>
      <c r="BA1167" s="123"/>
      <c r="BB1167" s="124" t="s">
        <v>87</v>
      </c>
      <c r="BC1167" s="125"/>
      <c r="BD1167" s="122" t="s">
        <v>86</v>
      </c>
      <c r="BE1167" s="126"/>
      <c r="BF1167" s="127"/>
      <c r="BG1167" s="242" t="s">
        <v>74</v>
      </c>
      <c r="BH1167" s="243"/>
      <c r="BI1167" s="244" t="s">
        <v>75</v>
      </c>
      <c r="BJ1167" s="245"/>
      <c r="BK1167" s="123"/>
      <c r="BL1167" s="242" t="s">
        <v>91</v>
      </c>
      <c r="BM1167" s="243"/>
      <c r="BN1167" s="244" t="s">
        <v>90</v>
      </c>
      <c r="BO1167" s="245"/>
      <c r="BP1167" s="123"/>
      <c r="BQ1167" s="35" t="s">
        <v>166</v>
      </c>
      <c r="BS1167" s="66" t="s">
        <v>121</v>
      </c>
      <c r="BT1167" s="65"/>
      <c r="BU1167" s="28"/>
      <c r="BV1167" s="28"/>
      <c r="BW1167" s="28"/>
      <c r="BX1167" s="28"/>
    </row>
    <row r="1168" spans="2:76" ht="18.649999999999999" customHeight="1" thickTop="1" thickBot="1">
      <c r="D1168" s="15">
        <v>0</v>
      </c>
      <c r="E1168" s="145">
        <f t="shared" ref="E1168" si="11604">(1/$E$8)*SIN($B1165*$F$8)</f>
        <v>0.29440464861041193</v>
      </c>
      <c r="F1168" s="15">
        <f t="shared" ref="F1168" si="11605">COS($F$8*$B1165)</f>
        <v>0.46897028252248452</v>
      </c>
      <c r="G1168" s="37">
        <v>0</v>
      </c>
      <c r="I1168" s="21">
        <v>0</v>
      </c>
      <c r="J1168" s="24">
        <f t="shared" ref="J1168" si="11606">(TAN($K$8*$B1165))/$J$8</f>
        <v>-0.91854392052263811</v>
      </c>
      <c r="K1168" s="22">
        <v>1</v>
      </c>
      <c r="L1168" s="23">
        <v>0</v>
      </c>
      <c r="N1168" s="21">
        <f t="shared" ref="N1168" si="11607">D1168*I1165+F1168*I1168-E1168*J1165-G1168*J1168</f>
        <v>0</v>
      </c>
      <c r="O1168" s="24">
        <f t="shared" ref="O1168" si="11608">(D1168*J1165+E1168*I1165+F1168*J1168+G1168*I1168)</f>
        <v>-0.1363651533064002</v>
      </c>
      <c r="P1168" s="22">
        <f t="shared" ref="P1168" si="11609">D1168*K1165+F1168*K1168-E1168*L1165-G1168*L1168</f>
        <v>0.46897028252248452</v>
      </c>
      <c r="Q1168" s="23">
        <f t="shared" ref="Q1168" si="11610">(D1168*L1165+E1168*K1165+F1168*L1168+G1168*K1168)</f>
        <v>0</v>
      </c>
      <c r="S1168" s="15">
        <v>0</v>
      </c>
      <c r="T1168" s="145">
        <f t="shared" ref="T1168" si="11611">(1/$T$8)*SIN($B1165*$U$8)</f>
        <v>0.31655594052008995</v>
      </c>
      <c r="U1168" s="15">
        <f t="shared" ref="U1168" si="11612">COS($U$8*$B1165)</f>
        <v>-0.31325872484732381</v>
      </c>
      <c r="V1168" s="37">
        <v>0</v>
      </c>
      <c r="X1168" s="21">
        <f t="shared" ref="X1168" si="11613">N1168*S1165+P1168*S1168-O1168*T1165-Q1168*T1168</f>
        <v>0</v>
      </c>
      <c r="Y1168" s="24">
        <f t="shared" ref="Y1168" si="11614">(N1168*T1165+O1168*S1165+P1168*T1168+Q1168*S1168)</f>
        <v>0.19117290289825015</v>
      </c>
      <c r="Z1168" s="22">
        <f t="shared" ref="Z1168" si="11615">N1168*U1165+P1168*U1168-O1168*V1165-Q1168*V1168</f>
        <v>0.24159576153738133</v>
      </c>
      <c r="AA1168" s="23">
        <f t="shared" ref="AA1168" si="11616">(N1168*V1165+O1168*U1165+P1168*V1168+Q1168*U1168)</f>
        <v>0</v>
      </c>
      <c r="AB1168" s="8"/>
      <c r="AC1168" s="21">
        <v>0</v>
      </c>
      <c r="AD1168" s="24">
        <f t="shared" ref="AD1168" si="11617">(TAN($AE$8*$B1165))/$AD$8</f>
        <v>-0.57127132428269134</v>
      </c>
      <c r="AE1168" s="22">
        <v>1</v>
      </c>
      <c r="AF1168" s="23">
        <v>0</v>
      </c>
      <c r="AH1168" s="21">
        <f t="shared" ref="AH1168" si="11618">X1168*AC1165+Z1168*AC1168-Y1168*AD1165-AA1168*AD1168</f>
        <v>0</v>
      </c>
      <c r="AI1168" s="24">
        <f t="shared" ref="AI1168" si="11619">(X1168*AD1165+Y1168*AC1165+Z1168*AD1168+AA1168*AC1168)</f>
        <v>5.3156172263705004E-2</v>
      </c>
      <c r="AJ1168" s="22">
        <f t="shared" ref="AJ1168" si="11620">X1168*AE1165+Z1168*AE1168-Y1168*AF1165-AA1168*AF1168</f>
        <v>0.24159576153738133</v>
      </c>
      <c r="AK1168" s="23">
        <f t="shared" ref="AK1168" si="11621">(X1168*AF1165+Y1168*AE1165+Z1168*AF1168+AA1168*AE1168)</f>
        <v>0</v>
      </c>
      <c r="AL1168" s="8"/>
      <c r="AM1168" s="15">
        <v>0</v>
      </c>
      <c r="AN1168" s="85">
        <f t="shared" ref="AN1168" si="11622">(1/$AN$8)*SIN($B1165*$AO$8)</f>
        <v>0.31655594052008995</v>
      </c>
      <c r="AO1168" s="25">
        <f t="shared" ref="AO1168" si="11623">COS($AO$8*$B1165)</f>
        <v>-0.31325872484732381</v>
      </c>
      <c r="AP1168" s="37">
        <v>0</v>
      </c>
      <c r="AR1168" s="21">
        <f t="shared" ref="AR1168" si="11624">AH1168*AM1165+AJ1168*AM1168-AI1168*AN1165-AK1168*AN1168</f>
        <v>0</v>
      </c>
      <c r="AS1168" s="24">
        <f t="shared" ref="AS1168" si="11625">(AH1168*AN1165+AI1168*AM1165+AJ1168*AN1168+AK1168*AM1168)</f>
        <v>5.9826938778040212E-2</v>
      </c>
      <c r="AT1168" s="22">
        <f t="shared" ref="AT1168" si="11626">AH1168*AO1165+AJ1168*AO1168-AI1168*AP1165-AK1168*AP1168</f>
        <v>-0.22712409913618375</v>
      </c>
      <c r="AU1168" s="23">
        <f t="shared" ref="AU1168" si="11627">(AH1168*AP1165+AI1168*AO1165+AJ1168*AP1168+AK1168*AO1168)</f>
        <v>0</v>
      </c>
      <c r="AV1168" s="8"/>
      <c r="AW1168" s="21">
        <v>0</v>
      </c>
      <c r="AX1168" s="24">
        <f t="shared" ref="AX1168" si="11628">(TAN($AY$8*$B1165))/$AX$8</f>
        <v>-0.91854392052263811</v>
      </c>
      <c r="AY1168" s="22">
        <v>1</v>
      </c>
      <c r="AZ1168" s="23">
        <v>0</v>
      </c>
      <c r="BB1168" s="21">
        <f t="shared" ref="BB1168" si="11629">AR1168*AW1165+AT1168*AW1168-AS1168*AX1165-AU1168*AX1168</f>
        <v>0</v>
      </c>
      <c r="BC1168" s="24">
        <f t="shared" ref="BC1168" si="11630">(AR1168*AX1165+AS1168*AW1165+AT1168*AX1168+AU1168*AW1168)</f>
        <v>0.26845039924376279</v>
      </c>
      <c r="BD1168" s="22">
        <f t="shared" ref="BD1168" si="11631">AR1168*AY1165+AT1168*AY1168-AS1168*AZ1165-AU1168*AZ1168</f>
        <v>-0.22712409913618375</v>
      </c>
      <c r="BE1168" s="23">
        <f t="shared" ref="BE1168" si="11632">(AR1168*AZ1165+AS1168*AY1165+AT1168*AZ1168+AU1168*AY1168)</f>
        <v>0</v>
      </c>
      <c r="BF1168" s="8"/>
      <c r="BG1168" s="15">
        <v>0</v>
      </c>
      <c r="BH1168" s="85">
        <f t="shared" ref="BH1168" si="11633">(1/$BH$8)*SIN($B1165*$BI$8)</f>
        <v>0.29441011857766852</v>
      </c>
      <c r="BI1168" s="25">
        <f t="shared" ref="BI1168" si="11634">COS($BI$8*$B1165)</f>
        <v>0.46893937637156091</v>
      </c>
      <c r="BJ1168" s="37">
        <v>0</v>
      </c>
      <c r="BL1168" s="21">
        <f t="shared" ref="BL1168" si="11635">BB1168*BG1165+BD1168*BG1168-BC1168*BH1165-BE1168*BH1168</f>
        <v>0</v>
      </c>
      <c r="BM1168" s="24">
        <f t="shared" ref="BM1168" si="11636">(BB1168*BH1165+BC1168*BG1165+BD1168*BH1168+BE1168*BG1168)</f>
        <v>5.9019329849536659E-2</v>
      </c>
      <c r="BN1168" s="22">
        <f t="shared" ref="BN1168" si="11637">BB1168*BI1165+BD1168*BI1168-BC1168*BJ1165-BE1168*BJ1168</f>
        <v>-0.81781805827008258</v>
      </c>
      <c r="BO1168" s="23">
        <f t="shared" ref="BO1168" si="11638">(BB1168*BJ1165+BC1168*BI1165+BD1168*BJ1168+BE1168*BI1168)</f>
        <v>0</v>
      </c>
      <c r="BQ1168" s="38">
        <f t="shared" ref="BQ1168" si="11639">(180/PI())*ATAN(-1*(($BL$8*BM1165+BO1165+$BL$8*BM1168+BO1168)/($BL$8*BL1165+BN1165+$BL$8*BL1168+BN1168)))</f>
        <v>73.906658371788154</v>
      </c>
      <c r="BS1168" s="67">
        <f t="shared" ref="BS1168" si="11640">20*LOG(((($BL$8*BL1165+BN1165-$BL$8*BL1168-BN1168)^2+($BL$8*BM1165+BO1165-$BL$8*BM1168-BO1168)^2)/(($BL$8*BL1165+BN1165+$BL$8*BL1168+BN1168)^2+($BL$8*BM1165+BO1165+$BL$8*BM1168+BO1168)^2))^0.5)</f>
        <v>-0.52998698409920386</v>
      </c>
      <c r="BT1168" s="65"/>
      <c r="BU1168" s="28"/>
      <c r="BV1168" s="28"/>
      <c r="BW1168" s="28"/>
      <c r="BX1168" s="28"/>
    </row>
    <row r="1169" spans="2:76" ht="18.649999999999999" customHeight="1">
      <c r="BS1169" s="32"/>
    </row>
    <row r="1170" spans="2:76" ht="18.649999999999999" customHeight="1" thickBot="1">
      <c r="D1170" s="8"/>
      <c r="E1170" s="8" t="s">
        <v>93</v>
      </c>
      <c r="F1170" s="8"/>
      <c r="G1170" s="8"/>
      <c r="H1170" s="8"/>
      <c r="I1170" s="8"/>
      <c r="J1170" s="8" t="s">
        <v>94</v>
      </c>
      <c r="K1170" s="8"/>
      <c r="L1170" s="8"/>
      <c r="M1170" s="8"/>
      <c r="N1170" s="8"/>
      <c r="O1170" s="8" t="s">
        <v>95</v>
      </c>
      <c r="P1170" s="8"/>
      <c r="Q1170" s="8"/>
      <c r="R1170" s="8"/>
      <c r="S1170" s="8"/>
      <c r="T1170" s="8" t="s">
        <v>96</v>
      </c>
      <c r="U1170" s="8"/>
      <c r="V1170" s="8"/>
      <c r="W1170" s="8"/>
      <c r="X1170" s="8"/>
      <c r="Y1170" s="8" t="s">
        <v>97</v>
      </c>
      <c r="Z1170" s="8"/>
      <c r="AA1170" s="8"/>
      <c r="AB1170" s="8"/>
      <c r="AC1170" s="8"/>
      <c r="AD1170" s="8" t="s">
        <v>98</v>
      </c>
      <c r="AE1170" s="8"/>
      <c r="AF1170" s="8"/>
      <c r="AG1170" s="8"/>
      <c r="AH1170" s="8"/>
      <c r="AI1170" s="8" t="s">
        <v>99</v>
      </c>
      <c r="AJ1170" s="8"/>
      <c r="AK1170" s="8"/>
      <c r="AL1170" s="8"/>
      <c r="AM1170" s="8"/>
      <c r="AN1170" s="8" t="s">
        <v>96</v>
      </c>
      <c r="AO1170" s="8"/>
      <c r="AP1170" s="8"/>
      <c r="AQ1170" s="8"/>
      <c r="AR1170" s="8"/>
      <c r="AS1170" s="8" t="s">
        <v>100</v>
      </c>
      <c r="AT1170" s="8"/>
      <c r="AU1170" s="8"/>
      <c r="AV1170" s="8"/>
      <c r="AW1170" s="8"/>
      <c r="AX1170" s="8" t="s">
        <v>94</v>
      </c>
      <c r="AY1170" s="8"/>
      <c r="AZ1170" s="8"/>
      <c r="BA1170" s="8"/>
      <c r="BB1170" s="8"/>
      <c r="BC1170" s="8" t="s">
        <v>101</v>
      </c>
      <c r="BD1170" s="8"/>
      <c r="BE1170" s="8"/>
      <c r="BF1170" s="8"/>
      <c r="BG1170" s="8"/>
      <c r="BH1170" s="8" t="s">
        <v>96</v>
      </c>
      <c r="BI1170" s="8"/>
      <c r="BJ1170" s="8"/>
      <c r="BK1170" s="8"/>
      <c r="BL1170" s="8"/>
      <c r="BM1170" s="8" t="s">
        <v>102</v>
      </c>
      <c r="BN1170" s="8"/>
      <c r="BO1170" s="8"/>
      <c r="BP1170" s="8"/>
    </row>
    <row r="1171" spans="2:76" ht="18.649999999999999" customHeight="1" thickBot="1">
      <c r="B1171" s="16"/>
      <c r="D1171" s="250" t="s">
        <v>22</v>
      </c>
      <c r="E1171" s="251"/>
      <c r="F1171" s="252" t="s">
        <v>23</v>
      </c>
      <c r="G1171" s="253"/>
      <c r="H1171" s="123"/>
      <c r="I1171" s="242" t="s">
        <v>1</v>
      </c>
      <c r="J1171" s="243"/>
      <c r="K1171" s="244" t="s">
        <v>2</v>
      </c>
      <c r="L1171" s="245"/>
      <c r="M1171" s="123"/>
      <c r="N1171" s="242" t="s">
        <v>43</v>
      </c>
      <c r="O1171" s="243"/>
      <c r="P1171" s="244" t="s">
        <v>44</v>
      </c>
      <c r="Q1171" s="245"/>
      <c r="R1171" s="123"/>
      <c r="S1171" s="242" t="s">
        <v>32</v>
      </c>
      <c r="T1171" s="243"/>
      <c r="U1171" s="244" t="s">
        <v>33</v>
      </c>
      <c r="V1171" s="245"/>
      <c r="W1171" s="123"/>
      <c r="X1171" s="242" t="s">
        <v>45</v>
      </c>
      <c r="Y1171" s="243"/>
      <c r="Z1171" s="244" t="s">
        <v>46</v>
      </c>
      <c r="AA1171" s="245"/>
      <c r="AB1171" s="127"/>
      <c r="AC1171" s="242" t="s">
        <v>62</v>
      </c>
      <c r="AD1171" s="243"/>
      <c r="AE1171" s="244" t="s">
        <v>3</v>
      </c>
      <c r="AF1171" s="245"/>
      <c r="AG1171" s="123"/>
      <c r="AH1171" s="242" t="s">
        <v>76</v>
      </c>
      <c r="AI1171" s="243"/>
      <c r="AJ1171" s="244" t="s">
        <v>77</v>
      </c>
      <c r="AK1171" s="245"/>
      <c r="AL1171" s="127"/>
      <c r="AM1171" s="242" t="s">
        <v>64</v>
      </c>
      <c r="AN1171" s="243"/>
      <c r="AO1171" s="244" t="s">
        <v>65</v>
      </c>
      <c r="AP1171" s="245"/>
      <c r="AQ1171" s="123"/>
      <c r="AR1171" s="242" t="s">
        <v>80</v>
      </c>
      <c r="AS1171" s="243"/>
      <c r="AT1171" s="244" t="s">
        <v>81</v>
      </c>
      <c r="AU1171" s="245"/>
      <c r="AV1171" s="127"/>
      <c r="AW1171" s="242" t="s">
        <v>68</v>
      </c>
      <c r="AX1171" s="243"/>
      <c r="AY1171" s="244" t="s">
        <v>69</v>
      </c>
      <c r="AZ1171" s="245"/>
      <c r="BA1171" s="123"/>
      <c r="BB1171" s="246" t="s">
        <v>84</v>
      </c>
      <c r="BC1171" s="247"/>
      <c r="BD1171" s="248" t="s">
        <v>85</v>
      </c>
      <c r="BE1171" s="249"/>
      <c r="BF1171" s="127"/>
      <c r="BG1171" s="242" t="s">
        <v>72</v>
      </c>
      <c r="BH1171" s="243"/>
      <c r="BI1171" s="244" t="s">
        <v>73</v>
      </c>
      <c r="BJ1171" s="245"/>
      <c r="BK1171" s="123"/>
      <c r="BL1171" s="242" t="s">
        <v>88</v>
      </c>
      <c r="BM1171" s="243"/>
      <c r="BN1171" s="244" t="s">
        <v>89</v>
      </c>
      <c r="BO1171" s="245"/>
      <c r="BP1171" s="123"/>
      <c r="BQ1171" s="19" t="s">
        <v>165</v>
      </c>
      <c r="BS1171" s="63" t="s">
        <v>120</v>
      </c>
      <c r="BT1171" s="4"/>
      <c r="BU1171" s="28"/>
      <c r="BV1171" s="28"/>
      <c r="BW1171" s="28"/>
      <c r="BX1171" s="28"/>
    </row>
    <row r="1172" spans="2:76" ht="18.649999999999999" customHeight="1" thickTop="1" thickBot="1">
      <c r="B1172" s="39">
        <v>3.28</v>
      </c>
      <c r="D1172" s="25">
        <f t="shared" ref="D1172" si="11641">COS($F$8*$B1172)</f>
        <v>0.46309353387163343</v>
      </c>
      <c r="E1172" s="26">
        <v>0</v>
      </c>
      <c r="F1172" s="10">
        <v>0</v>
      </c>
      <c r="G1172" s="85">
        <f t="shared" ref="G1172" si="11642">$E$8*SIN($B1172*$F$8)</f>
        <v>2.6589282446084441</v>
      </c>
      <c r="I1172" s="21">
        <v>1</v>
      </c>
      <c r="J1172" s="24">
        <v>0</v>
      </c>
      <c r="K1172" s="22">
        <v>0</v>
      </c>
      <c r="L1172" s="23">
        <v>0</v>
      </c>
      <c r="N1172" s="21">
        <f t="shared" ref="N1172" si="11643">D1172*I1172+F1172*I1175-E1172*J1172-G1172*J1175</f>
        <v>2.8216232333875877</v>
      </c>
      <c r="O1172" s="24">
        <f t="shared" ref="O1172" si="11644">(D1172*J1172+E1172*I1172+F1172*J1175+G1172*I1175)</f>
        <v>0</v>
      </c>
      <c r="P1172" s="22">
        <f t="shared" ref="P1172" si="11645">D1172*K1172+F1172*K1175-E1172*L1172-G1172*L1175</f>
        <v>0</v>
      </c>
      <c r="Q1172" s="23">
        <f t="shared" ref="Q1172" si="11646">(D1172*L1172+E1172*K1172+F1172*L1175+G1172*K1175)</f>
        <v>2.6589282446084441</v>
      </c>
      <c r="S1172" s="25">
        <f t="shared" ref="S1172" si="11647">COS($U$8*$B1172)</f>
        <v>-0.32424553327318417</v>
      </c>
      <c r="T1172" s="26">
        <v>0</v>
      </c>
      <c r="U1172" s="10">
        <v>0</v>
      </c>
      <c r="V1172" s="85">
        <f t="shared" ref="V1172" si="11648">$T$8*SIN($B1172*$U$8)</f>
        <v>2.8379188690608292</v>
      </c>
      <c r="X1172" s="21">
        <f t="shared" ref="X1172" si="11649">N1172*S1172+P1172*S1175-O1172*T1172-Q1172*T1175</f>
        <v>-1.7533234674338858</v>
      </c>
      <c r="Y1172" s="24">
        <f t="shared" ref="Y1172" si="11650">(N1172*T1172+O1172*S1172+P1172*T1175+Q1172*S1175)</f>
        <v>0</v>
      </c>
      <c r="Z1172" s="22">
        <f t="shared" ref="Z1172" si="11651">N1172*U1172+P1172*U1175-O1172*V1172-Q1172*V1175</f>
        <v>0</v>
      </c>
      <c r="AA1172" s="23">
        <f t="shared" ref="AA1172" si="11652">(N1172*V1172+O1172*U1172+P1172*V1175+Q1172*U1175)</f>
        <v>7.1453922088028659</v>
      </c>
      <c r="AB1172" s="8"/>
      <c r="AC1172" s="21">
        <v>1</v>
      </c>
      <c r="AD1172" s="24">
        <v>0</v>
      </c>
      <c r="AE1172" s="22">
        <v>0</v>
      </c>
      <c r="AF1172" s="23">
        <v>0</v>
      </c>
      <c r="AH1172" s="21">
        <f t="shared" ref="AH1172" si="11653">X1172*AC1172+Z1172*AC1175-Y1172*AD1172-AA1172*AD1175</f>
        <v>2.1293973779572228</v>
      </c>
      <c r="AI1172" s="24">
        <f t="shared" ref="AI1172" si="11654">(X1172*AD1172+Y1172*AC1172+Z1172*AD1175+AA1172*AC1175)</f>
        <v>0</v>
      </c>
      <c r="AJ1172" s="22">
        <f t="shared" ref="AJ1172" si="11655">X1172*AE1172+Z1172*AE1175-Y1172*AF1172-AA1172*AF1175</f>
        <v>0</v>
      </c>
      <c r="AK1172" s="23">
        <f t="shared" ref="AK1172" si="11656">(X1172*AF1172+Y1172*AE1172+Z1172*AF1175+AA1172*AE1175)</f>
        <v>7.1453922088028659</v>
      </c>
      <c r="AL1172" s="8"/>
      <c r="AM1172" s="25">
        <f t="shared" ref="AM1172" si="11657">COS($AO$8*$B1172)</f>
        <v>-0.32424553327318417</v>
      </c>
      <c r="AN1172" s="26">
        <v>0</v>
      </c>
      <c r="AO1172" s="10">
        <v>0</v>
      </c>
      <c r="AP1172" s="85">
        <f t="shared" ref="AP1172" si="11658">$AN$8*SIN($B1172*$AO$8)</f>
        <v>2.8379188690608292</v>
      </c>
      <c r="AR1172" s="21">
        <f t="shared" ref="AR1172" si="11659">AH1172*AM1172+AJ1172*AM1175-AI1172*AN1172-AK1172*AN1175</f>
        <v>-2.9435635190553588</v>
      </c>
      <c r="AS1172" s="24">
        <f t="shared" ref="AS1172" si="11660">(AH1172*AN1172+AI1172*AM1172+AJ1172*AN1175+AK1172*AM1175)</f>
        <v>0</v>
      </c>
      <c r="AT1172" s="22">
        <f t="shared" ref="AT1172" si="11661">AH1172*AO1172+AJ1172*AO1175-AI1172*AP1172-AK1172*AP1175</f>
        <v>0</v>
      </c>
      <c r="AU1172" s="23">
        <f t="shared" ref="AU1172" si="11662">(AH1172*AP1172+AI1172*AO1172+AJ1172*AP1175+AK1172*AO1175)</f>
        <v>3.7261954914441162</v>
      </c>
      <c r="AV1172" s="8"/>
      <c r="AW1172" s="21">
        <v>1</v>
      </c>
      <c r="AX1172" s="24">
        <v>0</v>
      </c>
      <c r="AY1172" s="22">
        <v>0</v>
      </c>
      <c r="AZ1172" s="23">
        <v>0</v>
      </c>
      <c r="BB1172" s="21">
        <f t="shared" ref="BB1172" si="11663">AR1172*AW1172+AT1172*AW1175-AS1172*AX1172-AU1172*AX1175</f>
        <v>0.36165645090572385</v>
      </c>
      <c r="BC1172" s="24">
        <f t="shared" ref="BC1172" si="11664">(AR1172*AX1172+AS1172*AW1172+AT1172*AX1175+AU1172*AW1175)</f>
        <v>0</v>
      </c>
      <c r="BD1172" s="22">
        <f t="shared" ref="BD1172" si="11665">AR1172*AY1172+AT1172*AY1175-AS1172*AZ1172-AU1172*AZ1175</f>
        <v>0</v>
      </c>
      <c r="BE1172" s="23">
        <f t="shared" ref="BE1172" si="11666">(AR1172*AZ1172+AS1172*AY1172+AT1172*AZ1175+AU1172*AY1175)</f>
        <v>3.7261954914441162</v>
      </c>
      <c r="BF1172" s="8"/>
      <c r="BG1172" s="25">
        <f t="shared" ref="BG1172" si="11667">COS($BI$8*$B1172)</f>
        <v>0.4630623291315637</v>
      </c>
      <c r="BH1172" s="26">
        <v>0</v>
      </c>
      <c r="BI1172" s="10">
        <v>0</v>
      </c>
      <c r="BJ1172" s="85">
        <f t="shared" ref="BJ1172" si="11668">$BH$8*SIN($B1172*$BI$8)</f>
        <v>2.6589771556095139</v>
      </c>
      <c r="BL1172" s="21">
        <f t="shared" ref="BL1172" si="11669">BB1172*BG1172+BD1172*BG1175-BC1172*BH1172-BE1172*BH1175</f>
        <v>-0.93340482028537042</v>
      </c>
      <c r="BM1172" s="24">
        <f t="shared" ref="BM1172" si="11670">(BB1172*BH1172+BC1172*BG1172+BD1172*BH1175+BE1172*BG1175)</f>
        <v>0</v>
      </c>
      <c r="BN1172" s="22">
        <f t="shared" ref="BN1172" si="11671">BB1172*BI1172+BD1172*BI1175-BC1172*BJ1172-BE1172*BJ1175</f>
        <v>0</v>
      </c>
      <c r="BO1172" s="23">
        <f t="shared" ref="BO1172" si="11672">(BB1172*BJ1172+BC1172*BI1172+BD1172*BJ1175+BE1172*BI1175)</f>
        <v>2.6870970042047775</v>
      </c>
      <c r="BQ1172" s="27">
        <f t="shared" ref="BQ1172" si="11673">20*LOG((2*$BL$8)/(($BL$8*BL1172+BN1172+$BL$8*BL1175+BN1175)^2+($BL$8*BM1172+BO1172+$BL$8*BM1175+BO1175)^2)^0.5)</f>
        <v>-4.3795762951170598</v>
      </c>
      <c r="BS1172" s="64">
        <f t="shared" ref="BS1172" si="11674">((BL1172^2+BM1172^2)/(BL1175^2+BM1175^2))^0.5</f>
        <v>19.4762101591141</v>
      </c>
      <c r="BT1172" s="4"/>
      <c r="BU1172" s="28"/>
      <c r="BV1172" s="28"/>
      <c r="BW1172" s="28"/>
      <c r="BX1172" s="28"/>
    </row>
    <row r="1173" spans="2:76" ht="18.649999999999999" customHeight="1" thickBot="1">
      <c r="D1173" s="25"/>
      <c r="E1173" s="10"/>
      <c r="F1173" s="10"/>
      <c r="G1173" s="31"/>
      <c r="I1173" s="29"/>
      <c r="L1173" s="30"/>
      <c r="N1173" s="29"/>
      <c r="Q1173" s="30"/>
      <c r="S1173" s="29"/>
      <c r="V1173" s="30"/>
      <c r="X1173" s="29"/>
      <c r="AA1173" s="30"/>
      <c r="AC1173" s="29"/>
      <c r="AF1173" s="30"/>
      <c r="AH1173" s="29"/>
      <c r="AK1173" s="30"/>
      <c r="AM1173" s="29"/>
      <c r="AP1173" s="30"/>
      <c r="AR1173" s="29"/>
      <c r="AU1173" s="30"/>
      <c r="AW1173" s="29"/>
      <c r="AZ1173" s="30"/>
      <c r="BB1173" s="29"/>
      <c r="BE1173" s="30"/>
      <c r="BG1173" s="29"/>
      <c r="BJ1173" s="30"/>
      <c r="BL1173" s="29"/>
      <c r="BO1173" s="30"/>
      <c r="BS1173" s="65"/>
      <c r="BT1173" s="65"/>
      <c r="BU1173" s="28"/>
      <c r="BV1173" s="28"/>
      <c r="BW1173" s="28"/>
      <c r="BX1173" s="28"/>
    </row>
    <row r="1174" spans="2:76" ht="18.649999999999999" customHeight="1" thickBot="1">
      <c r="D1174" s="254" t="s">
        <v>24</v>
      </c>
      <c r="E1174" s="255"/>
      <c r="F1174" s="256" t="s">
        <v>25</v>
      </c>
      <c r="G1174" s="257"/>
      <c r="H1174" s="123"/>
      <c r="I1174" s="242" t="s">
        <v>4</v>
      </c>
      <c r="J1174" s="243"/>
      <c r="K1174" s="244" t="s">
        <v>5</v>
      </c>
      <c r="L1174" s="245"/>
      <c r="M1174" s="123"/>
      <c r="N1174" s="242" t="s">
        <v>6</v>
      </c>
      <c r="O1174" s="243"/>
      <c r="P1174" s="244" t="s">
        <v>7</v>
      </c>
      <c r="Q1174" s="245"/>
      <c r="R1174" s="123"/>
      <c r="S1174" s="242" t="s">
        <v>34</v>
      </c>
      <c r="T1174" s="243"/>
      <c r="U1174" s="244" t="s">
        <v>35</v>
      </c>
      <c r="V1174" s="245"/>
      <c r="W1174" s="123"/>
      <c r="X1174" s="242" t="s">
        <v>47</v>
      </c>
      <c r="Y1174" s="243"/>
      <c r="Z1174" s="244" t="s">
        <v>48</v>
      </c>
      <c r="AA1174" s="245"/>
      <c r="AB1174" s="127"/>
      <c r="AC1174" s="242" t="s">
        <v>63</v>
      </c>
      <c r="AD1174" s="243"/>
      <c r="AE1174" s="244" t="s">
        <v>8</v>
      </c>
      <c r="AF1174" s="245"/>
      <c r="AG1174" s="123"/>
      <c r="AH1174" s="242" t="s">
        <v>78</v>
      </c>
      <c r="AI1174" s="243"/>
      <c r="AJ1174" s="244" t="s">
        <v>79</v>
      </c>
      <c r="AK1174" s="245"/>
      <c r="AL1174" s="127"/>
      <c r="AM1174" s="242" t="s">
        <v>67</v>
      </c>
      <c r="AN1174" s="243"/>
      <c r="AO1174" s="244" t="s">
        <v>66</v>
      </c>
      <c r="AP1174" s="245"/>
      <c r="AQ1174" s="123"/>
      <c r="AR1174" s="242" t="s">
        <v>83</v>
      </c>
      <c r="AS1174" s="243"/>
      <c r="AT1174" s="244" t="s">
        <v>82</v>
      </c>
      <c r="AU1174" s="245"/>
      <c r="AV1174" s="127"/>
      <c r="AW1174" s="242" t="s">
        <v>71</v>
      </c>
      <c r="AX1174" s="243"/>
      <c r="AY1174" s="244" t="s">
        <v>70</v>
      </c>
      <c r="AZ1174" s="245"/>
      <c r="BA1174" s="123"/>
      <c r="BB1174" s="124" t="s">
        <v>87</v>
      </c>
      <c r="BC1174" s="125"/>
      <c r="BD1174" s="122" t="s">
        <v>86</v>
      </c>
      <c r="BE1174" s="126"/>
      <c r="BF1174" s="127"/>
      <c r="BG1174" s="242" t="s">
        <v>74</v>
      </c>
      <c r="BH1174" s="243"/>
      <c r="BI1174" s="244" t="s">
        <v>75</v>
      </c>
      <c r="BJ1174" s="245"/>
      <c r="BK1174" s="123"/>
      <c r="BL1174" s="242" t="s">
        <v>91</v>
      </c>
      <c r="BM1174" s="243"/>
      <c r="BN1174" s="244" t="s">
        <v>90</v>
      </c>
      <c r="BO1174" s="245"/>
      <c r="BP1174" s="123"/>
      <c r="BQ1174" s="35" t="s">
        <v>166</v>
      </c>
      <c r="BS1174" s="66" t="s">
        <v>121</v>
      </c>
      <c r="BT1174" s="65"/>
      <c r="BU1174" s="28"/>
      <c r="BV1174" s="28"/>
      <c r="BW1174" s="28"/>
      <c r="BX1174" s="28"/>
    </row>
    <row r="1175" spans="2:76" ht="18.649999999999999" customHeight="1" thickTop="1" thickBot="1">
      <c r="D1175" s="15">
        <v>0</v>
      </c>
      <c r="E1175" s="145">
        <f t="shared" ref="E1175" si="11675">(1/$E$8)*SIN($B1172*$F$8)</f>
        <v>0.29543647162316045</v>
      </c>
      <c r="F1175" s="15">
        <f t="shared" ref="F1175" si="11676">COS($F$8*$B1172)</f>
        <v>0.46309353387163343</v>
      </c>
      <c r="G1175" s="37">
        <v>0</v>
      </c>
      <c r="I1175" s="21">
        <v>0</v>
      </c>
      <c r="J1175" s="24">
        <f t="shared" ref="J1175" si="11677">(TAN($K$8*$B1172))/$J$8</f>
        <v>-0.88702269581677762</v>
      </c>
      <c r="K1175" s="22">
        <v>1</v>
      </c>
      <c r="L1175" s="23">
        <v>0</v>
      </c>
      <c r="N1175" s="21">
        <f t="shared" ref="N1175" si="11678">D1175*I1172+F1175*I1175-E1175*J1172-G1175*J1175</f>
        <v>0</v>
      </c>
      <c r="O1175" s="24">
        <f t="shared" ref="O1175" si="11679">(D1175*J1172+E1175*I1172+F1175*J1175+G1175*I1175)</f>
        <v>-0.11533800320697407</v>
      </c>
      <c r="P1175" s="22">
        <f t="shared" ref="P1175" si="11680">D1175*K1172+F1175*K1175-E1175*L1172-G1175*L1175</f>
        <v>0.46309353387163343</v>
      </c>
      <c r="Q1175" s="23">
        <f t="shared" ref="Q1175" si="11681">(D1175*L1172+E1175*K1172+F1175*L1175+G1175*K1175)</f>
        <v>0</v>
      </c>
      <c r="S1175" s="15">
        <v>0</v>
      </c>
      <c r="T1175" s="145">
        <f t="shared" ref="T1175" si="11682">(1/$T$8)*SIN($B1172*$U$8)</f>
        <v>0.31532431878453659</v>
      </c>
      <c r="U1175" s="15">
        <f t="shared" ref="U1175" si="11683">COS($U$8*$B1172)</f>
        <v>-0.32424553327318417</v>
      </c>
      <c r="V1175" s="37">
        <v>0</v>
      </c>
      <c r="X1175" s="21">
        <f t="shared" ref="X1175" si="11684">N1175*S1172+P1175*S1175-O1175*T1172-Q1175*T1175</f>
        <v>0</v>
      </c>
      <c r="Y1175" s="24">
        <f t="shared" ref="Y1175" si="11685">(N1175*T1172+O1175*S1172+P1175*T1175+Q1175*S1175)</f>
        <v>0.18342248545810608</v>
      </c>
      <c r="Z1175" s="22">
        <f t="shared" ref="Z1175" si="11686">N1175*U1172+P1175*U1175-O1175*V1172-Q1175*V1175</f>
        <v>0.17716388577529901</v>
      </c>
      <c r="AA1175" s="23">
        <f t="shared" ref="AA1175" si="11687">(N1175*V1172+O1175*U1172+P1175*V1175+Q1175*U1175)</f>
        <v>0</v>
      </c>
      <c r="AB1175" s="8"/>
      <c r="AC1175" s="21">
        <v>0</v>
      </c>
      <c r="AD1175" s="24">
        <f t="shared" ref="AD1175" si="11688">(TAN($AE$8*$B1172))/$AD$8</f>
        <v>-0.5433880649137407</v>
      </c>
      <c r="AE1175" s="22">
        <v>1</v>
      </c>
      <c r="AF1175" s="23">
        <v>0</v>
      </c>
      <c r="AH1175" s="21">
        <f t="shared" ref="AH1175" si="11689">X1175*AC1172+Z1175*AC1175-Y1175*AD1172-AA1175*AD1175</f>
        <v>0</v>
      </c>
      <c r="AI1175" s="24">
        <f t="shared" ref="AI1175" si="11690">(X1175*AD1172+Y1175*AC1172+Z1175*AD1175+AA1175*AC1175)</f>
        <v>8.7153744394067353E-2</v>
      </c>
      <c r="AJ1175" s="22">
        <f t="shared" ref="AJ1175" si="11691">X1175*AE1172+Z1175*AE1175-Y1175*AF1172-AA1175*AF1175</f>
        <v>0.17716388577529901</v>
      </c>
      <c r="AK1175" s="23">
        <f t="shared" ref="AK1175" si="11692">(X1175*AF1172+Y1175*AE1172+Z1175*AF1175+AA1175*AE1175)</f>
        <v>0</v>
      </c>
      <c r="AL1175" s="8"/>
      <c r="AM1175" s="15">
        <v>0</v>
      </c>
      <c r="AN1175" s="85">
        <f t="shared" ref="AN1175" si="11693">(1/$AN$8)*SIN($B1172*$AO$8)</f>
        <v>0.31532431878453659</v>
      </c>
      <c r="AO1175" s="25">
        <f t="shared" ref="AO1175" si="11694">COS($AO$8*$B1172)</f>
        <v>-0.32424553327318417</v>
      </c>
      <c r="AP1175" s="37">
        <v>0</v>
      </c>
      <c r="AR1175" s="21">
        <f t="shared" ref="AR1175" si="11695">AH1175*AM1172+AJ1175*AM1175-AI1175*AN1172-AK1175*AN1175</f>
        <v>0</v>
      </c>
      <c r="AS1175" s="24">
        <f t="shared" ref="AS1175" si="11696">(AH1175*AN1172+AI1175*AM1172+AJ1175*AN1175+AK1175*AM1175)</f>
        <v>2.7604869267508457E-2</v>
      </c>
      <c r="AT1175" s="22">
        <f t="shared" ref="AT1175" si="11697">AH1175*AO1172+AJ1175*AO1175-AI1175*AP1172-AK1175*AP1175</f>
        <v>-0.3047798543451895</v>
      </c>
      <c r="AU1175" s="23">
        <f t="shared" ref="AU1175" si="11698">(AH1175*AP1172+AI1175*AO1172+AJ1175*AP1175+AK1175*AO1175)</f>
        <v>0</v>
      </c>
      <c r="AV1175" s="8"/>
      <c r="AW1175" s="21">
        <v>0</v>
      </c>
      <c r="AX1175" s="24">
        <f t="shared" ref="AX1175" si="11699">(TAN($AY$8*$B1172))/$AX$8</f>
        <v>-0.88702269581677762</v>
      </c>
      <c r="AY1175" s="22">
        <v>1</v>
      </c>
      <c r="AZ1175" s="23">
        <v>0</v>
      </c>
      <c r="BB1175" s="21">
        <f t="shared" ref="BB1175" si="11700">AR1175*AW1172+AT1175*AW1175-AS1175*AX1172-AU1175*AX1175</f>
        <v>0</v>
      </c>
      <c r="BC1175" s="24">
        <f t="shared" ref="BC1175" si="11701">(AR1175*AX1172+AS1175*AW1172+AT1175*AX1175+AU1175*AW1175)</f>
        <v>0.29795151729942326</v>
      </c>
      <c r="BD1175" s="22">
        <f t="shared" ref="BD1175" si="11702">AR1175*AY1172+AT1175*AY1175-AS1175*AZ1172-AU1175*AZ1175</f>
        <v>-0.3047798543451895</v>
      </c>
      <c r="BE1175" s="23">
        <f t="shared" ref="BE1175" si="11703">(AR1175*AZ1172+AS1175*AY1172+AT1175*AZ1175+AU1175*AY1175)</f>
        <v>0</v>
      </c>
      <c r="BF1175" s="8"/>
      <c r="BG1175" s="15">
        <v>0</v>
      </c>
      <c r="BH1175" s="85">
        <f t="shared" ref="BH1175" si="11704">(1/$BH$8)*SIN($B1172*$BI$8)</f>
        <v>0.29544190617883487</v>
      </c>
      <c r="BI1175" s="25">
        <f t="shared" ref="BI1175" si="11705">COS($BI$8*$B1172)</f>
        <v>0.4630623291315637</v>
      </c>
      <c r="BJ1175" s="37">
        <v>0</v>
      </c>
      <c r="BL1175" s="21">
        <f t="shared" ref="BL1175" si="11706">BB1175*BG1172+BD1175*BG1175-BC1175*BH1172-BE1175*BH1175</f>
        <v>0</v>
      </c>
      <c r="BM1175" s="24">
        <f t="shared" ref="BM1175" si="11707">(BB1175*BH1172+BC1175*BG1172+BD1175*BH1175+BE1175*BG1175)</f>
        <v>4.7925382436303898E-2</v>
      </c>
      <c r="BN1175" s="22">
        <f t="shared" ref="BN1175" si="11708">BB1175*BI1172+BD1175*BI1175-BC1175*BJ1172-BE1175*BJ1175</f>
        <v>-0.93337834720382151</v>
      </c>
      <c r="BO1175" s="23">
        <f t="shared" ref="BO1175" si="11709">(BB1175*BJ1172+BC1175*BI1172+BD1175*BJ1175+BE1175*BI1175)</f>
        <v>0</v>
      </c>
      <c r="BQ1175" s="38">
        <f t="shared" ref="BQ1175" si="11710">(180/PI())*ATAN(-1*(($BL$8*BM1172+BO1172+$BL$8*BM1175+BO1175)/($BL$8*BL1172+BN1172+$BL$8*BL1175+BN1175)))</f>
        <v>55.684600052783495</v>
      </c>
      <c r="BS1175" s="67">
        <f t="shared" ref="BS1175" si="11711">20*LOG(((($BL$8*BL1172+BN1172-$BL$8*BL1175-BN1175)^2+($BL$8*BM1172+BO1172-$BL$8*BM1175-BO1175)^2)/(($BL$8*BL1172+BN1172+$BL$8*BL1175+BN1175)^2+($BL$8*BM1172+BO1172+$BL$8*BM1175+BO1175)^2))^0.5)</f>
        <v>-1.9708235535129783</v>
      </c>
      <c r="BT1175" s="65"/>
      <c r="BU1175" s="28"/>
      <c r="BV1175" s="28"/>
      <c r="BW1175" s="28"/>
      <c r="BX1175" s="28"/>
    </row>
    <row r="1176" spans="2:76" ht="18.649999999999999" customHeight="1">
      <c r="BS1176" s="32"/>
    </row>
    <row r="1177" spans="2:76" ht="18.649999999999999" customHeight="1" thickBot="1">
      <c r="D1177" s="8"/>
      <c r="E1177" s="8" t="s">
        <v>93</v>
      </c>
      <c r="F1177" s="8"/>
      <c r="G1177" s="8"/>
      <c r="H1177" s="8"/>
      <c r="I1177" s="8"/>
      <c r="J1177" s="8" t="s">
        <v>94</v>
      </c>
      <c r="K1177" s="8"/>
      <c r="L1177" s="8"/>
      <c r="M1177" s="8"/>
      <c r="N1177" s="8"/>
      <c r="O1177" s="8" t="s">
        <v>95</v>
      </c>
      <c r="P1177" s="8"/>
      <c r="Q1177" s="8"/>
      <c r="R1177" s="8"/>
      <c r="S1177" s="8"/>
      <c r="T1177" s="8" t="s">
        <v>96</v>
      </c>
      <c r="U1177" s="8"/>
      <c r="V1177" s="8"/>
      <c r="W1177" s="8"/>
      <c r="X1177" s="8"/>
      <c r="Y1177" s="8" t="s">
        <v>97</v>
      </c>
      <c r="Z1177" s="8"/>
      <c r="AA1177" s="8"/>
      <c r="AB1177" s="8"/>
      <c r="AC1177" s="8"/>
      <c r="AD1177" s="8" t="s">
        <v>98</v>
      </c>
      <c r="AE1177" s="8"/>
      <c r="AF1177" s="8"/>
      <c r="AG1177" s="8"/>
      <c r="AH1177" s="8"/>
      <c r="AI1177" s="8" t="s">
        <v>99</v>
      </c>
      <c r="AJ1177" s="8"/>
      <c r="AK1177" s="8"/>
      <c r="AL1177" s="8"/>
      <c r="AM1177" s="8"/>
      <c r="AN1177" s="8" t="s">
        <v>96</v>
      </c>
      <c r="AO1177" s="8"/>
      <c r="AP1177" s="8"/>
      <c r="AQ1177" s="8"/>
      <c r="AR1177" s="8"/>
      <c r="AS1177" s="8" t="s">
        <v>100</v>
      </c>
      <c r="AT1177" s="8"/>
      <c r="AU1177" s="8"/>
      <c r="AV1177" s="8"/>
      <c r="AW1177" s="8"/>
      <c r="AX1177" s="8" t="s">
        <v>94</v>
      </c>
      <c r="AY1177" s="8"/>
      <c r="AZ1177" s="8"/>
      <c r="BA1177" s="8"/>
      <c r="BB1177" s="8"/>
      <c r="BC1177" s="8" t="s">
        <v>101</v>
      </c>
      <c r="BD1177" s="8"/>
      <c r="BE1177" s="8"/>
      <c r="BF1177" s="8"/>
      <c r="BG1177" s="8"/>
      <c r="BH1177" s="8" t="s">
        <v>96</v>
      </c>
      <c r="BI1177" s="8"/>
      <c r="BJ1177" s="8"/>
      <c r="BK1177" s="8"/>
      <c r="BL1177" s="8"/>
      <c r="BM1177" s="8" t="s">
        <v>102</v>
      </c>
      <c r="BN1177" s="8"/>
      <c r="BO1177" s="8"/>
      <c r="BP1177" s="8"/>
    </row>
    <row r="1178" spans="2:76" ht="18.649999999999999" customHeight="1" thickBot="1">
      <c r="B1178" s="16"/>
      <c r="D1178" s="250" t="s">
        <v>22</v>
      </c>
      <c r="E1178" s="251"/>
      <c r="F1178" s="252" t="s">
        <v>23</v>
      </c>
      <c r="G1178" s="253"/>
      <c r="H1178" s="123"/>
      <c r="I1178" s="242" t="s">
        <v>1</v>
      </c>
      <c r="J1178" s="243"/>
      <c r="K1178" s="244" t="s">
        <v>2</v>
      </c>
      <c r="L1178" s="245"/>
      <c r="M1178" s="123"/>
      <c r="N1178" s="242" t="s">
        <v>43</v>
      </c>
      <c r="O1178" s="243"/>
      <c r="P1178" s="244" t="s">
        <v>44</v>
      </c>
      <c r="Q1178" s="245"/>
      <c r="R1178" s="123"/>
      <c r="S1178" s="242" t="s">
        <v>32</v>
      </c>
      <c r="T1178" s="243"/>
      <c r="U1178" s="244" t="s">
        <v>33</v>
      </c>
      <c r="V1178" s="245"/>
      <c r="W1178" s="123"/>
      <c r="X1178" s="242" t="s">
        <v>45</v>
      </c>
      <c r="Y1178" s="243"/>
      <c r="Z1178" s="244" t="s">
        <v>46</v>
      </c>
      <c r="AA1178" s="245"/>
      <c r="AB1178" s="127"/>
      <c r="AC1178" s="242" t="s">
        <v>62</v>
      </c>
      <c r="AD1178" s="243"/>
      <c r="AE1178" s="244" t="s">
        <v>3</v>
      </c>
      <c r="AF1178" s="245"/>
      <c r="AG1178" s="123"/>
      <c r="AH1178" s="242" t="s">
        <v>76</v>
      </c>
      <c r="AI1178" s="243"/>
      <c r="AJ1178" s="244" t="s">
        <v>77</v>
      </c>
      <c r="AK1178" s="245"/>
      <c r="AL1178" s="127"/>
      <c r="AM1178" s="242" t="s">
        <v>64</v>
      </c>
      <c r="AN1178" s="243"/>
      <c r="AO1178" s="244" t="s">
        <v>65</v>
      </c>
      <c r="AP1178" s="245"/>
      <c r="AQ1178" s="123"/>
      <c r="AR1178" s="242" t="s">
        <v>80</v>
      </c>
      <c r="AS1178" s="243"/>
      <c r="AT1178" s="244" t="s">
        <v>81</v>
      </c>
      <c r="AU1178" s="245"/>
      <c r="AV1178" s="127"/>
      <c r="AW1178" s="242" t="s">
        <v>68</v>
      </c>
      <c r="AX1178" s="243"/>
      <c r="AY1178" s="244" t="s">
        <v>69</v>
      </c>
      <c r="AZ1178" s="245"/>
      <c r="BA1178" s="123"/>
      <c r="BB1178" s="246" t="s">
        <v>84</v>
      </c>
      <c r="BC1178" s="247"/>
      <c r="BD1178" s="248" t="s">
        <v>85</v>
      </c>
      <c r="BE1178" s="249"/>
      <c r="BF1178" s="127"/>
      <c r="BG1178" s="242" t="s">
        <v>72</v>
      </c>
      <c r="BH1178" s="243"/>
      <c r="BI1178" s="244" t="s">
        <v>73</v>
      </c>
      <c r="BJ1178" s="245"/>
      <c r="BK1178" s="123"/>
      <c r="BL1178" s="242" t="s">
        <v>88</v>
      </c>
      <c r="BM1178" s="243"/>
      <c r="BN1178" s="244" t="s">
        <v>89</v>
      </c>
      <c r="BO1178" s="245"/>
      <c r="BP1178" s="123"/>
      <c r="BQ1178" s="19" t="s">
        <v>165</v>
      </c>
      <c r="BS1178" s="63" t="s">
        <v>120</v>
      </c>
      <c r="BT1178" s="4"/>
      <c r="BU1178" s="28"/>
      <c r="BV1178" s="28"/>
      <c r="BW1178" s="28"/>
      <c r="BX1178" s="28"/>
    </row>
    <row r="1179" spans="2:76" ht="18.649999999999999" customHeight="1" thickTop="1" thickBot="1">
      <c r="B1179" s="39">
        <v>3.3</v>
      </c>
      <c r="D1179" s="25">
        <f t="shared" ref="D1179" si="11712">COS($F$8*$B1179)</f>
        <v>0.45719635441243062</v>
      </c>
      <c r="E1179" s="26">
        <v>0</v>
      </c>
      <c r="F1179" s="10">
        <v>0</v>
      </c>
      <c r="G1179" s="85">
        <f t="shared" ref="G1179" si="11713">$E$8*SIN($B1179*$F$8)</f>
        <v>2.6680973448522916</v>
      </c>
      <c r="I1179" s="21">
        <v>1</v>
      </c>
      <c r="J1179" s="24">
        <v>0</v>
      </c>
      <c r="K1179" s="22">
        <v>0</v>
      </c>
      <c r="L1179" s="23">
        <v>0</v>
      </c>
      <c r="N1179" s="21">
        <f t="shared" ref="N1179" si="11714">D1179*I1179+F1179*I1182-E1179*J1179-G1179*J1182</f>
        <v>2.7413885270877909</v>
      </c>
      <c r="O1179" s="24">
        <f t="shared" ref="O1179" si="11715">(D1179*J1179+E1179*I1179+F1179*J1182+G1179*I1182)</f>
        <v>0</v>
      </c>
      <c r="P1179" s="22">
        <f t="shared" ref="P1179" si="11716">D1179*K1179+F1179*K1182-E1179*L1179-G1179*L1182</f>
        <v>0</v>
      </c>
      <c r="Q1179" s="23">
        <f t="shared" ref="Q1179" si="11717">(D1179*L1179+E1179*K1179+F1179*L1182+G1179*K1182)</f>
        <v>2.6680973448522916</v>
      </c>
      <c r="S1179" s="25">
        <f t="shared" ref="S1179" si="11718">COS($U$8*$B1179)</f>
        <v>-0.33518877542450237</v>
      </c>
      <c r="T1179" s="26">
        <v>0</v>
      </c>
      <c r="U1179" s="10">
        <v>0</v>
      </c>
      <c r="V1179" s="85">
        <f t="shared" ref="V1179" si="11719">$T$8*SIN($B1179*$U$8)</f>
        <v>2.8264529650190187</v>
      </c>
      <c r="X1179" s="21">
        <f t="shared" ref="X1179" si="11720">N1179*S1179+P1179*S1182-O1179*T1179-Q1179*T1182</f>
        <v>-1.7567995135036849</v>
      </c>
      <c r="Y1179" s="24">
        <f t="shared" ref="Y1179" si="11721">(N1179*T1179+O1179*S1179+P1179*T1182+Q1179*S1182)</f>
        <v>0</v>
      </c>
      <c r="Z1179" s="22">
        <f t="shared" ref="Z1179" si="11722">N1179*U1179+P1179*U1182-O1179*V1179-Q1179*V1182</f>
        <v>0</v>
      </c>
      <c r="AA1179" s="23">
        <f t="shared" ref="AA1179" si="11723">(N1179*V1179+O1179*U1179+P1179*V1182+Q1179*U1182)</f>
        <v>6.8540894489220019</v>
      </c>
      <c r="AB1179" s="8"/>
      <c r="AC1179" s="21">
        <v>1</v>
      </c>
      <c r="AD1179" s="24">
        <v>0</v>
      </c>
      <c r="AE1179" s="22">
        <v>0</v>
      </c>
      <c r="AF1179" s="23">
        <v>0</v>
      </c>
      <c r="AH1179" s="21">
        <f t="shared" ref="AH1179" si="11724">X1179*AC1179+Z1179*AC1182-Y1179*AD1179-AA1179*AD1182</f>
        <v>1.7789638544644291</v>
      </c>
      <c r="AI1179" s="24">
        <f t="shared" ref="AI1179" si="11725">(X1179*AD1179+Y1179*AC1179+Z1179*AD1182+AA1179*AC1182)</f>
        <v>0</v>
      </c>
      <c r="AJ1179" s="22">
        <f t="shared" ref="AJ1179" si="11726">X1179*AE1179+Z1179*AE1182-Y1179*AF1179-AA1179*AF1182</f>
        <v>0</v>
      </c>
      <c r="AK1179" s="23">
        <f t="shared" ref="AK1179" si="11727">(X1179*AF1179+Y1179*AE1179+Z1179*AF1182+AA1179*AE1182)</f>
        <v>6.8540894489220019</v>
      </c>
      <c r="AL1179" s="8"/>
      <c r="AM1179" s="25">
        <f t="shared" ref="AM1179" si="11728">COS($AO$8*$B1179)</f>
        <v>-0.33518877542450237</v>
      </c>
      <c r="AN1179" s="26">
        <v>0</v>
      </c>
      <c r="AO1179" s="10">
        <v>0</v>
      </c>
      <c r="AP1179" s="85">
        <f t="shared" ref="AP1179" si="11729">$AN$8*SIN($B1179*$AO$8)</f>
        <v>2.8264529650190187</v>
      </c>
      <c r="AR1179" s="21">
        <f t="shared" ref="AR1179" si="11730">AH1179*AM1179+AJ1179*AM1182-AI1179*AN1179-AK1179*AN1182</f>
        <v>-2.7488177653925137</v>
      </c>
      <c r="AS1179" s="24">
        <f t="shared" ref="AS1179" si="11731">(AH1179*AN1179+AI1179*AM1179+AJ1179*AN1182+AK1179*AM1182)</f>
        <v>0</v>
      </c>
      <c r="AT1179" s="22">
        <f t="shared" ref="AT1179" si="11732">AH1179*AO1179+AJ1179*AO1182-AI1179*AP1179-AK1179*AP1182</f>
        <v>0</v>
      </c>
      <c r="AU1179" s="23">
        <f t="shared" ref="AU1179" si="11733">(AH1179*AP1179+AI1179*AO1179+AJ1179*AP1182+AK1179*AO1182)</f>
        <v>2.7307438120784795</v>
      </c>
      <c r="AV1179" s="8"/>
      <c r="AW1179" s="21">
        <v>1</v>
      </c>
      <c r="AX1179" s="24">
        <v>0</v>
      </c>
      <c r="AY1179" s="22">
        <v>0</v>
      </c>
      <c r="AZ1179" s="23">
        <v>0</v>
      </c>
      <c r="BB1179" s="21">
        <f t="shared" ref="BB1179" si="11734">AR1179*AW1179+AT1179*AW1182-AS1179*AX1179-AU1179*AX1182</f>
        <v>-0.41099315297131511</v>
      </c>
      <c r="BC1179" s="24">
        <f t="shared" ref="BC1179" si="11735">(AR1179*AX1179+AS1179*AW1179+AT1179*AX1182+AU1179*AW1182)</f>
        <v>0</v>
      </c>
      <c r="BD1179" s="22">
        <f t="shared" ref="BD1179" si="11736">AR1179*AY1179+AT1179*AY1182-AS1179*AZ1179-AU1179*AZ1182</f>
        <v>0</v>
      </c>
      <c r="BE1179" s="23">
        <f t="shared" ref="BE1179" si="11737">(AR1179*AZ1179+AS1179*AY1179+AT1179*AZ1182+AU1179*AY1182)</f>
        <v>2.7307438120784795</v>
      </c>
      <c r="BF1179" s="8"/>
      <c r="BG1179" s="25">
        <f t="shared" ref="BG1179" si="11738">COS($BI$8*$B1179)</f>
        <v>0.45716485113931271</v>
      </c>
      <c r="BH1179" s="26">
        <v>0</v>
      </c>
      <c r="BI1179" s="10">
        <v>0</v>
      </c>
      <c r="BJ1179" s="85">
        <f t="shared" ref="BJ1179" si="11739">$BH$8*SIN($B1179*$BI$8)</f>
        <v>2.6681459274081938</v>
      </c>
      <c r="BL1179" s="21">
        <f t="shared" ref="BL1179" si="11740">BB1179*BG1179+BD1179*BG1182-BC1179*BH1179-BE1179*BH1182</f>
        <v>-0.99744973259655489</v>
      </c>
      <c r="BM1179" s="24">
        <f t="shared" ref="BM1179" si="11741">(BB1179*BH1179+BC1179*BG1179+BD1179*BH1182+BE1179*BG1182)</f>
        <v>0</v>
      </c>
      <c r="BN1179" s="22">
        <f t="shared" ref="BN1179" si="11742">BB1179*BI1179+BD1179*BI1182-BC1179*BJ1179-BE1179*BJ1182</f>
        <v>0</v>
      </c>
      <c r="BO1179" s="23">
        <f t="shared" ref="BO1179" si="11743">(BB1179*BJ1179+BC1179*BI1179+BD1179*BJ1182+BE1179*BI1182)</f>
        <v>0.15181038105539013</v>
      </c>
      <c r="BQ1179" s="27">
        <f t="shared" ref="BQ1179" si="11744">20*LOG((2*$BL$8)/(($BL$8*BL1179+BN1179+$BL$8*BL1182+BN1182)^2+($BL$8*BM1179+BO1179+$BL$8*BM1182+BO1182)^2)^0.5)</f>
        <v>-1.5159742510440577E-2</v>
      </c>
      <c r="BS1179" s="64">
        <f t="shared" ref="BS1179" si="11745">((BL1179^2+BM1179^2)/(BL1182^2+BM1182^2))^0.5</f>
        <v>29.735937046835147</v>
      </c>
      <c r="BT1179" s="4"/>
      <c r="BU1179" s="28"/>
      <c r="BV1179" s="28"/>
      <c r="BW1179" s="28"/>
      <c r="BX1179" s="28"/>
    </row>
    <row r="1180" spans="2:76" ht="18.649999999999999" customHeight="1" thickBot="1">
      <c r="D1180" s="25"/>
      <c r="E1180" s="10"/>
      <c r="F1180" s="10"/>
      <c r="G1180" s="31"/>
      <c r="I1180" s="29"/>
      <c r="L1180" s="30"/>
      <c r="N1180" s="29"/>
      <c r="Q1180" s="30"/>
      <c r="S1180" s="29"/>
      <c r="V1180" s="30"/>
      <c r="X1180" s="29"/>
      <c r="AA1180" s="30"/>
      <c r="AC1180" s="29"/>
      <c r="AF1180" s="30"/>
      <c r="AH1180" s="29"/>
      <c r="AK1180" s="30"/>
      <c r="AM1180" s="29"/>
      <c r="AP1180" s="30"/>
      <c r="AR1180" s="29"/>
      <c r="AU1180" s="30"/>
      <c r="AW1180" s="29"/>
      <c r="AZ1180" s="30"/>
      <c r="BB1180" s="29"/>
      <c r="BE1180" s="30"/>
      <c r="BG1180" s="29"/>
      <c r="BJ1180" s="30"/>
      <c r="BL1180" s="29"/>
      <c r="BO1180" s="30"/>
      <c r="BS1180" s="65"/>
      <c r="BT1180" s="65"/>
      <c r="BU1180" s="28"/>
      <c r="BV1180" s="28"/>
      <c r="BW1180" s="28"/>
      <c r="BX1180" s="28"/>
    </row>
    <row r="1181" spans="2:76" ht="18.649999999999999" customHeight="1" thickBot="1">
      <c r="D1181" s="254" t="s">
        <v>24</v>
      </c>
      <c r="E1181" s="255"/>
      <c r="F1181" s="256" t="s">
        <v>25</v>
      </c>
      <c r="G1181" s="257"/>
      <c r="H1181" s="123"/>
      <c r="I1181" s="242" t="s">
        <v>4</v>
      </c>
      <c r="J1181" s="243"/>
      <c r="K1181" s="244" t="s">
        <v>5</v>
      </c>
      <c r="L1181" s="245"/>
      <c r="M1181" s="123"/>
      <c r="N1181" s="242" t="s">
        <v>6</v>
      </c>
      <c r="O1181" s="243"/>
      <c r="P1181" s="244" t="s">
        <v>7</v>
      </c>
      <c r="Q1181" s="245"/>
      <c r="R1181" s="123"/>
      <c r="S1181" s="242" t="s">
        <v>34</v>
      </c>
      <c r="T1181" s="243"/>
      <c r="U1181" s="244" t="s">
        <v>35</v>
      </c>
      <c r="V1181" s="245"/>
      <c r="W1181" s="123"/>
      <c r="X1181" s="242" t="s">
        <v>47</v>
      </c>
      <c r="Y1181" s="243"/>
      <c r="Z1181" s="244" t="s">
        <v>48</v>
      </c>
      <c r="AA1181" s="245"/>
      <c r="AB1181" s="127"/>
      <c r="AC1181" s="242" t="s">
        <v>63</v>
      </c>
      <c r="AD1181" s="243"/>
      <c r="AE1181" s="244" t="s">
        <v>8</v>
      </c>
      <c r="AF1181" s="245"/>
      <c r="AG1181" s="123"/>
      <c r="AH1181" s="242" t="s">
        <v>78</v>
      </c>
      <c r="AI1181" s="243"/>
      <c r="AJ1181" s="244" t="s">
        <v>79</v>
      </c>
      <c r="AK1181" s="245"/>
      <c r="AL1181" s="127"/>
      <c r="AM1181" s="242" t="s">
        <v>67</v>
      </c>
      <c r="AN1181" s="243"/>
      <c r="AO1181" s="244" t="s">
        <v>66</v>
      </c>
      <c r="AP1181" s="245"/>
      <c r="AQ1181" s="123"/>
      <c r="AR1181" s="242" t="s">
        <v>83</v>
      </c>
      <c r="AS1181" s="243"/>
      <c r="AT1181" s="244" t="s">
        <v>82</v>
      </c>
      <c r="AU1181" s="245"/>
      <c r="AV1181" s="127"/>
      <c r="AW1181" s="242" t="s">
        <v>71</v>
      </c>
      <c r="AX1181" s="243"/>
      <c r="AY1181" s="244" t="s">
        <v>70</v>
      </c>
      <c r="AZ1181" s="245"/>
      <c r="BA1181" s="123"/>
      <c r="BB1181" s="124" t="s">
        <v>87</v>
      </c>
      <c r="BC1181" s="125"/>
      <c r="BD1181" s="122" t="s">
        <v>86</v>
      </c>
      <c r="BE1181" s="126"/>
      <c r="BF1181" s="127"/>
      <c r="BG1181" s="242" t="s">
        <v>74</v>
      </c>
      <c r="BH1181" s="243"/>
      <c r="BI1181" s="244" t="s">
        <v>75</v>
      </c>
      <c r="BJ1181" s="245"/>
      <c r="BK1181" s="123"/>
      <c r="BL1181" s="242" t="s">
        <v>91</v>
      </c>
      <c r="BM1181" s="243"/>
      <c r="BN1181" s="244" t="s">
        <v>90</v>
      </c>
      <c r="BO1181" s="245"/>
      <c r="BP1181" s="123"/>
      <c r="BQ1181" s="35" t="s">
        <v>166</v>
      </c>
      <c r="BS1181" s="66" t="s">
        <v>121</v>
      </c>
      <c r="BT1181" s="65"/>
      <c r="BU1181" s="28"/>
      <c r="BV1181" s="28"/>
      <c r="BW1181" s="28"/>
      <c r="BX1181" s="28"/>
    </row>
    <row r="1182" spans="2:76" ht="18.649999999999999" customHeight="1" thickTop="1" thickBot="1">
      <c r="D1182" s="15">
        <v>0</v>
      </c>
      <c r="E1182" s="145">
        <f t="shared" ref="E1182" si="11746">(1/$E$8)*SIN($B1179*$F$8)</f>
        <v>0.29645526053914351</v>
      </c>
      <c r="F1182" s="15">
        <f t="shared" ref="F1182" si="11747">COS($F$8*$B1179)</f>
        <v>0.45719635441243062</v>
      </c>
      <c r="G1182" s="37">
        <v>0</v>
      </c>
      <c r="I1182" s="21">
        <v>0</v>
      </c>
      <c r="J1182" s="24">
        <f t="shared" ref="J1182" si="11748">(TAN($K$8*$B1179))/$J$8</f>
        <v>-0.85611275656129227</v>
      </c>
      <c r="K1182" s="22">
        <v>1</v>
      </c>
      <c r="L1182" s="23">
        <v>0</v>
      </c>
      <c r="N1182" s="21">
        <f t="shared" ref="N1182" si="11749">D1182*I1179+F1182*I1182-E1182*J1179-G1182*J1182</f>
        <v>0</v>
      </c>
      <c r="O1182" s="24">
        <f t="shared" ref="O1182" si="11750">(D1182*J1179+E1182*I1179+F1182*J1182+G1182*I1182)</f>
        <v>-9.4956370726656025E-2</v>
      </c>
      <c r="P1182" s="22">
        <f t="shared" ref="P1182" si="11751">D1182*K1179+F1182*K1182-E1182*L1179-G1182*L1182</f>
        <v>0.45719635441243062</v>
      </c>
      <c r="Q1182" s="23">
        <f t="shared" ref="Q1182" si="11752">(D1182*L1179+E1182*K1179+F1182*L1182+G1182*K1182)</f>
        <v>0</v>
      </c>
      <c r="S1182" s="15">
        <v>0</v>
      </c>
      <c r="T1182" s="145">
        <f t="shared" ref="T1182" si="11753">(1/$T$8)*SIN($B1179*$U$8)</f>
        <v>0.31405032944655764</v>
      </c>
      <c r="U1182" s="15">
        <f t="shared" ref="U1182" si="11754">COS($U$8*$B1179)</f>
        <v>-0.33518877542450237</v>
      </c>
      <c r="V1182" s="37">
        <v>0</v>
      </c>
      <c r="X1182" s="21">
        <f t="shared" ref="X1182" si="11755">N1182*S1179+P1182*S1182-O1182*T1179-Q1182*T1182</f>
        <v>0</v>
      </c>
      <c r="Y1182" s="24">
        <f t="shared" ref="Y1182" si="11756">(N1182*T1179+O1182*S1179+P1182*T1182+Q1182*S1182)</f>
        <v>0.17541097534761185</v>
      </c>
      <c r="Z1182" s="22">
        <f t="shared" ref="Z1182" si="11757">N1182*U1179+P1182*U1182-O1182*V1179-Q1182*V1182</f>
        <v>0.11514262942375267</v>
      </c>
      <c r="AA1182" s="23">
        <f t="shared" ref="AA1182" si="11758">(N1182*V1179+O1182*U1179+P1182*V1182+Q1182*U1182)</f>
        <v>0</v>
      </c>
      <c r="AB1182" s="8"/>
      <c r="AC1182" s="21">
        <v>0</v>
      </c>
      <c r="AD1182" s="24">
        <f t="shared" ref="AD1182" si="11759">(TAN($AE$8*$B1179))/$AD$8</f>
        <v>-0.51586186528747624</v>
      </c>
      <c r="AE1182" s="22">
        <v>1</v>
      </c>
      <c r="AF1182" s="23">
        <v>0</v>
      </c>
      <c r="AH1182" s="21">
        <f t="shared" ref="AH1182" si="11760">X1182*AC1179+Z1182*AC1182-Y1182*AD1179-AA1182*AD1182</f>
        <v>0</v>
      </c>
      <c r="AI1182" s="24">
        <f t="shared" ref="AI1182" si="11761">(X1182*AD1179+Y1182*AC1179+Z1182*AD1182+AA1182*AC1182)</f>
        <v>0.11601328375897016</v>
      </c>
      <c r="AJ1182" s="22">
        <f t="shared" ref="AJ1182" si="11762">X1182*AE1179+Z1182*AE1182-Y1182*AF1179-AA1182*AF1182</f>
        <v>0.11514262942375267</v>
      </c>
      <c r="AK1182" s="23">
        <f t="shared" ref="AK1182" si="11763">(X1182*AF1179+Y1182*AE1179+Z1182*AF1182+AA1182*AE1182)</f>
        <v>0</v>
      </c>
      <c r="AL1182" s="8"/>
      <c r="AM1182" s="15">
        <v>0</v>
      </c>
      <c r="AN1182" s="85">
        <f t="shared" ref="AN1182" si="11764">(1/$AN$8)*SIN($B1179*$AO$8)</f>
        <v>0.31405032944655764</v>
      </c>
      <c r="AO1182" s="25">
        <f t="shared" ref="AO1182" si="11765">COS($AO$8*$B1179)</f>
        <v>-0.33518877542450237</v>
      </c>
      <c r="AP1182" s="37">
        <v>0</v>
      </c>
      <c r="AR1182" s="21">
        <f t="shared" ref="AR1182" si="11766">AH1182*AM1179+AJ1182*AM1182-AI1182*AN1179-AK1182*AN1182</f>
        <v>0</v>
      </c>
      <c r="AS1182" s="24">
        <f t="shared" ref="AS1182" si="11767">(AH1182*AN1179+AI1182*AM1179+AJ1182*AN1182+AK1182*AM1182)</f>
        <v>-2.7257698122720858E-3</v>
      </c>
      <c r="AT1182" s="22">
        <f t="shared" ref="AT1182" si="11768">AH1182*AO1179+AJ1182*AO1182-AI1182*AP1179-AK1182*AP1182</f>
        <v>-0.36650060681783891</v>
      </c>
      <c r="AU1182" s="23">
        <f t="shared" ref="AU1182" si="11769">(AH1182*AP1179+AI1182*AO1179+AJ1182*AP1182+AK1182*AO1182)</f>
        <v>0</v>
      </c>
      <c r="AV1182" s="8"/>
      <c r="AW1182" s="21">
        <v>0</v>
      </c>
      <c r="AX1182" s="24">
        <f t="shared" ref="AX1182" si="11770">(TAN($AY$8*$B1179))/$AX$8</f>
        <v>-0.85611275656129227</v>
      </c>
      <c r="AY1182" s="22">
        <v>1</v>
      </c>
      <c r="AZ1182" s="23">
        <v>0</v>
      </c>
      <c r="BB1182" s="21">
        <f t="shared" ref="BB1182" si="11771">AR1182*AW1179+AT1182*AW1182-AS1182*AX1179-AU1182*AX1182</f>
        <v>0</v>
      </c>
      <c r="BC1182" s="24">
        <f t="shared" ref="BC1182" si="11772">(AR1182*AX1179+AS1182*AW1179+AT1182*AX1182+AU1182*AW1182)</f>
        <v>0.31104007497193437</v>
      </c>
      <c r="BD1182" s="22">
        <f t="shared" ref="BD1182" si="11773">AR1182*AY1179+AT1182*AY1182-AS1182*AZ1179-AU1182*AZ1182</f>
        <v>-0.36650060681783891</v>
      </c>
      <c r="BE1182" s="23">
        <f t="shared" ref="BE1182" si="11774">(AR1182*AZ1179+AS1182*AY1179+AT1182*AZ1182+AU1182*AY1182)</f>
        <v>0</v>
      </c>
      <c r="BF1182" s="8"/>
      <c r="BG1182" s="15">
        <v>0</v>
      </c>
      <c r="BH1182" s="85">
        <f t="shared" ref="BH1182" si="11775">(1/$BH$8)*SIN($B1179*$BI$8)</f>
        <v>0.29646065860091042</v>
      </c>
      <c r="BI1182" s="25">
        <f t="shared" ref="BI1182" si="11776">COS($BI$8*$B1179)</f>
        <v>0.45716485113931271</v>
      </c>
      <c r="BJ1182" s="37">
        <v>0</v>
      </c>
      <c r="BL1182" s="21">
        <f t="shared" ref="BL1182" si="11777">BB1182*BG1179+BD1182*BG1182-BC1182*BH1179-BE1182*BH1182</f>
        <v>0</v>
      </c>
      <c r="BM1182" s="24">
        <f t="shared" ref="BM1182" si="11778">(BB1182*BH1179+BC1182*BG1179+BD1182*BH1182+BE1182*BG1182)</f>
        <v>3.3543578298055196E-2</v>
      </c>
      <c r="BN1182" s="22">
        <f t="shared" ref="BN1182" si="11779">BB1182*BI1179+BD1182*BI1182-BC1182*BJ1179-BE1182*BJ1182</f>
        <v>-0.99745150465545107</v>
      </c>
      <c r="BO1182" s="23">
        <f t="shared" ref="BO1182" si="11780">(BB1182*BJ1179+BC1182*BI1179+BD1182*BJ1182+BE1182*BI1182)</f>
        <v>0</v>
      </c>
      <c r="BQ1182" s="38">
        <f t="shared" ref="BQ1182" si="11781">(180/PI())*ATAN(-1*(($BL$8*BM1179+BO1179+$BL$8*BM1182+BO1182)/($BL$8*BL1179+BN1179+$BL$8*BL1182+BN1182)))</f>
        <v>5.3083310370584309</v>
      </c>
      <c r="BS1182" s="67">
        <f t="shared" ref="BS1182" si="11782">20*LOG(((($BL$8*BL1179+BN1179-$BL$8*BL1182-BN1182)^2+($BL$8*BM1179+BO1179-$BL$8*BM1182-BO1182)^2)/(($BL$8*BL1179+BN1179+$BL$8*BL1182+BN1182)^2+($BL$8*BM1179+BO1179+$BL$8*BM1182+BO1182)^2))^0.5)</f>
        <v>-24.578502531077827</v>
      </c>
      <c r="BT1182" s="65"/>
      <c r="BU1182" s="28"/>
      <c r="BV1182" s="28"/>
      <c r="BW1182" s="28"/>
      <c r="BX1182" s="28"/>
    </row>
    <row r="1183" spans="2:76" ht="18.649999999999999" customHeight="1">
      <c r="BS1183" s="32"/>
    </row>
    <row r="1184" spans="2:76" ht="18.649999999999999" customHeight="1" thickBot="1">
      <c r="D1184" s="8"/>
      <c r="E1184" s="8" t="s">
        <v>93</v>
      </c>
      <c r="F1184" s="8"/>
      <c r="G1184" s="8"/>
      <c r="H1184" s="8"/>
      <c r="I1184" s="8"/>
      <c r="J1184" s="8" t="s">
        <v>94</v>
      </c>
      <c r="K1184" s="8"/>
      <c r="L1184" s="8"/>
      <c r="M1184" s="8"/>
      <c r="N1184" s="8"/>
      <c r="O1184" s="8" t="s">
        <v>95</v>
      </c>
      <c r="P1184" s="8"/>
      <c r="Q1184" s="8"/>
      <c r="R1184" s="8"/>
      <c r="S1184" s="8"/>
      <c r="T1184" s="8" t="s">
        <v>96</v>
      </c>
      <c r="U1184" s="8"/>
      <c r="V1184" s="8"/>
      <c r="W1184" s="8"/>
      <c r="X1184" s="8"/>
      <c r="Y1184" s="8" t="s">
        <v>97</v>
      </c>
      <c r="Z1184" s="8"/>
      <c r="AA1184" s="8"/>
      <c r="AB1184" s="8"/>
      <c r="AC1184" s="8"/>
      <c r="AD1184" s="8" t="s">
        <v>98</v>
      </c>
      <c r="AE1184" s="8"/>
      <c r="AF1184" s="8"/>
      <c r="AG1184" s="8"/>
      <c r="AH1184" s="8"/>
      <c r="AI1184" s="8" t="s">
        <v>99</v>
      </c>
      <c r="AJ1184" s="8"/>
      <c r="AK1184" s="8"/>
      <c r="AL1184" s="8"/>
      <c r="AM1184" s="8"/>
      <c r="AN1184" s="8" t="s">
        <v>96</v>
      </c>
      <c r="AO1184" s="8"/>
      <c r="AP1184" s="8"/>
      <c r="AQ1184" s="8"/>
      <c r="AR1184" s="8"/>
      <c r="AS1184" s="8" t="s">
        <v>100</v>
      </c>
      <c r="AT1184" s="8"/>
      <c r="AU1184" s="8"/>
      <c r="AV1184" s="8"/>
      <c r="AW1184" s="8"/>
      <c r="AX1184" s="8" t="s">
        <v>94</v>
      </c>
      <c r="AY1184" s="8"/>
      <c r="AZ1184" s="8"/>
      <c r="BA1184" s="8"/>
      <c r="BB1184" s="8"/>
      <c r="BC1184" s="8" t="s">
        <v>101</v>
      </c>
      <c r="BD1184" s="8"/>
      <c r="BE1184" s="8"/>
      <c r="BF1184" s="8"/>
      <c r="BG1184" s="8"/>
      <c r="BH1184" s="8" t="s">
        <v>96</v>
      </c>
      <c r="BI1184" s="8"/>
      <c r="BJ1184" s="8"/>
      <c r="BK1184" s="8"/>
      <c r="BL1184" s="8"/>
      <c r="BM1184" s="8" t="s">
        <v>102</v>
      </c>
      <c r="BN1184" s="8"/>
      <c r="BO1184" s="8"/>
      <c r="BP1184" s="8"/>
    </row>
    <row r="1185" spans="2:76" ht="18.649999999999999" customHeight="1" thickBot="1">
      <c r="B1185" s="16"/>
      <c r="D1185" s="250" t="s">
        <v>22</v>
      </c>
      <c r="E1185" s="251"/>
      <c r="F1185" s="252" t="s">
        <v>23</v>
      </c>
      <c r="G1185" s="253"/>
      <c r="H1185" s="123"/>
      <c r="I1185" s="242" t="s">
        <v>1</v>
      </c>
      <c r="J1185" s="243"/>
      <c r="K1185" s="244" t="s">
        <v>2</v>
      </c>
      <c r="L1185" s="245"/>
      <c r="M1185" s="123"/>
      <c r="N1185" s="242" t="s">
        <v>43</v>
      </c>
      <c r="O1185" s="243"/>
      <c r="P1185" s="244" t="s">
        <v>44</v>
      </c>
      <c r="Q1185" s="245"/>
      <c r="R1185" s="123"/>
      <c r="S1185" s="242" t="s">
        <v>32</v>
      </c>
      <c r="T1185" s="243"/>
      <c r="U1185" s="244" t="s">
        <v>33</v>
      </c>
      <c r="V1185" s="245"/>
      <c r="W1185" s="123"/>
      <c r="X1185" s="242" t="s">
        <v>45</v>
      </c>
      <c r="Y1185" s="243"/>
      <c r="Z1185" s="244" t="s">
        <v>46</v>
      </c>
      <c r="AA1185" s="245"/>
      <c r="AB1185" s="127"/>
      <c r="AC1185" s="242" t="s">
        <v>62</v>
      </c>
      <c r="AD1185" s="243"/>
      <c r="AE1185" s="244" t="s">
        <v>3</v>
      </c>
      <c r="AF1185" s="245"/>
      <c r="AG1185" s="123"/>
      <c r="AH1185" s="242" t="s">
        <v>76</v>
      </c>
      <c r="AI1185" s="243"/>
      <c r="AJ1185" s="244" t="s">
        <v>77</v>
      </c>
      <c r="AK1185" s="245"/>
      <c r="AL1185" s="127"/>
      <c r="AM1185" s="242" t="s">
        <v>64</v>
      </c>
      <c r="AN1185" s="243"/>
      <c r="AO1185" s="244" t="s">
        <v>65</v>
      </c>
      <c r="AP1185" s="245"/>
      <c r="AQ1185" s="123"/>
      <c r="AR1185" s="242" t="s">
        <v>80</v>
      </c>
      <c r="AS1185" s="243"/>
      <c r="AT1185" s="244" t="s">
        <v>81</v>
      </c>
      <c r="AU1185" s="245"/>
      <c r="AV1185" s="127"/>
      <c r="AW1185" s="242" t="s">
        <v>68</v>
      </c>
      <c r="AX1185" s="243"/>
      <c r="AY1185" s="244" t="s">
        <v>69</v>
      </c>
      <c r="AZ1185" s="245"/>
      <c r="BA1185" s="123"/>
      <c r="BB1185" s="246" t="s">
        <v>84</v>
      </c>
      <c r="BC1185" s="247"/>
      <c r="BD1185" s="248" t="s">
        <v>85</v>
      </c>
      <c r="BE1185" s="249"/>
      <c r="BF1185" s="127"/>
      <c r="BG1185" s="242" t="s">
        <v>72</v>
      </c>
      <c r="BH1185" s="243"/>
      <c r="BI1185" s="244" t="s">
        <v>73</v>
      </c>
      <c r="BJ1185" s="245"/>
      <c r="BK1185" s="123"/>
      <c r="BL1185" s="242" t="s">
        <v>88</v>
      </c>
      <c r="BM1185" s="243"/>
      <c r="BN1185" s="244" t="s">
        <v>89</v>
      </c>
      <c r="BO1185" s="245"/>
      <c r="BP1185" s="123"/>
      <c r="BQ1185" s="19" t="s">
        <v>165</v>
      </c>
      <c r="BS1185" s="63" t="s">
        <v>120</v>
      </c>
      <c r="BT1185" s="4"/>
      <c r="BU1185" s="28"/>
      <c r="BV1185" s="28"/>
      <c r="BW1185" s="28"/>
      <c r="BX1185" s="28"/>
    </row>
    <row r="1186" spans="2:76" ht="18.649999999999999" customHeight="1" thickTop="1" thickBot="1">
      <c r="B1186" s="39">
        <v>3.32</v>
      </c>
      <c r="D1186" s="25">
        <f t="shared" ref="D1186" si="11783">COS($F$8*$B1186)</f>
        <v>0.45127900431724804</v>
      </c>
      <c r="E1186" s="26">
        <v>0</v>
      </c>
      <c r="F1186" s="10">
        <v>0</v>
      </c>
      <c r="G1186" s="85">
        <f t="shared" ref="G1186" si="11784">$E$8*SIN($B1186*$F$8)</f>
        <v>2.6771487337019395</v>
      </c>
      <c r="I1186" s="21">
        <v>1</v>
      </c>
      <c r="J1186" s="24">
        <v>0</v>
      </c>
      <c r="K1186" s="22">
        <v>0</v>
      </c>
      <c r="L1186" s="23">
        <v>0</v>
      </c>
      <c r="N1186" s="21">
        <f t="shared" ref="N1186" si="11785">D1186*I1186+F1186*I1189-E1186*J1186-G1186*J1189</f>
        <v>2.6620190498930971</v>
      </c>
      <c r="O1186" s="24">
        <f t="shared" ref="O1186" si="11786">(D1186*J1186+E1186*I1186+F1186*J1189+G1186*I1189)</f>
        <v>0</v>
      </c>
      <c r="P1186" s="22">
        <f t="shared" ref="P1186" si="11787">D1186*K1186+F1186*K1189-E1186*L1186-G1186*L1189</f>
        <v>0</v>
      </c>
      <c r="Q1186" s="23">
        <f t="shared" ref="Q1186" si="11788">(D1186*L1186+E1186*K1186+F1186*L1189+G1186*K1189)</f>
        <v>2.6771487337019395</v>
      </c>
      <c r="S1186" s="25">
        <f t="shared" ref="S1186" si="11789">COS($U$8*$B1186)</f>
        <v>-0.34608698094550477</v>
      </c>
      <c r="T1186" s="26">
        <v>0</v>
      </c>
      <c r="U1186" s="10">
        <v>0</v>
      </c>
      <c r="V1186" s="85">
        <f t="shared" ref="V1186" si="11790">$T$8*SIN($B1186*$U$8)</f>
        <v>2.8146072931370432</v>
      </c>
      <c r="X1186" s="21">
        <f t="shared" ref="X1186" si="11791">N1186*S1186+P1186*S1189-O1186*T1186-Q1186*T1189</f>
        <v>-1.758525952940265</v>
      </c>
      <c r="Y1186" s="24">
        <f t="shared" ref="Y1186" si="11792">(N1186*T1186+O1186*S1186+P1186*T1189+Q1186*S1189)</f>
        <v>0</v>
      </c>
      <c r="Z1186" s="22">
        <f t="shared" ref="Z1186" si="11793">N1186*U1186+P1186*U1189-O1186*V1186-Q1186*V1189</f>
        <v>0</v>
      </c>
      <c r="AA1186" s="23">
        <f t="shared" ref="AA1186" si="11794">(N1186*V1186+O1186*U1186+P1186*V1189+Q1186*U1189)</f>
        <v>6.5660119095098679</v>
      </c>
      <c r="AB1186" s="8"/>
      <c r="AC1186" s="21">
        <v>1</v>
      </c>
      <c r="AD1186" s="24">
        <v>0</v>
      </c>
      <c r="AE1186" s="22">
        <v>0</v>
      </c>
      <c r="AF1186" s="23">
        <v>0</v>
      </c>
      <c r="AH1186" s="21">
        <f t="shared" ref="AH1186" si="11795">X1186*AC1186+Z1186*AC1189-Y1186*AD1186-AA1186*AD1189</f>
        <v>1.450089751490109</v>
      </c>
      <c r="AI1186" s="24">
        <f t="shared" ref="AI1186" si="11796">(X1186*AD1186+Y1186*AC1186+Z1186*AD1189+AA1186*AC1189)</f>
        <v>0</v>
      </c>
      <c r="AJ1186" s="22">
        <f t="shared" ref="AJ1186" si="11797">X1186*AE1186+Z1186*AE1189-Y1186*AF1186-AA1186*AF1189</f>
        <v>0</v>
      </c>
      <c r="AK1186" s="23">
        <f t="shared" ref="AK1186" si="11798">(X1186*AF1186+Y1186*AE1186+Z1186*AF1189+AA1186*AE1189)</f>
        <v>6.5660119095098679</v>
      </c>
      <c r="AL1186" s="8"/>
      <c r="AM1186" s="25">
        <f t="shared" ref="AM1186" si="11799">COS($AO$8*$B1186)</f>
        <v>-0.34608698094550477</v>
      </c>
      <c r="AN1186" s="26">
        <v>0</v>
      </c>
      <c r="AO1186" s="10">
        <v>0</v>
      </c>
      <c r="AP1186" s="85">
        <f t="shared" ref="AP1186" si="11800">$AN$8*SIN($B1186*$AO$8)</f>
        <v>2.8146072931370432</v>
      </c>
      <c r="AR1186" s="21">
        <f t="shared" ref="AR1186" si="11801">AH1186*AM1186+AJ1186*AM1189-AI1186*AN1186-AK1186*AN1189</f>
        <v>-2.5552732961189131</v>
      </c>
      <c r="AS1186" s="24">
        <f t="shared" ref="AS1186" si="11802">(AH1186*AN1186+AI1186*AM1186+AJ1186*AN1189+AK1186*AM1189)</f>
        <v>0</v>
      </c>
      <c r="AT1186" s="22">
        <f t="shared" ref="AT1186" si="11803">AH1186*AO1186+AJ1186*AO1189-AI1186*AP1186-AK1186*AP1189</f>
        <v>0</v>
      </c>
      <c r="AU1186" s="23">
        <f t="shared" ref="AU1186" si="11804">(AH1186*AP1186+AI1186*AO1186+AJ1186*AP1189+AK1186*AO1189)</f>
        <v>1.8090219516328436</v>
      </c>
      <c r="AV1186" s="8"/>
      <c r="AW1186" s="21">
        <v>1</v>
      </c>
      <c r="AX1186" s="24">
        <v>0</v>
      </c>
      <c r="AY1186" s="22">
        <v>0</v>
      </c>
      <c r="AZ1186" s="23">
        <v>0</v>
      </c>
      <c r="BB1186" s="21">
        <f t="shared" ref="BB1186" si="11805">AR1186*AW1186+AT1186*AW1189-AS1186*AX1186-AU1186*AX1189</f>
        <v>-1.0614163349965713</v>
      </c>
      <c r="BC1186" s="24">
        <f t="shared" ref="BC1186" si="11806">(AR1186*AX1186+AS1186*AW1186+AT1186*AX1189+AU1186*AW1189)</f>
        <v>0</v>
      </c>
      <c r="BD1186" s="22">
        <f t="shared" ref="BD1186" si="11807">AR1186*AY1186+AT1186*AY1189-AS1186*AZ1186-AU1186*AZ1189</f>
        <v>0</v>
      </c>
      <c r="BE1186" s="23">
        <f t="shared" ref="BE1186" si="11808">(AR1186*AZ1186+AS1186*AY1186+AT1186*AZ1189+AU1186*AY1189)</f>
        <v>1.8090219516328436</v>
      </c>
      <c r="BF1186" s="8"/>
      <c r="BG1186" s="25">
        <f t="shared" ref="BG1186" si="11809">COS($BI$8*$B1186)</f>
        <v>0.45124720259717027</v>
      </c>
      <c r="BH1186" s="26">
        <v>0</v>
      </c>
      <c r="BI1186" s="10">
        <v>0</v>
      </c>
      <c r="BJ1186" s="85">
        <f t="shared" ref="BJ1186" si="11810">$BH$8*SIN($B1186*$BI$8)</f>
        <v>2.6771969780600857</v>
      </c>
      <c r="BL1186" s="21">
        <f t="shared" ref="BL1186" si="11811">BB1186*BG1186+BD1186*BG1189-BC1186*BH1186-BE1186*BH1189</f>
        <v>-1.0170842744199002</v>
      </c>
      <c r="BM1186" s="24">
        <f t="shared" ref="BM1186" si="11812">(BB1186*BH1186+BC1186*BG1186+BD1186*BH1189+BE1186*BG1189)</f>
        <v>0</v>
      </c>
      <c r="BN1186" s="22">
        <f t="shared" ref="BN1186" si="11813">BB1186*BI1186+BD1186*BI1189-BC1186*BJ1186-BE1186*BJ1189</f>
        <v>0</v>
      </c>
      <c r="BO1186" s="23">
        <f t="shared" ref="BO1186" si="11814">(BB1186*BJ1186+BC1186*BI1186+BD1186*BJ1189+BE1186*BI1189)</f>
        <v>-2.0253045094052382</v>
      </c>
      <c r="BQ1186" s="27">
        <f t="shared" ref="BQ1186" si="11815">20*LOG((2*$BL$8)/(($BL$8*BL1186+BN1186+$BL$8*BL1189+BN1189)^2+($BL$8*BM1186+BO1186+$BL$8*BM1189+BO1189)^2)^0.5)</f>
        <v>-3.1022169240656177</v>
      </c>
      <c r="BS1186" s="64">
        <f t="shared" ref="BS1186" si="11816">((BL1186^2+BM1186^2)/(BL1189^2+BM1189^2))^0.5</f>
        <v>59.730355519791232</v>
      </c>
      <c r="BT1186" s="4"/>
      <c r="BU1186" s="28"/>
      <c r="BV1186" s="28"/>
      <c r="BW1186" s="28"/>
      <c r="BX1186" s="28"/>
    </row>
    <row r="1187" spans="2:76" ht="18.649999999999999" customHeight="1" thickBot="1">
      <c r="D1187" s="25"/>
      <c r="E1187" s="10"/>
      <c r="F1187" s="10"/>
      <c r="G1187" s="31"/>
      <c r="I1187" s="29"/>
      <c r="L1187" s="30"/>
      <c r="N1187" s="29"/>
      <c r="Q1187" s="30"/>
      <c r="S1187" s="29"/>
      <c r="V1187" s="30"/>
      <c r="X1187" s="29"/>
      <c r="AA1187" s="30"/>
      <c r="AC1187" s="29"/>
      <c r="AF1187" s="30"/>
      <c r="AH1187" s="29"/>
      <c r="AK1187" s="30"/>
      <c r="AM1187" s="29"/>
      <c r="AP1187" s="30"/>
      <c r="AR1187" s="29"/>
      <c r="AU1187" s="30"/>
      <c r="AW1187" s="29"/>
      <c r="AZ1187" s="30"/>
      <c r="BB1187" s="29"/>
      <c r="BE1187" s="30"/>
      <c r="BG1187" s="29"/>
      <c r="BJ1187" s="30"/>
      <c r="BL1187" s="29"/>
      <c r="BO1187" s="30"/>
      <c r="BS1187" s="65"/>
      <c r="BT1187" s="65"/>
      <c r="BU1187" s="28"/>
      <c r="BV1187" s="28"/>
      <c r="BW1187" s="28"/>
      <c r="BX1187" s="28"/>
    </row>
    <row r="1188" spans="2:76" ht="18.649999999999999" customHeight="1" thickBot="1">
      <c r="D1188" s="254" t="s">
        <v>24</v>
      </c>
      <c r="E1188" s="255"/>
      <c r="F1188" s="256" t="s">
        <v>25</v>
      </c>
      <c r="G1188" s="257"/>
      <c r="H1188" s="123"/>
      <c r="I1188" s="242" t="s">
        <v>4</v>
      </c>
      <c r="J1188" s="243"/>
      <c r="K1188" s="244" t="s">
        <v>5</v>
      </c>
      <c r="L1188" s="245"/>
      <c r="M1188" s="123"/>
      <c r="N1188" s="242" t="s">
        <v>6</v>
      </c>
      <c r="O1188" s="243"/>
      <c r="P1188" s="244" t="s">
        <v>7</v>
      </c>
      <c r="Q1188" s="245"/>
      <c r="R1188" s="123"/>
      <c r="S1188" s="242" t="s">
        <v>34</v>
      </c>
      <c r="T1188" s="243"/>
      <c r="U1188" s="244" t="s">
        <v>35</v>
      </c>
      <c r="V1188" s="245"/>
      <c r="W1188" s="123"/>
      <c r="X1188" s="242" t="s">
        <v>47</v>
      </c>
      <c r="Y1188" s="243"/>
      <c r="Z1188" s="244" t="s">
        <v>48</v>
      </c>
      <c r="AA1188" s="245"/>
      <c r="AB1188" s="127"/>
      <c r="AC1188" s="242" t="s">
        <v>63</v>
      </c>
      <c r="AD1188" s="243"/>
      <c r="AE1188" s="244" t="s">
        <v>8</v>
      </c>
      <c r="AF1188" s="245"/>
      <c r="AG1188" s="123"/>
      <c r="AH1188" s="242" t="s">
        <v>78</v>
      </c>
      <c r="AI1188" s="243"/>
      <c r="AJ1188" s="244" t="s">
        <v>79</v>
      </c>
      <c r="AK1188" s="245"/>
      <c r="AL1188" s="127"/>
      <c r="AM1188" s="242" t="s">
        <v>67</v>
      </c>
      <c r="AN1188" s="243"/>
      <c r="AO1188" s="244" t="s">
        <v>66</v>
      </c>
      <c r="AP1188" s="245"/>
      <c r="AQ1188" s="123"/>
      <c r="AR1188" s="242" t="s">
        <v>83</v>
      </c>
      <c r="AS1188" s="243"/>
      <c r="AT1188" s="244" t="s">
        <v>82</v>
      </c>
      <c r="AU1188" s="245"/>
      <c r="AV1188" s="127"/>
      <c r="AW1188" s="242" t="s">
        <v>71</v>
      </c>
      <c r="AX1188" s="243"/>
      <c r="AY1188" s="244" t="s">
        <v>70</v>
      </c>
      <c r="AZ1188" s="245"/>
      <c r="BA1188" s="123"/>
      <c r="BB1188" s="124" t="s">
        <v>87</v>
      </c>
      <c r="BC1188" s="125"/>
      <c r="BD1188" s="122" t="s">
        <v>86</v>
      </c>
      <c r="BE1188" s="126"/>
      <c r="BF1188" s="127"/>
      <c r="BG1188" s="242" t="s">
        <v>74</v>
      </c>
      <c r="BH1188" s="243"/>
      <c r="BI1188" s="244" t="s">
        <v>75</v>
      </c>
      <c r="BJ1188" s="245"/>
      <c r="BK1188" s="123"/>
      <c r="BL1188" s="242" t="s">
        <v>91</v>
      </c>
      <c r="BM1188" s="243"/>
      <c r="BN1188" s="244" t="s">
        <v>90</v>
      </c>
      <c r="BO1188" s="245"/>
      <c r="BP1188" s="123"/>
      <c r="BQ1188" s="35" t="s">
        <v>166</v>
      </c>
      <c r="BS1188" s="66" t="s">
        <v>121</v>
      </c>
      <c r="BT1188" s="65"/>
      <c r="BU1188" s="28"/>
      <c r="BV1188" s="28"/>
      <c r="BW1188" s="28"/>
      <c r="BX1188" s="28"/>
    </row>
    <row r="1189" spans="2:76" ht="18.649999999999999" customHeight="1" thickTop="1" thickBot="1">
      <c r="D1189" s="15">
        <v>0</v>
      </c>
      <c r="E1189" s="145">
        <f t="shared" ref="E1189" si="11817">(1/$E$8)*SIN($B1186*$F$8)</f>
        <v>0.29746097041132658</v>
      </c>
      <c r="F1189" s="15">
        <f t="shared" ref="F1189" si="11818">COS($F$8*$B1186)</f>
        <v>0.45127900431724804</v>
      </c>
      <c r="G1189" s="37">
        <v>0</v>
      </c>
      <c r="I1189" s="21">
        <v>0</v>
      </c>
      <c r="J1189" s="24">
        <f t="shared" ref="J1189" si="11819">(TAN($K$8*$B1186))/$J$8</f>
        <v>-0.82578155548304411</v>
      </c>
      <c r="K1189" s="22">
        <v>1</v>
      </c>
      <c r="L1189" s="23">
        <v>0</v>
      </c>
      <c r="N1189" s="21">
        <f t="shared" ref="N1189" si="11820">D1189*I1186+F1189*I1189-E1189*J1186-G1189*J1189</f>
        <v>0</v>
      </c>
      <c r="O1189" s="24">
        <f t="shared" ref="O1189" si="11821">(D1189*J1186+E1189*I1186+F1189*J1189+G1189*I1189)</f>
        <v>-7.5196907730609885E-2</v>
      </c>
      <c r="P1189" s="22">
        <f t="shared" ref="P1189" si="11822">D1189*K1186+F1189*K1189-E1189*L1186-G1189*L1189</f>
        <v>0.45127900431724804</v>
      </c>
      <c r="Q1189" s="23">
        <f t="shared" ref="Q1189" si="11823">(D1189*L1186+E1189*K1186+F1189*L1189+G1189*K1189)</f>
        <v>0</v>
      </c>
      <c r="S1189" s="15">
        <v>0</v>
      </c>
      <c r="T1189" s="145">
        <f t="shared" ref="T1189" si="11824">(1/$T$8)*SIN($B1186*$U$8)</f>
        <v>0.31273414368189367</v>
      </c>
      <c r="U1189" s="15">
        <f t="shared" ref="U1189" si="11825">COS($U$8*$B1186)</f>
        <v>-0.34608698094550477</v>
      </c>
      <c r="V1189" s="37">
        <v>0</v>
      </c>
      <c r="X1189" s="21">
        <f t="shared" ref="X1189" si="11826">N1189*S1186+P1189*S1189-O1189*T1186-Q1189*T1189</f>
        <v>0</v>
      </c>
      <c r="Y1189" s="24">
        <f t="shared" ref="Y1189" si="11827">(N1189*T1186+O1189*S1186+P1189*T1189+Q1189*S1189)</f>
        <v>0.16715502374969665</v>
      </c>
      <c r="Z1189" s="22">
        <f t="shared" ref="Z1189" si="11828">N1189*U1186+P1189*U1189-O1189*V1186-Q1189*V1189</f>
        <v>5.5467976751678083E-2</v>
      </c>
      <c r="AA1189" s="23">
        <f t="shared" ref="AA1189" si="11829">(N1189*V1186+O1189*U1186+P1189*V1189+Q1189*U1189)</f>
        <v>0</v>
      </c>
      <c r="AB1189" s="8"/>
      <c r="AC1189" s="21">
        <v>0</v>
      </c>
      <c r="AD1189" s="24">
        <f t="shared" ref="AD1189" si="11830">(TAN($AE$8*$B1186))/$AD$8</f>
        <v>-0.48867040581866489</v>
      </c>
      <c r="AE1189" s="22">
        <v>1</v>
      </c>
      <c r="AF1189" s="23">
        <v>0</v>
      </c>
      <c r="AH1189" s="21">
        <f t="shared" ref="AH1189" si="11831">X1189*AC1186+Z1189*AC1189-Y1189*AD1186-AA1189*AD1189</f>
        <v>0</v>
      </c>
      <c r="AI1189" s="24">
        <f t="shared" ref="AI1189" si="11832">(X1189*AD1186+Y1189*AC1186+Z1189*AD1189+AA1189*AC1189)</f>
        <v>0.14004946504051385</v>
      </c>
      <c r="AJ1189" s="22">
        <f t="shared" ref="AJ1189" si="11833">X1189*AE1186+Z1189*AE1189-Y1189*AF1186-AA1189*AF1189</f>
        <v>5.5467976751678083E-2</v>
      </c>
      <c r="AK1189" s="23">
        <f t="shared" ref="AK1189" si="11834">(X1189*AF1186+Y1189*AE1186+Z1189*AF1189+AA1189*AE1189)</f>
        <v>0</v>
      </c>
      <c r="AL1189" s="8"/>
      <c r="AM1189" s="15">
        <v>0</v>
      </c>
      <c r="AN1189" s="85">
        <f t="shared" ref="AN1189" si="11835">(1/$AN$8)*SIN($B1186*$AO$8)</f>
        <v>0.31273414368189367</v>
      </c>
      <c r="AO1189" s="25">
        <f t="shared" ref="AO1189" si="11836">COS($AO$8*$B1186)</f>
        <v>-0.34608698094550477</v>
      </c>
      <c r="AP1189" s="37">
        <v>0</v>
      </c>
      <c r="AR1189" s="21">
        <f t="shared" ref="AR1189" si="11837">AH1189*AM1186+AJ1189*AM1189-AI1189*AN1186-AK1189*AN1189</f>
        <v>0</v>
      </c>
      <c r="AS1189" s="24">
        <f t="shared" ref="AS1189" si="11838">(AH1189*AN1186+AI1189*AM1186+AJ1189*AN1189+AK1189*AM1189)</f>
        <v>-3.1122566327701225E-2</v>
      </c>
      <c r="AT1189" s="22">
        <f t="shared" ref="AT1189" si="11839">AH1189*AO1186+AJ1189*AO1189-AI1189*AP1186-AK1189*AP1189</f>
        <v>-0.41338099031611536</v>
      </c>
      <c r="AU1189" s="23">
        <f t="shared" ref="AU1189" si="11840">(AH1189*AP1186+AI1189*AO1186+AJ1189*AP1189+AK1189*AO1189)</f>
        <v>0</v>
      </c>
      <c r="AV1189" s="8"/>
      <c r="AW1189" s="21">
        <v>0</v>
      </c>
      <c r="AX1189" s="24">
        <f t="shared" ref="AX1189" si="11841">(TAN($AY$8*$B1186))/$AX$8</f>
        <v>-0.82578155548304411</v>
      </c>
      <c r="AY1189" s="22">
        <v>1</v>
      </c>
      <c r="AZ1189" s="23">
        <v>0</v>
      </c>
      <c r="BB1189" s="21">
        <f t="shared" ref="BB1189" si="11842">AR1189*AW1186+AT1189*AW1189-AS1189*AX1186-AU1189*AX1189</f>
        <v>0</v>
      </c>
      <c r="BC1189" s="24">
        <f t="shared" ref="BC1189" si="11843">(AR1189*AX1186+AS1189*AW1186+AT1189*AX1189+AU1189*AW1189)</f>
        <v>0.31023983086266171</v>
      </c>
      <c r="BD1189" s="22">
        <f t="shared" ref="BD1189" si="11844">AR1189*AY1186+AT1189*AY1189-AS1189*AZ1186-AU1189*AZ1189</f>
        <v>-0.41338099031611536</v>
      </c>
      <c r="BE1189" s="23">
        <f t="shared" ref="BE1189" si="11845">(AR1189*AZ1186+AS1189*AY1186+AT1189*AZ1189+AU1189*AY1189)</f>
        <v>0</v>
      </c>
      <c r="BF1189" s="8"/>
      <c r="BG1189" s="15">
        <v>0</v>
      </c>
      <c r="BH1189" s="85">
        <f t="shared" ref="BH1189" si="11846">(1/$BH$8)*SIN($B1186*$BI$8)</f>
        <v>0.29746633089556507</v>
      </c>
      <c r="BI1189" s="25">
        <f t="shared" ref="BI1189" si="11847">COS($BI$8*$B1186)</f>
        <v>0.45124720259717027</v>
      </c>
      <c r="BJ1189" s="37">
        <v>0</v>
      </c>
      <c r="BL1189" s="21">
        <f t="shared" ref="BL1189" si="11848">BB1189*BG1186+BD1189*BG1189-BC1189*BH1186-BE1189*BH1189</f>
        <v>0</v>
      </c>
      <c r="BM1189" s="24">
        <f t="shared" ref="BM1189" si="11849">(BB1189*BH1186+BC1189*BG1186+BD1189*BH1189+BE1189*BG1189)</f>
        <v>1.7027929359685404E-2</v>
      </c>
      <c r="BN1189" s="22">
        <f t="shared" ref="BN1189" si="11850">BB1189*BI1186+BD1189*BI1189-BC1189*BJ1186-BE1189*BJ1189</f>
        <v>-1.0171101531463851</v>
      </c>
      <c r="BO1189" s="23">
        <f t="shared" ref="BO1189" si="11851">(BB1189*BJ1186+BC1189*BI1186+BD1189*BJ1189+BE1189*BI1189)</f>
        <v>0</v>
      </c>
      <c r="BQ1189" s="38">
        <f t="shared" ref="BQ1189" si="11852">(180/PI())*ATAN(-1*(($BL$8*BM1186+BO1186+$BL$8*BM1189+BO1189)/($BL$8*BL1186+BN1186+$BL$8*BL1189+BN1189)))</f>
        <v>-44.632659596686807</v>
      </c>
      <c r="BS1189" s="67">
        <f t="shared" ref="BS1189" si="11853">20*LOG(((($BL$8*BL1186+BN1186-$BL$8*BL1189-BN1189)^2+($BL$8*BM1186+BO1186-$BL$8*BM1189-BO1189)^2)/(($BL$8*BL1186+BN1186+$BL$8*BL1189+BN1189)^2+($BL$8*BM1186+BO1186+$BL$8*BM1189+BO1189)^2))^0.5)</f>
        <v>-2.9202881289349278</v>
      </c>
      <c r="BT1189" s="65"/>
      <c r="BU1189" s="28"/>
      <c r="BV1189" s="28"/>
      <c r="BW1189" s="28"/>
      <c r="BX1189" s="28"/>
    </row>
    <row r="1190" spans="2:76" ht="18.649999999999999" customHeight="1">
      <c r="BS1190" s="32"/>
    </row>
    <row r="1191" spans="2:76" ht="18.649999999999999" customHeight="1" thickBot="1">
      <c r="D1191" s="8"/>
      <c r="E1191" s="8" t="s">
        <v>93</v>
      </c>
      <c r="F1191" s="8"/>
      <c r="G1191" s="8"/>
      <c r="H1191" s="8"/>
      <c r="I1191" s="8"/>
      <c r="J1191" s="8" t="s">
        <v>94</v>
      </c>
      <c r="K1191" s="8"/>
      <c r="L1191" s="8"/>
      <c r="M1191" s="8"/>
      <c r="N1191" s="8"/>
      <c r="O1191" s="8" t="s">
        <v>95</v>
      </c>
      <c r="P1191" s="8"/>
      <c r="Q1191" s="8"/>
      <c r="R1191" s="8"/>
      <c r="S1191" s="8"/>
      <c r="T1191" s="8" t="s">
        <v>96</v>
      </c>
      <c r="U1191" s="8"/>
      <c r="V1191" s="8"/>
      <c r="W1191" s="8"/>
      <c r="X1191" s="8"/>
      <c r="Y1191" s="8" t="s">
        <v>97</v>
      </c>
      <c r="Z1191" s="8"/>
      <c r="AA1191" s="8"/>
      <c r="AB1191" s="8"/>
      <c r="AC1191" s="8"/>
      <c r="AD1191" s="8" t="s">
        <v>98</v>
      </c>
      <c r="AE1191" s="8"/>
      <c r="AF1191" s="8"/>
      <c r="AG1191" s="8"/>
      <c r="AH1191" s="8"/>
      <c r="AI1191" s="8" t="s">
        <v>99</v>
      </c>
      <c r="AJ1191" s="8"/>
      <c r="AK1191" s="8"/>
      <c r="AL1191" s="8"/>
      <c r="AM1191" s="8"/>
      <c r="AN1191" s="8" t="s">
        <v>96</v>
      </c>
      <c r="AO1191" s="8"/>
      <c r="AP1191" s="8"/>
      <c r="AQ1191" s="8"/>
      <c r="AR1191" s="8"/>
      <c r="AS1191" s="8" t="s">
        <v>100</v>
      </c>
      <c r="AT1191" s="8"/>
      <c r="AU1191" s="8"/>
      <c r="AV1191" s="8"/>
      <c r="AW1191" s="8"/>
      <c r="AX1191" s="8" t="s">
        <v>94</v>
      </c>
      <c r="AY1191" s="8"/>
      <c r="AZ1191" s="8"/>
      <c r="BA1191" s="8"/>
      <c r="BB1191" s="8"/>
      <c r="BC1191" s="8" t="s">
        <v>101</v>
      </c>
      <c r="BD1191" s="8"/>
      <c r="BE1191" s="8"/>
      <c r="BF1191" s="8"/>
      <c r="BG1191" s="8"/>
      <c r="BH1191" s="8" t="s">
        <v>96</v>
      </c>
      <c r="BI1191" s="8"/>
      <c r="BJ1191" s="8"/>
      <c r="BK1191" s="8"/>
      <c r="BL1191" s="8"/>
      <c r="BM1191" s="8" t="s">
        <v>102</v>
      </c>
      <c r="BN1191" s="8"/>
      <c r="BO1191" s="8"/>
      <c r="BP1191" s="8"/>
    </row>
    <row r="1192" spans="2:76" ht="18.649999999999999" customHeight="1" thickBot="1">
      <c r="B1192" s="16"/>
      <c r="D1192" s="250" t="s">
        <v>22</v>
      </c>
      <c r="E1192" s="251"/>
      <c r="F1192" s="252" t="s">
        <v>23</v>
      </c>
      <c r="G1192" s="253"/>
      <c r="H1192" s="123"/>
      <c r="I1192" s="242" t="s">
        <v>1</v>
      </c>
      <c r="J1192" s="243"/>
      <c r="K1192" s="244" t="s">
        <v>2</v>
      </c>
      <c r="L1192" s="245"/>
      <c r="M1192" s="123"/>
      <c r="N1192" s="242" t="s">
        <v>43</v>
      </c>
      <c r="O1192" s="243"/>
      <c r="P1192" s="244" t="s">
        <v>44</v>
      </c>
      <c r="Q1192" s="245"/>
      <c r="R1192" s="123"/>
      <c r="S1192" s="242" t="s">
        <v>32</v>
      </c>
      <c r="T1192" s="243"/>
      <c r="U1192" s="244" t="s">
        <v>33</v>
      </c>
      <c r="V1192" s="245"/>
      <c r="W1192" s="123"/>
      <c r="X1192" s="242" t="s">
        <v>45</v>
      </c>
      <c r="Y1192" s="243"/>
      <c r="Z1192" s="244" t="s">
        <v>46</v>
      </c>
      <c r="AA1192" s="245"/>
      <c r="AB1192" s="127"/>
      <c r="AC1192" s="242" t="s">
        <v>62</v>
      </c>
      <c r="AD1192" s="243"/>
      <c r="AE1192" s="244" t="s">
        <v>3</v>
      </c>
      <c r="AF1192" s="245"/>
      <c r="AG1192" s="123"/>
      <c r="AH1192" s="242" t="s">
        <v>76</v>
      </c>
      <c r="AI1192" s="243"/>
      <c r="AJ1192" s="244" t="s">
        <v>77</v>
      </c>
      <c r="AK1192" s="245"/>
      <c r="AL1192" s="127"/>
      <c r="AM1192" s="242" t="s">
        <v>64</v>
      </c>
      <c r="AN1192" s="243"/>
      <c r="AO1192" s="244" t="s">
        <v>65</v>
      </c>
      <c r="AP1192" s="245"/>
      <c r="AQ1192" s="123"/>
      <c r="AR1192" s="242" t="s">
        <v>80</v>
      </c>
      <c r="AS1192" s="243"/>
      <c r="AT1192" s="244" t="s">
        <v>81</v>
      </c>
      <c r="AU1192" s="245"/>
      <c r="AV1192" s="127"/>
      <c r="AW1192" s="242" t="s">
        <v>68</v>
      </c>
      <c r="AX1192" s="243"/>
      <c r="AY1192" s="244" t="s">
        <v>69</v>
      </c>
      <c r="AZ1192" s="245"/>
      <c r="BA1192" s="123"/>
      <c r="BB1192" s="246" t="s">
        <v>84</v>
      </c>
      <c r="BC1192" s="247"/>
      <c r="BD1192" s="248" t="s">
        <v>85</v>
      </c>
      <c r="BE1192" s="249"/>
      <c r="BF1192" s="127"/>
      <c r="BG1192" s="242" t="s">
        <v>72</v>
      </c>
      <c r="BH1192" s="243"/>
      <c r="BI1192" s="244" t="s">
        <v>73</v>
      </c>
      <c r="BJ1192" s="245"/>
      <c r="BK1192" s="123"/>
      <c r="BL1192" s="242" t="s">
        <v>88</v>
      </c>
      <c r="BM1192" s="243"/>
      <c r="BN1192" s="244" t="s">
        <v>89</v>
      </c>
      <c r="BO1192" s="245"/>
      <c r="BP1192" s="123"/>
      <c r="BQ1192" s="19" t="s">
        <v>165</v>
      </c>
      <c r="BS1192" s="63" t="s">
        <v>120</v>
      </c>
      <c r="BT1192" s="4"/>
      <c r="BU1192" s="28"/>
      <c r="BV1192" s="28"/>
      <c r="BW1192" s="28"/>
      <c r="BX1192" s="28"/>
    </row>
    <row r="1193" spans="2:76" ht="18.649999999999999" customHeight="1" thickTop="1" thickBot="1">
      <c r="B1193" s="39">
        <v>3.34</v>
      </c>
      <c r="D1193" s="25">
        <f t="shared" ref="D1193" si="11854">COS($F$8*$B1193)</f>
        <v>0.44534174464834869</v>
      </c>
      <c r="E1193" s="26">
        <v>0</v>
      </c>
      <c r="F1193" s="10">
        <v>0</v>
      </c>
      <c r="G1193" s="85">
        <f t="shared" ref="G1193" si="11855">$E$8*SIN($B1193*$F$8)</f>
        <v>2.6860820118272795</v>
      </c>
      <c r="I1193" s="21">
        <v>1</v>
      </c>
      <c r="J1193" s="24">
        <v>0</v>
      </c>
      <c r="K1193" s="22">
        <v>0</v>
      </c>
      <c r="L1193" s="23">
        <v>0</v>
      </c>
      <c r="N1193" s="21">
        <f t="shared" ref="N1193" si="11856">D1193*I1193+F1193*I1196-E1193*J1193-G1193*J1196</f>
        <v>2.5834585086177406</v>
      </c>
      <c r="O1193" s="24">
        <f t="shared" ref="O1193" si="11857">(D1193*J1193+E1193*I1193+F1193*J1196+G1193*I1196)</f>
        <v>0</v>
      </c>
      <c r="P1193" s="22">
        <f t="shared" ref="P1193" si="11858">D1193*K1193+F1193*K1196-E1193*L1193-G1193*L1196</f>
        <v>0</v>
      </c>
      <c r="Q1193" s="23">
        <f t="shared" ref="Q1193" si="11859">(D1193*L1193+E1193*K1193+F1193*L1196+G1193*K1196)</f>
        <v>2.6860820118272795</v>
      </c>
      <c r="S1193" s="25">
        <f t="shared" ref="S1193" si="11860">COS($U$8*$B1193)</f>
        <v>-0.35693868553162883</v>
      </c>
      <c r="T1193" s="26">
        <v>0</v>
      </c>
      <c r="U1193" s="10">
        <v>0</v>
      </c>
      <c r="V1193" s="85">
        <f t="shared" ref="V1193" si="11861">$T$8*SIN($B1193*$U$8)</f>
        <v>2.8023834450229286</v>
      </c>
      <c r="X1193" s="21">
        <f t="shared" ref="X1193" si="11862">N1193*S1193+P1193*S1196-O1193*T1193-Q1193*T1196</f>
        <v>-1.7585175910713686</v>
      </c>
      <c r="Y1193" s="24">
        <f t="shared" ref="Y1193" si="11863">(N1193*T1193+O1193*S1193+P1193*T1196+Q1193*S1196)</f>
        <v>0</v>
      </c>
      <c r="Z1193" s="22">
        <f t="shared" ref="Z1193" si="11864">N1193*U1193+P1193*U1196-O1193*V1193-Q1193*V1196</f>
        <v>0</v>
      </c>
      <c r="AA1193" s="23">
        <f t="shared" ref="AA1193" si="11865">(N1193*V1193+O1193*U1193+P1193*V1196+Q1193*U1196)</f>
        <v>6.2810747729221985</v>
      </c>
      <c r="AB1193" s="8"/>
      <c r="AC1193" s="21">
        <v>1</v>
      </c>
      <c r="AD1193" s="24">
        <v>0</v>
      </c>
      <c r="AE1193" s="22">
        <v>0</v>
      </c>
      <c r="AF1193" s="23">
        <v>0</v>
      </c>
      <c r="AH1193" s="21">
        <f t="shared" ref="AH1193" si="11866">X1193*AC1193+Z1193*AC1196-Y1193*AD1193-AA1193*AD1196</f>
        <v>1.1420342893649762</v>
      </c>
      <c r="AI1193" s="24">
        <f t="shared" ref="AI1193" si="11867">(X1193*AD1193+Y1193*AC1193+Z1193*AD1196+AA1193*AC1196)</f>
        <v>0</v>
      </c>
      <c r="AJ1193" s="22">
        <f t="shared" ref="AJ1193" si="11868">X1193*AE1193+Z1193*AE1196-Y1193*AF1193-AA1193*AF1196</f>
        <v>0</v>
      </c>
      <c r="AK1193" s="23">
        <f t="shared" ref="AK1193" si="11869">(X1193*AF1193+Y1193*AE1193+Z1193*AF1196+AA1193*AE1196)</f>
        <v>6.2810747729221985</v>
      </c>
      <c r="AL1193" s="8"/>
      <c r="AM1193" s="25">
        <f t="shared" ref="AM1193" si="11870">COS($AO$8*$B1193)</f>
        <v>-0.35693868553162883</v>
      </c>
      <c r="AN1193" s="26">
        <v>0</v>
      </c>
      <c r="AO1193" s="10">
        <v>0</v>
      </c>
      <c r="AP1193" s="85">
        <f t="shared" ref="AP1193" si="11871">$AN$8*SIN($B1193*$AO$8)</f>
        <v>2.8023834450229286</v>
      </c>
      <c r="AR1193" s="21">
        <f t="shared" ref="AR1193" si="11872">AH1193*AM1193+AJ1193*AM1196-AI1193*AN1193-AK1193*AN1196</f>
        <v>-2.3634117692544625</v>
      </c>
      <c r="AS1193" s="24">
        <f t="shared" ref="AS1193" si="11873">(AH1193*AN1193+AI1193*AM1193+AJ1193*AN1196+AK1193*AM1196)</f>
        <v>0</v>
      </c>
      <c r="AT1193" s="22">
        <f t="shared" ref="AT1193" si="11874">AH1193*AO1193+AJ1193*AO1196-AI1193*AP1193-AK1193*AP1196</f>
        <v>0</v>
      </c>
      <c r="AU1193" s="23">
        <f t="shared" ref="AU1193" si="11875">(AH1193*AP1193+AI1193*AO1193+AJ1193*AP1196+AK1193*AO1196)</f>
        <v>0.9584594129922106</v>
      </c>
      <c r="AV1193" s="8"/>
      <c r="AW1193" s="21">
        <v>1</v>
      </c>
      <c r="AX1193" s="24">
        <v>0</v>
      </c>
      <c r="AY1193" s="22">
        <v>0</v>
      </c>
      <c r="AZ1193" s="23">
        <v>0</v>
      </c>
      <c r="BB1193" s="21">
        <f t="shared" ref="BB1193" si="11876">AR1193*AW1193+AT1193*AW1196-AS1193*AX1193-AU1193*AX1196</f>
        <v>-1.6004796884469901</v>
      </c>
      <c r="BC1193" s="24">
        <f t="shared" ref="BC1193" si="11877">(AR1193*AX1193+AS1193*AW1193+AT1193*AX1196+AU1193*AW1196)</f>
        <v>0</v>
      </c>
      <c r="BD1193" s="22">
        <f t="shared" ref="BD1193" si="11878">AR1193*AY1193+AT1193*AY1196-AS1193*AZ1193-AU1193*AZ1196</f>
        <v>0</v>
      </c>
      <c r="BE1193" s="23">
        <f t="shared" ref="BE1193" si="11879">(AR1193*AZ1193+AS1193*AY1193+AT1193*AZ1196+AU1193*AY1196)</f>
        <v>0.9584594129922106</v>
      </c>
      <c r="BF1193" s="8"/>
      <c r="BG1193" s="25">
        <f t="shared" ref="BG1193" si="11880">COS($BI$8*$B1193)</f>
        <v>0.4453096445974421</v>
      </c>
      <c r="BH1193" s="26">
        <v>0</v>
      </c>
      <c r="BI1193" s="10">
        <v>0</v>
      </c>
      <c r="BJ1193" s="85">
        <f t="shared" ref="BJ1193" si="11881">$BH$8*SIN($B1193*$BI$8)</f>
        <v>2.6861299082241903</v>
      </c>
      <c r="BL1193" s="21">
        <f t="shared" ref="BL1193" si="11882">BB1193*BG1193+BD1193*BG1196-BC1193*BH1193-BE1193*BH1196</f>
        <v>-0.99876976292079611</v>
      </c>
      <c r="BM1193" s="24">
        <f t="shared" ref="BM1193" si="11883">(BB1193*BH1193+BC1193*BG1193+BD1193*BH1196+BE1193*BG1196)</f>
        <v>0</v>
      </c>
      <c r="BN1193" s="22">
        <f t="shared" ref="BN1193" si="11884">BB1193*BI1193+BD1193*BI1196-BC1193*BJ1193-BE1193*BJ1196</f>
        <v>0</v>
      </c>
      <c r="BO1193" s="23">
        <f t="shared" ref="BO1193" si="11885">(BB1193*BJ1193+BC1193*BI1193+BD1193*BJ1196+BE1193*BI1196)</f>
        <v>-3.8722851380821597</v>
      </c>
      <c r="BQ1193" s="27">
        <f t="shared" ref="BQ1193" si="11886">20*LOG((2*$BL$8)/(($BL$8*BL1193+BN1193+$BL$8*BL1196+BN1196)^2+($BL$8*BM1193+BO1193+$BL$8*BM1196+BO1196)^2)^0.5)</f>
        <v>-6.7645964389609841</v>
      </c>
      <c r="BS1193" s="64">
        <f t="shared" ref="BS1193" si="11887">((BL1193^2+BM1193^2)/(BL1196^2+BM1196^2))^0.5</f>
        <v>1602.9122241525176</v>
      </c>
      <c r="BT1193" s="4"/>
      <c r="BU1193" s="28"/>
      <c r="BV1193" s="28"/>
      <c r="BW1193" s="28"/>
      <c r="BX1193" s="28"/>
    </row>
    <row r="1194" spans="2:76" ht="18.649999999999999" customHeight="1" thickBot="1">
      <c r="D1194" s="25"/>
      <c r="E1194" s="10"/>
      <c r="F1194" s="10"/>
      <c r="G1194" s="31"/>
      <c r="I1194" s="29"/>
      <c r="L1194" s="30"/>
      <c r="N1194" s="29"/>
      <c r="Q1194" s="30"/>
      <c r="S1194" s="29"/>
      <c r="V1194" s="30"/>
      <c r="X1194" s="29"/>
      <c r="AA1194" s="30"/>
      <c r="AC1194" s="29"/>
      <c r="AF1194" s="30"/>
      <c r="AH1194" s="29"/>
      <c r="AK1194" s="30"/>
      <c r="AM1194" s="29"/>
      <c r="AP1194" s="30"/>
      <c r="AR1194" s="29"/>
      <c r="AU1194" s="30"/>
      <c r="AW1194" s="29"/>
      <c r="AZ1194" s="30"/>
      <c r="BB1194" s="29"/>
      <c r="BE1194" s="30"/>
      <c r="BG1194" s="29"/>
      <c r="BJ1194" s="30"/>
      <c r="BL1194" s="29"/>
      <c r="BO1194" s="30"/>
      <c r="BS1194" s="65"/>
      <c r="BT1194" s="65"/>
      <c r="BU1194" s="28"/>
      <c r="BV1194" s="28"/>
      <c r="BW1194" s="28"/>
      <c r="BX1194" s="28"/>
    </row>
    <row r="1195" spans="2:76" ht="18.649999999999999" customHeight="1" thickBot="1">
      <c r="D1195" s="254" t="s">
        <v>24</v>
      </c>
      <c r="E1195" s="255"/>
      <c r="F1195" s="256" t="s">
        <v>25</v>
      </c>
      <c r="G1195" s="257"/>
      <c r="H1195" s="123"/>
      <c r="I1195" s="242" t="s">
        <v>4</v>
      </c>
      <c r="J1195" s="243"/>
      <c r="K1195" s="244" t="s">
        <v>5</v>
      </c>
      <c r="L1195" s="245"/>
      <c r="M1195" s="123"/>
      <c r="N1195" s="242" t="s">
        <v>6</v>
      </c>
      <c r="O1195" s="243"/>
      <c r="P1195" s="244" t="s">
        <v>7</v>
      </c>
      <c r="Q1195" s="245"/>
      <c r="R1195" s="123"/>
      <c r="S1195" s="242" t="s">
        <v>34</v>
      </c>
      <c r="T1195" s="243"/>
      <c r="U1195" s="244" t="s">
        <v>35</v>
      </c>
      <c r="V1195" s="245"/>
      <c r="W1195" s="123"/>
      <c r="X1195" s="242" t="s">
        <v>47</v>
      </c>
      <c r="Y1195" s="243"/>
      <c r="Z1195" s="244" t="s">
        <v>48</v>
      </c>
      <c r="AA1195" s="245"/>
      <c r="AB1195" s="127"/>
      <c r="AC1195" s="242" t="s">
        <v>63</v>
      </c>
      <c r="AD1195" s="243"/>
      <c r="AE1195" s="244" t="s">
        <v>8</v>
      </c>
      <c r="AF1195" s="245"/>
      <c r="AG1195" s="123"/>
      <c r="AH1195" s="242" t="s">
        <v>78</v>
      </c>
      <c r="AI1195" s="243"/>
      <c r="AJ1195" s="244" t="s">
        <v>79</v>
      </c>
      <c r="AK1195" s="245"/>
      <c r="AL1195" s="127"/>
      <c r="AM1195" s="242" t="s">
        <v>67</v>
      </c>
      <c r="AN1195" s="243"/>
      <c r="AO1195" s="244" t="s">
        <v>66</v>
      </c>
      <c r="AP1195" s="245"/>
      <c r="AQ1195" s="123"/>
      <c r="AR1195" s="242" t="s">
        <v>83</v>
      </c>
      <c r="AS1195" s="243"/>
      <c r="AT1195" s="244" t="s">
        <v>82</v>
      </c>
      <c r="AU1195" s="245"/>
      <c r="AV1195" s="127"/>
      <c r="AW1195" s="242" t="s">
        <v>71</v>
      </c>
      <c r="AX1195" s="243"/>
      <c r="AY1195" s="244" t="s">
        <v>70</v>
      </c>
      <c r="AZ1195" s="245"/>
      <c r="BA1195" s="123"/>
      <c r="BB1195" s="124" t="s">
        <v>87</v>
      </c>
      <c r="BC1195" s="125"/>
      <c r="BD1195" s="122" t="s">
        <v>86</v>
      </c>
      <c r="BE1195" s="126"/>
      <c r="BF1195" s="127"/>
      <c r="BG1195" s="242" t="s">
        <v>74</v>
      </c>
      <c r="BH1195" s="243"/>
      <c r="BI1195" s="244" t="s">
        <v>75</v>
      </c>
      <c r="BJ1195" s="245"/>
      <c r="BK1195" s="123"/>
      <c r="BL1195" s="242" t="s">
        <v>91</v>
      </c>
      <c r="BM1195" s="243"/>
      <c r="BN1195" s="244" t="s">
        <v>90</v>
      </c>
      <c r="BO1195" s="245"/>
      <c r="BP1195" s="123"/>
      <c r="BQ1195" s="35" t="s">
        <v>166</v>
      </c>
      <c r="BS1195" s="66" t="s">
        <v>121</v>
      </c>
      <c r="BT1195" s="65"/>
      <c r="BU1195" s="28"/>
      <c r="BV1195" s="28"/>
      <c r="BW1195" s="28"/>
      <c r="BX1195" s="28"/>
    </row>
    <row r="1196" spans="2:76" ht="18.649999999999999" customHeight="1" thickTop="1" thickBot="1">
      <c r="D1196" s="15">
        <v>0</v>
      </c>
      <c r="E1196" s="145">
        <f t="shared" ref="E1196" si="11888">(1/$E$8)*SIN($B1193*$F$8)</f>
        <v>0.29845355686969771</v>
      </c>
      <c r="F1196" s="15">
        <f t="shared" ref="F1196" si="11889">COS($F$8*$B1193)</f>
        <v>0.44534174464834869</v>
      </c>
      <c r="G1196" s="37">
        <v>0</v>
      </c>
      <c r="I1196" s="21">
        <v>0</v>
      </c>
      <c r="J1196" s="24">
        <f t="shared" ref="J1196" si="11890">(TAN($K$8*$B1193))/$J$8</f>
        <v>-0.79599831820283129</v>
      </c>
      <c r="K1196" s="22">
        <v>1</v>
      </c>
      <c r="L1196" s="23">
        <v>0</v>
      </c>
      <c r="N1196" s="21">
        <f t="shared" ref="N1196" si="11891">D1196*I1193+F1196*I1196-E1196*J1193-G1196*J1196</f>
        <v>0</v>
      </c>
      <c r="O1196" s="24">
        <f t="shared" ref="O1196" si="11892">(D1196*J1193+E1196*I1193+F1196*J1196+G1196*I1196)</f>
        <v>-5.6037722895902586E-2</v>
      </c>
      <c r="P1196" s="22">
        <f t="shared" ref="P1196" si="11893">D1196*K1193+F1196*K1196-E1196*L1193-G1196*L1196</f>
        <v>0.44534174464834869</v>
      </c>
      <c r="Q1196" s="23">
        <f t="shared" ref="Q1196" si="11894">(D1196*L1193+E1196*K1193+F1196*L1196+G1196*K1196)</f>
        <v>0</v>
      </c>
      <c r="S1196" s="15">
        <v>0</v>
      </c>
      <c r="T1196" s="145">
        <f t="shared" ref="T1196" si="11895">(1/$T$8)*SIN($B1193*$U$8)</f>
        <v>0.31137593833588095</v>
      </c>
      <c r="U1196" s="15">
        <f t="shared" ref="U1196" si="11896">COS($U$8*$B1193)</f>
        <v>-0.35693868553162883</v>
      </c>
      <c r="V1196" s="37">
        <v>0</v>
      </c>
      <c r="X1196" s="21">
        <f t="shared" ref="X1196" si="11897">N1196*S1193+P1196*S1196-O1196*T1193-Q1196*T1196</f>
        <v>0</v>
      </c>
      <c r="Y1196" s="24">
        <f t="shared" ref="Y1196" si="11898">(N1196*T1193+O1196*S1193+P1196*T1196+Q1196*S1196)</f>
        <v>0.15867073477066701</v>
      </c>
      <c r="Z1196" s="22">
        <f t="shared" ref="Z1196" si="11899">N1196*U1193+P1196*U1196-O1196*V1193-Q1196*V1196</f>
        <v>-1.9205100068841463E-3</v>
      </c>
      <c r="AA1196" s="23">
        <f t="shared" ref="AA1196" si="11900">(N1196*V1193+O1196*U1193+P1196*V1196+Q1196*U1196)</f>
        <v>0</v>
      </c>
      <c r="AB1196" s="8"/>
      <c r="AC1196" s="21">
        <v>0</v>
      </c>
      <c r="AD1196" s="24">
        <f t="shared" ref="AD1196" si="11901">(TAN($AE$8*$B1193))/$AD$8</f>
        <v>-0.46179228639987929</v>
      </c>
      <c r="AE1196" s="22">
        <v>1</v>
      </c>
      <c r="AF1196" s="23">
        <v>0</v>
      </c>
      <c r="AH1196" s="21">
        <f t="shared" ref="AH1196" si="11902">X1196*AC1193+Z1196*AC1196-Y1196*AD1193-AA1196*AD1196</f>
        <v>0</v>
      </c>
      <c r="AI1196" s="24">
        <f t="shared" ref="AI1196" si="11903">(X1196*AD1193+Y1196*AC1193+Z1196*AD1196+AA1196*AC1196)</f>
        <v>0.1595576114777999</v>
      </c>
      <c r="AJ1196" s="22">
        <f t="shared" ref="AJ1196" si="11904">X1196*AE1193+Z1196*AE1196-Y1196*AF1193-AA1196*AF1196</f>
        <v>-1.9205100068841463E-3</v>
      </c>
      <c r="AK1196" s="23">
        <f t="shared" ref="AK1196" si="11905">(X1196*AF1193+Y1196*AE1193+Z1196*AF1196+AA1196*AE1196)</f>
        <v>0</v>
      </c>
      <c r="AL1196" s="8"/>
      <c r="AM1196" s="15">
        <v>0</v>
      </c>
      <c r="AN1196" s="85">
        <f t="shared" ref="AN1196" si="11906">(1/$AN$8)*SIN($B1193*$AO$8)</f>
        <v>0.31137593833588095</v>
      </c>
      <c r="AO1196" s="25">
        <f t="shared" ref="AO1196" si="11907">COS($AO$8*$B1193)</f>
        <v>-0.35693868553162883</v>
      </c>
      <c r="AP1196" s="37">
        <v>0</v>
      </c>
      <c r="AR1196" s="21">
        <f t="shared" ref="AR1196" si="11908">AH1196*AM1193+AJ1196*AM1196-AI1196*AN1193-AK1196*AN1196</f>
        <v>0</v>
      </c>
      <c r="AS1196" s="24">
        <f t="shared" ref="AS1196" si="11909">(AH1196*AN1193+AI1196*AM1193+AJ1196*AN1196+AK1196*AM1196)</f>
        <v>-5.755028471292923E-2</v>
      </c>
      <c r="AT1196" s="22">
        <f t="shared" ref="AT1196" si="11910">AH1196*AO1193+AJ1196*AO1196-AI1196*AP1193-AK1196*AP1196</f>
        <v>-0.44645610461537932</v>
      </c>
      <c r="AU1196" s="23">
        <f t="shared" ref="AU1196" si="11911">(AH1196*AP1193+AI1196*AO1193+AJ1196*AP1196+AK1196*AO1196)</f>
        <v>0</v>
      </c>
      <c r="AV1196" s="8"/>
      <c r="AW1196" s="21">
        <v>0</v>
      </c>
      <c r="AX1196" s="24">
        <f t="shared" ref="AX1196" si="11912">(TAN($AY$8*$B1193))/$AX$8</f>
        <v>-0.79599831820283129</v>
      </c>
      <c r="AY1196" s="22">
        <v>1</v>
      </c>
      <c r="AZ1196" s="23">
        <v>0</v>
      </c>
      <c r="BB1196" s="21">
        <f t="shared" ref="BB1196" si="11913">AR1196*AW1193+AT1196*AW1196-AS1196*AX1193-AU1196*AX1196</f>
        <v>0</v>
      </c>
      <c r="BC1196" s="24">
        <f t="shared" ref="BC1196" si="11914">(AR1196*AX1193+AS1196*AW1193+AT1196*AX1196+AU1196*AW1196)</f>
        <v>0.29782802371230005</v>
      </c>
      <c r="BD1196" s="22">
        <f t="shared" ref="BD1196" si="11915">AR1196*AY1193+AT1196*AY1196-AS1196*AZ1193-AU1196*AZ1196</f>
        <v>-0.44645610461537932</v>
      </c>
      <c r="BE1196" s="23">
        <f t="shared" ref="BE1196" si="11916">(AR1196*AZ1193+AS1196*AY1193+AT1196*AZ1196+AU1196*AY1196)</f>
        <v>0</v>
      </c>
      <c r="BF1196" s="8"/>
      <c r="BG1196" s="15">
        <v>0</v>
      </c>
      <c r="BH1196" s="85">
        <f t="shared" ref="BH1196" si="11917">(1/$BH$8)*SIN($B1193*$BI$8)</f>
        <v>0.29845887869157672</v>
      </c>
      <c r="BI1196" s="25">
        <f t="shared" ref="BI1196" si="11918">COS($BI$8*$B1193)</f>
        <v>0.4453096445974421</v>
      </c>
      <c r="BJ1196" s="37">
        <v>0</v>
      </c>
      <c r="BL1196" s="21">
        <f t="shared" ref="BL1196" si="11919">BB1196*BG1193+BD1196*BG1196-BC1196*BH1193-BE1196*BH1196</f>
        <v>0</v>
      </c>
      <c r="BM1196" s="24">
        <f t="shared" ref="BM1196" si="11920">(BB1196*BH1193+BC1196*BG1193+BD1196*BH1196+BE1196*BG1196)</f>
        <v>-6.2309697803250574E-4</v>
      </c>
      <c r="BN1196" s="22">
        <f t="shared" ref="BN1196" si="11921">BB1196*BI1193+BD1196*BI1196-BC1196*BJ1193-BE1196*BJ1196</f>
        <v>-0.99881597127554556</v>
      </c>
      <c r="BO1196" s="23">
        <f t="shared" ref="BO1196" si="11922">(BB1196*BJ1193+BC1196*BI1193+BD1196*BJ1196+BE1196*BI1196)</f>
        <v>0</v>
      </c>
      <c r="BQ1196" s="38">
        <f t="shared" ref="BQ1196" si="11923">(180/PI())*ATAN(-1*(($BL$8*BM1193+BO1193+$BL$8*BM1196+BO1196)/($BL$8*BL1193+BN1193+$BL$8*BL1196+BN1196)))</f>
        <v>-62.716021340577342</v>
      </c>
      <c r="BS1196" s="67">
        <f t="shared" ref="BS1196" si="11924">20*LOG(((($BL$8*BL1193+BN1193-$BL$8*BL1196-BN1196)^2+($BL$8*BM1193+BO1193-$BL$8*BM1196-BO1196)^2)/(($BL$8*BL1193+BN1193+$BL$8*BL1196+BN1196)^2+($BL$8*BM1193+BO1193+$BL$8*BM1196+BO1196)^2))^0.5)</f>
        <v>-1.0272475405134891</v>
      </c>
      <c r="BT1196" s="65"/>
      <c r="BU1196" s="28"/>
      <c r="BV1196" s="28"/>
      <c r="BW1196" s="28"/>
      <c r="BX1196" s="28"/>
    </row>
    <row r="1197" spans="2:76" ht="18.649999999999999" customHeight="1">
      <c r="BS1197" s="32"/>
    </row>
    <row r="1198" spans="2:76" ht="18.649999999999999" customHeight="1" thickBot="1">
      <c r="D1198" s="8"/>
      <c r="E1198" s="8" t="s">
        <v>93</v>
      </c>
      <c r="F1198" s="8"/>
      <c r="G1198" s="8"/>
      <c r="H1198" s="8"/>
      <c r="I1198" s="8"/>
      <c r="J1198" s="8" t="s">
        <v>94</v>
      </c>
      <c r="K1198" s="8"/>
      <c r="L1198" s="8"/>
      <c r="M1198" s="8"/>
      <c r="N1198" s="8"/>
      <c r="O1198" s="8" t="s">
        <v>95</v>
      </c>
      <c r="P1198" s="8"/>
      <c r="Q1198" s="8"/>
      <c r="R1198" s="8"/>
      <c r="S1198" s="8"/>
      <c r="T1198" s="8" t="s">
        <v>96</v>
      </c>
      <c r="U1198" s="8"/>
      <c r="V1198" s="8"/>
      <c r="W1198" s="8"/>
      <c r="X1198" s="8"/>
      <c r="Y1198" s="8" t="s">
        <v>97</v>
      </c>
      <c r="Z1198" s="8"/>
      <c r="AA1198" s="8"/>
      <c r="AB1198" s="8"/>
      <c r="AC1198" s="8"/>
      <c r="AD1198" s="8" t="s">
        <v>98</v>
      </c>
      <c r="AE1198" s="8"/>
      <c r="AF1198" s="8"/>
      <c r="AG1198" s="8"/>
      <c r="AH1198" s="8"/>
      <c r="AI1198" s="8" t="s">
        <v>99</v>
      </c>
      <c r="AJ1198" s="8"/>
      <c r="AK1198" s="8"/>
      <c r="AL1198" s="8"/>
      <c r="AM1198" s="8"/>
      <c r="AN1198" s="8" t="s">
        <v>96</v>
      </c>
      <c r="AO1198" s="8"/>
      <c r="AP1198" s="8"/>
      <c r="AQ1198" s="8"/>
      <c r="AR1198" s="8"/>
      <c r="AS1198" s="8" t="s">
        <v>100</v>
      </c>
      <c r="AT1198" s="8"/>
      <c r="AU1198" s="8"/>
      <c r="AV1198" s="8"/>
      <c r="AW1198" s="8"/>
      <c r="AX1198" s="8" t="s">
        <v>94</v>
      </c>
      <c r="AY1198" s="8"/>
      <c r="AZ1198" s="8"/>
      <c r="BA1198" s="8"/>
      <c r="BB1198" s="8"/>
      <c r="BC1198" s="8" t="s">
        <v>101</v>
      </c>
      <c r="BD1198" s="8"/>
      <c r="BE1198" s="8"/>
      <c r="BF1198" s="8"/>
      <c r="BG1198" s="8"/>
      <c r="BH1198" s="8" t="s">
        <v>96</v>
      </c>
      <c r="BI1198" s="8"/>
      <c r="BJ1198" s="8"/>
      <c r="BK1198" s="8"/>
      <c r="BL1198" s="8"/>
      <c r="BM1198" s="8" t="s">
        <v>102</v>
      </c>
      <c r="BN1198" s="8"/>
      <c r="BO1198" s="8"/>
      <c r="BP1198" s="8"/>
    </row>
    <row r="1199" spans="2:76" ht="18.649999999999999" customHeight="1" thickBot="1">
      <c r="B1199" s="16"/>
      <c r="D1199" s="250" t="s">
        <v>22</v>
      </c>
      <c r="E1199" s="251"/>
      <c r="F1199" s="252" t="s">
        <v>23</v>
      </c>
      <c r="G1199" s="253"/>
      <c r="H1199" s="123"/>
      <c r="I1199" s="242" t="s">
        <v>1</v>
      </c>
      <c r="J1199" s="243"/>
      <c r="K1199" s="244" t="s">
        <v>2</v>
      </c>
      <c r="L1199" s="245"/>
      <c r="M1199" s="123"/>
      <c r="N1199" s="242" t="s">
        <v>43</v>
      </c>
      <c r="O1199" s="243"/>
      <c r="P1199" s="244" t="s">
        <v>44</v>
      </c>
      <c r="Q1199" s="245"/>
      <c r="R1199" s="123"/>
      <c r="S1199" s="242" t="s">
        <v>32</v>
      </c>
      <c r="T1199" s="243"/>
      <c r="U1199" s="244" t="s">
        <v>33</v>
      </c>
      <c r="V1199" s="245"/>
      <c r="W1199" s="123"/>
      <c r="X1199" s="242" t="s">
        <v>45</v>
      </c>
      <c r="Y1199" s="243"/>
      <c r="Z1199" s="244" t="s">
        <v>46</v>
      </c>
      <c r="AA1199" s="245"/>
      <c r="AB1199" s="127"/>
      <c r="AC1199" s="242" t="s">
        <v>62</v>
      </c>
      <c r="AD1199" s="243"/>
      <c r="AE1199" s="244" t="s">
        <v>3</v>
      </c>
      <c r="AF1199" s="245"/>
      <c r="AG1199" s="123"/>
      <c r="AH1199" s="242" t="s">
        <v>76</v>
      </c>
      <c r="AI1199" s="243"/>
      <c r="AJ1199" s="244" t="s">
        <v>77</v>
      </c>
      <c r="AK1199" s="245"/>
      <c r="AL1199" s="127"/>
      <c r="AM1199" s="242" t="s">
        <v>64</v>
      </c>
      <c r="AN1199" s="243"/>
      <c r="AO1199" s="244" t="s">
        <v>65</v>
      </c>
      <c r="AP1199" s="245"/>
      <c r="AQ1199" s="123"/>
      <c r="AR1199" s="242" t="s">
        <v>80</v>
      </c>
      <c r="AS1199" s="243"/>
      <c r="AT1199" s="244" t="s">
        <v>81</v>
      </c>
      <c r="AU1199" s="245"/>
      <c r="AV1199" s="127"/>
      <c r="AW1199" s="242" t="s">
        <v>68</v>
      </c>
      <c r="AX1199" s="243"/>
      <c r="AY1199" s="244" t="s">
        <v>69</v>
      </c>
      <c r="AZ1199" s="245"/>
      <c r="BA1199" s="123"/>
      <c r="BB1199" s="246" t="s">
        <v>84</v>
      </c>
      <c r="BC1199" s="247"/>
      <c r="BD1199" s="248" t="s">
        <v>85</v>
      </c>
      <c r="BE1199" s="249"/>
      <c r="BF1199" s="127"/>
      <c r="BG1199" s="242" t="s">
        <v>72</v>
      </c>
      <c r="BH1199" s="243"/>
      <c r="BI1199" s="244" t="s">
        <v>73</v>
      </c>
      <c r="BJ1199" s="245"/>
      <c r="BK1199" s="123"/>
      <c r="BL1199" s="242" t="s">
        <v>88</v>
      </c>
      <c r="BM1199" s="243"/>
      <c r="BN1199" s="244" t="s">
        <v>89</v>
      </c>
      <c r="BO1199" s="245"/>
      <c r="BP1199" s="123"/>
      <c r="BQ1199" s="19" t="s">
        <v>165</v>
      </c>
      <c r="BS1199" s="63" t="s">
        <v>120</v>
      </c>
      <c r="BT1199" s="4"/>
      <c r="BU1199" s="28"/>
      <c r="BV1199" s="28"/>
      <c r="BW1199" s="28"/>
      <c r="BX1199" s="28"/>
    </row>
    <row r="1200" spans="2:76" ht="18.649999999999999" customHeight="1" thickTop="1" thickBot="1">
      <c r="B1200" s="39">
        <v>3.36</v>
      </c>
      <c r="D1200" s="25">
        <f t="shared" ref="D1200" si="11925">COS($F$8*$B1200)</f>
        <v>0.43938483734636763</v>
      </c>
      <c r="E1200" s="26">
        <v>0</v>
      </c>
      <c r="F1200" s="10">
        <v>0</v>
      </c>
      <c r="G1200" s="85">
        <f t="shared" ref="G1200" si="11926">$E$8*SIN($B1200*$F$8)</f>
        <v>2.694896785109024</v>
      </c>
      <c r="I1200" s="21">
        <v>1</v>
      </c>
      <c r="J1200" s="24">
        <v>0</v>
      </c>
      <c r="K1200" s="22">
        <v>0</v>
      </c>
      <c r="L1200" s="23">
        <v>0</v>
      </c>
      <c r="N1200" s="21">
        <f t="shared" ref="N1200" si="11927">D1200*I1200+F1200*I1203-E1200*J1200-G1200*J1203</f>
        <v>2.5056535810848257</v>
      </c>
      <c r="O1200" s="24">
        <f t="shared" ref="O1200" si="11928">(D1200*J1200+E1200*I1200+F1200*J1203+G1200*I1203)</f>
        <v>0</v>
      </c>
      <c r="P1200" s="22">
        <f t="shared" ref="P1200" si="11929">D1200*K1200+F1200*K1203-E1200*L1200-G1200*L1203</f>
        <v>0</v>
      </c>
      <c r="Q1200" s="23">
        <f t="shared" ref="Q1200" si="11930">(D1200*L1200+E1200*K1200+F1200*L1203+G1200*K1203)</f>
        <v>2.694896785109024</v>
      </c>
      <c r="S1200" s="25">
        <f t="shared" ref="S1200" si="11931">COS($U$8*$B1200)</f>
        <v>-0.36774243112626992</v>
      </c>
      <c r="T1200" s="26">
        <v>0</v>
      </c>
      <c r="U1200" s="10">
        <v>0</v>
      </c>
      <c r="V1200" s="85">
        <f t="shared" ref="V1200" si="11932">$T$8*SIN($B1200*$U$8)</f>
        <v>2.7897830630972127</v>
      </c>
      <c r="X1200" s="21">
        <f t="shared" ref="X1200" si="11933">N1200*S1200+P1200*S1203-O1200*T1200-Q1200*T1203</f>
        <v>-1.7567881847897429</v>
      </c>
      <c r="Y1200" s="24">
        <f t="shared" ref="Y1200" si="11934">(N1200*T1200+O1200*S1200+P1200*T1203+Q1200*S1203)</f>
        <v>0</v>
      </c>
      <c r="Z1200" s="22">
        <f t="shared" ref="Z1200" si="11935">N1200*U1200+P1200*U1203-O1200*V1200-Q1200*V1203</f>
        <v>0</v>
      </c>
      <c r="AA1200" s="23">
        <f t="shared" ref="AA1200" si="11936">(N1200*V1200+O1200*U1200+P1200*V1203+Q1200*U1203)</f>
        <v>5.9992020271089634</v>
      </c>
      <c r="AB1200" s="8"/>
      <c r="AC1200" s="21">
        <v>1</v>
      </c>
      <c r="AD1200" s="24">
        <v>0</v>
      </c>
      <c r="AE1200" s="22">
        <v>0</v>
      </c>
      <c r="AF1200" s="23">
        <v>0</v>
      </c>
      <c r="AH1200" s="21">
        <f t="shared" ref="AH1200" si="11937">X1200*AC1200+Z1200*AC1203-Y1200*AD1200-AA1200*AD1203</f>
        <v>0.85410625076775215</v>
      </c>
      <c r="AI1200" s="24">
        <f t="shared" ref="AI1200" si="11938">(X1200*AD1200+Y1200*AC1200+Z1200*AD1203+AA1200*AC1203)</f>
        <v>0</v>
      </c>
      <c r="AJ1200" s="22">
        <f t="shared" ref="AJ1200" si="11939">X1200*AE1200+Z1200*AE1203-Y1200*AF1200-AA1200*AF1203</f>
        <v>0</v>
      </c>
      <c r="AK1200" s="23">
        <f t="shared" ref="AK1200" si="11940">(X1200*AF1200+Y1200*AE1200+Z1200*AF1203+AA1200*AE1203)</f>
        <v>5.9992020271089634</v>
      </c>
      <c r="AL1200" s="8"/>
      <c r="AM1200" s="25">
        <f t="shared" ref="AM1200" si="11941">COS($AO$8*$B1200)</f>
        <v>-0.36774243112626992</v>
      </c>
      <c r="AN1200" s="26">
        <v>0</v>
      </c>
      <c r="AO1200" s="10">
        <v>0</v>
      </c>
      <c r="AP1200" s="85">
        <f t="shared" ref="AP1200" si="11942">$AN$8*SIN($B1200*$AO$8)</f>
        <v>2.7897830630972127</v>
      </c>
      <c r="AR1200" s="21">
        <f t="shared" ref="AR1200" si="11943">AH1200*AM1200+AJ1200*AM1203-AI1200*AN1200-AK1200*AN1203</f>
        <v>-2.1736991321338159</v>
      </c>
      <c r="AS1200" s="24">
        <f t="shared" ref="AS1200" si="11944">(AH1200*AN1200+AI1200*AM1200+AJ1200*AN1203+AK1200*AM1203)</f>
        <v>0</v>
      </c>
      <c r="AT1200" s="22">
        <f t="shared" ref="AT1200" si="11945">AH1200*AO1200+AJ1200*AO1203-AI1200*AP1200-AK1200*AP1203</f>
        <v>0</v>
      </c>
      <c r="AU1200" s="23">
        <f t="shared" ref="AU1200" si="11946">(AH1200*AP1200+AI1200*AO1200+AJ1200*AP1203+AK1200*AO1203)</f>
        <v>0.1766100142106386</v>
      </c>
      <c r="AV1200" s="8"/>
      <c r="AW1200" s="21">
        <v>1</v>
      </c>
      <c r="AX1200" s="24">
        <v>0</v>
      </c>
      <c r="AY1200" s="22">
        <v>0</v>
      </c>
      <c r="AZ1200" s="23">
        <v>0</v>
      </c>
      <c r="BB1200" s="21">
        <f t="shared" ref="BB1200" si="11947">AR1200*AW1200+AT1200*AW1203-AS1200*AX1200-AU1200*AX1203</f>
        <v>-2.0382862457438522</v>
      </c>
      <c r="BC1200" s="24">
        <f t="shared" ref="BC1200" si="11948">(AR1200*AX1200+AS1200*AW1200+AT1200*AX1203+AU1200*AW1203)</f>
        <v>0</v>
      </c>
      <c r="BD1200" s="22">
        <f t="shared" ref="BD1200" si="11949">AR1200*AY1200+AT1200*AY1203-AS1200*AZ1200-AU1200*AZ1203</f>
        <v>0</v>
      </c>
      <c r="BE1200" s="23">
        <f t="shared" ref="BE1200" si="11950">(AR1200*AZ1200+AS1200*AY1200+AT1200*AZ1203+AU1200*AY1203)</f>
        <v>0.1766100142106386</v>
      </c>
      <c r="BF1200" s="8"/>
      <c r="BG1200" s="25">
        <f t="shared" ref="BG1200" si="11951">COS($BI$8*$B1200)</f>
        <v>0.43935243911085814</v>
      </c>
      <c r="BH1200" s="26">
        <v>0</v>
      </c>
      <c r="BI1200" s="10">
        <v>0</v>
      </c>
      <c r="BJ1200" s="85">
        <f t="shared" ref="BJ1200" si="11952">$BH$8*SIN($B1200*$BI$8)</f>
        <v>2.6949443237710975</v>
      </c>
      <c r="BL1200" s="21">
        <f t="shared" ref="BL1200" si="11953">BB1200*BG1200+BD1200*BG1203-BC1200*BH1200-BE1200*BH1203</f>
        <v>-0.94840982870901913</v>
      </c>
      <c r="BM1200" s="24">
        <f t="shared" ref="BM1200" si="11954">(BB1200*BH1200+BC1200*BG1200+BD1200*BH1203+BE1200*BG1203)</f>
        <v>0</v>
      </c>
      <c r="BN1200" s="22">
        <f t="shared" ref="BN1200" si="11955">BB1200*BI1200+BD1200*BI1203-BC1200*BJ1200-BE1200*BJ1203</f>
        <v>0</v>
      </c>
      <c r="BO1200" s="23">
        <f t="shared" ref="BO1200" si="11956">(BB1200*BJ1200+BC1200*BI1200+BD1200*BJ1203+BE1200*BI1203)</f>
        <v>-5.4154739076732481</v>
      </c>
      <c r="BQ1200" s="27">
        <f t="shared" ref="BQ1200" si="11957">20*LOG((2*$BL$8)/(($BL$8*BL1200+BN1200+$BL$8*BL1203+BN1203)^2+($BL$8*BM1200+BO1200+$BL$8*BM1203+BO1203)^2)^0.5)</f>
        <v>-9.1811928271569254</v>
      </c>
      <c r="BS1200" s="64">
        <f t="shared" ref="BS1200" si="11958">((BL1200^2+BM1200^2)/(BL1203^2+BM1203^2))^0.5</f>
        <v>51.126240630767008</v>
      </c>
      <c r="BT1200" s="4"/>
      <c r="BU1200" s="28"/>
      <c r="BV1200" s="28"/>
      <c r="BW1200" s="28"/>
      <c r="BX1200" s="28"/>
    </row>
    <row r="1201" spans="2:76" ht="18.649999999999999" customHeight="1" thickBot="1">
      <c r="D1201" s="25"/>
      <c r="E1201" s="10"/>
      <c r="F1201" s="10"/>
      <c r="G1201" s="31"/>
      <c r="I1201" s="29"/>
      <c r="L1201" s="30"/>
      <c r="N1201" s="29"/>
      <c r="Q1201" s="30"/>
      <c r="S1201" s="29"/>
      <c r="V1201" s="30"/>
      <c r="X1201" s="29"/>
      <c r="AA1201" s="30"/>
      <c r="AC1201" s="29"/>
      <c r="AF1201" s="30"/>
      <c r="AH1201" s="29"/>
      <c r="AK1201" s="30"/>
      <c r="AM1201" s="29"/>
      <c r="AP1201" s="30"/>
      <c r="AR1201" s="29"/>
      <c r="AU1201" s="30"/>
      <c r="AW1201" s="29"/>
      <c r="AZ1201" s="30"/>
      <c r="BB1201" s="29"/>
      <c r="BE1201" s="30"/>
      <c r="BG1201" s="29"/>
      <c r="BJ1201" s="30"/>
      <c r="BL1201" s="29"/>
      <c r="BO1201" s="30"/>
      <c r="BS1201" s="65"/>
      <c r="BT1201" s="65"/>
      <c r="BU1201" s="28"/>
      <c r="BV1201" s="28"/>
      <c r="BW1201" s="28"/>
      <c r="BX1201" s="28"/>
    </row>
    <row r="1202" spans="2:76" ht="18.649999999999999" customHeight="1" thickBot="1">
      <c r="D1202" s="254" t="s">
        <v>24</v>
      </c>
      <c r="E1202" s="255"/>
      <c r="F1202" s="256" t="s">
        <v>25</v>
      </c>
      <c r="G1202" s="257"/>
      <c r="H1202" s="123"/>
      <c r="I1202" s="242" t="s">
        <v>4</v>
      </c>
      <c r="J1202" s="243"/>
      <c r="K1202" s="244" t="s">
        <v>5</v>
      </c>
      <c r="L1202" s="245"/>
      <c r="M1202" s="123"/>
      <c r="N1202" s="242" t="s">
        <v>6</v>
      </c>
      <c r="O1202" s="243"/>
      <c r="P1202" s="244" t="s">
        <v>7</v>
      </c>
      <c r="Q1202" s="245"/>
      <c r="R1202" s="123"/>
      <c r="S1202" s="242" t="s">
        <v>34</v>
      </c>
      <c r="T1202" s="243"/>
      <c r="U1202" s="244" t="s">
        <v>35</v>
      </c>
      <c r="V1202" s="245"/>
      <c r="W1202" s="123"/>
      <c r="X1202" s="242" t="s">
        <v>47</v>
      </c>
      <c r="Y1202" s="243"/>
      <c r="Z1202" s="244" t="s">
        <v>48</v>
      </c>
      <c r="AA1202" s="245"/>
      <c r="AB1202" s="127"/>
      <c r="AC1202" s="242" t="s">
        <v>63</v>
      </c>
      <c r="AD1202" s="243"/>
      <c r="AE1202" s="244" t="s">
        <v>8</v>
      </c>
      <c r="AF1202" s="245"/>
      <c r="AG1202" s="123"/>
      <c r="AH1202" s="242" t="s">
        <v>78</v>
      </c>
      <c r="AI1202" s="243"/>
      <c r="AJ1202" s="244" t="s">
        <v>79</v>
      </c>
      <c r="AK1202" s="245"/>
      <c r="AL1202" s="127"/>
      <c r="AM1202" s="242" t="s">
        <v>67</v>
      </c>
      <c r="AN1202" s="243"/>
      <c r="AO1202" s="244" t="s">
        <v>66</v>
      </c>
      <c r="AP1202" s="245"/>
      <c r="AQ1202" s="123"/>
      <c r="AR1202" s="242" t="s">
        <v>83</v>
      </c>
      <c r="AS1202" s="243"/>
      <c r="AT1202" s="244" t="s">
        <v>82</v>
      </c>
      <c r="AU1202" s="245"/>
      <c r="AV1202" s="127"/>
      <c r="AW1202" s="242" t="s">
        <v>71</v>
      </c>
      <c r="AX1202" s="243"/>
      <c r="AY1202" s="244" t="s">
        <v>70</v>
      </c>
      <c r="AZ1202" s="245"/>
      <c r="BA1202" s="123"/>
      <c r="BB1202" s="124" t="s">
        <v>87</v>
      </c>
      <c r="BC1202" s="125"/>
      <c r="BD1202" s="122" t="s">
        <v>86</v>
      </c>
      <c r="BE1202" s="126"/>
      <c r="BF1202" s="127"/>
      <c r="BG1202" s="242" t="s">
        <v>74</v>
      </c>
      <c r="BH1202" s="243"/>
      <c r="BI1202" s="244" t="s">
        <v>75</v>
      </c>
      <c r="BJ1202" s="245"/>
      <c r="BK1202" s="123"/>
      <c r="BL1202" s="242" t="s">
        <v>91</v>
      </c>
      <c r="BM1202" s="243"/>
      <c r="BN1202" s="244" t="s">
        <v>90</v>
      </c>
      <c r="BO1202" s="245"/>
      <c r="BP1202" s="123"/>
      <c r="BQ1202" s="35" t="s">
        <v>166</v>
      </c>
      <c r="BS1202" s="66" t="s">
        <v>121</v>
      </c>
      <c r="BT1202" s="65"/>
      <c r="BU1202" s="28"/>
      <c r="BV1202" s="28"/>
      <c r="BW1202" s="28"/>
      <c r="BX1202" s="28"/>
    </row>
    <row r="1203" spans="2:76" ht="18.649999999999999" customHeight="1" thickTop="1" thickBot="1">
      <c r="D1203" s="15">
        <v>0</v>
      </c>
      <c r="E1203" s="145">
        <f t="shared" ref="E1203" si="11959">(1/$E$8)*SIN($B1200*$F$8)</f>
        <v>0.29943297612322489</v>
      </c>
      <c r="F1203" s="15">
        <f t="shared" ref="F1203" si="11960">COS($F$8*$B1200)</f>
        <v>0.43938483734636763</v>
      </c>
      <c r="G1203" s="37">
        <v>0</v>
      </c>
      <c r="I1203" s="21">
        <v>0</v>
      </c>
      <c r="J1203" s="24">
        <f t="shared" ref="J1203" si="11961">(TAN($K$8*$B1200))/$J$8</f>
        <v>-0.76673390801305419</v>
      </c>
      <c r="K1203" s="22">
        <v>1</v>
      </c>
      <c r="L1203" s="23">
        <v>0</v>
      </c>
      <c r="N1203" s="21">
        <f t="shared" ref="N1203" si="11962">D1203*I1200+F1203*I1203-E1203*J1200-G1203*J1203</f>
        <v>0</v>
      </c>
      <c r="O1203" s="24">
        <f t="shared" ref="O1203" si="11963">(D1203*J1200+E1203*I1200+F1203*J1203+G1203*I1203)</f>
        <v>-3.7458277337035717E-2</v>
      </c>
      <c r="P1203" s="22">
        <f t="shared" ref="P1203" si="11964">D1203*K1200+F1203*K1203-E1203*L1200-G1203*L1203</f>
        <v>0.43938483734636763</v>
      </c>
      <c r="Q1203" s="23">
        <f t="shared" ref="Q1203" si="11965">(D1203*L1200+E1203*K1200+F1203*L1203+G1203*K1203)</f>
        <v>0</v>
      </c>
      <c r="S1203" s="15">
        <v>0</v>
      </c>
      <c r="T1203" s="145">
        <f t="shared" ref="T1203" si="11966">(1/$T$8)*SIN($B1200*$U$8)</f>
        <v>0.30997589589969027</v>
      </c>
      <c r="U1203" s="15">
        <f t="shared" ref="U1203" si="11967">COS($U$8*$B1200)</f>
        <v>-0.36774243112626992</v>
      </c>
      <c r="V1203" s="37">
        <v>0</v>
      </c>
      <c r="X1203" s="21">
        <f t="shared" ref="X1203" si="11968">N1203*S1200+P1203*S1203-O1203*T1200-Q1203*T1203</f>
        <v>0</v>
      </c>
      <c r="Y1203" s="24">
        <f t="shared" ref="Y1203" si="11969">(N1203*T1200+O1203*S1200+P1203*T1203+Q1203*S1203)</f>
        <v>0.14997370657490358</v>
      </c>
      <c r="Z1203" s="22">
        <f t="shared" ref="Z1203" si="11970">N1203*U1200+P1203*U1203-O1203*V1200-Q1203*V1203</f>
        <v>-5.7079980598113519E-2</v>
      </c>
      <c r="AA1203" s="23">
        <f t="shared" ref="AA1203" si="11971">(N1203*V1200+O1203*U1200+P1203*V1203+Q1203*U1203)</f>
        <v>0</v>
      </c>
      <c r="AB1203" s="8"/>
      <c r="AC1203" s="21">
        <v>0</v>
      </c>
      <c r="AD1203" s="24">
        <f t="shared" ref="AD1203" si="11972">(TAN($AE$8*$B1200))/$AD$8</f>
        <v>-0.43520695315135005</v>
      </c>
      <c r="AE1203" s="22">
        <v>1</v>
      </c>
      <c r="AF1203" s="23">
        <v>0</v>
      </c>
      <c r="AH1203" s="21">
        <f t="shared" ref="AH1203" si="11973">X1203*AC1200+Z1203*AC1203-Y1203*AD1200-AA1203*AD1203</f>
        <v>0</v>
      </c>
      <c r="AI1203" s="24">
        <f t="shared" ref="AI1203" si="11974">(X1203*AD1200+Y1203*AC1200+Z1203*AD1203+AA1203*AC1203)</f>
        <v>0.17481531101694675</v>
      </c>
      <c r="AJ1203" s="22">
        <f t="shared" ref="AJ1203" si="11975">X1203*AE1200+Z1203*AE1203-Y1203*AF1200-AA1203*AF1203</f>
        <v>-5.7079980598113519E-2</v>
      </c>
      <c r="AK1203" s="23">
        <f t="shared" ref="AK1203" si="11976">(X1203*AF1200+Y1203*AE1200+Z1203*AF1203+AA1203*AE1203)</f>
        <v>0</v>
      </c>
      <c r="AL1203" s="8"/>
      <c r="AM1203" s="15">
        <v>0</v>
      </c>
      <c r="AN1203" s="85">
        <f t="shared" ref="AN1203" si="11977">(1/$AN$8)*SIN($B1200*$AO$8)</f>
        <v>0.30997589589969027</v>
      </c>
      <c r="AO1203" s="25">
        <f t="shared" ref="AO1203" si="11978">COS($AO$8*$B1200)</f>
        <v>-0.36774243112626992</v>
      </c>
      <c r="AP1203" s="37">
        <v>0</v>
      </c>
      <c r="AR1203" s="21">
        <f t="shared" ref="AR1203" si="11979">AH1203*AM1200+AJ1203*AM1203-AI1203*AN1200-AK1203*AN1203</f>
        <v>0</v>
      </c>
      <c r="AS1203" s="24">
        <f t="shared" ref="AS1203" si="11980">(AH1203*AN1200+AI1203*AM1200+AJ1203*AN1203+AK1203*AM1203)</f>
        <v>-8.1980425595304177E-2</v>
      </c>
      <c r="AT1203" s="22">
        <f t="shared" ref="AT1203" si="11981">AH1203*AO1200+AJ1203*AO1203-AI1203*AP1200-AK1203*AP1203</f>
        <v>-0.46670606301135903</v>
      </c>
      <c r="AU1203" s="23">
        <f t="shared" ref="AU1203" si="11982">(AH1203*AP1200+AI1203*AO1200+AJ1203*AP1203+AK1203*AO1203)</f>
        <v>0</v>
      </c>
      <c r="AV1203" s="8"/>
      <c r="AW1203" s="21">
        <v>0</v>
      </c>
      <c r="AX1203" s="24">
        <f t="shared" ref="AX1203" si="11983">(TAN($AY$8*$B1200))/$AX$8</f>
        <v>-0.76673390801305419</v>
      </c>
      <c r="AY1203" s="22">
        <v>1</v>
      </c>
      <c r="AZ1203" s="23">
        <v>0</v>
      </c>
      <c r="BB1203" s="21">
        <f t="shared" ref="BB1203" si="11984">AR1203*AW1200+AT1203*AW1203-AS1203*AX1200-AU1203*AX1203</f>
        <v>0</v>
      </c>
      <c r="BC1203" s="24">
        <f t="shared" ref="BC1203" si="11985">(AR1203*AX1200+AS1203*AW1200+AT1203*AX1203+AU1203*AW1203)</f>
        <v>0.27585893799078187</v>
      </c>
      <c r="BD1203" s="22">
        <f t="shared" ref="BD1203" si="11986">AR1203*AY1200+AT1203*AY1203-AS1203*AZ1200-AU1203*AZ1203</f>
        <v>-0.46670606301135903</v>
      </c>
      <c r="BE1203" s="23">
        <f t="shared" ref="BE1203" si="11987">(AR1203*AZ1200+AS1203*AY1200+AT1203*AZ1203+AU1203*AY1203)</f>
        <v>0</v>
      </c>
      <c r="BF1203" s="8"/>
      <c r="BG1203" s="15">
        <v>0</v>
      </c>
      <c r="BH1203" s="85">
        <f t="shared" ref="BH1203" si="11988">(1/$BH$8)*SIN($B1200*$BI$8)</f>
        <v>0.2994382581967886</v>
      </c>
      <c r="BI1203" s="25">
        <f t="shared" ref="BI1203" si="11989">COS($BI$8*$B1200)</f>
        <v>0.43935243911085814</v>
      </c>
      <c r="BJ1203" s="37">
        <v>0</v>
      </c>
      <c r="BL1203" s="21">
        <f t="shared" ref="BL1203" si="11990">BB1203*BG1200+BD1203*BG1203-BC1203*BH1200-BE1203*BH1203</f>
        <v>0</v>
      </c>
      <c r="BM1203" s="24">
        <f t="shared" ref="BM1203" si="11991">(BB1203*BH1200+BC1203*BG1200+BD1203*BH1203+BE1203*BG1203)</f>
        <v>-1.8550353341221029E-2</v>
      </c>
      <c r="BN1203" s="22">
        <f t="shared" ref="BN1203" si="11992">BB1203*BI1200+BD1203*BI1203-BC1203*BJ1200-BE1203*BJ1203</f>
        <v>-0.94847292623164725</v>
      </c>
      <c r="BO1203" s="23">
        <f t="shared" ref="BO1203" si="11993">(BB1203*BJ1200+BC1203*BI1200+BD1203*BJ1203+BE1203*BI1203)</f>
        <v>0</v>
      </c>
      <c r="BQ1203" s="38">
        <f t="shared" ref="BQ1203" si="11994">(180/PI())*ATAN(-1*(($BL$8*BM1200+BO1200+$BL$8*BM1203+BO1203)/($BL$8*BL1200+BN1200+$BL$8*BL1203+BN1203)))</f>
        <v>-70.757175258917997</v>
      </c>
      <c r="BS1203" s="67">
        <f t="shared" ref="BS1203" si="11995">20*LOG(((($BL$8*BL1200+BN1200-$BL$8*BL1203-BN1203)^2+($BL$8*BM1200+BO1200-$BL$8*BM1203-BO1203)^2)/(($BL$8*BL1200+BN1200+$BL$8*BL1203+BN1203)^2+($BL$8*BM1200+BO1200+$BL$8*BM1203+BO1203)^2))^0.5)</f>
        <v>-0.55886741047082023</v>
      </c>
      <c r="BT1203" s="65"/>
      <c r="BU1203" s="28"/>
      <c r="BV1203" s="28"/>
      <c r="BW1203" s="28"/>
      <c r="BX1203" s="28"/>
    </row>
    <row r="1204" spans="2:76" ht="18.649999999999999" customHeight="1">
      <c r="BS1204" s="32"/>
    </row>
    <row r="1205" spans="2:76" ht="18.649999999999999" customHeight="1" thickBot="1">
      <c r="D1205" s="8"/>
      <c r="E1205" s="8" t="s">
        <v>93</v>
      </c>
      <c r="F1205" s="8"/>
      <c r="G1205" s="8"/>
      <c r="H1205" s="8"/>
      <c r="I1205" s="8"/>
      <c r="J1205" s="8" t="s">
        <v>94</v>
      </c>
      <c r="K1205" s="8"/>
      <c r="L1205" s="8"/>
      <c r="M1205" s="8"/>
      <c r="N1205" s="8"/>
      <c r="O1205" s="8" t="s">
        <v>95</v>
      </c>
      <c r="P1205" s="8"/>
      <c r="Q1205" s="8"/>
      <c r="R1205" s="8"/>
      <c r="S1205" s="8"/>
      <c r="T1205" s="8" t="s">
        <v>96</v>
      </c>
      <c r="U1205" s="8"/>
      <c r="V1205" s="8"/>
      <c r="W1205" s="8"/>
      <c r="X1205" s="8"/>
      <c r="Y1205" s="8" t="s">
        <v>97</v>
      </c>
      <c r="Z1205" s="8"/>
      <c r="AA1205" s="8"/>
      <c r="AB1205" s="8"/>
      <c r="AC1205" s="8"/>
      <c r="AD1205" s="8" t="s">
        <v>98</v>
      </c>
      <c r="AE1205" s="8"/>
      <c r="AF1205" s="8"/>
      <c r="AG1205" s="8"/>
      <c r="AH1205" s="8"/>
      <c r="AI1205" s="8" t="s">
        <v>99</v>
      </c>
      <c r="AJ1205" s="8"/>
      <c r="AK1205" s="8"/>
      <c r="AL1205" s="8"/>
      <c r="AM1205" s="8"/>
      <c r="AN1205" s="8" t="s">
        <v>96</v>
      </c>
      <c r="AO1205" s="8"/>
      <c r="AP1205" s="8"/>
      <c r="AQ1205" s="8"/>
      <c r="AR1205" s="8"/>
      <c r="AS1205" s="8" t="s">
        <v>100</v>
      </c>
      <c r="AT1205" s="8"/>
      <c r="AU1205" s="8"/>
      <c r="AV1205" s="8"/>
      <c r="AW1205" s="8"/>
      <c r="AX1205" s="8" t="s">
        <v>94</v>
      </c>
      <c r="AY1205" s="8"/>
      <c r="AZ1205" s="8"/>
      <c r="BA1205" s="8"/>
      <c r="BB1205" s="8"/>
      <c r="BC1205" s="8" t="s">
        <v>101</v>
      </c>
      <c r="BD1205" s="8"/>
      <c r="BE1205" s="8"/>
      <c r="BF1205" s="8"/>
      <c r="BG1205" s="8"/>
      <c r="BH1205" s="8" t="s">
        <v>96</v>
      </c>
      <c r="BI1205" s="8"/>
      <c r="BJ1205" s="8"/>
      <c r="BK1205" s="8"/>
      <c r="BL1205" s="8"/>
      <c r="BM1205" s="8" t="s">
        <v>102</v>
      </c>
      <c r="BN1205" s="8"/>
      <c r="BO1205" s="8"/>
      <c r="BP1205" s="8"/>
    </row>
    <row r="1206" spans="2:76" ht="18.649999999999999" customHeight="1" thickBot="1">
      <c r="B1206" s="16"/>
      <c r="D1206" s="250" t="s">
        <v>22</v>
      </c>
      <c r="E1206" s="251"/>
      <c r="F1206" s="252" t="s">
        <v>23</v>
      </c>
      <c r="G1206" s="253"/>
      <c r="H1206" s="123"/>
      <c r="I1206" s="242" t="s">
        <v>1</v>
      </c>
      <c r="J1206" s="243"/>
      <c r="K1206" s="244" t="s">
        <v>2</v>
      </c>
      <c r="L1206" s="245"/>
      <c r="M1206" s="123"/>
      <c r="N1206" s="242" t="s">
        <v>43</v>
      </c>
      <c r="O1206" s="243"/>
      <c r="P1206" s="244" t="s">
        <v>44</v>
      </c>
      <c r="Q1206" s="245"/>
      <c r="R1206" s="123"/>
      <c r="S1206" s="242" t="s">
        <v>32</v>
      </c>
      <c r="T1206" s="243"/>
      <c r="U1206" s="244" t="s">
        <v>33</v>
      </c>
      <c r="V1206" s="245"/>
      <c r="W1206" s="123"/>
      <c r="X1206" s="242" t="s">
        <v>45</v>
      </c>
      <c r="Y1206" s="243"/>
      <c r="Z1206" s="244" t="s">
        <v>46</v>
      </c>
      <c r="AA1206" s="245"/>
      <c r="AB1206" s="127"/>
      <c r="AC1206" s="242" t="s">
        <v>62</v>
      </c>
      <c r="AD1206" s="243"/>
      <c r="AE1206" s="244" t="s">
        <v>3</v>
      </c>
      <c r="AF1206" s="245"/>
      <c r="AG1206" s="123"/>
      <c r="AH1206" s="242" t="s">
        <v>76</v>
      </c>
      <c r="AI1206" s="243"/>
      <c r="AJ1206" s="244" t="s">
        <v>77</v>
      </c>
      <c r="AK1206" s="245"/>
      <c r="AL1206" s="127"/>
      <c r="AM1206" s="242" t="s">
        <v>64</v>
      </c>
      <c r="AN1206" s="243"/>
      <c r="AO1206" s="244" t="s">
        <v>65</v>
      </c>
      <c r="AP1206" s="245"/>
      <c r="AQ1206" s="123"/>
      <c r="AR1206" s="242" t="s">
        <v>80</v>
      </c>
      <c r="AS1206" s="243"/>
      <c r="AT1206" s="244" t="s">
        <v>81</v>
      </c>
      <c r="AU1206" s="245"/>
      <c r="AV1206" s="127"/>
      <c r="AW1206" s="242" t="s">
        <v>68</v>
      </c>
      <c r="AX1206" s="243"/>
      <c r="AY1206" s="244" t="s">
        <v>69</v>
      </c>
      <c r="AZ1206" s="245"/>
      <c r="BA1206" s="123"/>
      <c r="BB1206" s="246" t="s">
        <v>84</v>
      </c>
      <c r="BC1206" s="247"/>
      <c r="BD1206" s="248" t="s">
        <v>85</v>
      </c>
      <c r="BE1206" s="249"/>
      <c r="BF1206" s="127"/>
      <c r="BG1206" s="242" t="s">
        <v>72</v>
      </c>
      <c r="BH1206" s="243"/>
      <c r="BI1206" s="244" t="s">
        <v>73</v>
      </c>
      <c r="BJ1206" s="245"/>
      <c r="BK1206" s="123"/>
      <c r="BL1206" s="242" t="s">
        <v>88</v>
      </c>
      <c r="BM1206" s="243"/>
      <c r="BN1206" s="244" t="s">
        <v>89</v>
      </c>
      <c r="BO1206" s="245"/>
      <c r="BP1206" s="123"/>
      <c r="BQ1206" s="19" t="s">
        <v>165</v>
      </c>
      <c r="BS1206" s="63" t="s">
        <v>120</v>
      </c>
      <c r="BT1206" s="4"/>
      <c r="BU1206" s="28"/>
      <c r="BV1206" s="28"/>
      <c r="BW1206" s="28"/>
      <c r="BX1206" s="28"/>
    </row>
    <row r="1207" spans="2:76" ht="18.649999999999999" customHeight="1" thickTop="1" thickBot="1">
      <c r="B1207" s="39">
        <v>3.38</v>
      </c>
      <c r="D1207" s="25">
        <f t="shared" ref="D1207" si="11996">COS($F$8*$B1207)</f>
        <v>0.4334085452187561</v>
      </c>
      <c r="E1207" s="26">
        <v>0</v>
      </c>
      <c r="F1207" s="10">
        <v>0</v>
      </c>
      <c r="G1207" s="85">
        <f t="shared" ref="G1207" si="11997">$E$8*SIN($B1207*$F$8)</f>
        <v>2.7035926646560968</v>
      </c>
      <c r="I1207" s="21">
        <v>1</v>
      </c>
      <c r="J1207" s="24">
        <v>0</v>
      </c>
      <c r="K1207" s="22">
        <v>0</v>
      </c>
      <c r="L1207" s="23">
        <v>0</v>
      </c>
      <c r="N1207" s="21">
        <f t="shared" ref="N1207" si="11998">D1207*I1207+F1207*I1210-E1207*J1207-G1207*J1210</f>
        <v>2.4285536861933532</v>
      </c>
      <c r="O1207" s="24">
        <f t="shared" ref="O1207" si="11999">(D1207*J1207+E1207*I1207+F1207*J1210+G1207*I1210)</f>
        <v>0</v>
      </c>
      <c r="P1207" s="22">
        <f t="shared" ref="P1207" si="12000">D1207*K1207+F1207*K1210-E1207*L1207-G1207*L1210</f>
        <v>0</v>
      </c>
      <c r="Q1207" s="23">
        <f t="shared" ref="Q1207" si="12001">(D1207*L1207+E1207*K1207+F1207*L1210+G1207*K1210)</f>
        <v>2.7035926646560968</v>
      </c>
      <c r="S1207" s="25">
        <f t="shared" ref="S1207" si="12002">COS($U$8*$B1207)</f>
        <v>-0.37849676611668942</v>
      </c>
      <c r="T1207" s="26">
        <v>0</v>
      </c>
      <c r="U1207" s="10">
        <v>0</v>
      </c>
      <c r="V1207" s="85">
        <f t="shared" ref="V1207" si="12003">$T$8*SIN($B1207*$U$8)</f>
        <v>2.7768078403722631</v>
      </c>
      <c r="X1207" s="21">
        <f t="shared" ref="X1207" si="12004">N1207*S1207+P1207*S1210-O1207*T1207-Q1207*T1210</f>
        <v>-1.7533505286082818</v>
      </c>
      <c r="Y1207" s="24">
        <f t="shared" ref="Y1207" si="12005">(N1207*T1207+O1207*S1207+P1207*T1210+Q1207*S1210)</f>
        <v>0</v>
      </c>
      <c r="Z1207" s="22">
        <f t="shared" ref="Z1207" si="12006">N1207*U1207+P1207*U1210-O1207*V1207-Q1207*V1210</f>
        <v>0</v>
      </c>
      <c r="AA1207" s="23">
        <f t="shared" ref="AA1207" si="12007">(N1207*V1207+O1207*U1207+P1207*V1210+Q1207*U1210)</f>
        <v>5.720325836117528</v>
      </c>
      <c r="AB1207" s="8"/>
      <c r="AC1207" s="21">
        <v>1</v>
      </c>
      <c r="AD1207" s="24">
        <v>0</v>
      </c>
      <c r="AE1207" s="22">
        <v>0</v>
      </c>
      <c r="AF1207" s="23">
        <v>0</v>
      </c>
      <c r="AH1207" s="21">
        <f t="shared" ref="AH1207" si="12008">X1207*AC1207+Z1207*AC1210-Y1207*AD1207-AA1207*AD1210</f>
        <v>0.5856599891674783</v>
      </c>
      <c r="AI1207" s="24">
        <f t="shared" ref="AI1207" si="12009">(X1207*AD1207+Y1207*AC1207+Z1207*AD1210+AA1207*AC1210)</f>
        <v>0</v>
      </c>
      <c r="AJ1207" s="22">
        <f t="shared" ref="AJ1207" si="12010">X1207*AE1207+Z1207*AE1210-Y1207*AF1207-AA1207*AF1210</f>
        <v>0</v>
      </c>
      <c r="AK1207" s="23">
        <f t="shared" ref="AK1207" si="12011">(X1207*AF1207+Y1207*AE1207+Z1207*AF1210+AA1207*AE1210)</f>
        <v>5.720325836117528</v>
      </c>
      <c r="AL1207" s="8"/>
      <c r="AM1207" s="25">
        <f t="shared" ref="AM1207" si="12012">COS($AO$8*$B1207)</f>
        <v>-0.37849676611668942</v>
      </c>
      <c r="AN1207" s="26">
        <v>0</v>
      </c>
      <c r="AO1207" s="10">
        <v>0</v>
      </c>
      <c r="AP1207" s="85">
        <f t="shared" ref="AP1207" si="12013">$AN$8*SIN($B1207*$AO$8)</f>
        <v>2.7768078403722631</v>
      </c>
      <c r="AR1207" s="21">
        <f t="shared" ref="AR1207" si="12014">AH1207*AM1207+AJ1207*AM1210-AI1207*AN1207-AK1207*AN1210</f>
        <v>-1.9865865931899565</v>
      </c>
      <c r="AS1207" s="24">
        <f t="shared" ref="AS1207" si="12015">(AH1207*AN1207+AI1207*AM1207+AJ1207*AN1210+AK1207*AM1210)</f>
        <v>0</v>
      </c>
      <c r="AT1207" s="22">
        <f t="shared" ref="AT1207" si="12016">AH1207*AO1207+AJ1207*AO1210-AI1207*AP1207-AK1207*AP1210</f>
        <v>0</v>
      </c>
      <c r="AU1207" s="23">
        <f t="shared" ref="AU1207" si="12017">(AH1207*AP1207+AI1207*AO1207+AJ1207*AP1210+AK1207*AO1210)</f>
        <v>-0.53885958039164317</v>
      </c>
      <c r="AV1207" s="8"/>
      <c r="AW1207" s="21">
        <v>1</v>
      </c>
      <c r="AX1207" s="24">
        <v>0</v>
      </c>
      <c r="AY1207" s="22">
        <v>0</v>
      </c>
      <c r="AZ1207" s="23">
        <v>0</v>
      </c>
      <c r="BB1207" s="21">
        <f t="shared" ref="BB1207" si="12018">AR1207*AW1207+AT1207*AW1210-AS1207*AX1207-AU1207*AX1210</f>
        <v>-2.3842437874636184</v>
      </c>
      <c r="BC1207" s="24">
        <f t="shared" ref="BC1207" si="12019">(AR1207*AX1207+AS1207*AW1207+AT1207*AX1210+AU1207*AW1210)</f>
        <v>0</v>
      </c>
      <c r="BD1207" s="22">
        <f t="shared" ref="BD1207" si="12020">AR1207*AY1207+AT1207*AY1210-AS1207*AZ1207-AU1207*AZ1210</f>
        <v>0</v>
      </c>
      <c r="BE1207" s="23">
        <f t="shared" ref="BE1207" si="12021">(AR1207*AZ1207+AS1207*AY1207+AT1207*AZ1210+AU1207*AY1210)</f>
        <v>-0.53885958039164317</v>
      </c>
      <c r="BF1207" s="8"/>
      <c r="BG1207" s="25">
        <f t="shared" ref="BG1207" si="12022">COS($BI$8*$B1207)</f>
        <v>0.43337584897501491</v>
      </c>
      <c r="BH1207" s="26">
        <v>0</v>
      </c>
      <c r="BI1207" s="10">
        <v>0</v>
      </c>
      <c r="BJ1207" s="85">
        <f t="shared" ref="BJ1207" si="12023">$BH$8*SIN($B1207*$BI$8)</f>
        <v>2.7036398358003728</v>
      </c>
      <c r="BL1207" s="21">
        <f t="shared" ref="BL1207" si="12024">BB1207*BG1207+BD1207*BG1210-BC1207*BH1207-BE1207*BH1210</f>
        <v>-0.87139787250550393</v>
      </c>
      <c r="BM1207" s="24">
        <f t="shared" ref="BM1207" si="12025">(BB1207*BH1207+BC1207*BG1207+BD1207*BH1210+BE1207*BG1210)</f>
        <v>0</v>
      </c>
      <c r="BN1207" s="22">
        <f t="shared" ref="BN1207" si="12026">BB1207*BI1207+BD1207*BI1210-BC1207*BJ1207-BE1207*BJ1210</f>
        <v>0</v>
      </c>
      <c r="BO1207" s="23">
        <f t="shared" ref="BO1207" si="12027">(BB1207*BJ1207+BC1207*BI1207+BD1207*BJ1210+BE1207*BI1210)</f>
        <v>-6.6796652101767444</v>
      </c>
      <c r="BQ1207" s="27">
        <f t="shared" ref="BQ1207" si="12028">20*LOG((2*$BL$8)/(($BL$8*BL1207+BN1207+$BL$8*BL1210+BN1210)^2+($BL$8*BM1207+BO1207+$BL$8*BM1210+BO1210)^2)^0.5)</f>
        <v>-10.804282965862024</v>
      </c>
      <c r="BS1207" s="64">
        <f t="shared" ref="BS1207" si="12029">((BL1207^2+BM1207^2)/(BL1210^2+BM1210^2))^0.5</f>
        <v>24.192334841754409</v>
      </c>
      <c r="BT1207" s="4"/>
      <c r="BU1207" s="28"/>
      <c r="BV1207" s="28"/>
      <c r="BW1207" s="28"/>
      <c r="BX1207" s="28"/>
    </row>
    <row r="1208" spans="2:76" ht="18.649999999999999" customHeight="1" thickBot="1">
      <c r="D1208" s="25"/>
      <c r="E1208" s="10"/>
      <c r="F1208" s="10"/>
      <c r="G1208" s="31"/>
      <c r="I1208" s="29"/>
      <c r="L1208" s="30"/>
      <c r="N1208" s="29"/>
      <c r="Q1208" s="30"/>
      <c r="S1208" s="29"/>
      <c r="V1208" s="30"/>
      <c r="X1208" s="29"/>
      <c r="AA1208" s="30"/>
      <c r="AC1208" s="29"/>
      <c r="AF1208" s="30"/>
      <c r="AH1208" s="29"/>
      <c r="AK1208" s="30"/>
      <c r="AM1208" s="29"/>
      <c r="AP1208" s="30"/>
      <c r="AR1208" s="29"/>
      <c r="AU1208" s="30"/>
      <c r="AW1208" s="29"/>
      <c r="AZ1208" s="30"/>
      <c r="BB1208" s="29"/>
      <c r="BE1208" s="30"/>
      <c r="BG1208" s="29"/>
      <c r="BJ1208" s="30"/>
      <c r="BL1208" s="29"/>
      <c r="BO1208" s="30"/>
      <c r="BS1208" s="65"/>
      <c r="BT1208" s="65"/>
      <c r="BU1208" s="28"/>
      <c r="BV1208" s="28"/>
      <c r="BW1208" s="28"/>
      <c r="BX1208" s="28"/>
    </row>
    <row r="1209" spans="2:76" ht="18.649999999999999" customHeight="1" thickBot="1">
      <c r="D1209" s="254" t="s">
        <v>24</v>
      </c>
      <c r="E1209" s="255"/>
      <c r="F1209" s="256" t="s">
        <v>25</v>
      </c>
      <c r="G1209" s="257"/>
      <c r="H1209" s="123"/>
      <c r="I1209" s="242" t="s">
        <v>4</v>
      </c>
      <c r="J1209" s="243"/>
      <c r="K1209" s="244" t="s">
        <v>5</v>
      </c>
      <c r="L1209" s="245"/>
      <c r="M1209" s="123"/>
      <c r="N1209" s="242" t="s">
        <v>6</v>
      </c>
      <c r="O1209" s="243"/>
      <c r="P1209" s="244" t="s">
        <v>7</v>
      </c>
      <c r="Q1209" s="245"/>
      <c r="R1209" s="123"/>
      <c r="S1209" s="242" t="s">
        <v>34</v>
      </c>
      <c r="T1209" s="243"/>
      <c r="U1209" s="244" t="s">
        <v>35</v>
      </c>
      <c r="V1209" s="245"/>
      <c r="W1209" s="123"/>
      <c r="X1209" s="242" t="s">
        <v>47</v>
      </c>
      <c r="Y1209" s="243"/>
      <c r="Z1209" s="244" t="s">
        <v>48</v>
      </c>
      <c r="AA1209" s="245"/>
      <c r="AB1209" s="127"/>
      <c r="AC1209" s="242" t="s">
        <v>63</v>
      </c>
      <c r="AD1209" s="243"/>
      <c r="AE1209" s="244" t="s">
        <v>8</v>
      </c>
      <c r="AF1209" s="245"/>
      <c r="AG1209" s="123"/>
      <c r="AH1209" s="242" t="s">
        <v>78</v>
      </c>
      <c r="AI1209" s="243"/>
      <c r="AJ1209" s="244" t="s">
        <v>79</v>
      </c>
      <c r="AK1209" s="245"/>
      <c r="AL1209" s="127"/>
      <c r="AM1209" s="242" t="s">
        <v>67</v>
      </c>
      <c r="AN1209" s="243"/>
      <c r="AO1209" s="244" t="s">
        <v>66</v>
      </c>
      <c r="AP1209" s="245"/>
      <c r="AQ1209" s="123"/>
      <c r="AR1209" s="242" t="s">
        <v>83</v>
      </c>
      <c r="AS1209" s="243"/>
      <c r="AT1209" s="244" t="s">
        <v>82</v>
      </c>
      <c r="AU1209" s="245"/>
      <c r="AV1209" s="127"/>
      <c r="AW1209" s="242" t="s">
        <v>71</v>
      </c>
      <c r="AX1209" s="243"/>
      <c r="AY1209" s="244" t="s">
        <v>70</v>
      </c>
      <c r="AZ1209" s="245"/>
      <c r="BA1209" s="123"/>
      <c r="BB1209" s="124" t="s">
        <v>87</v>
      </c>
      <c r="BC1209" s="125"/>
      <c r="BD1209" s="122" t="s">
        <v>86</v>
      </c>
      <c r="BE1209" s="126"/>
      <c r="BF1209" s="127"/>
      <c r="BG1209" s="242" t="s">
        <v>74</v>
      </c>
      <c r="BH1209" s="243"/>
      <c r="BI1209" s="244" t="s">
        <v>75</v>
      </c>
      <c r="BJ1209" s="245"/>
      <c r="BK1209" s="123"/>
      <c r="BL1209" s="242" t="s">
        <v>91</v>
      </c>
      <c r="BM1209" s="243"/>
      <c r="BN1209" s="244" t="s">
        <v>90</v>
      </c>
      <c r="BO1209" s="245"/>
      <c r="BP1209" s="123"/>
      <c r="BQ1209" s="35" t="s">
        <v>166</v>
      </c>
      <c r="BS1209" s="66" t="s">
        <v>121</v>
      </c>
      <c r="BT1209" s="65"/>
      <c r="BU1209" s="28"/>
      <c r="BV1209" s="28"/>
      <c r="BW1209" s="28"/>
      <c r="BX1209" s="28"/>
    </row>
    <row r="1210" spans="2:76" ht="18.649999999999999" customHeight="1" thickTop="1" thickBot="1">
      <c r="D1210" s="15">
        <v>0</v>
      </c>
      <c r="E1210" s="145">
        <f t="shared" ref="E1210" si="12030">(1/$E$8)*SIN($B1207*$F$8)</f>
        <v>0.30039918496178852</v>
      </c>
      <c r="F1210" s="15">
        <f t="shared" ref="F1210" si="12031">COS($F$8*$B1207)</f>
        <v>0.4334085452187561</v>
      </c>
      <c r="G1210" s="37">
        <v>0</v>
      </c>
      <c r="I1210" s="21">
        <v>0</v>
      </c>
      <c r="J1210" s="24">
        <f t="shared" ref="J1210" si="12032">(TAN($K$8*$B1207))/$J$8</f>
        <v>-0.73796070208985576</v>
      </c>
      <c r="K1210" s="22">
        <v>1</v>
      </c>
      <c r="L1210" s="23">
        <v>0</v>
      </c>
      <c r="N1210" s="21">
        <f t="shared" ref="N1210" si="12033">D1210*I1207+F1210*I1210-E1210*J1207-G1210*J1210</f>
        <v>0</v>
      </c>
      <c r="O1210" s="24">
        <f t="shared" ref="O1210" si="12034">(D1210*J1207+E1210*I1207+F1210*J1210+G1210*I1210)</f>
        <v>-1.9439289359587719E-2</v>
      </c>
      <c r="P1210" s="22">
        <f t="shared" ref="P1210" si="12035">D1210*K1207+F1210*K1210-E1210*L1207-G1210*L1210</f>
        <v>0.4334085452187561</v>
      </c>
      <c r="Q1210" s="23">
        <f t="shared" ref="Q1210" si="12036">(D1210*L1207+E1210*K1207+F1210*L1210+G1210*K1210)</f>
        <v>0</v>
      </c>
      <c r="S1210" s="15">
        <v>0</v>
      </c>
      <c r="T1210" s="145">
        <f t="shared" ref="T1210" si="12037">(1/$T$8)*SIN($B1207*$U$8)</f>
        <v>0.30853420448580704</v>
      </c>
      <c r="U1210" s="15">
        <f t="shared" ref="U1210" si="12038">COS($U$8*$B1207)</f>
        <v>-0.37849676611668942</v>
      </c>
      <c r="V1210" s="37">
        <v>0</v>
      </c>
      <c r="X1210" s="21">
        <f t="shared" ref="X1210" si="12039">N1210*S1207+P1210*S1210-O1210*T1207-Q1210*T1210</f>
        <v>0</v>
      </c>
      <c r="Y1210" s="24">
        <f t="shared" ref="Y1210" si="12040">(N1210*T1207+O1210*S1207+P1210*T1210+Q1210*S1210)</f>
        <v>0.14107906887463037</v>
      </c>
      <c r="Z1210" s="22">
        <f t="shared" ref="Z1210" si="12041">N1210*U1207+P1210*U1210-O1210*V1207-Q1210*V1210</f>
        <v>-0.11006456166766986</v>
      </c>
      <c r="AA1210" s="23">
        <f t="shared" ref="AA1210" si="12042">(N1210*V1207+O1210*U1207+P1210*V1210+Q1210*U1210)</f>
        <v>0</v>
      </c>
      <c r="AB1210" s="8"/>
      <c r="AC1210" s="21">
        <v>0</v>
      </c>
      <c r="AD1210" s="24">
        <f t="shared" ref="AD1210" si="12043">(TAN($AE$8*$B1207))/$AD$8</f>
        <v>-0.40889463026869849</v>
      </c>
      <c r="AE1210" s="22">
        <v>1</v>
      </c>
      <c r="AF1210" s="23">
        <v>0</v>
      </c>
      <c r="AH1210" s="21">
        <f t="shared" ref="AH1210" si="12044">X1210*AC1207+Z1210*AC1210-Y1210*AD1207-AA1210*AD1210</f>
        <v>0</v>
      </c>
      <c r="AI1210" s="24">
        <f t="shared" ref="AI1210" si="12045">(X1210*AD1207+Y1210*AC1207+Z1210*AD1210+AA1210*AC1210)</f>
        <v>0.18608387712341859</v>
      </c>
      <c r="AJ1210" s="22">
        <f t="shared" ref="AJ1210" si="12046">X1210*AE1207+Z1210*AE1210-Y1210*AF1207-AA1210*AF1210</f>
        <v>-0.11006456166766986</v>
      </c>
      <c r="AK1210" s="23">
        <f t="shared" ref="AK1210" si="12047">(X1210*AF1207+Y1210*AE1207+Z1210*AF1210+AA1210*AE1210)</f>
        <v>0</v>
      </c>
      <c r="AL1210" s="8"/>
      <c r="AM1210" s="15">
        <v>0</v>
      </c>
      <c r="AN1210" s="85">
        <f t="shared" ref="AN1210" si="12048">(1/$AN$8)*SIN($B1207*$AO$8)</f>
        <v>0.30853420448580704</v>
      </c>
      <c r="AO1210" s="25">
        <f t="shared" ref="AO1210" si="12049">COS($AO$8*$B1207)</f>
        <v>-0.37849676611668942</v>
      </c>
      <c r="AP1210" s="37">
        <v>0</v>
      </c>
      <c r="AR1210" s="21">
        <f t="shared" ref="AR1210" si="12050">AH1210*AM1207+AJ1210*AM1210-AI1210*AN1207-AK1210*AN1210</f>
        <v>0</v>
      </c>
      <c r="AS1210" s="24">
        <f t="shared" ref="AS1210" si="12051">(AH1210*AN1207+AI1210*AM1207+AJ1210*AN1210+AK1210*AM1210)</f>
        <v>-0.10439082769388291</v>
      </c>
      <c r="AT1210" s="22">
        <f t="shared" ref="AT1210" si="12052">AH1210*AO1207+AJ1210*AO1210-AI1210*AP1207-AK1210*AP1210</f>
        <v>-0.47506008830791363</v>
      </c>
      <c r="AU1210" s="23">
        <f t="shared" ref="AU1210" si="12053">(AH1210*AP1207+AI1210*AO1207+AJ1210*AP1210+AK1210*AO1210)</f>
        <v>0</v>
      </c>
      <c r="AV1210" s="8"/>
      <c r="AW1210" s="21">
        <v>0</v>
      </c>
      <c r="AX1210" s="24">
        <f t="shared" ref="AX1210" si="12054">(TAN($AY$8*$B1207))/$AX$8</f>
        <v>-0.73796070208985576</v>
      </c>
      <c r="AY1210" s="22">
        <v>1</v>
      </c>
      <c r="AZ1210" s="23">
        <v>0</v>
      </c>
      <c r="BB1210" s="21">
        <f t="shared" ref="BB1210" si="12055">AR1210*AW1207+AT1210*AW1210-AS1210*AX1207-AU1210*AX1210</f>
        <v>0</v>
      </c>
      <c r="BC1210" s="24">
        <f t="shared" ref="BC1210" si="12056">(AR1210*AX1207+AS1210*AW1207+AT1210*AX1210+AU1210*AW1210)</f>
        <v>0.24618484860869388</v>
      </c>
      <c r="BD1210" s="22">
        <f t="shared" ref="BD1210" si="12057">AR1210*AY1207+AT1210*AY1210-AS1210*AZ1207-AU1210*AZ1210</f>
        <v>-0.47506008830791363</v>
      </c>
      <c r="BE1210" s="23">
        <f t="shared" ref="BE1210" si="12058">(AR1210*AZ1207+AS1210*AY1207+AT1210*AZ1210+AU1210*AY1210)</f>
        <v>0</v>
      </c>
      <c r="BF1210" s="8"/>
      <c r="BG1210" s="15">
        <v>0</v>
      </c>
      <c r="BH1210" s="85">
        <f t="shared" ref="BH1210" si="12059">(1/$BH$8)*SIN($B1207*$BI$8)</f>
        <v>0.30040442620004137</v>
      </c>
      <c r="BI1210" s="25">
        <f t="shared" ref="BI1210" si="12060">COS($BI$8*$B1207)</f>
        <v>0.43337584897501491</v>
      </c>
      <c r="BJ1210" s="37">
        <v>0</v>
      </c>
      <c r="BL1210" s="21">
        <f t="shared" ref="BL1210" si="12061">BB1210*BG1207+BD1210*BG1210-BC1210*BH1207-BE1210*BH1210</f>
        <v>0</v>
      </c>
      <c r="BM1210" s="24">
        <f t="shared" ref="BM1210" si="12062">(BB1210*BH1207+BC1210*BG1207+BD1210*BH1210+BE1210*BG1210)</f>
        <v>-3.601958546810155E-2</v>
      </c>
      <c r="BN1210" s="22">
        <f t="shared" ref="BN1210" si="12063">BB1210*BI1207+BD1210*BI1210-BC1210*BJ1207-BE1210*BJ1210</f>
        <v>-0.87147473275353637</v>
      </c>
      <c r="BO1210" s="23">
        <f t="shared" ref="BO1210" si="12064">(BB1210*BJ1207+BC1210*BI1207+BD1210*BJ1210+BE1210*BI1210)</f>
        <v>0</v>
      </c>
      <c r="BQ1210" s="38">
        <f t="shared" ref="BQ1210" si="12065">(180/PI())*ATAN(-1*(($BL$8*BM1207+BO1207+$BL$8*BM1210+BO1210)/($BL$8*BL1207+BN1207+$BL$8*BL1210+BN1210)))</f>
        <v>-75.451402797048189</v>
      </c>
      <c r="BS1210" s="67">
        <f t="shared" ref="BS1210" si="12066">20*LOG(((($BL$8*BL1207+BN1207-$BL$8*BL1210-BN1210)^2+($BL$8*BM1207+BO1207-$BL$8*BM1210-BO1210)^2)/(($BL$8*BL1207+BN1207+$BL$8*BL1210+BN1210)^2+($BL$8*BM1207+BO1207+$BL$8*BM1210+BO1210)^2))^0.5)</f>
        <v>-0.376753700198178</v>
      </c>
      <c r="BT1210" s="65"/>
      <c r="BU1210" s="28"/>
      <c r="BV1210" s="28"/>
      <c r="BW1210" s="28"/>
      <c r="BX1210" s="28"/>
    </row>
    <row r="1211" spans="2:76" ht="18.649999999999999" customHeight="1">
      <c r="BS1211" s="32"/>
    </row>
    <row r="1212" spans="2:76" ht="18.649999999999999" customHeight="1" thickBot="1">
      <c r="D1212" s="8"/>
      <c r="E1212" s="8" t="s">
        <v>93</v>
      </c>
      <c r="F1212" s="8"/>
      <c r="G1212" s="8"/>
      <c r="H1212" s="8"/>
      <c r="I1212" s="8"/>
      <c r="J1212" s="8" t="s">
        <v>94</v>
      </c>
      <c r="K1212" s="8"/>
      <c r="L1212" s="8"/>
      <c r="M1212" s="8"/>
      <c r="N1212" s="8"/>
      <c r="O1212" s="8" t="s">
        <v>95</v>
      </c>
      <c r="P1212" s="8"/>
      <c r="Q1212" s="8"/>
      <c r="R1212" s="8"/>
      <c r="S1212" s="8"/>
      <c r="T1212" s="8" t="s">
        <v>96</v>
      </c>
      <c r="U1212" s="8"/>
      <c r="V1212" s="8"/>
      <c r="W1212" s="8"/>
      <c r="X1212" s="8"/>
      <c r="Y1212" s="8" t="s">
        <v>97</v>
      </c>
      <c r="Z1212" s="8"/>
      <c r="AA1212" s="8"/>
      <c r="AB1212" s="8"/>
      <c r="AC1212" s="8"/>
      <c r="AD1212" s="8" t="s">
        <v>98</v>
      </c>
      <c r="AE1212" s="8"/>
      <c r="AF1212" s="8"/>
      <c r="AG1212" s="8"/>
      <c r="AH1212" s="8"/>
      <c r="AI1212" s="8" t="s">
        <v>99</v>
      </c>
      <c r="AJ1212" s="8"/>
      <c r="AK1212" s="8"/>
      <c r="AL1212" s="8"/>
      <c r="AM1212" s="8"/>
      <c r="AN1212" s="8" t="s">
        <v>96</v>
      </c>
      <c r="AO1212" s="8"/>
      <c r="AP1212" s="8"/>
      <c r="AQ1212" s="8"/>
      <c r="AR1212" s="8"/>
      <c r="AS1212" s="8" t="s">
        <v>100</v>
      </c>
      <c r="AT1212" s="8"/>
      <c r="AU1212" s="8"/>
      <c r="AV1212" s="8"/>
      <c r="AW1212" s="8"/>
      <c r="AX1212" s="8" t="s">
        <v>94</v>
      </c>
      <c r="AY1212" s="8"/>
      <c r="AZ1212" s="8"/>
      <c r="BA1212" s="8"/>
      <c r="BB1212" s="8"/>
      <c r="BC1212" s="8" t="s">
        <v>101</v>
      </c>
      <c r="BD1212" s="8"/>
      <c r="BE1212" s="8"/>
      <c r="BF1212" s="8"/>
      <c r="BG1212" s="8"/>
      <c r="BH1212" s="8" t="s">
        <v>96</v>
      </c>
      <c r="BI1212" s="8"/>
      <c r="BJ1212" s="8"/>
      <c r="BK1212" s="8"/>
      <c r="BL1212" s="8"/>
      <c r="BM1212" s="8" t="s">
        <v>102</v>
      </c>
      <c r="BN1212" s="8"/>
      <c r="BO1212" s="8"/>
      <c r="BP1212" s="8"/>
    </row>
    <row r="1213" spans="2:76" ht="18.649999999999999" customHeight="1" thickBot="1">
      <c r="B1213" s="16"/>
      <c r="D1213" s="250" t="s">
        <v>22</v>
      </c>
      <c r="E1213" s="251"/>
      <c r="F1213" s="252" t="s">
        <v>23</v>
      </c>
      <c r="G1213" s="253"/>
      <c r="H1213" s="123"/>
      <c r="I1213" s="242" t="s">
        <v>1</v>
      </c>
      <c r="J1213" s="243"/>
      <c r="K1213" s="244" t="s">
        <v>2</v>
      </c>
      <c r="L1213" s="245"/>
      <c r="M1213" s="123"/>
      <c r="N1213" s="242" t="s">
        <v>43</v>
      </c>
      <c r="O1213" s="243"/>
      <c r="P1213" s="244" t="s">
        <v>44</v>
      </c>
      <c r="Q1213" s="245"/>
      <c r="R1213" s="123"/>
      <c r="S1213" s="242" t="s">
        <v>32</v>
      </c>
      <c r="T1213" s="243"/>
      <c r="U1213" s="244" t="s">
        <v>33</v>
      </c>
      <c r="V1213" s="245"/>
      <c r="W1213" s="123"/>
      <c r="X1213" s="242" t="s">
        <v>45</v>
      </c>
      <c r="Y1213" s="243"/>
      <c r="Z1213" s="244" t="s">
        <v>46</v>
      </c>
      <c r="AA1213" s="245"/>
      <c r="AB1213" s="127"/>
      <c r="AC1213" s="242" t="s">
        <v>62</v>
      </c>
      <c r="AD1213" s="243"/>
      <c r="AE1213" s="244" t="s">
        <v>3</v>
      </c>
      <c r="AF1213" s="245"/>
      <c r="AG1213" s="123"/>
      <c r="AH1213" s="242" t="s">
        <v>76</v>
      </c>
      <c r="AI1213" s="243"/>
      <c r="AJ1213" s="244" t="s">
        <v>77</v>
      </c>
      <c r="AK1213" s="245"/>
      <c r="AL1213" s="127"/>
      <c r="AM1213" s="242" t="s">
        <v>64</v>
      </c>
      <c r="AN1213" s="243"/>
      <c r="AO1213" s="244" t="s">
        <v>65</v>
      </c>
      <c r="AP1213" s="245"/>
      <c r="AQ1213" s="123"/>
      <c r="AR1213" s="242" t="s">
        <v>80</v>
      </c>
      <c r="AS1213" s="243"/>
      <c r="AT1213" s="244" t="s">
        <v>81</v>
      </c>
      <c r="AU1213" s="245"/>
      <c r="AV1213" s="127"/>
      <c r="AW1213" s="242" t="s">
        <v>68</v>
      </c>
      <c r="AX1213" s="243"/>
      <c r="AY1213" s="244" t="s">
        <v>69</v>
      </c>
      <c r="AZ1213" s="245"/>
      <c r="BA1213" s="123"/>
      <c r="BB1213" s="246" t="s">
        <v>84</v>
      </c>
      <c r="BC1213" s="247"/>
      <c r="BD1213" s="248" t="s">
        <v>85</v>
      </c>
      <c r="BE1213" s="249"/>
      <c r="BF1213" s="127"/>
      <c r="BG1213" s="242" t="s">
        <v>72</v>
      </c>
      <c r="BH1213" s="243"/>
      <c r="BI1213" s="244" t="s">
        <v>73</v>
      </c>
      <c r="BJ1213" s="245"/>
      <c r="BK1213" s="123"/>
      <c r="BL1213" s="242" t="s">
        <v>88</v>
      </c>
      <c r="BM1213" s="243"/>
      <c r="BN1213" s="244" t="s">
        <v>89</v>
      </c>
      <c r="BO1213" s="245"/>
      <c r="BP1213" s="123"/>
      <c r="BQ1213" s="19" t="s">
        <v>165</v>
      </c>
      <c r="BS1213" s="63" t="s">
        <v>120</v>
      </c>
      <c r="BT1213" s="4"/>
      <c r="BU1213" s="28"/>
      <c r="BV1213" s="28"/>
      <c r="BW1213" s="28"/>
      <c r="BX1213" s="28"/>
    </row>
    <row r="1214" spans="2:76" ht="18.649999999999999" customHeight="1" thickTop="1" thickBot="1">
      <c r="B1214" s="39">
        <v>3.4</v>
      </c>
      <c r="D1214" s="25">
        <f t="shared" ref="D1214" si="12067">COS($F$8*$B1214)</f>
        <v>0.42741313192818792</v>
      </c>
      <c r="E1214" s="26">
        <v>0</v>
      </c>
      <c r="F1214" s="10">
        <v>0</v>
      </c>
      <c r="G1214" s="85">
        <f t="shared" ref="G1214" si="12068">$E$8*SIN($B1214*$F$8)</f>
        <v>2.7121692668227837</v>
      </c>
      <c r="I1214" s="21">
        <v>1</v>
      </c>
      <c r="J1214" s="24">
        <v>0</v>
      </c>
      <c r="K1214" s="22">
        <v>0</v>
      </c>
      <c r="L1214" s="23">
        <v>0</v>
      </c>
      <c r="N1214" s="21">
        <f t="shared" ref="N1214" si="12069">D1214*I1214+F1214*I1217-E1214*J1214-G1214*J1217</f>
        <v>2.3521107728539428</v>
      </c>
      <c r="O1214" s="24">
        <f t="shared" ref="O1214" si="12070">(D1214*J1214+E1214*I1214+F1214*J1217+G1214*I1217)</f>
        <v>0</v>
      </c>
      <c r="P1214" s="22">
        <f t="shared" ref="P1214" si="12071">D1214*K1214+F1214*K1217-E1214*L1214-G1214*L1217</f>
        <v>0</v>
      </c>
      <c r="Q1214" s="23">
        <f t="shared" ref="Q1214" si="12072">(D1214*L1214+E1214*K1214+F1214*L1217+G1214*K1217)</f>
        <v>2.7121692668227837</v>
      </c>
      <c r="S1214" s="25">
        <f t="shared" ref="S1214" si="12073">COS($U$8*$B1214)</f>
        <v>-0.38920024552905524</v>
      </c>
      <c r="T1214" s="26">
        <v>0</v>
      </c>
      <c r="U1214" s="10">
        <v>0</v>
      </c>
      <c r="V1214" s="85">
        <f t="shared" ref="V1214" si="12074">$T$8*SIN($B1214*$U$8)</f>
        <v>2.7634595202248047</v>
      </c>
      <c r="X1214" s="21">
        <f t="shared" ref="X1214" si="12075">N1214*S1214+P1214*S1217-O1214*T1214-Q1214*T1217</f>
        <v>-1.7482165326243515</v>
      </c>
      <c r="Y1214" s="24">
        <f t="shared" ref="Y1214" si="12076">(N1214*T1214+O1214*S1214+P1214*T1217+Q1214*S1217)</f>
        <v>0</v>
      </c>
      <c r="Z1214" s="22">
        <f t="shared" ref="Z1214" si="12077">N1214*U1214+P1214*U1217-O1214*V1214-Q1214*V1217</f>
        <v>0</v>
      </c>
      <c r="AA1214" s="23">
        <f t="shared" ref="AA1214" si="12078">(N1214*V1214+O1214*U1214+P1214*V1217+Q1214*U1217)</f>
        <v>5.444385963302766</v>
      </c>
      <c r="AB1214" s="8"/>
      <c r="AC1214" s="21">
        <v>1</v>
      </c>
      <c r="AD1214" s="24">
        <v>0</v>
      </c>
      <c r="AE1214" s="22">
        <v>0</v>
      </c>
      <c r="AF1214" s="23">
        <v>0</v>
      </c>
      <c r="AH1214" s="21">
        <f t="shared" ref="AH1214" si="12079">X1214*AC1214+Z1214*AC1217-Y1214*AD1214-AA1214*AD1217</f>
        <v>0.33609180831458652</v>
      </c>
      <c r="AI1214" s="24">
        <f t="shared" ref="AI1214" si="12080">(X1214*AD1214+Y1214*AC1214+Z1214*AD1217+AA1214*AC1217)</f>
        <v>0</v>
      </c>
      <c r="AJ1214" s="22">
        <f t="shared" ref="AJ1214" si="12081">X1214*AE1214+Z1214*AE1217-Y1214*AF1214-AA1214*AF1217</f>
        <v>0</v>
      </c>
      <c r="AK1214" s="23">
        <f t="shared" ref="AK1214" si="12082">(X1214*AF1214+Y1214*AE1214+Z1214*AF1217+AA1214*AE1217)</f>
        <v>5.444385963302766</v>
      </c>
      <c r="AL1214" s="8"/>
      <c r="AM1214" s="25">
        <f t="shared" ref="AM1214" si="12083">COS($AO$8*$B1214)</f>
        <v>-0.38920024552905524</v>
      </c>
      <c r="AN1214" s="26">
        <v>0</v>
      </c>
      <c r="AO1214" s="10">
        <v>0</v>
      </c>
      <c r="AP1214" s="85">
        <f t="shared" ref="AP1214" si="12084">$AN$8*SIN($B1214*$AO$8)</f>
        <v>2.7634595202248047</v>
      </c>
      <c r="AR1214" s="21">
        <f t="shared" ref="AR1214" si="12085">AH1214*AM1214+AJ1214*AM1217-AI1214*AN1214-AK1214*AN1217</f>
        <v>-1.8025114834349329</v>
      </c>
      <c r="AS1214" s="24">
        <f t="shared" ref="AS1214" si="12086">(AH1214*AN1214+AI1214*AM1214+AJ1214*AN1217+AK1214*AM1217)</f>
        <v>0</v>
      </c>
      <c r="AT1214" s="22">
        <f t="shared" ref="AT1214" si="12087">AH1214*AO1214+AJ1214*AO1217-AI1214*AP1214-AK1214*AP1217</f>
        <v>0</v>
      </c>
      <c r="AU1214" s="23">
        <f t="shared" ref="AU1214" si="12088">(AH1214*AP1214+AI1214*AO1214+AJ1214*AP1217+AK1214*AO1217)</f>
        <v>-1.1901802463158639</v>
      </c>
      <c r="AV1214" s="8"/>
      <c r="AW1214" s="21">
        <v>1</v>
      </c>
      <c r="AX1214" s="24">
        <v>0</v>
      </c>
      <c r="AY1214" s="22">
        <v>0</v>
      </c>
      <c r="AZ1214" s="23">
        <v>0</v>
      </c>
      <c r="BB1214" s="21">
        <f t="shared" ref="BB1214" si="12089">AR1214*AW1214+AT1214*AW1217-AS1214*AX1214-AU1214*AX1217</f>
        <v>-2.6471258444862622</v>
      </c>
      <c r="BC1214" s="24">
        <f t="shared" ref="BC1214" si="12090">(AR1214*AX1214+AS1214*AW1214+AT1214*AX1217+AU1214*AW1217)</f>
        <v>0</v>
      </c>
      <c r="BD1214" s="22">
        <f t="shared" ref="BD1214" si="12091">AR1214*AY1214+AT1214*AY1217-AS1214*AZ1214-AU1214*AZ1217</f>
        <v>0</v>
      </c>
      <c r="BE1214" s="23">
        <f t="shared" ref="BE1214" si="12092">(AR1214*AZ1214+AS1214*AY1214+AT1214*AZ1217+AU1214*AY1217)</f>
        <v>-1.1901802463158639</v>
      </c>
      <c r="BF1214" s="8"/>
      <c r="BG1214" s="25">
        <f t="shared" ref="BG1214" si="12093">COS($BI$8*$B1214)</f>
        <v>0.42738013788277729</v>
      </c>
      <c r="BH1214" s="26">
        <v>0</v>
      </c>
      <c r="BI1214" s="10">
        <v>0</v>
      </c>
      <c r="BJ1214" s="85">
        <f t="shared" ref="BJ1214" si="12094">$BH$8*SIN($B1214*$BI$8)</f>
        <v>2.7122160606577204</v>
      </c>
      <c r="BL1214" s="21">
        <f t="shared" ref="BL1214" si="12095">BB1214*BG1214+BD1214*BG1217-BC1214*BH1214-BE1214*BH1217</f>
        <v>-0.77265945517233003</v>
      </c>
      <c r="BM1214" s="24">
        <f t="shared" ref="BM1214" si="12096">(BB1214*BH1214+BC1214*BG1214+BD1214*BH1217+BE1214*BG1217)</f>
        <v>0</v>
      </c>
      <c r="BN1214" s="22">
        <f t="shared" ref="BN1214" si="12097">BB1214*BI1214+BD1214*BI1217-BC1214*BJ1214-BE1214*BJ1217</f>
        <v>0</v>
      </c>
      <c r="BO1214" s="23">
        <f t="shared" ref="BO1214" si="12098">(BB1214*BJ1214+BC1214*BI1214+BD1214*BJ1217+BE1214*BI1217)</f>
        <v>-7.6882366277736027</v>
      </c>
      <c r="BQ1214" s="27">
        <f t="shared" ref="BQ1214" si="12099">20*LOG((2*$BL$8)/(($BL$8*BL1214+BN1214+$BL$8*BL1217+BN1217)^2+($BL$8*BM1214+BO1214+$BL$8*BM1217+BO1217)^2)^0.5)</f>
        <v>-11.92468973578611</v>
      </c>
      <c r="BS1214" s="64">
        <f t="shared" ref="BS1214" si="12100">((BL1214^2+BM1214^2)/(BL1217^2+BM1217^2))^0.5</f>
        <v>14.742996516632571</v>
      </c>
      <c r="BT1214" s="4"/>
      <c r="BU1214" s="28"/>
      <c r="BV1214" s="28"/>
      <c r="BW1214" s="28"/>
      <c r="BX1214" s="28"/>
    </row>
    <row r="1215" spans="2:76" ht="18.649999999999999" customHeight="1" thickBot="1">
      <c r="D1215" s="25"/>
      <c r="E1215" s="10"/>
      <c r="F1215" s="10"/>
      <c r="G1215" s="31"/>
      <c r="I1215" s="29"/>
      <c r="L1215" s="30"/>
      <c r="N1215" s="29"/>
      <c r="Q1215" s="30"/>
      <c r="S1215" s="29"/>
      <c r="V1215" s="30"/>
      <c r="X1215" s="29"/>
      <c r="AA1215" s="30"/>
      <c r="AC1215" s="29"/>
      <c r="AF1215" s="30"/>
      <c r="AH1215" s="29"/>
      <c r="AK1215" s="30"/>
      <c r="AM1215" s="29"/>
      <c r="AP1215" s="30"/>
      <c r="AR1215" s="29"/>
      <c r="AU1215" s="30"/>
      <c r="AW1215" s="29"/>
      <c r="AZ1215" s="30"/>
      <c r="BB1215" s="29"/>
      <c r="BE1215" s="30"/>
      <c r="BG1215" s="29"/>
      <c r="BJ1215" s="30"/>
      <c r="BL1215" s="29"/>
      <c r="BO1215" s="30"/>
      <c r="BS1215" s="65"/>
      <c r="BT1215" s="65"/>
      <c r="BU1215" s="28"/>
      <c r="BV1215" s="28"/>
      <c r="BW1215" s="28"/>
      <c r="BX1215" s="28"/>
    </row>
    <row r="1216" spans="2:76" ht="18.649999999999999" customHeight="1" thickBot="1">
      <c r="D1216" s="254" t="s">
        <v>24</v>
      </c>
      <c r="E1216" s="255"/>
      <c r="F1216" s="256" t="s">
        <v>25</v>
      </c>
      <c r="G1216" s="257"/>
      <c r="H1216" s="123"/>
      <c r="I1216" s="242" t="s">
        <v>4</v>
      </c>
      <c r="J1216" s="243"/>
      <c r="K1216" s="244" t="s">
        <v>5</v>
      </c>
      <c r="L1216" s="245"/>
      <c r="M1216" s="123"/>
      <c r="N1216" s="242" t="s">
        <v>6</v>
      </c>
      <c r="O1216" s="243"/>
      <c r="P1216" s="244" t="s">
        <v>7</v>
      </c>
      <c r="Q1216" s="245"/>
      <c r="R1216" s="123"/>
      <c r="S1216" s="242" t="s">
        <v>34</v>
      </c>
      <c r="T1216" s="243"/>
      <c r="U1216" s="244" t="s">
        <v>35</v>
      </c>
      <c r="V1216" s="245"/>
      <c r="W1216" s="123"/>
      <c r="X1216" s="242" t="s">
        <v>47</v>
      </c>
      <c r="Y1216" s="243"/>
      <c r="Z1216" s="244" t="s">
        <v>48</v>
      </c>
      <c r="AA1216" s="245"/>
      <c r="AB1216" s="127"/>
      <c r="AC1216" s="242" t="s">
        <v>63</v>
      </c>
      <c r="AD1216" s="243"/>
      <c r="AE1216" s="244" t="s">
        <v>8</v>
      </c>
      <c r="AF1216" s="245"/>
      <c r="AG1216" s="123"/>
      <c r="AH1216" s="242" t="s">
        <v>78</v>
      </c>
      <c r="AI1216" s="243"/>
      <c r="AJ1216" s="244" t="s">
        <v>79</v>
      </c>
      <c r="AK1216" s="245"/>
      <c r="AL1216" s="127"/>
      <c r="AM1216" s="242" t="s">
        <v>67</v>
      </c>
      <c r="AN1216" s="243"/>
      <c r="AO1216" s="244" t="s">
        <v>66</v>
      </c>
      <c r="AP1216" s="245"/>
      <c r="AQ1216" s="123"/>
      <c r="AR1216" s="242" t="s">
        <v>83</v>
      </c>
      <c r="AS1216" s="243"/>
      <c r="AT1216" s="244" t="s">
        <v>82</v>
      </c>
      <c r="AU1216" s="245"/>
      <c r="AV1216" s="127"/>
      <c r="AW1216" s="242" t="s">
        <v>71</v>
      </c>
      <c r="AX1216" s="243"/>
      <c r="AY1216" s="244" t="s">
        <v>70</v>
      </c>
      <c r="AZ1216" s="245"/>
      <c r="BA1216" s="123"/>
      <c r="BB1216" s="124" t="s">
        <v>87</v>
      </c>
      <c r="BC1216" s="125"/>
      <c r="BD1216" s="122" t="s">
        <v>86</v>
      </c>
      <c r="BE1216" s="126"/>
      <c r="BF1216" s="127"/>
      <c r="BG1216" s="242" t="s">
        <v>74</v>
      </c>
      <c r="BH1216" s="243"/>
      <c r="BI1216" s="244" t="s">
        <v>75</v>
      </c>
      <c r="BJ1216" s="245"/>
      <c r="BK1216" s="123"/>
      <c r="BL1216" s="242" t="s">
        <v>91</v>
      </c>
      <c r="BM1216" s="243"/>
      <c r="BN1216" s="244" t="s">
        <v>90</v>
      </c>
      <c r="BO1216" s="245"/>
      <c r="BP1216" s="123"/>
      <c r="BQ1216" s="35" t="s">
        <v>166</v>
      </c>
      <c r="BS1216" s="66" t="s">
        <v>121</v>
      </c>
      <c r="BT1216" s="65"/>
      <c r="BU1216" s="28"/>
      <c r="BV1216" s="28"/>
      <c r="BW1216" s="28"/>
      <c r="BX1216" s="28"/>
    </row>
    <row r="1217" spans="2:76" ht="18.649999999999999" customHeight="1" thickTop="1" thickBot="1">
      <c r="D1217" s="15">
        <v>0</v>
      </c>
      <c r="E1217" s="145">
        <f t="shared" ref="E1217" si="12101">(1/$E$8)*SIN($B1214*$F$8)</f>
        <v>0.30135214075808708</v>
      </c>
      <c r="F1217" s="15">
        <f t="shared" ref="F1217" si="12102">COS($F$8*$B1214)</f>
        <v>0.42741313192818792</v>
      </c>
      <c r="G1217" s="37">
        <v>0</v>
      </c>
      <c r="I1217" s="21">
        <v>0</v>
      </c>
      <c r="J1217" s="24">
        <f t="shared" ref="J1217" si="12103">(TAN($K$8*$B1214))/$J$8</f>
        <v>-0.70965247798876296</v>
      </c>
      <c r="K1217" s="22">
        <v>1</v>
      </c>
      <c r="L1217" s="23">
        <v>0</v>
      </c>
      <c r="N1217" s="21">
        <f t="shared" ref="N1217" si="12104">D1217*I1214+F1217*I1217-E1217*J1214-G1217*J1217</f>
        <v>0</v>
      </c>
      <c r="O1217" s="24">
        <f t="shared" ref="O1217" si="12105">(D1217*J1214+E1217*I1214+F1217*J1217+G1217*I1217)</f>
        <v>-1.9626474396895466E-3</v>
      </c>
      <c r="P1217" s="22">
        <f t="shared" ref="P1217" si="12106">D1217*K1214+F1217*K1217-E1217*L1214-G1217*L1217</f>
        <v>0.42741313192818792</v>
      </c>
      <c r="Q1217" s="23">
        <f t="shared" ref="Q1217" si="12107">(D1217*L1214+E1217*K1214+F1217*L1217+G1217*K1217)</f>
        <v>0</v>
      </c>
      <c r="S1217" s="15">
        <v>0</v>
      </c>
      <c r="T1217" s="145">
        <f t="shared" ref="T1217" si="12108">(1/$T$8)*SIN($B1214*$U$8)</f>
        <v>0.3070510578027561</v>
      </c>
      <c r="U1217" s="15">
        <f t="shared" ref="U1217" si="12109">COS($U$8*$B1214)</f>
        <v>-0.38920024552905524</v>
      </c>
      <c r="V1217" s="37">
        <v>0</v>
      </c>
      <c r="X1217" s="21">
        <f t="shared" ref="X1217" si="12110">N1217*S1214+P1217*S1217-O1217*T1214-Q1217*T1217</f>
        <v>0</v>
      </c>
      <c r="Y1217" s="24">
        <f t="shared" ref="Y1217" si="12111">(N1217*T1214+O1217*S1214+P1217*T1217+Q1217*S1217)</f>
        <v>0.13200151714275318</v>
      </c>
      <c r="Z1217" s="22">
        <f t="shared" ref="Z1217" si="12112">N1217*U1214+P1217*U1217-O1217*V1214-Q1217*V1217</f>
        <v>-0.16092559913673829</v>
      </c>
      <c r="AA1217" s="23">
        <f t="shared" ref="AA1217" si="12113">(N1217*V1214+O1217*U1214+P1217*V1217+Q1217*U1217)</f>
        <v>0</v>
      </c>
      <c r="AB1217" s="8"/>
      <c r="AC1217" s="21">
        <v>0</v>
      </c>
      <c r="AD1217" s="24">
        <f t="shared" ref="AD1217" si="12114">(TAN($AE$8*$B1214))/$AD$8</f>
        <v>-0.38283625646454339</v>
      </c>
      <c r="AE1217" s="22">
        <v>1</v>
      </c>
      <c r="AF1217" s="23">
        <v>0</v>
      </c>
      <c r="AH1217" s="21">
        <f t="shared" ref="AH1217" si="12115">X1217*AC1214+Z1217*AC1217-Y1217*AD1214-AA1217*AD1217</f>
        <v>0</v>
      </c>
      <c r="AI1217" s="24">
        <f t="shared" ref="AI1217" si="12116">(X1217*AD1214+Y1217*AC1214+Z1217*AD1217+AA1217*AC1217)</f>
        <v>0.19360967108557584</v>
      </c>
      <c r="AJ1217" s="22">
        <f t="shared" ref="AJ1217" si="12117">X1217*AE1214+Z1217*AE1217-Y1217*AF1214-AA1217*AF1217</f>
        <v>-0.16092559913673829</v>
      </c>
      <c r="AK1217" s="23">
        <f t="shared" ref="AK1217" si="12118">(X1217*AF1214+Y1217*AE1214+Z1217*AF1217+AA1217*AE1217)</f>
        <v>0</v>
      </c>
      <c r="AL1217" s="8"/>
      <c r="AM1217" s="15">
        <v>0</v>
      </c>
      <c r="AN1217" s="85">
        <f t="shared" ref="AN1217" si="12119">(1/$AN$8)*SIN($B1214*$AO$8)</f>
        <v>0.3070510578027561</v>
      </c>
      <c r="AO1217" s="25">
        <f t="shared" ref="AO1217" si="12120">COS($AO$8*$B1214)</f>
        <v>-0.38920024552905524</v>
      </c>
      <c r="AP1217" s="37">
        <v>0</v>
      </c>
      <c r="AR1217" s="21">
        <f t="shared" ref="AR1217" si="12121">AH1217*AM1214+AJ1217*AM1217-AI1217*AN1214-AK1217*AN1217</f>
        <v>0</v>
      </c>
      <c r="AS1217" s="24">
        <f t="shared" ref="AS1217" si="12122">(AH1217*AN1214+AI1217*AM1214+AJ1217*AN1217+AK1217*AM1217)</f>
        <v>-0.12476530696578353</v>
      </c>
      <c r="AT1217" s="22">
        <f t="shared" ref="AT1217" si="12123">AH1217*AO1214+AJ1217*AO1217-AI1217*AP1214-AK1217*AP1217</f>
        <v>-0.47240020607309879</v>
      </c>
      <c r="AU1217" s="23">
        <f t="shared" ref="AU1217" si="12124">(AH1217*AP1214+AI1217*AO1214+AJ1217*AP1217+AK1217*AO1217)</f>
        <v>0</v>
      </c>
      <c r="AV1217" s="8"/>
      <c r="AW1217" s="21">
        <v>0</v>
      </c>
      <c r="AX1217" s="24">
        <f t="shared" ref="AX1217" si="12125">(TAN($AY$8*$B1214))/$AX$8</f>
        <v>-0.70965247798876296</v>
      </c>
      <c r="AY1217" s="22">
        <v>1</v>
      </c>
      <c r="AZ1217" s="23">
        <v>0</v>
      </c>
      <c r="BB1217" s="21">
        <f t="shared" ref="BB1217" si="12126">AR1217*AW1214+AT1217*AW1217-AS1217*AX1214-AU1217*AX1217</f>
        <v>0</v>
      </c>
      <c r="BC1217" s="24">
        <f t="shared" ref="BC1217" si="12127">(AR1217*AX1214+AS1217*AW1214+AT1217*AX1217+AU1217*AW1217)</f>
        <v>0.21047466987639329</v>
      </c>
      <c r="BD1217" s="22">
        <f t="shared" ref="BD1217" si="12128">AR1217*AY1214+AT1217*AY1217-AS1217*AZ1214-AU1217*AZ1217</f>
        <v>-0.47240020607309879</v>
      </c>
      <c r="BE1217" s="23">
        <f t="shared" ref="BE1217" si="12129">(AR1217*AZ1214+AS1217*AY1214+AT1217*AZ1217+AU1217*AY1217)</f>
        <v>0</v>
      </c>
      <c r="BF1217" s="8"/>
      <c r="BG1217" s="15">
        <v>0</v>
      </c>
      <c r="BH1217" s="85">
        <f t="shared" ref="BH1217" si="12130">(1/$BH$8)*SIN($B1214*$BI$8)</f>
        <v>0.30135734007308002</v>
      </c>
      <c r="BI1217" s="25">
        <f t="shared" ref="BI1217" si="12131">COS($BI$8*$B1214)</f>
        <v>0.42738013788277729</v>
      </c>
      <c r="BJ1217" s="37">
        <v>0</v>
      </c>
      <c r="BL1217" s="21">
        <f t="shared" ref="BL1217" si="12132">BB1217*BG1214+BD1217*BG1217-BC1217*BH1214-BE1217*BH1217</f>
        <v>0</v>
      </c>
      <c r="BM1217" s="24">
        <f t="shared" ref="BM1217" si="12133">(BB1217*BH1214+BC1217*BG1214+BD1217*BH1217+BE1217*BG1217)</f>
        <v>-5.2408576119558917E-2</v>
      </c>
      <c r="BN1217" s="22">
        <f t="shared" ref="BN1217" si="12134">BB1217*BI1214+BD1217*BI1217-BC1217*BJ1214-BE1217*BJ1217</f>
        <v>-0.77274724520775884</v>
      </c>
      <c r="BO1217" s="23">
        <f t="shared" ref="BO1217" si="12135">(BB1217*BJ1214+BC1217*BI1214+BD1217*BJ1217+BE1217*BI1217)</f>
        <v>0</v>
      </c>
      <c r="BQ1217" s="38">
        <f t="shared" ref="BQ1217" si="12136">(180/PI())*ATAN(-1*(($BL$8*BM1214+BO1214+$BL$8*BM1217+BO1217)/($BL$8*BL1214+BN1214+$BL$8*BL1217+BN1217)))</f>
        <v>-78.709444408962824</v>
      </c>
      <c r="BS1217" s="67">
        <f t="shared" ref="BS1217" si="12137">20*LOG(((($BL$8*BL1214+BN1214-$BL$8*BL1217-BN1217)^2+($BL$8*BM1214+BO1214-$BL$8*BM1217-BO1217)^2)/(($BL$8*BL1214+BN1214+$BL$8*BL1217+BN1217)^2+($BL$8*BM1214+BO1214+$BL$8*BM1217+BO1217)^2))^0.5)</f>
        <v>-0.28816684614556193</v>
      </c>
      <c r="BT1217" s="65"/>
      <c r="BU1217" s="28"/>
      <c r="BV1217" s="28"/>
      <c r="BW1217" s="28"/>
      <c r="BX1217" s="28"/>
    </row>
    <row r="1218" spans="2:76" ht="18.649999999999999" customHeight="1">
      <c r="BS1218" s="32"/>
    </row>
    <row r="1219" spans="2:76" ht="18.649999999999999" customHeight="1" thickBot="1">
      <c r="D1219" s="8"/>
      <c r="E1219" s="8" t="s">
        <v>93</v>
      </c>
      <c r="F1219" s="8"/>
      <c r="G1219" s="8"/>
      <c r="H1219" s="8"/>
      <c r="I1219" s="8"/>
      <c r="J1219" s="8" t="s">
        <v>94</v>
      </c>
      <c r="K1219" s="8"/>
      <c r="L1219" s="8"/>
      <c r="M1219" s="8"/>
      <c r="N1219" s="8"/>
      <c r="O1219" s="8" t="s">
        <v>95</v>
      </c>
      <c r="P1219" s="8"/>
      <c r="Q1219" s="8"/>
      <c r="R1219" s="8"/>
      <c r="S1219" s="8"/>
      <c r="T1219" s="8" t="s">
        <v>96</v>
      </c>
      <c r="U1219" s="8"/>
      <c r="V1219" s="8"/>
      <c r="W1219" s="8"/>
      <c r="X1219" s="8"/>
      <c r="Y1219" s="8" t="s">
        <v>97</v>
      </c>
      <c r="Z1219" s="8"/>
      <c r="AA1219" s="8"/>
      <c r="AB1219" s="8"/>
      <c r="AC1219" s="8"/>
      <c r="AD1219" s="8" t="s">
        <v>98</v>
      </c>
      <c r="AE1219" s="8"/>
      <c r="AF1219" s="8"/>
      <c r="AG1219" s="8"/>
      <c r="AH1219" s="8"/>
      <c r="AI1219" s="8" t="s">
        <v>99</v>
      </c>
      <c r="AJ1219" s="8"/>
      <c r="AK1219" s="8"/>
      <c r="AL1219" s="8"/>
      <c r="AM1219" s="8"/>
      <c r="AN1219" s="8" t="s">
        <v>96</v>
      </c>
      <c r="AO1219" s="8"/>
      <c r="AP1219" s="8"/>
      <c r="AQ1219" s="8"/>
      <c r="AR1219" s="8"/>
      <c r="AS1219" s="8" t="s">
        <v>100</v>
      </c>
      <c r="AT1219" s="8"/>
      <c r="AU1219" s="8"/>
      <c r="AV1219" s="8"/>
      <c r="AW1219" s="8"/>
      <c r="AX1219" s="8" t="s">
        <v>94</v>
      </c>
      <c r="AY1219" s="8"/>
      <c r="AZ1219" s="8"/>
      <c r="BA1219" s="8"/>
      <c r="BB1219" s="8"/>
      <c r="BC1219" s="8" t="s">
        <v>101</v>
      </c>
      <c r="BD1219" s="8"/>
      <c r="BE1219" s="8"/>
      <c r="BF1219" s="8"/>
      <c r="BG1219" s="8"/>
      <c r="BH1219" s="8" t="s">
        <v>96</v>
      </c>
      <c r="BI1219" s="8"/>
      <c r="BJ1219" s="8"/>
      <c r="BK1219" s="8"/>
      <c r="BL1219" s="8"/>
      <c r="BM1219" s="8" t="s">
        <v>102</v>
      </c>
      <c r="BN1219" s="8"/>
      <c r="BO1219" s="8"/>
      <c r="BP1219" s="8"/>
    </row>
    <row r="1220" spans="2:76" ht="18.649999999999999" customHeight="1" thickBot="1">
      <c r="B1220" s="16"/>
      <c r="D1220" s="250" t="s">
        <v>22</v>
      </c>
      <c r="E1220" s="251"/>
      <c r="F1220" s="252" t="s">
        <v>23</v>
      </c>
      <c r="G1220" s="253"/>
      <c r="H1220" s="123"/>
      <c r="I1220" s="242" t="s">
        <v>1</v>
      </c>
      <c r="J1220" s="243"/>
      <c r="K1220" s="244" t="s">
        <v>2</v>
      </c>
      <c r="L1220" s="245"/>
      <c r="M1220" s="123"/>
      <c r="N1220" s="242" t="s">
        <v>43</v>
      </c>
      <c r="O1220" s="243"/>
      <c r="P1220" s="244" t="s">
        <v>44</v>
      </c>
      <c r="Q1220" s="245"/>
      <c r="R1220" s="123"/>
      <c r="S1220" s="242" t="s">
        <v>32</v>
      </c>
      <c r="T1220" s="243"/>
      <c r="U1220" s="244" t="s">
        <v>33</v>
      </c>
      <c r="V1220" s="245"/>
      <c r="W1220" s="123"/>
      <c r="X1220" s="242" t="s">
        <v>45</v>
      </c>
      <c r="Y1220" s="243"/>
      <c r="Z1220" s="244" t="s">
        <v>46</v>
      </c>
      <c r="AA1220" s="245"/>
      <c r="AB1220" s="127"/>
      <c r="AC1220" s="242" t="s">
        <v>62</v>
      </c>
      <c r="AD1220" s="243"/>
      <c r="AE1220" s="244" t="s">
        <v>3</v>
      </c>
      <c r="AF1220" s="245"/>
      <c r="AG1220" s="123"/>
      <c r="AH1220" s="242" t="s">
        <v>76</v>
      </c>
      <c r="AI1220" s="243"/>
      <c r="AJ1220" s="244" t="s">
        <v>77</v>
      </c>
      <c r="AK1220" s="245"/>
      <c r="AL1220" s="127"/>
      <c r="AM1220" s="242" t="s">
        <v>64</v>
      </c>
      <c r="AN1220" s="243"/>
      <c r="AO1220" s="244" t="s">
        <v>65</v>
      </c>
      <c r="AP1220" s="245"/>
      <c r="AQ1220" s="123"/>
      <c r="AR1220" s="242" t="s">
        <v>80</v>
      </c>
      <c r="AS1220" s="243"/>
      <c r="AT1220" s="244" t="s">
        <v>81</v>
      </c>
      <c r="AU1220" s="245"/>
      <c r="AV1220" s="127"/>
      <c r="AW1220" s="242" t="s">
        <v>68</v>
      </c>
      <c r="AX1220" s="243"/>
      <c r="AY1220" s="244" t="s">
        <v>69</v>
      </c>
      <c r="AZ1220" s="245"/>
      <c r="BA1220" s="123"/>
      <c r="BB1220" s="246" t="s">
        <v>84</v>
      </c>
      <c r="BC1220" s="247"/>
      <c r="BD1220" s="248" t="s">
        <v>85</v>
      </c>
      <c r="BE1220" s="249"/>
      <c r="BF1220" s="127"/>
      <c r="BG1220" s="242" t="s">
        <v>72</v>
      </c>
      <c r="BH1220" s="243"/>
      <c r="BI1220" s="244" t="s">
        <v>73</v>
      </c>
      <c r="BJ1220" s="245"/>
      <c r="BK1220" s="123"/>
      <c r="BL1220" s="242" t="s">
        <v>88</v>
      </c>
      <c r="BM1220" s="243"/>
      <c r="BN1220" s="244" t="s">
        <v>89</v>
      </c>
      <c r="BO1220" s="245"/>
      <c r="BP1220" s="123"/>
      <c r="BQ1220" s="19" t="s">
        <v>165</v>
      </c>
      <c r="BS1220" s="63" t="s">
        <v>120</v>
      </c>
      <c r="BT1220" s="4"/>
      <c r="BU1220" s="28"/>
      <c r="BV1220" s="28"/>
      <c r="BW1220" s="28"/>
      <c r="BX1220" s="28"/>
    </row>
    <row r="1221" spans="2:76" ht="18.649999999999999" customHeight="1" thickTop="1" thickBot="1">
      <c r="B1221" s="39">
        <v>3.42</v>
      </c>
      <c r="D1221" s="25">
        <f t="shared" ref="D1221" si="12138">COS($F$8*$B1221)</f>
        <v>0.42139886198092524</v>
      </c>
      <c r="E1221" s="26">
        <v>0</v>
      </c>
      <c r="F1221" s="10">
        <v>0</v>
      </c>
      <c r="G1221" s="85">
        <f t="shared" ref="G1221" si="12139">$E$8*SIN($B1221*$F$8)</f>
        <v>2.7206262132256667</v>
      </c>
      <c r="I1221" s="21">
        <v>1</v>
      </c>
      <c r="J1221" s="24">
        <v>0</v>
      </c>
      <c r="K1221" s="22">
        <v>0</v>
      </c>
      <c r="L1221" s="23">
        <v>0</v>
      </c>
      <c r="N1221" s="21">
        <f t="shared" ref="N1221" si="12140">D1221*I1221+F1221*I1224-E1221*J1221-G1221*J1224</f>
        <v>2.2762791259032742</v>
      </c>
      <c r="O1221" s="24">
        <f t="shared" ref="O1221" si="12141">(D1221*J1221+E1221*I1221+F1221*J1224+G1221*I1224)</f>
        <v>0</v>
      </c>
      <c r="P1221" s="22">
        <f t="shared" ref="P1221" si="12142">D1221*K1221+F1221*K1224-E1221*L1221-G1221*L1224</f>
        <v>0</v>
      </c>
      <c r="Q1221" s="23">
        <f t="shared" ref="Q1221" si="12143">(D1221*L1221+E1221*K1221+F1221*L1224+G1221*K1224)</f>
        <v>2.7206262132256667</v>
      </c>
      <c r="S1221" s="25">
        <f t="shared" ref="S1221" si="12144">COS($U$8*$B1221)</f>
        <v>-0.39985143122259192</v>
      </c>
      <c r="T1221" s="26">
        <v>0</v>
      </c>
      <c r="U1221" s="10">
        <v>0</v>
      </c>
      <c r="V1221" s="85">
        <f t="shared" ref="V1221" si="12145">$T$8*SIN($B1221*$U$8)</f>
        <v>2.7497398961616724</v>
      </c>
      <c r="X1221" s="21">
        <f t="shared" ref="X1221" si="12146">N1221*S1221+P1221*S1224-O1221*T1221-Q1221*T1224</f>
        <v>-1.7413972931378532</v>
      </c>
      <c r="Y1221" s="24">
        <f t="shared" ref="Y1221" si="12147">(N1221*T1221+O1221*S1221+P1221*T1224+Q1221*S1224)</f>
        <v>0</v>
      </c>
      <c r="Z1221" s="22">
        <f t="shared" ref="Z1221" si="12148">N1221*U1221+P1221*U1224-O1221*V1221-Q1221*V1224</f>
        <v>0</v>
      </c>
      <c r="AA1221" s="23">
        <f t="shared" ref="AA1221" si="12149">(N1221*V1221+O1221*U1221+P1221*V1224+Q1221*U1224)</f>
        <v>5.1713292421162684</v>
      </c>
      <c r="AB1221" s="8"/>
      <c r="AC1221" s="21">
        <v>1</v>
      </c>
      <c r="AD1221" s="24">
        <v>0</v>
      </c>
      <c r="AE1221" s="22">
        <v>0</v>
      </c>
      <c r="AF1221" s="23">
        <v>0</v>
      </c>
      <c r="AH1221" s="21">
        <f t="shared" ref="AH1221" si="12150">X1221*AC1221+Z1221*AC1224-Y1221*AD1221-AA1221*AD1224</f>
        <v>0.10483667422854337</v>
      </c>
      <c r="AI1221" s="24">
        <f t="shared" ref="AI1221" si="12151">(X1221*AD1221+Y1221*AC1221+Z1221*AD1224+AA1221*AC1224)</f>
        <v>0</v>
      </c>
      <c r="AJ1221" s="22">
        <f t="shared" ref="AJ1221" si="12152">X1221*AE1221+Z1221*AE1224-Y1221*AF1221-AA1221*AF1224</f>
        <v>0</v>
      </c>
      <c r="AK1221" s="23">
        <f t="shared" ref="AK1221" si="12153">(X1221*AF1221+Y1221*AE1221+Z1221*AF1224+AA1221*AE1224)</f>
        <v>5.1713292421162684</v>
      </c>
      <c r="AL1221" s="8"/>
      <c r="AM1221" s="25">
        <f t="shared" ref="AM1221" si="12154">COS($AO$8*$B1221)</f>
        <v>-0.39985143122259192</v>
      </c>
      <c r="AN1221" s="26">
        <v>0</v>
      </c>
      <c r="AO1221" s="10">
        <v>0</v>
      </c>
      <c r="AP1221" s="85">
        <f t="shared" ref="AP1221" si="12155">$AN$8*SIN($B1221*$AO$8)</f>
        <v>2.7497398961616724</v>
      </c>
      <c r="AR1221" s="21">
        <f t="shared" ref="AR1221" si="12156">AH1221*AM1221+AJ1221*AM1224-AI1221*AN1221-AK1221*AN1224</f>
        <v>-1.6218980201498561</v>
      </c>
      <c r="AS1221" s="24">
        <f t="shared" ref="AS1221" si="12157">(AH1221*AN1221+AI1221*AM1221+AJ1221*AN1224+AK1221*AM1224)</f>
        <v>0</v>
      </c>
      <c r="AT1221" s="22">
        <f t="shared" ref="AT1221" si="12158">AH1221*AO1221+AJ1221*AO1224-AI1221*AP1221-AK1221*AP1224</f>
        <v>0</v>
      </c>
      <c r="AU1221" s="23">
        <f t="shared" ref="AU1221" si="12159">(AH1221*AP1221+AI1221*AO1221+AJ1221*AP1224+AK1221*AO1224)</f>
        <v>-1.7794898130763015</v>
      </c>
      <c r="AV1221" s="8"/>
      <c r="AW1221" s="21">
        <v>1</v>
      </c>
      <c r="AX1221" s="24">
        <v>0</v>
      </c>
      <c r="AY1221" s="22">
        <v>0</v>
      </c>
      <c r="AZ1221" s="23">
        <v>0</v>
      </c>
      <c r="BB1221" s="21">
        <f t="shared" ref="BB1221" si="12160">AR1221*AW1221+AT1221*AW1224-AS1221*AX1221-AU1221*AX1224</f>
        <v>-2.8351262534442165</v>
      </c>
      <c r="BC1221" s="24">
        <f t="shared" ref="BC1221" si="12161">(AR1221*AX1221+AS1221*AW1221+AT1221*AX1224+AU1221*AW1224)</f>
        <v>0</v>
      </c>
      <c r="BD1221" s="22">
        <f t="shared" ref="BD1221" si="12162">AR1221*AY1221+AT1221*AY1224-AS1221*AZ1221-AU1221*AZ1224</f>
        <v>0</v>
      </c>
      <c r="BE1221" s="23">
        <f t="shared" ref="BE1221" si="12163">(AR1221*AZ1221+AS1221*AY1221+AT1221*AZ1224+AU1221*AY1224)</f>
        <v>-1.7794898130763015</v>
      </c>
      <c r="BF1221" s="8"/>
      <c r="BG1221" s="25">
        <f t="shared" ref="BG1221" si="12164">COS($BI$8*$B1221)</f>
        <v>0.42136557037064587</v>
      </c>
      <c r="BH1221" s="26">
        <v>0</v>
      </c>
      <c r="BI1221" s="10">
        <v>0</v>
      </c>
      <c r="BJ1221" s="85">
        <f t="shared" ref="BJ1221" si="12165">$BH$8*SIN($B1221*$BI$8)</f>
        <v>2.7206726199519089</v>
      </c>
      <c r="BL1221" s="21">
        <f t="shared" ref="BL1221" si="12166">BB1221*BG1221+BD1221*BG1224-BC1221*BH1221-BE1221*BH1224</f>
        <v>-0.6566902339753109</v>
      </c>
      <c r="BM1221" s="24">
        <f t="shared" ref="BM1221" si="12167">(BB1221*BH1221+BC1221*BG1221+BD1221*BH1224+BE1221*BG1224)</f>
        <v>0</v>
      </c>
      <c r="BN1221" s="22">
        <f t="shared" ref="BN1221" si="12168">BB1221*BI1221+BD1221*BI1224-BC1221*BJ1221-BE1221*BJ1224</f>
        <v>0</v>
      </c>
      <c r="BO1221" s="23">
        <f t="shared" ref="BO1221" si="12169">(BB1221*BJ1221+BC1221*BI1221+BD1221*BJ1224+BE1221*BI1224)</f>
        <v>-8.4632661119081671</v>
      </c>
      <c r="BQ1221" s="27">
        <f t="shared" ref="BQ1221" si="12170">20*LOG((2*$BL$8)/(($BL$8*BL1221+BN1221+$BL$8*BL1224+BN1224)^2+($BL$8*BM1221+BO1221+$BL$8*BM1224+BO1224)^2)^0.5)</f>
        <v>-12.700612972772802</v>
      </c>
      <c r="BS1221" s="64">
        <f t="shared" ref="BS1221" si="12171">((BL1221^2+BM1221^2)/(BL1224^2+BM1224^2))^0.5</f>
        <v>9.7728066425993987</v>
      </c>
      <c r="BT1221" s="4"/>
      <c r="BU1221" s="28"/>
      <c r="BV1221" s="28"/>
      <c r="BW1221" s="28"/>
      <c r="BX1221" s="28"/>
    </row>
    <row r="1222" spans="2:76" ht="18.649999999999999" customHeight="1" thickBot="1">
      <c r="D1222" s="25"/>
      <c r="E1222" s="10"/>
      <c r="F1222" s="10"/>
      <c r="G1222" s="31"/>
      <c r="I1222" s="29"/>
      <c r="L1222" s="30"/>
      <c r="N1222" s="29"/>
      <c r="Q1222" s="30"/>
      <c r="S1222" s="29"/>
      <c r="V1222" s="30"/>
      <c r="X1222" s="29"/>
      <c r="AA1222" s="30"/>
      <c r="AC1222" s="29"/>
      <c r="AF1222" s="30"/>
      <c r="AH1222" s="29"/>
      <c r="AK1222" s="30"/>
      <c r="AM1222" s="29"/>
      <c r="AP1222" s="30"/>
      <c r="AR1222" s="29"/>
      <c r="AU1222" s="30"/>
      <c r="AW1222" s="29"/>
      <c r="AZ1222" s="30"/>
      <c r="BB1222" s="29"/>
      <c r="BE1222" s="30"/>
      <c r="BG1222" s="29"/>
      <c r="BJ1222" s="30"/>
      <c r="BL1222" s="29"/>
      <c r="BO1222" s="30"/>
      <c r="BS1222" s="65"/>
      <c r="BT1222" s="65"/>
      <c r="BU1222" s="28"/>
      <c r="BV1222" s="28"/>
      <c r="BW1222" s="28"/>
      <c r="BX1222" s="28"/>
    </row>
    <row r="1223" spans="2:76" ht="18.649999999999999" customHeight="1" thickBot="1">
      <c r="D1223" s="254" t="s">
        <v>24</v>
      </c>
      <c r="E1223" s="255"/>
      <c r="F1223" s="256" t="s">
        <v>25</v>
      </c>
      <c r="G1223" s="257"/>
      <c r="H1223" s="123"/>
      <c r="I1223" s="242" t="s">
        <v>4</v>
      </c>
      <c r="J1223" s="243"/>
      <c r="K1223" s="244" t="s">
        <v>5</v>
      </c>
      <c r="L1223" s="245"/>
      <c r="M1223" s="123"/>
      <c r="N1223" s="242" t="s">
        <v>6</v>
      </c>
      <c r="O1223" s="243"/>
      <c r="P1223" s="244" t="s">
        <v>7</v>
      </c>
      <c r="Q1223" s="245"/>
      <c r="R1223" s="123"/>
      <c r="S1223" s="242" t="s">
        <v>34</v>
      </c>
      <c r="T1223" s="243"/>
      <c r="U1223" s="244" t="s">
        <v>35</v>
      </c>
      <c r="V1223" s="245"/>
      <c r="W1223" s="123"/>
      <c r="X1223" s="242" t="s">
        <v>47</v>
      </c>
      <c r="Y1223" s="243"/>
      <c r="Z1223" s="244" t="s">
        <v>48</v>
      </c>
      <c r="AA1223" s="245"/>
      <c r="AB1223" s="127"/>
      <c r="AC1223" s="242" t="s">
        <v>63</v>
      </c>
      <c r="AD1223" s="243"/>
      <c r="AE1223" s="244" t="s">
        <v>8</v>
      </c>
      <c r="AF1223" s="245"/>
      <c r="AG1223" s="123"/>
      <c r="AH1223" s="242" t="s">
        <v>78</v>
      </c>
      <c r="AI1223" s="243"/>
      <c r="AJ1223" s="244" t="s">
        <v>79</v>
      </c>
      <c r="AK1223" s="245"/>
      <c r="AL1223" s="127"/>
      <c r="AM1223" s="242" t="s">
        <v>67</v>
      </c>
      <c r="AN1223" s="243"/>
      <c r="AO1223" s="244" t="s">
        <v>66</v>
      </c>
      <c r="AP1223" s="245"/>
      <c r="AQ1223" s="123"/>
      <c r="AR1223" s="242" t="s">
        <v>83</v>
      </c>
      <c r="AS1223" s="243"/>
      <c r="AT1223" s="244" t="s">
        <v>82</v>
      </c>
      <c r="AU1223" s="245"/>
      <c r="AV1223" s="127"/>
      <c r="AW1223" s="242" t="s">
        <v>71</v>
      </c>
      <c r="AX1223" s="243"/>
      <c r="AY1223" s="244" t="s">
        <v>70</v>
      </c>
      <c r="AZ1223" s="245"/>
      <c r="BA1223" s="123"/>
      <c r="BB1223" s="124" t="s">
        <v>87</v>
      </c>
      <c r="BC1223" s="125"/>
      <c r="BD1223" s="122" t="s">
        <v>86</v>
      </c>
      <c r="BE1223" s="126"/>
      <c r="BF1223" s="127"/>
      <c r="BG1223" s="242" t="s">
        <v>74</v>
      </c>
      <c r="BH1223" s="243"/>
      <c r="BI1223" s="244" t="s">
        <v>75</v>
      </c>
      <c r="BJ1223" s="245"/>
      <c r="BK1223" s="123"/>
      <c r="BL1223" s="242" t="s">
        <v>91</v>
      </c>
      <c r="BM1223" s="243"/>
      <c r="BN1223" s="244" t="s">
        <v>90</v>
      </c>
      <c r="BO1223" s="245"/>
      <c r="BP1223" s="123"/>
      <c r="BQ1223" s="35" t="s">
        <v>166</v>
      </c>
      <c r="BS1223" s="66" t="s">
        <v>121</v>
      </c>
      <c r="BT1223" s="65"/>
      <c r="BU1223" s="28"/>
      <c r="BV1223" s="28"/>
      <c r="BW1223" s="28"/>
      <c r="BX1223" s="28"/>
    </row>
    <row r="1224" spans="2:76" ht="18.649999999999999" customHeight="1" thickTop="1" thickBot="1">
      <c r="D1224" s="15">
        <v>0</v>
      </c>
      <c r="E1224" s="145">
        <f t="shared" ref="E1224" si="12172">(1/$E$8)*SIN($B1221*$F$8)</f>
        <v>0.30229180146951851</v>
      </c>
      <c r="F1224" s="15">
        <f t="shared" ref="F1224" si="12173">COS($F$8*$B1221)</f>
        <v>0.42139886198092524</v>
      </c>
      <c r="G1224" s="37">
        <v>0</v>
      </c>
      <c r="I1224" s="21">
        <v>0</v>
      </c>
      <c r="J1224" s="24">
        <f t="shared" ref="J1224" si="12174">(TAN($K$8*$B1221))/$J$8</f>
        <v>-0.68178430940101109</v>
      </c>
      <c r="K1224" s="22">
        <v>1</v>
      </c>
      <c r="L1224" s="23">
        <v>0</v>
      </c>
      <c r="N1224" s="21">
        <f t="shared" ref="N1224" si="12175">D1224*I1221+F1224*I1224-E1224*J1221-G1224*J1224</f>
        <v>0</v>
      </c>
      <c r="O1224" s="24">
        <f t="shared" ref="O1224" si="12176">(D1224*J1221+E1224*I1221+F1224*J1224+G1224*I1224)</f>
        <v>1.4988669371481411E-2</v>
      </c>
      <c r="P1224" s="22">
        <f t="shared" ref="P1224" si="12177">D1224*K1221+F1224*K1224-E1224*L1221-G1224*L1224</f>
        <v>0.42139886198092524</v>
      </c>
      <c r="Q1224" s="23">
        <f t="shared" ref="Q1224" si="12178">(D1224*L1221+E1224*K1221+F1224*L1224+G1224*K1224)</f>
        <v>0</v>
      </c>
      <c r="S1224" s="15">
        <v>0</v>
      </c>
      <c r="T1224" s="145">
        <f t="shared" ref="T1224" si="12179">(1/$T$8)*SIN($B1221*$U$8)</f>
        <v>0.30552665512907468</v>
      </c>
      <c r="U1224" s="15">
        <f t="shared" ref="U1224" si="12180">COS($U$8*$B1221)</f>
        <v>-0.39985143122259192</v>
      </c>
      <c r="V1224" s="37">
        <v>0</v>
      </c>
      <c r="X1224" s="21">
        <f t="shared" ref="X1224" si="12181">N1224*S1221+P1224*S1224-O1224*T1221-Q1224*T1224</f>
        <v>0</v>
      </c>
      <c r="Y1224" s="24">
        <f t="shared" ref="Y1224" si="12182">(N1224*T1221+O1224*S1221+P1224*T1224+Q1224*S1224)</f>
        <v>0.12275534387592162</v>
      </c>
      <c r="Z1224" s="22">
        <f t="shared" ref="Z1224" si="12183">N1224*U1221+P1224*U1224-O1224*V1221-Q1224*V1224</f>
        <v>-0.20971188023978338</v>
      </c>
      <c r="AA1224" s="23">
        <f t="shared" ref="AA1224" si="12184">(N1224*V1221+O1224*U1221+P1224*V1224+Q1224*U1224)</f>
        <v>0</v>
      </c>
      <c r="AB1224" s="8"/>
      <c r="AC1224" s="21">
        <v>0</v>
      </c>
      <c r="AD1224" s="24">
        <f t="shared" ref="AD1224" si="12185">(TAN($AE$8*$B1221))/$AD$8</f>
        <v>-0.35701342554837223</v>
      </c>
      <c r="AE1224" s="22">
        <v>1</v>
      </c>
      <c r="AF1224" s="23">
        <v>0</v>
      </c>
      <c r="AH1224" s="21">
        <f t="shared" ref="AH1224" si="12186">X1224*AC1221+Z1224*AC1224-Y1224*AD1221-AA1224*AD1224</f>
        <v>0</v>
      </c>
      <c r="AI1224" s="24">
        <f t="shared" ref="AI1224" si="12187">(X1224*AD1221+Y1224*AC1221+Z1224*AD1224+AA1224*AC1224)</f>
        <v>0.19762530061851669</v>
      </c>
      <c r="AJ1224" s="22">
        <f t="shared" ref="AJ1224" si="12188">X1224*AE1221+Z1224*AE1224-Y1224*AF1221-AA1224*AF1224</f>
        <v>-0.20971188023978338</v>
      </c>
      <c r="AK1224" s="23">
        <f t="shared" ref="AK1224" si="12189">(X1224*AF1221+Y1224*AE1221+Z1224*AF1224+AA1224*AE1224)</f>
        <v>0</v>
      </c>
      <c r="AL1224" s="8"/>
      <c r="AM1224" s="15">
        <v>0</v>
      </c>
      <c r="AN1224" s="85">
        <f t="shared" ref="AN1224" si="12190">(1/$AN$8)*SIN($B1221*$AO$8)</f>
        <v>0.30552665512907468</v>
      </c>
      <c r="AO1224" s="25">
        <f t="shared" ref="AO1224" si="12191">COS($AO$8*$B1221)</f>
        <v>-0.39985143122259192</v>
      </c>
      <c r="AP1224" s="37">
        <v>0</v>
      </c>
      <c r="AR1224" s="21">
        <f t="shared" ref="AR1224" si="12192">AH1224*AM1221+AJ1224*AM1224-AI1224*AN1221-AK1224*AN1224</f>
        <v>0</v>
      </c>
      <c r="AS1224" s="24">
        <f t="shared" ref="AS1224" si="12193">(AH1224*AN1221+AI1224*AM1221+AJ1224*AN1224+AK1224*AM1224)</f>
        <v>-0.14309332860859897</v>
      </c>
      <c r="AT1224" s="22">
        <f t="shared" ref="AT1224" si="12194">AH1224*AO1221+AJ1224*AO1224-AI1224*AP1221-AK1224*AP1224</f>
        <v>-0.45956457814342117</v>
      </c>
      <c r="AU1224" s="23">
        <f t="shared" ref="AU1224" si="12195">(AH1224*AP1221+AI1224*AO1221+AJ1224*AP1224+AK1224*AO1224)</f>
        <v>0</v>
      </c>
      <c r="AV1224" s="8"/>
      <c r="AW1224" s="21">
        <v>0</v>
      </c>
      <c r="AX1224" s="24">
        <f t="shared" ref="AX1224" si="12196">(TAN($AY$8*$B1221))/$AX$8</f>
        <v>-0.68178430940101109</v>
      </c>
      <c r="AY1224" s="22">
        <v>1</v>
      </c>
      <c r="AZ1224" s="23">
        <v>0</v>
      </c>
      <c r="BB1224" s="21">
        <f t="shared" ref="BB1224" si="12197">AR1224*AW1221+AT1224*AW1224-AS1224*AX1221-AU1224*AX1224</f>
        <v>0</v>
      </c>
      <c r="BC1224" s="24">
        <f t="shared" ref="BC1224" si="12198">(AR1224*AX1221+AS1224*AW1221+AT1224*AX1224+AU1224*AW1224)</f>
        <v>0.17023058992608042</v>
      </c>
      <c r="BD1224" s="22">
        <f t="shared" ref="BD1224" si="12199">AR1224*AY1221+AT1224*AY1224-AS1224*AZ1221-AU1224*AZ1224</f>
        <v>-0.45956457814342117</v>
      </c>
      <c r="BE1224" s="23">
        <f t="shared" ref="BE1224" si="12200">(AR1224*AZ1221+AS1224*AY1221+AT1224*AZ1224+AU1224*AY1224)</f>
        <v>0</v>
      </c>
      <c r="BF1224" s="8"/>
      <c r="BG1224" s="15">
        <v>0</v>
      </c>
      <c r="BH1224" s="85">
        <f t="shared" ref="BH1224" si="12201">(1/$BH$8)*SIN($B1221*$BI$8)</f>
        <v>0.30229695777243426</v>
      </c>
      <c r="BI1224" s="25">
        <f t="shared" ref="BI1224" si="12202">COS($BI$8*$B1221)</f>
        <v>0.42136557037064587</v>
      </c>
      <c r="BJ1224" s="37">
        <v>0</v>
      </c>
      <c r="BL1224" s="21">
        <f t="shared" ref="BL1224" si="12203">BB1224*BG1221+BD1224*BG1224-BC1224*BH1221-BE1224*BH1224</f>
        <v>0</v>
      </c>
      <c r="BM1224" s="24">
        <f t="shared" ref="BM1224" si="12204">(BB1224*BH1221+BC1224*BG1221+BD1224*BH1224+BE1224*BG1224)</f>
        <v>-6.7195664253993939E-2</v>
      </c>
      <c r="BN1224" s="22">
        <f t="shared" ref="BN1224" si="12205">BB1224*BI1221+BD1224*BI1224-BC1224*BJ1221-BE1224*BJ1224</f>
        <v>-0.65678639568169617</v>
      </c>
      <c r="BO1224" s="23">
        <f t="shared" ref="BO1224" si="12206">(BB1224*BJ1221+BC1224*BI1221+BD1224*BJ1224+BE1224*BI1224)</f>
        <v>0</v>
      </c>
      <c r="BQ1224" s="38">
        <f t="shared" ref="BQ1224" si="12207">(180/PI())*ATAN(-1*(($BL$8*BM1221+BO1221+$BL$8*BM1224+BO1224)/($BL$8*BL1221+BN1221+$BL$8*BL1224+BN1224)))</f>
        <v>-81.24663424602906</v>
      </c>
      <c r="BS1224" s="67">
        <f t="shared" ref="BS1224" si="12208">20*LOG(((($BL$8*BL1221+BN1221-$BL$8*BL1224-BN1224)^2+($BL$8*BM1221+BO1221-$BL$8*BM1224-BO1224)^2)/(($BL$8*BL1221+BN1221+$BL$8*BL1224+BN1224)^2+($BL$8*BM1221+BO1221+$BL$8*BM1224+BO1224)^2))^0.5)</f>
        <v>-0.23969140757296739</v>
      </c>
      <c r="BT1224" s="65"/>
      <c r="BU1224" s="28"/>
      <c r="BV1224" s="28"/>
      <c r="BW1224" s="28"/>
      <c r="BX1224" s="28"/>
    </row>
    <row r="1225" spans="2:76" ht="18.649999999999999" customHeight="1">
      <c r="BS1225" s="32"/>
    </row>
    <row r="1226" spans="2:76" ht="18.649999999999999" customHeight="1" thickBot="1">
      <c r="D1226" s="8"/>
      <c r="E1226" s="8" t="s">
        <v>93</v>
      </c>
      <c r="F1226" s="8"/>
      <c r="G1226" s="8"/>
      <c r="H1226" s="8"/>
      <c r="I1226" s="8"/>
      <c r="J1226" s="8" t="s">
        <v>94</v>
      </c>
      <c r="K1226" s="8"/>
      <c r="L1226" s="8"/>
      <c r="M1226" s="8"/>
      <c r="N1226" s="8"/>
      <c r="O1226" s="8" t="s">
        <v>95</v>
      </c>
      <c r="P1226" s="8"/>
      <c r="Q1226" s="8"/>
      <c r="R1226" s="8"/>
      <c r="S1226" s="8"/>
      <c r="T1226" s="8" t="s">
        <v>96</v>
      </c>
      <c r="U1226" s="8"/>
      <c r="V1226" s="8"/>
      <c r="W1226" s="8"/>
      <c r="X1226" s="8"/>
      <c r="Y1226" s="8" t="s">
        <v>97</v>
      </c>
      <c r="Z1226" s="8"/>
      <c r="AA1226" s="8"/>
      <c r="AB1226" s="8"/>
      <c r="AC1226" s="8"/>
      <c r="AD1226" s="8" t="s">
        <v>98</v>
      </c>
      <c r="AE1226" s="8"/>
      <c r="AF1226" s="8"/>
      <c r="AG1226" s="8"/>
      <c r="AH1226" s="8"/>
      <c r="AI1226" s="8" t="s">
        <v>99</v>
      </c>
      <c r="AJ1226" s="8"/>
      <c r="AK1226" s="8"/>
      <c r="AL1226" s="8"/>
      <c r="AM1226" s="8"/>
      <c r="AN1226" s="8" t="s">
        <v>96</v>
      </c>
      <c r="AO1226" s="8"/>
      <c r="AP1226" s="8"/>
      <c r="AQ1226" s="8"/>
      <c r="AR1226" s="8"/>
      <c r="AS1226" s="8" t="s">
        <v>100</v>
      </c>
      <c r="AT1226" s="8"/>
      <c r="AU1226" s="8"/>
      <c r="AV1226" s="8"/>
      <c r="AW1226" s="8"/>
      <c r="AX1226" s="8" t="s">
        <v>94</v>
      </c>
      <c r="AY1226" s="8"/>
      <c r="AZ1226" s="8"/>
      <c r="BA1226" s="8"/>
      <c r="BB1226" s="8"/>
      <c r="BC1226" s="8" t="s">
        <v>101</v>
      </c>
      <c r="BD1226" s="8"/>
      <c r="BE1226" s="8"/>
      <c r="BF1226" s="8"/>
      <c r="BG1226" s="8"/>
      <c r="BH1226" s="8" t="s">
        <v>96</v>
      </c>
      <c r="BI1226" s="8"/>
      <c r="BJ1226" s="8"/>
      <c r="BK1226" s="8"/>
      <c r="BL1226" s="8"/>
      <c r="BM1226" s="8" t="s">
        <v>102</v>
      </c>
      <c r="BN1226" s="8"/>
      <c r="BO1226" s="8"/>
      <c r="BP1226" s="8"/>
    </row>
    <row r="1227" spans="2:76" ht="18.649999999999999" customHeight="1" thickBot="1">
      <c r="B1227" s="16"/>
      <c r="D1227" s="250" t="s">
        <v>22</v>
      </c>
      <c r="E1227" s="251"/>
      <c r="F1227" s="252" t="s">
        <v>23</v>
      </c>
      <c r="G1227" s="253"/>
      <c r="H1227" s="123"/>
      <c r="I1227" s="242" t="s">
        <v>1</v>
      </c>
      <c r="J1227" s="243"/>
      <c r="K1227" s="244" t="s">
        <v>2</v>
      </c>
      <c r="L1227" s="245"/>
      <c r="M1227" s="123"/>
      <c r="N1227" s="242" t="s">
        <v>43</v>
      </c>
      <c r="O1227" s="243"/>
      <c r="P1227" s="244" t="s">
        <v>44</v>
      </c>
      <c r="Q1227" s="245"/>
      <c r="R1227" s="123"/>
      <c r="S1227" s="242" t="s">
        <v>32</v>
      </c>
      <c r="T1227" s="243"/>
      <c r="U1227" s="244" t="s">
        <v>33</v>
      </c>
      <c r="V1227" s="245"/>
      <c r="W1227" s="123"/>
      <c r="X1227" s="242" t="s">
        <v>45</v>
      </c>
      <c r="Y1227" s="243"/>
      <c r="Z1227" s="244" t="s">
        <v>46</v>
      </c>
      <c r="AA1227" s="245"/>
      <c r="AB1227" s="127"/>
      <c r="AC1227" s="242" t="s">
        <v>62</v>
      </c>
      <c r="AD1227" s="243"/>
      <c r="AE1227" s="244" t="s">
        <v>3</v>
      </c>
      <c r="AF1227" s="245"/>
      <c r="AG1227" s="123"/>
      <c r="AH1227" s="242" t="s">
        <v>76</v>
      </c>
      <c r="AI1227" s="243"/>
      <c r="AJ1227" s="244" t="s">
        <v>77</v>
      </c>
      <c r="AK1227" s="245"/>
      <c r="AL1227" s="127"/>
      <c r="AM1227" s="242" t="s">
        <v>64</v>
      </c>
      <c r="AN1227" s="243"/>
      <c r="AO1227" s="244" t="s">
        <v>65</v>
      </c>
      <c r="AP1227" s="245"/>
      <c r="AQ1227" s="123"/>
      <c r="AR1227" s="242" t="s">
        <v>80</v>
      </c>
      <c r="AS1227" s="243"/>
      <c r="AT1227" s="244" t="s">
        <v>81</v>
      </c>
      <c r="AU1227" s="245"/>
      <c r="AV1227" s="127"/>
      <c r="AW1227" s="242" t="s">
        <v>68</v>
      </c>
      <c r="AX1227" s="243"/>
      <c r="AY1227" s="244" t="s">
        <v>69</v>
      </c>
      <c r="AZ1227" s="245"/>
      <c r="BA1227" s="123"/>
      <c r="BB1227" s="246" t="s">
        <v>84</v>
      </c>
      <c r="BC1227" s="247"/>
      <c r="BD1227" s="248" t="s">
        <v>85</v>
      </c>
      <c r="BE1227" s="249"/>
      <c r="BF1227" s="127"/>
      <c r="BG1227" s="242" t="s">
        <v>72</v>
      </c>
      <c r="BH1227" s="243"/>
      <c r="BI1227" s="244" t="s">
        <v>73</v>
      </c>
      <c r="BJ1227" s="245"/>
      <c r="BK1227" s="123"/>
      <c r="BL1227" s="242" t="s">
        <v>88</v>
      </c>
      <c r="BM1227" s="243"/>
      <c r="BN1227" s="244" t="s">
        <v>89</v>
      </c>
      <c r="BO1227" s="245"/>
      <c r="BP1227" s="123"/>
      <c r="BQ1227" s="19" t="s">
        <v>165</v>
      </c>
      <c r="BS1227" s="63" t="s">
        <v>120</v>
      </c>
      <c r="BT1227" s="4"/>
      <c r="BU1227" s="28"/>
      <c r="BV1227" s="28"/>
      <c r="BW1227" s="28"/>
      <c r="BX1227" s="28"/>
    </row>
    <row r="1228" spans="2:76" ht="18.649999999999999" customHeight="1" thickTop="1" thickBot="1">
      <c r="B1228" s="39">
        <v>3.44</v>
      </c>
      <c r="D1228" s="25">
        <f t="shared" ref="D1228" si="12209">COS($F$8*$B1228)</f>
        <v>0.41536600071515123</v>
      </c>
      <c r="E1228" s="26">
        <v>0</v>
      </c>
      <c r="F1228" s="10">
        <v>0</v>
      </c>
      <c r="G1228" s="85">
        <f t="shared" ref="G1228" si="12210">$E$8*SIN($B1228*$F$8)</f>
        <v>2.7289631307603095</v>
      </c>
      <c r="I1228" s="21">
        <v>1</v>
      </c>
      <c r="J1228" s="24">
        <v>0</v>
      </c>
      <c r="K1228" s="22">
        <v>0</v>
      </c>
      <c r="L1228" s="23">
        <v>0</v>
      </c>
      <c r="N1228" s="21">
        <f t="shared" ref="N1228" si="12211">D1228*I1228+F1228*I1231-E1228*J1228-G1228*J1231</f>
        <v>2.2010151873136121</v>
      </c>
      <c r="O1228" s="24">
        <f t="shared" ref="O1228" si="12212">(D1228*J1228+E1228*I1228+F1228*J1231+G1228*I1231)</f>
        <v>0</v>
      </c>
      <c r="P1228" s="22">
        <f t="shared" ref="P1228" si="12213">D1228*K1228+F1228*K1231-E1228*L1228-G1228*L1231</f>
        <v>0</v>
      </c>
      <c r="Q1228" s="23">
        <f t="shared" ref="Q1228" si="12214">(D1228*L1228+E1228*K1228+F1228*L1231+G1228*K1231)</f>
        <v>2.7289631307603095</v>
      </c>
      <c r="S1228" s="25">
        <f t="shared" ref="S1228" si="12215">COS($U$8*$B1228)</f>
        <v>-0.41044889208281216</v>
      </c>
      <c r="T1228" s="26">
        <v>0</v>
      </c>
      <c r="U1228" s="10">
        <v>0</v>
      </c>
      <c r="V1228" s="85">
        <f t="shared" ref="V1228" si="12216">$T$8*SIN($B1228*$U$8)</f>
        <v>2.7356508115788332</v>
      </c>
      <c r="X1228" s="21">
        <f t="shared" ref="X1228" si="12217">N1228*S1228+P1228*S1231-O1228*T1228-Q1228*T1231</f>
        <v>-1.7329031565828878</v>
      </c>
      <c r="Y1228" s="24">
        <f t="shared" ref="Y1228" si="12218">(N1228*T1228+O1228*S1228+P1228*T1231+Q1228*S1231)</f>
        <v>0</v>
      </c>
      <c r="Z1228" s="22">
        <f t="shared" ref="Z1228" si="12219">N1228*U1228+P1228*U1231-O1228*V1228-Q1228*V1231</f>
        <v>0</v>
      </c>
      <c r="AA1228" s="23">
        <f t="shared" ref="AA1228" si="12220">(N1228*V1228+O1228*U1228+P1228*V1231+Q1228*U1231)</f>
        <v>4.9011090899164085</v>
      </c>
      <c r="AB1228" s="8"/>
      <c r="AC1228" s="21">
        <v>1</v>
      </c>
      <c r="AD1228" s="24">
        <v>0</v>
      </c>
      <c r="AE1228" s="22">
        <v>0</v>
      </c>
      <c r="AF1228" s="23">
        <v>0</v>
      </c>
      <c r="AH1228" s="21">
        <f t="shared" ref="AH1228" si="12221">X1228*AC1228+Z1228*AC1231-Y1228*AD1228-AA1228*AD1231</f>
        <v>-0.10863477435962499</v>
      </c>
      <c r="AI1228" s="24">
        <f t="shared" ref="AI1228" si="12222">(X1228*AD1228+Y1228*AC1228+Z1228*AD1231+AA1228*AC1231)</f>
        <v>0</v>
      </c>
      <c r="AJ1228" s="22">
        <f t="shared" ref="AJ1228" si="12223">X1228*AE1228+Z1228*AE1231-Y1228*AF1228-AA1228*AF1231</f>
        <v>0</v>
      </c>
      <c r="AK1228" s="23">
        <f t="shared" ref="AK1228" si="12224">(X1228*AF1228+Y1228*AE1228+Z1228*AF1231+AA1228*AE1231)</f>
        <v>4.9011090899164085</v>
      </c>
      <c r="AL1228" s="8"/>
      <c r="AM1228" s="25">
        <f t="shared" ref="AM1228" si="12225">COS($AO$8*$B1228)</f>
        <v>-0.41044889208281216</v>
      </c>
      <c r="AN1228" s="26">
        <v>0</v>
      </c>
      <c r="AO1228" s="10">
        <v>0</v>
      </c>
      <c r="AP1228" s="85">
        <f t="shared" ref="AP1228" si="12226">$AN$8*SIN($B1228*$AO$8)</f>
        <v>2.7356508115788332</v>
      </c>
      <c r="AR1228" s="21">
        <f t="shared" ref="AR1228" si="12227">AH1228*AM1228+AJ1228*AM1231-AI1228*AN1228-AK1228*AN1231</f>
        <v>-1.4451579838297832</v>
      </c>
      <c r="AS1228" s="24">
        <f t="shared" ref="AS1228" si="12228">(AH1228*AN1228+AI1228*AM1228+AJ1228*AN1231+AK1228*AM1231)</f>
        <v>0</v>
      </c>
      <c r="AT1228" s="22">
        <f t="shared" ref="AT1228" si="12229">AH1228*AO1228+AJ1228*AO1231-AI1228*AP1228-AK1228*AP1231</f>
        <v>0</v>
      </c>
      <c r="AU1228" s="23">
        <f t="shared" ref="AU1228" si="12230">(AH1228*AP1228+AI1228*AO1228+AJ1228*AP1231+AK1228*AO1231)</f>
        <v>-2.3088416045757811</v>
      </c>
      <c r="AV1228" s="8"/>
      <c r="AW1228" s="21">
        <v>1</v>
      </c>
      <c r="AX1228" s="24">
        <v>0</v>
      </c>
      <c r="AY1228" s="22">
        <v>0</v>
      </c>
      <c r="AZ1228" s="23">
        <v>0</v>
      </c>
      <c r="BB1228" s="21">
        <f t="shared" ref="BB1228" si="12231">AR1228*AW1228+AT1228*AW1231-AS1228*AX1228-AU1228*AX1231</f>
        <v>-2.9559080143905812</v>
      </c>
      <c r="BC1228" s="24">
        <f t="shared" ref="BC1228" si="12232">(AR1228*AX1228+AS1228*AW1228+AT1228*AX1231+AU1228*AW1231)</f>
        <v>0</v>
      </c>
      <c r="BD1228" s="22">
        <f t="shared" ref="BD1228" si="12233">AR1228*AY1228+AT1228*AY1231-AS1228*AZ1228-AU1228*AZ1231</f>
        <v>0</v>
      </c>
      <c r="BE1228" s="23">
        <f t="shared" ref="BE1228" si="12234">(AR1228*AZ1228+AS1228*AY1228+AT1228*AZ1231+AU1228*AY1231)</f>
        <v>-2.3088416045757811</v>
      </c>
      <c r="BF1228" s="8"/>
      <c r="BG1228" s="25">
        <f t="shared" ref="BG1228" si="12235">COS($BI$8*$B1228)</f>
        <v>0.41533241180708363</v>
      </c>
      <c r="BH1228" s="26">
        <v>0</v>
      </c>
      <c r="BI1228" s="10">
        <v>0</v>
      </c>
      <c r="BJ1228" s="85">
        <f t="shared" ref="BJ1228" si="12236">$BH$8*SIN($B1228*$BI$8)</f>
        <v>2.7290091405714638</v>
      </c>
      <c r="BL1228" s="21">
        <f t="shared" ref="BL1228" si="12237">BB1228*BG1228+BD1228*BG1231-BC1228*BH1228-BE1228*BH1231</f>
        <v>-0.52758997769461746</v>
      </c>
      <c r="BM1228" s="24">
        <f t="shared" ref="BM1228" si="12238">(BB1228*BH1228+BC1228*BG1228+BD1228*BH1231+BE1228*BG1231)</f>
        <v>0</v>
      </c>
      <c r="BN1228" s="22">
        <f t="shared" ref="BN1228" si="12239">BB1228*BI1228+BD1228*BI1231-BC1228*BJ1228-BE1228*BJ1231</f>
        <v>0</v>
      </c>
      <c r="BO1228" s="23">
        <f t="shared" ref="BO1228" si="12240">(BB1228*BJ1228+BC1228*BI1228+BD1228*BJ1231+BE1228*BI1231)</f>
        <v>-9.025636742069338</v>
      </c>
      <c r="BQ1228" s="27">
        <f t="shared" ref="BQ1228" si="12241">20*LOG((2*$BL$8)/(($BL$8*BL1228+BN1228+$BL$8*BL1231+BN1231)^2+($BL$8*BM1228+BO1228+$BL$8*BM1231+BO1231)^2)^0.5)</f>
        <v>-13.223501877606733</v>
      </c>
      <c r="BS1228" s="64">
        <f t="shared" ref="BS1228" si="12242">((BL1228^2+BM1228^2)/(BL1231^2+BM1231^2))^0.5</f>
        <v>6.5990428016643303</v>
      </c>
      <c r="BT1228" s="4"/>
      <c r="BU1228" s="28"/>
      <c r="BV1228" s="28"/>
      <c r="BW1228" s="28"/>
      <c r="BX1228" s="28"/>
    </row>
    <row r="1229" spans="2:76" ht="18.649999999999999" customHeight="1" thickBot="1">
      <c r="D1229" s="25"/>
      <c r="E1229" s="10"/>
      <c r="F1229" s="10"/>
      <c r="G1229" s="31"/>
      <c r="I1229" s="29"/>
      <c r="L1229" s="30"/>
      <c r="N1229" s="29"/>
      <c r="Q1229" s="30"/>
      <c r="S1229" s="29"/>
      <c r="V1229" s="30"/>
      <c r="X1229" s="29"/>
      <c r="AA1229" s="30"/>
      <c r="AC1229" s="29"/>
      <c r="AF1229" s="30"/>
      <c r="AH1229" s="29"/>
      <c r="AK1229" s="30"/>
      <c r="AM1229" s="29"/>
      <c r="AP1229" s="30"/>
      <c r="AR1229" s="29"/>
      <c r="AU1229" s="30"/>
      <c r="AW1229" s="29"/>
      <c r="AZ1229" s="30"/>
      <c r="BB1229" s="29"/>
      <c r="BE1229" s="30"/>
      <c r="BG1229" s="29"/>
      <c r="BJ1229" s="30"/>
      <c r="BL1229" s="29"/>
      <c r="BO1229" s="30"/>
      <c r="BS1229" s="65"/>
      <c r="BT1229" s="65"/>
      <c r="BU1229" s="28"/>
      <c r="BV1229" s="28"/>
      <c r="BW1229" s="28"/>
      <c r="BX1229" s="28"/>
    </row>
    <row r="1230" spans="2:76" ht="18.649999999999999" customHeight="1" thickBot="1">
      <c r="D1230" s="254" t="s">
        <v>24</v>
      </c>
      <c r="E1230" s="255"/>
      <c r="F1230" s="256" t="s">
        <v>25</v>
      </c>
      <c r="G1230" s="257"/>
      <c r="H1230" s="123"/>
      <c r="I1230" s="242" t="s">
        <v>4</v>
      </c>
      <c r="J1230" s="243"/>
      <c r="K1230" s="244" t="s">
        <v>5</v>
      </c>
      <c r="L1230" s="245"/>
      <c r="M1230" s="123"/>
      <c r="N1230" s="242" t="s">
        <v>6</v>
      </c>
      <c r="O1230" s="243"/>
      <c r="P1230" s="244" t="s">
        <v>7</v>
      </c>
      <c r="Q1230" s="245"/>
      <c r="R1230" s="123"/>
      <c r="S1230" s="242" t="s">
        <v>34</v>
      </c>
      <c r="T1230" s="243"/>
      <c r="U1230" s="244" t="s">
        <v>35</v>
      </c>
      <c r="V1230" s="245"/>
      <c r="W1230" s="123"/>
      <c r="X1230" s="242" t="s">
        <v>47</v>
      </c>
      <c r="Y1230" s="243"/>
      <c r="Z1230" s="244" t="s">
        <v>48</v>
      </c>
      <c r="AA1230" s="245"/>
      <c r="AB1230" s="127"/>
      <c r="AC1230" s="242" t="s">
        <v>63</v>
      </c>
      <c r="AD1230" s="243"/>
      <c r="AE1230" s="244" t="s">
        <v>8</v>
      </c>
      <c r="AF1230" s="245"/>
      <c r="AG1230" s="123"/>
      <c r="AH1230" s="242" t="s">
        <v>78</v>
      </c>
      <c r="AI1230" s="243"/>
      <c r="AJ1230" s="244" t="s">
        <v>79</v>
      </c>
      <c r="AK1230" s="245"/>
      <c r="AL1230" s="127"/>
      <c r="AM1230" s="242" t="s">
        <v>67</v>
      </c>
      <c r="AN1230" s="243"/>
      <c r="AO1230" s="244" t="s">
        <v>66</v>
      </c>
      <c r="AP1230" s="245"/>
      <c r="AQ1230" s="123"/>
      <c r="AR1230" s="242" t="s">
        <v>83</v>
      </c>
      <c r="AS1230" s="243"/>
      <c r="AT1230" s="244" t="s">
        <v>82</v>
      </c>
      <c r="AU1230" s="245"/>
      <c r="AV1230" s="127"/>
      <c r="AW1230" s="242" t="s">
        <v>71</v>
      </c>
      <c r="AX1230" s="243"/>
      <c r="AY1230" s="244" t="s">
        <v>70</v>
      </c>
      <c r="AZ1230" s="245"/>
      <c r="BA1230" s="123"/>
      <c r="BB1230" s="124" t="s">
        <v>87</v>
      </c>
      <c r="BC1230" s="125"/>
      <c r="BD1230" s="122" t="s">
        <v>86</v>
      </c>
      <c r="BE1230" s="126"/>
      <c r="BF1230" s="127"/>
      <c r="BG1230" s="242" t="s">
        <v>74</v>
      </c>
      <c r="BH1230" s="243"/>
      <c r="BI1230" s="244" t="s">
        <v>75</v>
      </c>
      <c r="BJ1230" s="245"/>
      <c r="BK1230" s="123"/>
      <c r="BL1230" s="242" t="s">
        <v>91</v>
      </c>
      <c r="BM1230" s="243"/>
      <c r="BN1230" s="244" t="s">
        <v>90</v>
      </c>
      <c r="BO1230" s="245"/>
      <c r="BP1230" s="123"/>
      <c r="BQ1230" s="35" t="s">
        <v>166</v>
      </c>
      <c r="BS1230" s="66" t="s">
        <v>121</v>
      </c>
      <c r="BT1230" s="65"/>
      <c r="BU1230" s="28"/>
      <c r="BV1230" s="28"/>
      <c r="BW1230" s="28"/>
      <c r="BX1230" s="28"/>
    </row>
    <row r="1231" spans="2:76" ht="18.649999999999999" customHeight="1" thickTop="1" thickBot="1">
      <c r="D1231" s="15">
        <v>0</v>
      </c>
      <c r="E1231" s="145">
        <f t="shared" ref="E1231" si="12243">(1/$E$8)*SIN($B1228*$F$8)</f>
        <v>0.30321812564003436</v>
      </c>
      <c r="F1231" s="15">
        <f t="shared" ref="F1231" si="12244">COS($F$8*$B1228)</f>
        <v>0.41536600071515123</v>
      </c>
      <c r="G1231" s="37">
        <v>0</v>
      </c>
      <c r="I1231" s="21">
        <v>0</v>
      </c>
      <c r="J1231" s="24">
        <f t="shared" ref="J1231" si="12245">(TAN($K$8*$B1228))/$J$8</f>
        <v>-0.65433247025985497</v>
      </c>
      <c r="K1231" s="22">
        <v>1</v>
      </c>
      <c r="L1231" s="23">
        <v>0</v>
      </c>
      <c r="N1231" s="21">
        <f t="shared" ref="N1231" si="12246">D1231*I1228+F1231*I1231-E1231*J1228-G1231*J1231</f>
        <v>0</v>
      </c>
      <c r="O1231" s="24">
        <f t="shared" ref="O1231" si="12247">(D1231*J1228+E1231*I1228+F1231*J1231+G1231*I1231)</f>
        <v>3.1430664330132752E-2</v>
      </c>
      <c r="P1231" s="22">
        <f t="shared" ref="P1231" si="12248">D1231*K1228+F1231*K1231-E1231*L1228-G1231*L1231</f>
        <v>0.41536600071515123</v>
      </c>
      <c r="Q1231" s="23">
        <f t="shared" ref="Q1231" si="12249">(D1231*L1228+E1231*K1228+F1231*L1231+G1231*K1231)</f>
        <v>0</v>
      </c>
      <c r="S1231" s="15">
        <v>0</v>
      </c>
      <c r="T1231" s="145">
        <f t="shared" ref="T1231" si="12250">(1/$T$8)*SIN($B1228*$U$8)</f>
        <v>0.30396120128653698</v>
      </c>
      <c r="U1231" s="15">
        <f t="shared" ref="U1231" si="12251">COS($U$8*$B1228)</f>
        <v>-0.41044889208281216</v>
      </c>
      <c r="V1231" s="37">
        <v>0</v>
      </c>
      <c r="X1231" s="21">
        <f t="shared" ref="X1231" si="12252">N1231*S1228+P1231*S1231-O1231*T1228-Q1231*T1231</f>
        <v>0</v>
      </c>
      <c r="Y1231" s="24">
        <f t="shared" ref="Y1231" si="12253">(N1231*T1228+O1231*S1228+P1231*T1231+Q1231*S1231)</f>
        <v>0.1133544671992322</v>
      </c>
      <c r="Z1231" s="22">
        <f t="shared" ref="Z1231" si="12254">N1231*U1228+P1231*U1231-O1231*V1228-Q1231*V1231</f>
        <v>-0.25646983718559191</v>
      </c>
      <c r="AA1231" s="23">
        <f t="shared" ref="AA1231" si="12255">(N1231*V1228+O1231*U1228+P1231*V1231+Q1231*U1231)</f>
        <v>0</v>
      </c>
      <c r="AB1231" s="8"/>
      <c r="AC1231" s="21">
        <v>0</v>
      </c>
      <c r="AD1231" s="24">
        <f t="shared" ref="AD1231" si="12256">(TAN($AE$8*$B1228))/$AD$8</f>
        <v>-0.33140833073172132</v>
      </c>
      <c r="AE1231" s="22">
        <v>1</v>
      </c>
      <c r="AF1231" s="23">
        <v>0</v>
      </c>
      <c r="AH1231" s="21">
        <f t="shared" ref="AH1231" si="12257">X1231*AC1228+Z1231*AC1231-Y1231*AD1228-AA1231*AD1231</f>
        <v>0</v>
      </c>
      <c r="AI1231" s="24">
        <f t="shared" ref="AI1231" si="12258">(X1231*AD1228+Y1231*AC1228+Z1231*AD1231+AA1231*AC1231)</f>
        <v>0.19835070782394557</v>
      </c>
      <c r="AJ1231" s="22">
        <f t="shared" ref="AJ1231" si="12259">X1231*AE1228+Z1231*AE1231-Y1231*AF1228-AA1231*AF1231</f>
        <v>-0.25646983718559191</v>
      </c>
      <c r="AK1231" s="23">
        <f t="shared" ref="AK1231" si="12260">(X1231*AF1228+Y1231*AE1228+Z1231*AF1231+AA1231*AE1231)</f>
        <v>0</v>
      </c>
      <c r="AL1231" s="8"/>
      <c r="AM1231" s="15">
        <v>0</v>
      </c>
      <c r="AN1231" s="85">
        <f t="shared" ref="AN1231" si="12261">(1/$AN$8)*SIN($B1228*$AO$8)</f>
        <v>0.30396120128653698</v>
      </c>
      <c r="AO1231" s="25">
        <f t="shared" ref="AO1231" si="12262">COS($AO$8*$B1228)</f>
        <v>-0.41044889208281216</v>
      </c>
      <c r="AP1231" s="37">
        <v>0</v>
      </c>
      <c r="AR1231" s="21">
        <f t="shared" ref="AR1231" si="12263">AH1231*AM1228+AJ1231*AM1231-AI1231*AN1228-AK1231*AN1231</f>
        <v>0</v>
      </c>
      <c r="AS1231" s="24">
        <f t="shared" ref="AS1231" si="12264">(AH1231*AN1228+AI1231*AM1228+AJ1231*AN1231+AK1231*AM1231)</f>
        <v>-0.1593697080748751</v>
      </c>
      <c r="AT1231" s="22">
        <f t="shared" ref="AT1231" si="12265">AH1231*AO1228+AJ1231*AO1231-AI1231*AP1228-AK1231*AP1231</f>
        <v>-0.43735051431032729</v>
      </c>
      <c r="AU1231" s="23">
        <f t="shared" ref="AU1231" si="12266">(AH1231*AP1228+AI1231*AO1228+AJ1231*AP1231+AK1231*AO1231)</f>
        <v>0</v>
      </c>
      <c r="AV1231" s="8"/>
      <c r="AW1231" s="21">
        <v>0</v>
      </c>
      <c r="AX1231" s="24">
        <f t="shared" ref="AX1231" si="12267">(TAN($AY$8*$B1228))/$AX$8</f>
        <v>-0.65433247025985497</v>
      </c>
      <c r="AY1231" s="22">
        <v>1</v>
      </c>
      <c r="AZ1231" s="23">
        <v>0</v>
      </c>
      <c r="BB1231" s="21">
        <f t="shared" ref="BB1231" si="12268">AR1231*AW1228+AT1231*AW1231-AS1231*AX1228-AU1231*AX1231</f>
        <v>0</v>
      </c>
      <c r="BC1231" s="24">
        <f t="shared" ref="BC1231" si="12269">(AR1231*AX1228+AS1231*AW1228+AT1231*AX1231+AU1231*AW1231)</f>
        <v>0.12680293432321937</v>
      </c>
      <c r="BD1231" s="22">
        <f t="shared" ref="BD1231" si="12270">AR1231*AY1228+AT1231*AY1231-AS1231*AZ1228-AU1231*AZ1231</f>
        <v>-0.43735051431032729</v>
      </c>
      <c r="BE1231" s="23">
        <f t="shared" ref="BE1231" si="12271">(AR1231*AZ1228+AS1231*AY1228+AT1231*AZ1231+AU1231*AY1231)</f>
        <v>0</v>
      </c>
      <c r="BF1231" s="8"/>
      <c r="BG1231" s="15">
        <v>0</v>
      </c>
      <c r="BH1231" s="85">
        <f t="shared" ref="BH1231" si="12272">(1/$BH$8)*SIN($B1228*$BI$8)</f>
        <v>0.30322323784127375</v>
      </c>
      <c r="BI1231" s="25">
        <f t="shared" ref="BI1231" si="12273">COS($BI$8*$B1228)</f>
        <v>0.41533241180708363</v>
      </c>
      <c r="BJ1231" s="37">
        <v>0</v>
      </c>
      <c r="BL1231" s="21">
        <f t="shared" ref="BL1231" si="12274">BB1231*BG1228+BD1231*BG1231-BC1231*BH1228-BE1231*BH1231</f>
        <v>0</v>
      </c>
      <c r="BM1231" s="24">
        <f t="shared" ref="BM1231" si="12275">(BB1231*BH1228+BC1231*BG1228+BD1231*BH1231+BE1231*BG1231)</f>
        <v>-7.994947048404584E-2</v>
      </c>
      <c r="BN1231" s="22">
        <f t="shared" ref="BN1231" si="12276">BB1231*BI1228+BD1231*BI1231-BC1231*BJ1228-BE1231*BJ1231</f>
        <v>-0.52769221073292538</v>
      </c>
      <c r="BO1231" s="23">
        <f t="shared" ref="BO1231" si="12277">(BB1231*BJ1228+BC1231*BI1228+BD1231*BJ1231+BE1231*BI1231)</f>
        <v>0</v>
      </c>
      <c r="BQ1231" s="38">
        <f t="shared" ref="BQ1231" si="12278">(180/PI())*ATAN(-1*(($BL$8*BM1228+BO1228+$BL$8*BM1231+BO1231)/($BL$8*BL1228+BN1228+$BL$8*BL1231+BN1231)))</f>
        <v>-83.389258739564212</v>
      </c>
      <c r="BS1231" s="67">
        <f t="shared" ref="BS1231" si="12279">20*LOG(((($BL$8*BL1228+BN1228-$BL$8*BL1231-BN1231)^2+($BL$8*BM1228+BO1228-$BL$8*BM1231-BO1231)^2)/(($BL$8*BL1228+BN1228+$BL$8*BL1231+BN1231)^2+($BL$8*BM1228+BO1228+$BL$8*BM1231+BO1231)^2))^0.5)</f>
        <v>-0.2118275545405241</v>
      </c>
      <c r="BT1231" s="65"/>
      <c r="BU1231" s="28"/>
      <c r="BV1231" s="28"/>
      <c r="BW1231" s="28"/>
      <c r="BX1231" s="28"/>
    </row>
    <row r="1232" spans="2:76" ht="18.649999999999999" customHeight="1">
      <c r="BS1232" s="32"/>
    </row>
    <row r="1233" spans="2:76" ht="18.649999999999999" customHeight="1" thickBot="1">
      <c r="D1233" s="8"/>
      <c r="E1233" s="8" t="s">
        <v>93</v>
      </c>
      <c r="F1233" s="8"/>
      <c r="G1233" s="8"/>
      <c r="H1233" s="8"/>
      <c r="I1233" s="8"/>
      <c r="J1233" s="8" t="s">
        <v>94</v>
      </c>
      <c r="K1233" s="8"/>
      <c r="L1233" s="8"/>
      <c r="M1233" s="8"/>
      <c r="N1233" s="8"/>
      <c r="O1233" s="8" t="s">
        <v>95</v>
      </c>
      <c r="P1233" s="8"/>
      <c r="Q1233" s="8"/>
      <c r="R1233" s="8"/>
      <c r="S1233" s="8"/>
      <c r="T1233" s="8" t="s">
        <v>96</v>
      </c>
      <c r="U1233" s="8"/>
      <c r="V1233" s="8"/>
      <c r="W1233" s="8"/>
      <c r="X1233" s="8"/>
      <c r="Y1233" s="8" t="s">
        <v>97</v>
      </c>
      <c r="Z1233" s="8"/>
      <c r="AA1233" s="8"/>
      <c r="AB1233" s="8"/>
      <c r="AC1233" s="8"/>
      <c r="AD1233" s="8" t="s">
        <v>98</v>
      </c>
      <c r="AE1233" s="8"/>
      <c r="AF1233" s="8"/>
      <c r="AG1233" s="8"/>
      <c r="AH1233" s="8"/>
      <c r="AI1233" s="8" t="s">
        <v>99</v>
      </c>
      <c r="AJ1233" s="8"/>
      <c r="AK1233" s="8"/>
      <c r="AL1233" s="8"/>
      <c r="AM1233" s="8"/>
      <c r="AN1233" s="8" t="s">
        <v>96</v>
      </c>
      <c r="AO1233" s="8"/>
      <c r="AP1233" s="8"/>
      <c r="AQ1233" s="8"/>
      <c r="AR1233" s="8"/>
      <c r="AS1233" s="8" t="s">
        <v>100</v>
      </c>
      <c r="AT1233" s="8"/>
      <c r="AU1233" s="8"/>
      <c r="AV1233" s="8"/>
      <c r="AW1233" s="8"/>
      <c r="AX1233" s="8" t="s">
        <v>94</v>
      </c>
      <c r="AY1233" s="8"/>
      <c r="AZ1233" s="8"/>
      <c r="BA1233" s="8"/>
      <c r="BB1233" s="8"/>
      <c r="BC1233" s="8" t="s">
        <v>101</v>
      </c>
      <c r="BD1233" s="8"/>
      <c r="BE1233" s="8"/>
      <c r="BF1233" s="8"/>
      <c r="BG1233" s="8"/>
      <c r="BH1233" s="8" t="s">
        <v>96</v>
      </c>
      <c r="BI1233" s="8"/>
      <c r="BJ1233" s="8"/>
      <c r="BK1233" s="8"/>
      <c r="BL1233" s="8"/>
      <c r="BM1233" s="8" t="s">
        <v>102</v>
      </c>
      <c r="BN1233" s="8"/>
      <c r="BO1233" s="8"/>
      <c r="BP1233" s="8"/>
    </row>
    <row r="1234" spans="2:76" ht="18.649999999999999" customHeight="1" thickBot="1">
      <c r="B1234" s="16"/>
      <c r="D1234" s="250" t="s">
        <v>22</v>
      </c>
      <c r="E1234" s="251"/>
      <c r="F1234" s="252" t="s">
        <v>23</v>
      </c>
      <c r="G1234" s="253"/>
      <c r="H1234" s="123"/>
      <c r="I1234" s="242" t="s">
        <v>1</v>
      </c>
      <c r="J1234" s="243"/>
      <c r="K1234" s="244" t="s">
        <v>2</v>
      </c>
      <c r="L1234" s="245"/>
      <c r="M1234" s="123"/>
      <c r="N1234" s="242" t="s">
        <v>43</v>
      </c>
      <c r="O1234" s="243"/>
      <c r="P1234" s="244" t="s">
        <v>44</v>
      </c>
      <c r="Q1234" s="245"/>
      <c r="R1234" s="123"/>
      <c r="S1234" s="242" t="s">
        <v>32</v>
      </c>
      <c r="T1234" s="243"/>
      <c r="U1234" s="244" t="s">
        <v>33</v>
      </c>
      <c r="V1234" s="245"/>
      <c r="W1234" s="123"/>
      <c r="X1234" s="242" t="s">
        <v>45</v>
      </c>
      <c r="Y1234" s="243"/>
      <c r="Z1234" s="244" t="s">
        <v>46</v>
      </c>
      <c r="AA1234" s="245"/>
      <c r="AB1234" s="127"/>
      <c r="AC1234" s="242" t="s">
        <v>62</v>
      </c>
      <c r="AD1234" s="243"/>
      <c r="AE1234" s="244" t="s">
        <v>3</v>
      </c>
      <c r="AF1234" s="245"/>
      <c r="AG1234" s="123"/>
      <c r="AH1234" s="242" t="s">
        <v>76</v>
      </c>
      <c r="AI1234" s="243"/>
      <c r="AJ1234" s="244" t="s">
        <v>77</v>
      </c>
      <c r="AK1234" s="245"/>
      <c r="AL1234" s="127"/>
      <c r="AM1234" s="242" t="s">
        <v>64</v>
      </c>
      <c r="AN1234" s="243"/>
      <c r="AO1234" s="244" t="s">
        <v>65</v>
      </c>
      <c r="AP1234" s="245"/>
      <c r="AQ1234" s="123"/>
      <c r="AR1234" s="242" t="s">
        <v>80</v>
      </c>
      <c r="AS1234" s="243"/>
      <c r="AT1234" s="244" t="s">
        <v>81</v>
      </c>
      <c r="AU1234" s="245"/>
      <c r="AV1234" s="127"/>
      <c r="AW1234" s="242" t="s">
        <v>68</v>
      </c>
      <c r="AX1234" s="243"/>
      <c r="AY1234" s="244" t="s">
        <v>69</v>
      </c>
      <c r="AZ1234" s="245"/>
      <c r="BA1234" s="123"/>
      <c r="BB1234" s="246" t="s">
        <v>84</v>
      </c>
      <c r="BC1234" s="247"/>
      <c r="BD1234" s="248" t="s">
        <v>85</v>
      </c>
      <c r="BE1234" s="249"/>
      <c r="BF1234" s="127"/>
      <c r="BG1234" s="242" t="s">
        <v>72</v>
      </c>
      <c r="BH1234" s="243"/>
      <c r="BI1234" s="244" t="s">
        <v>73</v>
      </c>
      <c r="BJ1234" s="245"/>
      <c r="BK1234" s="123"/>
      <c r="BL1234" s="242" t="s">
        <v>88</v>
      </c>
      <c r="BM1234" s="243"/>
      <c r="BN1234" s="244" t="s">
        <v>89</v>
      </c>
      <c r="BO1234" s="245"/>
      <c r="BP1234" s="123"/>
      <c r="BQ1234" s="19" t="s">
        <v>165</v>
      </c>
      <c r="BS1234" s="63" t="s">
        <v>120</v>
      </c>
      <c r="BT1234" s="4"/>
      <c r="BU1234" s="28"/>
      <c r="BV1234" s="28"/>
      <c r="BW1234" s="28"/>
      <c r="BX1234" s="28"/>
    </row>
    <row r="1235" spans="2:76" ht="18.649999999999999" customHeight="1" thickTop="1" thickBot="1">
      <c r="B1235" s="39">
        <v>3.46</v>
      </c>
      <c r="D1235" s="25">
        <f t="shared" ref="D1235" si="12280">COS($F$8*$B1235)</f>
        <v>0.40931481428926175</v>
      </c>
      <c r="E1235" s="26">
        <v>0</v>
      </c>
      <c r="F1235" s="10">
        <v>0</v>
      </c>
      <c r="G1235" s="85">
        <f t="shared" ref="G1235" si="12281">$E$8*SIN($B1235*$F$8)</f>
        <v>2.7371796516177236</v>
      </c>
      <c r="I1235" s="21">
        <v>1</v>
      </c>
      <c r="J1235" s="24">
        <v>0</v>
      </c>
      <c r="K1235" s="22">
        <v>0</v>
      </c>
      <c r="L1235" s="23">
        <v>0</v>
      </c>
      <c r="N1235" s="21">
        <f t="shared" ref="N1235" si="12282">D1235*I1235+F1235*I1238-E1235*J1235-G1235*J1238</f>
        <v>2.1262773911948409</v>
      </c>
      <c r="O1235" s="24">
        <f t="shared" ref="O1235" si="12283">(D1235*J1235+E1235*I1235+F1235*J1238+G1235*I1238)</f>
        <v>0</v>
      </c>
      <c r="P1235" s="22">
        <f t="shared" ref="P1235" si="12284">D1235*K1235+F1235*K1238-E1235*L1235-G1235*L1238</f>
        <v>0</v>
      </c>
      <c r="Q1235" s="23">
        <f t="shared" ref="Q1235" si="12285">(D1235*L1235+E1235*K1235+F1235*L1238+G1235*K1238)</f>
        <v>2.7371796516177236</v>
      </c>
      <c r="S1235" s="25">
        <f t="shared" ref="S1235" si="12286">COS($U$8*$B1235)</f>
        <v>-0.42099120421380404</v>
      </c>
      <c r="T1235" s="26">
        <v>0</v>
      </c>
      <c r="U1235" s="10">
        <v>0</v>
      </c>
      <c r="V1235" s="85">
        <f t="shared" ref="V1235" si="12287">$T$8*SIN($B1235*$U$8)</f>
        <v>2.721194159513705</v>
      </c>
      <c r="X1235" s="21">
        <f t="shared" ref="X1235" si="12288">N1235*S1235+P1235*S1238-O1235*T1235-Q1235*T1238</f>
        <v>-1.7227437773585803</v>
      </c>
      <c r="Y1235" s="24">
        <f t="shared" ref="Y1235" si="12289">(N1235*T1235+O1235*S1235+P1235*T1238+Q1235*S1238)</f>
        <v>0</v>
      </c>
      <c r="Z1235" s="22">
        <f t="shared" ref="Z1235" si="12290">N1235*U1235+P1235*U1238-O1235*V1235-Q1235*V1238</f>
        <v>0</v>
      </c>
      <c r="AA1235" s="23">
        <f t="shared" ref="AA1235" si="12291">(N1235*V1235+O1235*U1235+P1235*V1238+Q1235*U1238)</f>
        <v>4.6336850607413727</v>
      </c>
      <c r="AB1235" s="8"/>
      <c r="AC1235" s="21">
        <v>1</v>
      </c>
      <c r="AD1235" s="24">
        <v>0</v>
      </c>
      <c r="AE1235" s="22">
        <v>0</v>
      </c>
      <c r="AF1235" s="23">
        <v>0</v>
      </c>
      <c r="AH1235" s="21">
        <f t="shared" ref="AH1235" si="12292">X1235*AC1235+Z1235*AC1238-Y1235*AD1235-AA1235*AD1238</f>
        <v>-0.304818947220167</v>
      </c>
      <c r="AI1235" s="24">
        <f t="shared" ref="AI1235" si="12293">(X1235*AD1235+Y1235*AC1235+Z1235*AD1238+AA1235*AC1238)</f>
        <v>0</v>
      </c>
      <c r="AJ1235" s="22">
        <f t="shared" ref="AJ1235" si="12294">X1235*AE1235+Z1235*AE1238-Y1235*AF1235-AA1235*AF1238</f>
        <v>0</v>
      </c>
      <c r="AK1235" s="23">
        <f t="shared" ref="AK1235" si="12295">(X1235*AF1235+Y1235*AE1235+Z1235*AF1238+AA1235*AE1238)</f>
        <v>4.6336850607413727</v>
      </c>
      <c r="AL1235" s="8"/>
      <c r="AM1235" s="25">
        <f t="shared" ref="AM1235" si="12296">COS($AO$8*$B1235)</f>
        <v>-0.42099120421380404</v>
      </c>
      <c r="AN1235" s="26">
        <v>0</v>
      </c>
      <c r="AO1235" s="10">
        <v>0</v>
      </c>
      <c r="AP1235" s="85">
        <f t="shared" ref="AP1235" si="12297">$AN$8*SIN($B1235*$AO$8)</f>
        <v>2.721194159513705</v>
      </c>
      <c r="AR1235" s="21">
        <f t="shared" ref="AR1235" si="12298">AH1235*AM1235+AJ1235*AM1238-AI1235*AN1235-AK1235*AN1238</f>
        <v>-1.2726913181554123</v>
      </c>
      <c r="AS1235" s="24">
        <f t="shared" ref="AS1235" si="12299">(AH1235*AN1235+AI1235*AM1235+AJ1235*AN1238+AK1235*AM1238)</f>
        <v>0</v>
      </c>
      <c r="AT1235" s="22">
        <f t="shared" ref="AT1235" si="12300">AH1235*AO1235+AJ1235*AO1238-AI1235*AP1235-AK1235*AP1238</f>
        <v>0</v>
      </c>
      <c r="AU1235" s="23">
        <f t="shared" ref="AU1235" si="12301">(AH1235*AP1235+AI1235*AO1235+AJ1235*AP1238+AK1235*AO1238)</f>
        <v>-2.7802121925536589</v>
      </c>
      <c r="AV1235" s="8"/>
      <c r="AW1235" s="21">
        <v>1</v>
      </c>
      <c r="AX1235" s="24">
        <v>0</v>
      </c>
      <c r="AY1235" s="22">
        <v>0</v>
      </c>
      <c r="AZ1235" s="23">
        <v>0</v>
      </c>
      <c r="BB1235" s="21">
        <f t="shared" ref="BB1235" si="12302">AR1235*AW1235+AT1235*AW1238-AS1235*AX1235-AU1235*AX1238</f>
        <v>-3.0166471040498464</v>
      </c>
      <c r="BC1235" s="24">
        <f t="shared" ref="BC1235" si="12303">(AR1235*AX1235+AS1235*AW1235+AT1235*AX1238+AU1235*AW1238)</f>
        <v>0</v>
      </c>
      <c r="BD1235" s="22">
        <f t="shared" ref="BD1235" si="12304">AR1235*AY1235+AT1235*AY1238-AS1235*AZ1235-AU1235*AZ1238</f>
        <v>0</v>
      </c>
      <c r="BE1235" s="23">
        <f t="shared" ref="BE1235" si="12305">(AR1235*AZ1235+AS1235*AY1235+AT1235*AZ1238+AU1235*AY1238)</f>
        <v>-2.7802121925536589</v>
      </c>
      <c r="BF1235" s="8"/>
      <c r="BG1235" s="25">
        <f t="shared" ref="BG1235" si="12306">COS($BI$8*$B1235)</f>
        <v>0.40928092838080943</v>
      </c>
      <c r="BH1235" s="26">
        <v>0</v>
      </c>
      <c r="BI1235" s="10">
        <v>0</v>
      </c>
      <c r="BJ1235" s="85">
        <f t="shared" ref="BJ1235" si="12307">$BH$8*SIN($B1235*$BI$8)</f>
        <v>2.7372252547011335</v>
      </c>
      <c r="BL1235" s="21">
        <f t="shared" ref="BL1235" si="12308">BB1235*BG1235+BD1235*BG1238-BC1235*BH1235-BE1235*BH1238</f>
        <v>-0.38909312435548082</v>
      </c>
      <c r="BM1235" s="24">
        <f t="shared" ref="BM1235" si="12309">(BB1235*BH1235+BC1235*BG1235+BD1235*BH1238+BE1235*BG1238)</f>
        <v>0</v>
      </c>
      <c r="BN1235" s="22">
        <f t="shared" ref="BN1235" si="12310">BB1235*BI1235+BD1235*BI1238-BC1235*BJ1235-BE1235*BJ1238</f>
        <v>0</v>
      </c>
      <c r="BO1235" s="23">
        <f t="shared" ref="BO1235" si="12311">(BB1235*BJ1235+BC1235*BI1235+BD1235*BJ1238+BE1235*BI1238)</f>
        <v>-9.3951304649902845</v>
      </c>
      <c r="BQ1235" s="27">
        <f t="shared" ref="BQ1235" si="12312">20*LOG((2*$BL$8)/(($BL$8*BL1235+BN1235+$BL$8*BL1238+BN1238)^2+($BL$8*BM1235+BO1235+$BL$8*BM1238+BO1238)^2)^0.5)</f>
        <v>-13.54969945496439</v>
      </c>
      <c r="BS1235" s="64">
        <f t="shared" ref="BS1235" si="12313">((BL1235^2+BM1235^2)/(BL1238^2+BM1238^2))^0.5</f>
        <v>4.307954960292367</v>
      </c>
      <c r="BT1235" s="4"/>
      <c r="BU1235" s="28"/>
      <c r="BV1235" s="28"/>
      <c r="BW1235" s="28"/>
      <c r="BX1235" s="28"/>
    </row>
    <row r="1236" spans="2:76" ht="18.649999999999999" customHeight="1" thickBot="1">
      <c r="D1236" s="25"/>
      <c r="E1236" s="10"/>
      <c r="F1236" s="10"/>
      <c r="G1236" s="31"/>
      <c r="I1236" s="29"/>
      <c r="L1236" s="30"/>
      <c r="N1236" s="29"/>
      <c r="Q1236" s="30"/>
      <c r="S1236" s="29"/>
      <c r="V1236" s="30"/>
      <c r="X1236" s="29"/>
      <c r="AA1236" s="30"/>
      <c r="AC1236" s="29"/>
      <c r="AF1236" s="30"/>
      <c r="AH1236" s="29"/>
      <c r="AK1236" s="30"/>
      <c r="AM1236" s="29"/>
      <c r="AP1236" s="30"/>
      <c r="AR1236" s="29"/>
      <c r="AU1236" s="30"/>
      <c r="AW1236" s="29"/>
      <c r="AZ1236" s="30"/>
      <c r="BB1236" s="29"/>
      <c r="BE1236" s="30"/>
      <c r="BG1236" s="29"/>
      <c r="BJ1236" s="30"/>
      <c r="BL1236" s="29"/>
      <c r="BO1236" s="30"/>
      <c r="BS1236" s="65"/>
      <c r="BT1236" s="65"/>
      <c r="BU1236" s="28"/>
      <c r="BV1236" s="28"/>
      <c r="BW1236" s="28"/>
      <c r="BX1236" s="28"/>
    </row>
    <row r="1237" spans="2:76" ht="18.649999999999999" customHeight="1" thickBot="1">
      <c r="D1237" s="254" t="s">
        <v>24</v>
      </c>
      <c r="E1237" s="255"/>
      <c r="F1237" s="256" t="s">
        <v>25</v>
      </c>
      <c r="G1237" s="257"/>
      <c r="H1237" s="123"/>
      <c r="I1237" s="242" t="s">
        <v>4</v>
      </c>
      <c r="J1237" s="243"/>
      <c r="K1237" s="244" t="s">
        <v>5</v>
      </c>
      <c r="L1237" s="245"/>
      <c r="M1237" s="123"/>
      <c r="N1237" s="242" t="s">
        <v>6</v>
      </c>
      <c r="O1237" s="243"/>
      <c r="P1237" s="244" t="s">
        <v>7</v>
      </c>
      <c r="Q1237" s="245"/>
      <c r="R1237" s="123"/>
      <c r="S1237" s="242" t="s">
        <v>34</v>
      </c>
      <c r="T1237" s="243"/>
      <c r="U1237" s="244" t="s">
        <v>35</v>
      </c>
      <c r="V1237" s="245"/>
      <c r="W1237" s="123"/>
      <c r="X1237" s="242" t="s">
        <v>47</v>
      </c>
      <c r="Y1237" s="243"/>
      <c r="Z1237" s="244" t="s">
        <v>48</v>
      </c>
      <c r="AA1237" s="245"/>
      <c r="AB1237" s="127"/>
      <c r="AC1237" s="242" t="s">
        <v>63</v>
      </c>
      <c r="AD1237" s="243"/>
      <c r="AE1237" s="244" t="s">
        <v>8</v>
      </c>
      <c r="AF1237" s="245"/>
      <c r="AG1237" s="123"/>
      <c r="AH1237" s="242" t="s">
        <v>78</v>
      </c>
      <c r="AI1237" s="243"/>
      <c r="AJ1237" s="244" t="s">
        <v>79</v>
      </c>
      <c r="AK1237" s="245"/>
      <c r="AL1237" s="127"/>
      <c r="AM1237" s="242" t="s">
        <v>67</v>
      </c>
      <c r="AN1237" s="243"/>
      <c r="AO1237" s="244" t="s">
        <v>66</v>
      </c>
      <c r="AP1237" s="245"/>
      <c r="AQ1237" s="123"/>
      <c r="AR1237" s="242" t="s">
        <v>83</v>
      </c>
      <c r="AS1237" s="243"/>
      <c r="AT1237" s="244" t="s">
        <v>82</v>
      </c>
      <c r="AU1237" s="245"/>
      <c r="AV1237" s="127"/>
      <c r="AW1237" s="242" t="s">
        <v>71</v>
      </c>
      <c r="AX1237" s="243"/>
      <c r="AY1237" s="244" t="s">
        <v>70</v>
      </c>
      <c r="AZ1237" s="245"/>
      <c r="BA1237" s="123"/>
      <c r="BB1237" s="124" t="s">
        <v>87</v>
      </c>
      <c r="BC1237" s="125"/>
      <c r="BD1237" s="122" t="s">
        <v>86</v>
      </c>
      <c r="BE1237" s="126"/>
      <c r="BF1237" s="127"/>
      <c r="BG1237" s="242" t="s">
        <v>74</v>
      </c>
      <c r="BH1237" s="243"/>
      <c r="BI1237" s="244" t="s">
        <v>75</v>
      </c>
      <c r="BJ1237" s="245"/>
      <c r="BK1237" s="123"/>
      <c r="BL1237" s="242" t="s">
        <v>91</v>
      </c>
      <c r="BM1237" s="243"/>
      <c r="BN1237" s="244" t="s">
        <v>90</v>
      </c>
      <c r="BO1237" s="245"/>
      <c r="BP1237" s="123"/>
      <c r="BQ1237" s="35" t="s">
        <v>166</v>
      </c>
      <c r="BS1237" s="66" t="s">
        <v>121</v>
      </c>
      <c r="BT1237" s="65"/>
      <c r="BU1237" s="28"/>
      <c r="BV1237" s="28"/>
      <c r="BW1237" s="28"/>
      <c r="BX1237" s="28"/>
    </row>
    <row r="1238" spans="2:76" ht="18.649999999999999" customHeight="1" thickTop="1" thickBot="1">
      <c r="D1238" s="15">
        <v>0</v>
      </c>
      <c r="E1238" s="145">
        <f t="shared" ref="E1238" si="12314">(1/$E$8)*SIN($B1235*$F$8)</f>
        <v>0.30413107240196929</v>
      </c>
      <c r="F1238" s="15">
        <f t="shared" ref="F1238" si="12315">COS($F$8*$B1235)</f>
        <v>0.40931481428926175</v>
      </c>
      <c r="G1238" s="37">
        <v>0</v>
      </c>
      <c r="I1238" s="21">
        <v>0</v>
      </c>
      <c r="J1238" s="24">
        <f t="shared" ref="J1238" si="12316">(TAN($K$8*$B1235))/$J$8</f>
        <v>-0.62727434638454316</v>
      </c>
      <c r="K1238" s="22">
        <v>1</v>
      </c>
      <c r="L1238" s="23">
        <v>0</v>
      </c>
      <c r="N1238" s="21">
        <f t="shared" ref="N1238" si="12317">D1238*I1235+F1238*I1238-E1238*J1235-G1238*J1238</f>
        <v>0</v>
      </c>
      <c r="O1238" s="24">
        <f t="shared" ref="O1238" si="12318">(D1238*J1235+E1238*I1235+F1238*J1238+G1238*I1238)</f>
        <v>4.7378389803161947E-2</v>
      </c>
      <c r="P1238" s="22">
        <f t="shared" ref="P1238" si="12319">D1238*K1235+F1238*K1238-E1238*L1235-G1238*L1238</f>
        <v>0.40931481428926175</v>
      </c>
      <c r="Q1238" s="23">
        <f t="shared" ref="Q1238" si="12320">(D1238*L1235+E1238*K1235+F1238*L1238+G1238*K1238)</f>
        <v>0</v>
      </c>
      <c r="S1238" s="15">
        <v>0</v>
      </c>
      <c r="T1238" s="145">
        <f t="shared" ref="T1238" si="12321">(1/$T$8)*SIN($B1235*$U$8)</f>
        <v>0.30235490661263387</v>
      </c>
      <c r="U1238" s="15">
        <f t="shared" ref="U1238" si="12322">COS($U$8*$B1235)</f>
        <v>-0.42099120421380404</v>
      </c>
      <c r="V1238" s="37">
        <v>0</v>
      </c>
      <c r="X1238" s="21">
        <f t="shared" ref="X1238" si="12323">N1238*S1235+P1238*S1238-O1238*T1235-Q1238*T1238</f>
        <v>0</v>
      </c>
      <c r="Y1238" s="24">
        <f t="shared" ref="Y1238" si="12324">(N1238*T1235+O1238*S1235+P1238*T1238+Q1238*S1238)</f>
        <v>0.10381245707265314</v>
      </c>
      <c r="Z1238" s="22">
        <f t="shared" ref="Z1238" si="12325">N1238*U1235+P1238*U1238-O1238*V1235-Q1238*V1238</f>
        <v>-0.30124373418971384</v>
      </c>
      <c r="AA1238" s="23">
        <f t="shared" ref="AA1238" si="12326">(N1238*V1235+O1238*U1235+P1238*V1238+Q1238*U1238)</f>
        <v>0</v>
      </c>
      <c r="AB1238" s="8"/>
      <c r="AC1238" s="21">
        <v>0</v>
      </c>
      <c r="AD1238" s="24">
        <f t="shared" ref="AD1238" si="12327">(TAN($AE$8*$B1235))/$AD$8</f>
        <v>-0.30600371228327516</v>
      </c>
      <c r="AE1238" s="22">
        <v>1</v>
      </c>
      <c r="AF1238" s="23">
        <v>0</v>
      </c>
      <c r="AH1238" s="21">
        <f t="shared" ref="AH1238" si="12328">X1238*AC1235+Z1238*AC1238-Y1238*AD1235-AA1238*AD1238</f>
        <v>0</v>
      </c>
      <c r="AI1238" s="24">
        <f t="shared" ref="AI1238" si="12329">(X1238*AD1235+Y1238*AC1235+Z1238*AD1238+AA1238*AC1238)</f>
        <v>0.19599415803678177</v>
      </c>
      <c r="AJ1238" s="22">
        <f t="shared" ref="AJ1238" si="12330">X1238*AE1235+Z1238*AE1238-Y1238*AF1235-AA1238*AF1238</f>
        <v>-0.30124373418971384</v>
      </c>
      <c r="AK1238" s="23">
        <f t="shared" ref="AK1238" si="12331">(X1238*AF1235+Y1238*AE1235+Z1238*AF1238+AA1238*AE1238)</f>
        <v>0</v>
      </c>
      <c r="AL1238" s="8"/>
      <c r="AM1238" s="15">
        <v>0</v>
      </c>
      <c r="AN1238" s="85">
        <f t="shared" ref="AN1238" si="12332">(1/$AN$8)*SIN($B1235*$AO$8)</f>
        <v>0.30235490661263387</v>
      </c>
      <c r="AO1238" s="25">
        <f t="shared" ref="AO1238" si="12333">COS($AO$8*$B1235)</f>
        <v>-0.42099120421380404</v>
      </c>
      <c r="AP1238" s="37">
        <v>0</v>
      </c>
      <c r="AR1238" s="21">
        <f t="shared" ref="AR1238" si="12334">AH1238*AM1235+AJ1238*AM1238-AI1238*AN1235-AK1238*AN1238</f>
        <v>0</v>
      </c>
      <c r="AS1238" s="24">
        <f t="shared" ref="AS1238" si="12335">(AH1238*AN1235+AI1238*AM1235+AJ1238*AN1238+AK1238*AM1238)</f>
        <v>-0.1735943377293474</v>
      </c>
      <c r="AT1238" s="22">
        <f t="shared" ref="AT1238" si="12336">AH1238*AO1235+AJ1238*AO1238-AI1238*AP1235-AK1238*AP1238</f>
        <v>-0.40651719573010592</v>
      </c>
      <c r="AU1238" s="23">
        <f t="shared" ref="AU1238" si="12337">(AH1238*AP1235+AI1238*AO1235+AJ1238*AP1238+AK1238*AO1238)</f>
        <v>0</v>
      </c>
      <c r="AV1238" s="8"/>
      <c r="AW1238" s="21">
        <v>0</v>
      </c>
      <c r="AX1238" s="24">
        <f t="shared" ref="AX1238" si="12338">(TAN($AY$8*$B1235))/$AX$8</f>
        <v>-0.62727434638454316</v>
      </c>
      <c r="AY1238" s="22">
        <v>1</v>
      </c>
      <c r="AZ1238" s="23">
        <v>0</v>
      </c>
      <c r="BB1238" s="21">
        <f t="shared" ref="BB1238" si="12339">AR1238*AW1235+AT1238*AW1238-AS1238*AX1235-AU1238*AX1238</f>
        <v>0</v>
      </c>
      <c r="BC1238" s="24">
        <f t="shared" ref="BC1238" si="12340">(AR1238*AX1235+AS1238*AW1235+AT1238*AX1238+AU1238*AW1238)</f>
        <v>8.1403470516332177E-2</v>
      </c>
      <c r="BD1238" s="22">
        <f t="shared" ref="BD1238" si="12341">AR1238*AY1235+AT1238*AY1238-AS1238*AZ1235-AU1238*AZ1238</f>
        <v>-0.40651719573010592</v>
      </c>
      <c r="BE1238" s="23">
        <f t="shared" ref="BE1238" si="12342">(AR1238*AZ1235+AS1238*AY1235+AT1238*AZ1238+AU1238*AY1238)</f>
        <v>0</v>
      </c>
      <c r="BF1238" s="8"/>
      <c r="BG1238" s="15">
        <v>0</v>
      </c>
      <c r="BH1238" s="85">
        <f t="shared" ref="BH1238" si="12343">(1/$BH$8)*SIN($B1235*$BI$8)</f>
        <v>0.30413613941123702</v>
      </c>
      <c r="BI1238" s="25">
        <f t="shared" ref="BI1238" si="12344">COS($BI$8*$B1235)</f>
        <v>0.40928092838080943</v>
      </c>
      <c r="BJ1238" s="37">
        <v>0</v>
      </c>
      <c r="BL1238" s="21">
        <f t="shared" ref="BL1238" si="12345">BB1238*BG1235+BD1238*BG1238-BC1238*BH1235-BE1238*BH1238</f>
        <v>0</v>
      </c>
      <c r="BM1238" s="24">
        <f t="shared" ref="BM1238" si="12346">(BB1238*BH1235+BC1238*BG1235+BD1238*BH1238+BE1238*BG1238)</f>
        <v>-9.0319682527292333E-2</v>
      </c>
      <c r="BN1238" s="22">
        <f t="shared" ref="BN1238" si="12347">BB1238*BI1235+BD1238*BI1238-BC1238*BJ1235-BE1238*BJ1238</f>
        <v>-0.38919937058880449</v>
      </c>
      <c r="BO1238" s="23">
        <f t="shared" ref="BO1238" si="12348">(BB1238*BJ1235+BC1238*BI1235+BD1238*BJ1238+BE1238*BI1238)</f>
        <v>0</v>
      </c>
      <c r="BQ1238" s="38">
        <f t="shared" ref="BQ1238" si="12349">(180/PI())*ATAN(-1*(($BL$8*BM1235+BO1235+$BL$8*BM1238+BO1238)/($BL$8*BL1235+BN1235+$BL$8*BL1238+BN1238)))</f>
        <v>-85.309320647216296</v>
      </c>
      <c r="BS1238" s="67">
        <f t="shared" ref="BS1238" si="12350">20*LOG(((($BL$8*BL1235+BN1235-$BL$8*BL1238-BN1238)^2+($BL$8*BM1235+BO1235-$BL$8*BM1238-BO1238)^2)/(($BL$8*BL1235+BN1235+$BL$8*BL1238+BN1238)^2+($BL$8*BM1235+BO1235+$BL$8*BM1238+BO1238)^2))^0.5)</f>
        <v>-0.19614844804166742</v>
      </c>
      <c r="BT1238" s="65"/>
      <c r="BU1238" s="28"/>
      <c r="BV1238" s="28"/>
      <c r="BW1238" s="28"/>
      <c r="BX1238" s="28"/>
    </row>
    <row r="1239" spans="2:76" ht="18.649999999999999" customHeight="1">
      <c r="BS1239" s="32"/>
    </row>
    <row r="1240" spans="2:76" ht="18.649999999999999" customHeight="1" thickBot="1">
      <c r="D1240" s="8"/>
      <c r="E1240" s="8" t="s">
        <v>93</v>
      </c>
      <c r="F1240" s="8"/>
      <c r="G1240" s="8"/>
      <c r="H1240" s="8"/>
      <c r="I1240" s="8"/>
      <c r="J1240" s="8" t="s">
        <v>94</v>
      </c>
      <c r="K1240" s="8"/>
      <c r="L1240" s="8"/>
      <c r="M1240" s="8"/>
      <c r="N1240" s="8"/>
      <c r="O1240" s="8" t="s">
        <v>95</v>
      </c>
      <c r="P1240" s="8"/>
      <c r="Q1240" s="8"/>
      <c r="R1240" s="8"/>
      <c r="S1240" s="8"/>
      <c r="T1240" s="8" t="s">
        <v>96</v>
      </c>
      <c r="U1240" s="8"/>
      <c r="V1240" s="8"/>
      <c r="W1240" s="8"/>
      <c r="X1240" s="8"/>
      <c r="Y1240" s="8" t="s">
        <v>97</v>
      </c>
      <c r="Z1240" s="8"/>
      <c r="AA1240" s="8"/>
      <c r="AB1240" s="8"/>
      <c r="AC1240" s="8"/>
      <c r="AD1240" s="8" t="s">
        <v>98</v>
      </c>
      <c r="AE1240" s="8"/>
      <c r="AF1240" s="8"/>
      <c r="AG1240" s="8"/>
      <c r="AH1240" s="8"/>
      <c r="AI1240" s="8" t="s">
        <v>99</v>
      </c>
      <c r="AJ1240" s="8"/>
      <c r="AK1240" s="8"/>
      <c r="AL1240" s="8"/>
      <c r="AM1240" s="8"/>
      <c r="AN1240" s="8" t="s">
        <v>96</v>
      </c>
      <c r="AO1240" s="8"/>
      <c r="AP1240" s="8"/>
      <c r="AQ1240" s="8"/>
      <c r="AR1240" s="8"/>
      <c r="AS1240" s="8" t="s">
        <v>100</v>
      </c>
      <c r="AT1240" s="8"/>
      <c r="AU1240" s="8"/>
      <c r="AV1240" s="8"/>
      <c r="AW1240" s="8"/>
      <c r="AX1240" s="8" t="s">
        <v>94</v>
      </c>
      <c r="AY1240" s="8"/>
      <c r="AZ1240" s="8"/>
      <c r="BA1240" s="8"/>
      <c r="BB1240" s="8"/>
      <c r="BC1240" s="8" t="s">
        <v>101</v>
      </c>
      <c r="BD1240" s="8"/>
      <c r="BE1240" s="8"/>
      <c r="BF1240" s="8"/>
      <c r="BG1240" s="8"/>
      <c r="BH1240" s="8" t="s">
        <v>96</v>
      </c>
      <c r="BI1240" s="8"/>
      <c r="BJ1240" s="8"/>
      <c r="BK1240" s="8"/>
      <c r="BL1240" s="8"/>
      <c r="BM1240" s="8" t="s">
        <v>102</v>
      </c>
      <c r="BN1240" s="8"/>
      <c r="BO1240" s="8"/>
      <c r="BP1240" s="8"/>
    </row>
    <row r="1241" spans="2:76" ht="18.649999999999999" customHeight="1" thickBot="1">
      <c r="B1241" s="16"/>
      <c r="D1241" s="250" t="s">
        <v>22</v>
      </c>
      <c r="E1241" s="251"/>
      <c r="F1241" s="252" t="s">
        <v>23</v>
      </c>
      <c r="G1241" s="253"/>
      <c r="H1241" s="123"/>
      <c r="I1241" s="242" t="s">
        <v>1</v>
      </c>
      <c r="J1241" s="243"/>
      <c r="K1241" s="244" t="s">
        <v>2</v>
      </c>
      <c r="L1241" s="245"/>
      <c r="M1241" s="123"/>
      <c r="N1241" s="242" t="s">
        <v>43</v>
      </c>
      <c r="O1241" s="243"/>
      <c r="P1241" s="244" t="s">
        <v>44</v>
      </c>
      <c r="Q1241" s="245"/>
      <c r="R1241" s="123"/>
      <c r="S1241" s="242" t="s">
        <v>32</v>
      </c>
      <c r="T1241" s="243"/>
      <c r="U1241" s="244" t="s">
        <v>33</v>
      </c>
      <c r="V1241" s="245"/>
      <c r="W1241" s="123"/>
      <c r="X1241" s="242" t="s">
        <v>45</v>
      </c>
      <c r="Y1241" s="243"/>
      <c r="Z1241" s="244" t="s">
        <v>46</v>
      </c>
      <c r="AA1241" s="245"/>
      <c r="AB1241" s="127"/>
      <c r="AC1241" s="242" t="s">
        <v>62</v>
      </c>
      <c r="AD1241" s="243"/>
      <c r="AE1241" s="244" t="s">
        <v>3</v>
      </c>
      <c r="AF1241" s="245"/>
      <c r="AG1241" s="123"/>
      <c r="AH1241" s="242" t="s">
        <v>76</v>
      </c>
      <c r="AI1241" s="243"/>
      <c r="AJ1241" s="244" t="s">
        <v>77</v>
      </c>
      <c r="AK1241" s="245"/>
      <c r="AL1241" s="127"/>
      <c r="AM1241" s="242" t="s">
        <v>64</v>
      </c>
      <c r="AN1241" s="243"/>
      <c r="AO1241" s="244" t="s">
        <v>65</v>
      </c>
      <c r="AP1241" s="245"/>
      <c r="AQ1241" s="123"/>
      <c r="AR1241" s="242" t="s">
        <v>80</v>
      </c>
      <c r="AS1241" s="243"/>
      <c r="AT1241" s="244" t="s">
        <v>81</v>
      </c>
      <c r="AU1241" s="245"/>
      <c r="AV1241" s="127"/>
      <c r="AW1241" s="242" t="s">
        <v>68</v>
      </c>
      <c r="AX1241" s="243"/>
      <c r="AY1241" s="244" t="s">
        <v>69</v>
      </c>
      <c r="AZ1241" s="245"/>
      <c r="BA1241" s="123"/>
      <c r="BB1241" s="246" t="s">
        <v>84</v>
      </c>
      <c r="BC1241" s="247"/>
      <c r="BD1241" s="248" t="s">
        <v>85</v>
      </c>
      <c r="BE1241" s="249"/>
      <c r="BF1241" s="127"/>
      <c r="BG1241" s="242" t="s">
        <v>72</v>
      </c>
      <c r="BH1241" s="243"/>
      <c r="BI1241" s="244" t="s">
        <v>73</v>
      </c>
      <c r="BJ1241" s="245"/>
      <c r="BK1241" s="123"/>
      <c r="BL1241" s="242" t="s">
        <v>88</v>
      </c>
      <c r="BM1241" s="243"/>
      <c r="BN1241" s="244" t="s">
        <v>89</v>
      </c>
      <c r="BO1241" s="245"/>
      <c r="BP1241" s="123"/>
      <c r="BQ1241" s="19" t="s">
        <v>165</v>
      </c>
      <c r="BS1241" s="63" t="s">
        <v>120</v>
      </c>
      <c r="BT1241" s="4"/>
      <c r="BU1241" s="28"/>
      <c r="BV1241" s="28"/>
      <c r="BW1241" s="28"/>
      <c r="BX1241" s="28"/>
    </row>
    <row r="1242" spans="2:76" ht="18.649999999999999" customHeight="1" thickTop="1" thickBot="1">
      <c r="B1242" s="39">
        <v>3.48</v>
      </c>
      <c r="D1242" s="25">
        <f t="shared" ref="D1242" si="12351">COS($F$8*$B1242)</f>
        <v>0.40324556967012493</v>
      </c>
      <c r="E1242" s="26">
        <v>0</v>
      </c>
      <c r="F1242" s="10">
        <v>0</v>
      </c>
      <c r="G1242" s="85">
        <f t="shared" ref="G1242" si="12352">$E$8*SIN($B1242*$F$8)</f>
        <v>2.7452754133005941</v>
      </c>
      <c r="I1242" s="21">
        <v>1</v>
      </c>
      <c r="J1242" s="24">
        <v>0</v>
      </c>
      <c r="K1242" s="22">
        <v>0</v>
      </c>
      <c r="L1242" s="23">
        <v>0</v>
      </c>
      <c r="N1242" s="21">
        <f t="shared" ref="N1242" si="12353">D1242*I1242+F1242*I1245-E1242*J1242-G1242*J1245</f>
        <v>2.0520260112452235</v>
      </c>
      <c r="O1242" s="24">
        <f t="shared" ref="O1242" si="12354">(D1242*J1242+E1242*I1242+F1242*J1245+G1242*I1245)</f>
        <v>0</v>
      </c>
      <c r="P1242" s="22">
        <f t="shared" ref="P1242" si="12355">D1242*K1242+F1242*K1245-E1242*L1242-G1242*L1245</f>
        <v>0</v>
      </c>
      <c r="Q1242" s="23">
        <f t="shared" ref="Q1242" si="12356">(D1242*L1242+E1242*K1242+F1242*L1245+G1242*K1245)</f>
        <v>2.7452754133005941</v>
      </c>
      <c r="S1242" s="25">
        <f t="shared" ref="S1242" si="12357">COS($U$8*$B1242)</f>
        <v>-0.43147695112954837</v>
      </c>
      <c r="T1242" s="26">
        <v>0</v>
      </c>
      <c r="U1242" s="10">
        <v>0</v>
      </c>
      <c r="V1242" s="85">
        <f t="shared" ref="V1242" si="12358">$T$8*SIN($B1242*$U$8)</f>
        <v>2.7063718823908038</v>
      </c>
      <c r="X1242" s="21">
        <f t="shared" ref="X1242" si="12359">N1242*S1242+P1242*S1245-O1242*T1242-Q1242*T1245</f>
        <v>-1.7109281700790087</v>
      </c>
      <c r="Y1242" s="24">
        <f t="shared" ref="Y1242" si="12360">(N1242*T1242+O1242*S1242+P1242*T1245+Q1242*S1245)</f>
        <v>0</v>
      </c>
      <c r="Z1242" s="22">
        <f t="shared" ref="Z1242" si="12361">N1242*U1242+P1242*U1245-O1242*V1242-Q1242*V1245</f>
        <v>0</v>
      </c>
      <c r="AA1242" s="23">
        <f t="shared" ref="AA1242" si="12362">(N1242*V1242+O1242*U1242+P1242*V1245+Q1242*U1245)</f>
        <v>4.3690224334267782</v>
      </c>
      <c r="AB1242" s="8"/>
      <c r="AC1242" s="21">
        <v>1</v>
      </c>
      <c r="AD1242" s="24">
        <v>0</v>
      </c>
      <c r="AE1242" s="22">
        <v>0</v>
      </c>
      <c r="AF1242" s="23">
        <v>0</v>
      </c>
      <c r="AH1242" s="21">
        <f t="shared" ref="AH1242" si="12363">X1242*AC1242+Z1242*AC1245-Y1242*AD1242-AA1242*AD1245</f>
        <v>-0.48418178216917962</v>
      </c>
      <c r="AI1242" s="24">
        <f t="shared" ref="AI1242" si="12364">(X1242*AD1242+Y1242*AC1242+Z1242*AD1245+AA1242*AC1245)</f>
        <v>0</v>
      </c>
      <c r="AJ1242" s="22">
        <f t="shared" ref="AJ1242" si="12365">X1242*AE1242+Z1242*AE1245-Y1242*AF1242-AA1242*AF1245</f>
        <v>0</v>
      </c>
      <c r="AK1242" s="23">
        <f t="shared" ref="AK1242" si="12366">(X1242*AF1242+Y1242*AE1242+Z1242*AF1245+AA1242*AE1245)</f>
        <v>4.3690224334267782</v>
      </c>
      <c r="AL1242" s="8"/>
      <c r="AM1242" s="25">
        <f t="shared" ref="AM1242" si="12367">COS($AO$8*$B1242)</f>
        <v>-0.43147695112954837</v>
      </c>
      <c r="AN1242" s="26">
        <v>0</v>
      </c>
      <c r="AO1242" s="10">
        <v>0</v>
      </c>
      <c r="AP1242" s="85">
        <f t="shared" ref="AP1242" si="12368">$AN$8*SIN($B1242*$AO$8)</f>
        <v>2.7063718823908038</v>
      </c>
      <c r="AR1242" s="21">
        <f t="shared" ref="AR1242" si="12369">AH1242*AM1242+AJ1242*AM1245-AI1242*AN1242-AK1242*AN1245</f>
        <v>-1.1048866616550468</v>
      </c>
      <c r="AS1242" s="24">
        <f t="shared" ref="AS1242" si="12370">(AH1242*AN1242+AI1242*AM1242+AJ1242*AN1245+AK1242*AM1245)</f>
        <v>0</v>
      </c>
      <c r="AT1242" s="22">
        <f t="shared" ref="AT1242" si="12371">AH1242*AO1242+AJ1242*AO1245-AI1242*AP1242-AK1242*AP1245</f>
        <v>0</v>
      </c>
      <c r="AU1242" s="23">
        <f t="shared" ref="AU1242" si="12372">(AH1242*AP1242+AI1242*AO1242+AJ1242*AP1245+AK1242*AO1245)</f>
        <v>-3.1955084402201233</v>
      </c>
      <c r="AV1242" s="8"/>
      <c r="AW1242" s="21">
        <v>1</v>
      </c>
      <c r="AX1242" s="24">
        <v>0</v>
      </c>
      <c r="AY1242" s="22">
        <v>0</v>
      </c>
      <c r="AZ1242" s="23">
        <v>0</v>
      </c>
      <c r="BB1242" s="21">
        <f t="shared" ref="BB1242" si="12373">AR1242*AW1242+AT1242*AW1245-AS1242*AX1242-AU1242*AX1245</f>
        <v>-3.0240718157553559</v>
      </c>
      <c r="BC1242" s="24">
        <f t="shared" ref="BC1242" si="12374">(AR1242*AX1242+AS1242*AW1242+AT1242*AX1245+AU1242*AW1245)</f>
        <v>0</v>
      </c>
      <c r="BD1242" s="22">
        <f t="shared" ref="BD1242" si="12375">AR1242*AY1242+AT1242*AY1245-AS1242*AZ1242-AU1242*AZ1245</f>
        <v>0</v>
      </c>
      <c r="BE1242" s="23">
        <f t="shared" ref="BE1242" si="12376">(AR1242*AZ1242+AS1242*AY1242+AT1242*AZ1245+AU1242*AY1245)</f>
        <v>-3.1955084402201233</v>
      </c>
      <c r="BF1242" s="8"/>
      <c r="BG1242" s="25">
        <f t="shared" ref="BG1242" si="12377">COS($BI$8*$B1242)</f>
        <v>0.4032113870890518</v>
      </c>
      <c r="BH1242" s="26">
        <v>0</v>
      </c>
      <c r="BI1242" s="10">
        <v>0</v>
      </c>
      <c r="BJ1242" s="85">
        <f t="shared" ref="BJ1242" si="12378">$BH$8*SIN($B1242*$BI$8)</f>
        <v>2.7453205998381147</v>
      </c>
      <c r="BL1242" s="21">
        <f t="shared" ref="BL1242" si="12379">BB1242*BG1242+BD1242*BG1245-BC1242*BH1242-BE1242*BH1245</f>
        <v>-0.24459628616619489</v>
      </c>
      <c r="BM1242" s="24">
        <f t="shared" ref="BM1242" si="12380">(BB1242*BH1242+BC1242*BG1242+BD1242*BH1245+BE1242*BG1245)</f>
        <v>0</v>
      </c>
      <c r="BN1242" s="22">
        <f t="shared" ref="BN1242" si="12381">BB1242*BI1242+BD1242*BI1245-BC1242*BJ1242-BE1242*BJ1245</f>
        <v>0</v>
      </c>
      <c r="BO1242" s="23">
        <f t="shared" ref="BO1242" si="12382">(BB1242*BJ1242+BC1242*BI1242+BD1242*BJ1245+BE1242*BI1245)</f>
        <v>-9.5905120418189576</v>
      </c>
      <c r="BQ1242" s="27">
        <f t="shared" ref="BQ1242" si="12383">20*LOG((2*$BL$8)/(($BL$8*BL1242+BN1242+$BL$8*BL1245+BN1245)^2+($BL$8*BM1242+BO1242+$BL$8*BM1245+BO1245)^2)^0.5)</f>
        <v>-13.715630387476414</v>
      </c>
      <c r="BS1242" s="64">
        <f t="shared" ref="BS1242" si="12384">((BL1242^2+BM1242^2)/(BL1245^2+BM1245^2))^0.5</f>
        <v>2.4951478706554679</v>
      </c>
      <c r="BT1242" s="4"/>
      <c r="BU1242" s="28"/>
      <c r="BV1242" s="28"/>
      <c r="BW1242" s="28"/>
      <c r="BX1242" s="28"/>
    </row>
    <row r="1243" spans="2:76" ht="18.649999999999999" customHeight="1" thickBot="1">
      <c r="D1243" s="25"/>
      <c r="E1243" s="10"/>
      <c r="F1243" s="10"/>
      <c r="G1243" s="31"/>
      <c r="I1243" s="29"/>
      <c r="L1243" s="30"/>
      <c r="N1243" s="29"/>
      <c r="Q1243" s="30"/>
      <c r="S1243" s="29"/>
      <c r="V1243" s="30"/>
      <c r="X1243" s="29"/>
      <c r="AA1243" s="30"/>
      <c r="AC1243" s="29"/>
      <c r="AF1243" s="30"/>
      <c r="AH1243" s="29"/>
      <c r="AK1243" s="30"/>
      <c r="AM1243" s="29"/>
      <c r="AP1243" s="30"/>
      <c r="AR1243" s="29"/>
      <c r="AU1243" s="30"/>
      <c r="AW1243" s="29"/>
      <c r="AZ1243" s="30"/>
      <c r="BB1243" s="29"/>
      <c r="BE1243" s="30"/>
      <c r="BG1243" s="29"/>
      <c r="BJ1243" s="30"/>
      <c r="BL1243" s="29"/>
      <c r="BO1243" s="30"/>
      <c r="BS1243" s="65"/>
      <c r="BT1243" s="65"/>
      <c r="BU1243" s="28"/>
      <c r="BV1243" s="28"/>
      <c r="BW1243" s="28"/>
      <c r="BX1243" s="28"/>
    </row>
    <row r="1244" spans="2:76" ht="18.649999999999999" customHeight="1" thickBot="1">
      <c r="D1244" s="254" t="s">
        <v>24</v>
      </c>
      <c r="E1244" s="255"/>
      <c r="F1244" s="256" t="s">
        <v>25</v>
      </c>
      <c r="G1244" s="257"/>
      <c r="H1244" s="123"/>
      <c r="I1244" s="242" t="s">
        <v>4</v>
      </c>
      <c r="J1244" s="243"/>
      <c r="K1244" s="244" t="s">
        <v>5</v>
      </c>
      <c r="L1244" s="245"/>
      <c r="M1244" s="123"/>
      <c r="N1244" s="242" t="s">
        <v>6</v>
      </c>
      <c r="O1244" s="243"/>
      <c r="P1244" s="244" t="s">
        <v>7</v>
      </c>
      <c r="Q1244" s="245"/>
      <c r="R1244" s="123"/>
      <c r="S1244" s="242" t="s">
        <v>34</v>
      </c>
      <c r="T1244" s="243"/>
      <c r="U1244" s="244" t="s">
        <v>35</v>
      </c>
      <c r="V1244" s="245"/>
      <c r="W1244" s="123"/>
      <c r="X1244" s="242" t="s">
        <v>47</v>
      </c>
      <c r="Y1244" s="243"/>
      <c r="Z1244" s="244" t="s">
        <v>48</v>
      </c>
      <c r="AA1244" s="245"/>
      <c r="AB1244" s="127"/>
      <c r="AC1244" s="242" t="s">
        <v>63</v>
      </c>
      <c r="AD1244" s="243"/>
      <c r="AE1244" s="244" t="s">
        <v>8</v>
      </c>
      <c r="AF1244" s="245"/>
      <c r="AG1244" s="123"/>
      <c r="AH1244" s="242" t="s">
        <v>78</v>
      </c>
      <c r="AI1244" s="243"/>
      <c r="AJ1244" s="244" t="s">
        <v>79</v>
      </c>
      <c r="AK1244" s="245"/>
      <c r="AL1244" s="127"/>
      <c r="AM1244" s="242" t="s">
        <v>67</v>
      </c>
      <c r="AN1244" s="243"/>
      <c r="AO1244" s="244" t="s">
        <v>66</v>
      </c>
      <c r="AP1244" s="245"/>
      <c r="AQ1244" s="123"/>
      <c r="AR1244" s="242" t="s">
        <v>83</v>
      </c>
      <c r="AS1244" s="243"/>
      <c r="AT1244" s="244" t="s">
        <v>82</v>
      </c>
      <c r="AU1244" s="245"/>
      <c r="AV1244" s="127"/>
      <c r="AW1244" s="242" t="s">
        <v>71</v>
      </c>
      <c r="AX1244" s="243"/>
      <c r="AY1244" s="244" t="s">
        <v>70</v>
      </c>
      <c r="AZ1244" s="245"/>
      <c r="BA1244" s="123"/>
      <c r="BB1244" s="124" t="s">
        <v>87</v>
      </c>
      <c r="BC1244" s="125"/>
      <c r="BD1244" s="122" t="s">
        <v>86</v>
      </c>
      <c r="BE1244" s="126"/>
      <c r="BF1244" s="127"/>
      <c r="BG1244" s="242" t="s">
        <v>74</v>
      </c>
      <c r="BH1244" s="243"/>
      <c r="BI1244" s="244" t="s">
        <v>75</v>
      </c>
      <c r="BJ1244" s="245"/>
      <c r="BK1244" s="123"/>
      <c r="BL1244" s="242" t="s">
        <v>91</v>
      </c>
      <c r="BM1244" s="243"/>
      <c r="BN1244" s="244" t="s">
        <v>90</v>
      </c>
      <c r="BO1244" s="245"/>
      <c r="BP1244" s="123"/>
      <c r="BQ1244" s="35" t="s">
        <v>166</v>
      </c>
      <c r="BS1244" s="66" t="s">
        <v>121</v>
      </c>
      <c r="BT1244" s="65"/>
      <c r="BU1244" s="28"/>
      <c r="BV1244" s="28"/>
      <c r="BW1244" s="28"/>
      <c r="BX1244" s="28"/>
    </row>
    <row r="1245" spans="2:76" ht="18.649999999999999" customHeight="1" thickTop="1" thickBot="1">
      <c r="D1245" s="15">
        <v>0</v>
      </c>
      <c r="E1245" s="145">
        <f t="shared" ref="E1245" si="12385">(1/$E$8)*SIN($B1242*$F$8)</f>
        <v>0.30503060147784378</v>
      </c>
      <c r="F1245" s="15">
        <f t="shared" ref="F1245" si="12386">COS($F$8*$B1242)</f>
        <v>0.40324556967012493</v>
      </c>
      <c r="G1245" s="37">
        <v>0</v>
      </c>
      <c r="I1245" s="21">
        <v>0</v>
      </c>
      <c r="J1245" s="24">
        <f t="shared" ref="J1245" si="12387">(TAN($K$8*$B1242))/$J$8</f>
        <v>-0.60058835393597187</v>
      </c>
      <c r="K1245" s="22">
        <v>1</v>
      </c>
      <c r="L1245" s="23">
        <v>0</v>
      </c>
      <c r="N1245" s="21">
        <f t="shared" ref="N1245" si="12388">D1245*I1242+F1245*I1245-E1245*J1242-G1245*J1245</f>
        <v>0</v>
      </c>
      <c r="O1245" s="24">
        <f t="shared" ref="O1245" si="12389">(D1245*J1242+E1245*I1242+F1245*J1245+G1245*I1245)</f>
        <v>6.2846008557690181E-2</v>
      </c>
      <c r="P1245" s="22">
        <f t="shared" ref="P1245" si="12390">D1245*K1242+F1245*K1245-E1245*L1242-G1245*L1245</f>
        <v>0.40324556967012493</v>
      </c>
      <c r="Q1245" s="23">
        <f t="shared" ref="Q1245" si="12391">(D1245*L1242+E1245*K1242+F1245*L1245+G1245*K1245)</f>
        <v>0</v>
      </c>
      <c r="S1245" s="15">
        <v>0</v>
      </c>
      <c r="T1245" s="145">
        <f t="shared" ref="T1245" si="12392">(1/$T$8)*SIN($B1242*$U$8)</f>
        <v>0.30070798693231154</v>
      </c>
      <c r="U1245" s="15">
        <f t="shared" ref="U1245" si="12393">COS($U$8*$B1242)</f>
        <v>-0.43147695112954837</v>
      </c>
      <c r="V1245" s="37">
        <v>0</v>
      </c>
      <c r="X1245" s="21">
        <f t="shared" ref="X1245" si="12394">N1245*S1242+P1245*S1245-O1245*T1242-Q1245*T1245</f>
        <v>0</v>
      </c>
      <c r="Y1245" s="24">
        <f t="shared" ref="Y1245" si="12395">(N1245*T1242+O1245*S1242+P1245*T1245+Q1245*S1245)</f>
        <v>9.4142559331742787E-2</v>
      </c>
      <c r="Z1245" s="22">
        <f t="shared" ref="Z1245" si="12396">N1245*U1242+P1245*U1245-O1245*V1242-Q1245*V1245</f>
        <v>-0.34407583943878794</v>
      </c>
      <c r="AA1245" s="23">
        <f t="shared" ref="AA1245" si="12397">(N1245*V1242+O1245*U1242+P1245*V1245+Q1245*U1245)</f>
        <v>0</v>
      </c>
      <c r="AB1245" s="8"/>
      <c r="AC1245" s="21">
        <v>0</v>
      </c>
      <c r="AD1245" s="24">
        <f t="shared" ref="AD1245" si="12398">(TAN($AE$8*$B1242))/$AD$8</f>
        <v>-0.28078280819163676</v>
      </c>
      <c r="AE1245" s="22">
        <v>1</v>
      </c>
      <c r="AF1245" s="23">
        <v>0</v>
      </c>
      <c r="AH1245" s="21">
        <f t="shared" ref="AH1245" si="12399">X1245*AC1242+Z1245*AC1245-Y1245*AD1242-AA1245*AD1245</f>
        <v>0</v>
      </c>
      <c r="AI1245" s="24">
        <f t="shared" ref="AI1245" si="12400">(X1245*AD1242+Y1245*AC1242+Z1245*AD1245+AA1245*AC1245)</f>
        <v>0.19075313976026037</v>
      </c>
      <c r="AJ1245" s="22">
        <f t="shared" ref="AJ1245" si="12401">X1245*AE1242+Z1245*AE1245-Y1245*AF1242-AA1245*AF1245</f>
        <v>-0.34407583943878794</v>
      </c>
      <c r="AK1245" s="23">
        <f t="shared" ref="AK1245" si="12402">(X1245*AF1242+Y1245*AE1242+Z1245*AF1245+AA1245*AE1245)</f>
        <v>0</v>
      </c>
      <c r="AL1245" s="8"/>
      <c r="AM1245" s="15">
        <v>0</v>
      </c>
      <c r="AN1245" s="85">
        <f t="shared" ref="AN1245" si="12403">(1/$AN$8)*SIN($B1242*$AO$8)</f>
        <v>0.30070798693231154</v>
      </c>
      <c r="AO1245" s="25">
        <f t="shared" ref="AO1245" si="12404">COS($AO$8*$B1242)</f>
        <v>-0.43147695112954837</v>
      </c>
      <c r="AP1245" s="37">
        <v>0</v>
      </c>
      <c r="AR1245" s="21">
        <f t="shared" ref="AR1245" si="12405">AH1245*AM1242+AJ1245*AM1245-AI1245*AN1242-AK1245*AN1245</f>
        <v>0</v>
      </c>
      <c r="AS1245" s="24">
        <f t="shared" ref="AS1245" si="12406">(AH1245*AN1242+AI1245*AM1242+AJ1245*AN1245+AK1245*AM1245)</f>
        <v>-0.18577193619182894</v>
      </c>
      <c r="AT1245" s="22">
        <f t="shared" ref="AT1245" si="12407">AH1245*AO1242+AJ1245*AO1245-AI1245*AP1242-AK1245*AP1245</f>
        <v>-0.36778813976654379</v>
      </c>
      <c r="AU1245" s="23">
        <f t="shared" ref="AU1245" si="12408">(AH1245*AP1242+AI1245*AO1242+AJ1245*AP1245+AK1245*AO1245)</f>
        <v>0</v>
      </c>
      <c r="AV1245" s="8"/>
      <c r="AW1245" s="21">
        <v>0</v>
      </c>
      <c r="AX1245" s="24">
        <f t="shared" ref="AX1245" si="12409">(TAN($AY$8*$B1242))/$AX$8</f>
        <v>-0.60058835393597187</v>
      </c>
      <c r="AY1245" s="22">
        <v>1</v>
      </c>
      <c r="AZ1245" s="23">
        <v>0</v>
      </c>
      <c r="BB1245" s="21">
        <f t="shared" ref="BB1245" si="12410">AR1245*AW1242+AT1245*AW1245-AS1245*AX1242-AU1245*AX1245</f>
        <v>0</v>
      </c>
      <c r="BC1245" s="24">
        <f t="shared" ref="BC1245" si="12411">(AR1245*AX1242+AS1245*AW1242+AT1245*AX1245+AU1245*AW1245)</f>
        <v>3.5117337267732751E-2</v>
      </c>
      <c r="BD1245" s="22">
        <f t="shared" ref="BD1245" si="12412">AR1245*AY1242+AT1245*AY1245-AS1245*AZ1242-AU1245*AZ1245</f>
        <v>-0.36778813976654379</v>
      </c>
      <c r="BE1245" s="23">
        <f t="shared" ref="BE1245" si="12413">(AR1245*AZ1242+AS1245*AY1242+AT1245*AZ1245+AU1245*AY1245)</f>
        <v>0</v>
      </c>
      <c r="BF1245" s="8"/>
      <c r="BG1245" s="15">
        <v>0</v>
      </c>
      <c r="BH1245" s="85">
        <f t="shared" ref="BH1245" si="12414">(1/$BH$8)*SIN($B1242*$BI$8)</f>
        <v>0.30503562220423497</v>
      </c>
      <c r="BI1245" s="25">
        <f t="shared" ref="BI1245" si="12415">COS($BI$8*$B1242)</f>
        <v>0.4032113870890518</v>
      </c>
      <c r="BJ1245" s="37">
        <v>0</v>
      </c>
      <c r="BL1245" s="21">
        <f t="shared" ref="BL1245" si="12416">BB1245*BG1242+BD1245*BG1245-BC1245*BH1242-BE1245*BH1245</f>
        <v>0</v>
      </c>
      <c r="BM1245" s="24">
        <f t="shared" ref="BM1245" si="12417">(BB1245*BH1242+BC1245*BG1242+BD1245*BH1245+BE1245*BG1245)</f>
        <v>-9.8028773782429246E-2</v>
      </c>
      <c r="BN1245" s="22">
        <f t="shared" ref="BN1245" si="12418">BB1245*BI1242+BD1245*BI1245-BC1245*BJ1242-BE1245*BJ1245</f>
        <v>-0.24470471540273964</v>
      </c>
      <c r="BO1245" s="23">
        <f t="shared" ref="BO1245" si="12419">(BB1245*BJ1242+BC1245*BI1242+BD1245*BJ1245+BE1245*BI1245)</f>
        <v>0</v>
      </c>
      <c r="BQ1245" s="38">
        <f t="shared" ref="BQ1245" si="12420">(180/PI())*ATAN(-1*(($BL$8*BM1242+BO1242+$BL$8*BM1245+BO1245)/($BL$8*BL1242+BN1242+$BL$8*BL1245+BN1245)))</f>
        <v>-87.108843904884665</v>
      </c>
      <c r="BS1245" s="67">
        <f t="shared" ref="BS1245" si="12421">20*LOG(((($BL$8*BL1242+BN1242-$BL$8*BL1245-BN1245)^2+($BL$8*BM1242+BO1242-$BL$8*BM1245-BO1245)^2)/(($BL$8*BL1242+BN1242+$BL$8*BL1245+BN1245)^2+($BL$8*BM1242+BO1242+$BL$8*BM1245+BO1245)^2))^0.5)</f>
        <v>-0.18863349415719188</v>
      </c>
      <c r="BT1245" s="65"/>
      <c r="BU1245" s="28"/>
      <c r="BV1245" s="28"/>
      <c r="BW1245" s="28"/>
      <c r="BX1245" s="28"/>
    </row>
    <row r="1246" spans="2:76" ht="18.649999999999999" customHeight="1">
      <c r="BS1246" s="32"/>
    </row>
    <row r="1247" spans="2:76" ht="18.649999999999999" customHeight="1" thickBot="1">
      <c r="D1247" s="8"/>
      <c r="E1247" s="8" t="s">
        <v>93</v>
      </c>
      <c r="F1247" s="8"/>
      <c r="G1247" s="8"/>
      <c r="H1247" s="8"/>
      <c r="I1247" s="8"/>
      <c r="J1247" s="8" t="s">
        <v>94</v>
      </c>
      <c r="K1247" s="8"/>
      <c r="L1247" s="8"/>
      <c r="M1247" s="8"/>
      <c r="N1247" s="8"/>
      <c r="O1247" s="8" t="s">
        <v>95</v>
      </c>
      <c r="P1247" s="8"/>
      <c r="Q1247" s="8"/>
      <c r="R1247" s="8"/>
      <c r="S1247" s="8"/>
      <c r="T1247" s="8" t="s">
        <v>96</v>
      </c>
      <c r="U1247" s="8"/>
      <c r="V1247" s="8"/>
      <c r="W1247" s="8"/>
      <c r="X1247" s="8"/>
      <c r="Y1247" s="8" t="s">
        <v>97</v>
      </c>
      <c r="Z1247" s="8"/>
      <c r="AA1247" s="8"/>
      <c r="AB1247" s="8"/>
      <c r="AC1247" s="8"/>
      <c r="AD1247" s="8" t="s">
        <v>98</v>
      </c>
      <c r="AE1247" s="8"/>
      <c r="AF1247" s="8"/>
      <c r="AG1247" s="8"/>
      <c r="AH1247" s="8"/>
      <c r="AI1247" s="8" t="s">
        <v>99</v>
      </c>
      <c r="AJ1247" s="8"/>
      <c r="AK1247" s="8"/>
      <c r="AL1247" s="8"/>
      <c r="AM1247" s="8"/>
      <c r="AN1247" s="8" t="s">
        <v>96</v>
      </c>
      <c r="AO1247" s="8"/>
      <c r="AP1247" s="8"/>
      <c r="AQ1247" s="8"/>
      <c r="AR1247" s="8"/>
      <c r="AS1247" s="8" t="s">
        <v>100</v>
      </c>
      <c r="AT1247" s="8"/>
      <c r="AU1247" s="8"/>
      <c r="AV1247" s="8"/>
      <c r="AW1247" s="8"/>
      <c r="AX1247" s="8" t="s">
        <v>94</v>
      </c>
      <c r="AY1247" s="8"/>
      <c r="AZ1247" s="8"/>
      <c r="BA1247" s="8"/>
      <c r="BB1247" s="8"/>
      <c r="BC1247" s="8" t="s">
        <v>101</v>
      </c>
      <c r="BD1247" s="8"/>
      <c r="BE1247" s="8"/>
      <c r="BF1247" s="8"/>
      <c r="BG1247" s="8"/>
      <c r="BH1247" s="8" t="s">
        <v>96</v>
      </c>
      <c r="BI1247" s="8"/>
      <c r="BJ1247" s="8"/>
      <c r="BK1247" s="8"/>
      <c r="BL1247" s="8"/>
      <c r="BM1247" s="8" t="s">
        <v>102</v>
      </c>
      <c r="BN1247" s="8"/>
      <c r="BO1247" s="8"/>
      <c r="BP1247" s="8"/>
    </row>
    <row r="1248" spans="2:76" ht="18.649999999999999" customHeight="1" thickBot="1">
      <c r="B1248" s="16"/>
      <c r="D1248" s="250" t="s">
        <v>22</v>
      </c>
      <c r="E1248" s="251"/>
      <c r="F1248" s="252" t="s">
        <v>23</v>
      </c>
      <c r="G1248" s="253"/>
      <c r="H1248" s="123"/>
      <c r="I1248" s="242" t="s">
        <v>1</v>
      </c>
      <c r="J1248" s="243"/>
      <c r="K1248" s="244" t="s">
        <v>2</v>
      </c>
      <c r="L1248" s="245"/>
      <c r="M1248" s="123"/>
      <c r="N1248" s="242" t="s">
        <v>43</v>
      </c>
      <c r="O1248" s="243"/>
      <c r="P1248" s="244" t="s">
        <v>44</v>
      </c>
      <c r="Q1248" s="245"/>
      <c r="R1248" s="123"/>
      <c r="S1248" s="242" t="s">
        <v>32</v>
      </c>
      <c r="T1248" s="243"/>
      <c r="U1248" s="244" t="s">
        <v>33</v>
      </c>
      <c r="V1248" s="245"/>
      <c r="W1248" s="123"/>
      <c r="X1248" s="242" t="s">
        <v>45</v>
      </c>
      <c r="Y1248" s="243"/>
      <c r="Z1248" s="244" t="s">
        <v>46</v>
      </c>
      <c r="AA1248" s="245"/>
      <c r="AB1248" s="127"/>
      <c r="AC1248" s="242" t="s">
        <v>62</v>
      </c>
      <c r="AD1248" s="243"/>
      <c r="AE1248" s="244" t="s">
        <v>3</v>
      </c>
      <c r="AF1248" s="245"/>
      <c r="AG1248" s="123"/>
      <c r="AH1248" s="242" t="s">
        <v>76</v>
      </c>
      <c r="AI1248" s="243"/>
      <c r="AJ1248" s="244" t="s">
        <v>77</v>
      </c>
      <c r="AK1248" s="245"/>
      <c r="AL1248" s="127"/>
      <c r="AM1248" s="242" t="s">
        <v>64</v>
      </c>
      <c r="AN1248" s="243"/>
      <c r="AO1248" s="244" t="s">
        <v>65</v>
      </c>
      <c r="AP1248" s="245"/>
      <c r="AQ1248" s="123"/>
      <c r="AR1248" s="242" t="s">
        <v>80</v>
      </c>
      <c r="AS1248" s="243"/>
      <c r="AT1248" s="244" t="s">
        <v>81</v>
      </c>
      <c r="AU1248" s="245"/>
      <c r="AV1248" s="127"/>
      <c r="AW1248" s="242" t="s">
        <v>68</v>
      </c>
      <c r="AX1248" s="243"/>
      <c r="AY1248" s="244" t="s">
        <v>69</v>
      </c>
      <c r="AZ1248" s="245"/>
      <c r="BA1248" s="123"/>
      <c r="BB1248" s="246" t="s">
        <v>84</v>
      </c>
      <c r="BC1248" s="247"/>
      <c r="BD1248" s="248" t="s">
        <v>85</v>
      </c>
      <c r="BE1248" s="249"/>
      <c r="BF1248" s="127"/>
      <c r="BG1248" s="242" t="s">
        <v>72</v>
      </c>
      <c r="BH1248" s="243"/>
      <c r="BI1248" s="244" t="s">
        <v>73</v>
      </c>
      <c r="BJ1248" s="245"/>
      <c r="BK1248" s="123"/>
      <c r="BL1248" s="242" t="s">
        <v>88</v>
      </c>
      <c r="BM1248" s="243"/>
      <c r="BN1248" s="244" t="s">
        <v>89</v>
      </c>
      <c r="BO1248" s="245"/>
      <c r="BP1248" s="123"/>
      <c r="BQ1248" s="19" t="s">
        <v>165</v>
      </c>
      <c r="BS1248" s="63" t="s">
        <v>120</v>
      </c>
      <c r="BT1248" s="4"/>
      <c r="BU1248" s="28"/>
      <c r="BV1248" s="28"/>
      <c r="BW1248" s="28"/>
      <c r="BX1248" s="28"/>
    </row>
    <row r="1249" spans="2:76" ht="18.649999999999999" customHeight="1" thickTop="1" thickBot="1">
      <c r="B1249" s="39">
        <v>3.5</v>
      </c>
      <c r="D1249" s="25">
        <f t="shared" ref="D1249" si="12422">COS($F$8*$B1249)</f>
        <v>0.39715853462130141</v>
      </c>
      <c r="E1249" s="26">
        <v>0</v>
      </c>
      <c r="F1249" s="10">
        <v>0</v>
      </c>
      <c r="G1249" s="85">
        <f t="shared" ref="G1249" si="12423">$E$8*SIN($B1249*$F$8)</f>
        <v>2.7532500586392703</v>
      </c>
      <c r="I1249" s="21">
        <v>1</v>
      </c>
      <c r="J1249" s="24">
        <v>0</v>
      </c>
      <c r="K1249" s="22">
        <v>0</v>
      </c>
      <c r="L1249" s="23">
        <v>0</v>
      </c>
      <c r="N1249" s="21">
        <f t="shared" ref="N1249" si="12424">D1249*I1249+F1249*I1252-E1249*J1249-G1249*J1252</f>
        <v>1.9782230194468664</v>
      </c>
      <c r="O1249" s="24">
        <f t="shared" ref="O1249" si="12425">(D1249*J1249+E1249*I1249+F1249*J1252+G1249*I1252)</f>
        <v>0</v>
      </c>
      <c r="P1249" s="22">
        <f t="shared" ref="P1249" si="12426">D1249*K1249+F1249*K1252-E1249*L1249-G1249*L1252</f>
        <v>0</v>
      </c>
      <c r="Q1249" s="23">
        <f t="shared" ref="Q1249" si="12427">(D1249*L1249+E1249*K1249+F1249*L1252+G1249*K1252)</f>
        <v>2.7532500586392703</v>
      </c>
      <c r="S1249" s="25">
        <f t="shared" ref="S1249" si="12428">COS($U$8*$B1249)</f>
        <v>-0.44190472394424146</v>
      </c>
      <c r="T1249" s="26">
        <v>0</v>
      </c>
      <c r="U1249" s="10">
        <v>0</v>
      </c>
      <c r="V1249" s="85">
        <f t="shared" ref="V1249" si="12429">$T$8*SIN($B1249*$U$8)</f>
        <v>2.6911859717607536</v>
      </c>
      <c r="X1249" s="21">
        <f t="shared" ref="X1249" si="12430">N1249*S1249+P1249*S1252-O1249*T1249-Q1249*T1252</f>
        <v>-1.6974647567043086</v>
      </c>
      <c r="Y1249" s="24">
        <f t="shared" ref="Y1249" si="12431">(N1249*T1249+O1249*S1249+P1249*T1252+Q1249*S1252)</f>
        <v>0</v>
      </c>
      <c r="Z1249" s="22">
        <f t="shared" ref="Z1249" si="12432">N1249*U1249+P1249*U1252-O1249*V1249-Q1249*V1252</f>
        <v>0</v>
      </c>
      <c r="AA1249" s="23">
        <f t="shared" ref="AA1249" si="12433">(N1249*V1249+O1249*U1249+P1249*V1252+Q1249*U1252)</f>
        <v>4.1070918318371534</v>
      </c>
      <c r="AB1249" s="8"/>
      <c r="AC1249" s="21">
        <v>1</v>
      </c>
      <c r="AD1249" s="24">
        <v>0</v>
      </c>
      <c r="AE1249" s="22">
        <v>0</v>
      </c>
      <c r="AF1249" s="23">
        <v>0</v>
      </c>
      <c r="AH1249" s="21">
        <f t="shared" ref="AH1249" si="12434">X1249*AC1249+Z1249*AC1252-Y1249*AD1249-AA1249*AD1252</f>
        <v>-0.64716100661662113</v>
      </c>
      <c r="AI1249" s="24">
        <f t="shared" ref="AI1249" si="12435">(X1249*AD1249+Y1249*AC1249+Z1249*AD1252+AA1249*AC1252)</f>
        <v>0</v>
      </c>
      <c r="AJ1249" s="22">
        <f t="shared" ref="AJ1249" si="12436">X1249*AE1249+Z1249*AE1252-Y1249*AF1249-AA1249*AF1252</f>
        <v>0</v>
      </c>
      <c r="AK1249" s="23">
        <f t="shared" ref="AK1249" si="12437">(X1249*AF1249+Y1249*AE1249+Z1249*AF1252+AA1249*AE1252)</f>
        <v>4.1070918318371534</v>
      </c>
      <c r="AL1249" s="8"/>
      <c r="AM1249" s="25">
        <f t="shared" ref="AM1249" si="12438">COS($AO$8*$B1249)</f>
        <v>-0.44190472394424146</v>
      </c>
      <c r="AN1249" s="26">
        <v>0</v>
      </c>
      <c r="AO1249" s="10">
        <v>0</v>
      </c>
      <c r="AP1249" s="85">
        <f t="shared" ref="AP1249" si="12439">$AN$8*SIN($B1249*$AO$8)</f>
        <v>2.6911859717607536</v>
      </c>
      <c r="AR1249" s="21">
        <f t="shared" ref="AR1249" si="12440">AH1249*AM1249+AJ1249*AM1252-AI1249*AN1249-AK1249*AN1252</f>
        <v>-0.94212181875397394</v>
      </c>
      <c r="AS1249" s="24">
        <f t="shared" ref="AS1249" si="12441">(AH1249*AN1249+AI1249*AM1249+AJ1249*AN1252+AK1249*AM1252)</f>
        <v>0</v>
      </c>
      <c r="AT1249" s="22">
        <f t="shared" ref="AT1249" si="12442">AH1249*AO1249+AJ1249*AO1252-AI1249*AP1249-AK1249*AP1252</f>
        <v>0</v>
      </c>
      <c r="AU1249" s="23">
        <f t="shared" ref="AU1249" si="12443">(AH1249*AP1249+AI1249*AO1249+AJ1249*AP1252+AK1249*AO1252)</f>
        <v>-3.5565739046388654</v>
      </c>
      <c r="AV1249" s="8"/>
      <c r="AW1249" s="21">
        <v>1</v>
      </c>
      <c r="AX1249" s="24">
        <v>0</v>
      </c>
      <c r="AY1249" s="22">
        <v>0</v>
      </c>
      <c r="AZ1249" s="23">
        <v>0</v>
      </c>
      <c r="BB1249" s="21">
        <f t="shared" ref="BB1249" si="12444">AR1249*AW1249+AT1249*AW1252-AS1249*AX1249-AU1249*AX1252</f>
        <v>-2.984498126215497</v>
      </c>
      <c r="BC1249" s="24">
        <f t="shared" ref="BC1249" si="12445">(AR1249*AX1249+AS1249*AW1249+AT1249*AX1252+AU1249*AW1252)</f>
        <v>0</v>
      </c>
      <c r="BD1249" s="22">
        <f t="shared" ref="BD1249" si="12446">AR1249*AY1249+AT1249*AY1252-AS1249*AZ1249-AU1249*AZ1252</f>
        <v>0</v>
      </c>
      <c r="BE1249" s="23">
        <f t="shared" ref="BE1249" si="12447">(AR1249*AZ1249+AS1249*AY1249+AT1249*AZ1252+AU1249*AY1252)</f>
        <v>-3.5565739046388654</v>
      </c>
      <c r="BF1249" s="8"/>
      <c r="BG1249" s="25">
        <f t="shared" ref="BG1249" si="12448">COS($BI$8*$B1249)</f>
        <v>0.39712405572576975</v>
      </c>
      <c r="BH1249" s="26">
        <v>0</v>
      </c>
      <c r="BI1249" s="10">
        <v>0</v>
      </c>
      <c r="BJ1249" s="85">
        <f t="shared" ref="BJ1249" si="12449">$BH$8*SIN($B1249*$BI$8)</f>
        <v>2.7532948188080479</v>
      </c>
      <c r="BL1249" s="21">
        <f t="shared" ref="BL1249" si="12450">BB1249*BG1249+BD1249*BG1252-BC1249*BH1249-BE1249*BH1252</f>
        <v>-9.7183055260869899E-2</v>
      </c>
      <c r="BM1249" s="24">
        <f t="shared" ref="BM1249" si="12451">(BB1249*BH1249+BC1249*BG1249+BD1249*BH1252+BE1249*BG1252)</f>
        <v>0</v>
      </c>
      <c r="BN1249" s="22">
        <f t="shared" ref="BN1249" si="12452">BB1249*BI1249+BD1249*BI1252-BC1249*BJ1249-BE1249*BJ1252</f>
        <v>0</v>
      </c>
      <c r="BO1249" s="23">
        <f t="shared" ref="BO1249" si="12453">(BB1249*BJ1249+BC1249*BI1249+BD1249*BJ1252+BE1249*BI1252)</f>
        <v>-9.6296042811500797</v>
      </c>
      <c r="BQ1249" s="27">
        <f t="shared" ref="BQ1249" si="12454">20*LOG((2*$BL$8)/(($BL$8*BL1249+BN1249+$BL$8*BL1252+BN1252)^2+($BL$8*BM1249+BO1249+$BL$8*BM1252+BO1252)^2)^0.5)</f>
        <v>-13.745594235464223</v>
      </c>
      <c r="BS1249" s="64">
        <f t="shared" ref="BS1249" si="12455">((BL1249^2+BM1249^2)/(BL1252^2+BM1252^2))^0.5</f>
        <v>0.94476727075295197</v>
      </c>
      <c r="BT1249" s="4"/>
      <c r="BU1249" s="28"/>
      <c r="BV1249" s="28"/>
      <c r="BW1249" s="28"/>
      <c r="BX1249" s="28"/>
    </row>
    <row r="1250" spans="2:76" ht="18.649999999999999" customHeight="1" thickBot="1">
      <c r="D1250" s="25"/>
      <c r="E1250" s="10"/>
      <c r="F1250" s="10"/>
      <c r="G1250" s="31"/>
      <c r="I1250" s="29"/>
      <c r="L1250" s="30"/>
      <c r="N1250" s="29"/>
      <c r="Q1250" s="30"/>
      <c r="S1250" s="29"/>
      <c r="V1250" s="30"/>
      <c r="X1250" s="29"/>
      <c r="AA1250" s="30"/>
      <c r="AC1250" s="29"/>
      <c r="AF1250" s="30"/>
      <c r="AH1250" s="29"/>
      <c r="AK1250" s="30"/>
      <c r="AM1250" s="29"/>
      <c r="AP1250" s="30"/>
      <c r="AR1250" s="29"/>
      <c r="AU1250" s="30"/>
      <c r="AW1250" s="29"/>
      <c r="AZ1250" s="30"/>
      <c r="BB1250" s="29"/>
      <c r="BE1250" s="30"/>
      <c r="BG1250" s="29"/>
      <c r="BJ1250" s="30"/>
      <c r="BL1250" s="29"/>
      <c r="BO1250" s="30"/>
      <c r="BS1250" s="65"/>
      <c r="BT1250" s="65"/>
      <c r="BU1250" s="28"/>
      <c r="BV1250" s="28"/>
      <c r="BW1250" s="28"/>
      <c r="BX1250" s="28"/>
    </row>
    <row r="1251" spans="2:76" ht="18.649999999999999" customHeight="1" thickBot="1">
      <c r="D1251" s="254" t="s">
        <v>24</v>
      </c>
      <c r="E1251" s="255"/>
      <c r="F1251" s="256" t="s">
        <v>25</v>
      </c>
      <c r="G1251" s="257"/>
      <c r="H1251" s="123"/>
      <c r="I1251" s="242" t="s">
        <v>4</v>
      </c>
      <c r="J1251" s="243"/>
      <c r="K1251" s="244" t="s">
        <v>5</v>
      </c>
      <c r="L1251" s="245"/>
      <c r="M1251" s="123"/>
      <c r="N1251" s="242" t="s">
        <v>6</v>
      </c>
      <c r="O1251" s="243"/>
      <c r="P1251" s="244" t="s">
        <v>7</v>
      </c>
      <c r="Q1251" s="245"/>
      <c r="R1251" s="123"/>
      <c r="S1251" s="242" t="s">
        <v>34</v>
      </c>
      <c r="T1251" s="243"/>
      <c r="U1251" s="244" t="s">
        <v>35</v>
      </c>
      <c r="V1251" s="245"/>
      <c r="W1251" s="123"/>
      <c r="X1251" s="242" t="s">
        <v>47</v>
      </c>
      <c r="Y1251" s="243"/>
      <c r="Z1251" s="244" t="s">
        <v>48</v>
      </c>
      <c r="AA1251" s="245"/>
      <c r="AB1251" s="127"/>
      <c r="AC1251" s="242" t="s">
        <v>63</v>
      </c>
      <c r="AD1251" s="243"/>
      <c r="AE1251" s="244" t="s">
        <v>8</v>
      </c>
      <c r="AF1251" s="245"/>
      <c r="AG1251" s="123"/>
      <c r="AH1251" s="242" t="s">
        <v>78</v>
      </c>
      <c r="AI1251" s="243"/>
      <c r="AJ1251" s="244" t="s">
        <v>79</v>
      </c>
      <c r="AK1251" s="245"/>
      <c r="AL1251" s="127"/>
      <c r="AM1251" s="242" t="s">
        <v>67</v>
      </c>
      <c r="AN1251" s="243"/>
      <c r="AO1251" s="244" t="s">
        <v>66</v>
      </c>
      <c r="AP1251" s="245"/>
      <c r="AQ1251" s="123"/>
      <c r="AR1251" s="242" t="s">
        <v>83</v>
      </c>
      <c r="AS1251" s="243"/>
      <c r="AT1251" s="244" t="s">
        <v>82</v>
      </c>
      <c r="AU1251" s="245"/>
      <c r="AV1251" s="127"/>
      <c r="AW1251" s="242" t="s">
        <v>71</v>
      </c>
      <c r="AX1251" s="243"/>
      <c r="AY1251" s="244" t="s">
        <v>70</v>
      </c>
      <c r="AZ1251" s="245"/>
      <c r="BA1251" s="123"/>
      <c r="BB1251" s="124" t="s">
        <v>87</v>
      </c>
      <c r="BC1251" s="125"/>
      <c r="BD1251" s="122" t="s">
        <v>86</v>
      </c>
      <c r="BE1251" s="126"/>
      <c r="BF1251" s="127"/>
      <c r="BG1251" s="242" t="s">
        <v>74</v>
      </c>
      <c r="BH1251" s="243"/>
      <c r="BI1251" s="244" t="s">
        <v>75</v>
      </c>
      <c r="BJ1251" s="245"/>
      <c r="BK1251" s="123"/>
      <c r="BL1251" s="242" t="s">
        <v>91</v>
      </c>
      <c r="BM1251" s="243"/>
      <c r="BN1251" s="244" t="s">
        <v>90</v>
      </c>
      <c r="BO1251" s="245"/>
      <c r="BP1251" s="123"/>
      <c r="BQ1251" s="35" t="s">
        <v>166</v>
      </c>
      <c r="BS1251" s="66" t="s">
        <v>121</v>
      </c>
      <c r="BT1251" s="65"/>
      <c r="BU1251" s="28"/>
      <c r="BV1251" s="28"/>
      <c r="BW1251" s="28"/>
      <c r="BX1251" s="28"/>
    </row>
    <row r="1252" spans="2:76" ht="18.649999999999999" customHeight="1" thickTop="1" thickBot="1">
      <c r="D1252" s="15">
        <v>0</v>
      </c>
      <c r="E1252" s="145">
        <f t="shared" ref="E1252" si="12456">(1/$E$8)*SIN($B1249*$F$8)</f>
        <v>0.30591667318214111</v>
      </c>
      <c r="F1252" s="15">
        <f t="shared" ref="F1252" si="12457">COS($F$8*$B1249)</f>
        <v>0.39715853462130141</v>
      </c>
      <c r="G1252" s="37">
        <v>0</v>
      </c>
      <c r="I1252" s="21">
        <v>0</v>
      </c>
      <c r="J1252" s="24">
        <f t="shared" ref="J1252" si="12458">(TAN($K$8*$B1249))/$J$8</f>
        <v>-0.5742538640340461</v>
      </c>
      <c r="K1252" s="22">
        <v>1</v>
      </c>
      <c r="L1252" s="23">
        <v>0</v>
      </c>
      <c r="N1252" s="21">
        <f t="shared" ref="N1252" si="12459">D1252*I1249+F1252*I1252-E1252*J1249-G1252*J1252</f>
        <v>0</v>
      </c>
      <c r="O1252" s="24">
        <f t="shared" ref="O1252" si="12460">(D1252*J1249+E1252*I1249+F1252*J1252+G1252*I1252)</f>
        <v>7.7846850041759286E-2</v>
      </c>
      <c r="P1252" s="22">
        <f t="shared" ref="P1252" si="12461">D1252*K1249+F1252*K1252-E1252*L1249-G1252*L1252</f>
        <v>0.39715853462130141</v>
      </c>
      <c r="Q1252" s="23">
        <f t="shared" ref="Q1252" si="12462">(D1252*L1249+E1252*K1249+F1252*L1252+G1252*K1252)</f>
        <v>0</v>
      </c>
      <c r="S1252" s="15">
        <v>0</v>
      </c>
      <c r="T1252" s="145">
        <f t="shared" ref="T1252" si="12463">(1/$T$8)*SIN($B1249*$U$8)</f>
        <v>0.29902066352897261</v>
      </c>
      <c r="U1252" s="15">
        <f t="shared" ref="U1252" si="12464">COS($U$8*$B1249)</f>
        <v>-0.44190472394424146</v>
      </c>
      <c r="V1252" s="37">
        <v>0</v>
      </c>
      <c r="X1252" s="21">
        <f t="shared" ref="X1252" si="12465">N1252*S1249+P1252*S1252-O1252*T1249-Q1252*T1252</f>
        <v>0</v>
      </c>
      <c r="Y1252" s="24">
        <f t="shared" ref="Y1252" si="12466">(N1252*T1249+O1252*S1249+P1252*T1252+Q1252*S1252)</f>
        <v>8.4357717771023577E-2</v>
      </c>
      <c r="Z1252" s="22">
        <f t="shared" ref="Z1252" si="12467">N1252*U1249+P1252*U1252-O1252*V1249-Q1252*V1252</f>
        <v>-0.38500658338207128</v>
      </c>
      <c r="AA1252" s="23">
        <f t="shared" ref="AA1252" si="12468">(N1252*V1249+O1252*U1249+P1252*V1252+Q1252*U1252)</f>
        <v>0</v>
      </c>
      <c r="AB1252" s="8"/>
      <c r="AC1252" s="21">
        <v>0</v>
      </c>
      <c r="AD1252" s="24">
        <f t="shared" ref="AD1252" si="12469">(TAN($AE$8*$B1249))/$AD$8</f>
        <v>-0.25572930752265977</v>
      </c>
      <c r="AE1252" s="22">
        <v>1</v>
      </c>
      <c r="AF1252" s="23">
        <v>0</v>
      </c>
      <c r="AH1252" s="21">
        <f t="shared" ref="AH1252" si="12470">X1252*AC1249+Z1252*AC1252-Y1252*AD1249-AA1252*AD1252</f>
        <v>0</v>
      </c>
      <c r="AI1252" s="24">
        <f t="shared" ref="AI1252" si="12471">(X1252*AD1249+Y1252*AC1249+Z1252*AD1252+AA1252*AC1252)</f>
        <v>0.18281518473098585</v>
      </c>
      <c r="AJ1252" s="22">
        <f t="shared" ref="AJ1252" si="12472">X1252*AE1249+Z1252*AE1252-Y1252*AF1249-AA1252*AF1252</f>
        <v>-0.38500658338207128</v>
      </c>
      <c r="AK1252" s="23">
        <f t="shared" ref="AK1252" si="12473">(X1252*AF1249+Y1252*AE1249+Z1252*AF1252+AA1252*AE1252)</f>
        <v>0</v>
      </c>
      <c r="AL1252" s="8"/>
      <c r="AM1252" s="15">
        <v>0</v>
      </c>
      <c r="AN1252" s="85">
        <f t="shared" ref="AN1252" si="12474">(1/$AN$8)*SIN($B1249*$AO$8)</f>
        <v>0.29902066352897261</v>
      </c>
      <c r="AO1252" s="25">
        <f t="shared" ref="AO1252" si="12475">COS($AO$8*$B1249)</f>
        <v>-0.44190472394424146</v>
      </c>
      <c r="AP1252" s="37">
        <v>0</v>
      </c>
      <c r="AR1252" s="21">
        <f t="shared" ref="AR1252" si="12476">AH1252*AM1249+AJ1252*AM1252-AI1252*AN1249-AK1252*AN1252</f>
        <v>0</v>
      </c>
      <c r="AS1252" s="24">
        <f t="shared" ref="AS1252" si="12477">(AH1252*AN1249+AI1252*AM1249+AJ1252*AN1252+AK1252*AM1252)</f>
        <v>-0.1959118177672915</v>
      </c>
      <c r="AT1252" s="22">
        <f t="shared" ref="AT1252" si="12478">AH1252*AO1249+AJ1252*AO1252-AI1252*AP1249-AK1252*AP1252</f>
        <v>-0.32185343262671007</v>
      </c>
      <c r="AU1252" s="23">
        <f t="shared" ref="AU1252" si="12479">(AH1252*AP1249+AI1252*AO1249+AJ1252*AP1252+AK1252*AO1252)</f>
        <v>0</v>
      </c>
      <c r="AV1252" s="8"/>
      <c r="AW1252" s="21">
        <v>0</v>
      </c>
      <c r="AX1252" s="24">
        <f t="shared" ref="AX1252" si="12480">(TAN($AY$8*$B1249))/$AX$8</f>
        <v>-0.5742538640340461</v>
      </c>
      <c r="AY1252" s="22">
        <v>1</v>
      </c>
      <c r="AZ1252" s="23">
        <v>0</v>
      </c>
      <c r="BB1252" s="21">
        <f t="shared" ref="BB1252" si="12481">AR1252*AW1249+AT1252*AW1252-AS1252*AX1249-AU1252*AX1252</f>
        <v>0</v>
      </c>
      <c r="BC1252" s="24">
        <f t="shared" ref="BC1252" si="12482">(AR1252*AX1249+AS1252*AW1249+AT1252*AX1252+AU1252*AW1252)</f>
        <v>-1.1086240428781702E-2</v>
      </c>
      <c r="BD1252" s="22">
        <f t="shared" ref="BD1252" si="12483">AR1252*AY1249+AT1252*AY1252-AS1252*AZ1249-AU1252*AZ1252</f>
        <v>-0.32185343262671007</v>
      </c>
      <c r="BE1252" s="23">
        <f t="shared" ref="BE1252" si="12484">(AR1252*AZ1249+AS1252*AY1249+AT1252*AZ1252+AU1252*AY1252)</f>
        <v>0</v>
      </c>
      <c r="BF1252" s="8"/>
      <c r="BG1252" s="15">
        <v>0</v>
      </c>
      <c r="BH1252" s="85">
        <f t="shared" ref="BH1252" si="12485">(1/$BH$8)*SIN($B1249*$BI$8)</f>
        <v>0.30592164653422754</v>
      </c>
      <c r="BI1252" s="25">
        <f t="shared" ref="BI1252" si="12486">COS($BI$8*$B1249)</f>
        <v>0.39712405572576975</v>
      </c>
      <c r="BJ1252" s="37">
        <v>0</v>
      </c>
      <c r="BL1252" s="21">
        <f t="shared" ref="BL1252" si="12487">BB1252*BG1249+BD1252*BG1252-BC1252*BH1249-BE1252*BH1252</f>
        <v>0</v>
      </c>
      <c r="BM1252" s="24">
        <f t="shared" ref="BM1252" si="12488">(BB1252*BH1249+BC1252*BG1249+BD1252*BH1252+BE1252*BG1252)</f>
        <v>-0.102864544813685</v>
      </c>
      <c r="BN1252" s="22">
        <f t="shared" ref="BN1252" si="12489">BB1252*BI1249+BD1252*BI1252-BC1252*BJ1249-BE1252*BJ1252</f>
        <v>-9.7292052181354921E-2</v>
      </c>
      <c r="BO1252" s="23">
        <f t="shared" ref="BO1252" si="12490">(BB1252*BJ1249+BC1252*BI1249+BD1252*BJ1252+BE1252*BI1252)</f>
        <v>0</v>
      </c>
      <c r="BQ1252" s="38">
        <f t="shared" ref="BQ1252" si="12491">(180/PI())*ATAN(-1*(($BL$8*BM1249+BO1249+$BL$8*BM1252+BO1252)/($BL$8*BL1249+BN1249+$BL$8*BL1252+BN1252)))</f>
        <v>-88.855262687208935</v>
      </c>
      <c r="BS1252" s="67">
        <f t="shared" ref="BS1252" si="12492">20*LOG(((($BL$8*BL1249+BN1249-$BL$8*BL1252-BN1252)^2+($BL$8*BM1249+BO1249-$BL$8*BM1252-BO1252)^2)/(($BL$8*BL1249+BN1249+$BL$8*BL1252+BN1252)^2+($BL$8*BM1249+BO1249+$BL$8*BM1252+BO1252)^2))^0.5)</f>
        <v>-0.18730813282718356</v>
      </c>
      <c r="BT1252" s="65"/>
      <c r="BU1252" s="28"/>
      <c r="BV1252" s="28"/>
      <c r="BW1252" s="28"/>
      <c r="BX1252" s="28"/>
    </row>
    <row r="1253" spans="2:76" ht="18.649999999999999" customHeight="1">
      <c r="BS1253" s="32"/>
    </row>
    <row r="1254" spans="2:76" ht="18.649999999999999" customHeight="1" thickBot="1">
      <c r="D1254" s="8"/>
      <c r="E1254" s="8" t="s">
        <v>93</v>
      </c>
      <c r="F1254" s="8"/>
      <c r="G1254" s="8"/>
      <c r="H1254" s="8"/>
      <c r="I1254" s="8"/>
      <c r="J1254" s="8" t="s">
        <v>94</v>
      </c>
      <c r="K1254" s="8"/>
      <c r="L1254" s="8"/>
      <c r="M1254" s="8"/>
      <c r="N1254" s="8"/>
      <c r="O1254" s="8" t="s">
        <v>95</v>
      </c>
      <c r="P1254" s="8"/>
      <c r="Q1254" s="8"/>
      <c r="R1254" s="8"/>
      <c r="S1254" s="8"/>
      <c r="T1254" s="8" t="s">
        <v>96</v>
      </c>
      <c r="U1254" s="8"/>
      <c r="V1254" s="8"/>
      <c r="W1254" s="8"/>
      <c r="X1254" s="8"/>
      <c r="Y1254" s="8" t="s">
        <v>97</v>
      </c>
      <c r="Z1254" s="8"/>
      <c r="AA1254" s="8"/>
      <c r="AB1254" s="8"/>
      <c r="AC1254" s="8"/>
      <c r="AD1254" s="8" t="s">
        <v>98</v>
      </c>
      <c r="AE1254" s="8"/>
      <c r="AF1254" s="8"/>
      <c r="AG1254" s="8"/>
      <c r="AH1254" s="8"/>
      <c r="AI1254" s="8" t="s">
        <v>99</v>
      </c>
      <c r="AJ1254" s="8"/>
      <c r="AK1254" s="8"/>
      <c r="AL1254" s="8"/>
      <c r="AM1254" s="8"/>
      <c r="AN1254" s="8" t="s">
        <v>96</v>
      </c>
      <c r="AO1254" s="8"/>
      <c r="AP1254" s="8"/>
      <c r="AQ1254" s="8"/>
      <c r="AR1254" s="8"/>
      <c r="AS1254" s="8" t="s">
        <v>100</v>
      </c>
      <c r="AT1254" s="8"/>
      <c r="AU1254" s="8"/>
      <c r="AV1254" s="8"/>
      <c r="AW1254" s="8"/>
      <c r="AX1254" s="8" t="s">
        <v>94</v>
      </c>
      <c r="AY1254" s="8"/>
      <c r="AZ1254" s="8"/>
      <c r="BA1254" s="8"/>
      <c r="BB1254" s="8"/>
      <c r="BC1254" s="8" t="s">
        <v>101</v>
      </c>
      <c r="BD1254" s="8"/>
      <c r="BE1254" s="8"/>
      <c r="BF1254" s="8"/>
      <c r="BG1254" s="8"/>
      <c r="BH1254" s="8" t="s">
        <v>96</v>
      </c>
      <c r="BI1254" s="8"/>
      <c r="BJ1254" s="8"/>
      <c r="BK1254" s="8"/>
      <c r="BL1254" s="8"/>
      <c r="BM1254" s="8" t="s">
        <v>102</v>
      </c>
      <c r="BN1254" s="8"/>
      <c r="BO1254" s="8"/>
      <c r="BP1254" s="8"/>
    </row>
    <row r="1255" spans="2:76" ht="18.649999999999999" customHeight="1" thickBot="1">
      <c r="B1255" s="16"/>
      <c r="D1255" s="250" t="s">
        <v>22</v>
      </c>
      <c r="E1255" s="251"/>
      <c r="F1255" s="252" t="s">
        <v>23</v>
      </c>
      <c r="G1255" s="253"/>
      <c r="H1255" s="123"/>
      <c r="I1255" s="242" t="s">
        <v>1</v>
      </c>
      <c r="J1255" s="243"/>
      <c r="K1255" s="244" t="s">
        <v>2</v>
      </c>
      <c r="L1255" s="245"/>
      <c r="M1255" s="123"/>
      <c r="N1255" s="242" t="s">
        <v>43</v>
      </c>
      <c r="O1255" s="243"/>
      <c r="P1255" s="244" t="s">
        <v>44</v>
      </c>
      <c r="Q1255" s="245"/>
      <c r="R1255" s="123"/>
      <c r="S1255" s="242" t="s">
        <v>32</v>
      </c>
      <c r="T1255" s="243"/>
      <c r="U1255" s="244" t="s">
        <v>33</v>
      </c>
      <c r="V1255" s="245"/>
      <c r="W1255" s="123"/>
      <c r="X1255" s="242" t="s">
        <v>45</v>
      </c>
      <c r="Y1255" s="243"/>
      <c r="Z1255" s="244" t="s">
        <v>46</v>
      </c>
      <c r="AA1255" s="245"/>
      <c r="AB1255" s="127"/>
      <c r="AC1255" s="242" t="s">
        <v>62</v>
      </c>
      <c r="AD1255" s="243"/>
      <c r="AE1255" s="244" t="s">
        <v>3</v>
      </c>
      <c r="AF1255" s="245"/>
      <c r="AG1255" s="123"/>
      <c r="AH1255" s="242" t="s">
        <v>76</v>
      </c>
      <c r="AI1255" s="243"/>
      <c r="AJ1255" s="244" t="s">
        <v>77</v>
      </c>
      <c r="AK1255" s="245"/>
      <c r="AL1255" s="127"/>
      <c r="AM1255" s="242" t="s">
        <v>64</v>
      </c>
      <c r="AN1255" s="243"/>
      <c r="AO1255" s="244" t="s">
        <v>65</v>
      </c>
      <c r="AP1255" s="245"/>
      <c r="AQ1255" s="123"/>
      <c r="AR1255" s="242" t="s">
        <v>80</v>
      </c>
      <c r="AS1255" s="243"/>
      <c r="AT1255" s="244" t="s">
        <v>81</v>
      </c>
      <c r="AU1255" s="245"/>
      <c r="AV1255" s="127"/>
      <c r="AW1255" s="242" t="s">
        <v>68</v>
      </c>
      <c r="AX1255" s="243"/>
      <c r="AY1255" s="244" t="s">
        <v>69</v>
      </c>
      <c r="AZ1255" s="245"/>
      <c r="BA1255" s="123"/>
      <c r="BB1255" s="246" t="s">
        <v>84</v>
      </c>
      <c r="BC1255" s="247"/>
      <c r="BD1255" s="248" t="s">
        <v>85</v>
      </c>
      <c r="BE1255" s="249"/>
      <c r="BF1255" s="127"/>
      <c r="BG1255" s="242" t="s">
        <v>72</v>
      </c>
      <c r="BH1255" s="243"/>
      <c r="BI1255" s="244" t="s">
        <v>73</v>
      </c>
      <c r="BJ1255" s="245"/>
      <c r="BK1255" s="123"/>
      <c r="BL1255" s="242" t="s">
        <v>88</v>
      </c>
      <c r="BM1255" s="243"/>
      <c r="BN1255" s="244" t="s">
        <v>89</v>
      </c>
      <c r="BO1255" s="245"/>
      <c r="BP1255" s="123"/>
      <c r="BQ1255" s="19" t="s">
        <v>165</v>
      </c>
      <c r="BS1255" s="63" t="s">
        <v>120</v>
      </c>
      <c r="BT1255" s="4"/>
      <c r="BU1255" s="28"/>
      <c r="BV1255" s="28"/>
      <c r="BW1255" s="28"/>
      <c r="BX1255" s="28"/>
    </row>
    <row r="1256" spans="2:76" ht="18.649999999999999" customHeight="1" thickTop="1" thickBot="1">
      <c r="B1256" s="39">
        <v>3.52</v>
      </c>
      <c r="D1256" s="25">
        <f t="shared" ref="D1256" si="12493">COS($F$8*$B1256)</f>
        <v>0.3910539776912319</v>
      </c>
      <c r="E1256" s="26">
        <v>0</v>
      </c>
      <c r="F1256" s="10">
        <v>0</v>
      </c>
      <c r="G1256" s="85">
        <f t="shared" ref="G1256" si="12494">$E$8*SIN($B1256*$F$8)</f>
        <v>2.7611032358075258</v>
      </c>
      <c r="I1256" s="21">
        <v>1</v>
      </c>
      <c r="J1256" s="24">
        <v>0</v>
      </c>
      <c r="K1256" s="22">
        <v>0</v>
      </c>
      <c r="L1256" s="23">
        <v>0</v>
      </c>
      <c r="N1256" s="21">
        <f t="shared" ref="N1256" si="12495">D1256*I1256+F1256*I1259-E1256*J1256-G1256*J1259</f>
        <v>1.9048319549248391</v>
      </c>
      <c r="O1256" s="24">
        <f t="shared" ref="O1256" si="12496">(D1256*J1256+E1256*I1256+F1256*J1259+G1256*I1259)</f>
        <v>0</v>
      </c>
      <c r="P1256" s="22">
        <f t="shared" ref="P1256" si="12497">D1256*K1256+F1256*K1259-E1256*L1256-G1256*L1259</f>
        <v>0</v>
      </c>
      <c r="Q1256" s="23">
        <f t="shared" ref="Q1256" si="12498">(D1256*L1256+E1256*K1256+F1256*L1259+G1256*K1259)</f>
        <v>2.7611032358075258</v>
      </c>
      <c r="S1256" s="25">
        <f t="shared" ref="S1256" si="12499">COS($U$8*$B1256)</f>
        <v>-0.45227312156159383</v>
      </c>
      <c r="T1256" s="26">
        <v>0</v>
      </c>
      <c r="U1256" s="10">
        <v>0</v>
      </c>
      <c r="V1256" s="85">
        <f t="shared" ref="V1256" si="12500">$T$8*SIN($B1256*$U$8)</f>
        <v>2.6756384680327026</v>
      </c>
      <c r="X1256" s="21">
        <f t="shared" ref="X1256" si="12501">N1256*S1256+P1256*S1259-O1256*T1256-Q1256*T1259</f>
        <v>-1.6823614089637062</v>
      </c>
      <c r="Y1256" s="24">
        <f t="shared" ref="Y1256" si="12502">(N1256*T1256+O1256*S1256+P1256*T1259+Q1256*S1259)</f>
        <v>0</v>
      </c>
      <c r="Z1256" s="22">
        <f t="shared" ref="Z1256" si="12503">N1256*U1256+P1256*U1259-O1256*V1256-Q1256*V1259</f>
        <v>0</v>
      </c>
      <c r="AA1256" s="23">
        <f t="shared" ref="AA1256" si="12504">(N1256*V1256+O1256*U1256+P1256*V1259+Q1256*U1259)</f>
        <v>3.847868874322347</v>
      </c>
      <c r="AB1256" s="8"/>
      <c r="AC1256" s="21">
        <v>1</v>
      </c>
      <c r="AD1256" s="24">
        <v>0</v>
      </c>
      <c r="AE1256" s="22">
        <v>0</v>
      </c>
      <c r="AF1256" s="23">
        <v>0</v>
      </c>
      <c r="AH1256" s="21">
        <f t="shared" ref="AH1256" si="12505">X1256*AC1256+Z1256*AC1259-Y1256*AD1256-AA1256*AD1259</f>
        <v>-0.79416820215500183</v>
      </c>
      <c r="AI1256" s="24">
        <f t="shared" ref="AI1256" si="12506">(X1256*AD1256+Y1256*AC1256+Z1256*AD1259+AA1256*AC1259)</f>
        <v>0</v>
      </c>
      <c r="AJ1256" s="22">
        <f t="shared" ref="AJ1256" si="12507">X1256*AE1256+Z1256*AE1259-Y1256*AF1256-AA1256*AF1259</f>
        <v>0</v>
      </c>
      <c r="AK1256" s="23">
        <f t="shared" ref="AK1256" si="12508">(X1256*AF1256+Y1256*AE1256+Z1256*AF1259+AA1256*AE1259)</f>
        <v>3.847868874322347</v>
      </c>
      <c r="AL1256" s="8"/>
      <c r="AM1256" s="25">
        <f t="shared" ref="AM1256" si="12509">COS($AO$8*$B1256)</f>
        <v>-0.45227312156159383</v>
      </c>
      <c r="AN1256" s="26">
        <v>0</v>
      </c>
      <c r="AO1256" s="10">
        <v>0</v>
      </c>
      <c r="AP1256" s="85">
        <f t="shared" ref="AP1256" si="12510">$AN$8*SIN($B1256*$AO$8)</f>
        <v>2.6756384680327026</v>
      </c>
      <c r="AR1256" s="21">
        <f t="shared" ref="AR1256" si="12511">AH1256*AM1256+AJ1256*AM1259-AI1256*AN1256-AK1256*AN1259</f>
        <v>-0.784764177064461</v>
      </c>
      <c r="AS1256" s="24">
        <f t="shared" ref="AS1256" si="12512">(AH1256*AN1256+AI1256*AM1256+AJ1256*AN1259+AK1256*AM1259)</f>
        <v>0</v>
      </c>
      <c r="AT1256" s="22">
        <f t="shared" ref="AT1256" si="12513">AH1256*AO1256+AJ1256*AO1259-AI1256*AP1256-AK1256*AP1259</f>
        <v>0</v>
      </c>
      <c r="AU1256" s="23">
        <f t="shared" ref="AU1256" si="12514">(AH1256*AP1256+AI1256*AO1256+AJ1256*AP1259+AK1256*AO1259)</f>
        <v>-3.8651946589237589</v>
      </c>
      <c r="AV1256" s="8"/>
      <c r="AW1256" s="21">
        <v>1</v>
      </c>
      <c r="AX1256" s="24">
        <v>0</v>
      </c>
      <c r="AY1256" s="22">
        <v>0</v>
      </c>
      <c r="AZ1256" s="23">
        <v>0</v>
      </c>
      <c r="BB1256" s="21">
        <f t="shared" ref="BB1256" si="12515">AR1256*AW1256+AT1256*AW1259-AS1256*AX1256-AU1256*AX1259</f>
        <v>-2.9038615279060078</v>
      </c>
      <c r="BC1256" s="24">
        <f t="shared" ref="BC1256" si="12516">(AR1256*AX1256+AS1256*AW1256+AT1256*AX1259+AU1256*AW1259)</f>
        <v>0</v>
      </c>
      <c r="BD1256" s="22">
        <f t="shared" ref="BD1256" si="12517">AR1256*AY1256+AT1256*AY1259-AS1256*AZ1256-AU1256*AZ1259</f>
        <v>0</v>
      </c>
      <c r="BE1256" s="23">
        <f t="shared" ref="BE1256" si="12518">(AR1256*AZ1256+AS1256*AY1256+AT1256*AZ1259+AU1256*AY1259)</f>
        <v>-3.8651946589237589</v>
      </c>
      <c r="BF1256" s="8"/>
      <c r="BG1256" s="25">
        <f t="shared" ref="BG1256" si="12519">COS($BI$8*$B1256)</f>
        <v>0.3910192028698376</v>
      </c>
      <c r="BH1256" s="26">
        <v>0</v>
      </c>
      <c r="BI1256" s="10">
        <v>0</v>
      </c>
      <c r="BJ1256" s="85">
        <f t="shared" ref="BJ1256" si="12520">$BH$8*SIN($B1256*$BI$8)</f>
        <v>2.7611475597807758</v>
      </c>
      <c r="BL1256" s="21">
        <f t="shared" ref="BL1256" si="12521">BB1256*BG1256+BD1256*BG1259-BC1256*BH1256-BE1256*BH1259</f>
        <v>5.0353580176584645E-2</v>
      </c>
      <c r="BM1256" s="24">
        <f t="shared" ref="BM1256" si="12522">(BB1256*BH1256+BC1256*BG1256+BD1256*BH1259+BE1256*BG1259)</f>
        <v>0</v>
      </c>
      <c r="BN1256" s="22">
        <f t="shared" ref="BN1256" si="12523">BB1256*BI1256+BD1256*BI1259-BC1256*BJ1256-BE1256*BJ1259</f>
        <v>0</v>
      </c>
      <c r="BO1256" s="23">
        <f t="shared" ref="BO1256" si="12524">(BB1256*BJ1256+BC1256*BI1256+BD1256*BJ1259+BE1256*BI1259)</f>
        <v>-9.5293555061880699</v>
      </c>
      <c r="BQ1256" s="27">
        <f t="shared" ref="BQ1256" si="12525">20*LOG((2*$BL$8)/(($BL$8*BL1256+BN1256+$BL$8*BL1259+BN1259)^2+($BL$8*BM1256+BO1256+$BL$8*BM1259+BO1259)^2)^0.5)</f>
        <v>-13.65603249358966</v>
      </c>
      <c r="BS1256" s="64">
        <f t="shared" ref="BS1256" si="12526">((BL1256^2+BM1256^2)/(BL1259^2+BM1259^2))^0.5</f>
        <v>0.48105425165846066</v>
      </c>
      <c r="BT1256" s="4"/>
      <c r="BU1256" s="28"/>
      <c r="BV1256" s="28"/>
      <c r="BW1256" s="28"/>
      <c r="BX1256" s="28"/>
    </row>
    <row r="1257" spans="2:76" ht="18.649999999999999" customHeight="1" thickBot="1">
      <c r="D1257" s="25"/>
      <c r="E1257" s="10"/>
      <c r="F1257" s="10"/>
      <c r="G1257" s="31"/>
      <c r="I1257" s="29"/>
      <c r="L1257" s="30"/>
      <c r="N1257" s="29"/>
      <c r="Q1257" s="30"/>
      <c r="S1257" s="29"/>
      <c r="V1257" s="30"/>
      <c r="X1257" s="29"/>
      <c r="AA1257" s="30"/>
      <c r="AC1257" s="29"/>
      <c r="AF1257" s="30"/>
      <c r="AH1257" s="29"/>
      <c r="AK1257" s="30"/>
      <c r="AM1257" s="29"/>
      <c r="AP1257" s="30"/>
      <c r="AR1257" s="29"/>
      <c r="AU1257" s="30"/>
      <c r="AW1257" s="29"/>
      <c r="AZ1257" s="30"/>
      <c r="BB1257" s="29"/>
      <c r="BE1257" s="30"/>
      <c r="BG1257" s="29"/>
      <c r="BJ1257" s="30"/>
      <c r="BL1257" s="29"/>
      <c r="BO1257" s="30"/>
      <c r="BS1257" s="65"/>
      <c r="BT1257" s="65"/>
      <c r="BU1257" s="28"/>
      <c r="BV1257" s="28"/>
      <c r="BW1257" s="28"/>
      <c r="BX1257" s="28"/>
    </row>
    <row r="1258" spans="2:76" ht="18.649999999999999" customHeight="1" thickBot="1">
      <c r="D1258" s="254" t="s">
        <v>24</v>
      </c>
      <c r="E1258" s="255"/>
      <c r="F1258" s="256" t="s">
        <v>25</v>
      </c>
      <c r="G1258" s="257"/>
      <c r="H1258" s="123"/>
      <c r="I1258" s="242" t="s">
        <v>4</v>
      </c>
      <c r="J1258" s="243"/>
      <c r="K1258" s="244" t="s">
        <v>5</v>
      </c>
      <c r="L1258" s="245"/>
      <c r="M1258" s="123"/>
      <c r="N1258" s="242" t="s">
        <v>6</v>
      </c>
      <c r="O1258" s="243"/>
      <c r="P1258" s="244" t="s">
        <v>7</v>
      </c>
      <c r="Q1258" s="245"/>
      <c r="R1258" s="123"/>
      <c r="S1258" s="242" t="s">
        <v>34</v>
      </c>
      <c r="T1258" s="243"/>
      <c r="U1258" s="244" t="s">
        <v>35</v>
      </c>
      <c r="V1258" s="245"/>
      <c r="W1258" s="123"/>
      <c r="X1258" s="242" t="s">
        <v>47</v>
      </c>
      <c r="Y1258" s="243"/>
      <c r="Z1258" s="244" t="s">
        <v>48</v>
      </c>
      <c r="AA1258" s="245"/>
      <c r="AB1258" s="127"/>
      <c r="AC1258" s="242" t="s">
        <v>63</v>
      </c>
      <c r="AD1258" s="243"/>
      <c r="AE1258" s="244" t="s">
        <v>8</v>
      </c>
      <c r="AF1258" s="245"/>
      <c r="AG1258" s="123"/>
      <c r="AH1258" s="242" t="s">
        <v>78</v>
      </c>
      <c r="AI1258" s="243"/>
      <c r="AJ1258" s="244" t="s">
        <v>79</v>
      </c>
      <c r="AK1258" s="245"/>
      <c r="AL1258" s="127"/>
      <c r="AM1258" s="242" t="s">
        <v>67</v>
      </c>
      <c r="AN1258" s="243"/>
      <c r="AO1258" s="244" t="s">
        <v>66</v>
      </c>
      <c r="AP1258" s="245"/>
      <c r="AQ1258" s="123"/>
      <c r="AR1258" s="242" t="s">
        <v>83</v>
      </c>
      <c r="AS1258" s="243"/>
      <c r="AT1258" s="244" t="s">
        <v>82</v>
      </c>
      <c r="AU1258" s="245"/>
      <c r="AV1258" s="127"/>
      <c r="AW1258" s="242" t="s">
        <v>71</v>
      </c>
      <c r="AX1258" s="243"/>
      <c r="AY1258" s="244" t="s">
        <v>70</v>
      </c>
      <c r="AZ1258" s="245"/>
      <c r="BA1258" s="123"/>
      <c r="BB1258" s="124" t="s">
        <v>87</v>
      </c>
      <c r="BC1258" s="125"/>
      <c r="BD1258" s="122" t="s">
        <v>86</v>
      </c>
      <c r="BE1258" s="126"/>
      <c r="BF1258" s="127"/>
      <c r="BG1258" s="242" t="s">
        <v>74</v>
      </c>
      <c r="BH1258" s="243"/>
      <c r="BI1258" s="244" t="s">
        <v>75</v>
      </c>
      <c r="BJ1258" s="245"/>
      <c r="BK1258" s="123"/>
      <c r="BL1258" s="242" t="s">
        <v>91</v>
      </c>
      <c r="BM1258" s="243"/>
      <c r="BN1258" s="244" t="s">
        <v>90</v>
      </c>
      <c r="BO1258" s="245"/>
      <c r="BP1258" s="123"/>
      <c r="BQ1258" s="35" t="s">
        <v>166</v>
      </c>
      <c r="BS1258" s="66" t="s">
        <v>121</v>
      </c>
      <c r="BT1258" s="65"/>
      <c r="BU1258" s="28"/>
      <c r="BV1258" s="28"/>
      <c r="BW1258" s="28"/>
      <c r="BX1258" s="28"/>
    </row>
    <row r="1259" spans="2:76" ht="18.649999999999999" customHeight="1" thickTop="1" thickBot="1">
      <c r="D1259" s="15">
        <v>0</v>
      </c>
      <c r="E1259" s="145">
        <f t="shared" ref="E1259" si="12527">(1/$E$8)*SIN($B1256*$F$8)</f>
        <v>0.30678924842305844</v>
      </c>
      <c r="F1259" s="15">
        <f t="shared" ref="F1259" si="12528">COS($F$8*$B1256)</f>
        <v>0.3910539776912319</v>
      </c>
      <c r="G1259" s="37">
        <v>0</v>
      </c>
      <c r="I1259" s="21">
        <v>0</v>
      </c>
      <c r="J1259" s="24">
        <f t="shared" ref="J1259" si="12529">(TAN($K$8*$B1256))/$J$8</f>
        <v>-0.54825113295370154</v>
      </c>
      <c r="K1259" s="22">
        <v>1</v>
      </c>
      <c r="L1259" s="23">
        <v>0</v>
      </c>
      <c r="N1259" s="21">
        <f t="shared" ref="N1259" si="12530">D1259*I1256+F1259*I1259-E1259*J1256-G1259*J1259</f>
        <v>0</v>
      </c>
      <c r="O1259" s="24">
        <f t="shared" ref="O1259" si="12531">(D1259*J1256+E1259*I1256+F1259*J1259+G1259*I1259)</f>
        <v>9.2393462107789009E-2</v>
      </c>
      <c r="P1259" s="22">
        <f t="shared" ref="P1259" si="12532">D1259*K1256+F1259*K1259-E1259*L1256-G1259*L1259</f>
        <v>0.3910539776912319</v>
      </c>
      <c r="Q1259" s="23">
        <f t="shared" ref="Q1259" si="12533">(D1259*L1256+E1259*K1256+F1259*L1259+G1259*K1259)</f>
        <v>0</v>
      </c>
      <c r="S1259" s="15">
        <v>0</v>
      </c>
      <c r="T1259" s="145">
        <f t="shared" ref="T1259" si="12534">(1/$T$8)*SIN($B1256*$U$8)</f>
        <v>0.29729316311474469</v>
      </c>
      <c r="U1259" s="15">
        <f t="shared" ref="U1259" si="12535">COS($U$8*$B1256)</f>
        <v>-0.45227312156159383</v>
      </c>
      <c r="V1259" s="37">
        <v>0</v>
      </c>
      <c r="X1259" s="21">
        <f t="shared" ref="X1259" si="12536">N1259*S1256+P1259*S1259-O1259*T1256-Q1259*T1259</f>
        <v>0</v>
      </c>
      <c r="Y1259" s="24">
        <f t="shared" ref="Y1259" si="12537">(N1259*T1256+O1259*S1256+P1259*T1259+Q1259*S1259)</f>
        <v>7.447059445705656E-2</v>
      </c>
      <c r="Z1259" s="22">
        <f t="shared" ref="Z1259" si="12538">N1259*U1256+P1259*U1259-O1259*V1256-Q1259*V1259</f>
        <v>-0.42407470459981345</v>
      </c>
      <c r="AA1259" s="23">
        <f t="shared" ref="AA1259" si="12539">(N1259*V1256+O1259*U1256+P1259*V1259+Q1259*U1259)</f>
        <v>0</v>
      </c>
      <c r="AB1259" s="8"/>
      <c r="AC1259" s="21">
        <v>0</v>
      </c>
      <c r="AD1259" s="24">
        <f t="shared" ref="AD1259" si="12540">(TAN($AE$8*$B1256))/$AD$8</f>
        <v>-0.23082730618390035</v>
      </c>
      <c r="AE1259" s="22">
        <v>1</v>
      </c>
      <c r="AF1259" s="23">
        <v>0</v>
      </c>
      <c r="AH1259" s="21">
        <f t="shared" ref="AH1259" si="12541">X1259*AC1256+Z1259*AC1259-Y1259*AD1256-AA1259*AD1259</f>
        <v>0</v>
      </c>
      <c r="AI1259" s="24">
        <f t="shared" ref="AI1259" si="12542">(X1259*AD1256+Y1259*AC1256+Z1259*AD1259+AA1259*AC1259)</f>
        <v>0.1723586161405648</v>
      </c>
      <c r="AJ1259" s="22">
        <f t="shared" ref="AJ1259" si="12543">X1259*AE1256+Z1259*AE1259-Y1259*AF1256-AA1259*AF1259</f>
        <v>-0.42407470459981345</v>
      </c>
      <c r="AK1259" s="23">
        <f t="shared" ref="AK1259" si="12544">(X1259*AF1256+Y1259*AE1256+Z1259*AF1259+AA1259*AE1259)</f>
        <v>0</v>
      </c>
      <c r="AL1259" s="8"/>
      <c r="AM1259" s="15">
        <v>0</v>
      </c>
      <c r="AN1259" s="85">
        <f t="shared" ref="AN1259" si="12545">(1/$AN$8)*SIN($B1256*$AO$8)</f>
        <v>0.29729316311474469</v>
      </c>
      <c r="AO1259" s="25">
        <f t="shared" ref="AO1259" si="12546">COS($AO$8*$B1256)</f>
        <v>-0.45227312156159383</v>
      </c>
      <c r="AP1259" s="37">
        <v>0</v>
      </c>
      <c r="AR1259" s="21">
        <f t="shared" ref="AR1259" si="12547">AH1259*AM1256+AJ1259*AM1259-AI1259*AN1256-AK1259*AN1259</f>
        <v>0</v>
      </c>
      <c r="AS1259" s="24">
        <f t="shared" ref="AS1259" si="12548">(AH1259*AN1256+AI1259*AM1256+AJ1259*AN1259+AK1259*AM1259)</f>
        <v>-0.20402767967735924</v>
      </c>
      <c r="AT1259" s="22">
        <f t="shared" ref="AT1259" si="12549">AH1259*AO1256+AJ1259*AO1259-AI1259*AP1256-AK1259*AP1259</f>
        <v>-0.26937175321790902</v>
      </c>
      <c r="AU1259" s="23">
        <f t="shared" ref="AU1259" si="12550">(AH1259*AP1256+AI1259*AO1256+AJ1259*AP1259+AK1259*AO1259)</f>
        <v>0</v>
      </c>
      <c r="AV1259" s="8"/>
      <c r="AW1259" s="21">
        <v>0</v>
      </c>
      <c r="AX1259" s="24">
        <f t="shared" ref="AX1259" si="12551">(TAN($AY$8*$B1256))/$AX$8</f>
        <v>-0.54825113295370154</v>
      </c>
      <c r="AY1259" s="22">
        <v>1</v>
      </c>
      <c r="AZ1259" s="23">
        <v>0</v>
      </c>
      <c r="BB1259" s="21">
        <f t="shared" ref="BB1259" si="12552">AR1259*AW1256+AT1259*AW1259-AS1259*AX1256-AU1259*AX1259</f>
        <v>0</v>
      </c>
      <c r="BC1259" s="24">
        <f t="shared" ref="BC1259" si="12553">(AR1259*AX1256+AS1259*AW1256+AT1259*AX1259+AU1259*AW1259)</f>
        <v>-5.6344310789915725E-2</v>
      </c>
      <c r="BD1259" s="22">
        <f t="shared" ref="BD1259" si="12554">AR1259*AY1256+AT1259*AY1259-AS1259*AZ1256-AU1259*AZ1259</f>
        <v>-0.26937175321790902</v>
      </c>
      <c r="BE1259" s="23">
        <f t="shared" ref="BE1259" si="12555">(AR1259*AZ1256+AS1259*AY1256+AT1259*AZ1259+AU1259*AY1259)</f>
        <v>0</v>
      </c>
      <c r="BF1259" s="8"/>
      <c r="BG1259" s="15">
        <v>0</v>
      </c>
      <c r="BH1259" s="85">
        <f t="shared" ref="BH1259" si="12556">(1/$BH$8)*SIN($B1256*$BI$8)</f>
        <v>0.30679417330897507</v>
      </c>
      <c r="BI1259" s="25">
        <f t="shared" ref="BI1259" si="12557">COS($BI$8*$B1256)</f>
        <v>0.3910192028698376</v>
      </c>
      <c r="BJ1259" s="37">
        <v>0</v>
      </c>
      <c r="BL1259" s="21">
        <f t="shared" ref="BL1259" si="12558">BB1259*BG1256+BD1259*BG1259-BC1259*BH1256-BE1259*BH1259</f>
        <v>0</v>
      </c>
      <c r="BM1259" s="24">
        <f t="shared" ref="BM1259" si="12559">(BB1259*BH1256+BC1259*BG1256+BD1259*BH1259+BE1259*BG1259)</f>
        <v>-0.10467339183260088</v>
      </c>
      <c r="BN1259" s="22">
        <f t="shared" ref="BN1259" si="12560">BB1259*BI1256+BD1259*BI1259-BC1259*BJ1256-BE1259*BJ1259</f>
        <v>5.024542802618806E-2</v>
      </c>
      <c r="BO1259" s="23">
        <f t="shared" ref="BO1259" si="12561">(BB1259*BJ1256+BC1259*BI1256+BD1259*BJ1259+BE1259*BI1259)</f>
        <v>0</v>
      </c>
      <c r="BQ1259" s="38">
        <f t="shared" ref="BQ1259" si="12562">(180/PI())*ATAN(-1*(($BL$8*BM1256+BO1256+$BL$8*BM1259+BO1259)/($BL$8*BL1256+BN1256+$BL$8*BL1259+BN1259)))</f>
        <v>89.401736368413552</v>
      </c>
      <c r="BS1259" s="67">
        <f t="shared" ref="BS1259" si="12563">20*LOG(((($BL$8*BL1256+BN1256-$BL$8*BL1259-BN1259)^2+($BL$8*BM1256+BO1256-$BL$8*BM1259-BO1259)^2)/(($BL$8*BL1256+BN1256+$BL$8*BL1259+BN1259)^2+($BL$8*BM1256+BO1256+$BL$8*BM1259+BO1259)^2))^0.5)</f>
        <v>-0.19129819067078702</v>
      </c>
      <c r="BT1259" s="65"/>
      <c r="BU1259" s="28"/>
      <c r="BV1259" s="28"/>
      <c r="BW1259" s="28"/>
      <c r="BX1259" s="28"/>
    </row>
    <row r="1260" spans="2:76" ht="18.649999999999999" customHeight="1">
      <c r="BS1260" s="32"/>
    </row>
    <row r="1261" spans="2:76" ht="18.649999999999999" customHeight="1" thickBot="1">
      <c r="D1261" s="8"/>
      <c r="E1261" s="8" t="s">
        <v>93</v>
      </c>
      <c r="F1261" s="8"/>
      <c r="G1261" s="8"/>
      <c r="H1261" s="8"/>
      <c r="I1261" s="8"/>
      <c r="J1261" s="8" t="s">
        <v>94</v>
      </c>
      <c r="K1261" s="8"/>
      <c r="L1261" s="8"/>
      <c r="M1261" s="8"/>
      <c r="N1261" s="8"/>
      <c r="O1261" s="8" t="s">
        <v>95</v>
      </c>
      <c r="P1261" s="8"/>
      <c r="Q1261" s="8"/>
      <c r="R1261" s="8"/>
      <c r="S1261" s="8"/>
      <c r="T1261" s="8" t="s">
        <v>96</v>
      </c>
      <c r="U1261" s="8"/>
      <c r="V1261" s="8"/>
      <c r="W1261" s="8"/>
      <c r="X1261" s="8"/>
      <c r="Y1261" s="8" t="s">
        <v>97</v>
      </c>
      <c r="Z1261" s="8"/>
      <c r="AA1261" s="8"/>
      <c r="AB1261" s="8"/>
      <c r="AC1261" s="8"/>
      <c r="AD1261" s="8" t="s">
        <v>98</v>
      </c>
      <c r="AE1261" s="8"/>
      <c r="AF1261" s="8"/>
      <c r="AG1261" s="8"/>
      <c r="AH1261" s="8"/>
      <c r="AI1261" s="8" t="s">
        <v>99</v>
      </c>
      <c r="AJ1261" s="8"/>
      <c r="AK1261" s="8"/>
      <c r="AL1261" s="8"/>
      <c r="AM1261" s="8"/>
      <c r="AN1261" s="8" t="s">
        <v>96</v>
      </c>
      <c r="AO1261" s="8"/>
      <c r="AP1261" s="8"/>
      <c r="AQ1261" s="8"/>
      <c r="AR1261" s="8"/>
      <c r="AS1261" s="8" t="s">
        <v>100</v>
      </c>
      <c r="AT1261" s="8"/>
      <c r="AU1261" s="8"/>
      <c r="AV1261" s="8"/>
      <c r="AW1261" s="8"/>
      <c r="AX1261" s="8" t="s">
        <v>94</v>
      </c>
      <c r="AY1261" s="8"/>
      <c r="AZ1261" s="8"/>
      <c r="BA1261" s="8"/>
      <c r="BB1261" s="8"/>
      <c r="BC1261" s="8" t="s">
        <v>101</v>
      </c>
      <c r="BD1261" s="8"/>
      <c r="BE1261" s="8"/>
      <c r="BF1261" s="8"/>
      <c r="BG1261" s="8"/>
      <c r="BH1261" s="8" t="s">
        <v>96</v>
      </c>
      <c r="BI1261" s="8"/>
      <c r="BJ1261" s="8"/>
      <c r="BK1261" s="8"/>
      <c r="BL1261" s="8"/>
      <c r="BM1261" s="8" t="s">
        <v>102</v>
      </c>
      <c r="BN1261" s="8"/>
      <c r="BO1261" s="8"/>
      <c r="BP1261" s="8"/>
    </row>
    <row r="1262" spans="2:76" ht="18.649999999999999" customHeight="1" thickBot="1">
      <c r="B1262" s="16"/>
      <c r="D1262" s="250" t="s">
        <v>22</v>
      </c>
      <c r="E1262" s="251"/>
      <c r="F1262" s="252" t="s">
        <v>23</v>
      </c>
      <c r="G1262" s="253"/>
      <c r="H1262" s="123"/>
      <c r="I1262" s="242" t="s">
        <v>1</v>
      </c>
      <c r="J1262" s="243"/>
      <c r="K1262" s="244" t="s">
        <v>2</v>
      </c>
      <c r="L1262" s="245"/>
      <c r="M1262" s="123"/>
      <c r="N1262" s="242" t="s">
        <v>43</v>
      </c>
      <c r="O1262" s="243"/>
      <c r="P1262" s="244" t="s">
        <v>44</v>
      </c>
      <c r="Q1262" s="245"/>
      <c r="R1262" s="123"/>
      <c r="S1262" s="242" t="s">
        <v>32</v>
      </c>
      <c r="T1262" s="243"/>
      <c r="U1262" s="244" t="s">
        <v>33</v>
      </c>
      <c r="V1262" s="245"/>
      <c r="W1262" s="123"/>
      <c r="X1262" s="242" t="s">
        <v>45</v>
      </c>
      <c r="Y1262" s="243"/>
      <c r="Z1262" s="244" t="s">
        <v>46</v>
      </c>
      <c r="AA1262" s="245"/>
      <c r="AB1262" s="127"/>
      <c r="AC1262" s="242" t="s">
        <v>62</v>
      </c>
      <c r="AD1262" s="243"/>
      <c r="AE1262" s="244" t="s">
        <v>3</v>
      </c>
      <c r="AF1262" s="245"/>
      <c r="AG1262" s="123"/>
      <c r="AH1262" s="242" t="s">
        <v>76</v>
      </c>
      <c r="AI1262" s="243"/>
      <c r="AJ1262" s="244" t="s">
        <v>77</v>
      </c>
      <c r="AK1262" s="245"/>
      <c r="AL1262" s="127"/>
      <c r="AM1262" s="242" t="s">
        <v>64</v>
      </c>
      <c r="AN1262" s="243"/>
      <c r="AO1262" s="244" t="s">
        <v>65</v>
      </c>
      <c r="AP1262" s="245"/>
      <c r="AQ1262" s="123"/>
      <c r="AR1262" s="242" t="s">
        <v>80</v>
      </c>
      <c r="AS1262" s="243"/>
      <c r="AT1262" s="244" t="s">
        <v>81</v>
      </c>
      <c r="AU1262" s="245"/>
      <c r="AV1262" s="127"/>
      <c r="AW1262" s="242" t="s">
        <v>68</v>
      </c>
      <c r="AX1262" s="243"/>
      <c r="AY1262" s="244" t="s">
        <v>69</v>
      </c>
      <c r="AZ1262" s="245"/>
      <c r="BA1262" s="123"/>
      <c r="BB1262" s="246" t="s">
        <v>84</v>
      </c>
      <c r="BC1262" s="247"/>
      <c r="BD1262" s="248" t="s">
        <v>85</v>
      </c>
      <c r="BE1262" s="249"/>
      <c r="BF1262" s="127"/>
      <c r="BG1262" s="242" t="s">
        <v>72</v>
      </c>
      <c r="BH1262" s="243"/>
      <c r="BI1262" s="244" t="s">
        <v>73</v>
      </c>
      <c r="BJ1262" s="245"/>
      <c r="BK1262" s="123"/>
      <c r="BL1262" s="242" t="s">
        <v>88</v>
      </c>
      <c r="BM1262" s="243"/>
      <c r="BN1262" s="244" t="s">
        <v>89</v>
      </c>
      <c r="BO1262" s="245"/>
      <c r="BP1262" s="123"/>
      <c r="BQ1262" s="19" t="s">
        <v>165</v>
      </c>
      <c r="BS1262" s="63" t="s">
        <v>120</v>
      </c>
      <c r="BT1262" s="4"/>
      <c r="BU1262" s="28"/>
      <c r="BV1262" s="28"/>
      <c r="BW1262" s="28"/>
      <c r="BX1262" s="28"/>
    </row>
    <row r="1263" spans="2:76" ht="18.649999999999999" customHeight="1" thickTop="1" thickBot="1">
      <c r="B1263" s="39">
        <v>3.54</v>
      </c>
      <c r="D1263" s="25">
        <f t="shared" ref="D1263" si="12564">COS($F$8*$B1263)</f>
        <v>0.38493216820138987</v>
      </c>
      <c r="E1263" s="26">
        <v>0</v>
      </c>
      <c r="F1263" s="10">
        <v>0</v>
      </c>
      <c r="G1263" s="85">
        <f t="shared" ref="G1263" si="12565">$E$8*SIN($B1263*$F$8)</f>
        <v>2.7688345983380795</v>
      </c>
      <c r="I1263" s="21">
        <v>1</v>
      </c>
      <c r="J1263" s="24">
        <v>0</v>
      </c>
      <c r="K1263" s="22">
        <v>0</v>
      </c>
      <c r="L1263" s="23">
        <v>0</v>
      </c>
      <c r="N1263" s="21">
        <f t="shared" ref="N1263" si="12566">D1263*I1263+F1263*I1266-E1263*J1263-G1263*J1266</f>
        <v>1.8318178019974578</v>
      </c>
      <c r="O1263" s="24">
        <f t="shared" ref="O1263" si="12567">(D1263*J1263+E1263*I1263+F1263*J1266+G1263*I1266)</f>
        <v>0</v>
      </c>
      <c r="P1263" s="22">
        <f t="shared" ref="P1263" si="12568">D1263*K1263+F1263*K1266-E1263*L1263-G1263*L1266</f>
        <v>0</v>
      </c>
      <c r="Q1263" s="23">
        <f t="shared" ref="Q1263" si="12569">(D1263*L1263+E1263*K1263+F1263*L1266+G1263*K1266)</f>
        <v>2.7688345983380795</v>
      </c>
      <c r="S1263" s="25">
        <f t="shared" ref="S1263" si="12570">COS($U$8*$B1263)</f>
        <v>-0.46258075086308714</v>
      </c>
      <c r="T1263" s="26">
        <v>0</v>
      </c>
      <c r="U1263" s="10">
        <v>0</v>
      </c>
      <c r="V1263" s="85">
        <f t="shared" ref="V1263" si="12571">$T$8*SIN($B1263*$U$8)</f>
        <v>2.6597314602001614</v>
      </c>
      <c r="X1263" s="21">
        <f t="shared" ref="X1263" si="12572">N1263*S1263+P1263*S1266-O1263*T1263-Q1263*T1266</f>
        <v>-1.6656254864357392</v>
      </c>
      <c r="Y1263" s="24">
        <f t="shared" ref="Y1263" si="12573">(N1263*T1263+O1263*S1263+P1263*T1266+Q1263*S1266)</f>
        <v>0</v>
      </c>
      <c r="Z1263" s="22">
        <f t="shared" ref="Z1263" si="12574">N1263*U1263+P1263*U1266-O1263*V1263-Q1263*V1266</f>
        <v>0</v>
      </c>
      <c r="AA1263" s="23">
        <f t="shared" ref="AA1263" si="12575">(N1263*V1263+O1263*U1263+P1263*V1266+Q1263*U1266)</f>
        <v>3.5913338498124259</v>
      </c>
      <c r="AB1263" s="8"/>
      <c r="AC1263" s="21">
        <v>1</v>
      </c>
      <c r="AD1263" s="24">
        <v>0</v>
      </c>
      <c r="AE1263" s="22">
        <v>0</v>
      </c>
      <c r="AF1263" s="23">
        <v>0</v>
      </c>
      <c r="AH1263" s="21">
        <f t="shared" ref="AH1263" si="12576">X1263*AC1263+Z1263*AC1266-Y1263*AD1263-AA1263*AD1266</f>
        <v>-0.92559069091204338</v>
      </c>
      <c r="AI1263" s="24">
        <f t="shared" ref="AI1263" si="12577">(X1263*AD1263+Y1263*AC1263+Z1263*AD1266+AA1263*AC1266)</f>
        <v>0</v>
      </c>
      <c r="AJ1263" s="22">
        <f t="shared" ref="AJ1263" si="12578">X1263*AE1263+Z1263*AE1266-Y1263*AF1263-AA1263*AF1266</f>
        <v>0</v>
      </c>
      <c r="AK1263" s="23">
        <f t="shared" ref="AK1263" si="12579">(X1263*AF1263+Y1263*AE1263+Z1263*AF1266+AA1263*AE1266)</f>
        <v>3.5913338498124259</v>
      </c>
      <c r="AL1263" s="8"/>
      <c r="AM1263" s="25">
        <f t="shared" ref="AM1263" si="12580">COS($AO$8*$B1263)</f>
        <v>-0.46258075086308714</v>
      </c>
      <c r="AN1263" s="26">
        <v>0</v>
      </c>
      <c r="AO1263" s="10">
        <v>0</v>
      </c>
      <c r="AP1263" s="85">
        <f t="shared" ref="AP1263" si="12581">$AN$8*SIN($B1263*$AO$8)</f>
        <v>2.6597314602001614</v>
      </c>
      <c r="AR1263" s="21">
        <f t="shared" ref="AR1263" si="12582">AH1263*AM1263+AJ1263*AM1266-AI1263*AN1263-AK1263*AN1266</f>
        <v>-0.63317107703134212</v>
      </c>
      <c r="AS1263" s="24">
        <f t="shared" ref="AS1263" si="12583">(AH1263*AN1263+AI1263*AM1263+AJ1263*AN1266+AK1263*AM1266)</f>
        <v>0</v>
      </c>
      <c r="AT1263" s="22">
        <f t="shared" ref="AT1263" si="12584">AH1263*AO1263+AJ1263*AO1266-AI1263*AP1263-AK1263*AP1266</f>
        <v>0</v>
      </c>
      <c r="AU1263" s="23">
        <f t="shared" ref="AU1263" si="12585">(AH1263*AP1263+AI1263*AO1263+AJ1263*AP1266+AK1263*AO1266)</f>
        <v>-4.123104588733419</v>
      </c>
      <c r="AV1263" s="8"/>
      <c r="AW1263" s="21">
        <v>1</v>
      </c>
      <c r="AX1263" s="24">
        <v>0</v>
      </c>
      <c r="AY1263" s="22">
        <v>0</v>
      </c>
      <c r="AZ1263" s="23">
        <v>0</v>
      </c>
      <c r="BB1263" s="21">
        <f t="shared" ref="BB1263" si="12586">AR1263*AW1263+AT1263*AW1266-AS1263*AX1263-AU1263*AX1266</f>
        <v>-2.7877457127491136</v>
      </c>
      <c r="BC1263" s="24">
        <f t="shared" ref="BC1263" si="12587">(AR1263*AX1263+AS1263*AW1263+AT1263*AX1266+AU1263*AW1266)</f>
        <v>0</v>
      </c>
      <c r="BD1263" s="22">
        <f t="shared" ref="BD1263" si="12588">AR1263*AY1263+AT1263*AY1266-AS1263*AZ1263-AU1263*AZ1266</f>
        <v>0</v>
      </c>
      <c r="BE1263" s="23">
        <f t="shared" ref="BE1263" si="12589">(AR1263*AZ1263+AS1263*AY1263+AT1263*AZ1266+AU1263*AY1266)</f>
        <v>-4.123104588733419</v>
      </c>
      <c r="BF1263" s="8"/>
      <c r="BG1263" s="25">
        <f t="shared" ref="BG1263" si="12590">COS($BI$8*$B1263)</f>
        <v>0.38489709787319404</v>
      </c>
      <c r="BH1263" s="26">
        <v>0</v>
      </c>
      <c r="BI1263" s="10">
        <v>0</v>
      </c>
      <c r="BJ1263" s="85">
        <f t="shared" ref="BJ1263" si="12591">$BH$8*SIN($B1263*$BI$8)</f>
        <v>2.7688784762858654</v>
      </c>
      <c r="BL1263" s="21">
        <f t="shared" ref="BL1263" si="12592">BB1263*BG1263+BD1263*BG1266-BC1263*BH1263-BE1263*BH1266</f>
        <v>0.19549093791214367</v>
      </c>
      <c r="BM1263" s="24">
        <f t="shared" ref="BM1263" si="12593">(BB1263*BH1263+BC1263*BG1263+BD1263*BH1266+BE1263*BG1266)</f>
        <v>0</v>
      </c>
      <c r="BN1263" s="22">
        <f t="shared" ref="BN1263" si="12594">BB1263*BI1263+BD1263*BI1266-BC1263*BJ1263-BE1263*BJ1266</f>
        <v>0</v>
      </c>
      <c r="BO1263" s="23">
        <f t="shared" ref="BO1263" si="12595">(BB1263*BJ1263+BC1263*BI1263+BD1263*BJ1266+BE1263*BI1266)</f>
        <v>-9.3059000918203623</v>
      </c>
      <c r="BQ1263" s="27">
        <f t="shared" ref="BQ1263" si="12596">20*LOG((2*$BL$8)/(($BL$8*BL1263+BN1263+$BL$8*BL1266+BN1266)^2+($BL$8*BM1263+BO1263+$BL$8*BM1266+BO1266)^2)^0.5)</f>
        <v>-13.457992412158825</v>
      </c>
      <c r="BS1263" s="64">
        <f t="shared" ref="BS1263" si="12597">((BL1263^2+BM1263^2)/(BL1266^2+BM1266^2))^0.5</f>
        <v>1.891465492114921</v>
      </c>
      <c r="BT1263" s="4"/>
      <c r="BU1263" s="28"/>
      <c r="BV1263" s="28"/>
      <c r="BW1263" s="28"/>
      <c r="BX1263" s="28"/>
    </row>
    <row r="1264" spans="2:76" ht="18.649999999999999" customHeight="1" thickBot="1">
      <c r="D1264" s="25"/>
      <c r="E1264" s="10"/>
      <c r="F1264" s="10"/>
      <c r="G1264" s="31"/>
      <c r="I1264" s="29"/>
      <c r="L1264" s="30"/>
      <c r="N1264" s="29"/>
      <c r="Q1264" s="30"/>
      <c r="S1264" s="29"/>
      <c r="V1264" s="30"/>
      <c r="X1264" s="29"/>
      <c r="AA1264" s="30"/>
      <c r="AC1264" s="29"/>
      <c r="AF1264" s="30"/>
      <c r="AH1264" s="29"/>
      <c r="AK1264" s="30"/>
      <c r="AM1264" s="29"/>
      <c r="AP1264" s="30"/>
      <c r="AR1264" s="29"/>
      <c r="AU1264" s="30"/>
      <c r="AW1264" s="29"/>
      <c r="AZ1264" s="30"/>
      <c r="BB1264" s="29"/>
      <c r="BE1264" s="30"/>
      <c r="BG1264" s="29"/>
      <c r="BJ1264" s="30"/>
      <c r="BL1264" s="29"/>
      <c r="BO1264" s="30"/>
      <c r="BS1264" s="65"/>
      <c r="BT1264" s="65"/>
      <c r="BU1264" s="28"/>
      <c r="BV1264" s="28"/>
      <c r="BW1264" s="28"/>
      <c r="BX1264" s="28"/>
    </row>
    <row r="1265" spans="2:76" ht="18.649999999999999" customHeight="1" thickBot="1">
      <c r="D1265" s="254" t="s">
        <v>24</v>
      </c>
      <c r="E1265" s="255"/>
      <c r="F1265" s="256" t="s">
        <v>25</v>
      </c>
      <c r="G1265" s="257"/>
      <c r="H1265" s="123"/>
      <c r="I1265" s="242" t="s">
        <v>4</v>
      </c>
      <c r="J1265" s="243"/>
      <c r="K1265" s="244" t="s">
        <v>5</v>
      </c>
      <c r="L1265" s="245"/>
      <c r="M1265" s="123"/>
      <c r="N1265" s="242" t="s">
        <v>6</v>
      </c>
      <c r="O1265" s="243"/>
      <c r="P1265" s="244" t="s">
        <v>7</v>
      </c>
      <c r="Q1265" s="245"/>
      <c r="R1265" s="123"/>
      <c r="S1265" s="242" t="s">
        <v>34</v>
      </c>
      <c r="T1265" s="243"/>
      <c r="U1265" s="244" t="s">
        <v>35</v>
      </c>
      <c r="V1265" s="245"/>
      <c r="W1265" s="123"/>
      <c r="X1265" s="242" t="s">
        <v>47</v>
      </c>
      <c r="Y1265" s="243"/>
      <c r="Z1265" s="244" t="s">
        <v>48</v>
      </c>
      <c r="AA1265" s="245"/>
      <c r="AB1265" s="127"/>
      <c r="AC1265" s="242" t="s">
        <v>63</v>
      </c>
      <c r="AD1265" s="243"/>
      <c r="AE1265" s="244" t="s">
        <v>8</v>
      </c>
      <c r="AF1265" s="245"/>
      <c r="AG1265" s="123"/>
      <c r="AH1265" s="242" t="s">
        <v>78</v>
      </c>
      <c r="AI1265" s="243"/>
      <c r="AJ1265" s="244" t="s">
        <v>79</v>
      </c>
      <c r="AK1265" s="245"/>
      <c r="AL1265" s="127"/>
      <c r="AM1265" s="242" t="s">
        <v>67</v>
      </c>
      <c r="AN1265" s="243"/>
      <c r="AO1265" s="244" t="s">
        <v>66</v>
      </c>
      <c r="AP1265" s="245"/>
      <c r="AQ1265" s="123"/>
      <c r="AR1265" s="242" t="s">
        <v>83</v>
      </c>
      <c r="AS1265" s="243"/>
      <c r="AT1265" s="244" t="s">
        <v>82</v>
      </c>
      <c r="AU1265" s="245"/>
      <c r="AV1265" s="127"/>
      <c r="AW1265" s="242" t="s">
        <v>71</v>
      </c>
      <c r="AX1265" s="243"/>
      <c r="AY1265" s="244" t="s">
        <v>70</v>
      </c>
      <c r="AZ1265" s="245"/>
      <c r="BA1265" s="123"/>
      <c r="BB1265" s="124" t="s">
        <v>87</v>
      </c>
      <c r="BC1265" s="125"/>
      <c r="BD1265" s="122" t="s">
        <v>86</v>
      </c>
      <c r="BE1265" s="126"/>
      <c r="BF1265" s="127"/>
      <c r="BG1265" s="242" t="s">
        <v>74</v>
      </c>
      <c r="BH1265" s="243"/>
      <c r="BI1265" s="244" t="s">
        <v>75</v>
      </c>
      <c r="BJ1265" s="245"/>
      <c r="BK1265" s="123"/>
      <c r="BL1265" s="242" t="s">
        <v>91</v>
      </c>
      <c r="BM1265" s="243"/>
      <c r="BN1265" s="244" t="s">
        <v>90</v>
      </c>
      <c r="BO1265" s="245"/>
      <c r="BP1265" s="123"/>
      <c r="BQ1265" s="35" t="s">
        <v>166</v>
      </c>
      <c r="BS1265" s="66" t="s">
        <v>121</v>
      </c>
      <c r="BT1265" s="65"/>
      <c r="BU1265" s="28"/>
      <c r="BV1265" s="28"/>
      <c r="BW1265" s="28"/>
      <c r="BX1265" s="28"/>
    </row>
    <row r="1266" spans="2:76" ht="18.649999999999999" customHeight="1" thickTop="1" thickBot="1">
      <c r="D1266" s="15">
        <v>0</v>
      </c>
      <c r="E1266" s="145">
        <f t="shared" ref="E1266" si="12598">(1/$E$8)*SIN($B1263*$F$8)</f>
        <v>0.307648288704231</v>
      </c>
      <c r="F1266" s="15">
        <f t="shared" ref="F1266" si="12599">COS($F$8*$B1263)</f>
        <v>0.38493216820138987</v>
      </c>
      <c r="G1266" s="37">
        <v>0</v>
      </c>
      <c r="I1266" s="21">
        <v>0</v>
      </c>
      <c r="J1266" s="24">
        <f t="shared" ref="J1266" si="12600">(TAN($K$8*$B1263))/$J$8</f>
        <v>-0.52256123737565374</v>
      </c>
      <c r="K1266" s="22">
        <v>1</v>
      </c>
      <c r="L1266" s="23">
        <v>0</v>
      </c>
      <c r="N1266" s="21">
        <f t="shared" ref="N1266" si="12601">D1266*I1263+F1266*I1266-E1266*J1263-G1266*J1266</f>
        <v>0</v>
      </c>
      <c r="O1266" s="24">
        <f t="shared" ref="O1266" si="12602">(D1266*J1263+E1266*I1263+F1266*J1266+G1266*I1266)</f>
        <v>0.10649765858321944</v>
      </c>
      <c r="P1266" s="22">
        <f t="shared" ref="P1266" si="12603">D1266*K1263+F1266*K1266-E1266*L1263-G1266*L1266</f>
        <v>0.38493216820138987</v>
      </c>
      <c r="Q1266" s="23">
        <f t="shared" ref="Q1266" si="12604">(D1266*L1263+E1266*K1263+F1266*L1266+G1266*K1266)</f>
        <v>0</v>
      </c>
      <c r="S1266" s="15">
        <v>0</v>
      </c>
      <c r="T1266" s="145">
        <f t="shared" ref="T1266" si="12605">(1/$T$8)*SIN($B1263*$U$8)</f>
        <v>0.29552571780001791</v>
      </c>
      <c r="U1266" s="15">
        <f t="shared" ref="U1266" si="12606">COS($U$8*$B1263)</f>
        <v>-0.46258075086308714</v>
      </c>
      <c r="V1266" s="37">
        <v>0</v>
      </c>
      <c r="X1266" s="21">
        <f t="shared" ref="X1266" si="12607">N1266*S1263+P1266*S1266-O1266*T1263-Q1266*T1266</f>
        <v>0</v>
      </c>
      <c r="Y1266" s="24">
        <f t="shared" ref="Y1266" si="12608">(N1266*T1263+O1266*S1263+P1266*T1266+Q1266*S1266)</f>
        <v>6.4493588439446636E-2</v>
      </c>
      <c r="Z1266" s="22">
        <f t="shared" ref="Z1266" si="12609">N1266*U1263+P1266*U1266-O1266*V1263-Q1266*V1266</f>
        <v>-0.46131738436939956</v>
      </c>
      <c r="AA1266" s="23">
        <f t="shared" ref="AA1266" si="12610">(N1266*V1263+O1266*U1263+P1266*V1266+Q1266*U1266)</f>
        <v>0</v>
      </c>
      <c r="AB1266" s="8"/>
      <c r="AC1266" s="21">
        <v>0</v>
      </c>
      <c r="AD1266" s="24">
        <f t="shared" ref="AD1266" si="12611">(TAN($AE$8*$B1263))/$AD$8</f>
        <v>-0.20606126483126808</v>
      </c>
      <c r="AE1266" s="22">
        <v>1</v>
      </c>
      <c r="AF1266" s="23">
        <v>0</v>
      </c>
      <c r="AH1266" s="21">
        <f t="shared" ref="AH1266" si="12612">X1266*AC1263+Z1266*AC1266-Y1266*AD1263-AA1266*AD1266</f>
        <v>0</v>
      </c>
      <c r="AI1266" s="24">
        <f t="shared" ref="AI1266" si="12613">(X1266*AD1263+Y1266*AC1263+Z1266*AD1266+AA1266*AC1266)</f>
        <v>0.15955323215125738</v>
      </c>
      <c r="AJ1266" s="22">
        <f t="shared" ref="AJ1266" si="12614">X1266*AE1263+Z1266*AE1266-Y1266*AF1263-AA1266*AF1266</f>
        <v>-0.46131738436939956</v>
      </c>
      <c r="AK1266" s="23">
        <f t="shared" ref="AK1266" si="12615">(X1266*AF1263+Y1266*AE1263+Z1266*AF1266+AA1266*AE1266)</f>
        <v>0</v>
      </c>
      <c r="AL1266" s="8"/>
      <c r="AM1266" s="15">
        <v>0</v>
      </c>
      <c r="AN1266" s="85">
        <f t="shared" ref="AN1266" si="12616">(1/$AN$8)*SIN($B1263*$AO$8)</f>
        <v>0.29552571780001791</v>
      </c>
      <c r="AO1266" s="25">
        <f t="shared" ref="AO1266" si="12617">COS($AO$8*$B1263)</f>
        <v>-0.46258075086308714</v>
      </c>
      <c r="AP1266" s="37">
        <v>0</v>
      </c>
      <c r="AR1266" s="21">
        <f t="shared" ref="AR1266" si="12618">AH1266*AM1263+AJ1266*AM1266-AI1266*AN1263-AK1266*AN1266</f>
        <v>0</v>
      </c>
      <c r="AS1266" s="24">
        <f t="shared" ref="AS1266" si="12619">(AH1266*AN1263+AI1266*AM1263+AJ1266*AN1266+AK1266*AM1266)</f>
        <v>-0.21013740508055467</v>
      </c>
      <c r="AT1266" s="22">
        <f t="shared" ref="AT1266" si="12620">AH1266*AO1263+AJ1266*AO1266-AI1266*AP1263-AK1266*AP1266</f>
        <v>-0.21097220908152692</v>
      </c>
      <c r="AU1266" s="23">
        <f t="shared" ref="AU1266" si="12621">(AH1266*AP1263+AI1266*AO1263+AJ1266*AP1266+AK1266*AO1266)</f>
        <v>0</v>
      </c>
      <c r="AV1266" s="8"/>
      <c r="AW1266" s="21">
        <v>0</v>
      </c>
      <c r="AX1266" s="24">
        <f t="shared" ref="AX1266" si="12622">(TAN($AY$8*$B1263))/$AX$8</f>
        <v>-0.52256123737565374</v>
      </c>
      <c r="AY1266" s="22">
        <v>1</v>
      </c>
      <c r="AZ1266" s="23">
        <v>0</v>
      </c>
      <c r="BB1266" s="21">
        <f t="shared" ref="BB1266" si="12623">AR1266*AW1263+AT1266*AW1266-AS1266*AX1263-AU1266*AX1266</f>
        <v>0</v>
      </c>
      <c r="BC1266" s="24">
        <f t="shared" ref="BC1266" si="12624">(AR1266*AX1263+AS1266*AW1263+AT1266*AX1266+AU1266*AW1266)</f>
        <v>-9.9891506451036838E-2</v>
      </c>
      <c r="BD1266" s="22">
        <f t="shared" ref="BD1266" si="12625">AR1266*AY1263+AT1266*AY1266-AS1266*AZ1263-AU1266*AZ1266</f>
        <v>-0.21097220908152692</v>
      </c>
      <c r="BE1266" s="23">
        <f t="shared" ref="BE1266" si="12626">(AR1266*AZ1263+AS1266*AY1263+AT1266*AZ1266+AU1266*AY1266)</f>
        <v>0</v>
      </c>
      <c r="BF1266" s="8"/>
      <c r="BG1266" s="15">
        <v>0</v>
      </c>
      <c r="BH1266" s="85">
        <f t="shared" ref="BH1266" si="12627">(1/$BH$8)*SIN($B1263*$BI$8)</f>
        <v>0.30765316403176279</v>
      </c>
      <c r="BI1266" s="25">
        <f t="shared" ref="BI1266" si="12628">COS($BI$8*$B1263)</f>
        <v>0.38489709787319404</v>
      </c>
      <c r="BJ1266" s="37">
        <v>0</v>
      </c>
      <c r="BL1266" s="21">
        <f t="shared" ref="BL1266" si="12629">BB1266*BG1263+BD1266*BG1266-BC1266*BH1263-BE1266*BH1266</f>
        <v>0</v>
      </c>
      <c r="BM1266" s="24">
        <f t="shared" ref="BM1266" si="12630">(BB1266*BH1263+BC1266*BG1263+BD1266*BH1266+BE1266*BG1266)</f>
        <v>-0.10335421858188788</v>
      </c>
      <c r="BN1266" s="22">
        <f t="shared" ref="BN1266" si="12631">BB1266*BI1263+BD1266*BI1266-BC1266*BJ1263-BE1266*BJ1266</f>
        <v>0.19538485116867016</v>
      </c>
      <c r="BO1266" s="23">
        <f t="shared" ref="BO1266" si="12632">(BB1266*BJ1263+BC1266*BI1263+BD1266*BJ1266+BE1266*BI1266)</f>
        <v>0</v>
      </c>
      <c r="BQ1266" s="38">
        <f t="shared" ref="BQ1266" si="12633">(180/PI())*ATAN(-1*(($BL$8*BM1263+BO1263+$BL$8*BM1266+BO1266)/($BL$8*BL1263+BN1263+$BL$8*BL1266+BN1266)))</f>
        <v>87.621207494126423</v>
      </c>
      <c r="BS1266" s="67">
        <f t="shared" ref="BS1266" si="12634">20*LOG(((($BL$8*BL1263+BN1263-$BL$8*BL1266-BN1266)^2+($BL$8*BM1263+BO1263-$BL$8*BM1266-BO1266)^2)/(($BL$8*BL1263+BN1263+$BL$8*BL1266+BN1266)^2+($BL$8*BM1263+BO1263+$BL$8*BM1266+BO1266)^2))^0.5)</f>
        <v>-0.20043250459059414</v>
      </c>
      <c r="BT1266" s="65"/>
      <c r="BU1266" s="28"/>
      <c r="BV1266" s="28"/>
      <c r="BW1266" s="28"/>
      <c r="BX1266" s="28"/>
    </row>
    <row r="1267" spans="2:76" ht="18.649999999999999" customHeight="1">
      <c r="BS1267" s="32"/>
    </row>
    <row r="1268" spans="2:76" ht="18.649999999999999" customHeight="1" thickBot="1">
      <c r="D1268" s="8"/>
      <c r="E1268" s="8" t="s">
        <v>93</v>
      </c>
      <c r="F1268" s="8"/>
      <c r="G1268" s="8"/>
      <c r="H1268" s="8"/>
      <c r="I1268" s="8"/>
      <c r="J1268" s="8" t="s">
        <v>94</v>
      </c>
      <c r="K1268" s="8"/>
      <c r="L1268" s="8"/>
      <c r="M1268" s="8"/>
      <c r="N1268" s="8"/>
      <c r="O1268" s="8" t="s">
        <v>95</v>
      </c>
      <c r="P1268" s="8"/>
      <c r="Q1268" s="8"/>
      <c r="R1268" s="8"/>
      <c r="S1268" s="8"/>
      <c r="T1268" s="8" t="s">
        <v>96</v>
      </c>
      <c r="U1268" s="8"/>
      <c r="V1268" s="8"/>
      <c r="W1268" s="8"/>
      <c r="X1268" s="8"/>
      <c r="Y1268" s="8" t="s">
        <v>97</v>
      </c>
      <c r="Z1268" s="8"/>
      <c r="AA1268" s="8"/>
      <c r="AB1268" s="8"/>
      <c r="AC1268" s="8"/>
      <c r="AD1268" s="8" t="s">
        <v>98</v>
      </c>
      <c r="AE1268" s="8"/>
      <c r="AF1268" s="8"/>
      <c r="AG1268" s="8"/>
      <c r="AH1268" s="8"/>
      <c r="AI1268" s="8" t="s">
        <v>99</v>
      </c>
      <c r="AJ1268" s="8"/>
      <c r="AK1268" s="8"/>
      <c r="AL1268" s="8"/>
      <c r="AM1268" s="8"/>
      <c r="AN1268" s="8" t="s">
        <v>96</v>
      </c>
      <c r="AO1268" s="8"/>
      <c r="AP1268" s="8"/>
      <c r="AQ1268" s="8"/>
      <c r="AR1268" s="8"/>
      <c r="AS1268" s="8" t="s">
        <v>100</v>
      </c>
      <c r="AT1268" s="8"/>
      <c r="AU1268" s="8"/>
      <c r="AV1268" s="8"/>
      <c r="AW1268" s="8"/>
      <c r="AX1268" s="8" t="s">
        <v>94</v>
      </c>
      <c r="AY1268" s="8"/>
      <c r="AZ1268" s="8"/>
      <c r="BA1268" s="8"/>
      <c r="BB1268" s="8"/>
      <c r="BC1268" s="8" t="s">
        <v>101</v>
      </c>
      <c r="BD1268" s="8"/>
      <c r="BE1268" s="8"/>
      <c r="BF1268" s="8"/>
      <c r="BG1268" s="8"/>
      <c r="BH1268" s="8" t="s">
        <v>96</v>
      </c>
      <c r="BI1268" s="8"/>
      <c r="BJ1268" s="8"/>
      <c r="BK1268" s="8"/>
      <c r="BL1268" s="8"/>
      <c r="BM1268" s="8" t="s">
        <v>102</v>
      </c>
      <c r="BN1268" s="8"/>
      <c r="BO1268" s="8"/>
      <c r="BP1268" s="8"/>
    </row>
    <row r="1269" spans="2:76" ht="18.649999999999999" customHeight="1" thickBot="1">
      <c r="B1269" s="16"/>
      <c r="D1269" s="250" t="s">
        <v>22</v>
      </c>
      <c r="E1269" s="251"/>
      <c r="F1269" s="252" t="s">
        <v>23</v>
      </c>
      <c r="G1269" s="253"/>
      <c r="H1269" s="123"/>
      <c r="I1269" s="242" t="s">
        <v>1</v>
      </c>
      <c r="J1269" s="243"/>
      <c r="K1269" s="244" t="s">
        <v>2</v>
      </c>
      <c r="L1269" s="245"/>
      <c r="M1269" s="123"/>
      <c r="N1269" s="242" t="s">
        <v>43</v>
      </c>
      <c r="O1269" s="243"/>
      <c r="P1269" s="244" t="s">
        <v>44</v>
      </c>
      <c r="Q1269" s="245"/>
      <c r="R1269" s="123"/>
      <c r="S1269" s="242" t="s">
        <v>32</v>
      </c>
      <c r="T1269" s="243"/>
      <c r="U1269" s="244" t="s">
        <v>33</v>
      </c>
      <c r="V1269" s="245"/>
      <c r="W1269" s="123"/>
      <c r="X1269" s="242" t="s">
        <v>45</v>
      </c>
      <c r="Y1269" s="243"/>
      <c r="Z1269" s="244" t="s">
        <v>46</v>
      </c>
      <c r="AA1269" s="245"/>
      <c r="AB1269" s="127"/>
      <c r="AC1269" s="242" t="s">
        <v>62</v>
      </c>
      <c r="AD1269" s="243"/>
      <c r="AE1269" s="244" t="s">
        <v>3</v>
      </c>
      <c r="AF1269" s="245"/>
      <c r="AG1269" s="123"/>
      <c r="AH1269" s="242" t="s">
        <v>76</v>
      </c>
      <c r="AI1269" s="243"/>
      <c r="AJ1269" s="244" t="s">
        <v>77</v>
      </c>
      <c r="AK1269" s="245"/>
      <c r="AL1269" s="127"/>
      <c r="AM1269" s="242" t="s">
        <v>64</v>
      </c>
      <c r="AN1269" s="243"/>
      <c r="AO1269" s="244" t="s">
        <v>65</v>
      </c>
      <c r="AP1269" s="245"/>
      <c r="AQ1269" s="123"/>
      <c r="AR1269" s="242" t="s">
        <v>80</v>
      </c>
      <c r="AS1269" s="243"/>
      <c r="AT1269" s="244" t="s">
        <v>81</v>
      </c>
      <c r="AU1269" s="245"/>
      <c r="AV1269" s="127"/>
      <c r="AW1269" s="242" t="s">
        <v>68</v>
      </c>
      <c r="AX1269" s="243"/>
      <c r="AY1269" s="244" t="s">
        <v>69</v>
      </c>
      <c r="AZ1269" s="245"/>
      <c r="BA1269" s="123"/>
      <c r="BB1269" s="246" t="s">
        <v>84</v>
      </c>
      <c r="BC1269" s="247"/>
      <c r="BD1269" s="248" t="s">
        <v>85</v>
      </c>
      <c r="BE1269" s="249"/>
      <c r="BF1269" s="127"/>
      <c r="BG1269" s="242" t="s">
        <v>72</v>
      </c>
      <c r="BH1269" s="243"/>
      <c r="BI1269" s="244" t="s">
        <v>73</v>
      </c>
      <c r="BJ1269" s="245"/>
      <c r="BK1269" s="123"/>
      <c r="BL1269" s="242" t="s">
        <v>88</v>
      </c>
      <c r="BM1269" s="243"/>
      <c r="BN1269" s="244" t="s">
        <v>89</v>
      </c>
      <c r="BO1269" s="245"/>
      <c r="BP1269" s="123"/>
      <c r="BQ1269" s="19" t="s">
        <v>165</v>
      </c>
      <c r="BS1269" s="63" t="s">
        <v>120</v>
      </c>
      <c r="BT1269" s="4"/>
      <c r="BU1269" s="28"/>
      <c r="BV1269" s="28"/>
      <c r="BW1269" s="28"/>
      <c r="BX1269" s="28"/>
    </row>
    <row r="1270" spans="2:76" ht="18.649999999999999" customHeight="1" thickTop="1" thickBot="1">
      <c r="B1270" s="39">
        <v>3.56</v>
      </c>
      <c r="D1270" s="25">
        <f t="shared" ref="D1270" si="12635">COS($F$8*$B1270)</f>
        <v>0.37879337623439818</v>
      </c>
      <c r="E1270" s="26">
        <v>0</v>
      </c>
      <c r="F1270" s="10">
        <v>0</v>
      </c>
      <c r="G1270" s="85">
        <f t="shared" ref="G1270" si="12636">$E$8*SIN($B1270*$F$8)</f>
        <v>2.7764438051378799</v>
      </c>
      <c r="I1270" s="21">
        <v>1</v>
      </c>
      <c r="J1270" s="24">
        <v>0</v>
      </c>
      <c r="K1270" s="22">
        <v>0</v>
      </c>
      <c r="L1270" s="23">
        <v>0</v>
      </c>
      <c r="N1270" s="21">
        <f t="shared" ref="N1270" si="12637">D1270*I1270+F1270*I1273-E1270*J1270-G1270*J1273</f>
        <v>1.7591468765410132</v>
      </c>
      <c r="O1270" s="24">
        <f t="shared" ref="O1270" si="12638">(D1270*J1270+E1270*I1270+F1270*J1273+G1270*I1273)</f>
        <v>0</v>
      </c>
      <c r="P1270" s="22">
        <f t="shared" ref="P1270" si="12639">D1270*K1270+F1270*K1273-E1270*L1270-G1270*L1273</f>
        <v>0</v>
      </c>
      <c r="Q1270" s="23">
        <f t="shared" ref="Q1270" si="12640">(D1270*L1270+E1270*K1270+F1270*L1273+G1270*K1273)</f>
        <v>2.7764438051378799</v>
      </c>
      <c r="S1270" s="25">
        <f t="shared" ref="S1270" si="12641">COS($U$8*$B1270)</f>
        <v>-0.47282622689515308</v>
      </c>
      <c r="T1270" s="26">
        <v>0</v>
      </c>
      <c r="U1270" s="10">
        <v>0</v>
      </c>
      <c r="V1270" s="85">
        <f t="shared" ref="V1270" si="12642">$T$8*SIN($B1270*$U$8)</f>
        <v>2.6434670855603324</v>
      </c>
      <c r="X1270" s="21">
        <f t="shared" ref="X1270" si="12643">N1270*S1270+P1270*S1273-O1270*T1270-Q1270*T1273</f>
        <v>-1.6472638706103777</v>
      </c>
      <c r="Y1270" s="24">
        <f t="shared" ref="Y1270" si="12644">(N1270*T1270+O1270*S1270+P1270*T1273+Q1270*S1273)</f>
        <v>0</v>
      </c>
      <c r="Z1270" s="22">
        <f t="shared" ref="Z1270" si="12645">N1270*U1270+P1270*U1273-O1270*V1270-Q1270*V1273</f>
        <v>0</v>
      </c>
      <c r="AA1270" s="23">
        <f t="shared" ref="AA1270" si="12646">(N1270*V1270+O1270*U1270+P1270*V1273+Q1270*U1273)</f>
        <v>3.3374714182326688</v>
      </c>
      <c r="AB1270" s="8"/>
      <c r="AC1270" s="21">
        <v>1</v>
      </c>
      <c r="AD1270" s="24">
        <v>0</v>
      </c>
      <c r="AE1270" s="22">
        <v>0</v>
      </c>
      <c r="AF1270" s="23">
        <v>0</v>
      </c>
      <c r="AH1270" s="21">
        <f t="shared" ref="AH1270" si="12647">X1270*AC1270+Z1270*AC1273-Y1270*AD1270-AA1270*AD1273</f>
        <v>-1.0417932603543207</v>
      </c>
      <c r="AI1270" s="24">
        <f t="shared" ref="AI1270" si="12648">(X1270*AD1270+Y1270*AC1270+Z1270*AD1273+AA1270*AC1273)</f>
        <v>0</v>
      </c>
      <c r="AJ1270" s="22">
        <f t="shared" ref="AJ1270" si="12649">X1270*AE1270+Z1270*AE1273-Y1270*AF1270-AA1270*AF1273</f>
        <v>0</v>
      </c>
      <c r="AK1270" s="23">
        <f t="shared" ref="AK1270" si="12650">(X1270*AF1270+Y1270*AE1270+Z1270*AF1273+AA1270*AE1273)</f>
        <v>3.3374714182326688</v>
      </c>
      <c r="AL1270" s="8"/>
      <c r="AM1270" s="25">
        <f t="shared" ref="AM1270" si="12651">COS($AO$8*$B1270)</f>
        <v>-0.47282622689515308</v>
      </c>
      <c r="AN1270" s="26">
        <v>0</v>
      </c>
      <c r="AO1270" s="10">
        <v>0</v>
      </c>
      <c r="AP1270" s="85">
        <f t="shared" ref="AP1270" si="12652">$AN$8*SIN($B1270*$AO$8)</f>
        <v>2.6434670855603324</v>
      </c>
      <c r="AR1270" s="21">
        <f t="shared" ref="AR1270" si="12653">AH1270*AM1270+AJ1270*AM1273-AI1270*AN1270-AK1270*AN1273</f>
        <v>-0.4876901394014691</v>
      </c>
      <c r="AS1270" s="24">
        <f t="shared" ref="AS1270" si="12654">(AH1270*AN1270+AI1270*AM1270+AJ1270*AN1273+AK1270*AM1273)</f>
        <v>0</v>
      </c>
      <c r="AT1270" s="22">
        <f t="shared" ref="AT1270" si="12655">AH1270*AO1270+AJ1270*AO1273-AI1270*AP1270-AK1270*AP1273</f>
        <v>0</v>
      </c>
      <c r="AU1270" s="23">
        <f t="shared" ref="AU1270" si="12656">(AH1270*AP1270+AI1270*AO1270+AJ1270*AP1273+AK1270*AO1273)</f>
        <v>-4.3319902117586011</v>
      </c>
      <c r="AV1270" s="8"/>
      <c r="AW1270" s="21">
        <v>1</v>
      </c>
      <c r="AX1270" s="24">
        <v>0</v>
      </c>
      <c r="AY1270" s="22">
        <v>0</v>
      </c>
      <c r="AZ1270" s="23">
        <v>0</v>
      </c>
      <c r="BB1270" s="21">
        <f t="shared" ref="BB1270" si="12657">AR1270*AW1270+AT1270*AW1273-AS1270*AX1270-AU1270*AX1273</f>
        <v>-2.6414084466221781</v>
      </c>
      <c r="BC1270" s="24">
        <f t="shared" ref="BC1270" si="12658">(AR1270*AX1270+AS1270*AW1270+AT1270*AX1273+AU1270*AW1273)</f>
        <v>0</v>
      </c>
      <c r="BD1270" s="22">
        <f t="shared" ref="BD1270" si="12659">AR1270*AY1270+AT1270*AY1273-AS1270*AZ1270-AU1270*AZ1273</f>
        <v>0</v>
      </c>
      <c r="BE1270" s="23">
        <f t="shared" ref="BE1270" si="12660">(AR1270*AZ1270+AS1270*AY1270+AT1270*AZ1273+AU1270*AY1273)</f>
        <v>-4.3319902117586011</v>
      </c>
      <c r="BF1270" s="8"/>
      <c r="BG1270" s="25">
        <f t="shared" ref="BG1270" si="12661">COS($BI$8*$B1270)</f>
        <v>0.37875801084895938</v>
      </c>
      <c r="BH1270" s="26">
        <v>0</v>
      </c>
      <c r="BI1270" s="10">
        <v>0</v>
      </c>
      <c r="BJ1270" s="85">
        <f t="shared" ref="BJ1270" si="12662">$BH$8*SIN($B1270*$BI$8)</f>
        <v>2.7764872272278969</v>
      </c>
      <c r="BL1270" s="21">
        <f t="shared" ref="BL1270" si="12663">BB1270*BG1270+BD1270*BG1273-BC1270*BH1270-BE1270*BH1273</f>
        <v>0.33595822329819169</v>
      </c>
      <c r="BM1270" s="24">
        <f t="shared" ref="BM1270" si="12664">(BB1270*BH1270+BC1270*BG1270+BD1270*BH1273+BE1270*BG1273)</f>
        <v>0</v>
      </c>
      <c r="BN1270" s="22">
        <f t="shared" ref="BN1270" si="12665">BB1270*BI1270+BD1270*BI1273-BC1270*BJ1270-BE1270*BJ1273</f>
        <v>0</v>
      </c>
      <c r="BO1270" s="23">
        <f t="shared" ref="BO1270" si="12666">(BB1270*BJ1270+BC1270*BI1270+BD1270*BJ1273+BE1270*BI1273)</f>
        <v>-8.9746128095612079</v>
      </c>
      <c r="BQ1270" s="27">
        <f t="shared" ref="BQ1270" si="12667">20*LOG((2*$BL$8)/(($BL$8*BL1270+BN1270+$BL$8*BL1273+BN1273)^2+($BL$8*BM1270+BO1270+$BL$8*BM1273+BO1273)^2)^0.5)</f>
        <v>-13.158607806013043</v>
      </c>
      <c r="BS1270" s="64">
        <f t="shared" ref="BS1270" si="12668">((BL1270^2+BM1270^2)/(BL1273^2+BM1273^2))^0.5</f>
        <v>3.3985665561862994</v>
      </c>
      <c r="BT1270" s="4"/>
      <c r="BU1270" s="28"/>
      <c r="BV1270" s="28"/>
      <c r="BW1270" s="28"/>
      <c r="BX1270" s="28"/>
    </row>
    <row r="1271" spans="2:76" ht="18.649999999999999" customHeight="1" thickBot="1">
      <c r="D1271" s="25"/>
      <c r="E1271" s="10"/>
      <c r="F1271" s="10"/>
      <c r="G1271" s="31"/>
      <c r="I1271" s="29"/>
      <c r="L1271" s="30"/>
      <c r="N1271" s="29"/>
      <c r="Q1271" s="30"/>
      <c r="S1271" s="29"/>
      <c r="V1271" s="30"/>
      <c r="X1271" s="29"/>
      <c r="AA1271" s="30"/>
      <c r="AC1271" s="29"/>
      <c r="AF1271" s="30"/>
      <c r="AH1271" s="29"/>
      <c r="AK1271" s="30"/>
      <c r="AM1271" s="29"/>
      <c r="AP1271" s="30"/>
      <c r="AR1271" s="29"/>
      <c r="AU1271" s="30"/>
      <c r="AW1271" s="29"/>
      <c r="AZ1271" s="30"/>
      <c r="BB1271" s="29"/>
      <c r="BE1271" s="30"/>
      <c r="BG1271" s="29"/>
      <c r="BJ1271" s="30"/>
      <c r="BL1271" s="29"/>
      <c r="BO1271" s="30"/>
      <c r="BS1271" s="65"/>
      <c r="BT1271" s="65"/>
      <c r="BU1271" s="28"/>
      <c r="BV1271" s="28"/>
      <c r="BW1271" s="28"/>
      <c r="BX1271" s="28"/>
    </row>
    <row r="1272" spans="2:76" ht="18.649999999999999" customHeight="1" thickBot="1">
      <c r="D1272" s="254" t="s">
        <v>24</v>
      </c>
      <c r="E1272" s="255"/>
      <c r="F1272" s="256" t="s">
        <v>25</v>
      </c>
      <c r="G1272" s="257"/>
      <c r="H1272" s="123"/>
      <c r="I1272" s="242" t="s">
        <v>4</v>
      </c>
      <c r="J1272" s="243"/>
      <c r="K1272" s="244" t="s">
        <v>5</v>
      </c>
      <c r="L1272" s="245"/>
      <c r="M1272" s="123"/>
      <c r="N1272" s="242" t="s">
        <v>6</v>
      </c>
      <c r="O1272" s="243"/>
      <c r="P1272" s="244" t="s">
        <v>7</v>
      </c>
      <c r="Q1272" s="245"/>
      <c r="R1272" s="123"/>
      <c r="S1272" s="242" t="s">
        <v>34</v>
      </c>
      <c r="T1272" s="243"/>
      <c r="U1272" s="244" t="s">
        <v>35</v>
      </c>
      <c r="V1272" s="245"/>
      <c r="W1272" s="123"/>
      <c r="X1272" s="242" t="s">
        <v>47</v>
      </c>
      <c r="Y1272" s="243"/>
      <c r="Z1272" s="244" t="s">
        <v>48</v>
      </c>
      <c r="AA1272" s="245"/>
      <c r="AB1272" s="127"/>
      <c r="AC1272" s="242" t="s">
        <v>63</v>
      </c>
      <c r="AD1272" s="243"/>
      <c r="AE1272" s="244" t="s">
        <v>8</v>
      </c>
      <c r="AF1272" s="245"/>
      <c r="AG1272" s="123"/>
      <c r="AH1272" s="242" t="s">
        <v>78</v>
      </c>
      <c r="AI1272" s="243"/>
      <c r="AJ1272" s="244" t="s">
        <v>79</v>
      </c>
      <c r="AK1272" s="245"/>
      <c r="AL1272" s="127"/>
      <c r="AM1272" s="242" t="s">
        <v>67</v>
      </c>
      <c r="AN1272" s="243"/>
      <c r="AO1272" s="244" t="s">
        <v>66</v>
      </c>
      <c r="AP1272" s="245"/>
      <c r="AQ1272" s="123"/>
      <c r="AR1272" s="242" t="s">
        <v>83</v>
      </c>
      <c r="AS1272" s="243"/>
      <c r="AT1272" s="244" t="s">
        <v>82</v>
      </c>
      <c r="AU1272" s="245"/>
      <c r="AV1272" s="127"/>
      <c r="AW1272" s="242" t="s">
        <v>71</v>
      </c>
      <c r="AX1272" s="243"/>
      <c r="AY1272" s="244" t="s">
        <v>70</v>
      </c>
      <c r="AZ1272" s="245"/>
      <c r="BA1272" s="123"/>
      <c r="BB1272" s="124" t="s">
        <v>87</v>
      </c>
      <c r="BC1272" s="125"/>
      <c r="BD1272" s="122" t="s">
        <v>86</v>
      </c>
      <c r="BE1272" s="126"/>
      <c r="BF1272" s="127"/>
      <c r="BG1272" s="242" t="s">
        <v>74</v>
      </c>
      <c r="BH1272" s="243"/>
      <c r="BI1272" s="244" t="s">
        <v>75</v>
      </c>
      <c r="BJ1272" s="245"/>
      <c r="BK1272" s="123"/>
      <c r="BL1272" s="242" t="s">
        <v>91</v>
      </c>
      <c r="BM1272" s="243"/>
      <c r="BN1272" s="244" t="s">
        <v>90</v>
      </c>
      <c r="BO1272" s="245"/>
      <c r="BP1272" s="123"/>
      <c r="BQ1272" s="35" t="s">
        <v>166</v>
      </c>
      <c r="BS1272" s="66" t="s">
        <v>121</v>
      </c>
      <c r="BT1272" s="65"/>
      <c r="BU1272" s="28"/>
      <c r="BV1272" s="28"/>
      <c r="BW1272" s="28"/>
      <c r="BX1272" s="28"/>
    </row>
    <row r="1273" spans="2:76" ht="18.649999999999999" customHeight="1" thickTop="1" thickBot="1">
      <c r="D1273" s="15">
        <v>0</v>
      </c>
      <c r="E1273" s="145">
        <f t="shared" ref="E1273" si="12669">(1/$E$8)*SIN($B1270*$F$8)</f>
        <v>0.3084937561264311</v>
      </c>
      <c r="F1273" s="15">
        <f t="shared" ref="F1273" si="12670">COS($F$8*$B1270)</f>
        <v>0.37879337623439818</v>
      </c>
      <c r="G1273" s="37">
        <v>0</v>
      </c>
      <c r="I1273" s="21">
        <v>0</v>
      </c>
      <c r="J1273" s="24">
        <f t="shared" ref="J1273" si="12671">(TAN($K$8*$B1270))/$J$8</f>
        <v>-0.49716601422014578</v>
      </c>
      <c r="K1273" s="22">
        <v>1</v>
      </c>
      <c r="L1273" s="23">
        <v>0</v>
      </c>
      <c r="N1273" s="21">
        <f t="shared" ref="N1273" si="12672">D1273*I1270+F1273*I1273-E1273*J1270-G1273*J1273</f>
        <v>0</v>
      </c>
      <c r="O1273" s="24">
        <f t="shared" ref="O1273" si="12673">(D1273*J1270+E1273*I1270+F1273*J1273+G1273*I1273)</f>
        <v>0.12017056305098325</v>
      </c>
      <c r="P1273" s="22">
        <f t="shared" ref="P1273" si="12674">D1273*K1270+F1273*K1273-E1273*L1270-G1273*L1273</f>
        <v>0.37879337623439818</v>
      </c>
      <c r="Q1273" s="23">
        <f t="shared" ref="Q1273" si="12675">(D1273*L1270+E1273*K1270+F1273*L1273+G1273*K1273)</f>
        <v>0</v>
      </c>
      <c r="S1273" s="15">
        <v>0</v>
      </c>
      <c r="T1273" s="145">
        <f t="shared" ref="T1273" si="12676">(1/$T$8)*SIN($B1270*$U$8)</f>
        <v>0.29371856506225913</v>
      </c>
      <c r="U1273" s="15">
        <f t="shared" ref="U1273" si="12677">COS($U$8*$B1270)</f>
        <v>-0.47282622689515308</v>
      </c>
      <c r="V1273" s="37">
        <v>0</v>
      </c>
      <c r="X1273" s="21">
        <f t="shared" ref="X1273" si="12678">N1273*S1270+P1273*S1273-O1273*T1270-Q1273*T1273</f>
        <v>0</v>
      </c>
      <c r="Y1273" s="24">
        <f t="shared" ref="Y1273" si="12679">(N1273*T1270+O1273*S1270+P1273*T1273+Q1273*S1273)</f>
        <v>5.4438853011393375E-2</v>
      </c>
      <c r="Z1273" s="22">
        <f t="shared" ref="Z1273" si="12680">N1273*U1270+P1273*U1273-O1273*V1270-Q1273*V1273</f>
        <v>-0.49677037093631349</v>
      </c>
      <c r="AA1273" s="23">
        <f t="shared" ref="AA1273" si="12681">(N1273*V1270+O1273*U1270+P1273*V1273+Q1273*U1273)</f>
        <v>0</v>
      </c>
      <c r="AB1273" s="8"/>
      <c r="AC1273" s="21">
        <v>0</v>
      </c>
      <c r="AD1273" s="24">
        <f t="shared" ref="AD1273" si="12682">(TAN($AE$8*$B1270))/$AD$8</f>
        <v>-0.18141596867267828</v>
      </c>
      <c r="AE1273" s="22">
        <v>1</v>
      </c>
      <c r="AF1273" s="23">
        <v>0</v>
      </c>
      <c r="AH1273" s="21">
        <f t="shared" ref="AH1273" si="12683">X1273*AC1270+Z1273*AC1273-Y1273*AD1270-AA1273*AD1273</f>
        <v>0</v>
      </c>
      <c r="AI1273" s="24">
        <f t="shared" ref="AI1273" si="12684">(X1273*AD1270+Y1273*AC1270+Z1273*AD1273+AA1273*AC1273)</f>
        <v>0.14456093106269038</v>
      </c>
      <c r="AJ1273" s="22">
        <f t="shared" ref="AJ1273" si="12685">X1273*AE1270+Z1273*AE1273-Y1273*AF1270-AA1273*AF1273</f>
        <v>-0.49677037093631349</v>
      </c>
      <c r="AK1273" s="23">
        <f t="shared" ref="AK1273" si="12686">(X1273*AF1270+Y1273*AE1270+Z1273*AF1273+AA1273*AE1273)</f>
        <v>0</v>
      </c>
      <c r="AL1273" s="8"/>
      <c r="AM1273" s="15">
        <v>0</v>
      </c>
      <c r="AN1273" s="85">
        <f t="shared" ref="AN1273" si="12687">(1/$AN$8)*SIN($B1270*$AO$8)</f>
        <v>0.29371856506225913</v>
      </c>
      <c r="AO1273" s="25">
        <f t="shared" ref="AO1273" si="12688">COS($AO$8*$B1270)</f>
        <v>-0.47282622689515308</v>
      </c>
      <c r="AP1273" s="37">
        <v>0</v>
      </c>
      <c r="AR1273" s="21">
        <f t="shared" ref="AR1273" si="12689">AH1273*AM1270+AJ1273*AM1273-AI1273*AN1270-AK1273*AN1273</f>
        <v>0</v>
      </c>
      <c r="AS1273" s="24">
        <f t="shared" ref="AS1273" si="12690">(AH1273*AN1270+AI1273*AM1270+AJ1273*AN1273+AK1273*AM1273)</f>
        <v>-0.21426288010768244</v>
      </c>
      <c r="AT1273" s="22">
        <f t="shared" ref="AT1273" si="12691">AH1273*AO1270+AJ1273*AO1273-AI1273*AP1270-AK1273*AP1273</f>
        <v>-0.14725600299905559</v>
      </c>
      <c r="AU1273" s="23">
        <f t="shared" ref="AU1273" si="12692">(AH1273*AP1270+AI1273*AO1270+AJ1273*AP1273+AK1273*AO1273)</f>
        <v>0</v>
      </c>
      <c r="AV1273" s="8"/>
      <c r="AW1273" s="21">
        <v>0</v>
      </c>
      <c r="AX1273" s="24">
        <f t="shared" ref="AX1273" si="12693">(TAN($AY$8*$B1270))/$AX$8</f>
        <v>-0.49716601422014578</v>
      </c>
      <c r="AY1273" s="22">
        <v>1</v>
      </c>
      <c r="AZ1273" s="23">
        <v>0</v>
      </c>
      <c r="BB1273" s="21">
        <f t="shared" ref="BB1273" si="12694">AR1273*AW1270+AT1273*AW1273-AS1273*AX1270-AU1273*AX1273</f>
        <v>0</v>
      </c>
      <c r="BC1273" s="24">
        <f t="shared" ref="BC1273" si="12695">(AR1273*AX1270+AS1273*AW1270+AT1273*AX1273+AU1273*AW1273)</f>
        <v>-0.14105220002665214</v>
      </c>
      <c r="BD1273" s="22">
        <f t="shared" ref="BD1273" si="12696">AR1273*AY1270+AT1273*AY1273-AS1273*AZ1270-AU1273*AZ1273</f>
        <v>-0.14725600299905559</v>
      </c>
      <c r="BE1273" s="23">
        <f t="shared" ref="BE1273" si="12697">(AR1273*AZ1270+AS1273*AY1270+AT1273*AZ1273+AU1273*AY1273)</f>
        <v>0</v>
      </c>
      <c r="BF1273" s="8"/>
      <c r="BG1273" s="15">
        <v>0</v>
      </c>
      <c r="BH1273" s="85">
        <f t="shared" ref="BH1273" si="12698">(1/$BH$8)*SIN($B1270*$BI$8)</f>
        <v>0.30849858080309966</v>
      </c>
      <c r="BI1273" s="25">
        <f t="shared" ref="BI1273" si="12699">COS($BI$8*$B1270)</f>
        <v>0.37875801084895938</v>
      </c>
      <c r="BJ1273" s="37">
        <v>0</v>
      </c>
      <c r="BL1273" s="21">
        <f t="shared" ref="BL1273" si="12700">BB1273*BG1270+BD1273*BG1273-BC1273*BH1270-BE1273*BH1273</f>
        <v>0</v>
      </c>
      <c r="BM1273" s="24">
        <f t="shared" ref="BM1273" si="12701">(BB1273*BH1270+BC1273*BG1270+BD1273*BH1273+BE1273*BG1273)</f>
        <v>-9.8852918647909932E-2</v>
      </c>
      <c r="BN1273" s="22">
        <f t="shared" ref="BN1273" si="12702">BB1273*BI1270+BD1273*BI1273-BC1273*BJ1270-BE1273*BJ1273</f>
        <v>0.33585524096490338</v>
      </c>
      <c r="BO1273" s="23">
        <f t="shared" ref="BO1273" si="12703">(BB1273*BJ1270+BC1273*BI1270+BD1273*BJ1273+BE1273*BI1273)</f>
        <v>0</v>
      </c>
      <c r="BQ1273" s="38">
        <f t="shared" ref="BQ1273" si="12704">(180/PI())*ATAN(-1*(($BL$8*BM1270+BO1270+$BL$8*BM1273+BO1273)/($BL$8*BL1270+BN1270+$BL$8*BL1273+BN1273)))</f>
        <v>85.765458541780973</v>
      </c>
      <c r="BS1273" s="67">
        <f t="shared" ref="BS1273" si="12705">20*LOG(((($BL$8*BL1270+BN1270-$BL$8*BL1273-BN1273)^2+($BL$8*BM1270+BO1270-$BL$8*BM1273-BO1273)^2)/(($BL$8*BL1270+BN1270+$BL$8*BL1273+BN1273)^2+($BL$8*BM1270+BO1270+$BL$8*BM1273+BO1273)^2))^0.5)</f>
        <v>-0.21509681700358252</v>
      </c>
      <c r="BT1273" s="65"/>
      <c r="BU1273" s="28"/>
      <c r="BV1273" s="28"/>
      <c r="BW1273" s="28"/>
      <c r="BX1273" s="28"/>
    </row>
    <row r="1274" spans="2:76" ht="18.649999999999999" customHeight="1">
      <c r="BS1274" s="32"/>
    </row>
    <row r="1275" spans="2:76" ht="18.649999999999999" customHeight="1" thickBot="1">
      <c r="D1275" s="8"/>
      <c r="E1275" s="8" t="s">
        <v>93</v>
      </c>
      <c r="F1275" s="8"/>
      <c r="G1275" s="8"/>
      <c r="H1275" s="8"/>
      <c r="I1275" s="8"/>
      <c r="J1275" s="8" t="s">
        <v>94</v>
      </c>
      <c r="K1275" s="8"/>
      <c r="L1275" s="8"/>
      <c r="M1275" s="8"/>
      <c r="N1275" s="8"/>
      <c r="O1275" s="8" t="s">
        <v>95</v>
      </c>
      <c r="P1275" s="8"/>
      <c r="Q1275" s="8"/>
      <c r="R1275" s="8"/>
      <c r="S1275" s="8"/>
      <c r="T1275" s="8" t="s">
        <v>96</v>
      </c>
      <c r="U1275" s="8"/>
      <c r="V1275" s="8"/>
      <c r="W1275" s="8"/>
      <c r="X1275" s="8"/>
      <c r="Y1275" s="8" t="s">
        <v>97</v>
      </c>
      <c r="Z1275" s="8"/>
      <c r="AA1275" s="8"/>
      <c r="AB1275" s="8"/>
      <c r="AC1275" s="8"/>
      <c r="AD1275" s="8" t="s">
        <v>98</v>
      </c>
      <c r="AE1275" s="8"/>
      <c r="AF1275" s="8"/>
      <c r="AG1275" s="8"/>
      <c r="AH1275" s="8"/>
      <c r="AI1275" s="8" t="s">
        <v>99</v>
      </c>
      <c r="AJ1275" s="8"/>
      <c r="AK1275" s="8"/>
      <c r="AL1275" s="8"/>
      <c r="AM1275" s="8"/>
      <c r="AN1275" s="8" t="s">
        <v>96</v>
      </c>
      <c r="AO1275" s="8"/>
      <c r="AP1275" s="8"/>
      <c r="AQ1275" s="8"/>
      <c r="AR1275" s="8"/>
      <c r="AS1275" s="8" t="s">
        <v>100</v>
      </c>
      <c r="AT1275" s="8"/>
      <c r="AU1275" s="8"/>
      <c r="AV1275" s="8"/>
      <c r="AW1275" s="8"/>
      <c r="AX1275" s="8" t="s">
        <v>94</v>
      </c>
      <c r="AY1275" s="8"/>
      <c r="AZ1275" s="8"/>
      <c r="BA1275" s="8"/>
      <c r="BB1275" s="8"/>
      <c r="BC1275" s="8" t="s">
        <v>101</v>
      </c>
      <c r="BD1275" s="8"/>
      <c r="BE1275" s="8"/>
      <c r="BF1275" s="8"/>
      <c r="BG1275" s="8"/>
      <c r="BH1275" s="8" t="s">
        <v>96</v>
      </c>
      <c r="BI1275" s="8"/>
      <c r="BJ1275" s="8"/>
      <c r="BK1275" s="8"/>
      <c r="BL1275" s="8"/>
      <c r="BM1275" s="8" t="s">
        <v>102</v>
      </c>
      <c r="BN1275" s="8"/>
      <c r="BO1275" s="8"/>
      <c r="BP1275" s="8"/>
    </row>
    <row r="1276" spans="2:76" ht="18.649999999999999" customHeight="1" thickBot="1">
      <c r="B1276" s="16"/>
      <c r="D1276" s="250" t="s">
        <v>22</v>
      </c>
      <c r="E1276" s="251"/>
      <c r="F1276" s="252" t="s">
        <v>23</v>
      </c>
      <c r="G1276" s="253"/>
      <c r="H1276" s="123"/>
      <c r="I1276" s="242" t="s">
        <v>1</v>
      </c>
      <c r="J1276" s="243"/>
      <c r="K1276" s="244" t="s">
        <v>2</v>
      </c>
      <c r="L1276" s="245"/>
      <c r="M1276" s="123"/>
      <c r="N1276" s="242" t="s">
        <v>43</v>
      </c>
      <c r="O1276" s="243"/>
      <c r="P1276" s="244" t="s">
        <v>44</v>
      </c>
      <c r="Q1276" s="245"/>
      <c r="R1276" s="123"/>
      <c r="S1276" s="242" t="s">
        <v>32</v>
      </c>
      <c r="T1276" s="243"/>
      <c r="U1276" s="244" t="s">
        <v>33</v>
      </c>
      <c r="V1276" s="245"/>
      <c r="W1276" s="123"/>
      <c r="X1276" s="242" t="s">
        <v>45</v>
      </c>
      <c r="Y1276" s="243"/>
      <c r="Z1276" s="244" t="s">
        <v>46</v>
      </c>
      <c r="AA1276" s="245"/>
      <c r="AB1276" s="127"/>
      <c r="AC1276" s="242" t="s">
        <v>62</v>
      </c>
      <c r="AD1276" s="243"/>
      <c r="AE1276" s="244" t="s">
        <v>3</v>
      </c>
      <c r="AF1276" s="245"/>
      <c r="AG1276" s="123"/>
      <c r="AH1276" s="242" t="s">
        <v>76</v>
      </c>
      <c r="AI1276" s="243"/>
      <c r="AJ1276" s="244" t="s">
        <v>77</v>
      </c>
      <c r="AK1276" s="245"/>
      <c r="AL1276" s="127"/>
      <c r="AM1276" s="242" t="s">
        <v>64</v>
      </c>
      <c r="AN1276" s="243"/>
      <c r="AO1276" s="244" t="s">
        <v>65</v>
      </c>
      <c r="AP1276" s="245"/>
      <c r="AQ1276" s="123"/>
      <c r="AR1276" s="242" t="s">
        <v>80</v>
      </c>
      <c r="AS1276" s="243"/>
      <c r="AT1276" s="244" t="s">
        <v>81</v>
      </c>
      <c r="AU1276" s="245"/>
      <c r="AV1276" s="127"/>
      <c r="AW1276" s="242" t="s">
        <v>68</v>
      </c>
      <c r="AX1276" s="243"/>
      <c r="AY1276" s="244" t="s">
        <v>69</v>
      </c>
      <c r="AZ1276" s="245"/>
      <c r="BA1276" s="123"/>
      <c r="BB1276" s="246" t="s">
        <v>84</v>
      </c>
      <c r="BC1276" s="247"/>
      <c r="BD1276" s="248" t="s">
        <v>85</v>
      </c>
      <c r="BE1276" s="249"/>
      <c r="BF1276" s="127"/>
      <c r="BG1276" s="242" t="s">
        <v>72</v>
      </c>
      <c r="BH1276" s="243"/>
      <c r="BI1276" s="244" t="s">
        <v>73</v>
      </c>
      <c r="BJ1276" s="245"/>
      <c r="BK1276" s="123"/>
      <c r="BL1276" s="242" t="s">
        <v>88</v>
      </c>
      <c r="BM1276" s="243"/>
      <c r="BN1276" s="244" t="s">
        <v>89</v>
      </c>
      <c r="BO1276" s="245"/>
      <c r="BP1276" s="123"/>
      <c r="BQ1276" s="19" t="s">
        <v>165</v>
      </c>
      <c r="BS1276" s="63" t="s">
        <v>120</v>
      </c>
      <c r="BT1276" s="4"/>
      <c r="BU1276" s="28"/>
      <c r="BV1276" s="28"/>
      <c r="BW1276" s="28"/>
      <c r="BX1276" s="28"/>
    </row>
    <row r="1277" spans="2:76" ht="18.649999999999999" customHeight="1" thickTop="1" thickBot="1">
      <c r="B1277" s="39">
        <v>3.58</v>
      </c>
      <c r="D1277" s="25">
        <f t="shared" ref="D1277" si="12706">COS($F$8*$B1277)</f>
        <v>0.37263787262211528</v>
      </c>
      <c r="E1277" s="26">
        <v>0</v>
      </c>
      <c r="F1277" s="10">
        <v>0</v>
      </c>
      <c r="G1277" s="85">
        <f t="shared" ref="G1277" si="12707">$E$8*SIN($B1277*$F$8)</f>
        <v>2.7839305205031568</v>
      </c>
      <c r="I1277" s="21">
        <v>1</v>
      </c>
      <c r="J1277" s="24">
        <v>0</v>
      </c>
      <c r="K1277" s="22">
        <v>0</v>
      </c>
      <c r="L1277" s="23">
        <v>0</v>
      </c>
      <c r="N1277" s="21">
        <f t="shared" ref="N1277" si="12708">D1277*I1277+F1277*I1280-E1277*J1277-G1277*J1280</f>
        <v>1.6867867198768975</v>
      </c>
      <c r="O1277" s="24">
        <f t="shared" ref="O1277" si="12709">(D1277*J1277+E1277*I1277+F1277*J1280+G1277*I1280)</f>
        <v>0</v>
      </c>
      <c r="P1277" s="22">
        <f t="shared" ref="P1277" si="12710">D1277*K1277+F1277*K1280-E1277*L1277-G1277*L1280</f>
        <v>0</v>
      </c>
      <c r="Q1277" s="23">
        <f t="shared" ref="Q1277" si="12711">(D1277*L1277+E1277*K1277+F1277*L1280+G1277*K1280)</f>
        <v>2.7839305205031568</v>
      </c>
      <c r="S1277" s="25">
        <f t="shared" ref="S1277" si="12712">COS($U$8*$B1277)</f>
        <v>-0.48300817305526156</v>
      </c>
      <c r="T1277" s="26">
        <v>0</v>
      </c>
      <c r="U1277" s="10">
        <v>0</v>
      </c>
      <c r="V1277" s="85">
        <f t="shared" ref="V1277" si="12713">$T$8*SIN($B1277*$U$8)</f>
        <v>2.62684752942693</v>
      </c>
      <c r="X1277" s="21">
        <f t="shared" ref="X1277" si="12714">N1277*S1277+P1277*S1280-O1277*T1277-Q1277*T1280</f>
        <v>-1.6272829952216112</v>
      </c>
      <c r="Y1277" s="24">
        <f t="shared" ref="Y1277" si="12715">(N1277*T1277+O1277*S1277+P1277*T1280+Q1277*S1280)</f>
        <v>0</v>
      </c>
      <c r="Z1277" s="22">
        <f t="shared" ref="Z1277" si="12716">N1277*U1277+P1277*U1280-O1277*V1277-Q1277*V1280</f>
        <v>0</v>
      </c>
      <c r="AA1277" s="23">
        <f t="shared" ref="AA1277" si="12717">(N1277*V1277+O1277*U1277+P1277*V1280+Q1277*U1280)</f>
        <v>3.0862703331577706</v>
      </c>
      <c r="AB1277" s="8"/>
      <c r="AC1277" s="21">
        <v>1</v>
      </c>
      <c r="AD1277" s="24">
        <v>0</v>
      </c>
      <c r="AE1277" s="22">
        <v>0</v>
      </c>
      <c r="AF1277" s="23">
        <v>0</v>
      </c>
      <c r="AH1277" s="21">
        <f t="shared" ref="AH1277" si="12718">X1277*AC1277+Z1277*AC1280-Y1277*AD1277-AA1277*AD1280</f>
        <v>-1.1431197414339223</v>
      </c>
      <c r="AI1277" s="24">
        <f t="shared" ref="AI1277" si="12719">(X1277*AD1277+Y1277*AC1277+Z1277*AD1280+AA1277*AC1280)</f>
        <v>0</v>
      </c>
      <c r="AJ1277" s="22">
        <f t="shared" ref="AJ1277" si="12720">X1277*AE1277+Z1277*AE1280-Y1277*AF1277-AA1277*AF1280</f>
        <v>0</v>
      </c>
      <c r="AK1277" s="23">
        <f t="shared" ref="AK1277" si="12721">(X1277*AF1277+Y1277*AE1277+Z1277*AF1280+AA1277*AE1280)</f>
        <v>3.0862703331577706</v>
      </c>
      <c r="AL1277" s="8"/>
      <c r="AM1277" s="25">
        <f t="shared" ref="AM1277" si="12722">COS($AO$8*$B1277)</f>
        <v>-0.48300817305526156</v>
      </c>
      <c r="AN1277" s="26">
        <v>0</v>
      </c>
      <c r="AO1277" s="10">
        <v>0</v>
      </c>
      <c r="AP1277" s="85">
        <f t="shared" ref="AP1277" si="12723">$AN$8*SIN($B1277*$AO$8)</f>
        <v>2.62684752942693</v>
      </c>
      <c r="AR1277" s="21">
        <f t="shared" ref="AR1277" si="12724">AH1277*AM1277+AJ1277*AM1280-AI1277*AN1277-AK1277*AN1280</f>
        <v>-0.34865955541761118</v>
      </c>
      <c r="AS1277" s="24">
        <f t="shared" ref="AS1277" si="12725">(AH1277*AN1277+AI1277*AM1277+AJ1277*AN1280+AK1277*AM1280)</f>
        <v>0</v>
      </c>
      <c r="AT1277" s="22">
        <f t="shared" ref="AT1277" si="12726">AH1277*AO1277+AJ1277*AO1280-AI1277*AP1277-AK1277*AP1280</f>
        <v>0</v>
      </c>
      <c r="AU1277" s="23">
        <f t="shared" ref="AU1277" si="12727">(AH1277*AP1277+AI1277*AO1277+AJ1277*AP1280+AK1277*AO1280)</f>
        <v>-4.4934950637980382</v>
      </c>
      <c r="AV1277" s="8"/>
      <c r="AW1277" s="21">
        <v>1</v>
      </c>
      <c r="AX1277" s="24">
        <v>0</v>
      </c>
      <c r="AY1277" s="22">
        <v>0</v>
      </c>
      <c r="AZ1277" s="23">
        <v>0</v>
      </c>
      <c r="BB1277" s="21">
        <f t="shared" ref="BB1277" si="12728">AR1277*AW1277+AT1277*AW1280-AS1277*AX1277-AU1277*AX1280</f>
        <v>-2.4698049341348849</v>
      </c>
      <c r="BC1277" s="24">
        <f t="shared" ref="BC1277" si="12729">(AR1277*AX1277+AS1277*AW1277+AT1277*AX1280+AU1277*AW1280)</f>
        <v>0</v>
      </c>
      <c r="BD1277" s="22">
        <f t="shared" ref="BD1277" si="12730">AR1277*AY1277+AT1277*AY1280-AS1277*AZ1277-AU1277*AZ1280</f>
        <v>0</v>
      </c>
      <c r="BE1277" s="23">
        <f t="shared" ref="BE1277" si="12731">(AR1277*AZ1277+AS1277*AY1277+AT1277*AZ1280+AU1277*AY1280)</f>
        <v>-4.4934950637980382</v>
      </c>
      <c r="BF1277" s="8"/>
      <c r="BG1277" s="25">
        <f t="shared" ref="BG1277" si="12732">COS($BI$8*$B1277)</f>
        <v>0.37260221265951654</v>
      </c>
      <c r="BH1277" s="26">
        <v>0</v>
      </c>
      <c r="BI1277" s="10">
        <v>0</v>
      </c>
      <c r="BJ1277" s="85">
        <f t="shared" ref="BJ1277" si="12733">$BH$8*SIN($B1277*$BI$8)</f>
        <v>2.7839734769015116</v>
      </c>
      <c r="BL1277" s="21">
        <f t="shared" ref="BL1277" si="12734">BB1277*BG1277+BD1277*BG1280-BC1277*BH1277-BE1277*BH1280</f>
        <v>0.46971978072635079</v>
      </c>
      <c r="BM1277" s="24">
        <f t="shared" ref="BM1277" si="12735">(BB1277*BH1277+BC1277*BG1277+BD1277*BH1280+BE1277*BG1280)</f>
        <v>0</v>
      </c>
      <c r="BN1277" s="22">
        <f t="shared" ref="BN1277" si="12736">BB1277*BI1277+BD1277*BI1280-BC1277*BJ1277-BE1277*BJ1280</f>
        <v>0</v>
      </c>
      <c r="BO1277" s="23">
        <f t="shared" ref="BO1277" si="12737">(BB1277*BJ1277+BC1277*BI1277+BD1277*BJ1280+BE1277*BI1280)</f>
        <v>-8.5501576330977684</v>
      </c>
      <c r="BQ1277" s="27">
        <f t="shared" ref="BQ1277" si="12738">20*LOG((2*$BL$8)/(($BL$8*BL1277+BN1277+$BL$8*BL1280+BN1280)^2+($BL$8*BM1277+BO1277+$BL$8*BM1280+BO1280)^2)^0.5)</f>
        <v>-12.762014111367797</v>
      </c>
      <c r="BS1277" s="64">
        <f t="shared" ref="BS1277" si="12739">((BL1277^2+BM1277^2)/(BL1280^2+BM1280^2))^0.5</f>
        <v>5.1528451243259976</v>
      </c>
      <c r="BT1277" s="4"/>
      <c r="BU1277" s="28"/>
      <c r="BV1277" s="28"/>
      <c r="BW1277" s="28"/>
      <c r="BX1277" s="28"/>
    </row>
    <row r="1278" spans="2:76" ht="18.649999999999999" customHeight="1" thickBot="1">
      <c r="D1278" s="25"/>
      <c r="E1278" s="10"/>
      <c r="F1278" s="10"/>
      <c r="G1278" s="31"/>
      <c r="I1278" s="29"/>
      <c r="L1278" s="30"/>
      <c r="N1278" s="29"/>
      <c r="Q1278" s="30"/>
      <c r="S1278" s="29"/>
      <c r="V1278" s="30"/>
      <c r="X1278" s="29"/>
      <c r="AA1278" s="30"/>
      <c r="AC1278" s="29"/>
      <c r="AF1278" s="30"/>
      <c r="AH1278" s="29"/>
      <c r="AK1278" s="30"/>
      <c r="AM1278" s="29"/>
      <c r="AP1278" s="30"/>
      <c r="AR1278" s="29"/>
      <c r="AU1278" s="30"/>
      <c r="AW1278" s="29"/>
      <c r="AZ1278" s="30"/>
      <c r="BB1278" s="29"/>
      <c r="BE1278" s="30"/>
      <c r="BG1278" s="29"/>
      <c r="BJ1278" s="30"/>
      <c r="BL1278" s="29"/>
      <c r="BO1278" s="30"/>
      <c r="BS1278" s="65"/>
      <c r="BT1278" s="65"/>
      <c r="BU1278" s="28"/>
      <c r="BV1278" s="28"/>
      <c r="BW1278" s="28"/>
      <c r="BX1278" s="28"/>
    </row>
    <row r="1279" spans="2:76" ht="18.649999999999999" customHeight="1" thickBot="1">
      <c r="D1279" s="254" t="s">
        <v>24</v>
      </c>
      <c r="E1279" s="255"/>
      <c r="F1279" s="256" t="s">
        <v>25</v>
      </c>
      <c r="G1279" s="257"/>
      <c r="H1279" s="123"/>
      <c r="I1279" s="242" t="s">
        <v>4</v>
      </c>
      <c r="J1279" s="243"/>
      <c r="K1279" s="244" t="s">
        <v>5</v>
      </c>
      <c r="L1279" s="245"/>
      <c r="M1279" s="123"/>
      <c r="N1279" s="242" t="s">
        <v>6</v>
      </c>
      <c r="O1279" s="243"/>
      <c r="P1279" s="244" t="s">
        <v>7</v>
      </c>
      <c r="Q1279" s="245"/>
      <c r="R1279" s="123"/>
      <c r="S1279" s="242" t="s">
        <v>34</v>
      </c>
      <c r="T1279" s="243"/>
      <c r="U1279" s="244" t="s">
        <v>35</v>
      </c>
      <c r="V1279" s="245"/>
      <c r="W1279" s="123"/>
      <c r="X1279" s="242" t="s">
        <v>47</v>
      </c>
      <c r="Y1279" s="243"/>
      <c r="Z1279" s="244" t="s">
        <v>48</v>
      </c>
      <c r="AA1279" s="245"/>
      <c r="AB1279" s="127"/>
      <c r="AC1279" s="242" t="s">
        <v>63</v>
      </c>
      <c r="AD1279" s="243"/>
      <c r="AE1279" s="244" t="s">
        <v>8</v>
      </c>
      <c r="AF1279" s="245"/>
      <c r="AG1279" s="123"/>
      <c r="AH1279" s="242" t="s">
        <v>78</v>
      </c>
      <c r="AI1279" s="243"/>
      <c r="AJ1279" s="244" t="s">
        <v>79</v>
      </c>
      <c r="AK1279" s="245"/>
      <c r="AL1279" s="127"/>
      <c r="AM1279" s="242" t="s">
        <v>67</v>
      </c>
      <c r="AN1279" s="243"/>
      <c r="AO1279" s="244" t="s">
        <v>66</v>
      </c>
      <c r="AP1279" s="245"/>
      <c r="AQ1279" s="123"/>
      <c r="AR1279" s="242" t="s">
        <v>83</v>
      </c>
      <c r="AS1279" s="243"/>
      <c r="AT1279" s="244" t="s">
        <v>82</v>
      </c>
      <c r="AU1279" s="245"/>
      <c r="AV1279" s="127"/>
      <c r="AW1279" s="242" t="s">
        <v>71</v>
      </c>
      <c r="AX1279" s="243"/>
      <c r="AY1279" s="244" t="s">
        <v>70</v>
      </c>
      <c r="AZ1279" s="245"/>
      <c r="BA1279" s="123"/>
      <c r="BB1279" s="124" t="s">
        <v>87</v>
      </c>
      <c r="BC1279" s="125"/>
      <c r="BD1279" s="122" t="s">
        <v>86</v>
      </c>
      <c r="BE1279" s="126"/>
      <c r="BF1279" s="127"/>
      <c r="BG1279" s="242" t="s">
        <v>74</v>
      </c>
      <c r="BH1279" s="243"/>
      <c r="BI1279" s="244" t="s">
        <v>75</v>
      </c>
      <c r="BJ1279" s="245"/>
      <c r="BK1279" s="123"/>
      <c r="BL1279" s="242" t="s">
        <v>91</v>
      </c>
      <c r="BM1279" s="243"/>
      <c r="BN1279" s="244" t="s">
        <v>90</v>
      </c>
      <c r="BO1279" s="245"/>
      <c r="BP1279" s="123"/>
      <c r="BQ1279" s="35" t="s">
        <v>166</v>
      </c>
      <c r="BS1279" s="66" t="s">
        <v>121</v>
      </c>
      <c r="BT1279" s="65"/>
      <c r="BU1279" s="28"/>
      <c r="BV1279" s="28"/>
      <c r="BW1279" s="28"/>
      <c r="BX1279" s="28"/>
    </row>
    <row r="1280" spans="2:76" ht="18.649999999999999" customHeight="1" thickTop="1" thickBot="1">
      <c r="D1280" s="15">
        <v>0</v>
      </c>
      <c r="E1280" s="145">
        <f t="shared" ref="E1280" si="12740">(1/$E$8)*SIN($B1277*$F$8)</f>
        <v>0.30932561338923964</v>
      </c>
      <c r="F1280" s="15">
        <f t="shared" ref="F1280" si="12741">COS($F$8*$B1277)</f>
        <v>0.37263787262211528</v>
      </c>
      <c r="G1280" s="37">
        <v>0</v>
      </c>
      <c r="I1280" s="21">
        <v>0</v>
      </c>
      <c r="J1280" s="24">
        <f t="shared" ref="J1280" si="12742">(TAN($K$8*$B1277))/$J$8</f>
        <v>-0.47204800463815744</v>
      </c>
      <c r="K1280" s="22">
        <v>1</v>
      </c>
      <c r="L1280" s="23">
        <v>0</v>
      </c>
      <c r="N1280" s="21">
        <f t="shared" ref="N1280" si="12743">D1280*I1277+F1280*I1280-E1280*J1277-G1280*J1280</f>
        <v>0</v>
      </c>
      <c r="O1280" s="24">
        <f t="shared" ref="O1280" si="12744">(D1280*J1277+E1280*I1277+F1280*J1280+G1280*I1280)</f>
        <v>0.13342264916536226</v>
      </c>
      <c r="P1280" s="22">
        <f t="shared" ref="P1280" si="12745">D1280*K1277+F1280*K1280-E1280*L1277-G1280*L1280</f>
        <v>0.37263787262211528</v>
      </c>
      <c r="Q1280" s="23">
        <f t="shared" ref="Q1280" si="12746">(D1280*L1277+E1280*K1277+F1280*L1280+G1280*K1280)</f>
        <v>0</v>
      </c>
      <c r="S1280" s="15">
        <v>0</v>
      </c>
      <c r="T1280" s="145">
        <f t="shared" ref="T1280" si="12747">(1/$T$8)*SIN($B1277*$U$8)</f>
        <v>0.2918719477141033</v>
      </c>
      <c r="U1280" s="15">
        <f t="shared" ref="U1280" si="12748">COS($U$8*$B1277)</f>
        <v>-0.48300817305526156</v>
      </c>
      <c r="V1280" s="37">
        <v>0</v>
      </c>
      <c r="X1280" s="21">
        <f t="shared" ref="X1280" si="12749">N1280*S1277+P1280*S1280-O1280*T1277-Q1280*T1280</f>
        <v>0</v>
      </c>
      <c r="Y1280" s="24">
        <f t="shared" ref="Y1280" si="12750">(N1280*T1277+O1280*S1277+P1280*T1280+Q1280*S1280)</f>
        <v>4.431831165670197E-2</v>
      </c>
      <c r="Z1280" s="22">
        <f t="shared" ref="Z1280" si="12751">N1280*U1277+P1280*U1280-O1280*V1277-Q1280*V1280</f>
        <v>-0.53046809439603504</v>
      </c>
      <c r="AA1280" s="23">
        <f t="shared" ref="AA1280" si="12752">(N1280*V1277+O1280*U1277+P1280*V1280+Q1280*U1280)</f>
        <v>0</v>
      </c>
      <c r="AB1280" s="8"/>
      <c r="AC1280" s="21">
        <v>0</v>
      </c>
      <c r="AD1280" s="24">
        <f t="shared" ref="AD1280" si="12753">(TAN($AE$8*$B1277))/$AD$8</f>
        <v>-0.15687648894071737</v>
      </c>
      <c r="AE1280" s="22">
        <v>1</v>
      </c>
      <c r="AF1280" s="23">
        <v>0</v>
      </c>
      <c r="AH1280" s="21">
        <f t="shared" ref="AH1280" si="12754">X1280*AC1277+Z1280*AC1280-Y1280*AD1277-AA1280*AD1280</f>
        <v>0</v>
      </c>
      <c r="AI1280" s="24">
        <f t="shared" ref="AI1280" si="12755">(X1280*AD1277+Y1280*AC1277+Z1280*AD1280+AA1280*AC1280)</f>
        <v>0.12753628380062498</v>
      </c>
      <c r="AJ1280" s="22">
        <f t="shared" ref="AJ1280" si="12756">X1280*AE1277+Z1280*AE1280-Y1280*AF1277-AA1280*AF1280</f>
        <v>-0.53046809439603504</v>
      </c>
      <c r="AK1280" s="23">
        <f t="shared" ref="AK1280" si="12757">(X1280*AF1277+Y1280*AE1277+Z1280*AF1280+AA1280*AE1280)</f>
        <v>0</v>
      </c>
      <c r="AL1280" s="8"/>
      <c r="AM1280" s="15">
        <v>0</v>
      </c>
      <c r="AN1280" s="85">
        <f t="shared" ref="AN1280" si="12758">(1/$AN$8)*SIN($B1277*$AO$8)</f>
        <v>0.2918719477141033</v>
      </c>
      <c r="AO1280" s="25">
        <f t="shared" ref="AO1280" si="12759">COS($AO$8*$B1277)</f>
        <v>-0.48300817305526156</v>
      </c>
      <c r="AP1280" s="37">
        <v>0</v>
      </c>
      <c r="AR1280" s="21">
        <f t="shared" ref="AR1280" si="12760">AH1280*AM1277+AJ1280*AM1280-AI1280*AN1277-AK1280*AN1280</f>
        <v>0</v>
      </c>
      <c r="AS1280" s="24">
        <f t="shared" ref="AS1280" si="12761">(AH1280*AN1277+AI1280*AM1277+AJ1280*AN1280+AK1280*AM1280)</f>
        <v>-0.21642982334835678</v>
      </c>
      <c r="AT1280" s="22">
        <f t="shared" ref="AT1280" si="12762">AH1280*AO1277+AJ1280*AO1280-AI1280*AP1277-AK1280*AP1280</f>
        <v>-7.8797946875628577E-2</v>
      </c>
      <c r="AU1280" s="23">
        <f t="shared" ref="AU1280" si="12763">(AH1280*AP1277+AI1280*AO1277+AJ1280*AP1280+AK1280*AO1280)</f>
        <v>0</v>
      </c>
      <c r="AV1280" s="8"/>
      <c r="AW1280" s="21">
        <v>0</v>
      </c>
      <c r="AX1280" s="24">
        <f t="shared" ref="AX1280" si="12764">(TAN($AY$8*$B1277))/$AX$8</f>
        <v>-0.47204800463815744</v>
      </c>
      <c r="AY1280" s="22">
        <v>1</v>
      </c>
      <c r="AZ1280" s="23">
        <v>0</v>
      </c>
      <c r="BB1280" s="21">
        <f t="shared" ref="BB1280" si="12765">AR1280*AW1277+AT1280*AW1280-AS1280*AX1277-AU1280*AX1280</f>
        <v>0</v>
      </c>
      <c r="BC1280" s="24">
        <f t="shared" ref="BC1280" si="12766">(AR1280*AX1277+AS1280*AW1277+AT1280*AX1280+AU1280*AW1280)</f>
        <v>-0.17923340975613278</v>
      </c>
      <c r="BD1280" s="22">
        <f t="shared" ref="BD1280" si="12767">AR1280*AY1277+AT1280*AY1280-AS1280*AZ1277-AU1280*AZ1280</f>
        <v>-7.8797946875628577E-2</v>
      </c>
      <c r="BE1280" s="23">
        <f t="shared" ref="BE1280" si="12768">(AR1280*AZ1277+AS1280*AY1277+AT1280*AZ1280+AU1280*AY1280)</f>
        <v>0</v>
      </c>
      <c r="BF1280" s="8"/>
      <c r="BG1280" s="15">
        <v>0</v>
      </c>
      <c r="BH1280" s="85">
        <f t="shared" ref="BH1280" si="12769">(1/$BH$8)*SIN($B1277*$BI$8)</f>
        <v>0.30933038632239018</v>
      </c>
      <c r="BI1280" s="25">
        <f t="shared" ref="BI1280" si="12770">COS($BI$8*$B1277)</f>
        <v>0.37260221265951654</v>
      </c>
      <c r="BJ1280" s="37">
        <v>0</v>
      </c>
      <c r="BL1280" s="21">
        <f t="shared" ref="BL1280" si="12771">BB1280*BG1277+BD1280*BG1280-BC1280*BH1277-BE1280*BH1280</f>
        <v>0</v>
      </c>
      <c r="BM1280" s="24">
        <f t="shared" ref="BM1280" si="12772">(BB1280*BH1277+BC1280*BG1277+BD1280*BH1280+BE1280*BG1280)</f>
        <v>-9.1157364406094218E-2</v>
      </c>
      <c r="BN1280" s="22">
        <f t="shared" ref="BN1280" si="12773">BB1280*BI1277+BD1280*BI1280-BC1280*BJ1277-BE1280*BJ1280</f>
        <v>0.46962076957680804</v>
      </c>
      <c r="BO1280" s="23">
        <f t="shared" ref="BO1280" si="12774">(BB1280*BJ1277+BC1280*BI1277+BD1280*BJ1280+BE1280*BI1280)</f>
        <v>0</v>
      </c>
      <c r="BQ1280" s="38">
        <f t="shared" ref="BQ1280" si="12775">(180/PI())*ATAN(-1*(($BL$8*BM1277+BO1277+$BL$8*BM1280+BO1280)/($BL$8*BL1277+BN1277+$BL$8*BL1280+BN1280)))</f>
        <v>83.796111859875964</v>
      </c>
      <c r="BS1280" s="67">
        <f t="shared" ref="BS1280" si="12776">20*LOG(((($BL$8*BL1277+BN1277-$BL$8*BL1280-BN1280)^2+($BL$8*BM1277+BO1277-$BL$8*BM1280-BO1280)^2)/(($BL$8*BL1277+BN1277+$BL$8*BL1280+BN1280)^2+($BL$8*BM1277+BO1277+$BL$8*BM1280+BO1280)^2))^0.5)</f>
        <v>-0.23623324896070969</v>
      </c>
      <c r="BT1280" s="65"/>
      <c r="BU1280" s="28"/>
      <c r="BV1280" s="28"/>
      <c r="BW1280" s="28"/>
      <c r="BX1280" s="28"/>
    </row>
    <row r="1281" spans="2:76" ht="18.649999999999999" customHeight="1">
      <c r="BS1281" s="32"/>
    </row>
    <row r="1282" spans="2:76" ht="18.649999999999999" customHeight="1" thickBot="1">
      <c r="D1282" s="8"/>
      <c r="E1282" s="8" t="s">
        <v>93</v>
      </c>
      <c r="F1282" s="8"/>
      <c r="G1282" s="8"/>
      <c r="H1282" s="8"/>
      <c r="I1282" s="8"/>
      <c r="J1282" s="8" t="s">
        <v>94</v>
      </c>
      <c r="K1282" s="8"/>
      <c r="L1282" s="8"/>
      <c r="M1282" s="8"/>
      <c r="N1282" s="8"/>
      <c r="O1282" s="8" t="s">
        <v>95</v>
      </c>
      <c r="P1282" s="8"/>
      <c r="Q1282" s="8"/>
      <c r="R1282" s="8"/>
      <c r="S1282" s="8"/>
      <c r="T1282" s="8" t="s">
        <v>96</v>
      </c>
      <c r="U1282" s="8"/>
      <c r="V1282" s="8"/>
      <c r="W1282" s="8"/>
      <c r="X1282" s="8"/>
      <c r="Y1282" s="8" t="s">
        <v>97</v>
      </c>
      <c r="Z1282" s="8"/>
      <c r="AA1282" s="8"/>
      <c r="AB1282" s="8"/>
      <c r="AC1282" s="8"/>
      <c r="AD1282" s="8" t="s">
        <v>98</v>
      </c>
      <c r="AE1282" s="8"/>
      <c r="AF1282" s="8"/>
      <c r="AG1282" s="8"/>
      <c r="AH1282" s="8"/>
      <c r="AI1282" s="8" t="s">
        <v>99</v>
      </c>
      <c r="AJ1282" s="8"/>
      <c r="AK1282" s="8"/>
      <c r="AL1282" s="8"/>
      <c r="AM1282" s="8"/>
      <c r="AN1282" s="8" t="s">
        <v>96</v>
      </c>
      <c r="AO1282" s="8"/>
      <c r="AP1282" s="8"/>
      <c r="AQ1282" s="8"/>
      <c r="AR1282" s="8"/>
      <c r="AS1282" s="8" t="s">
        <v>100</v>
      </c>
      <c r="AT1282" s="8"/>
      <c r="AU1282" s="8"/>
      <c r="AV1282" s="8"/>
      <c r="AW1282" s="8"/>
      <c r="AX1282" s="8" t="s">
        <v>94</v>
      </c>
      <c r="AY1282" s="8"/>
      <c r="AZ1282" s="8"/>
      <c r="BA1282" s="8"/>
      <c r="BB1282" s="8"/>
      <c r="BC1282" s="8" t="s">
        <v>101</v>
      </c>
      <c r="BD1282" s="8"/>
      <c r="BE1282" s="8"/>
      <c r="BF1282" s="8"/>
      <c r="BG1282" s="8"/>
      <c r="BH1282" s="8" t="s">
        <v>96</v>
      </c>
      <c r="BI1282" s="8"/>
      <c r="BJ1282" s="8"/>
      <c r="BK1282" s="8"/>
      <c r="BL1282" s="8"/>
      <c r="BM1282" s="8" t="s">
        <v>102</v>
      </c>
      <c r="BN1282" s="8"/>
      <c r="BO1282" s="8"/>
      <c r="BP1282" s="8"/>
    </row>
    <row r="1283" spans="2:76" ht="18.649999999999999" customHeight="1" thickBot="1">
      <c r="B1283" s="16"/>
      <c r="D1283" s="250" t="s">
        <v>22</v>
      </c>
      <c r="E1283" s="251"/>
      <c r="F1283" s="252" t="s">
        <v>23</v>
      </c>
      <c r="G1283" s="253"/>
      <c r="H1283" s="123"/>
      <c r="I1283" s="242" t="s">
        <v>1</v>
      </c>
      <c r="J1283" s="243"/>
      <c r="K1283" s="244" t="s">
        <v>2</v>
      </c>
      <c r="L1283" s="245"/>
      <c r="M1283" s="123"/>
      <c r="N1283" s="242" t="s">
        <v>43</v>
      </c>
      <c r="O1283" s="243"/>
      <c r="P1283" s="244" t="s">
        <v>44</v>
      </c>
      <c r="Q1283" s="245"/>
      <c r="R1283" s="123"/>
      <c r="S1283" s="242" t="s">
        <v>32</v>
      </c>
      <c r="T1283" s="243"/>
      <c r="U1283" s="244" t="s">
        <v>33</v>
      </c>
      <c r="V1283" s="245"/>
      <c r="W1283" s="123"/>
      <c r="X1283" s="242" t="s">
        <v>45</v>
      </c>
      <c r="Y1283" s="243"/>
      <c r="Z1283" s="244" t="s">
        <v>46</v>
      </c>
      <c r="AA1283" s="245"/>
      <c r="AB1283" s="127"/>
      <c r="AC1283" s="242" t="s">
        <v>62</v>
      </c>
      <c r="AD1283" s="243"/>
      <c r="AE1283" s="244" t="s">
        <v>3</v>
      </c>
      <c r="AF1283" s="245"/>
      <c r="AG1283" s="123"/>
      <c r="AH1283" s="242" t="s">
        <v>76</v>
      </c>
      <c r="AI1283" s="243"/>
      <c r="AJ1283" s="244" t="s">
        <v>77</v>
      </c>
      <c r="AK1283" s="245"/>
      <c r="AL1283" s="127"/>
      <c r="AM1283" s="242" t="s">
        <v>64</v>
      </c>
      <c r="AN1283" s="243"/>
      <c r="AO1283" s="244" t="s">
        <v>65</v>
      </c>
      <c r="AP1283" s="245"/>
      <c r="AQ1283" s="123"/>
      <c r="AR1283" s="242" t="s">
        <v>80</v>
      </c>
      <c r="AS1283" s="243"/>
      <c r="AT1283" s="244" t="s">
        <v>81</v>
      </c>
      <c r="AU1283" s="245"/>
      <c r="AV1283" s="127"/>
      <c r="AW1283" s="242" t="s">
        <v>68</v>
      </c>
      <c r="AX1283" s="243"/>
      <c r="AY1283" s="244" t="s">
        <v>69</v>
      </c>
      <c r="AZ1283" s="245"/>
      <c r="BA1283" s="123"/>
      <c r="BB1283" s="246" t="s">
        <v>84</v>
      </c>
      <c r="BC1283" s="247"/>
      <c r="BD1283" s="248" t="s">
        <v>85</v>
      </c>
      <c r="BE1283" s="249"/>
      <c r="BF1283" s="127"/>
      <c r="BG1283" s="242" t="s">
        <v>72</v>
      </c>
      <c r="BH1283" s="243"/>
      <c r="BI1283" s="244" t="s">
        <v>73</v>
      </c>
      <c r="BJ1283" s="245"/>
      <c r="BK1283" s="123"/>
      <c r="BL1283" s="242" t="s">
        <v>88</v>
      </c>
      <c r="BM1283" s="243"/>
      <c r="BN1283" s="244" t="s">
        <v>89</v>
      </c>
      <c r="BO1283" s="245"/>
      <c r="BP1283" s="123"/>
      <c r="BQ1283" s="19" t="s">
        <v>165</v>
      </c>
      <c r="BS1283" s="63" t="s">
        <v>120</v>
      </c>
      <c r="BT1283" s="4"/>
      <c r="BU1283" s="28"/>
      <c r="BV1283" s="28"/>
      <c r="BW1283" s="28"/>
      <c r="BX1283" s="28"/>
    </row>
    <row r="1284" spans="2:76" ht="18.649999999999999" customHeight="1" thickTop="1" thickBot="1">
      <c r="B1284" s="39">
        <v>3.6</v>
      </c>
      <c r="D1284" s="25">
        <f t="shared" ref="D1284" si="12777">COS($F$8*$B1284)</f>
        <v>0.36646592893368496</v>
      </c>
      <c r="E1284" s="26">
        <v>0</v>
      </c>
      <c r="F1284" s="10">
        <v>0</v>
      </c>
      <c r="G1284" s="85">
        <f t="shared" ref="G1284" si="12778">$E$8*SIN($B1284*$F$8)</f>
        <v>2.791294414134228</v>
      </c>
      <c r="I1284" s="21">
        <v>1</v>
      </c>
      <c r="J1284" s="24">
        <v>0</v>
      </c>
      <c r="K1284" s="22">
        <v>0</v>
      </c>
      <c r="L1284" s="23">
        <v>0</v>
      </c>
      <c r="N1284" s="21">
        <f t="shared" ref="N1284" si="12779">D1284*I1284+F1284*I1287-E1284*J1284-G1284*J1287</f>
        <v>1.6147059994640254</v>
      </c>
      <c r="O1284" s="24">
        <f t="shared" ref="O1284" si="12780">(D1284*J1284+E1284*I1284+F1284*J1287+G1284*I1287)</f>
        <v>0</v>
      </c>
      <c r="P1284" s="22">
        <f t="shared" ref="P1284" si="12781">D1284*K1284+F1284*K1287-E1284*L1284-G1284*L1287</f>
        <v>0</v>
      </c>
      <c r="Q1284" s="23">
        <f t="shared" ref="Q1284" si="12782">(D1284*L1284+E1284*K1284+F1284*L1287+G1284*K1287)</f>
        <v>2.791294414134228</v>
      </c>
      <c r="S1284" s="25">
        <f t="shared" ref="S1284" si="12783">COS($U$8*$B1284)</f>
        <v>-0.4931252212768823</v>
      </c>
      <c r="T1284" s="26">
        <v>0</v>
      </c>
      <c r="U1284" s="10">
        <v>0</v>
      </c>
      <c r="V1284" s="85">
        <f t="shared" ref="V1284" si="12784">$T$8*SIN($B1284*$U$8)</f>
        <v>2.6098750248365596</v>
      </c>
      <c r="X1284" s="21">
        <f t="shared" ref="X1284" si="12785">N1284*S1284+P1284*S1287-O1284*T1284-Q1284*T1287</f>
        <v>-1.6056888731066645</v>
      </c>
      <c r="Y1284" s="24">
        <f t="shared" ref="Y1284" si="12786">(N1284*T1284+O1284*S1284+P1284*T1287+Q1284*S1287)</f>
        <v>0</v>
      </c>
      <c r="Z1284" s="22">
        <f t="shared" ref="Z1284" si="12787">N1284*U1284+P1284*U1287-O1284*V1284-Q1284*V1287</f>
        <v>0</v>
      </c>
      <c r="AA1284" s="23">
        <f t="shared" ref="AA1284" si="12788">(N1284*V1284+O1284*U1284+P1284*V1287+Q1284*U1287)</f>
        <v>2.8377231848360482</v>
      </c>
      <c r="AB1284" s="8"/>
      <c r="AC1284" s="21">
        <v>1</v>
      </c>
      <c r="AD1284" s="24">
        <v>0</v>
      </c>
      <c r="AE1284" s="22">
        <v>0</v>
      </c>
      <c r="AF1284" s="23">
        <v>0</v>
      </c>
      <c r="AH1284" s="21">
        <f t="shared" ref="AH1284" si="12789">X1284*AC1284+Z1284*AC1287-Y1284*AD1284-AA1284*AD1287</f>
        <v>-1.2298944533848157</v>
      </c>
      <c r="AI1284" s="24">
        <f t="shared" ref="AI1284" si="12790">(X1284*AD1284+Y1284*AC1284+Z1284*AD1287+AA1284*AC1287)</f>
        <v>0</v>
      </c>
      <c r="AJ1284" s="22">
        <f t="shared" ref="AJ1284" si="12791">X1284*AE1284+Z1284*AE1287-Y1284*AF1284-AA1284*AF1287</f>
        <v>0</v>
      </c>
      <c r="AK1284" s="23">
        <f t="shared" ref="AK1284" si="12792">(X1284*AF1284+Y1284*AE1284+Z1284*AF1287+AA1284*AE1287)</f>
        <v>2.8377231848360482</v>
      </c>
      <c r="AL1284" s="8"/>
      <c r="AM1284" s="25">
        <f t="shared" ref="AM1284" si="12793">COS($AO$8*$B1284)</f>
        <v>-0.4931252212768823</v>
      </c>
      <c r="AN1284" s="26">
        <v>0</v>
      </c>
      <c r="AO1284" s="10">
        <v>0</v>
      </c>
      <c r="AP1284" s="85">
        <f t="shared" ref="AP1284" si="12794">$AN$8*SIN($B1284*$AO$8)</f>
        <v>2.6098750248365596</v>
      </c>
      <c r="AR1284" s="21">
        <f t="shared" ref="AR1284" si="12795">AH1284*AM1284+AJ1284*AM1287-AI1284*AN1284-AK1284*AN1287</f>
        <v>-0.216408344138876</v>
      </c>
      <c r="AS1284" s="24">
        <f t="shared" ref="AS1284" si="12796">(AH1284*AN1284+AI1284*AM1284+AJ1284*AN1287+AK1284*AM1287)</f>
        <v>0</v>
      </c>
      <c r="AT1284" s="22">
        <f t="shared" ref="AT1284" si="12797">AH1284*AO1284+AJ1284*AO1287-AI1284*AP1284-AK1284*AP1287</f>
        <v>0</v>
      </c>
      <c r="AU1284" s="23">
        <f t="shared" ref="AU1284" si="12798">(AH1284*AP1284+AI1284*AO1284+AJ1284*AP1287+AK1284*AO1287)</f>
        <v>-4.6092236905188582</v>
      </c>
      <c r="AV1284" s="8"/>
      <c r="AW1284" s="21">
        <v>1</v>
      </c>
      <c r="AX1284" s="24">
        <v>0</v>
      </c>
      <c r="AY1284" s="22">
        <v>0</v>
      </c>
      <c r="AZ1284" s="23">
        <v>0</v>
      </c>
      <c r="BB1284" s="21">
        <f t="shared" ref="BB1284" si="12799">AR1284*AW1284+AT1284*AW1287-AS1284*AX1284-AU1284*AX1287</f>
        <v>-2.2776089381750682</v>
      </c>
      <c r="BC1284" s="24">
        <f t="shared" ref="BC1284" si="12800">(AR1284*AX1284+AS1284*AW1284+AT1284*AX1287+AU1284*AW1287)</f>
        <v>0</v>
      </c>
      <c r="BD1284" s="22">
        <f t="shared" ref="BD1284" si="12801">AR1284*AY1284+AT1284*AY1287-AS1284*AZ1284-AU1284*AZ1287</f>
        <v>0</v>
      </c>
      <c r="BE1284" s="23">
        <f t="shared" ref="BE1284" si="12802">(AR1284*AZ1284+AS1284*AY1284+AT1284*AZ1287+AU1284*AY1287)</f>
        <v>-4.6092236905188582</v>
      </c>
      <c r="BF1284" s="8"/>
      <c r="BG1284" s="25">
        <f t="shared" ref="BG1284" si="12803">COS($BI$8*$B1284)</f>
        <v>0.36642997490456169</v>
      </c>
      <c r="BH1284" s="26">
        <v>0</v>
      </c>
      <c r="BI1284" s="10">
        <v>0</v>
      </c>
      <c r="BJ1284" s="85">
        <f t="shared" ref="BJ1284" si="12804">$BH$8*SIN($B1284*$BI$8)</f>
        <v>2.7913368950062227</v>
      </c>
      <c r="BL1284" s="21">
        <f t="shared" ref="BL1284" si="12805">BB1284*BG1284+BD1284*BG1287-BC1284*BH1284-BE1284*BH1287</f>
        <v>0.59495983001788566</v>
      </c>
      <c r="BM1284" s="24">
        <f t="shared" ref="BM1284" si="12806">(BB1284*BH1284+BC1284*BG1284+BD1284*BH1287+BE1284*BG1287)</f>
        <v>0</v>
      </c>
      <c r="BN1284" s="22">
        <f t="shared" ref="BN1284" si="12807">BB1284*BI1284+BD1284*BI1287-BC1284*BJ1284-BE1284*BJ1287</f>
        <v>0</v>
      </c>
      <c r="BO1284" s="23">
        <f t="shared" ref="BO1284" si="12808">(BB1284*BJ1284+BC1284*BI1284+BD1284*BJ1287+BE1284*BI1287)</f>
        <v>-8.046531582770351</v>
      </c>
      <c r="BQ1284" s="27">
        <f t="shared" ref="BQ1284" si="12809">20*LOG((2*$BL$8)/(($BL$8*BL1284+BN1284+$BL$8*BL1287+BN1287)^2+($BL$8*BM1284+BO1284+$BL$8*BM1287+BO1287)^2)^0.5)</f>
        <v>-12.269925232540331</v>
      </c>
      <c r="BS1284" s="64">
        <f t="shared" ref="BS1284" si="12810">((BL1284^2+BM1284^2)/(BL1287^2+BM1287^2))^0.5</f>
        <v>7.4098734086249713</v>
      </c>
      <c r="BT1284" s="4"/>
      <c r="BU1284" s="28"/>
      <c r="BV1284" s="28"/>
      <c r="BW1284" s="28"/>
      <c r="BX1284" s="28"/>
    </row>
    <row r="1285" spans="2:76" ht="18.649999999999999" customHeight="1" thickBot="1">
      <c r="D1285" s="25"/>
      <c r="E1285" s="10"/>
      <c r="F1285" s="10"/>
      <c r="G1285" s="31"/>
      <c r="I1285" s="29"/>
      <c r="L1285" s="30"/>
      <c r="N1285" s="29"/>
      <c r="Q1285" s="30"/>
      <c r="S1285" s="29"/>
      <c r="V1285" s="30"/>
      <c r="X1285" s="29"/>
      <c r="AA1285" s="30"/>
      <c r="AC1285" s="29"/>
      <c r="AF1285" s="30"/>
      <c r="AH1285" s="29"/>
      <c r="AK1285" s="30"/>
      <c r="AM1285" s="29"/>
      <c r="AP1285" s="30"/>
      <c r="AR1285" s="29"/>
      <c r="AU1285" s="30"/>
      <c r="AW1285" s="29"/>
      <c r="AZ1285" s="30"/>
      <c r="BB1285" s="29"/>
      <c r="BE1285" s="30"/>
      <c r="BG1285" s="29"/>
      <c r="BJ1285" s="30"/>
      <c r="BL1285" s="29"/>
      <c r="BO1285" s="30"/>
      <c r="BS1285" s="65"/>
      <c r="BT1285" s="65"/>
      <c r="BU1285" s="28"/>
      <c r="BV1285" s="28"/>
      <c r="BW1285" s="28"/>
      <c r="BX1285" s="28"/>
    </row>
    <row r="1286" spans="2:76" ht="18.649999999999999" customHeight="1" thickBot="1">
      <c r="D1286" s="254" t="s">
        <v>24</v>
      </c>
      <c r="E1286" s="255"/>
      <c r="F1286" s="256" t="s">
        <v>25</v>
      </c>
      <c r="G1286" s="257"/>
      <c r="H1286" s="123"/>
      <c r="I1286" s="242" t="s">
        <v>4</v>
      </c>
      <c r="J1286" s="243"/>
      <c r="K1286" s="244" t="s">
        <v>5</v>
      </c>
      <c r="L1286" s="245"/>
      <c r="M1286" s="123"/>
      <c r="N1286" s="242" t="s">
        <v>6</v>
      </c>
      <c r="O1286" s="243"/>
      <c r="P1286" s="244" t="s">
        <v>7</v>
      </c>
      <c r="Q1286" s="245"/>
      <c r="R1286" s="123"/>
      <c r="S1286" s="242" t="s">
        <v>34</v>
      </c>
      <c r="T1286" s="243"/>
      <c r="U1286" s="244" t="s">
        <v>35</v>
      </c>
      <c r="V1286" s="245"/>
      <c r="W1286" s="123"/>
      <c r="X1286" s="242" t="s">
        <v>47</v>
      </c>
      <c r="Y1286" s="243"/>
      <c r="Z1286" s="244" t="s">
        <v>48</v>
      </c>
      <c r="AA1286" s="245"/>
      <c r="AB1286" s="127"/>
      <c r="AC1286" s="242" t="s">
        <v>63</v>
      </c>
      <c r="AD1286" s="243"/>
      <c r="AE1286" s="244" t="s">
        <v>8</v>
      </c>
      <c r="AF1286" s="245"/>
      <c r="AG1286" s="123"/>
      <c r="AH1286" s="242" t="s">
        <v>78</v>
      </c>
      <c r="AI1286" s="243"/>
      <c r="AJ1286" s="244" t="s">
        <v>79</v>
      </c>
      <c r="AK1286" s="245"/>
      <c r="AL1286" s="127"/>
      <c r="AM1286" s="242" t="s">
        <v>67</v>
      </c>
      <c r="AN1286" s="243"/>
      <c r="AO1286" s="244" t="s">
        <v>66</v>
      </c>
      <c r="AP1286" s="245"/>
      <c r="AQ1286" s="123"/>
      <c r="AR1286" s="242" t="s">
        <v>83</v>
      </c>
      <c r="AS1286" s="243"/>
      <c r="AT1286" s="244" t="s">
        <v>82</v>
      </c>
      <c r="AU1286" s="245"/>
      <c r="AV1286" s="127"/>
      <c r="AW1286" s="242" t="s">
        <v>71</v>
      </c>
      <c r="AX1286" s="243"/>
      <c r="AY1286" s="244" t="s">
        <v>70</v>
      </c>
      <c r="AZ1286" s="245"/>
      <c r="BA1286" s="123"/>
      <c r="BB1286" s="124" t="s">
        <v>87</v>
      </c>
      <c r="BC1286" s="125"/>
      <c r="BD1286" s="122" t="s">
        <v>86</v>
      </c>
      <c r="BE1286" s="126"/>
      <c r="BF1286" s="127"/>
      <c r="BG1286" s="242" t="s">
        <v>74</v>
      </c>
      <c r="BH1286" s="243"/>
      <c r="BI1286" s="244" t="s">
        <v>75</v>
      </c>
      <c r="BJ1286" s="245"/>
      <c r="BK1286" s="123"/>
      <c r="BL1286" s="242" t="s">
        <v>91</v>
      </c>
      <c r="BM1286" s="243"/>
      <c r="BN1286" s="244" t="s">
        <v>90</v>
      </c>
      <c r="BO1286" s="245"/>
      <c r="BP1286" s="123"/>
      <c r="BQ1286" s="35" t="s">
        <v>166</v>
      </c>
      <c r="BS1286" s="66" t="s">
        <v>121</v>
      </c>
      <c r="BT1286" s="65"/>
      <c r="BU1286" s="28"/>
      <c r="BV1286" s="28"/>
      <c r="BW1286" s="28"/>
      <c r="BX1286" s="28"/>
    </row>
    <row r="1287" spans="2:76" ht="18.649999999999999" customHeight="1" thickTop="1" thickBot="1">
      <c r="D1287" s="15">
        <v>0</v>
      </c>
      <c r="E1287" s="145">
        <f t="shared" ref="E1287" si="12811">(1/$E$8)*SIN($B1284*$F$8)</f>
        <v>0.31014382379269195</v>
      </c>
      <c r="F1287" s="15">
        <f t="shared" ref="F1287" si="12812">COS($F$8*$B1284)</f>
        <v>0.36646592893368496</v>
      </c>
      <c r="G1287" s="37">
        <v>0</v>
      </c>
      <c r="I1287" s="21">
        <v>0</v>
      </c>
      <c r="J1287" s="24">
        <f t="shared" ref="J1287" si="12813">(TAN($K$8*$B1284))/$J$8</f>
        <v>-0.44719040177548069</v>
      </c>
      <c r="K1287" s="22">
        <v>1</v>
      </c>
      <c r="L1287" s="23">
        <v>0</v>
      </c>
      <c r="N1287" s="21">
        <f t="shared" ref="N1287" si="12814">D1287*I1284+F1287*I1287-E1287*J1284-G1287*J1287</f>
        <v>0</v>
      </c>
      <c r="O1287" s="24">
        <f t="shared" ref="O1287" si="12815">(D1287*J1284+E1287*I1284+F1287*J1287+G1287*I1287)</f>
        <v>0.14626377779581262</v>
      </c>
      <c r="P1287" s="22">
        <f t="shared" ref="P1287" si="12816">D1287*K1284+F1287*K1287-E1287*L1284-G1287*L1287</f>
        <v>0.36646592893368496</v>
      </c>
      <c r="Q1287" s="23">
        <f t="shared" ref="Q1287" si="12817">(D1287*L1284+E1287*K1284+F1287*L1287+G1287*K1287)</f>
        <v>0</v>
      </c>
      <c r="S1287" s="15">
        <v>0</v>
      </c>
      <c r="T1287" s="145">
        <f t="shared" ref="T1287" si="12818">(1/$T$8)*SIN($B1284*$U$8)</f>
        <v>0.28998611387072881</v>
      </c>
      <c r="U1287" s="15">
        <f t="shared" ref="U1287" si="12819">COS($U$8*$B1284)</f>
        <v>-0.4931252212768823</v>
      </c>
      <c r="V1287" s="37">
        <v>0</v>
      </c>
      <c r="X1287" s="21">
        <f t="shared" ref="X1287" si="12820">N1287*S1284+P1287*S1287-O1287*T1284-Q1287*T1287</f>
        <v>0</v>
      </c>
      <c r="Y1287" s="24">
        <f t="shared" ref="Y1287" si="12821">(N1287*T1284+O1287*S1284+P1287*T1287+Q1287*S1287)</f>
        <v>3.4143672807153136E-2</v>
      </c>
      <c r="Z1287" s="22">
        <f t="shared" ref="Z1287" si="12822">N1287*U1284+P1287*U1287-O1287*V1284-Q1287*V1287</f>
        <v>-0.5624437730033971</v>
      </c>
      <c r="AA1287" s="23">
        <f t="shared" ref="AA1287" si="12823">(N1287*V1284+O1287*U1284+P1287*V1287+Q1287*U1287)</f>
        <v>0</v>
      </c>
      <c r="AB1287" s="8"/>
      <c r="AC1287" s="21">
        <v>0</v>
      </c>
      <c r="AD1287" s="24">
        <f t="shared" ref="AD1287" si="12824">(TAN($AE$8*$B1284))/$AD$8</f>
        <v>-0.13242814582126358</v>
      </c>
      <c r="AE1287" s="22">
        <v>1</v>
      </c>
      <c r="AF1287" s="23">
        <v>0</v>
      </c>
      <c r="AH1287" s="21">
        <f t="shared" ref="AH1287" si="12825">X1287*AC1284+Z1287*AC1287-Y1287*AD1284-AA1287*AD1287</f>
        <v>0</v>
      </c>
      <c r="AI1287" s="24">
        <f t="shared" ref="AI1287" si="12826">(X1287*AD1284+Y1287*AC1284+Z1287*AD1287+AA1287*AC1287)</f>
        <v>0.10862705879470869</v>
      </c>
      <c r="AJ1287" s="22">
        <f t="shared" ref="AJ1287" si="12827">X1287*AE1284+Z1287*AE1287-Y1287*AF1284-AA1287*AF1287</f>
        <v>-0.5624437730033971</v>
      </c>
      <c r="AK1287" s="23">
        <f t="shared" ref="AK1287" si="12828">(X1287*AF1284+Y1287*AE1284+Z1287*AF1287+AA1287*AE1287)</f>
        <v>0</v>
      </c>
      <c r="AL1287" s="8"/>
      <c r="AM1287" s="15">
        <v>0</v>
      </c>
      <c r="AN1287" s="85">
        <f t="shared" ref="AN1287" si="12829">(1/$AN$8)*SIN($B1284*$AO$8)</f>
        <v>0.28998611387072881</v>
      </c>
      <c r="AO1287" s="25">
        <f t="shared" ref="AO1287" si="12830">COS($AO$8*$B1284)</f>
        <v>-0.4931252212768823</v>
      </c>
      <c r="AP1287" s="37">
        <v>0</v>
      </c>
      <c r="AR1287" s="21">
        <f t="shared" ref="AR1287" si="12831">AH1287*AM1284+AJ1287*AM1287-AI1287*AN1284-AK1287*AN1287</f>
        <v>0</v>
      </c>
      <c r="AS1287" s="24">
        <f t="shared" ref="AS1287" si="12832">(AH1287*AN1284+AI1287*AM1284+AJ1287*AN1287+AK1287*AM1287)</f>
        <v>-0.21666762640884307</v>
      </c>
      <c r="AT1287" s="22">
        <f t="shared" ref="AT1287" si="12833">AH1287*AO1284+AJ1287*AO1287-AI1287*AP1284-AK1287*AP1287</f>
        <v>-6.1478377516580029E-3</v>
      </c>
      <c r="AU1287" s="23">
        <f t="shared" ref="AU1287" si="12834">(AH1287*AP1284+AI1287*AO1284+AJ1287*AP1287+AK1287*AO1287)</f>
        <v>0</v>
      </c>
      <c r="AV1287" s="8"/>
      <c r="AW1287" s="21">
        <v>0</v>
      </c>
      <c r="AX1287" s="24">
        <f t="shared" ref="AX1287" si="12835">(TAN($AY$8*$B1284))/$AX$8</f>
        <v>-0.44719040177548069</v>
      </c>
      <c r="AY1287" s="22">
        <v>1</v>
      </c>
      <c r="AZ1287" s="23">
        <v>0</v>
      </c>
      <c r="BB1287" s="21">
        <f t="shared" ref="BB1287" si="12836">AR1287*AW1284+AT1287*AW1287-AS1287*AX1284-AU1287*AX1287</f>
        <v>0</v>
      </c>
      <c r="BC1287" s="24">
        <f t="shared" ref="BC1287" si="12837">(AR1287*AX1284+AS1287*AW1284+AT1287*AX1287+AU1287*AW1287)</f>
        <v>-0.21391837237462866</v>
      </c>
      <c r="BD1287" s="22">
        <f t="shared" ref="BD1287" si="12838">AR1287*AY1284+AT1287*AY1287-AS1287*AZ1284-AU1287*AZ1287</f>
        <v>-6.1478377516580029E-3</v>
      </c>
      <c r="BE1287" s="23">
        <f t="shared" ref="BE1287" si="12839">(AR1287*AZ1284+AS1287*AY1284+AT1287*AZ1287+AU1287*AY1287)</f>
        <v>0</v>
      </c>
      <c r="BF1287" s="8"/>
      <c r="BG1287" s="15">
        <v>0</v>
      </c>
      <c r="BH1287" s="85">
        <f t="shared" ref="BH1287" si="12840">(1/$BH$8)*SIN($B1284*$BI$8)</f>
        <v>0.3101485438895803</v>
      </c>
      <c r="BI1287" s="25">
        <f t="shared" ref="BI1287" si="12841">COS($BI$8*$B1284)</f>
        <v>0.36642997490456169</v>
      </c>
      <c r="BJ1287" s="37">
        <v>0</v>
      </c>
      <c r="BL1287" s="21">
        <f t="shared" ref="BL1287" si="12842">BB1287*BG1284+BD1287*BG1287-BC1287*BH1284-BE1287*BH1287</f>
        <v>0</v>
      </c>
      <c r="BM1287" s="24">
        <f t="shared" ref="BM1287" si="12843">(BB1287*BH1284+BC1287*BG1284+BD1287*BH1287+BE1287*BG1287)</f>
        <v>-8.0292846747605992E-2</v>
      </c>
      <c r="BN1287" s="22">
        <f t="shared" ref="BN1287" si="12844">BB1287*BI1284+BD1287*BI1287-BC1287*BJ1284-BE1287*BJ1287</f>
        <v>0.59486549329592342</v>
      </c>
      <c r="BO1287" s="23">
        <f t="shared" ref="BO1287" si="12845">(BB1287*BJ1284+BC1287*BI1284+BD1287*BJ1287+BE1287*BI1287)</f>
        <v>0</v>
      </c>
      <c r="BQ1287" s="38">
        <f t="shared" ref="BQ1287" si="12846">(180/PI())*ATAN(-1*(($BL$8*BM1284+BO1284+$BL$8*BM1287+BO1287)/($BL$8*BL1284+BN1284+$BL$8*BL1287+BN1287)))</f>
        <v>81.67066422151737</v>
      </c>
      <c r="BS1287" s="67">
        <f t="shared" ref="BS1287" si="12847">20*LOG(((($BL$8*BL1284+BN1284-$BL$8*BL1287-BN1287)^2+($BL$8*BM1284+BO1284-$BL$8*BM1287-BO1287)^2)/(($BL$8*BL1284+BN1284+$BL$8*BL1287+BN1287)^2+($BL$8*BM1284+BO1284+$BL$8*BM1287+BO1287)^2))^0.5)</f>
        <v>-0.26545879698174285</v>
      </c>
      <c r="BT1287" s="65"/>
      <c r="BU1287" s="28"/>
      <c r="BV1287" s="28"/>
      <c r="BW1287" s="28"/>
      <c r="BX1287" s="28"/>
    </row>
    <row r="1288" spans="2:76" ht="18.649999999999999" customHeight="1">
      <c r="BS1288" s="32"/>
    </row>
    <row r="1289" spans="2:76" ht="18.649999999999999" customHeight="1" thickBot="1">
      <c r="D1289" s="8"/>
      <c r="E1289" s="8" t="s">
        <v>93</v>
      </c>
      <c r="F1289" s="8"/>
      <c r="G1289" s="8"/>
      <c r="H1289" s="8"/>
      <c r="I1289" s="8"/>
      <c r="J1289" s="8" t="s">
        <v>94</v>
      </c>
      <c r="K1289" s="8"/>
      <c r="L1289" s="8"/>
      <c r="M1289" s="8"/>
      <c r="N1289" s="8"/>
      <c r="O1289" s="8" t="s">
        <v>95</v>
      </c>
      <c r="P1289" s="8"/>
      <c r="Q1289" s="8"/>
      <c r="R1289" s="8"/>
      <c r="S1289" s="8"/>
      <c r="T1289" s="8" t="s">
        <v>96</v>
      </c>
      <c r="U1289" s="8"/>
      <c r="V1289" s="8"/>
      <c r="W1289" s="8"/>
      <c r="X1289" s="8"/>
      <c r="Y1289" s="8" t="s">
        <v>97</v>
      </c>
      <c r="Z1289" s="8"/>
      <c r="AA1289" s="8"/>
      <c r="AB1289" s="8"/>
      <c r="AC1289" s="8"/>
      <c r="AD1289" s="8" t="s">
        <v>98</v>
      </c>
      <c r="AE1289" s="8"/>
      <c r="AF1289" s="8"/>
      <c r="AG1289" s="8"/>
      <c r="AH1289" s="8"/>
      <c r="AI1289" s="8" t="s">
        <v>99</v>
      </c>
      <c r="AJ1289" s="8"/>
      <c r="AK1289" s="8"/>
      <c r="AL1289" s="8"/>
      <c r="AM1289" s="8"/>
      <c r="AN1289" s="8" t="s">
        <v>96</v>
      </c>
      <c r="AO1289" s="8"/>
      <c r="AP1289" s="8"/>
      <c r="AQ1289" s="8"/>
      <c r="AR1289" s="8"/>
      <c r="AS1289" s="8" t="s">
        <v>100</v>
      </c>
      <c r="AT1289" s="8"/>
      <c r="AU1289" s="8"/>
      <c r="AV1289" s="8"/>
      <c r="AW1289" s="8"/>
      <c r="AX1289" s="8" t="s">
        <v>94</v>
      </c>
      <c r="AY1289" s="8"/>
      <c r="AZ1289" s="8"/>
      <c r="BA1289" s="8"/>
      <c r="BB1289" s="8"/>
      <c r="BC1289" s="8" t="s">
        <v>101</v>
      </c>
      <c r="BD1289" s="8"/>
      <c r="BE1289" s="8"/>
      <c r="BF1289" s="8"/>
      <c r="BG1289" s="8"/>
      <c r="BH1289" s="8" t="s">
        <v>96</v>
      </c>
      <c r="BI1289" s="8"/>
      <c r="BJ1289" s="8"/>
      <c r="BK1289" s="8"/>
      <c r="BL1289" s="8"/>
      <c r="BM1289" s="8" t="s">
        <v>102</v>
      </c>
      <c r="BN1289" s="8"/>
      <c r="BO1289" s="8"/>
      <c r="BP1289" s="8"/>
    </row>
    <row r="1290" spans="2:76" ht="18.649999999999999" customHeight="1" thickBot="1">
      <c r="B1290" s="16"/>
      <c r="D1290" s="250" t="s">
        <v>22</v>
      </c>
      <c r="E1290" s="251"/>
      <c r="F1290" s="252" t="s">
        <v>23</v>
      </c>
      <c r="G1290" s="253"/>
      <c r="H1290" s="123"/>
      <c r="I1290" s="242" t="s">
        <v>1</v>
      </c>
      <c r="J1290" s="243"/>
      <c r="K1290" s="244" t="s">
        <v>2</v>
      </c>
      <c r="L1290" s="245"/>
      <c r="M1290" s="123"/>
      <c r="N1290" s="242" t="s">
        <v>43</v>
      </c>
      <c r="O1290" s="243"/>
      <c r="P1290" s="244" t="s">
        <v>44</v>
      </c>
      <c r="Q1290" s="245"/>
      <c r="R1290" s="123"/>
      <c r="S1290" s="242" t="s">
        <v>32</v>
      </c>
      <c r="T1290" s="243"/>
      <c r="U1290" s="244" t="s">
        <v>33</v>
      </c>
      <c r="V1290" s="245"/>
      <c r="W1290" s="123"/>
      <c r="X1290" s="242" t="s">
        <v>45</v>
      </c>
      <c r="Y1290" s="243"/>
      <c r="Z1290" s="244" t="s">
        <v>46</v>
      </c>
      <c r="AA1290" s="245"/>
      <c r="AB1290" s="127"/>
      <c r="AC1290" s="242" t="s">
        <v>62</v>
      </c>
      <c r="AD1290" s="243"/>
      <c r="AE1290" s="244" t="s">
        <v>3</v>
      </c>
      <c r="AF1290" s="245"/>
      <c r="AG1290" s="123"/>
      <c r="AH1290" s="242" t="s">
        <v>76</v>
      </c>
      <c r="AI1290" s="243"/>
      <c r="AJ1290" s="244" t="s">
        <v>77</v>
      </c>
      <c r="AK1290" s="245"/>
      <c r="AL1290" s="127"/>
      <c r="AM1290" s="242" t="s">
        <v>64</v>
      </c>
      <c r="AN1290" s="243"/>
      <c r="AO1290" s="244" t="s">
        <v>65</v>
      </c>
      <c r="AP1290" s="245"/>
      <c r="AQ1290" s="123"/>
      <c r="AR1290" s="242" t="s">
        <v>80</v>
      </c>
      <c r="AS1290" s="243"/>
      <c r="AT1290" s="244" t="s">
        <v>81</v>
      </c>
      <c r="AU1290" s="245"/>
      <c r="AV1290" s="127"/>
      <c r="AW1290" s="242" t="s">
        <v>68</v>
      </c>
      <c r="AX1290" s="243"/>
      <c r="AY1290" s="244" t="s">
        <v>69</v>
      </c>
      <c r="AZ1290" s="245"/>
      <c r="BA1290" s="123"/>
      <c r="BB1290" s="246" t="s">
        <v>84</v>
      </c>
      <c r="BC1290" s="247"/>
      <c r="BD1290" s="248" t="s">
        <v>85</v>
      </c>
      <c r="BE1290" s="249"/>
      <c r="BF1290" s="127"/>
      <c r="BG1290" s="242" t="s">
        <v>72</v>
      </c>
      <c r="BH1290" s="243"/>
      <c r="BI1290" s="244" t="s">
        <v>73</v>
      </c>
      <c r="BJ1290" s="245"/>
      <c r="BK1290" s="123"/>
      <c r="BL1290" s="242" t="s">
        <v>88</v>
      </c>
      <c r="BM1290" s="243"/>
      <c r="BN1290" s="244" t="s">
        <v>89</v>
      </c>
      <c r="BO1290" s="245"/>
      <c r="BP1290" s="123"/>
      <c r="BQ1290" s="19" t="s">
        <v>165</v>
      </c>
      <c r="BS1290" s="63" t="s">
        <v>120</v>
      </c>
      <c r="BT1290" s="4"/>
      <c r="BU1290" s="28"/>
      <c r="BV1290" s="28"/>
      <c r="BW1290" s="28"/>
      <c r="BX1290" s="28"/>
    </row>
    <row r="1291" spans="2:76" ht="18.649999999999999" customHeight="1" thickTop="1" thickBot="1">
      <c r="B1291" s="39">
        <v>3.62</v>
      </c>
      <c r="D1291" s="25">
        <f t="shared" ref="D1291" si="12848">COS($F$8*$B1291)</f>
        <v>0.36027781746355603</v>
      </c>
      <c r="E1291" s="26">
        <v>0</v>
      </c>
      <c r="F1291" s="10">
        <v>0</v>
      </c>
      <c r="G1291" s="85">
        <f t="shared" ref="G1291" si="12849">$E$8*SIN($B1291*$F$8)</f>
        <v>2.7985351611500739</v>
      </c>
      <c r="I1291" s="21">
        <v>1</v>
      </c>
      <c r="J1291" s="24">
        <v>0</v>
      </c>
      <c r="K1291" s="22">
        <v>0</v>
      </c>
      <c r="L1291" s="23">
        <v>0</v>
      </c>
      <c r="N1291" s="21">
        <f t="shared" ref="N1291" si="12850">D1291*I1291+F1291*I1294-E1291*J1291-G1291*J1294</f>
        <v>1.5428744157457781</v>
      </c>
      <c r="O1291" s="24">
        <f t="shared" ref="O1291" si="12851">(D1291*J1291+E1291*I1291+F1291*J1294+G1291*I1294)</f>
        <v>0</v>
      </c>
      <c r="P1291" s="22">
        <f t="shared" ref="P1291" si="12852">D1291*K1291+F1291*K1294-E1291*L1291-G1291*L1294</f>
        <v>0</v>
      </c>
      <c r="Q1291" s="23">
        <f t="shared" ref="Q1291" si="12853">(D1291*L1291+E1291*K1291+F1291*L1294+G1291*K1294)</f>
        <v>2.7985351611500739</v>
      </c>
      <c r="S1291" s="25">
        <f t="shared" ref="S1291" si="12854">COS($U$8*$B1291)</f>
        <v>-0.50317601221329988</v>
      </c>
      <c r="T1291" s="26">
        <v>0</v>
      </c>
      <c r="U1291" s="10">
        <v>0</v>
      </c>
      <c r="V1291" s="85">
        <f t="shared" ref="V1291" si="12855">$T$8*SIN($B1291*$U$8)</f>
        <v>2.5925518522486852</v>
      </c>
      <c r="X1291" s="21">
        <f t="shared" ref="X1291" si="12856">N1291*S1291+P1291*S1294-O1291*T1291-Q1291*T1294</f>
        <v>-1.5824871198189632</v>
      </c>
      <c r="Y1291" s="24">
        <f t="shared" ref="Y1291" si="12857">(N1291*T1291+O1291*S1291+P1291*T1294+Q1291*S1294)</f>
        <v>0</v>
      </c>
      <c r="Z1291" s="22">
        <f t="shared" ref="Z1291" si="12858">N1291*U1291+P1291*U1294-O1291*V1291-Q1291*V1294</f>
        <v>0</v>
      </c>
      <c r="AA1291" s="23">
        <f t="shared" ref="AA1291" si="12859">(N1291*V1291+O1291*U1291+P1291*V1294+Q1291*U1294)</f>
        <v>2.5918261619026266</v>
      </c>
      <c r="AB1291" s="8"/>
      <c r="AC1291" s="21">
        <v>1</v>
      </c>
      <c r="AD1291" s="24">
        <v>0</v>
      </c>
      <c r="AE1291" s="22">
        <v>0</v>
      </c>
      <c r="AF1291" s="23">
        <v>0</v>
      </c>
      <c r="AH1291" s="21">
        <f t="shared" ref="AH1291" si="12860">X1291*AC1291+Z1291*AC1294-Y1291*AD1291-AA1291*AD1294</f>
        <v>-1.3024235270732203</v>
      </c>
      <c r="AI1291" s="24">
        <f t="shared" ref="AI1291" si="12861">(X1291*AD1291+Y1291*AC1291+Z1291*AD1294+AA1291*AC1294)</f>
        <v>0</v>
      </c>
      <c r="AJ1291" s="22">
        <f t="shared" ref="AJ1291" si="12862">X1291*AE1291+Z1291*AE1294-Y1291*AF1291-AA1291*AF1294</f>
        <v>0</v>
      </c>
      <c r="AK1291" s="23">
        <f t="shared" ref="AK1291" si="12863">(X1291*AF1291+Y1291*AE1291+Z1291*AF1294+AA1291*AE1294)</f>
        <v>2.5918261619026266</v>
      </c>
      <c r="AL1291" s="8"/>
      <c r="AM1291" s="25">
        <f t="shared" ref="AM1291" si="12864">COS($AO$8*$B1291)</f>
        <v>-0.50317601221329988</v>
      </c>
      <c r="AN1291" s="26">
        <v>0</v>
      </c>
      <c r="AO1291" s="10">
        <v>0</v>
      </c>
      <c r="AP1291" s="85">
        <f t="shared" ref="AP1291" si="12865">$AN$8*SIN($B1291*$AO$8)</f>
        <v>2.5925518522486852</v>
      </c>
      <c r="AR1291" s="21">
        <f t="shared" ref="AR1291" si="12866">AH1291*AM1291+AJ1291*AM1294-AI1291*AN1291-AK1291*AN1294</f>
        <v>-9.1256580850877955E-2</v>
      </c>
      <c r="AS1291" s="24">
        <f t="shared" ref="AS1291" si="12867">(AH1291*AN1291+AI1291*AM1291+AJ1291*AN1294+AK1291*AM1294)</f>
        <v>0</v>
      </c>
      <c r="AT1291" s="22">
        <f t="shared" ref="AT1291" si="12868">AH1291*AO1291+AJ1291*AO1294-AI1291*AP1291-AK1291*AP1294</f>
        <v>0</v>
      </c>
      <c r="AU1291" s="23">
        <f t="shared" ref="AU1291" si="12869">(AH1291*AP1291+AI1291*AO1291+AJ1291*AP1294+AK1291*AO1294)</f>
        <v>-4.6807452800222089</v>
      </c>
      <c r="AV1291" s="8"/>
      <c r="AW1291" s="21">
        <v>1</v>
      </c>
      <c r="AX1291" s="24">
        <v>0</v>
      </c>
      <c r="AY1291" s="22">
        <v>0</v>
      </c>
      <c r="AZ1291" s="23">
        <v>0</v>
      </c>
      <c r="BB1291" s="21">
        <f t="shared" ref="BB1291" si="12870">AR1291*AW1291+AT1291*AW1294-AS1291*AX1291-AU1291*AX1294</f>
        <v>-2.069231888227403</v>
      </c>
      <c r="BC1291" s="24">
        <f t="shared" ref="BC1291" si="12871">(AR1291*AX1291+AS1291*AW1291+AT1291*AX1294+AU1291*AW1294)</f>
        <v>0</v>
      </c>
      <c r="BD1291" s="22">
        <f t="shared" ref="BD1291" si="12872">AR1291*AY1291+AT1291*AY1294-AS1291*AZ1291-AU1291*AZ1294</f>
        <v>0</v>
      </c>
      <c r="BE1291" s="23">
        <f t="shared" ref="BE1291" si="12873">(AR1291*AZ1291+AS1291*AY1291+AT1291*AZ1294+AU1291*AY1294)</f>
        <v>-4.6807452800222089</v>
      </c>
      <c r="BF1291" s="8"/>
      <c r="BG1291" s="25">
        <f t="shared" ref="BG1291" si="12874">COS($BI$8*$B1291)</f>
        <v>0.36024156990911976</v>
      </c>
      <c r="BH1291" s="26">
        <v>0</v>
      </c>
      <c r="BI1291" s="10">
        <v>0</v>
      </c>
      <c r="BJ1291" s="85">
        <f t="shared" ref="BJ1291" si="12875">$BH$8*SIN($B1291*$BI$8)</f>
        <v>2.7985771566609907</v>
      </c>
      <c r="BL1291" s="21">
        <f t="shared" ref="BL1291" si="12876">BB1291*BG1291+BD1291*BG1294-BC1291*BH1291-BE1291*BH1294</f>
        <v>0.71006852461438197</v>
      </c>
      <c r="BM1291" s="24">
        <f t="shared" ref="BM1291" si="12877">(BB1291*BH1291+BC1291*BG1291+BD1291*BH1294+BE1291*BG1294)</f>
        <v>0</v>
      </c>
      <c r="BN1291" s="22">
        <f t="shared" ref="BN1291" si="12878">BB1291*BI1291+BD1291*BI1294-BC1291*BJ1291-BE1291*BJ1294</f>
        <v>0</v>
      </c>
      <c r="BO1291" s="23">
        <f t="shared" ref="BO1291" si="12879">(BB1291*BJ1291+BC1291*BI1291+BD1291*BJ1294+BE1291*BI1294)</f>
        <v>-7.4771041222476011</v>
      </c>
      <c r="BQ1291" s="27">
        <f t="shared" ref="BQ1291" si="12880">20*LOG((2*$BL$8)/(($BL$8*BL1291+BN1291+$BL$8*BL1294+BN1294)^2+($BL$8*BM1291+BO1291+$BL$8*BM1294+BO1294)^2)^0.5)</f>
        <v>-11.68200920276754</v>
      </c>
      <c r="BS1291" s="64">
        <f t="shared" ref="BS1291" si="12881">((BL1291^2+BM1291^2)/(BL1294^2+BM1294^2))^0.5</f>
        <v>10.707039074294155</v>
      </c>
      <c r="BT1291" s="4"/>
      <c r="BU1291" s="28"/>
      <c r="BV1291" s="28"/>
      <c r="BW1291" s="28"/>
      <c r="BX1291" s="28"/>
    </row>
    <row r="1292" spans="2:76" ht="18.649999999999999" customHeight="1" thickBot="1">
      <c r="D1292" s="25"/>
      <c r="E1292" s="10"/>
      <c r="F1292" s="10"/>
      <c r="G1292" s="31"/>
      <c r="I1292" s="29"/>
      <c r="L1292" s="30"/>
      <c r="N1292" s="29"/>
      <c r="Q1292" s="30"/>
      <c r="S1292" s="29"/>
      <c r="V1292" s="30"/>
      <c r="X1292" s="29"/>
      <c r="AA1292" s="30"/>
      <c r="AC1292" s="29"/>
      <c r="AF1292" s="30"/>
      <c r="AH1292" s="29"/>
      <c r="AK1292" s="30"/>
      <c r="AM1292" s="29"/>
      <c r="AP1292" s="30"/>
      <c r="AR1292" s="29"/>
      <c r="AU1292" s="30"/>
      <c r="AW1292" s="29"/>
      <c r="AZ1292" s="30"/>
      <c r="BB1292" s="29"/>
      <c r="BE1292" s="30"/>
      <c r="BG1292" s="29"/>
      <c r="BJ1292" s="30"/>
      <c r="BL1292" s="29"/>
      <c r="BO1292" s="30"/>
      <c r="BS1292" s="65"/>
      <c r="BT1292" s="65"/>
      <c r="BU1292" s="28"/>
      <c r="BV1292" s="28"/>
      <c r="BW1292" s="28"/>
      <c r="BX1292" s="28"/>
    </row>
    <row r="1293" spans="2:76" ht="18.649999999999999" customHeight="1" thickBot="1">
      <c r="D1293" s="254" t="s">
        <v>24</v>
      </c>
      <c r="E1293" s="255"/>
      <c r="F1293" s="256" t="s">
        <v>25</v>
      </c>
      <c r="G1293" s="257"/>
      <c r="H1293" s="123"/>
      <c r="I1293" s="242" t="s">
        <v>4</v>
      </c>
      <c r="J1293" s="243"/>
      <c r="K1293" s="244" t="s">
        <v>5</v>
      </c>
      <c r="L1293" s="245"/>
      <c r="M1293" s="123"/>
      <c r="N1293" s="242" t="s">
        <v>6</v>
      </c>
      <c r="O1293" s="243"/>
      <c r="P1293" s="244" t="s">
        <v>7</v>
      </c>
      <c r="Q1293" s="245"/>
      <c r="R1293" s="123"/>
      <c r="S1293" s="242" t="s">
        <v>34</v>
      </c>
      <c r="T1293" s="243"/>
      <c r="U1293" s="244" t="s">
        <v>35</v>
      </c>
      <c r="V1293" s="245"/>
      <c r="W1293" s="123"/>
      <c r="X1293" s="242" t="s">
        <v>47</v>
      </c>
      <c r="Y1293" s="243"/>
      <c r="Z1293" s="244" t="s">
        <v>48</v>
      </c>
      <c r="AA1293" s="245"/>
      <c r="AB1293" s="127"/>
      <c r="AC1293" s="242" t="s">
        <v>63</v>
      </c>
      <c r="AD1293" s="243"/>
      <c r="AE1293" s="244" t="s">
        <v>8</v>
      </c>
      <c r="AF1293" s="245"/>
      <c r="AG1293" s="123"/>
      <c r="AH1293" s="242" t="s">
        <v>78</v>
      </c>
      <c r="AI1293" s="243"/>
      <c r="AJ1293" s="244" t="s">
        <v>79</v>
      </c>
      <c r="AK1293" s="245"/>
      <c r="AL1293" s="127"/>
      <c r="AM1293" s="242" t="s">
        <v>67</v>
      </c>
      <c r="AN1293" s="243"/>
      <c r="AO1293" s="244" t="s">
        <v>66</v>
      </c>
      <c r="AP1293" s="245"/>
      <c r="AQ1293" s="123"/>
      <c r="AR1293" s="242" t="s">
        <v>83</v>
      </c>
      <c r="AS1293" s="243"/>
      <c r="AT1293" s="244" t="s">
        <v>82</v>
      </c>
      <c r="AU1293" s="245"/>
      <c r="AV1293" s="127"/>
      <c r="AW1293" s="242" t="s">
        <v>71</v>
      </c>
      <c r="AX1293" s="243"/>
      <c r="AY1293" s="244" t="s">
        <v>70</v>
      </c>
      <c r="AZ1293" s="245"/>
      <c r="BA1293" s="123"/>
      <c r="BB1293" s="124" t="s">
        <v>87</v>
      </c>
      <c r="BC1293" s="125"/>
      <c r="BD1293" s="122" t="s">
        <v>86</v>
      </c>
      <c r="BE1293" s="126"/>
      <c r="BF1293" s="127"/>
      <c r="BG1293" s="242" t="s">
        <v>74</v>
      </c>
      <c r="BH1293" s="243"/>
      <c r="BI1293" s="244" t="s">
        <v>75</v>
      </c>
      <c r="BJ1293" s="245"/>
      <c r="BK1293" s="123"/>
      <c r="BL1293" s="242" t="s">
        <v>91</v>
      </c>
      <c r="BM1293" s="243"/>
      <c r="BN1293" s="244" t="s">
        <v>90</v>
      </c>
      <c r="BO1293" s="245"/>
      <c r="BP1293" s="123"/>
      <c r="BQ1293" s="35" t="s">
        <v>166</v>
      </c>
      <c r="BS1293" s="66" t="s">
        <v>121</v>
      </c>
      <c r="BT1293" s="65"/>
      <c r="BU1293" s="28"/>
      <c r="BV1293" s="28"/>
      <c r="BW1293" s="28"/>
      <c r="BX1293" s="28"/>
    </row>
    <row r="1294" spans="2:76" ht="18.649999999999999" customHeight="1" thickTop="1" thickBot="1">
      <c r="D1294" s="15">
        <v>0</v>
      </c>
      <c r="E1294" s="145">
        <f t="shared" ref="E1294" si="12882">(1/$E$8)*SIN($B1291*$F$8)</f>
        <v>0.31094835123889708</v>
      </c>
      <c r="F1294" s="15">
        <f t="shared" ref="F1294" si="12883">COS($F$8*$B1291)</f>
        <v>0.36027781746355603</v>
      </c>
      <c r="G1294" s="37">
        <v>0</v>
      </c>
      <c r="I1294" s="21">
        <v>0</v>
      </c>
      <c r="J1294" s="24">
        <f t="shared" ref="J1294" si="12884">(TAN($K$8*$B1291))/$J$8</f>
        <v>-0.42257700196135006</v>
      </c>
      <c r="K1294" s="22">
        <v>1</v>
      </c>
      <c r="L1294" s="23">
        <v>0</v>
      </c>
      <c r="N1294" s="21">
        <f t="shared" ref="N1294" si="12885">D1294*I1291+F1294*I1294-E1294*J1291-G1294*J1294</f>
        <v>0</v>
      </c>
      <c r="O1294" s="24">
        <f t="shared" ref="O1294" si="12886">(D1294*J1291+E1294*I1291+F1294*J1294+G1294*I1294)</f>
        <v>0.15870323126196906</v>
      </c>
      <c r="P1294" s="22">
        <f t="shared" ref="P1294" si="12887">D1294*K1291+F1294*K1294-E1294*L1291-G1294*L1294</f>
        <v>0.36027781746355603</v>
      </c>
      <c r="Q1294" s="23">
        <f t="shared" ref="Q1294" si="12888">(D1294*L1291+E1294*K1291+F1294*L1294+G1294*K1294)</f>
        <v>0</v>
      </c>
      <c r="S1294" s="15">
        <v>0</v>
      </c>
      <c r="T1294" s="145">
        <f t="shared" ref="T1294" si="12889">(1/$T$8)*SIN($B1291*$U$8)</f>
        <v>0.28806131691652059</v>
      </c>
      <c r="U1294" s="15">
        <f t="shared" ref="U1294" si="12890">COS($U$8*$B1291)</f>
        <v>-0.50317601221329988</v>
      </c>
      <c r="V1294" s="37">
        <v>0</v>
      </c>
      <c r="X1294" s="21">
        <f t="shared" ref="X1294" si="12891">N1294*S1291+P1294*S1294-O1294*T1291-Q1294*T1294</f>
        <v>0</v>
      </c>
      <c r="Y1294" s="24">
        <f t="shared" ref="Y1294" si="12892">(N1294*T1291+O1294*S1291+P1294*T1294+Q1294*S1294)</f>
        <v>2.3926443522599067E-2</v>
      </c>
      <c r="Z1294" s="22">
        <f t="shared" ref="Z1294" si="12893">N1294*U1291+P1294*U1294-O1294*V1291-Q1294*V1294</f>
        <v>-0.59272951164629262</v>
      </c>
      <c r="AA1294" s="23">
        <f t="shared" ref="AA1294" si="12894">(N1294*V1291+O1294*U1291+P1294*V1294+Q1294*U1294)</f>
        <v>0</v>
      </c>
      <c r="AB1294" s="8"/>
      <c r="AC1294" s="21">
        <v>0</v>
      </c>
      <c r="AD1294" s="24">
        <f t="shared" ref="AD1294" si="12895">(TAN($AE$8*$B1291))/$AD$8</f>
        <v>-0.10805647263786852</v>
      </c>
      <c r="AE1294" s="22">
        <v>1</v>
      </c>
      <c r="AF1294" s="23">
        <v>0</v>
      </c>
      <c r="AH1294" s="21">
        <f t="shared" ref="AH1294" si="12896">X1294*AC1291+Z1294*AC1294-Y1294*AD1291-AA1294*AD1294</f>
        <v>0</v>
      </c>
      <c r="AI1294" s="24">
        <f t="shared" ref="AI1294" si="12897">(X1294*AD1291+Y1294*AC1291+Z1294*AD1294+AA1294*AC1294)</f>
        <v>8.7974703779463856E-2</v>
      </c>
      <c r="AJ1294" s="22">
        <f t="shared" ref="AJ1294" si="12898">X1294*AE1291+Z1294*AE1294-Y1294*AF1291-AA1294*AF1294</f>
        <v>-0.59272951164629262</v>
      </c>
      <c r="AK1294" s="23">
        <f t="shared" ref="AK1294" si="12899">(X1294*AF1291+Y1294*AE1291+Z1294*AF1294+AA1294*AE1294)</f>
        <v>0</v>
      </c>
      <c r="AL1294" s="8"/>
      <c r="AM1294" s="15">
        <v>0</v>
      </c>
      <c r="AN1294" s="85">
        <f t="shared" ref="AN1294" si="12900">(1/$AN$8)*SIN($B1291*$AO$8)</f>
        <v>0.28806131691652059</v>
      </c>
      <c r="AO1294" s="25">
        <f t="shared" ref="AO1294" si="12901">COS($AO$8*$B1291)</f>
        <v>-0.50317601221329988</v>
      </c>
      <c r="AP1294" s="37">
        <v>0</v>
      </c>
      <c r="AR1294" s="21">
        <f t="shared" ref="AR1294" si="12902">AH1294*AM1291+AJ1294*AM1294-AI1294*AN1291-AK1294*AN1294</f>
        <v>0</v>
      </c>
      <c r="AS1294" s="24">
        <f t="shared" ref="AS1294" si="12903">(AH1294*AN1291+AI1294*AM1291+AJ1294*AN1294+AK1294*AM1294)</f>
        <v>-0.21500920432351411</v>
      </c>
      <c r="AT1294" s="22">
        <f t="shared" ref="AT1294" si="12904">AH1294*AO1291+AJ1294*AO1294-AI1294*AP1291-AK1294*AP1294</f>
        <v>7.0168290756839807E-2</v>
      </c>
      <c r="AU1294" s="23">
        <f t="shared" ref="AU1294" si="12905">(AH1294*AP1291+AI1294*AO1291+AJ1294*AP1294+AK1294*AO1294)</f>
        <v>0</v>
      </c>
      <c r="AV1294" s="8"/>
      <c r="AW1294" s="21">
        <v>0</v>
      </c>
      <c r="AX1294" s="24">
        <f t="shared" ref="AX1294" si="12906">(TAN($AY$8*$B1291))/$AX$8</f>
        <v>-0.42257700196135006</v>
      </c>
      <c r="AY1294" s="22">
        <v>1</v>
      </c>
      <c r="AZ1294" s="23">
        <v>0</v>
      </c>
      <c r="BB1294" s="21">
        <f t="shared" ref="BB1294" si="12907">AR1294*AW1291+AT1294*AW1294-AS1294*AX1291-AU1294*AX1294</f>
        <v>0</v>
      </c>
      <c r="BC1294" s="24">
        <f t="shared" ref="BC1294" si="12908">(AR1294*AX1291+AS1294*AW1291+AT1294*AX1294+AU1294*AW1294)</f>
        <v>-0.24466071026429179</v>
      </c>
      <c r="BD1294" s="22">
        <f t="shared" ref="BD1294" si="12909">AR1294*AY1291+AT1294*AY1294-AS1294*AZ1291-AU1294*AZ1294</f>
        <v>7.0168290756839807E-2</v>
      </c>
      <c r="BE1294" s="23">
        <f t="shared" ref="BE1294" si="12910">(AR1294*AZ1291+AS1294*AY1291+AT1294*AZ1294+AU1294*AY1294)</f>
        <v>0</v>
      </c>
      <c r="BF1294" s="8"/>
      <c r="BG1294" s="15">
        <v>0</v>
      </c>
      <c r="BH1294" s="85">
        <f t="shared" ref="BH1294" si="12911">(1/$BH$8)*SIN($B1291*$BI$8)</f>
        <v>0.31095301740677672</v>
      </c>
      <c r="BI1294" s="25">
        <f t="shared" ref="BI1294" si="12912">COS($BI$8*$B1291)</f>
        <v>0.36024156990911976</v>
      </c>
      <c r="BJ1294" s="37">
        <v>0</v>
      </c>
      <c r="BL1294" s="21">
        <f t="shared" ref="BL1294" si="12913">BB1294*BG1291+BD1294*BG1294-BC1294*BH1291-BE1294*BH1294</f>
        <v>0</v>
      </c>
      <c r="BM1294" s="24">
        <f t="shared" ref="BM1294" si="12914">(BB1294*BH1291+BC1294*BG1291+BD1294*BH1294+BE1294*BG1294)</f>
        <v>-6.6317916623573378E-2</v>
      </c>
      <c r="BN1294" s="22">
        <f t="shared" ref="BN1294" si="12915">BB1294*BI1291+BD1294*BI1294-BC1294*BJ1291-BE1294*BJ1294</f>
        <v>0.70997941009818377</v>
      </c>
      <c r="BO1294" s="23">
        <f t="shared" ref="BO1294" si="12916">(BB1294*BJ1291+BC1294*BI1291+BD1294*BJ1294+BE1294*BI1294)</f>
        <v>0</v>
      </c>
      <c r="BQ1294" s="38">
        <f t="shared" ref="BQ1294" si="12917">(180/PI())*ATAN(-1*(($BL$8*BM1291+BO1291+$BL$8*BM1294+BO1294)/($BL$8*BL1291+BN1291+$BL$8*BL1294+BN1294)))</f>
        <v>79.338847228776245</v>
      </c>
      <c r="BS1294" s="67">
        <f t="shared" ref="BS1294" si="12918">20*LOG(((($BL$8*BL1291+BN1291-$BL$8*BL1294-BN1294)^2+($BL$8*BM1291+BO1291-$BL$8*BM1294-BO1294)^2)/(($BL$8*BL1291+BN1291+$BL$8*BL1294+BN1294)^2+($BL$8*BM1291+BO1291+$BL$8*BM1294+BO1294)^2))^0.5)</f>
        <v>-0.30532342640835575</v>
      </c>
      <c r="BT1294" s="65"/>
      <c r="BU1294" s="28"/>
      <c r="BV1294" s="28"/>
      <c r="BW1294" s="28"/>
      <c r="BX1294" s="28"/>
    </row>
    <row r="1295" spans="2:76" ht="18.649999999999999" customHeight="1">
      <c r="BS1295" s="32"/>
    </row>
    <row r="1296" spans="2:76" ht="18.649999999999999" customHeight="1" thickBot="1">
      <c r="D1296" s="8"/>
      <c r="E1296" s="8" t="s">
        <v>93</v>
      </c>
      <c r="F1296" s="8"/>
      <c r="G1296" s="8"/>
      <c r="H1296" s="8"/>
      <c r="I1296" s="8"/>
      <c r="J1296" s="8" t="s">
        <v>94</v>
      </c>
      <c r="K1296" s="8"/>
      <c r="L1296" s="8"/>
      <c r="M1296" s="8"/>
      <c r="N1296" s="8"/>
      <c r="O1296" s="8" t="s">
        <v>95</v>
      </c>
      <c r="P1296" s="8"/>
      <c r="Q1296" s="8"/>
      <c r="R1296" s="8"/>
      <c r="S1296" s="8"/>
      <c r="T1296" s="8" t="s">
        <v>96</v>
      </c>
      <c r="U1296" s="8"/>
      <c r="V1296" s="8"/>
      <c r="W1296" s="8"/>
      <c r="X1296" s="8"/>
      <c r="Y1296" s="8" t="s">
        <v>97</v>
      </c>
      <c r="Z1296" s="8"/>
      <c r="AA1296" s="8"/>
      <c r="AB1296" s="8"/>
      <c r="AC1296" s="8"/>
      <c r="AD1296" s="8" t="s">
        <v>98</v>
      </c>
      <c r="AE1296" s="8"/>
      <c r="AF1296" s="8"/>
      <c r="AG1296" s="8"/>
      <c r="AH1296" s="8"/>
      <c r="AI1296" s="8" t="s">
        <v>99</v>
      </c>
      <c r="AJ1296" s="8"/>
      <c r="AK1296" s="8"/>
      <c r="AL1296" s="8"/>
      <c r="AM1296" s="8"/>
      <c r="AN1296" s="8" t="s">
        <v>96</v>
      </c>
      <c r="AO1296" s="8"/>
      <c r="AP1296" s="8"/>
      <c r="AQ1296" s="8"/>
      <c r="AR1296" s="8"/>
      <c r="AS1296" s="8" t="s">
        <v>100</v>
      </c>
      <c r="AT1296" s="8"/>
      <c r="AU1296" s="8"/>
      <c r="AV1296" s="8"/>
      <c r="AW1296" s="8"/>
      <c r="AX1296" s="8" t="s">
        <v>94</v>
      </c>
      <c r="AY1296" s="8"/>
      <c r="AZ1296" s="8"/>
      <c r="BA1296" s="8"/>
      <c r="BB1296" s="8"/>
      <c r="BC1296" s="8" t="s">
        <v>101</v>
      </c>
      <c r="BD1296" s="8"/>
      <c r="BE1296" s="8"/>
      <c r="BF1296" s="8"/>
      <c r="BG1296" s="8"/>
      <c r="BH1296" s="8" t="s">
        <v>96</v>
      </c>
      <c r="BI1296" s="8"/>
      <c r="BJ1296" s="8"/>
      <c r="BK1296" s="8"/>
      <c r="BL1296" s="8"/>
      <c r="BM1296" s="8" t="s">
        <v>102</v>
      </c>
      <c r="BN1296" s="8"/>
      <c r="BO1296" s="8"/>
      <c r="BP1296" s="8"/>
    </row>
    <row r="1297" spans="2:76" ht="18.649999999999999" customHeight="1" thickBot="1">
      <c r="B1297" s="16"/>
      <c r="D1297" s="250" t="s">
        <v>22</v>
      </c>
      <c r="E1297" s="251"/>
      <c r="F1297" s="252" t="s">
        <v>23</v>
      </c>
      <c r="G1297" s="253"/>
      <c r="H1297" s="123"/>
      <c r="I1297" s="242" t="s">
        <v>1</v>
      </c>
      <c r="J1297" s="243"/>
      <c r="K1297" s="244" t="s">
        <v>2</v>
      </c>
      <c r="L1297" s="245"/>
      <c r="M1297" s="123"/>
      <c r="N1297" s="242" t="s">
        <v>43</v>
      </c>
      <c r="O1297" s="243"/>
      <c r="P1297" s="244" t="s">
        <v>44</v>
      </c>
      <c r="Q1297" s="245"/>
      <c r="R1297" s="123"/>
      <c r="S1297" s="242" t="s">
        <v>32</v>
      </c>
      <c r="T1297" s="243"/>
      <c r="U1297" s="244" t="s">
        <v>33</v>
      </c>
      <c r="V1297" s="245"/>
      <c r="W1297" s="123"/>
      <c r="X1297" s="242" t="s">
        <v>45</v>
      </c>
      <c r="Y1297" s="243"/>
      <c r="Z1297" s="244" t="s">
        <v>46</v>
      </c>
      <c r="AA1297" s="245"/>
      <c r="AB1297" s="127"/>
      <c r="AC1297" s="242" t="s">
        <v>62</v>
      </c>
      <c r="AD1297" s="243"/>
      <c r="AE1297" s="244" t="s">
        <v>3</v>
      </c>
      <c r="AF1297" s="245"/>
      <c r="AG1297" s="123"/>
      <c r="AH1297" s="242" t="s">
        <v>76</v>
      </c>
      <c r="AI1297" s="243"/>
      <c r="AJ1297" s="244" t="s">
        <v>77</v>
      </c>
      <c r="AK1297" s="245"/>
      <c r="AL1297" s="127"/>
      <c r="AM1297" s="242" t="s">
        <v>64</v>
      </c>
      <c r="AN1297" s="243"/>
      <c r="AO1297" s="244" t="s">
        <v>65</v>
      </c>
      <c r="AP1297" s="245"/>
      <c r="AQ1297" s="123"/>
      <c r="AR1297" s="242" t="s">
        <v>80</v>
      </c>
      <c r="AS1297" s="243"/>
      <c r="AT1297" s="244" t="s">
        <v>81</v>
      </c>
      <c r="AU1297" s="245"/>
      <c r="AV1297" s="127"/>
      <c r="AW1297" s="242" t="s">
        <v>68</v>
      </c>
      <c r="AX1297" s="243"/>
      <c r="AY1297" s="244" t="s">
        <v>69</v>
      </c>
      <c r="AZ1297" s="245"/>
      <c r="BA1297" s="123"/>
      <c r="BB1297" s="246" t="s">
        <v>84</v>
      </c>
      <c r="BC1297" s="247"/>
      <c r="BD1297" s="248" t="s">
        <v>85</v>
      </c>
      <c r="BE1297" s="249"/>
      <c r="BF1297" s="127"/>
      <c r="BG1297" s="242" t="s">
        <v>72</v>
      </c>
      <c r="BH1297" s="243"/>
      <c r="BI1297" s="244" t="s">
        <v>73</v>
      </c>
      <c r="BJ1297" s="245"/>
      <c r="BK1297" s="123"/>
      <c r="BL1297" s="242" t="s">
        <v>88</v>
      </c>
      <c r="BM1297" s="243"/>
      <c r="BN1297" s="244" t="s">
        <v>89</v>
      </c>
      <c r="BO1297" s="245"/>
      <c r="BP1297" s="123"/>
      <c r="BQ1297" s="19" t="s">
        <v>165</v>
      </c>
      <c r="BS1297" s="63" t="s">
        <v>120</v>
      </c>
      <c r="BT1297" s="4"/>
      <c r="BU1297" s="28"/>
      <c r="BV1297" s="28"/>
      <c r="BW1297" s="28"/>
      <c r="BX1297" s="28"/>
    </row>
    <row r="1298" spans="2:76" ht="18.649999999999999" customHeight="1" thickTop="1" thickBot="1">
      <c r="B1298" s="39">
        <v>3.64</v>
      </c>
      <c r="D1298" s="25">
        <f t="shared" ref="D1298" si="12919">COS($F$8*$B1298)</f>
        <v>0.3540738112194699</v>
      </c>
      <c r="E1298" s="26">
        <v>0</v>
      </c>
      <c r="F1298" s="10">
        <v>0</v>
      </c>
      <c r="G1298" s="85">
        <f t="shared" ref="G1298" si="12920">$E$8*SIN($B1298*$F$8)</f>
        <v>2.8056524421026694</v>
      </c>
      <c r="I1298" s="21">
        <v>1</v>
      </c>
      <c r="J1298" s="24">
        <v>0</v>
      </c>
      <c r="K1298" s="22">
        <v>0</v>
      </c>
      <c r="L1298" s="23">
        <v>0</v>
      </c>
      <c r="N1298" s="21">
        <f t="shared" ref="N1298" si="12921">D1298*I1298+F1298*I1301-E1298*J1298-G1298*J1301</f>
        <v>1.4712626145595038</v>
      </c>
      <c r="O1298" s="24">
        <f t="shared" ref="O1298" si="12922">(D1298*J1298+E1298*I1298+F1298*J1301+G1298*I1301)</f>
        <v>0</v>
      </c>
      <c r="P1298" s="22">
        <f t="shared" ref="P1298" si="12923">D1298*K1298+F1298*K1301-E1298*L1298-G1298*L1301</f>
        <v>0</v>
      </c>
      <c r="Q1298" s="23">
        <f t="shared" ref="Q1298" si="12924">(D1298*L1298+E1298*K1298+F1298*L1301+G1298*K1301)</f>
        <v>2.8056524421026694</v>
      </c>
      <c r="S1298" s="25">
        <f t="shared" ref="S1298" si="12925">COS($U$8*$B1298)</f>
        <v>-0.51315919542026112</v>
      </c>
      <c r="T1298" s="26">
        <v>0</v>
      </c>
      <c r="U1298" s="10">
        <v>0</v>
      </c>
      <c r="V1298" s="85">
        <f t="shared" ref="V1298" si="12926">$T$8*SIN($B1298*$U$8)</f>
        <v>2.5748803392392183</v>
      </c>
      <c r="X1298" s="21">
        <f t="shared" ref="X1298" si="12927">N1298*S1298+P1298*S1301-O1298*T1298-Q1298*T1301</f>
        <v>-1.5576829741957827</v>
      </c>
      <c r="Y1298" s="24">
        <f t="shared" ref="Y1298" si="12928">(N1298*T1298+O1298*S1298+P1298*T1301+Q1298*S1301)</f>
        <v>0</v>
      </c>
      <c r="Z1298" s="22">
        <f t="shared" ref="Z1298" si="12929">N1298*U1298+P1298*U1301-O1298*V1298-Q1298*V1301</f>
        <v>0</v>
      </c>
      <c r="AA1298" s="23">
        <f t="shared" ref="AA1298" si="12930">(N1298*V1298+O1298*U1298+P1298*V1301+Q1298*U1301)</f>
        <v>2.3485788302686581</v>
      </c>
      <c r="AB1298" s="8"/>
      <c r="AC1298" s="21">
        <v>1</v>
      </c>
      <c r="AD1298" s="24">
        <v>0</v>
      </c>
      <c r="AE1298" s="22">
        <v>0</v>
      </c>
      <c r="AF1298" s="23">
        <v>0</v>
      </c>
      <c r="AH1298" s="21">
        <f t="shared" ref="AH1298" si="12931">X1298*AC1298+Z1298*AC1301-Y1298*AD1298-AA1298*AD1301</f>
        <v>-1.3609961175633658</v>
      </c>
      <c r="AI1298" s="24">
        <f t="shared" ref="AI1298" si="12932">(X1298*AD1298+Y1298*AC1298+Z1298*AD1301+AA1298*AC1301)</f>
        <v>0</v>
      </c>
      <c r="AJ1298" s="22">
        <f t="shared" ref="AJ1298" si="12933">X1298*AE1298+Z1298*AE1301-Y1298*AF1298-AA1298*AF1301</f>
        <v>0</v>
      </c>
      <c r="AK1298" s="23">
        <f t="shared" ref="AK1298" si="12934">(X1298*AF1298+Y1298*AE1298+Z1298*AF1301+AA1298*AE1301)</f>
        <v>2.3485788302686581</v>
      </c>
      <c r="AL1298" s="8"/>
      <c r="AM1298" s="25">
        <f t="shared" ref="AM1298" si="12935">COS($AO$8*$B1298)</f>
        <v>-0.51315919542026112</v>
      </c>
      <c r="AN1298" s="26">
        <v>0</v>
      </c>
      <c r="AO1298" s="10">
        <v>0</v>
      </c>
      <c r="AP1298" s="85">
        <f t="shared" ref="AP1298" si="12936">$AN$8*SIN($B1298*$AO$8)</f>
        <v>2.5748803392392183</v>
      </c>
      <c r="AR1298" s="21">
        <f t="shared" ref="AR1298" si="12937">AH1298*AM1298+AJ1298*AM1301-AI1298*AN1298-AK1298*AN1301</f>
        <v>2.6484399857559349E-2</v>
      </c>
      <c r="AS1298" s="24">
        <f t="shared" ref="AS1298" si="12938">(AH1298*AN1298+AI1298*AM1298+AJ1298*AN1301+AK1298*AM1301)</f>
        <v>0</v>
      </c>
      <c r="AT1298" s="22">
        <f t="shared" ref="AT1298" si="12939">AH1298*AO1298+AJ1298*AO1301-AI1298*AP1298-AK1298*AP1301</f>
        <v>0</v>
      </c>
      <c r="AU1298" s="23">
        <f t="shared" ref="AU1298" si="12940">(AH1298*AP1298+AI1298*AO1298+AJ1298*AP1301+AK1298*AO1301)</f>
        <v>-4.709596967816541</v>
      </c>
      <c r="AV1298" s="8"/>
      <c r="AW1298" s="21">
        <v>1</v>
      </c>
      <c r="AX1298" s="24">
        <v>0</v>
      </c>
      <c r="AY1298" s="22">
        <v>0</v>
      </c>
      <c r="AZ1298" s="23">
        <v>0</v>
      </c>
      <c r="BB1298" s="21">
        <f t="shared" ref="BB1298" si="12941">AR1298*AW1298+AT1298*AW1301-AS1298*AX1298-AU1298*AX1301</f>
        <v>-1.8488401848032638</v>
      </c>
      <c r="BC1298" s="24">
        <f t="shared" ref="BC1298" si="12942">(AR1298*AX1298+AS1298*AW1298+AT1298*AX1301+AU1298*AW1301)</f>
        <v>0</v>
      </c>
      <c r="BD1298" s="22">
        <f t="shared" ref="BD1298" si="12943">AR1298*AY1298+AT1298*AY1301-AS1298*AZ1298-AU1298*AZ1301</f>
        <v>0</v>
      </c>
      <c r="BE1298" s="23">
        <f t="shared" ref="BE1298" si="12944">(AR1298*AZ1298+AS1298*AY1298+AT1298*AZ1301+AU1298*AY1301)</f>
        <v>-4.709596967816541</v>
      </c>
      <c r="BF1298" s="8"/>
      <c r="BG1298" s="25">
        <f t="shared" ref="BG1298" si="12945">COS($BI$8*$B1298)</f>
        <v>0.35403727071152974</v>
      </c>
      <c r="BH1298" s="26">
        <v>0</v>
      </c>
      <c r="BI1298" s="10">
        <v>0</v>
      </c>
      <c r="BJ1298" s="85">
        <f t="shared" ref="BJ1298" si="12946">$BH$8*SIN($B1298*$BI$8)</f>
        <v>2.8056939424185559</v>
      </c>
      <c r="BL1298" s="21">
        <f t="shared" ref="BL1298" si="12947">BB1298*BG1298+BD1298*BG1301-BC1298*BH1298-BE1298*BH1301</f>
        <v>0.81362918741663759</v>
      </c>
      <c r="BM1298" s="24">
        <f t="shared" ref="BM1298" si="12948">(BB1298*BH1298+BC1298*BG1298+BD1298*BH1301+BE1298*BG1301)</f>
        <v>0</v>
      </c>
      <c r="BN1298" s="22">
        <f t="shared" ref="BN1298" si="12949">BB1298*BI1298+BD1298*BI1301-BC1298*BJ1298-BE1298*BJ1301</f>
        <v>0</v>
      </c>
      <c r="BO1298" s="23">
        <f t="shared" ref="BO1298" si="12950">(BB1298*BJ1298+BC1298*BI1298+BD1298*BJ1301+BE1298*BI1301)</f>
        <v>-6.8546525636395845</v>
      </c>
      <c r="BQ1298" s="27">
        <f t="shared" ref="BQ1298" si="12951">20*LOG((2*$BL$8)/(($BL$8*BL1298+BN1298+$BL$8*BL1301+BN1301)^2+($BL$8*BM1298+BO1298+$BL$8*BM1301+BO1301)^2)^0.5)</f>
        <v>-10.99616280497944</v>
      </c>
      <c r="BS1298" s="64">
        <f t="shared" ref="BS1298" si="12952">((BL1298^2+BM1298^2)/(BL1301^2+BM1301^2))^0.5</f>
        <v>16.496746346390644</v>
      </c>
      <c r="BT1298" s="4"/>
      <c r="BU1298" s="28"/>
      <c r="BV1298" s="28"/>
      <c r="BW1298" s="28"/>
      <c r="BX1298" s="28"/>
    </row>
    <row r="1299" spans="2:76" ht="18.649999999999999" customHeight="1" thickBot="1">
      <c r="D1299" s="25"/>
      <c r="E1299" s="10"/>
      <c r="F1299" s="10"/>
      <c r="G1299" s="31"/>
      <c r="I1299" s="29"/>
      <c r="L1299" s="30"/>
      <c r="N1299" s="29"/>
      <c r="Q1299" s="30"/>
      <c r="S1299" s="29"/>
      <c r="V1299" s="30"/>
      <c r="X1299" s="29"/>
      <c r="AA1299" s="30"/>
      <c r="AC1299" s="29"/>
      <c r="AF1299" s="30"/>
      <c r="AH1299" s="29"/>
      <c r="AK1299" s="30"/>
      <c r="AM1299" s="29"/>
      <c r="AP1299" s="30"/>
      <c r="AR1299" s="29"/>
      <c r="AU1299" s="30"/>
      <c r="AW1299" s="29"/>
      <c r="AZ1299" s="30"/>
      <c r="BB1299" s="29"/>
      <c r="BE1299" s="30"/>
      <c r="BG1299" s="29"/>
      <c r="BJ1299" s="30"/>
      <c r="BL1299" s="29"/>
      <c r="BO1299" s="30"/>
      <c r="BS1299" s="65"/>
      <c r="BT1299" s="65"/>
      <c r="BU1299" s="28"/>
      <c r="BV1299" s="28"/>
      <c r="BW1299" s="28"/>
      <c r="BX1299" s="28"/>
    </row>
    <row r="1300" spans="2:76" ht="18.649999999999999" customHeight="1" thickBot="1">
      <c r="D1300" s="254" t="s">
        <v>24</v>
      </c>
      <c r="E1300" s="255"/>
      <c r="F1300" s="256" t="s">
        <v>25</v>
      </c>
      <c r="G1300" s="257"/>
      <c r="H1300" s="123"/>
      <c r="I1300" s="242" t="s">
        <v>4</v>
      </c>
      <c r="J1300" s="243"/>
      <c r="K1300" s="244" t="s">
        <v>5</v>
      </c>
      <c r="L1300" s="245"/>
      <c r="M1300" s="123"/>
      <c r="N1300" s="242" t="s">
        <v>6</v>
      </c>
      <c r="O1300" s="243"/>
      <c r="P1300" s="244" t="s">
        <v>7</v>
      </c>
      <c r="Q1300" s="245"/>
      <c r="R1300" s="123"/>
      <c r="S1300" s="242" t="s">
        <v>34</v>
      </c>
      <c r="T1300" s="243"/>
      <c r="U1300" s="244" t="s">
        <v>35</v>
      </c>
      <c r="V1300" s="245"/>
      <c r="W1300" s="123"/>
      <c r="X1300" s="242" t="s">
        <v>47</v>
      </c>
      <c r="Y1300" s="243"/>
      <c r="Z1300" s="244" t="s">
        <v>48</v>
      </c>
      <c r="AA1300" s="245"/>
      <c r="AB1300" s="127"/>
      <c r="AC1300" s="242" t="s">
        <v>63</v>
      </c>
      <c r="AD1300" s="243"/>
      <c r="AE1300" s="244" t="s">
        <v>8</v>
      </c>
      <c r="AF1300" s="245"/>
      <c r="AG1300" s="123"/>
      <c r="AH1300" s="242" t="s">
        <v>78</v>
      </c>
      <c r="AI1300" s="243"/>
      <c r="AJ1300" s="244" t="s">
        <v>79</v>
      </c>
      <c r="AK1300" s="245"/>
      <c r="AL1300" s="127"/>
      <c r="AM1300" s="242" t="s">
        <v>67</v>
      </c>
      <c r="AN1300" s="243"/>
      <c r="AO1300" s="244" t="s">
        <v>66</v>
      </c>
      <c r="AP1300" s="245"/>
      <c r="AQ1300" s="123"/>
      <c r="AR1300" s="242" t="s">
        <v>83</v>
      </c>
      <c r="AS1300" s="243"/>
      <c r="AT1300" s="244" t="s">
        <v>82</v>
      </c>
      <c r="AU1300" s="245"/>
      <c r="AV1300" s="127"/>
      <c r="AW1300" s="242" t="s">
        <v>71</v>
      </c>
      <c r="AX1300" s="243"/>
      <c r="AY1300" s="244" t="s">
        <v>70</v>
      </c>
      <c r="AZ1300" s="245"/>
      <c r="BA1300" s="123"/>
      <c r="BB1300" s="124" t="s">
        <v>87</v>
      </c>
      <c r="BC1300" s="125"/>
      <c r="BD1300" s="122" t="s">
        <v>86</v>
      </c>
      <c r="BE1300" s="126"/>
      <c r="BF1300" s="127"/>
      <c r="BG1300" s="242" t="s">
        <v>74</v>
      </c>
      <c r="BH1300" s="243"/>
      <c r="BI1300" s="244" t="s">
        <v>75</v>
      </c>
      <c r="BJ1300" s="245"/>
      <c r="BK1300" s="123"/>
      <c r="BL1300" s="242" t="s">
        <v>91</v>
      </c>
      <c r="BM1300" s="243"/>
      <c r="BN1300" s="244" t="s">
        <v>90</v>
      </c>
      <c r="BO1300" s="245"/>
      <c r="BP1300" s="123"/>
      <c r="BQ1300" s="35" t="s">
        <v>166</v>
      </c>
      <c r="BS1300" s="66" t="s">
        <v>121</v>
      </c>
      <c r="BT1300" s="65"/>
      <c r="BU1300" s="28"/>
      <c r="BV1300" s="28"/>
      <c r="BW1300" s="28"/>
      <c r="BX1300" s="28"/>
    </row>
    <row r="1301" spans="2:76" ht="18.649999999999999" customHeight="1" thickTop="1" thickBot="1">
      <c r="D1301" s="15">
        <v>0</v>
      </c>
      <c r="E1301" s="145">
        <f t="shared" ref="E1301" si="12953">(1/$E$8)*SIN($B1298*$F$8)</f>
        <v>0.31173916023362991</v>
      </c>
      <c r="F1301" s="15">
        <f t="shared" ref="F1301" si="12954">COS($F$8*$B1298)</f>
        <v>0.3540738112194699</v>
      </c>
      <c r="G1301" s="37">
        <v>0</v>
      </c>
      <c r="I1301" s="21">
        <v>0</v>
      </c>
      <c r="J1301" s="24">
        <f t="shared" ref="J1301" si="12955">(TAN($K$8*$B1298))/$J$8</f>
        <v>-0.39819215900554217</v>
      </c>
      <c r="K1301" s="22">
        <v>1</v>
      </c>
      <c r="L1301" s="23">
        <v>0</v>
      </c>
      <c r="N1301" s="21">
        <f t="shared" ref="N1301" si="12956">D1301*I1298+F1301*I1301-E1301*J1298-G1301*J1301</f>
        <v>0</v>
      </c>
      <c r="O1301" s="24">
        <f t="shared" ref="O1301" si="12957">(D1301*J1298+E1301*I1298+F1301*J1301+G1301*I1301)</f>
        <v>0.17074974489682843</v>
      </c>
      <c r="P1301" s="22">
        <f t="shared" ref="P1301" si="12958">D1301*K1298+F1301*K1301-E1301*L1298-G1301*L1301</f>
        <v>0.3540738112194699</v>
      </c>
      <c r="Q1301" s="23">
        <f t="shared" ref="Q1301" si="12959">(D1301*L1298+E1301*K1298+F1301*L1301+G1301*K1301)</f>
        <v>0</v>
      </c>
      <c r="S1301" s="15">
        <v>0</v>
      </c>
      <c r="T1301" s="145">
        <f t="shared" ref="T1301" si="12960">(1/$T$8)*SIN($B1298*$U$8)</f>
        <v>0.28609781547102425</v>
      </c>
      <c r="U1301" s="15">
        <f t="shared" ref="U1301" si="12961">COS($U$8*$B1298)</f>
        <v>-0.51315919542026112</v>
      </c>
      <c r="V1301" s="37">
        <v>0</v>
      </c>
      <c r="X1301" s="21">
        <f t="shared" ref="X1301" si="12962">N1301*S1298+P1301*S1301-O1301*T1298-Q1301*T1301</f>
        <v>0</v>
      </c>
      <c r="Y1301" s="24">
        <f t="shared" ref="Y1301" si="12963">(N1301*T1298+O1301*S1298+P1301*T1301+Q1301*S1301)</f>
        <v>1.3677942195918863E-2</v>
      </c>
      <c r="Z1301" s="22">
        <f t="shared" ref="Z1301" si="12964">N1301*U1298+P1301*U1301-O1301*V1298-Q1301*V1301</f>
        <v>-0.62135639314972413</v>
      </c>
      <c r="AA1301" s="23">
        <f t="shared" ref="AA1301" si="12965">(N1301*V1298+O1301*U1298+P1301*V1301+Q1301*U1301)</f>
        <v>0</v>
      </c>
      <c r="AB1301" s="8"/>
      <c r="AC1301" s="21">
        <v>0</v>
      </c>
      <c r="AD1301" s="24">
        <f t="shared" ref="AD1301" si="12966">(TAN($AE$8*$B1298))/$AD$8</f>
        <v>-8.3747181102674623E-2</v>
      </c>
      <c r="AE1301" s="22">
        <v>1</v>
      </c>
      <c r="AF1301" s="23">
        <v>0</v>
      </c>
      <c r="AH1301" s="21">
        <f t="shared" ref="AH1301" si="12967">X1301*AC1298+Z1301*AC1301-Y1301*AD1298-AA1301*AD1301</f>
        <v>0</v>
      </c>
      <c r="AI1301" s="24">
        <f t="shared" ref="AI1301" si="12968">(X1301*AD1298+Y1301*AC1298+Z1301*AD1301+AA1301*AC1301)</f>
        <v>6.5714788582333511E-2</v>
      </c>
      <c r="AJ1301" s="22">
        <f t="shared" ref="AJ1301" si="12969">X1301*AE1298+Z1301*AE1301-Y1301*AF1298-AA1301*AF1301</f>
        <v>-0.62135639314972413</v>
      </c>
      <c r="AK1301" s="23">
        <f t="shared" ref="AK1301" si="12970">(X1301*AF1298+Y1301*AE1298+Z1301*AF1301+AA1301*AE1301)</f>
        <v>0</v>
      </c>
      <c r="AL1301" s="8"/>
      <c r="AM1301" s="15">
        <v>0</v>
      </c>
      <c r="AN1301" s="85">
        <f t="shared" ref="AN1301" si="12971">(1/$AN$8)*SIN($B1298*$AO$8)</f>
        <v>0.28609781547102425</v>
      </c>
      <c r="AO1301" s="25">
        <f t="shared" ref="AO1301" si="12972">COS($AO$8*$B1298)</f>
        <v>-0.51315919542026112</v>
      </c>
      <c r="AP1301" s="37">
        <v>0</v>
      </c>
      <c r="AR1301" s="21">
        <f t="shared" ref="AR1301" si="12973">AH1301*AM1298+AJ1301*AM1301-AI1301*AN1298-AK1301*AN1301</f>
        <v>0</v>
      </c>
      <c r="AS1301" s="24">
        <f t="shared" ref="AS1301" si="12974">(AH1301*AN1298+AI1301*AM1298+AJ1301*AN1301+AK1301*AM1301)</f>
        <v>-0.21149085474521381</v>
      </c>
      <c r="AT1301" s="22">
        <f t="shared" ref="AT1301" si="12975">AH1301*AO1298+AJ1301*AO1301-AI1301*AP1298-AK1301*AP1301</f>
        <v>0.14964702966003549</v>
      </c>
      <c r="AU1301" s="23">
        <f t="shared" ref="AU1301" si="12976">(AH1301*AP1298+AI1301*AO1298+AJ1301*AP1301+AK1301*AO1301)</f>
        <v>0</v>
      </c>
      <c r="AV1301" s="8"/>
      <c r="AW1301" s="21">
        <v>0</v>
      </c>
      <c r="AX1301" s="24">
        <f t="shared" ref="AX1301" si="12977">(TAN($AY$8*$B1298))/$AX$8</f>
        <v>-0.39819215900554217</v>
      </c>
      <c r="AY1301" s="22">
        <v>1</v>
      </c>
      <c r="AZ1301" s="23">
        <v>0</v>
      </c>
      <c r="BB1301" s="21">
        <f t="shared" ref="BB1301" si="12978">AR1301*AW1298+AT1301*AW1301-AS1301*AX1298-AU1301*AX1301</f>
        <v>0</v>
      </c>
      <c r="BC1301" s="24">
        <f t="shared" ref="BC1301" si="12979">(AR1301*AX1298+AS1301*AW1298+AT1301*AX1301+AU1301*AW1301)</f>
        <v>-0.27107912857430977</v>
      </c>
      <c r="BD1301" s="22">
        <f t="shared" ref="BD1301" si="12980">AR1301*AY1298+AT1301*AY1301-AS1301*AZ1298-AU1301*AZ1301</f>
        <v>0.14964702966003549</v>
      </c>
      <c r="BE1301" s="23">
        <f t="shared" ref="BE1301" si="12981">(AR1301*AZ1298+AS1301*AY1298+AT1301*AZ1301+AU1301*AY1301)</f>
        <v>0</v>
      </c>
      <c r="BF1301" s="8"/>
      <c r="BG1301" s="15">
        <v>0</v>
      </c>
      <c r="BH1301" s="85">
        <f t="shared" ref="BH1301" si="12982">(1/$BH$8)*SIN($B1298*$BI$8)</f>
        <v>0.31174377137983955</v>
      </c>
      <c r="BI1301" s="25">
        <f t="shared" ref="BI1301" si="12983">COS($BI$8*$B1298)</f>
        <v>0.35403727071152974</v>
      </c>
      <c r="BJ1301" s="37">
        <v>0</v>
      </c>
      <c r="BL1301" s="21">
        <f t="shared" ref="BL1301" si="12984">BB1301*BG1298+BD1301*BG1301-BC1301*BH1298-BE1301*BH1301</f>
        <v>0</v>
      </c>
      <c r="BM1301" s="24">
        <f t="shared" ref="BM1301" si="12985">(BB1301*BH1298+BC1301*BG1298+BD1301*BH1301+BE1301*BG1301)</f>
        <v>-4.9320585425298311E-2</v>
      </c>
      <c r="BN1301" s="22">
        <f t="shared" ref="BN1301" si="12986">BB1301*BI1298+BD1301*BI1301-BC1301*BJ1298-BE1301*BJ1301</f>
        <v>0.81354569490796813</v>
      </c>
      <c r="BO1301" s="23">
        <f t="shared" ref="BO1301" si="12987">(BB1301*BJ1298+BC1301*BI1298+BD1301*BJ1301+BE1301*BI1301)</f>
        <v>0</v>
      </c>
      <c r="BQ1301" s="38">
        <f t="shared" ref="BQ1301" si="12988">(180/PI())*ATAN(-1*(($BL$8*BM1298+BO1298+$BL$8*BM1301+BO1301)/($BL$8*BL1298+BN1298+$BL$8*BL1301+BN1301)))</f>
        <v>76.738166776966864</v>
      </c>
      <c r="BS1301" s="67">
        <f t="shared" ref="BS1301" si="12989">20*LOG(((($BL$8*BL1298+BN1298-$BL$8*BL1301-BN1301)^2+($BL$8*BM1298+BO1298-$BL$8*BM1301-BO1301)^2)/(($BL$8*BL1298+BN1298+$BL$8*BL1301+BN1301)^2+($BL$8*BM1298+BO1298+$BL$8*BM1301+BO1301)^2))^0.5)</f>
        <v>-0.35977640076418399</v>
      </c>
      <c r="BT1301" s="65"/>
      <c r="BU1301" s="28"/>
      <c r="BV1301" s="28"/>
      <c r="BW1301" s="28"/>
      <c r="BX1301" s="28"/>
    </row>
    <row r="1302" spans="2:76" ht="18.649999999999999" customHeight="1">
      <c r="BS1302" s="32"/>
    </row>
    <row r="1303" spans="2:76" ht="18.649999999999999" customHeight="1" thickBot="1">
      <c r="D1303" s="8"/>
      <c r="E1303" s="8" t="s">
        <v>93</v>
      </c>
      <c r="F1303" s="8"/>
      <c r="G1303" s="8"/>
      <c r="H1303" s="8"/>
      <c r="I1303" s="8"/>
      <c r="J1303" s="8" t="s">
        <v>94</v>
      </c>
      <c r="K1303" s="8"/>
      <c r="L1303" s="8"/>
      <c r="M1303" s="8"/>
      <c r="N1303" s="8"/>
      <c r="O1303" s="8" t="s">
        <v>95</v>
      </c>
      <c r="P1303" s="8"/>
      <c r="Q1303" s="8"/>
      <c r="R1303" s="8"/>
      <c r="S1303" s="8"/>
      <c r="T1303" s="8" t="s">
        <v>96</v>
      </c>
      <c r="U1303" s="8"/>
      <c r="V1303" s="8"/>
      <c r="W1303" s="8"/>
      <c r="X1303" s="8"/>
      <c r="Y1303" s="8" t="s">
        <v>97</v>
      </c>
      <c r="Z1303" s="8"/>
      <c r="AA1303" s="8"/>
      <c r="AB1303" s="8"/>
      <c r="AC1303" s="8"/>
      <c r="AD1303" s="8" t="s">
        <v>98</v>
      </c>
      <c r="AE1303" s="8"/>
      <c r="AF1303" s="8"/>
      <c r="AG1303" s="8"/>
      <c r="AH1303" s="8"/>
      <c r="AI1303" s="8" t="s">
        <v>99</v>
      </c>
      <c r="AJ1303" s="8"/>
      <c r="AK1303" s="8"/>
      <c r="AL1303" s="8"/>
      <c r="AM1303" s="8"/>
      <c r="AN1303" s="8" t="s">
        <v>96</v>
      </c>
      <c r="AO1303" s="8"/>
      <c r="AP1303" s="8"/>
      <c r="AQ1303" s="8"/>
      <c r="AR1303" s="8"/>
      <c r="AS1303" s="8" t="s">
        <v>100</v>
      </c>
      <c r="AT1303" s="8"/>
      <c r="AU1303" s="8"/>
      <c r="AV1303" s="8"/>
      <c r="AW1303" s="8"/>
      <c r="AX1303" s="8" t="s">
        <v>94</v>
      </c>
      <c r="AY1303" s="8"/>
      <c r="AZ1303" s="8"/>
      <c r="BA1303" s="8"/>
      <c r="BB1303" s="8"/>
      <c r="BC1303" s="8" t="s">
        <v>101</v>
      </c>
      <c r="BD1303" s="8"/>
      <c r="BE1303" s="8"/>
      <c r="BF1303" s="8"/>
      <c r="BG1303" s="8"/>
      <c r="BH1303" s="8" t="s">
        <v>96</v>
      </c>
      <c r="BI1303" s="8"/>
      <c r="BJ1303" s="8"/>
      <c r="BK1303" s="8"/>
      <c r="BL1303" s="8"/>
      <c r="BM1303" s="8" t="s">
        <v>102</v>
      </c>
      <c r="BN1303" s="8"/>
      <c r="BO1303" s="8"/>
      <c r="BP1303" s="8"/>
    </row>
    <row r="1304" spans="2:76" ht="18.649999999999999" customHeight="1" thickBot="1">
      <c r="B1304" s="16"/>
      <c r="D1304" s="250" t="s">
        <v>22</v>
      </c>
      <c r="E1304" s="251"/>
      <c r="F1304" s="252" t="s">
        <v>23</v>
      </c>
      <c r="G1304" s="253"/>
      <c r="H1304" s="123"/>
      <c r="I1304" s="242" t="s">
        <v>1</v>
      </c>
      <c r="J1304" s="243"/>
      <c r="K1304" s="244" t="s">
        <v>2</v>
      </c>
      <c r="L1304" s="245"/>
      <c r="M1304" s="123"/>
      <c r="N1304" s="242" t="s">
        <v>43</v>
      </c>
      <c r="O1304" s="243"/>
      <c r="P1304" s="244" t="s">
        <v>44</v>
      </c>
      <c r="Q1304" s="245"/>
      <c r="R1304" s="123"/>
      <c r="S1304" s="242" t="s">
        <v>32</v>
      </c>
      <c r="T1304" s="243"/>
      <c r="U1304" s="244" t="s">
        <v>33</v>
      </c>
      <c r="V1304" s="245"/>
      <c r="W1304" s="123"/>
      <c r="X1304" s="242" t="s">
        <v>45</v>
      </c>
      <c r="Y1304" s="243"/>
      <c r="Z1304" s="244" t="s">
        <v>46</v>
      </c>
      <c r="AA1304" s="245"/>
      <c r="AB1304" s="127"/>
      <c r="AC1304" s="242" t="s">
        <v>62</v>
      </c>
      <c r="AD1304" s="243"/>
      <c r="AE1304" s="244" t="s">
        <v>3</v>
      </c>
      <c r="AF1304" s="245"/>
      <c r="AG1304" s="123"/>
      <c r="AH1304" s="242" t="s">
        <v>76</v>
      </c>
      <c r="AI1304" s="243"/>
      <c r="AJ1304" s="244" t="s">
        <v>77</v>
      </c>
      <c r="AK1304" s="245"/>
      <c r="AL1304" s="127"/>
      <c r="AM1304" s="242" t="s">
        <v>64</v>
      </c>
      <c r="AN1304" s="243"/>
      <c r="AO1304" s="244" t="s">
        <v>65</v>
      </c>
      <c r="AP1304" s="245"/>
      <c r="AQ1304" s="123"/>
      <c r="AR1304" s="242" t="s">
        <v>80</v>
      </c>
      <c r="AS1304" s="243"/>
      <c r="AT1304" s="244" t="s">
        <v>81</v>
      </c>
      <c r="AU1304" s="245"/>
      <c r="AV1304" s="127"/>
      <c r="AW1304" s="242" t="s">
        <v>68</v>
      </c>
      <c r="AX1304" s="243"/>
      <c r="AY1304" s="244" t="s">
        <v>69</v>
      </c>
      <c r="AZ1304" s="245"/>
      <c r="BA1304" s="123"/>
      <c r="BB1304" s="246" t="s">
        <v>84</v>
      </c>
      <c r="BC1304" s="247"/>
      <c r="BD1304" s="248" t="s">
        <v>85</v>
      </c>
      <c r="BE1304" s="249"/>
      <c r="BF1304" s="127"/>
      <c r="BG1304" s="242" t="s">
        <v>72</v>
      </c>
      <c r="BH1304" s="243"/>
      <c r="BI1304" s="244" t="s">
        <v>73</v>
      </c>
      <c r="BJ1304" s="245"/>
      <c r="BK1304" s="123"/>
      <c r="BL1304" s="242" t="s">
        <v>88</v>
      </c>
      <c r="BM1304" s="243"/>
      <c r="BN1304" s="244" t="s">
        <v>89</v>
      </c>
      <c r="BO1304" s="245"/>
      <c r="BP1304" s="123"/>
      <c r="BQ1304" s="19" t="s">
        <v>165</v>
      </c>
      <c r="BS1304" s="63" t="s">
        <v>120</v>
      </c>
      <c r="BT1304" s="4"/>
      <c r="BU1304" s="28"/>
      <c r="BV1304" s="28"/>
      <c r="BW1304" s="28"/>
      <c r="BX1304" s="28"/>
    </row>
    <row r="1305" spans="2:76" ht="18.649999999999999" customHeight="1" thickTop="1" thickBot="1">
      <c r="B1305" s="39">
        <v>3.66</v>
      </c>
      <c r="D1305" s="25">
        <f t="shared" ref="D1305" si="12990">COS($F$8*$B1305)</f>
        <v>0.34785418391041423</v>
      </c>
      <c r="E1305" s="26">
        <v>0</v>
      </c>
      <c r="F1305" s="10">
        <v>0</v>
      </c>
      <c r="G1305" s="85">
        <f t="shared" ref="G1305" si="12991">$E$8*SIN($B1305*$F$8)</f>
        <v>2.8126459429910793</v>
      </c>
      <c r="I1305" s="21">
        <v>1</v>
      </c>
      <c r="J1305" s="24">
        <v>0</v>
      </c>
      <c r="K1305" s="22">
        <v>0</v>
      </c>
      <c r="L1305" s="23">
        <v>0</v>
      </c>
      <c r="N1305" s="21">
        <f t="shared" ref="N1305" si="12992">D1305*I1305+F1305*I1308-E1305*J1305-G1305*J1308</f>
        <v>1.3998421045686524</v>
      </c>
      <c r="O1305" s="24">
        <f t="shared" ref="O1305" si="12993">(D1305*J1305+E1305*I1305+F1305*J1308+G1305*I1308)</f>
        <v>0</v>
      </c>
      <c r="P1305" s="22">
        <f t="shared" ref="P1305" si="12994">D1305*K1305+F1305*K1308-E1305*L1305-G1305*L1308</f>
        <v>0</v>
      </c>
      <c r="Q1305" s="23">
        <f t="shared" ref="Q1305" si="12995">(D1305*L1305+E1305*K1305+F1305*L1308+G1305*K1308)</f>
        <v>2.8126459429910793</v>
      </c>
      <c r="S1305" s="25">
        <f t="shared" ref="S1305" si="12996">COS($U$8*$B1305)</f>
        <v>-0.5230734295374202</v>
      </c>
      <c r="T1305" s="26">
        <v>0</v>
      </c>
      <c r="U1305" s="10">
        <v>0</v>
      </c>
      <c r="V1305" s="85">
        <f t="shared" ref="V1305" si="12997">$T$8*SIN($B1305*$U$8)</f>
        <v>2.5568628601877834</v>
      </c>
      <c r="X1305" s="21">
        <f t="shared" ref="X1305" si="12998">N1305*S1305+P1305*S1308-O1305*T1305-Q1305*T1308</f>
        <v>-1.531281316057798</v>
      </c>
      <c r="Y1305" s="24">
        <f t="shared" ref="Y1305" si="12999">(N1305*T1305+O1305*S1305+P1305*T1308+Q1305*S1308)</f>
        <v>0</v>
      </c>
      <c r="Z1305" s="22">
        <f t="shared" ref="Z1305" si="13000">N1305*U1305+P1305*U1308-O1305*V1305-Q1305*V1308</f>
        <v>0</v>
      </c>
      <c r="AA1305" s="23">
        <f t="shared" ref="AA1305" si="13001">(N1305*V1305+O1305*U1305+P1305*V1308+Q1305*U1308)</f>
        <v>2.1079839278238355</v>
      </c>
      <c r="AB1305" s="8"/>
      <c r="AC1305" s="21">
        <v>1</v>
      </c>
      <c r="AD1305" s="24">
        <v>0</v>
      </c>
      <c r="AE1305" s="22">
        <v>0</v>
      </c>
      <c r="AF1305" s="23">
        <v>0</v>
      </c>
      <c r="AH1305" s="21">
        <f t="shared" ref="AH1305" si="13002">X1305*AC1305+Z1305*AC1308-Y1305*AD1305-AA1305*AD1308</f>
        <v>-1.4058855154565608</v>
      </c>
      <c r="AI1305" s="24">
        <f t="shared" ref="AI1305" si="13003">(X1305*AD1305+Y1305*AC1305+Z1305*AD1308+AA1305*AC1308)</f>
        <v>0</v>
      </c>
      <c r="AJ1305" s="22">
        <f t="shared" ref="AJ1305" si="13004">X1305*AE1305+Z1305*AE1308-Y1305*AF1305-AA1305*AF1308</f>
        <v>0</v>
      </c>
      <c r="AK1305" s="23">
        <f t="shared" ref="AK1305" si="13005">(X1305*AF1305+Y1305*AE1305+Z1305*AF1308+AA1305*AE1308)</f>
        <v>2.1079839278238355</v>
      </c>
      <c r="AL1305" s="8"/>
      <c r="AM1305" s="25">
        <f t="shared" ref="AM1305" si="13006">COS($AO$8*$B1305)</f>
        <v>-0.5230734295374202</v>
      </c>
      <c r="AN1305" s="26">
        <v>0</v>
      </c>
      <c r="AO1305" s="10">
        <v>0</v>
      </c>
      <c r="AP1305" s="85">
        <f t="shared" ref="AP1305" si="13007">$AN$8*SIN($B1305*$AO$8)</f>
        <v>2.5568628601877834</v>
      </c>
      <c r="AR1305" s="21">
        <f t="shared" ref="AR1305" si="13008">AH1305*AM1305+AJ1305*AM1308-AI1305*AN1305-AK1305*AN1308</f>
        <v>0.13651182311512144</v>
      </c>
      <c r="AS1305" s="24">
        <f t="shared" ref="AS1305" si="13009">(AH1305*AN1305+AI1305*AM1305+AJ1305*AN1308+AK1305*AM1308)</f>
        <v>0</v>
      </c>
      <c r="AT1305" s="22">
        <f t="shared" ref="AT1305" si="13010">AH1305*AO1305+AJ1305*AO1308-AI1305*AP1305-AK1305*AP1308</f>
        <v>0</v>
      </c>
      <c r="AU1305" s="23">
        <f t="shared" ref="AU1305" si="13011">(AH1305*AP1305+AI1305*AO1305+AJ1305*AP1308+AK1305*AO1308)</f>
        <v>-4.6972868426834138</v>
      </c>
      <c r="AV1305" s="8"/>
      <c r="AW1305" s="21">
        <v>1</v>
      </c>
      <c r="AX1305" s="24">
        <v>0</v>
      </c>
      <c r="AY1305" s="22">
        <v>0</v>
      </c>
      <c r="AZ1305" s="23">
        <v>0</v>
      </c>
      <c r="BB1305" s="21">
        <f t="shared" ref="BB1305" si="13012">AR1305*AW1305+AT1305*AW1308-AS1305*AX1305-AU1305*AX1308</f>
        <v>-1.6203708839613513</v>
      </c>
      <c r="BC1305" s="24">
        <f t="shared" ref="BC1305" si="13013">(AR1305*AX1305+AS1305*AW1305+AT1305*AX1308+AU1305*AW1308)</f>
        <v>0</v>
      </c>
      <c r="BD1305" s="22">
        <f t="shared" ref="BD1305" si="13014">AR1305*AY1305+AT1305*AY1308-AS1305*AZ1305-AU1305*AZ1308</f>
        <v>0</v>
      </c>
      <c r="BE1305" s="23">
        <f t="shared" ref="BE1305" si="13015">(AR1305*AZ1305+AS1305*AY1305+AT1305*AZ1308+AU1305*AY1308)</f>
        <v>-4.6972868426834138</v>
      </c>
      <c r="BF1305" s="8"/>
      <c r="BG1305" s="25">
        <f t="shared" ref="BG1305" si="13016">COS($BI$8*$B1305)</f>
        <v>0.34781735105139872</v>
      </c>
      <c r="BH1305" s="26">
        <v>0</v>
      </c>
      <c r="BI1305" s="10">
        <v>0</v>
      </c>
      <c r="BJ1305" s="85">
        <f t="shared" ref="BJ1305" si="13017">$BH$8*SIN($B1305*$BI$8)</f>
        <v>2.8126869382795325</v>
      </c>
      <c r="BL1305" s="21">
        <f t="shared" ref="BL1305" si="13018">BB1305*BG1305+BD1305*BG1308-BC1305*BH1305-BE1305*BH1308</f>
        <v>0.90440659672729873</v>
      </c>
      <c r="BM1305" s="24">
        <f t="shared" ref="BM1305" si="13019">(BB1305*BH1305+BC1305*BG1305+BD1305*BH1308+BE1305*BG1308)</f>
        <v>0</v>
      </c>
      <c r="BN1305" s="22">
        <f t="shared" ref="BN1305" si="13020">BB1305*BI1305+BD1305*BI1308-BC1305*BJ1305-BE1305*BJ1308</f>
        <v>0</v>
      </c>
      <c r="BO1305" s="23">
        <f t="shared" ref="BO1305" si="13021">(BB1305*BJ1305+BC1305*BI1305+BD1305*BJ1308+BE1305*BI1308)</f>
        <v>-6.191393887237286</v>
      </c>
      <c r="BQ1305" s="27">
        <f t="shared" ref="BQ1305" si="13022">20*LOG((2*$BL$8)/(($BL$8*BL1305+BN1305+$BL$8*BL1308+BN1308)^2+($BL$8*BM1305+BO1305+$BL$8*BM1308+BO1308)^2)^0.5)</f>
        <v>-10.208788299673957</v>
      </c>
      <c r="BS1305" s="64">
        <f t="shared" ref="BS1305" si="13023">((BL1305^2+BM1305^2)/(BL1308^2+BM1308^2))^0.5</f>
        <v>30.746602709767657</v>
      </c>
      <c r="BT1305" s="4"/>
      <c r="BU1305" s="28"/>
      <c r="BV1305" s="28"/>
      <c r="BW1305" s="28"/>
      <c r="BX1305" s="28"/>
    </row>
    <row r="1306" spans="2:76" ht="18.649999999999999" customHeight="1" thickBot="1">
      <c r="D1306" s="25"/>
      <c r="E1306" s="10"/>
      <c r="F1306" s="10"/>
      <c r="G1306" s="31"/>
      <c r="I1306" s="29"/>
      <c r="L1306" s="30"/>
      <c r="N1306" s="29"/>
      <c r="Q1306" s="30"/>
      <c r="S1306" s="29"/>
      <c r="V1306" s="30"/>
      <c r="X1306" s="29"/>
      <c r="AA1306" s="30"/>
      <c r="AC1306" s="29"/>
      <c r="AF1306" s="30"/>
      <c r="AH1306" s="29"/>
      <c r="AK1306" s="30"/>
      <c r="AM1306" s="29"/>
      <c r="AP1306" s="30"/>
      <c r="AR1306" s="29"/>
      <c r="AU1306" s="30"/>
      <c r="AW1306" s="29"/>
      <c r="AZ1306" s="30"/>
      <c r="BB1306" s="29"/>
      <c r="BE1306" s="30"/>
      <c r="BG1306" s="29"/>
      <c r="BJ1306" s="30"/>
      <c r="BL1306" s="29"/>
      <c r="BO1306" s="30"/>
      <c r="BS1306" s="65"/>
      <c r="BT1306" s="65"/>
      <c r="BU1306" s="28"/>
      <c r="BV1306" s="28"/>
      <c r="BW1306" s="28"/>
      <c r="BX1306" s="28"/>
    </row>
    <row r="1307" spans="2:76" ht="18.649999999999999" customHeight="1" thickBot="1">
      <c r="D1307" s="254" t="s">
        <v>24</v>
      </c>
      <c r="E1307" s="255"/>
      <c r="F1307" s="256" t="s">
        <v>25</v>
      </c>
      <c r="G1307" s="257"/>
      <c r="H1307" s="123"/>
      <c r="I1307" s="242" t="s">
        <v>4</v>
      </c>
      <c r="J1307" s="243"/>
      <c r="K1307" s="244" t="s">
        <v>5</v>
      </c>
      <c r="L1307" s="245"/>
      <c r="M1307" s="123"/>
      <c r="N1307" s="242" t="s">
        <v>6</v>
      </c>
      <c r="O1307" s="243"/>
      <c r="P1307" s="244" t="s">
        <v>7</v>
      </c>
      <c r="Q1307" s="245"/>
      <c r="R1307" s="123"/>
      <c r="S1307" s="242" t="s">
        <v>34</v>
      </c>
      <c r="T1307" s="243"/>
      <c r="U1307" s="244" t="s">
        <v>35</v>
      </c>
      <c r="V1307" s="245"/>
      <c r="W1307" s="123"/>
      <c r="X1307" s="242" t="s">
        <v>47</v>
      </c>
      <c r="Y1307" s="243"/>
      <c r="Z1307" s="244" t="s">
        <v>48</v>
      </c>
      <c r="AA1307" s="245"/>
      <c r="AB1307" s="127"/>
      <c r="AC1307" s="242" t="s">
        <v>63</v>
      </c>
      <c r="AD1307" s="243"/>
      <c r="AE1307" s="244" t="s">
        <v>8</v>
      </c>
      <c r="AF1307" s="245"/>
      <c r="AG1307" s="123"/>
      <c r="AH1307" s="242" t="s">
        <v>78</v>
      </c>
      <c r="AI1307" s="243"/>
      <c r="AJ1307" s="244" t="s">
        <v>79</v>
      </c>
      <c r="AK1307" s="245"/>
      <c r="AL1307" s="127"/>
      <c r="AM1307" s="242" t="s">
        <v>67</v>
      </c>
      <c r="AN1307" s="243"/>
      <c r="AO1307" s="244" t="s">
        <v>66</v>
      </c>
      <c r="AP1307" s="245"/>
      <c r="AQ1307" s="123"/>
      <c r="AR1307" s="242" t="s">
        <v>83</v>
      </c>
      <c r="AS1307" s="243"/>
      <c r="AT1307" s="244" t="s">
        <v>82</v>
      </c>
      <c r="AU1307" s="245"/>
      <c r="AV1307" s="127"/>
      <c r="AW1307" s="242" t="s">
        <v>71</v>
      </c>
      <c r="AX1307" s="243"/>
      <c r="AY1307" s="244" t="s">
        <v>70</v>
      </c>
      <c r="AZ1307" s="245"/>
      <c r="BA1307" s="123"/>
      <c r="BB1307" s="124" t="s">
        <v>87</v>
      </c>
      <c r="BC1307" s="125"/>
      <c r="BD1307" s="122" t="s">
        <v>86</v>
      </c>
      <c r="BE1307" s="126"/>
      <c r="BF1307" s="127"/>
      <c r="BG1307" s="242" t="s">
        <v>74</v>
      </c>
      <c r="BH1307" s="243"/>
      <c r="BI1307" s="244" t="s">
        <v>75</v>
      </c>
      <c r="BJ1307" s="245"/>
      <c r="BK1307" s="123"/>
      <c r="BL1307" s="242" t="s">
        <v>91</v>
      </c>
      <c r="BM1307" s="243"/>
      <c r="BN1307" s="244" t="s">
        <v>90</v>
      </c>
      <c r="BO1307" s="245"/>
      <c r="BP1307" s="123"/>
      <c r="BQ1307" s="35" t="s">
        <v>166</v>
      </c>
      <c r="BS1307" s="66" t="s">
        <v>121</v>
      </c>
      <c r="BT1307" s="65"/>
      <c r="BU1307" s="28"/>
      <c r="BV1307" s="28"/>
      <c r="BW1307" s="28"/>
      <c r="BX1307" s="28"/>
    </row>
    <row r="1308" spans="2:76" ht="18.649999999999999" customHeight="1" thickTop="1" thickBot="1">
      <c r="D1308" s="15">
        <v>0</v>
      </c>
      <c r="E1308" s="145">
        <f t="shared" ref="E1308" si="13024">(1/$E$8)*SIN($B1305*$F$8)</f>
        <v>0.31251621588789769</v>
      </c>
      <c r="F1308" s="15">
        <f t="shared" ref="F1308" si="13025">COS($F$8*$B1305)</f>
        <v>0.34785418391041423</v>
      </c>
      <c r="G1308" s="37">
        <v>0</v>
      </c>
      <c r="I1308" s="21">
        <v>0</v>
      </c>
      <c r="J1308" s="24">
        <f t="shared" ref="J1308" si="13026">(TAN($K$8*$B1305))/$J$8</f>
        <v>-0.3740207413164533</v>
      </c>
      <c r="K1308" s="22">
        <v>1</v>
      </c>
      <c r="L1308" s="23">
        <v>0</v>
      </c>
      <c r="N1308" s="21">
        <f t="shared" ref="N1308" si="13027">D1308*I1305+F1308*I1308-E1308*J1305-G1308*J1308</f>
        <v>0</v>
      </c>
      <c r="O1308" s="24">
        <f t="shared" ref="O1308" si="13028">(D1308*J1305+E1308*I1305+F1308*J1308+G1308*I1308)</f>
        <v>0.18241153615169467</v>
      </c>
      <c r="P1308" s="22">
        <f t="shared" ref="P1308" si="13029">D1308*K1305+F1308*K1308-E1308*L1305-G1308*L1308</f>
        <v>0.34785418391041423</v>
      </c>
      <c r="Q1308" s="23">
        <f t="shared" ref="Q1308" si="13030">(D1308*L1305+E1308*K1305+F1308*L1308+G1308*K1308)</f>
        <v>0</v>
      </c>
      <c r="S1308" s="15">
        <v>0</v>
      </c>
      <c r="T1308" s="145">
        <f t="shared" ref="T1308" si="13031">(1/$T$8)*SIN($B1305*$U$8)</f>
        <v>0.28409587335419817</v>
      </c>
      <c r="U1308" s="15">
        <f t="shared" ref="U1308" si="13032">COS($U$8*$B1305)</f>
        <v>-0.5230734295374202</v>
      </c>
      <c r="V1308" s="37">
        <v>0</v>
      </c>
      <c r="X1308" s="21">
        <f t="shared" ref="X1308" si="13033">N1308*S1305+P1308*S1308-O1308*T1305-Q1308*T1308</f>
        <v>0</v>
      </c>
      <c r="Y1308" s="24">
        <f t="shared" ref="Y1308" si="13034">(N1308*T1305+O1308*S1305+P1308*T1308+Q1308*S1308)</f>
        <v>3.4093103758849608E-3</v>
      </c>
      <c r="Z1308" s="22">
        <f t="shared" ref="Z1308" si="13035">N1308*U1305+P1308*U1308-O1308*V1305-Q1308*V1308</f>
        <v>-0.64835456301303018</v>
      </c>
      <c r="AA1308" s="23">
        <f t="shared" ref="AA1308" si="13036">(N1308*V1305+O1308*U1305+P1308*V1308+Q1308*U1308)</f>
        <v>0</v>
      </c>
      <c r="AB1308" s="8"/>
      <c r="AC1308" s="21">
        <v>0</v>
      </c>
      <c r="AD1308" s="24">
        <f t="shared" ref="AD1308" si="13037">(TAN($AE$8*$B1305))/$AD$8</f>
        <v>-5.9486127453869539E-2</v>
      </c>
      <c r="AE1308" s="22">
        <v>1</v>
      </c>
      <c r="AF1308" s="23">
        <v>0</v>
      </c>
      <c r="AH1308" s="21">
        <f t="shared" ref="AH1308" si="13038">X1308*AC1305+Z1308*AC1308-Y1308*AD1305-AA1308*AD1308</f>
        <v>0</v>
      </c>
      <c r="AI1308" s="24">
        <f t="shared" ref="AI1308" si="13039">(X1308*AD1305+Y1308*AC1305+Z1308*AD1308+AA1308*AC1308)</f>
        <v>4.1977412546575964E-2</v>
      </c>
      <c r="AJ1308" s="22">
        <f t="shared" ref="AJ1308" si="13040">X1308*AE1305+Z1308*AE1308-Y1308*AF1305-AA1308*AF1308</f>
        <v>-0.64835456301303018</v>
      </c>
      <c r="AK1308" s="23">
        <f t="shared" ref="AK1308" si="13041">(X1308*AF1305+Y1308*AE1305+Z1308*AF1308+AA1308*AE1308)</f>
        <v>0</v>
      </c>
      <c r="AL1308" s="8"/>
      <c r="AM1308" s="15">
        <v>0</v>
      </c>
      <c r="AN1308" s="85">
        <f t="shared" ref="AN1308" si="13042">(1/$AN$8)*SIN($B1305*$AO$8)</f>
        <v>0.28409587335419817</v>
      </c>
      <c r="AO1308" s="25">
        <f t="shared" ref="AO1308" si="13043">COS($AO$8*$B1305)</f>
        <v>-0.5230734295374202</v>
      </c>
      <c r="AP1308" s="37">
        <v>0</v>
      </c>
      <c r="AR1308" s="21">
        <f t="shared" ref="AR1308" si="13044">AH1308*AM1305+AJ1308*AM1308-AI1308*AN1305-AK1308*AN1308</f>
        <v>0</v>
      </c>
      <c r="AS1308" s="24">
        <f t="shared" ref="AS1308" si="13045">(AH1308*AN1305+AI1308*AM1305+AJ1308*AN1308+AK1308*AM1308)</f>
        <v>-0.20615212496621096</v>
      </c>
      <c r="AT1308" s="22">
        <f t="shared" ref="AT1308" si="13046">AH1308*AO1305+AJ1308*AO1308-AI1308*AP1305-AK1308*AP1308</f>
        <v>0.23180655772434036</v>
      </c>
      <c r="AU1308" s="23">
        <f t="shared" ref="AU1308" si="13047">(AH1308*AP1305+AI1308*AO1305+AJ1308*AP1308+AK1308*AO1308)</f>
        <v>0</v>
      </c>
      <c r="AV1308" s="8"/>
      <c r="AW1308" s="21">
        <v>0</v>
      </c>
      <c r="AX1308" s="24">
        <f t="shared" ref="AX1308" si="13048">(TAN($AY$8*$B1305))/$AX$8</f>
        <v>-0.3740207413164533</v>
      </c>
      <c r="AY1308" s="22">
        <v>1</v>
      </c>
      <c r="AZ1308" s="23">
        <v>0</v>
      </c>
      <c r="BB1308" s="21">
        <f t="shared" ref="BB1308" si="13049">AR1308*AW1305+AT1308*AW1308-AS1308*AX1305-AU1308*AX1308</f>
        <v>0</v>
      </c>
      <c r="BC1308" s="24">
        <f t="shared" ref="BC1308" si="13050">(AR1308*AX1305+AS1308*AW1305+AT1308*AX1308+AU1308*AW1308)</f>
        <v>-0.29285258552828397</v>
      </c>
      <c r="BD1308" s="22">
        <f t="shared" ref="BD1308" si="13051">AR1308*AY1305+AT1308*AY1308-AS1308*AZ1305-AU1308*AZ1308</f>
        <v>0.23180655772434036</v>
      </c>
      <c r="BE1308" s="23">
        <f t="shared" ref="BE1308" si="13052">(AR1308*AZ1305+AS1308*AY1305+AT1308*AZ1308+AU1308*AY1308)</f>
        <v>0</v>
      </c>
      <c r="BF1308" s="8"/>
      <c r="BG1308" s="15">
        <v>0</v>
      </c>
      <c r="BH1308" s="85">
        <f t="shared" ref="BH1308" si="13053">(1/$BH$8)*SIN($B1305*$BI$8)</f>
        <v>0.31252077091994807</v>
      </c>
      <c r="BI1308" s="25">
        <f t="shared" ref="BI1308" si="13054">COS($BI$8*$B1305)</f>
        <v>0.34781735105139872</v>
      </c>
      <c r="BJ1308" s="37">
        <v>0</v>
      </c>
      <c r="BL1308" s="21">
        <f t="shared" ref="BL1308" si="13055">BB1308*BG1305+BD1308*BG1308-BC1308*BH1305-BE1308*BH1308</f>
        <v>0</v>
      </c>
      <c r="BM1308" s="24">
        <f t="shared" ref="BM1308" si="13056">(BB1308*BH1305+BC1308*BG1305+BD1308*BH1308+BE1308*BG1308)</f>
        <v>-2.9414846422690613E-2</v>
      </c>
      <c r="BN1308" s="22">
        <f t="shared" ref="BN1308" si="13057">BB1308*BI1305+BD1308*BI1308-BC1308*BJ1305-BE1308*BJ1308</f>
        <v>0.90432898502081727</v>
      </c>
      <c r="BO1308" s="23">
        <f t="shared" ref="BO1308" si="13058">(BB1308*BJ1305+BC1308*BI1305+BD1308*BJ1308+BE1308*BI1308)</f>
        <v>0</v>
      </c>
      <c r="BQ1308" s="38">
        <f t="shared" ref="BQ1308" si="13059">(180/PI())*ATAN(-1*(($BL$8*BM1305+BO1305+$BL$8*BM1308+BO1308)/($BL$8*BL1305+BN1305+$BL$8*BL1308+BN1308)))</f>
        <v>73.787909692294335</v>
      </c>
      <c r="BS1308" s="67">
        <f t="shared" ref="BS1308" si="13060">20*LOG(((($BL$8*BL1305+BN1305-$BL$8*BL1308-BN1308)^2+($BL$8*BM1305+BO1305-$BL$8*BM1308-BO1308)^2)/(($BL$8*BL1305+BN1305+$BL$8*BL1308+BN1308)^2+($BL$8*BM1305+BO1305+$BL$8*BM1308+BO1308)^2))^0.5)</f>
        <v>-0.4349838765411676</v>
      </c>
      <c r="BT1308" s="65"/>
      <c r="BU1308" s="28"/>
      <c r="BV1308" s="28"/>
      <c r="BW1308" s="28"/>
      <c r="BX1308" s="28"/>
    </row>
    <row r="1309" spans="2:76" ht="18.649999999999999" customHeight="1">
      <c r="BS1309" s="32"/>
    </row>
    <row r="1310" spans="2:76" ht="18.649999999999999" customHeight="1" thickBot="1">
      <c r="D1310" s="8"/>
      <c r="E1310" s="8" t="s">
        <v>93</v>
      </c>
      <c r="F1310" s="8"/>
      <c r="G1310" s="8"/>
      <c r="H1310" s="8"/>
      <c r="I1310" s="8"/>
      <c r="J1310" s="8" t="s">
        <v>94</v>
      </c>
      <c r="K1310" s="8"/>
      <c r="L1310" s="8"/>
      <c r="M1310" s="8"/>
      <c r="N1310" s="8"/>
      <c r="O1310" s="8" t="s">
        <v>95</v>
      </c>
      <c r="P1310" s="8"/>
      <c r="Q1310" s="8"/>
      <c r="R1310" s="8"/>
      <c r="S1310" s="8"/>
      <c r="T1310" s="8" t="s">
        <v>96</v>
      </c>
      <c r="U1310" s="8"/>
      <c r="V1310" s="8"/>
      <c r="W1310" s="8"/>
      <c r="X1310" s="8"/>
      <c r="Y1310" s="8" t="s">
        <v>97</v>
      </c>
      <c r="Z1310" s="8"/>
      <c r="AA1310" s="8"/>
      <c r="AB1310" s="8"/>
      <c r="AC1310" s="8"/>
      <c r="AD1310" s="8" t="s">
        <v>98</v>
      </c>
      <c r="AE1310" s="8"/>
      <c r="AF1310" s="8"/>
      <c r="AG1310" s="8"/>
      <c r="AH1310" s="8"/>
      <c r="AI1310" s="8" t="s">
        <v>99</v>
      </c>
      <c r="AJ1310" s="8"/>
      <c r="AK1310" s="8"/>
      <c r="AL1310" s="8"/>
      <c r="AM1310" s="8"/>
      <c r="AN1310" s="8" t="s">
        <v>96</v>
      </c>
      <c r="AO1310" s="8"/>
      <c r="AP1310" s="8"/>
      <c r="AQ1310" s="8"/>
      <c r="AR1310" s="8"/>
      <c r="AS1310" s="8" t="s">
        <v>100</v>
      </c>
      <c r="AT1310" s="8"/>
      <c r="AU1310" s="8"/>
      <c r="AV1310" s="8"/>
      <c r="AW1310" s="8"/>
      <c r="AX1310" s="8" t="s">
        <v>94</v>
      </c>
      <c r="AY1310" s="8"/>
      <c r="AZ1310" s="8"/>
      <c r="BA1310" s="8"/>
      <c r="BB1310" s="8"/>
      <c r="BC1310" s="8" t="s">
        <v>101</v>
      </c>
      <c r="BD1310" s="8"/>
      <c r="BE1310" s="8"/>
      <c r="BF1310" s="8"/>
      <c r="BG1310" s="8"/>
      <c r="BH1310" s="8" t="s">
        <v>96</v>
      </c>
      <c r="BI1310" s="8"/>
      <c r="BJ1310" s="8"/>
      <c r="BK1310" s="8"/>
      <c r="BL1310" s="8"/>
      <c r="BM1310" s="8" t="s">
        <v>102</v>
      </c>
      <c r="BN1310" s="8"/>
      <c r="BO1310" s="8"/>
      <c r="BP1310" s="8"/>
    </row>
    <row r="1311" spans="2:76" ht="18.649999999999999" customHeight="1" thickBot="1">
      <c r="B1311" s="16"/>
      <c r="D1311" s="250" t="s">
        <v>22</v>
      </c>
      <c r="E1311" s="251"/>
      <c r="F1311" s="252" t="s">
        <v>23</v>
      </c>
      <c r="G1311" s="253"/>
      <c r="H1311" s="123"/>
      <c r="I1311" s="242" t="s">
        <v>1</v>
      </c>
      <c r="J1311" s="243"/>
      <c r="K1311" s="244" t="s">
        <v>2</v>
      </c>
      <c r="L1311" s="245"/>
      <c r="M1311" s="123"/>
      <c r="N1311" s="242" t="s">
        <v>43</v>
      </c>
      <c r="O1311" s="243"/>
      <c r="P1311" s="244" t="s">
        <v>44</v>
      </c>
      <c r="Q1311" s="245"/>
      <c r="R1311" s="123"/>
      <c r="S1311" s="242" t="s">
        <v>32</v>
      </c>
      <c r="T1311" s="243"/>
      <c r="U1311" s="244" t="s">
        <v>33</v>
      </c>
      <c r="V1311" s="245"/>
      <c r="W1311" s="123"/>
      <c r="X1311" s="242" t="s">
        <v>45</v>
      </c>
      <c r="Y1311" s="243"/>
      <c r="Z1311" s="244" t="s">
        <v>46</v>
      </c>
      <c r="AA1311" s="245"/>
      <c r="AB1311" s="127"/>
      <c r="AC1311" s="242" t="s">
        <v>62</v>
      </c>
      <c r="AD1311" s="243"/>
      <c r="AE1311" s="244" t="s">
        <v>3</v>
      </c>
      <c r="AF1311" s="245"/>
      <c r="AG1311" s="123"/>
      <c r="AH1311" s="242" t="s">
        <v>76</v>
      </c>
      <c r="AI1311" s="243"/>
      <c r="AJ1311" s="244" t="s">
        <v>77</v>
      </c>
      <c r="AK1311" s="245"/>
      <c r="AL1311" s="127"/>
      <c r="AM1311" s="242" t="s">
        <v>64</v>
      </c>
      <c r="AN1311" s="243"/>
      <c r="AO1311" s="244" t="s">
        <v>65</v>
      </c>
      <c r="AP1311" s="245"/>
      <c r="AQ1311" s="123"/>
      <c r="AR1311" s="242" t="s">
        <v>80</v>
      </c>
      <c r="AS1311" s="243"/>
      <c r="AT1311" s="244" t="s">
        <v>81</v>
      </c>
      <c r="AU1311" s="245"/>
      <c r="AV1311" s="127"/>
      <c r="AW1311" s="242" t="s">
        <v>68</v>
      </c>
      <c r="AX1311" s="243"/>
      <c r="AY1311" s="244" t="s">
        <v>69</v>
      </c>
      <c r="AZ1311" s="245"/>
      <c r="BA1311" s="123"/>
      <c r="BB1311" s="246" t="s">
        <v>84</v>
      </c>
      <c r="BC1311" s="247"/>
      <c r="BD1311" s="248" t="s">
        <v>85</v>
      </c>
      <c r="BE1311" s="249"/>
      <c r="BF1311" s="127"/>
      <c r="BG1311" s="242" t="s">
        <v>72</v>
      </c>
      <c r="BH1311" s="243"/>
      <c r="BI1311" s="244" t="s">
        <v>73</v>
      </c>
      <c r="BJ1311" s="245"/>
      <c r="BK1311" s="123"/>
      <c r="BL1311" s="242" t="s">
        <v>88</v>
      </c>
      <c r="BM1311" s="243"/>
      <c r="BN1311" s="244" t="s">
        <v>89</v>
      </c>
      <c r="BO1311" s="245"/>
      <c r="BP1311" s="123"/>
      <c r="BQ1311" s="19" t="s">
        <v>165</v>
      </c>
      <c r="BS1311" s="63" t="s">
        <v>120</v>
      </c>
      <c r="BT1311" s="4"/>
      <c r="BU1311" s="28"/>
      <c r="BV1311" s="28"/>
      <c r="BW1311" s="28"/>
      <c r="BX1311" s="28"/>
    </row>
    <row r="1312" spans="2:76" ht="18.649999999999999" customHeight="1" thickTop="1" thickBot="1">
      <c r="B1312" s="39">
        <v>3.68</v>
      </c>
      <c r="D1312" s="25">
        <f t="shared" ref="D1312" si="13061">COS($F$8*$B1312)</f>
        <v>0.34161920993454936</v>
      </c>
      <c r="E1312" s="26">
        <v>0</v>
      </c>
      <c r="F1312" s="10">
        <v>0</v>
      </c>
      <c r="G1312" s="85">
        <f t="shared" ref="G1312" si="13062">$E$8*SIN($B1312*$F$8)</f>
        <v>2.8195153552753087</v>
      </c>
      <c r="I1312" s="21">
        <v>1</v>
      </c>
      <c r="J1312" s="24">
        <v>0</v>
      </c>
      <c r="K1312" s="22">
        <v>0</v>
      </c>
      <c r="L1312" s="23">
        <v>0</v>
      </c>
      <c r="N1312" s="21">
        <f t="shared" ref="N1312" si="13063">D1312*I1312+F1312*I1315-E1312*J1312-G1312*J1315</f>
        <v>1.3285851792238565</v>
      </c>
      <c r="O1312" s="24">
        <f t="shared" ref="O1312" si="13064">(D1312*J1312+E1312*I1312+F1312*J1315+G1312*I1315)</f>
        <v>0</v>
      </c>
      <c r="P1312" s="22">
        <f t="shared" ref="P1312" si="13065">D1312*K1312+F1312*K1315-E1312*L1312-G1312*L1315</f>
        <v>0</v>
      </c>
      <c r="Q1312" s="23">
        <f t="shared" ref="Q1312" si="13066">(D1312*L1312+E1312*K1312+F1312*L1315+G1312*K1315)</f>
        <v>2.8195153552753087</v>
      </c>
      <c r="S1312" s="25">
        <f t="shared" ref="S1312" si="13067">COS($U$8*$B1312)</f>
        <v>-0.53291738246856946</v>
      </c>
      <c r="T1312" s="26">
        <v>0</v>
      </c>
      <c r="U1312" s="10">
        <v>0</v>
      </c>
      <c r="V1312" s="85">
        <f t="shared" ref="V1312" si="13068">$T$8*SIN($B1312*$U$8)</f>
        <v>2.5385018359586891</v>
      </c>
      <c r="X1312" s="21">
        <f t="shared" ref="X1312" si="13069">N1312*S1312+P1312*S1315-O1312*T1312-Q1312*T1315</f>
        <v>-1.5032866811963004</v>
      </c>
      <c r="Y1312" s="24">
        <f t="shared" ref="Y1312" si="13070">(N1312*T1312+O1312*S1312+P1312*T1315+Q1312*S1315)</f>
        <v>0</v>
      </c>
      <c r="Z1312" s="22">
        <f t="shared" ref="Z1312" si="13071">N1312*U1312+P1312*U1315-O1312*V1312-Q1312*V1315</f>
        <v>0</v>
      </c>
      <c r="AA1312" s="23">
        <f t="shared" ref="AA1312" si="13072">(N1312*V1312+O1312*U1312+P1312*V1315+Q1312*U1315)</f>
        <v>1.8700471737240079</v>
      </c>
      <c r="AB1312" s="8"/>
      <c r="AC1312" s="21">
        <v>1</v>
      </c>
      <c r="AD1312" s="24">
        <v>0</v>
      </c>
      <c r="AE1312" s="22">
        <v>0</v>
      </c>
      <c r="AF1312" s="23">
        <v>0</v>
      </c>
      <c r="AH1312" s="21">
        <f t="shared" ref="AH1312" si="13073">X1312*AC1312+Z1312*AC1315-Y1312*AD1312-AA1312*AD1315</f>
        <v>-1.4373501655801708</v>
      </c>
      <c r="AI1312" s="24">
        <f t="shared" ref="AI1312" si="13074">(X1312*AD1312+Y1312*AC1312+Z1312*AD1315+AA1312*AC1315)</f>
        <v>0</v>
      </c>
      <c r="AJ1312" s="22">
        <f t="shared" ref="AJ1312" si="13075">X1312*AE1312+Z1312*AE1315-Y1312*AF1312-AA1312*AF1315</f>
        <v>0</v>
      </c>
      <c r="AK1312" s="23">
        <f t="shared" ref="AK1312" si="13076">(X1312*AF1312+Y1312*AE1312+Z1312*AF1315+AA1312*AE1315)</f>
        <v>1.8700471737240079</v>
      </c>
      <c r="AL1312" s="8"/>
      <c r="AM1312" s="25">
        <f t="shared" ref="AM1312" si="13077">COS($AO$8*$B1312)</f>
        <v>-0.53291738246856946</v>
      </c>
      <c r="AN1312" s="26">
        <v>0</v>
      </c>
      <c r="AO1312" s="10">
        <v>0</v>
      </c>
      <c r="AP1312" s="85">
        <f t="shared" ref="AP1312" si="13078">$AN$8*SIN($B1312*$AO$8)</f>
        <v>2.5385018359586891</v>
      </c>
      <c r="AR1312" s="21">
        <f t="shared" ref="AR1312" si="13079">AH1312*AM1312+AJ1312*AM1315-AI1312*AN1312-AK1312*AN1315</f>
        <v>0.23853131195088828</v>
      </c>
      <c r="AS1312" s="24">
        <f t="shared" ref="AS1312" si="13080">(AH1312*AN1312+AI1312*AM1312+AJ1312*AN1315+AK1312*AM1315)</f>
        <v>0</v>
      </c>
      <c r="AT1312" s="22">
        <f t="shared" ref="AT1312" si="13081">AH1312*AO1312+AJ1312*AO1315-AI1312*AP1312-AK1312*AP1315</f>
        <v>0</v>
      </c>
      <c r="AU1312" s="23">
        <f t="shared" ref="AU1312" si="13082">(AH1312*AP1312+AI1312*AO1312+AJ1312*AP1315+AK1312*AO1315)</f>
        <v>-4.6452966791545336</v>
      </c>
      <c r="AV1312" s="8"/>
      <c r="AW1312" s="21">
        <v>1</v>
      </c>
      <c r="AX1312" s="24">
        <v>0</v>
      </c>
      <c r="AY1312" s="22">
        <v>0</v>
      </c>
      <c r="AZ1312" s="23">
        <v>0</v>
      </c>
      <c r="BB1312" s="21">
        <f t="shared" ref="BB1312" si="13083">AR1312*AW1312+AT1312*AW1315-AS1312*AX1312-AU1312*AX1315</f>
        <v>-1.3875459254013023</v>
      </c>
      <c r="BC1312" s="24">
        <f t="shared" ref="BC1312" si="13084">(AR1312*AX1312+AS1312*AW1312+AT1312*AX1315+AU1312*AW1315)</f>
        <v>0</v>
      </c>
      <c r="BD1312" s="22">
        <f t="shared" ref="BD1312" si="13085">AR1312*AY1312+AT1312*AY1315-AS1312*AZ1312-AU1312*AZ1315</f>
        <v>0</v>
      </c>
      <c r="BE1312" s="23">
        <f t="shared" ref="BE1312" si="13086">(AR1312*AZ1312+AS1312*AY1312+AT1312*AZ1315+AU1312*AY1315)</f>
        <v>-4.6452966791545336</v>
      </c>
      <c r="BF1312" s="8"/>
      <c r="BG1312" s="25">
        <f t="shared" ref="BG1312" si="13087">COS($BI$8*$B1312)</f>
        <v>0.3415820853575226</v>
      </c>
      <c r="BH1312" s="26">
        <v>0</v>
      </c>
      <c r="BI1312" s="10">
        <v>0</v>
      </c>
      <c r="BJ1312" s="85">
        <f t="shared" ref="BJ1312" si="13088">$BH$8*SIN($B1312*$BI$8)</f>
        <v>2.8195558357062653</v>
      </c>
      <c r="BL1312" s="21">
        <f t="shared" ref="BL1312" si="13089">BB1312*BG1312+BD1312*BG1315-BC1312*BH1312-BE1312*BH1315</f>
        <v>0.98133620930510057</v>
      </c>
      <c r="BM1312" s="24">
        <f t="shared" ref="BM1312" si="13090">(BB1312*BH1312+BC1312*BG1312+BD1312*BH1315+BE1312*BG1315)</f>
        <v>0</v>
      </c>
      <c r="BN1312" s="22">
        <f t="shared" ref="BN1312" si="13091">BB1312*BI1312+BD1312*BI1315-BC1312*BJ1312-BE1312*BJ1315</f>
        <v>0</v>
      </c>
      <c r="BO1312" s="23">
        <f t="shared" ref="BO1312" si="13092">(BB1312*BJ1312+BC1312*BI1312+BD1312*BJ1315+BE1312*BI1315)</f>
        <v>-5.4990133380456729</v>
      </c>
      <c r="BQ1312" s="27">
        <f t="shared" ref="BQ1312" si="13093">20*LOG((2*$BL$8)/(($BL$8*BL1312+BN1312+$BL$8*BL1315+BN1315)^2+($BL$8*BM1312+BO1312+$BL$8*BM1315+BO1315)^2)^0.5)</f>
        <v>-9.3152262941337582</v>
      </c>
      <c r="BS1312" s="64">
        <f t="shared" ref="BS1312" si="13094">((BL1312^2+BM1312^2)/(BL1315^2+BM1315^2))^0.5</f>
        <v>145.65321518336015</v>
      </c>
      <c r="BT1312" s="4"/>
      <c r="BU1312" s="28"/>
      <c r="BV1312" s="28"/>
      <c r="BW1312" s="28"/>
      <c r="BX1312" s="28"/>
    </row>
    <row r="1313" spans="2:76" ht="18.649999999999999" customHeight="1" thickBot="1">
      <c r="D1313" s="25"/>
      <c r="E1313" s="10"/>
      <c r="F1313" s="10"/>
      <c r="G1313" s="31"/>
      <c r="I1313" s="29"/>
      <c r="L1313" s="30"/>
      <c r="N1313" s="29"/>
      <c r="Q1313" s="30"/>
      <c r="S1313" s="29"/>
      <c r="V1313" s="30"/>
      <c r="X1313" s="29"/>
      <c r="AA1313" s="30"/>
      <c r="AC1313" s="29"/>
      <c r="AF1313" s="30"/>
      <c r="AH1313" s="29"/>
      <c r="AK1313" s="30"/>
      <c r="AM1313" s="29"/>
      <c r="AP1313" s="30"/>
      <c r="AR1313" s="29"/>
      <c r="AU1313" s="30"/>
      <c r="AW1313" s="29"/>
      <c r="AZ1313" s="30"/>
      <c r="BB1313" s="29"/>
      <c r="BE1313" s="30"/>
      <c r="BG1313" s="29"/>
      <c r="BJ1313" s="30"/>
      <c r="BL1313" s="29"/>
      <c r="BO1313" s="30"/>
      <c r="BS1313" s="65"/>
      <c r="BT1313" s="65"/>
      <c r="BU1313" s="28"/>
      <c r="BV1313" s="28"/>
      <c r="BW1313" s="28"/>
      <c r="BX1313" s="28"/>
    </row>
    <row r="1314" spans="2:76" ht="18.649999999999999" customHeight="1" thickBot="1">
      <c r="D1314" s="254" t="s">
        <v>24</v>
      </c>
      <c r="E1314" s="255"/>
      <c r="F1314" s="256" t="s">
        <v>25</v>
      </c>
      <c r="G1314" s="257"/>
      <c r="H1314" s="123"/>
      <c r="I1314" s="242" t="s">
        <v>4</v>
      </c>
      <c r="J1314" s="243"/>
      <c r="K1314" s="244" t="s">
        <v>5</v>
      </c>
      <c r="L1314" s="245"/>
      <c r="M1314" s="123"/>
      <c r="N1314" s="242" t="s">
        <v>6</v>
      </c>
      <c r="O1314" s="243"/>
      <c r="P1314" s="244" t="s">
        <v>7</v>
      </c>
      <c r="Q1314" s="245"/>
      <c r="R1314" s="123"/>
      <c r="S1314" s="242" t="s">
        <v>34</v>
      </c>
      <c r="T1314" s="243"/>
      <c r="U1314" s="244" t="s">
        <v>35</v>
      </c>
      <c r="V1314" s="245"/>
      <c r="W1314" s="123"/>
      <c r="X1314" s="242" t="s">
        <v>47</v>
      </c>
      <c r="Y1314" s="243"/>
      <c r="Z1314" s="244" t="s">
        <v>48</v>
      </c>
      <c r="AA1314" s="245"/>
      <c r="AB1314" s="127"/>
      <c r="AC1314" s="242" t="s">
        <v>63</v>
      </c>
      <c r="AD1314" s="243"/>
      <c r="AE1314" s="244" t="s">
        <v>8</v>
      </c>
      <c r="AF1314" s="245"/>
      <c r="AG1314" s="123"/>
      <c r="AH1314" s="242" t="s">
        <v>78</v>
      </c>
      <c r="AI1314" s="243"/>
      <c r="AJ1314" s="244" t="s">
        <v>79</v>
      </c>
      <c r="AK1314" s="245"/>
      <c r="AL1314" s="127"/>
      <c r="AM1314" s="242" t="s">
        <v>67</v>
      </c>
      <c r="AN1314" s="243"/>
      <c r="AO1314" s="244" t="s">
        <v>66</v>
      </c>
      <c r="AP1314" s="245"/>
      <c r="AQ1314" s="123"/>
      <c r="AR1314" s="242" t="s">
        <v>83</v>
      </c>
      <c r="AS1314" s="243"/>
      <c r="AT1314" s="244" t="s">
        <v>82</v>
      </c>
      <c r="AU1314" s="245"/>
      <c r="AV1314" s="127"/>
      <c r="AW1314" s="242" t="s">
        <v>71</v>
      </c>
      <c r="AX1314" s="243"/>
      <c r="AY1314" s="244" t="s">
        <v>70</v>
      </c>
      <c r="AZ1314" s="245"/>
      <c r="BA1314" s="123"/>
      <c r="BB1314" s="124" t="s">
        <v>87</v>
      </c>
      <c r="BC1314" s="125"/>
      <c r="BD1314" s="122" t="s">
        <v>86</v>
      </c>
      <c r="BE1314" s="126"/>
      <c r="BF1314" s="127"/>
      <c r="BG1314" s="242" t="s">
        <v>74</v>
      </c>
      <c r="BH1314" s="243"/>
      <c r="BI1314" s="244" t="s">
        <v>75</v>
      </c>
      <c r="BJ1314" s="245"/>
      <c r="BK1314" s="123"/>
      <c r="BL1314" s="242" t="s">
        <v>91</v>
      </c>
      <c r="BM1314" s="243"/>
      <c r="BN1314" s="244" t="s">
        <v>90</v>
      </c>
      <c r="BO1314" s="245"/>
      <c r="BP1314" s="123"/>
      <c r="BQ1314" s="35" t="s">
        <v>166</v>
      </c>
      <c r="BS1314" s="66" t="s">
        <v>121</v>
      </c>
      <c r="BT1314" s="65"/>
      <c r="BU1314" s="28"/>
      <c r="BV1314" s="28"/>
      <c r="BW1314" s="28"/>
      <c r="BX1314" s="28"/>
    </row>
    <row r="1315" spans="2:76" ht="18.649999999999999" customHeight="1" thickTop="1" thickBot="1">
      <c r="D1315" s="15">
        <v>0</v>
      </c>
      <c r="E1315" s="145">
        <f t="shared" ref="E1315" si="13095">(1/$E$8)*SIN($B1312*$F$8)</f>
        <v>0.31327948391947869</v>
      </c>
      <c r="F1315" s="15">
        <f t="shared" ref="F1315" si="13096">COS($F$8*$B1312)</f>
        <v>0.34161920993454936</v>
      </c>
      <c r="G1315" s="37">
        <v>0</v>
      </c>
      <c r="I1315" s="21">
        <v>0</v>
      </c>
      <c r="J1315" s="24">
        <f t="shared" ref="J1315" si="13097">(TAN($K$8*$B1312))/$J$8</f>
        <v>-0.35004809157811306</v>
      </c>
      <c r="K1315" s="22">
        <v>1</v>
      </c>
      <c r="L1315" s="23">
        <v>0</v>
      </c>
      <c r="N1315" s="21">
        <f t="shared" ref="N1315" si="13098">D1315*I1312+F1315*I1315-E1315*J1312-G1315*J1315</f>
        <v>0</v>
      </c>
      <c r="O1315" s="24">
        <f t="shared" ref="O1315" si="13099">(D1315*J1312+E1315*I1312+F1315*J1315+G1315*I1315)</f>
        <v>0.19369633143546691</v>
      </c>
      <c r="P1315" s="22">
        <f t="shared" ref="P1315" si="13100">D1315*K1312+F1315*K1315-E1315*L1312-G1315*L1315</f>
        <v>0.34161920993454936</v>
      </c>
      <c r="Q1315" s="23">
        <f t="shared" ref="Q1315" si="13101">(D1315*L1312+E1315*K1312+F1315*L1315+G1315*K1315)</f>
        <v>0</v>
      </c>
      <c r="S1315" s="15">
        <v>0</v>
      </c>
      <c r="T1315" s="145">
        <f t="shared" ref="T1315" si="13102">(1/$T$8)*SIN($B1312*$U$8)</f>
        <v>0.28205575955096546</v>
      </c>
      <c r="U1315" s="15">
        <f t="shared" ref="U1315" si="13103">COS($U$8*$B1312)</f>
        <v>-0.53291738246856946</v>
      </c>
      <c r="V1315" s="37">
        <v>0</v>
      </c>
      <c r="X1315" s="21">
        <f t="shared" ref="X1315" si="13104">N1315*S1312+P1315*S1315-O1315*T1312-Q1315*T1315</f>
        <v>0</v>
      </c>
      <c r="Y1315" s="24">
        <f t="shared" ref="Y1315" si="13105">(N1315*T1312+O1315*S1312+P1315*T1315+Q1315*S1315)</f>
        <v>-6.8684762070634758E-3</v>
      </c>
      <c r="Z1315" s="22">
        <f t="shared" ref="Z1315" si="13106">N1315*U1312+P1315*U1315-O1315*V1312-Q1315*V1315</f>
        <v>-0.6737533081266962</v>
      </c>
      <c r="AA1315" s="23">
        <f t="shared" ref="AA1315" si="13107">(N1315*V1312+O1315*U1312+P1315*V1315+Q1315*U1315)</f>
        <v>0</v>
      </c>
      <c r="AB1315" s="8"/>
      <c r="AC1315" s="21">
        <v>0</v>
      </c>
      <c r="AD1315" s="24">
        <f t="shared" ref="AD1315" si="13108">(TAN($AE$8*$B1312))/$AD$8</f>
        <v>-3.5259279307282725E-2</v>
      </c>
      <c r="AE1315" s="22">
        <v>1</v>
      </c>
      <c r="AF1315" s="23">
        <v>0</v>
      </c>
      <c r="AH1315" s="21">
        <f t="shared" ref="AH1315" si="13109">X1315*AC1312+Z1315*AC1315-Y1315*AD1312-AA1315*AD1315</f>
        <v>0</v>
      </c>
      <c r="AI1315" s="24">
        <f t="shared" ref="AI1315" si="13110">(X1315*AD1312+Y1315*AC1312+Z1315*AD1315+AA1315*AC1315)</f>
        <v>1.6887579868381426E-2</v>
      </c>
      <c r="AJ1315" s="22">
        <f t="shared" ref="AJ1315" si="13111">X1315*AE1312+Z1315*AE1315-Y1315*AF1312-AA1315*AF1315</f>
        <v>-0.6737533081266962</v>
      </c>
      <c r="AK1315" s="23">
        <f t="shared" ref="AK1315" si="13112">(X1315*AF1312+Y1315*AE1312+Z1315*AF1315+AA1315*AE1315)</f>
        <v>0</v>
      </c>
      <c r="AL1315" s="8"/>
      <c r="AM1315" s="15">
        <v>0</v>
      </c>
      <c r="AN1315" s="85">
        <f t="shared" ref="AN1315" si="13113">(1/$AN$8)*SIN($B1312*$AO$8)</f>
        <v>0.28205575955096546</v>
      </c>
      <c r="AO1315" s="25">
        <f t="shared" ref="AO1315" si="13114">COS($AO$8*$B1312)</f>
        <v>-0.53291738246856946</v>
      </c>
      <c r="AP1315" s="37">
        <v>0</v>
      </c>
      <c r="AR1315" s="21">
        <f t="shared" ref="AR1315" si="13115">AH1315*AM1312+AJ1315*AM1315-AI1315*AN1312-AK1315*AN1315</f>
        <v>0</v>
      </c>
      <c r="AS1315" s="24">
        <f t="shared" ref="AS1315" si="13116">(AH1315*AN1312+AI1315*AM1312+AJ1315*AN1315+AK1315*AM1315)</f>
        <v>-0.1990356859333377</v>
      </c>
      <c r="AT1315" s="22">
        <f t="shared" ref="AT1315" si="13117">AH1315*AO1312+AJ1315*AO1315-AI1315*AP1312-AK1315*AP1315</f>
        <v>0.31618569689563319</v>
      </c>
      <c r="AU1315" s="23">
        <f t="shared" ref="AU1315" si="13118">(AH1315*AP1312+AI1315*AO1312+AJ1315*AP1315+AK1315*AO1315)</f>
        <v>0</v>
      </c>
      <c r="AV1315" s="8"/>
      <c r="AW1315" s="21">
        <v>0</v>
      </c>
      <c r="AX1315" s="24">
        <f t="shared" ref="AX1315" si="13119">(TAN($AY$8*$B1312))/$AX$8</f>
        <v>-0.35004809157811306</v>
      </c>
      <c r="AY1315" s="22">
        <v>1</v>
      </c>
      <c r="AZ1315" s="23">
        <v>0</v>
      </c>
      <c r="BB1315" s="21">
        <f t="shared" ref="BB1315" si="13120">AR1315*AW1312+AT1315*AW1315-AS1315*AX1312-AU1315*AX1315</f>
        <v>0</v>
      </c>
      <c r="BC1315" s="24">
        <f t="shared" ref="BC1315" si="13121">(AR1315*AX1312+AS1315*AW1312+AT1315*AX1315+AU1315*AW1315)</f>
        <v>-0.30971588571594982</v>
      </c>
      <c r="BD1315" s="22">
        <f t="shared" ref="BD1315" si="13122">AR1315*AY1312+AT1315*AY1315-AS1315*AZ1312-AU1315*AZ1315</f>
        <v>0.31618569689563319</v>
      </c>
      <c r="BE1315" s="23">
        <f t="shared" ref="BE1315" si="13123">(AR1315*AZ1312+AS1315*AY1312+AT1315*AZ1315+AU1315*AY1315)</f>
        <v>0</v>
      </c>
      <c r="BF1315" s="8"/>
      <c r="BG1315" s="15">
        <v>0</v>
      </c>
      <c r="BH1315" s="85">
        <f t="shared" ref="BH1315" si="13124">(1/$BH$8)*SIN($B1312*$BI$8)</f>
        <v>0.31328398174514055</v>
      </c>
      <c r="BI1315" s="25">
        <f t="shared" ref="BI1315" si="13125">COS($BI$8*$B1312)</f>
        <v>0.3415820853575226</v>
      </c>
      <c r="BJ1315" s="37">
        <v>0</v>
      </c>
      <c r="BL1315" s="21">
        <f t="shared" ref="BL1315" si="13126">BB1315*BG1312+BD1315*BG1315-BC1315*BH1312-BE1315*BH1315</f>
        <v>0</v>
      </c>
      <c r="BM1315" s="24">
        <f t="shared" ref="BM1315" si="13127">(BB1315*BH1312+BC1315*BG1312+BD1315*BH1315+BE1315*BG1315)</f>
        <v>-6.7374840168801936E-3</v>
      </c>
      <c r="BN1315" s="22">
        <f t="shared" ref="BN1315" si="13128">BB1315*BI1312+BD1315*BI1315-BC1315*BJ1312-BE1315*BJ1315</f>
        <v>0.98126460268717297</v>
      </c>
      <c r="BO1315" s="23">
        <f t="shared" ref="BO1315" si="13129">(BB1315*BJ1312+BC1315*BI1312+BD1315*BJ1315+BE1315*BI1315)</f>
        <v>0</v>
      </c>
      <c r="BQ1315" s="38">
        <f t="shared" ref="BQ1315" si="13130">(180/PI())*ATAN(-1*(($BL$8*BM1312+BO1312+$BL$8*BM1315+BO1315)/($BL$8*BL1312+BN1312+$BL$8*BL1315+BN1315)))</f>
        <v>70.380689655041238</v>
      </c>
      <c r="BS1315" s="67">
        <f t="shared" ref="BS1315" si="13131">20*LOG(((($BL$8*BL1312+BN1312-$BL$8*BL1315-BN1315)^2+($BL$8*BM1312+BO1312-$BL$8*BM1315-BO1315)^2)/(($BL$8*BL1312+BN1312+$BL$8*BL1315+BN1315)^2+($BL$8*BM1312+BO1312+$BL$8*BM1315+BO1315)^2))^0.5)</f>
        <v>-0.54077936854216713</v>
      </c>
      <c r="BT1315" s="65"/>
      <c r="BU1315" s="28"/>
      <c r="BV1315" s="28"/>
      <c r="BW1315" s="28"/>
      <c r="BX1315" s="28"/>
    </row>
    <row r="1316" spans="2:76" ht="18.649999999999999" customHeight="1">
      <c r="BS1316" s="32"/>
    </row>
    <row r="1317" spans="2:76" ht="18.649999999999999" customHeight="1" thickBot="1">
      <c r="D1317" s="8"/>
      <c r="E1317" s="8" t="s">
        <v>93</v>
      </c>
      <c r="F1317" s="8"/>
      <c r="G1317" s="8"/>
      <c r="H1317" s="8"/>
      <c r="I1317" s="8"/>
      <c r="J1317" s="8" t="s">
        <v>94</v>
      </c>
      <c r="K1317" s="8"/>
      <c r="L1317" s="8"/>
      <c r="M1317" s="8"/>
      <c r="N1317" s="8"/>
      <c r="O1317" s="8" t="s">
        <v>95</v>
      </c>
      <c r="P1317" s="8"/>
      <c r="Q1317" s="8"/>
      <c r="R1317" s="8"/>
      <c r="S1317" s="8"/>
      <c r="T1317" s="8" t="s">
        <v>96</v>
      </c>
      <c r="U1317" s="8"/>
      <c r="V1317" s="8"/>
      <c r="W1317" s="8"/>
      <c r="X1317" s="8"/>
      <c r="Y1317" s="8" t="s">
        <v>97</v>
      </c>
      <c r="Z1317" s="8"/>
      <c r="AA1317" s="8"/>
      <c r="AB1317" s="8"/>
      <c r="AC1317" s="8"/>
      <c r="AD1317" s="8" t="s">
        <v>98</v>
      </c>
      <c r="AE1317" s="8"/>
      <c r="AF1317" s="8"/>
      <c r="AG1317" s="8"/>
      <c r="AH1317" s="8"/>
      <c r="AI1317" s="8" t="s">
        <v>99</v>
      </c>
      <c r="AJ1317" s="8"/>
      <c r="AK1317" s="8"/>
      <c r="AL1317" s="8"/>
      <c r="AM1317" s="8"/>
      <c r="AN1317" s="8" t="s">
        <v>96</v>
      </c>
      <c r="AO1317" s="8"/>
      <c r="AP1317" s="8"/>
      <c r="AQ1317" s="8"/>
      <c r="AR1317" s="8"/>
      <c r="AS1317" s="8" t="s">
        <v>100</v>
      </c>
      <c r="AT1317" s="8"/>
      <c r="AU1317" s="8"/>
      <c r="AV1317" s="8"/>
      <c r="AW1317" s="8"/>
      <c r="AX1317" s="8" t="s">
        <v>94</v>
      </c>
      <c r="AY1317" s="8"/>
      <c r="AZ1317" s="8"/>
      <c r="BA1317" s="8"/>
      <c r="BB1317" s="8"/>
      <c r="BC1317" s="8" t="s">
        <v>101</v>
      </c>
      <c r="BD1317" s="8"/>
      <c r="BE1317" s="8"/>
      <c r="BF1317" s="8"/>
      <c r="BG1317" s="8"/>
      <c r="BH1317" s="8" t="s">
        <v>96</v>
      </c>
      <c r="BI1317" s="8"/>
      <c r="BJ1317" s="8"/>
      <c r="BK1317" s="8"/>
      <c r="BL1317" s="8"/>
      <c r="BM1317" s="8" t="s">
        <v>102</v>
      </c>
      <c r="BN1317" s="8"/>
      <c r="BO1317" s="8"/>
      <c r="BP1317" s="8"/>
    </row>
    <row r="1318" spans="2:76" ht="18.649999999999999" customHeight="1" thickBot="1">
      <c r="B1318" s="16"/>
      <c r="D1318" s="250" t="s">
        <v>22</v>
      </c>
      <c r="E1318" s="251"/>
      <c r="F1318" s="252" t="s">
        <v>23</v>
      </c>
      <c r="G1318" s="253"/>
      <c r="H1318" s="123"/>
      <c r="I1318" s="242" t="s">
        <v>1</v>
      </c>
      <c r="J1318" s="243"/>
      <c r="K1318" s="244" t="s">
        <v>2</v>
      </c>
      <c r="L1318" s="245"/>
      <c r="M1318" s="123"/>
      <c r="N1318" s="242" t="s">
        <v>43</v>
      </c>
      <c r="O1318" s="243"/>
      <c r="P1318" s="244" t="s">
        <v>44</v>
      </c>
      <c r="Q1318" s="245"/>
      <c r="R1318" s="123"/>
      <c r="S1318" s="242" t="s">
        <v>32</v>
      </c>
      <c r="T1318" s="243"/>
      <c r="U1318" s="244" t="s">
        <v>33</v>
      </c>
      <c r="V1318" s="245"/>
      <c r="W1318" s="123"/>
      <c r="X1318" s="242" t="s">
        <v>45</v>
      </c>
      <c r="Y1318" s="243"/>
      <c r="Z1318" s="244" t="s">
        <v>46</v>
      </c>
      <c r="AA1318" s="245"/>
      <c r="AB1318" s="127"/>
      <c r="AC1318" s="242" t="s">
        <v>62</v>
      </c>
      <c r="AD1318" s="243"/>
      <c r="AE1318" s="244" t="s">
        <v>3</v>
      </c>
      <c r="AF1318" s="245"/>
      <c r="AG1318" s="123"/>
      <c r="AH1318" s="242" t="s">
        <v>76</v>
      </c>
      <c r="AI1318" s="243"/>
      <c r="AJ1318" s="244" t="s">
        <v>77</v>
      </c>
      <c r="AK1318" s="245"/>
      <c r="AL1318" s="127"/>
      <c r="AM1318" s="242" t="s">
        <v>64</v>
      </c>
      <c r="AN1318" s="243"/>
      <c r="AO1318" s="244" t="s">
        <v>65</v>
      </c>
      <c r="AP1318" s="245"/>
      <c r="AQ1318" s="123"/>
      <c r="AR1318" s="242" t="s">
        <v>80</v>
      </c>
      <c r="AS1318" s="243"/>
      <c r="AT1318" s="244" t="s">
        <v>81</v>
      </c>
      <c r="AU1318" s="245"/>
      <c r="AV1318" s="127"/>
      <c r="AW1318" s="242" t="s">
        <v>68</v>
      </c>
      <c r="AX1318" s="243"/>
      <c r="AY1318" s="244" t="s">
        <v>69</v>
      </c>
      <c r="AZ1318" s="245"/>
      <c r="BA1318" s="123"/>
      <c r="BB1318" s="246" t="s">
        <v>84</v>
      </c>
      <c r="BC1318" s="247"/>
      <c r="BD1318" s="248" t="s">
        <v>85</v>
      </c>
      <c r="BE1318" s="249"/>
      <c r="BF1318" s="127"/>
      <c r="BG1318" s="242" t="s">
        <v>72</v>
      </c>
      <c r="BH1318" s="243"/>
      <c r="BI1318" s="244" t="s">
        <v>73</v>
      </c>
      <c r="BJ1318" s="245"/>
      <c r="BK1318" s="123"/>
      <c r="BL1318" s="242" t="s">
        <v>88</v>
      </c>
      <c r="BM1318" s="243"/>
      <c r="BN1318" s="244" t="s">
        <v>89</v>
      </c>
      <c r="BO1318" s="245"/>
      <c r="BP1318" s="123"/>
      <c r="BQ1318" s="19" t="s">
        <v>165</v>
      </c>
      <c r="BS1318" s="63" t="s">
        <v>120</v>
      </c>
      <c r="BT1318" s="4"/>
      <c r="BU1318" s="28"/>
      <c r="BV1318" s="28"/>
      <c r="BW1318" s="28"/>
      <c r="BX1318" s="28"/>
    </row>
    <row r="1319" spans="2:76" ht="18.649999999999999" customHeight="1" thickTop="1" thickBot="1">
      <c r="B1319" s="39">
        <v>3.7</v>
      </c>
      <c r="D1319" s="25">
        <f t="shared" ref="D1319" si="13132">COS($F$8*$B1319)</f>
        <v>0.33536916436710096</v>
      </c>
      <c r="E1319" s="26">
        <v>0</v>
      </c>
      <c r="F1319" s="10">
        <v>0</v>
      </c>
      <c r="G1319" s="85">
        <f t="shared" ref="G1319" si="13133">$E$8*SIN($B1319*$F$8)</f>
        <v>2.8262603758899165</v>
      </c>
      <c r="I1319" s="21">
        <v>1</v>
      </c>
      <c r="J1319" s="24">
        <v>0</v>
      </c>
      <c r="K1319" s="22">
        <v>0</v>
      </c>
      <c r="L1319" s="23">
        <v>0</v>
      </c>
      <c r="N1319" s="21">
        <f t="shared" ref="N1319" si="13134">D1319*I1319+F1319*I1322-E1319*J1319-G1319*J1322</f>
        <v>1.2574648428001356</v>
      </c>
      <c r="O1319" s="24">
        <f t="shared" ref="O1319" si="13135">(D1319*J1319+E1319*I1319+F1319*J1322+G1319*I1322)</f>
        <v>0</v>
      </c>
      <c r="P1319" s="22">
        <f t="shared" ref="P1319" si="13136">D1319*K1319+F1319*K1322-E1319*L1319-G1319*L1322</f>
        <v>0</v>
      </c>
      <c r="Q1319" s="23">
        <f t="shared" ref="Q1319" si="13137">(D1319*L1319+E1319*K1319+F1319*L1322+G1319*K1322)</f>
        <v>2.8262603758899165</v>
      </c>
      <c r="S1319" s="25">
        <f t="shared" ref="S1319" si="13138">COS($U$8*$B1319)</f>
        <v>-0.54268973156061995</v>
      </c>
      <c r="T1319" s="26">
        <v>0</v>
      </c>
      <c r="U1319" s="10">
        <v>0</v>
      </c>
      <c r="V1319" s="85">
        <f t="shared" ref="V1319" si="13139">$T$8*SIN($B1319*$U$8)</f>
        <v>2.5197997335756588</v>
      </c>
      <c r="X1319" s="21">
        <f t="shared" ref="X1319" si="13140">N1319*S1319+P1319*S1322-O1319*T1319-Q1319*T1322</f>
        <v>-1.4737032737842175</v>
      </c>
      <c r="Y1319" s="24">
        <f t="shared" ref="Y1319" si="13141">(N1319*T1319+O1319*S1319+P1319*T1322+Q1319*S1322)</f>
        <v>0</v>
      </c>
      <c r="Z1319" s="22">
        <f t="shared" ref="Z1319" si="13142">N1319*U1319+P1319*U1322-O1319*V1319-Q1319*V1322</f>
        <v>0</v>
      </c>
      <c r="AA1319" s="23">
        <f t="shared" ref="AA1319" si="13143">(N1319*V1319+O1319*U1319+P1319*V1322+Q1319*U1322)</f>
        <v>1.6347770911564237</v>
      </c>
      <c r="AB1319" s="8"/>
      <c r="AC1319" s="21">
        <v>1</v>
      </c>
      <c r="AD1319" s="24">
        <v>0</v>
      </c>
      <c r="AE1319" s="22">
        <v>0</v>
      </c>
      <c r="AF1319" s="23">
        <v>0</v>
      </c>
      <c r="AH1319" s="21">
        <f t="shared" ref="AH1319" si="13144">X1319*AC1319+Z1319*AC1322-Y1319*AD1319-AA1319*AD1322</f>
        <v>-1.4556346007287859</v>
      </c>
      <c r="AI1319" s="24">
        <f t="shared" ref="AI1319" si="13145">(X1319*AD1319+Y1319*AC1319+Z1319*AD1322+AA1319*AC1322)</f>
        <v>0</v>
      </c>
      <c r="AJ1319" s="22">
        <f t="shared" ref="AJ1319" si="13146">X1319*AE1319+Z1319*AE1322-Y1319*AF1319-AA1319*AF1322</f>
        <v>0</v>
      </c>
      <c r="AK1319" s="23">
        <f t="shared" ref="AK1319" si="13147">(X1319*AF1319+Y1319*AE1319+Z1319*AF1322+AA1319*AE1322)</f>
        <v>1.6347770911564237</v>
      </c>
      <c r="AL1319" s="8"/>
      <c r="AM1319" s="25">
        <f t="shared" ref="AM1319" si="13148">COS($AO$8*$B1319)</f>
        <v>-0.54268973156061995</v>
      </c>
      <c r="AN1319" s="26">
        <v>0</v>
      </c>
      <c r="AO1319" s="10">
        <v>0</v>
      </c>
      <c r="AP1319" s="85">
        <f t="shared" ref="AP1319" si="13149">$AN$8*SIN($B1319*$AO$8)</f>
        <v>2.5197997335756588</v>
      </c>
      <c r="AR1319" s="21">
        <f t="shared" ref="AR1319" si="13150">AH1319*AM1319+AJ1319*AM1322-AI1319*AN1319-AK1319*AN1322</f>
        <v>0.3322567419696833</v>
      </c>
      <c r="AS1319" s="24">
        <f t="shared" ref="AS1319" si="13151">(AH1319*AN1319+AI1319*AM1319+AJ1319*AN1322+AK1319*AM1322)</f>
        <v>0</v>
      </c>
      <c r="AT1319" s="22">
        <f t="shared" ref="AT1319" si="13152">AH1319*AO1319+AJ1319*AO1322-AI1319*AP1319-AK1319*AP1322</f>
        <v>0</v>
      </c>
      <c r="AU1319" s="23">
        <f t="shared" ref="AU1319" si="13153">(AH1319*AP1319+AI1319*AO1319+AJ1319*AP1322+AK1319*AO1322)</f>
        <v>-4.5550844198610356</v>
      </c>
      <c r="AV1319" s="8"/>
      <c r="AW1319" s="21">
        <v>1</v>
      </c>
      <c r="AX1319" s="24">
        <v>0</v>
      </c>
      <c r="AY1319" s="22">
        <v>0</v>
      </c>
      <c r="AZ1319" s="23">
        <v>0</v>
      </c>
      <c r="BB1319" s="21">
        <f t="shared" ref="BB1319" si="13154">AR1319*AW1319+AT1319*AW1322-AS1319*AX1319-AU1319*AX1322</f>
        <v>-1.15388504959436</v>
      </c>
      <c r="BC1319" s="24">
        <f t="shared" ref="BC1319" si="13155">(AR1319*AX1319+AS1319*AW1319+AT1319*AX1322+AU1319*AW1322)</f>
        <v>0</v>
      </c>
      <c r="BD1319" s="22">
        <f t="shared" ref="BD1319" si="13156">AR1319*AY1319+AT1319*AY1322-AS1319*AZ1319-AU1319*AZ1322</f>
        <v>0</v>
      </c>
      <c r="BE1319" s="23">
        <f t="shared" ref="BE1319" si="13157">(AR1319*AZ1319+AS1319*AY1319+AT1319*AZ1322+AU1319*AY1322)</f>
        <v>-4.5550844198610356</v>
      </c>
      <c r="BF1319" s="8"/>
      <c r="BG1319" s="25">
        <f t="shared" ref="BG1319" si="13158">COS($BI$8*$B1319)</f>
        <v>0.33533174873577981</v>
      </c>
      <c r="BH1319" s="26">
        <v>0</v>
      </c>
      <c r="BI1319" s="10">
        <v>0</v>
      </c>
      <c r="BJ1319" s="85">
        <f t="shared" ref="BJ1319" si="13159">$BH$8*SIN($B1319*$BI$8)</f>
        <v>2.8263003316364372</v>
      </c>
      <c r="BL1319" s="21">
        <f t="shared" ref="BL1319" si="13160">BB1319*BG1319+BD1319*BG1322-BC1319*BH1319-BE1319*BH1322</f>
        <v>1.0435142203111414</v>
      </c>
      <c r="BM1319" s="24">
        <f t="shared" ref="BM1319" si="13161">(BB1319*BH1319+BC1319*BG1319+BD1319*BH1322+BE1319*BG1322)</f>
        <v>0</v>
      </c>
      <c r="BN1319" s="22">
        <f t="shared" ref="BN1319" si="13162">BB1319*BI1319+BD1319*BI1322-BC1319*BJ1319-BE1319*BJ1322</f>
        <v>0</v>
      </c>
      <c r="BO1319" s="23">
        <f t="shared" ref="BO1319" si="13163">(BB1319*BJ1319+BC1319*BI1319+BD1319*BJ1322+BE1319*BI1322)</f>
        <v>-4.7886901224899727</v>
      </c>
      <c r="BQ1319" s="27">
        <f t="shared" ref="BQ1319" si="13164">20*LOG((2*$BL$8)/(($BL$8*BL1319+BN1319+$BL$8*BL1322+BN1322)^2+($BL$8*BM1319+BO1319+$BL$8*BM1322+BO1322)^2)^0.5)</f>
        <v>-8.3106318738717153</v>
      </c>
      <c r="BS1319" s="64">
        <f t="shared" ref="BS1319" si="13165">((BL1319^2+BM1319^2)/(BL1322^2+BM1322^2))^0.5</f>
        <v>56.239406049202302</v>
      </c>
      <c r="BT1319" s="4"/>
      <c r="BU1319" s="28"/>
      <c r="BV1319" s="28"/>
      <c r="BW1319" s="28"/>
      <c r="BX1319" s="28"/>
    </row>
    <row r="1320" spans="2:76" ht="18.649999999999999" customHeight="1" thickBot="1">
      <c r="D1320" s="25"/>
      <c r="E1320" s="10"/>
      <c r="F1320" s="10"/>
      <c r="G1320" s="31"/>
      <c r="I1320" s="29"/>
      <c r="L1320" s="30"/>
      <c r="N1320" s="29"/>
      <c r="Q1320" s="30"/>
      <c r="S1320" s="29"/>
      <c r="V1320" s="30"/>
      <c r="X1320" s="29"/>
      <c r="AA1320" s="30"/>
      <c r="AC1320" s="29"/>
      <c r="AF1320" s="30"/>
      <c r="AH1320" s="29"/>
      <c r="AK1320" s="30"/>
      <c r="AM1320" s="29"/>
      <c r="AP1320" s="30"/>
      <c r="AR1320" s="29"/>
      <c r="AU1320" s="30"/>
      <c r="AW1320" s="29"/>
      <c r="AZ1320" s="30"/>
      <c r="BB1320" s="29"/>
      <c r="BE1320" s="30"/>
      <c r="BG1320" s="29"/>
      <c r="BJ1320" s="30"/>
      <c r="BL1320" s="29"/>
      <c r="BO1320" s="30"/>
      <c r="BS1320" s="65"/>
      <c r="BT1320" s="65"/>
      <c r="BU1320" s="28"/>
      <c r="BV1320" s="28"/>
      <c r="BW1320" s="28"/>
      <c r="BX1320" s="28"/>
    </row>
    <row r="1321" spans="2:76" ht="18.649999999999999" customHeight="1" thickBot="1">
      <c r="D1321" s="254" t="s">
        <v>24</v>
      </c>
      <c r="E1321" s="255"/>
      <c r="F1321" s="256" t="s">
        <v>25</v>
      </c>
      <c r="G1321" s="257"/>
      <c r="H1321" s="123"/>
      <c r="I1321" s="242" t="s">
        <v>4</v>
      </c>
      <c r="J1321" s="243"/>
      <c r="K1321" s="244" t="s">
        <v>5</v>
      </c>
      <c r="L1321" s="245"/>
      <c r="M1321" s="123"/>
      <c r="N1321" s="242" t="s">
        <v>6</v>
      </c>
      <c r="O1321" s="243"/>
      <c r="P1321" s="244" t="s">
        <v>7</v>
      </c>
      <c r="Q1321" s="245"/>
      <c r="R1321" s="123"/>
      <c r="S1321" s="242" t="s">
        <v>34</v>
      </c>
      <c r="T1321" s="243"/>
      <c r="U1321" s="244" t="s">
        <v>35</v>
      </c>
      <c r="V1321" s="245"/>
      <c r="W1321" s="123"/>
      <c r="X1321" s="242" t="s">
        <v>47</v>
      </c>
      <c r="Y1321" s="243"/>
      <c r="Z1321" s="244" t="s">
        <v>48</v>
      </c>
      <c r="AA1321" s="245"/>
      <c r="AB1321" s="127"/>
      <c r="AC1321" s="242" t="s">
        <v>63</v>
      </c>
      <c r="AD1321" s="243"/>
      <c r="AE1321" s="244" t="s">
        <v>8</v>
      </c>
      <c r="AF1321" s="245"/>
      <c r="AG1321" s="123"/>
      <c r="AH1321" s="242" t="s">
        <v>78</v>
      </c>
      <c r="AI1321" s="243"/>
      <c r="AJ1321" s="244" t="s">
        <v>79</v>
      </c>
      <c r="AK1321" s="245"/>
      <c r="AL1321" s="127"/>
      <c r="AM1321" s="242" t="s">
        <v>67</v>
      </c>
      <c r="AN1321" s="243"/>
      <c r="AO1321" s="244" t="s">
        <v>66</v>
      </c>
      <c r="AP1321" s="245"/>
      <c r="AQ1321" s="123"/>
      <c r="AR1321" s="242" t="s">
        <v>83</v>
      </c>
      <c r="AS1321" s="243"/>
      <c r="AT1321" s="244" t="s">
        <v>82</v>
      </c>
      <c r="AU1321" s="245"/>
      <c r="AV1321" s="127"/>
      <c r="AW1321" s="242" t="s">
        <v>71</v>
      </c>
      <c r="AX1321" s="243"/>
      <c r="AY1321" s="244" t="s">
        <v>70</v>
      </c>
      <c r="AZ1321" s="245"/>
      <c r="BA1321" s="123"/>
      <c r="BB1321" s="124" t="s">
        <v>87</v>
      </c>
      <c r="BC1321" s="125"/>
      <c r="BD1321" s="122" t="s">
        <v>86</v>
      </c>
      <c r="BE1321" s="126"/>
      <c r="BF1321" s="127"/>
      <c r="BG1321" s="242" t="s">
        <v>74</v>
      </c>
      <c r="BH1321" s="243"/>
      <c r="BI1321" s="244" t="s">
        <v>75</v>
      </c>
      <c r="BJ1321" s="245"/>
      <c r="BK1321" s="123"/>
      <c r="BL1321" s="242" t="s">
        <v>91</v>
      </c>
      <c r="BM1321" s="243"/>
      <c r="BN1321" s="244" t="s">
        <v>90</v>
      </c>
      <c r="BO1321" s="245"/>
      <c r="BP1321" s="123"/>
      <c r="BQ1321" s="35" t="s">
        <v>166</v>
      </c>
      <c r="BS1321" s="66" t="s">
        <v>121</v>
      </c>
      <c r="BT1321" s="65"/>
      <c r="BU1321" s="28"/>
      <c r="BV1321" s="28"/>
      <c r="BW1321" s="28"/>
      <c r="BX1321" s="28"/>
    </row>
    <row r="1322" spans="2:76" ht="18.649999999999999" customHeight="1" thickTop="1" thickBot="1">
      <c r="D1322" s="15">
        <v>0</v>
      </c>
      <c r="E1322" s="145">
        <f t="shared" ref="E1322" si="13166">(1/$E$8)*SIN($B1319*$F$8)</f>
        <v>0.31402893065443516</v>
      </c>
      <c r="F1322" s="15">
        <f t="shared" ref="F1322" si="13167">COS($F$8*$B1319)</f>
        <v>0.33536916436710096</v>
      </c>
      <c r="G1322" s="37">
        <v>0</v>
      </c>
      <c r="I1322" s="21">
        <v>0</v>
      </c>
      <c r="J1322" s="24">
        <f t="shared" ref="J1322" si="13168">(TAN($K$8*$B1319))/$J$8</f>
        <v>-0.326259988746681</v>
      </c>
      <c r="K1322" s="22">
        <v>1</v>
      </c>
      <c r="L1322" s="23">
        <v>0</v>
      </c>
      <c r="N1322" s="21">
        <f t="shared" ref="N1322" si="13169">D1322*I1319+F1322*I1322-E1322*J1319-G1322*J1322</f>
        <v>0</v>
      </c>
      <c r="O1322" s="24">
        <f t="shared" ref="O1322" si="13170">(D1322*J1319+E1322*I1319+F1322*J1322+G1322*I1322)</f>
        <v>0.204611390862041</v>
      </c>
      <c r="P1322" s="22">
        <f t="shared" ref="P1322" si="13171">D1322*K1319+F1322*K1322-E1322*L1319-G1322*L1322</f>
        <v>0.33536916436710096</v>
      </c>
      <c r="Q1322" s="23">
        <f t="shared" ref="Q1322" si="13172">(D1322*L1319+E1322*K1319+F1322*L1322+G1322*K1322)</f>
        <v>0</v>
      </c>
      <c r="S1322" s="15">
        <v>0</v>
      </c>
      <c r="T1322" s="145">
        <f t="shared" ref="T1322" si="13173">(1/$T$8)*SIN($B1319*$U$8)</f>
        <v>0.27997774817507315</v>
      </c>
      <c r="U1322" s="15">
        <f t="shared" ref="U1322" si="13174">COS($U$8*$B1319)</f>
        <v>-0.54268973156061995</v>
      </c>
      <c r="V1322" s="37">
        <v>0</v>
      </c>
      <c r="X1322" s="21">
        <f t="shared" ref="X1322" si="13175">N1322*S1319+P1322*S1322-O1322*T1319-Q1322*T1322</f>
        <v>0</v>
      </c>
      <c r="Y1322" s="24">
        <f t="shared" ref="Y1322" si="13176">(N1322*T1319+O1322*S1319+P1322*T1322+Q1322*S1322)</f>
        <v>-1.7144597334309217E-2</v>
      </c>
      <c r="Z1322" s="22">
        <f t="shared" ref="Z1322" si="13177">N1322*U1319+P1322*U1322-O1322*V1319-Q1322*V1322</f>
        <v>-0.69758112996480726</v>
      </c>
      <c r="AA1322" s="23">
        <f t="shared" ref="AA1322" si="13178">(N1322*V1319+O1322*U1319+P1322*V1322+Q1322*U1322)</f>
        <v>0</v>
      </c>
      <c r="AB1322" s="8"/>
      <c r="AC1322" s="21">
        <v>0</v>
      </c>
      <c r="AD1322" s="24">
        <f t="shared" ref="AD1322" si="13179">(TAN($AE$8*$B1319))/$AD$8</f>
        <v>-1.1052683055798205E-2</v>
      </c>
      <c r="AE1322" s="22">
        <v>1</v>
      </c>
      <c r="AF1322" s="23">
        <v>0</v>
      </c>
      <c r="AH1322" s="21">
        <f t="shared" ref="AH1322" si="13180">X1322*AC1319+Z1322*AC1322-Y1322*AD1319-AA1322*AD1322</f>
        <v>0</v>
      </c>
      <c r="AI1322" s="24">
        <f t="shared" ref="AI1322" si="13181">(X1322*AD1319+Y1322*AC1319+Z1322*AD1322+AA1322*AC1322)</f>
        <v>-9.4344541991026251E-3</v>
      </c>
      <c r="AJ1322" s="22">
        <f t="shared" ref="AJ1322" si="13182">X1322*AE1319+Z1322*AE1322-Y1322*AF1319-AA1322*AF1322</f>
        <v>-0.69758112996480726</v>
      </c>
      <c r="AK1322" s="23">
        <f t="shared" ref="AK1322" si="13183">(X1322*AF1319+Y1322*AE1319+Z1322*AF1322+AA1322*AE1322)</f>
        <v>0</v>
      </c>
      <c r="AL1322" s="8"/>
      <c r="AM1322" s="15">
        <v>0</v>
      </c>
      <c r="AN1322" s="85">
        <f t="shared" ref="AN1322" si="13184">(1/$AN$8)*SIN($B1319*$AO$8)</f>
        <v>0.27997774817507315</v>
      </c>
      <c r="AO1322" s="25">
        <f t="shared" ref="AO1322" si="13185">COS($AO$8*$B1319)</f>
        <v>-0.54268973156061995</v>
      </c>
      <c r="AP1322" s="37">
        <v>0</v>
      </c>
      <c r="AR1322" s="21">
        <f t="shared" ref="AR1322" si="13186">AH1322*AM1319+AJ1322*AM1322-AI1322*AN1319-AK1322*AN1322</f>
        <v>0</v>
      </c>
      <c r="AS1322" s="24">
        <f t="shared" ref="AS1322" si="13187">(AH1322*AN1319+AI1322*AM1319+AJ1322*AN1322+AK1322*AM1322)</f>
        <v>-0.19018721252023779</v>
      </c>
      <c r="AT1322" s="22">
        <f t="shared" ref="AT1322" si="13188">AH1322*AO1319+AJ1322*AO1322-AI1322*AP1319-AK1322*AP1322</f>
        <v>0.40234305133968573</v>
      </c>
      <c r="AU1322" s="23">
        <f t="shared" ref="AU1322" si="13189">(AH1322*AP1319+AI1322*AO1319+AJ1322*AP1322+AK1322*AO1322)</f>
        <v>0</v>
      </c>
      <c r="AV1322" s="8"/>
      <c r="AW1322" s="21">
        <v>0</v>
      </c>
      <c r="AX1322" s="24">
        <f t="shared" ref="AX1322" si="13190">(TAN($AY$8*$B1319))/$AX$8</f>
        <v>-0.326259988746681</v>
      </c>
      <c r="AY1322" s="22">
        <v>1</v>
      </c>
      <c r="AZ1322" s="23">
        <v>0</v>
      </c>
      <c r="BB1322" s="21">
        <f t="shared" ref="BB1322" si="13191">AR1322*AW1319+AT1322*AW1322-AS1322*AX1319-AU1322*AX1322</f>
        <v>0</v>
      </c>
      <c r="BC1322" s="24">
        <f t="shared" ref="BC1322" si="13192">(AR1322*AX1319+AS1322*AW1319+AT1322*AX1322+AU1322*AW1322)</f>
        <v>-0.32145565192262893</v>
      </c>
      <c r="BD1322" s="22">
        <f t="shared" ref="BD1322" si="13193">AR1322*AY1319+AT1322*AY1322-AS1322*AZ1319-AU1322*AZ1322</f>
        <v>0.40234305133968573</v>
      </c>
      <c r="BE1322" s="23">
        <f t="shared" ref="BE1322" si="13194">(AR1322*AZ1319+AS1322*AY1319+AT1322*AZ1322+AU1322*AY1322)</f>
        <v>0</v>
      </c>
      <c r="BF1322" s="8"/>
      <c r="BG1322" s="15">
        <v>0</v>
      </c>
      <c r="BH1322" s="85">
        <f t="shared" ref="BH1322" si="13195">(1/$BH$8)*SIN($B1319*$BI$8)</f>
        <v>0.31403337018182631</v>
      </c>
      <c r="BI1322" s="25">
        <f t="shared" ref="BI1322" si="13196">COS($BI$8*$B1319)</f>
        <v>0.33533174873577981</v>
      </c>
      <c r="BJ1322" s="37">
        <v>0</v>
      </c>
      <c r="BL1322" s="21">
        <f t="shared" ref="BL1322" si="13197">BB1322*BG1319+BD1322*BG1322-BC1322*BH1319-BE1322*BH1322</f>
        <v>0</v>
      </c>
      <c r="BM1322" s="24">
        <f t="shared" ref="BM1322" si="13198">(BB1322*BH1319+BC1322*BG1319+BD1322*BH1322+BE1322*BG1322)</f>
        <v>1.8554858481225775E-2</v>
      </c>
      <c r="BN1322" s="22">
        <f t="shared" ref="BN1322" si="13199">BB1322*BI1319+BD1322*BI1322-BC1322*BJ1319-BE1322*BJ1322</f>
        <v>1.0434486146327597</v>
      </c>
      <c r="BO1322" s="23">
        <f t="shared" ref="BO1322" si="13200">(BB1322*BJ1319+BC1322*BI1319+BD1322*BJ1322+BE1322*BI1322)</f>
        <v>0</v>
      </c>
      <c r="BQ1322" s="38">
        <f t="shared" ref="BQ1322" si="13201">(180/PI())*ATAN(-1*(($BL$8*BM1319+BO1319+$BL$8*BM1322+BO1322)/($BL$8*BL1319+BN1319+$BL$8*BL1322+BN1322)))</f>
        <v>66.370333360442643</v>
      </c>
      <c r="BS1322" s="67">
        <f t="shared" ref="BS1322" si="13202">20*LOG(((($BL$8*BL1319+BN1319-$BL$8*BL1322-BN1322)^2+($BL$8*BM1319+BO1319-$BL$8*BM1322-BO1322)^2)/(($BL$8*BL1319+BN1319+$BL$8*BL1322+BN1322)^2+($BL$8*BM1319+BO1319+$BL$8*BM1322+BO1322)^2))^0.5)</f>
        <v>-0.69330669274828394</v>
      </c>
      <c r="BT1322" s="65"/>
      <c r="BU1322" s="28"/>
      <c r="BV1322" s="28"/>
      <c r="BW1322" s="28"/>
      <c r="BX1322" s="28"/>
    </row>
    <row r="1323" spans="2:76" ht="18.649999999999999" customHeight="1">
      <c r="BS1323" s="32"/>
    </row>
    <row r="1324" spans="2:76" ht="18.649999999999999" customHeight="1" thickBot="1">
      <c r="D1324" s="8"/>
      <c r="E1324" s="8" t="s">
        <v>93</v>
      </c>
      <c r="F1324" s="8"/>
      <c r="G1324" s="8"/>
      <c r="H1324" s="8"/>
      <c r="I1324" s="8"/>
      <c r="J1324" s="8" t="s">
        <v>94</v>
      </c>
      <c r="K1324" s="8"/>
      <c r="L1324" s="8"/>
      <c r="M1324" s="8"/>
      <c r="N1324" s="8"/>
      <c r="O1324" s="8" t="s">
        <v>95</v>
      </c>
      <c r="P1324" s="8"/>
      <c r="Q1324" s="8"/>
      <c r="R1324" s="8"/>
      <c r="S1324" s="8"/>
      <c r="T1324" s="8" t="s">
        <v>96</v>
      </c>
      <c r="U1324" s="8"/>
      <c r="V1324" s="8"/>
      <c r="W1324" s="8"/>
      <c r="X1324" s="8"/>
      <c r="Y1324" s="8" t="s">
        <v>97</v>
      </c>
      <c r="Z1324" s="8"/>
      <c r="AA1324" s="8"/>
      <c r="AB1324" s="8"/>
      <c r="AC1324" s="8"/>
      <c r="AD1324" s="8" t="s">
        <v>98</v>
      </c>
      <c r="AE1324" s="8"/>
      <c r="AF1324" s="8"/>
      <c r="AG1324" s="8"/>
      <c r="AH1324" s="8"/>
      <c r="AI1324" s="8" t="s">
        <v>99</v>
      </c>
      <c r="AJ1324" s="8"/>
      <c r="AK1324" s="8"/>
      <c r="AL1324" s="8"/>
      <c r="AM1324" s="8"/>
      <c r="AN1324" s="8" t="s">
        <v>96</v>
      </c>
      <c r="AO1324" s="8"/>
      <c r="AP1324" s="8"/>
      <c r="AQ1324" s="8"/>
      <c r="AR1324" s="8"/>
      <c r="AS1324" s="8" t="s">
        <v>100</v>
      </c>
      <c r="AT1324" s="8"/>
      <c r="AU1324" s="8"/>
      <c r="AV1324" s="8"/>
      <c r="AW1324" s="8"/>
      <c r="AX1324" s="8" t="s">
        <v>94</v>
      </c>
      <c r="AY1324" s="8"/>
      <c r="AZ1324" s="8"/>
      <c r="BA1324" s="8"/>
      <c r="BB1324" s="8"/>
      <c r="BC1324" s="8" t="s">
        <v>101</v>
      </c>
      <c r="BD1324" s="8"/>
      <c r="BE1324" s="8"/>
      <c r="BF1324" s="8"/>
      <c r="BG1324" s="8"/>
      <c r="BH1324" s="8" t="s">
        <v>96</v>
      </c>
      <c r="BI1324" s="8"/>
      <c r="BJ1324" s="8"/>
      <c r="BK1324" s="8"/>
      <c r="BL1324" s="8"/>
      <c r="BM1324" s="8" t="s">
        <v>102</v>
      </c>
      <c r="BN1324" s="8"/>
      <c r="BO1324" s="8"/>
      <c r="BP1324" s="8"/>
    </row>
    <row r="1325" spans="2:76" ht="18.649999999999999" customHeight="1" thickBot="1">
      <c r="B1325" s="16"/>
      <c r="D1325" s="250" t="s">
        <v>22</v>
      </c>
      <c r="E1325" s="251"/>
      <c r="F1325" s="252" t="s">
        <v>23</v>
      </c>
      <c r="G1325" s="253"/>
      <c r="H1325" s="123"/>
      <c r="I1325" s="242" t="s">
        <v>1</v>
      </c>
      <c r="J1325" s="243"/>
      <c r="K1325" s="244" t="s">
        <v>2</v>
      </c>
      <c r="L1325" s="245"/>
      <c r="M1325" s="123"/>
      <c r="N1325" s="242" t="s">
        <v>43</v>
      </c>
      <c r="O1325" s="243"/>
      <c r="P1325" s="244" t="s">
        <v>44</v>
      </c>
      <c r="Q1325" s="245"/>
      <c r="R1325" s="123"/>
      <c r="S1325" s="242" t="s">
        <v>32</v>
      </c>
      <c r="T1325" s="243"/>
      <c r="U1325" s="244" t="s">
        <v>33</v>
      </c>
      <c r="V1325" s="245"/>
      <c r="W1325" s="123"/>
      <c r="X1325" s="242" t="s">
        <v>45</v>
      </c>
      <c r="Y1325" s="243"/>
      <c r="Z1325" s="244" t="s">
        <v>46</v>
      </c>
      <c r="AA1325" s="245"/>
      <c r="AB1325" s="127"/>
      <c r="AC1325" s="242" t="s">
        <v>62</v>
      </c>
      <c r="AD1325" s="243"/>
      <c r="AE1325" s="244" t="s">
        <v>3</v>
      </c>
      <c r="AF1325" s="245"/>
      <c r="AG1325" s="123"/>
      <c r="AH1325" s="242" t="s">
        <v>76</v>
      </c>
      <c r="AI1325" s="243"/>
      <c r="AJ1325" s="244" t="s">
        <v>77</v>
      </c>
      <c r="AK1325" s="245"/>
      <c r="AL1325" s="127"/>
      <c r="AM1325" s="242" t="s">
        <v>64</v>
      </c>
      <c r="AN1325" s="243"/>
      <c r="AO1325" s="244" t="s">
        <v>65</v>
      </c>
      <c r="AP1325" s="245"/>
      <c r="AQ1325" s="123"/>
      <c r="AR1325" s="242" t="s">
        <v>80</v>
      </c>
      <c r="AS1325" s="243"/>
      <c r="AT1325" s="244" t="s">
        <v>81</v>
      </c>
      <c r="AU1325" s="245"/>
      <c r="AV1325" s="127"/>
      <c r="AW1325" s="242" t="s">
        <v>68</v>
      </c>
      <c r="AX1325" s="243"/>
      <c r="AY1325" s="244" t="s">
        <v>69</v>
      </c>
      <c r="AZ1325" s="245"/>
      <c r="BA1325" s="123"/>
      <c r="BB1325" s="246" t="s">
        <v>84</v>
      </c>
      <c r="BC1325" s="247"/>
      <c r="BD1325" s="248" t="s">
        <v>85</v>
      </c>
      <c r="BE1325" s="249"/>
      <c r="BF1325" s="127"/>
      <c r="BG1325" s="242" t="s">
        <v>72</v>
      </c>
      <c r="BH1325" s="243"/>
      <c r="BI1325" s="244" t="s">
        <v>73</v>
      </c>
      <c r="BJ1325" s="245"/>
      <c r="BK1325" s="123"/>
      <c r="BL1325" s="242" t="s">
        <v>88</v>
      </c>
      <c r="BM1325" s="243"/>
      <c r="BN1325" s="244" t="s">
        <v>89</v>
      </c>
      <c r="BO1325" s="245"/>
      <c r="BP1325" s="123"/>
      <c r="BQ1325" s="19" t="s">
        <v>165</v>
      </c>
      <c r="BS1325" s="63" t="s">
        <v>120</v>
      </c>
      <c r="BT1325" s="4"/>
      <c r="BU1325" s="28"/>
      <c r="BV1325" s="28"/>
      <c r="BW1325" s="28"/>
      <c r="BX1325" s="28"/>
    </row>
    <row r="1326" spans="2:76" ht="18.649999999999999" customHeight="1" thickTop="1" thickBot="1">
      <c r="B1326" s="39">
        <v>3.72</v>
      </c>
      <c r="D1326" s="25">
        <f t="shared" ref="D1326" si="13203">COS($F$8*$B1326)</f>
        <v>0.3291043229482245</v>
      </c>
      <c r="E1326" s="26">
        <v>0</v>
      </c>
      <c r="F1326" s="10">
        <v>0</v>
      </c>
      <c r="G1326" s="85">
        <f t="shared" ref="G1326" si="13204">$E$8*SIN($B1326*$F$8)</f>
        <v>2.8328807072573876</v>
      </c>
      <c r="I1326" s="21">
        <v>1</v>
      </c>
      <c r="J1326" s="24">
        <v>0</v>
      </c>
      <c r="K1326" s="22">
        <v>0</v>
      </c>
      <c r="L1326" s="23">
        <v>0</v>
      </c>
      <c r="N1326" s="21">
        <f t="shared" ref="N1326" si="13205">D1326*I1326+F1326*I1329-E1326*J1326-G1326*J1329</f>
        <v>1.1864547400936925</v>
      </c>
      <c r="O1326" s="24">
        <f t="shared" ref="O1326" si="13206">(D1326*J1326+E1326*I1326+F1326*J1329+G1326*I1329)</f>
        <v>0</v>
      </c>
      <c r="P1326" s="22">
        <f t="shared" ref="P1326" si="13207">D1326*K1326+F1326*K1329-E1326*L1326-G1326*L1329</f>
        <v>0</v>
      </c>
      <c r="Q1326" s="23">
        <f t="shared" ref="Q1326" si="13208">(D1326*L1326+E1326*K1326+F1326*L1329+G1326*K1329)</f>
        <v>2.8328807072573876</v>
      </c>
      <c r="S1326" s="25">
        <f t="shared" ref="S1326" si="13209">COS($U$8*$B1326)</f>
        <v>-0.55238916378131808</v>
      </c>
      <c r="T1326" s="26">
        <v>0</v>
      </c>
      <c r="U1326" s="10">
        <v>0</v>
      </c>
      <c r="V1326" s="85">
        <f t="shared" ref="V1326" si="13210">$T$8*SIN($B1326*$U$8)</f>
        <v>2.5007590658903518</v>
      </c>
      <c r="X1326" s="21">
        <f t="shared" ref="X1326" si="13211">N1326*S1326+P1326*S1329-O1326*T1326-Q1326*T1329</f>
        <v>-1.4425349763291562</v>
      </c>
      <c r="Y1326" s="24">
        <f t="shared" ref="Y1326" si="13212">(N1326*T1326+O1326*S1326+P1326*T1329+Q1326*S1329)</f>
        <v>0</v>
      </c>
      <c r="Z1326" s="22">
        <f t="shared" ref="Z1326" si="13213">N1326*U1326+P1326*U1329-O1326*V1326-Q1326*V1329</f>
        <v>0</v>
      </c>
      <c r="AA1326" s="23">
        <f t="shared" ref="AA1326" si="13214">(N1326*V1326+O1326*U1326+P1326*V1329+Q1326*U1329)</f>
        <v>1.4021848425837449</v>
      </c>
      <c r="AB1326" s="8"/>
      <c r="AC1326" s="21">
        <v>1</v>
      </c>
      <c r="AD1326" s="24">
        <v>0</v>
      </c>
      <c r="AE1326" s="22">
        <v>0</v>
      </c>
      <c r="AF1326" s="23">
        <v>0</v>
      </c>
      <c r="AH1326" s="21">
        <f t="shared" ref="AH1326" si="13215">X1326*AC1326+Z1326*AC1329-Y1326*AD1326-AA1326*AD1329</f>
        <v>-1.4609702973794669</v>
      </c>
      <c r="AI1326" s="24">
        <f t="shared" ref="AI1326" si="13216">(X1326*AD1326+Y1326*AC1326+Z1326*AD1329+AA1326*AC1329)</f>
        <v>0</v>
      </c>
      <c r="AJ1326" s="22">
        <f t="shared" ref="AJ1326" si="13217">X1326*AE1326+Z1326*AE1329-Y1326*AF1326-AA1326*AF1329</f>
        <v>0</v>
      </c>
      <c r="AK1326" s="23">
        <f t="shared" ref="AK1326" si="13218">(X1326*AF1326+Y1326*AE1326+Z1326*AF1329+AA1326*AE1329)</f>
        <v>1.4021848425837449</v>
      </c>
      <c r="AL1326" s="8"/>
      <c r="AM1326" s="25">
        <f t="shared" ref="AM1326" si="13219">COS($AO$8*$B1326)</f>
        <v>-0.55238916378131808</v>
      </c>
      <c r="AN1326" s="26">
        <v>0</v>
      </c>
      <c r="AO1326" s="10">
        <v>0</v>
      </c>
      <c r="AP1326" s="85">
        <f t="shared" ref="AP1326" si="13220">$AN$8*SIN($B1326*$AO$8)</f>
        <v>2.5007590658903518</v>
      </c>
      <c r="AR1326" s="21">
        <f t="shared" ref="AR1326" si="13221">AH1326*AM1326+AJ1326*AM1329-AI1326*AN1326-AK1326*AN1329</f>
        <v>0.41741011008486123</v>
      </c>
      <c r="AS1326" s="24">
        <f t="shared" ref="AS1326" si="13222">(AH1326*AN1326+AI1326*AM1326+AJ1326*AN1329+AK1326*AM1329)</f>
        <v>0</v>
      </c>
      <c r="AT1326" s="22">
        <f t="shared" ref="AT1326" si="13223">AH1326*AO1326+AJ1326*AO1329-AI1326*AP1326-AK1326*AP1329</f>
        <v>0</v>
      </c>
      <c r="AU1326" s="23">
        <f t="shared" ref="AU1326" si="13224">(AH1326*AP1326+AI1326*AO1326+AJ1326*AP1329+AK1326*AO1329)</f>
        <v>-4.4280864288298991</v>
      </c>
      <c r="AV1326" s="8"/>
      <c r="AW1326" s="21">
        <v>1</v>
      </c>
      <c r="AX1326" s="24">
        <v>0</v>
      </c>
      <c r="AY1326" s="22">
        <v>0</v>
      </c>
      <c r="AZ1326" s="23">
        <v>0</v>
      </c>
      <c r="BB1326" s="21">
        <f t="shared" ref="BB1326" si="13225">AR1326*AW1326+AT1326*AW1329-AS1326*AX1326-AU1326*AX1329</f>
        <v>-0.92271753354929298</v>
      </c>
      <c r="BC1326" s="24">
        <f t="shared" ref="BC1326" si="13226">(AR1326*AX1326+AS1326*AW1326+AT1326*AX1329+AU1326*AW1329)</f>
        <v>0</v>
      </c>
      <c r="BD1326" s="22">
        <f t="shared" ref="BD1326" si="13227">AR1326*AY1326+AT1326*AY1329-AS1326*AZ1326-AU1326*AZ1329</f>
        <v>0</v>
      </c>
      <c r="BE1326" s="23">
        <f t="shared" ref="BE1326" si="13228">(AR1326*AZ1326+AS1326*AY1326+AT1326*AZ1329+AU1326*AY1329)</f>
        <v>-4.4280864288298991</v>
      </c>
      <c r="BF1326" s="8"/>
      <c r="BG1326" s="25">
        <f t="shared" ref="BG1326" si="13229">COS($BI$8*$B1326)</f>
        <v>0.32906661695699163</v>
      </c>
      <c r="BH1326" s="26">
        <v>0</v>
      </c>
      <c r="BI1326" s="10">
        <v>0</v>
      </c>
      <c r="BJ1326" s="85">
        <f t="shared" ref="BJ1326" si="13230">$BH$8*SIN($B1326*$BI$8)</f>
        <v>2.8329201284964469</v>
      </c>
      <c r="BL1326" s="21">
        <f t="shared" ref="BL1326" si="13231">BB1326*BG1326+BD1326*BG1329-BC1326*BH1326-BE1326*BH1329</f>
        <v>1.0901883711562756</v>
      </c>
      <c r="BM1326" s="24">
        <f t="shared" ref="BM1326" si="13232">(BB1326*BH1326+BC1326*BG1326+BD1326*BH1329+BE1326*BG1329)</f>
        <v>0</v>
      </c>
      <c r="BN1326" s="22">
        <f t="shared" ref="BN1326" si="13233">BB1326*BI1326+BD1326*BI1329-BC1326*BJ1326-BE1326*BJ1329</f>
        <v>0</v>
      </c>
      <c r="BO1326" s="23">
        <f t="shared" ref="BO1326" si="13234">(BB1326*BJ1326+BC1326*BI1326+BD1326*BJ1329+BE1326*BI1329)</f>
        <v>-4.0711204944366095</v>
      </c>
      <c r="BQ1326" s="27">
        <f t="shared" ref="BQ1326" si="13235">20*LOG((2*$BL$8)/(($BL$8*BL1326+BN1326+$BL$8*BL1329+BN1329)^2+($BL$8*BM1326+BO1326+$BL$8*BM1329+BO1329)^2)^0.5)</f>
        <v>-7.1918737884356272</v>
      </c>
      <c r="BS1326" s="64">
        <f t="shared" ref="BS1326" si="13236">((BL1326^2+BM1326^2)/(BL1329^2+BM1329^2))^0.5</f>
        <v>23.552096862204781</v>
      </c>
      <c r="BT1326" s="4"/>
      <c r="BU1326" s="28"/>
      <c r="BV1326" s="28"/>
      <c r="BW1326" s="28"/>
      <c r="BX1326" s="28"/>
    </row>
    <row r="1327" spans="2:76" ht="18.649999999999999" customHeight="1" thickBot="1">
      <c r="D1327" s="25"/>
      <c r="E1327" s="10"/>
      <c r="F1327" s="10"/>
      <c r="G1327" s="31"/>
      <c r="I1327" s="29"/>
      <c r="L1327" s="30"/>
      <c r="N1327" s="29"/>
      <c r="Q1327" s="30"/>
      <c r="S1327" s="29"/>
      <c r="V1327" s="30"/>
      <c r="X1327" s="29"/>
      <c r="AA1327" s="30"/>
      <c r="AC1327" s="29"/>
      <c r="AF1327" s="30"/>
      <c r="AH1327" s="29"/>
      <c r="AK1327" s="30"/>
      <c r="AM1327" s="29"/>
      <c r="AP1327" s="30"/>
      <c r="AR1327" s="29"/>
      <c r="AU1327" s="30"/>
      <c r="AW1327" s="29"/>
      <c r="AZ1327" s="30"/>
      <c r="BB1327" s="29"/>
      <c r="BE1327" s="30"/>
      <c r="BG1327" s="29"/>
      <c r="BJ1327" s="30"/>
      <c r="BL1327" s="29"/>
      <c r="BO1327" s="30"/>
      <c r="BS1327" s="65"/>
      <c r="BT1327" s="65"/>
      <c r="BU1327" s="28"/>
      <c r="BV1327" s="28"/>
      <c r="BW1327" s="28"/>
      <c r="BX1327" s="28"/>
    </row>
    <row r="1328" spans="2:76" ht="18.649999999999999" customHeight="1" thickBot="1">
      <c r="D1328" s="254" t="s">
        <v>24</v>
      </c>
      <c r="E1328" s="255"/>
      <c r="F1328" s="256" t="s">
        <v>25</v>
      </c>
      <c r="G1328" s="257"/>
      <c r="H1328" s="123"/>
      <c r="I1328" s="242" t="s">
        <v>4</v>
      </c>
      <c r="J1328" s="243"/>
      <c r="K1328" s="244" t="s">
        <v>5</v>
      </c>
      <c r="L1328" s="245"/>
      <c r="M1328" s="123"/>
      <c r="N1328" s="242" t="s">
        <v>6</v>
      </c>
      <c r="O1328" s="243"/>
      <c r="P1328" s="244" t="s">
        <v>7</v>
      </c>
      <c r="Q1328" s="245"/>
      <c r="R1328" s="123"/>
      <c r="S1328" s="242" t="s">
        <v>34</v>
      </c>
      <c r="T1328" s="243"/>
      <c r="U1328" s="244" t="s">
        <v>35</v>
      </c>
      <c r="V1328" s="245"/>
      <c r="W1328" s="123"/>
      <c r="X1328" s="242" t="s">
        <v>47</v>
      </c>
      <c r="Y1328" s="243"/>
      <c r="Z1328" s="244" t="s">
        <v>48</v>
      </c>
      <c r="AA1328" s="245"/>
      <c r="AB1328" s="127"/>
      <c r="AC1328" s="242" t="s">
        <v>63</v>
      </c>
      <c r="AD1328" s="243"/>
      <c r="AE1328" s="244" t="s">
        <v>8</v>
      </c>
      <c r="AF1328" s="245"/>
      <c r="AG1328" s="123"/>
      <c r="AH1328" s="242" t="s">
        <v>78</v>
      </c>
      <c r="AI1328" s="243"/>
      <c r="AJ1328" s="244" t="s">
        <v>79</v>
      </c>
      <c r="AK1328" s="245"/>
      <c r="AL1328" s="127"/>
      <c r="AM1328" s="242" t="s">
        <v>67</v>
      </c>
      <c r="AN1328" s="243"/>
      <c r="AO1328" s="244" t="s">
        <v>66</v>
      </c>
      <c r="AP1328" s="245"/>
      <c r="AQ1328" s="123"/>
      <c r="AR1328" s="242" t="s">
        <v>83</v>
      </c>
      <c r="AS1328" s="243"/>
      <c r="AT1328" s="244" t="s">
        <v>82</v>
      </c>
      <c r="AU1328" s="245"/>
      <c r="AV1328" s="127"/>
      <c r="AW1328" s="242" t="s">
        <v>71</v>
      </c>
      <c r="AX1328" s="243"/>
      <c r="AY1328" s="244" t="s">
        <v>70</v>
      </c>
      <c r="AZ1328" s="245"/>
      <c r="BA1328" s="123"/>
      <c r="BB1328" s="124" t="s">
        <v>87</v>
      </c>
      <c r="BC1328" s="125"/>
      <c r="BD1328" s="122" t="s">
        <v>86</v>
      </c>
      <c r="BE1328" s="126"/>
      <c r="BF1328" s="127"/>
      <c r="BG1328" s="242" t="s">
        <v>74</v>
      </c>
      <c r="BH1328" s="243"/>
      <c r="BI1328" s="244" t="s">
        <v>75</v>
      </c>
      <c r="BJ1328" s="245"/>
      <c r="BK1328" s="123"/>
      <c r="BL1328" s="242" t="s">
        <v>91</v>
      </c>
      <c r="BM1328" s="243"/>
      <c r="BN1328" s="244" t="s">
        <v>90</v>
      </c>
      <c r="BO1328" s="245"/>
      <c r="BP1328" s="123"/>
      <c r="BQ1328" s="35" t="s">
        <v>166</v>
      </c>
      <c r="BS1328" s="66" t="s">
        <v>121</v>
      </c>
      <c r="BT1328" s="65"/>
      <c r="BU1328" s="28"/>
      <c r="BV1328" s="28"/>
      <c r="BW1328" s="28"/>
      <c r="BX1328" s="28"/>
    </row>
    <row r="1329" spans="2:76" ht="18.649999999999999" customHeight="1" thickTop="1" thickBot="1">
      <c r="D1329" s="15">
        <v>0</v>
      </c>
      <c r="E1329" s="145">
        <f t="shared" ref="E1329" si="13237">(1/$E$8)*SIN($B1326*$F$8)</f>
        <v>0.31476452302859859</v>
      </c>
      <c r="F1329" s="15">
        <f t="shared" ref="F1329" si="13238">COS($F$8*$B1326)</f>
        <v>0.3291043229482245</v>
      </c>
      <c r="G1329" s="37">
        <v>0</v>
      </c>
      <c r="I1329" s="21">
        <v>0</v>
      </c>
      <c r="J1329" s="24">
        <f t="shared" ref="J1329" si="13239">(TAN($K$8*$B1326))/$J$8</f>
        <v>-0.30264261214708871</v>
      </c>
      <c r="K1329" s="22">
        <v>1</v>
      </c>
      <c r="L1329" s="23">
        <v>0</v>
      </c>
      <c r="N1329" s="21">
        <f t="shared" ref="N1329" si="13240">D1329*I1326+F1329*I1329-E1329*J1326-G1329*J1329</f>
        <v>0</v>
      </c>
      <c r="O1329" s="24">
        <f t="shared" ref="O1329" si="13241">(D1329*J1326+E1329*I1326+F1329*J1329+G1329*I1329)</f>
        <v>0.21516353106264885</v>
      </c>
      <c r="P1329" s="22">
        <f t="shared" ref="P1329" si="13242">D1329*K1326+F1329*K1329-E1329*L1326-G1329*L1329</f>
        <v>0.3291043229482245</v>
      </c>
      <c r="Q1329" s="23">
        <f t="shared" ref="Q1329" si="13243">(D1329*L1326+E1329*K1326+F1329*L1329+G1329*K1329)</f>
        <v>0</v>
      </c>
      <c r="S1329" s="15">
        <v>0</v>
      </c>
      <c r="T1329" s="145">
        <f t="shared" ref="T1329" si="13244">(1/$T$8)*SIN($B1326*$U$8)</f>
        <v>0.27786211843226127</v>
      </c>
      <c r="U1329" s="15">
        <f t="shared" ref="U1329" si="13245">COS($U$8*$B1326)</f>
        <v>-0.55238916378131808</v>
      </c>
      <c r="V1329" s="37">
        <v>0</v>
      </c>
      <c r="X1329" s="21">
        <f t="shared" ref="X1329" si="13246">N1329*S1326+P1329*S1329-O1329*T1326-Q1329*T1329</f>
        <v>0</v>
      </c>
      <c r="Y1329" s="24">
        <f t="shared" ref="Y1329" si="13247">(N1329*T1326+O1329*S1326+P1329*T1329+Q1329*S1329)</f>
        <v>-2.7408378640323541E-2</v>
      </c>
      <c r="Z1329" s="22">
        <f t="shared" ref="Z1329" si="13248">N1329*U1326+P1329*U1329-O1329*V1326-Q1329*V1329</f>
        <v>-0.71986581270408601</v>
      </c>
      <c r="AA1329" s="23">
        <f t="shared" ref="AA1329" si="13249">(N1329*V1326+O1329*U1326+P1329*V1329+Q1329*U1329)</f>
        <v>0</v>
      </c>
      <c r="AB1329" s="8"/>
      <c r="AC1329" s="21">
        <v>0</v>
      </c>
      <c r="AD1329" s="24">
        <f t="shared" ref="AD1329" si="13250">(TAN($AE$8*$B1326))/$AD$8</f>
        <v>1.3147568345084027E-2</v>
      </c>
      <c r="AE1329" s="22">
        <v>1</v>
      </c>
      <c r="AF1329" s="23">
        <v>0</v>
      </c>
      <c r="AH1329" s="21">
        <f t="shared" ref="AH1329" si="13251">X1329*AC1326+Z1329*AC1329-Y1329*AD1326-AA1329*AD1329</f>
        <v>0</v>
      </c>
      <c r="AI1329" s="24">
        <f t="shared" ref="AI1329" si="13252">(X1329*AD1326+Y1329*AC1326+Z1329*AD1329+AA1329*AC1329)</f>
        <v>-3.6872863612139969E-2</v>
      </c>
      <c r="AJ1329" s="22">
        <f t="shared" ref="AJ1329" si="13253">X1329*AE1326+Z1329*AE1329-Y1329*AF1326-AA1329*AF1329</f>
        <v>-0.71986581270408601</v>
      </c>
      <c r="AK1329" s="23">
        <f t="shared" ref="AK1329" si="13254">(X1329*AF1326+Y1329*AE1326+Z1329*AF1329+AA1329*AE1329)</f>
        <v>0</v>
      </c>
      <c r="AL1329" s="8"/>
      <c r="AM1329" s="15">
        <v>0</v>
      </c>
      <c r="AN1329" s="85">
        <f t="shared" ref="AN1329" si="13255">(1/$AN$8)*SIN($B1326*$AO$8)</f>
        <v>0.27786211843226127</v>
      </c>
      <c r="AO1329" s="25">
        <f t="shared" ref="AO1329" si="13256">COS($AO$8*$B1326)</f>
        <v>-0.55238916378131808</v>
      </c>
      <c r="AP1329" s="37">
        <v>0</v>
      </c>
      <c r="AR1329" s="21">
        <f t="shared" ref="AR1329" si="13257">AH1329*AM1326+AJ1329*AM1329-AI1329*AN1326-AK1329*AN1329</f>
        <v>0</v>
      </c>
      <c r="AS1329" s="24">
        <f t="shared" ref="AS1329" si="13258">(AH1329*AN1326+AI1329*AM1326+AJ1329*AN1329+AK1329*AM1329)</f>
        <v>-0.17965526940798618</v>
      </c>
      <c r="AT1329" s="22">
        <f t="shared" ref="AT1329" si="13259">AH1329*AO1326+AJ1329*AO1329-AI1329*AP1326-AK1329*AP1329</f>
        <v>0.48985622227776648</v>
      </c>
      <c r="AU1329" s="23">
        <f t="shared" ref="AU1329" si="13260">(AH1329*AP1326+AI1329*AO1326+AJ1329*AP1329+AK1329*AO1329)</f>
        <v>0</v>
      </c>
      <c r="AV1329" s="8"/>
      <c r="AW1329" s="21">
        <v>0</v>
      </c>
      <c r="AX1329" s="24">
        <f t="shared" ref="AX1329" si="13261">(TAN($AY$8*$B1326))/$AX$8</f>
        <v>-0.30264261214708871</v>
      </c>
      <c r="AY1329" s="22">
        <v>1</v>
      </c>
      <c r="AZ1329" s="23">
        <v>0</v>
      </c>
      <c r="BB1329" s="21">
        <f t="shared" ref="BB1329" si="13262">AR1329*AW1326+AT1329*AW1329-AS1329*AX1326-AU1329*AX1329</f>
        <v>0</v>
      </c>
      <c r="BC1329" s="24">
        <f t="shared" ref="BC1329" si="13263">(AR1329*AX1326+AS1329*AW1326+AT1329*AX1329+AU1329*AW1329)</f>
        <v>-0.32790663609463433</v>
      </c>
      <c r="BD1329" s="22">
        <f t="shared" ref="BD1329" si="13264">AR1329*AY1326+AT1329*AY1329-AS1329*AZ1326-AU1329*AZ1329</f>
        <v>0.48985622227776648</v>
      </c>
      <c r="BE1329" s="23">
        <f t="shared" ref="BE1329" si="13265">(AR1329*AZ1326+AS1329*AY1326+AT1329*AZ1329+AU1329*AY1329)</f>
        <v>0</v>
      </c>
      <c r="BF1329" s="8"/>
      <c r="BG1329" s="15">
        <v>0</v>
      </c>
      <c r="BH1329" s="85">
        <f t="shared" ref="BH1329" si="13266">(1/$BH$8)*SIN($B1326*$BI$8)</f>
        <v>0.31476890316627182</v>
      </c>
      <c r="BI1329" s="25">
        <f t="shared" ref="BI1329" si="13267">COS($BI$8*$B1326)</f>
        <v>0.32906661695699163</v>
      </c>
      <c r="BJ1329" s="37">
        <v>0</v>
      </c>
      <c r="BL1329" s="21">
        <f t="shared" ref="BL1329" si="13268">BB1329*BG1326+BD1329*BG1329-BC1329*BH1326-BE1329*BH1329</f>
        <v>0</v>
      </c>
      <c r="BM1329" s="24">
        <f t="shared" ref="BM1329" si="13269">(BB1329*BH1326+BC1329*BG1326+BD1329*BH1329+BE1329*BG1329)</f>
        <v>4.6288378378137318E-2</v>
      </c>
      <c r="BN1329" s="22">
        <f t="shared" ref="BN1329" si="13270">BB1329*BI1326+BD1329*BI1329-BC1329*BJ1326-BE1329*BJ1329</f>
        <v>1.090128639520326</v>
      </c>
      <c r="BO1329" s="23">
        <f t="shared" ref="BO1329" si="13271">(BB1329*BJ1326+BC1329*BI1326+BD1329*BJ1329+BE1329*BI1329)</f>
        <v>0</v>
      </c>
      <c r="BQ1329" s="38">
        <f t="shared" ref="BQ1329" si="13272">(180/PI())*ATAN(-1*(($BL$8*BM1326+BO1326+$BL$8*BM1329+BO1329)/($BL$8*BL1326+BN1326+$BL$8*BL1329+BN1329)))</f>
        <v>61.554874405818104</v>
      </c>
      <c r="BS1329" s="67">
        <f t="shared" ref="BS1329" si="13273">20*LOG(((($BL$8*BL1326+BN1326-$BL$8*BL1329-BN1329)^2+($BL$8*BM1326+BO1326-$BL$8*BM1329-BO1329)^2)/(($BL$8*BL1326+BN1326+$BL$8*BL1329+BN1329)^2+($BL$8*BM1326+BO1326+$BL$8*BM1329+BO1329)^2))^0.5)</f>
        <v>-0.9199937794075792</v>
      </c>
      <c r="BT1329" s="65"/>
      <c r="BU1329" s="28"/>
      <c r="BV1329" s="28"/>
      <c r="BW1329" s="28"/>
      <c r="BX1329" s="28"/>
    </row>
    <row r="1330" spans="2:76" ht="18.649999999999999" customHeight="1">
      <c r="BS1330" s="32"/>
    </row>
    <row r="1331" spans="2:76" ht="18.649999999999999" customHeight="1" thickBot="1">
      <c r="D1331" s="8"/>
      <c r="E1331" s="8" t="s">
        <v>93</v>
      </c>
      <c r="F1331" s="8"/>
      <c r="G1331" s="8"/>
      <c r="H1331" s="8"/>
      <c r="I1331" s="8"/>
      <c r="J1331" s="8" t="s">
        <v>94</v>
      </c>
      <c r="K1331" s="8"/>
      <c r="L1331" s="8"/>
      <c r="M1331" s="8"/>
      <c r="N1331" s="8"/>
      <c r="O1331" s="8" t="s">
        <v>95</v>
      </c>
      <c r="P1331" s="8"/>
      <c r="Q1331" s="8"/>
      <c r="R1331" s="8"/>
      <c r="S1331" s="8"/>
      <c r="T1331" s="8" t="s">
        <v>96</v>
      </c>
      <c r="U1331" s="8"/>
      <c r="V1331" s="8"/>
      <c r="W1331" s="8"/>
      <c r="X1331" s="8"/>
      <c r="Y1331" s="8" t="s">
        <v>97</v>
      </c>
      <c r="Z1331" s="8"/>
      <c r="AA1331" s="8"/>
      <c r="AB1331" s="8"/>
      <c r="AC1331" s="8"/>
      <c r="AD1331" s="8" t="s">
        <v>98</v>
      </c>
      <c r="AE1331" s="8"/>
      <c r="AF1331" s="8"/>
      <c r="AG1331" s="8"/>
      <c r="AH1331" s="8"/>
      <c r="AI1331" s="8" t="s">
        <v>99</v>
      </c>
      <c r="AJ1331" s="8"/>
      <c r="AK1331" s="8"/>
      <c r="AL1331" s="8"/>
      <c r="AM1331" s="8"/>
      <c r="AN1331" s="8" t="s">
        <v>96</v>
      </c>
      <c r="AO1331" s="8"/>
      <c r="AP1331" s="8"/>
      <c r="AQ1331" s="8"/>
      <c r="AR1331" s="8"/>
      <c r="AS1331" s="8" t="s">
        <v>100</v>
      </c>
      <c r="AT1331" s="8"/>
      <c r="AU1331" s="8"/>
      <c r="AV1331" s="8"/>
      <c r="AW1331" s="8"/>
      <c r="AX1331" s="8" t="s">
        <v>94</v>
      </c>
      <c r="AY1331" s="8"/>
      <c r="AZ1331" s="8"/>
      <c r="BA1331" s="8"/>
      <c r="BB1331" s="8"/>
      <c r="BC1331" s="8" t="s">
        <v>101</v>
      </c>
      <c r="BD1331" s="8"/>
      <c r="BE1331" s="8"/>
      <c r="BF1331" s="8"/>
      <c r="BG1331" s="8"/>
      <c r="BH1331" s="8" t="s">
        <v>96</v>
      </c>
      <c r="BI1331" s="8"/>
      <c r="BJ1331" s="8"/>
      <c r="BK1331" s="8"/>
      <c r="BL1331" s="8"/>
      <c r="BM1331" s="8" t="s">
        <v>102</v>
      </c>
      <c r="BN1331" s="8"/>
      <c r="BO1331" s="8"/>
      <c r="BP1331" s="8"/>
    </row>
    <row r="1332" spans="2:76" ht="18.649999999999999" customHeight="1" thickBot="1">
      <c r="B1332" s="16"/>
      <c r="D1332" s="250" t="s">
        <v>22</v>
      </c>
      <c r="E1332" s="251"/>
      <c r="F1332" s="252" t="s">
        <v>23</v>
      </c>
      <c r="G1332" s="253"/>
      <c r="H1332" s="123"/>
      <c r="I1332" s="242" t="s">
        <v>1</v>
      </c>
      <c r="J1332" s="243"/>
      <c r="K1332" s="244" t="s">
        <v>2</v>
      </c>
      <c r="L1332" s="245"/>
      <c r="M1332" s="123"/>
      <c r="N1332" s="242" t="s">
        <v>43</v>
      </c>
      <c r="O1332" s="243"/>
      <c r="P1332" s="244" t="s">
        <v>44</v>
      </c>
      <c r="Q1332" s="245"/>
      <c r="R1332" s="123"/>
      <c r="S1332" s="242" t="s">
        <v>32</v>
      </c>
      <c r="T1332" s="243"/>
      <c r="U1332" s="244" t="s">
        <v>33</v>
      </c>
      <c r="V1332" s="245"/>
      <c r="W1332" s="123"/>
      <c r="X1332" s="242" t="s">
        <v>45</v>
      </c>
      <c r="Y1332" s="243"/>
      <c r="Z1332" s="244" t="s">
        <v>46</v>
      </c>
      <c r="AA1332" s="245"/>
      <c r="AB1332" s="127"/>
      <c r="AC1332" s="242" t="s">
        <v>62</v>
      </c>
      <c r="AD1332" s="243"/>
      <c r="AE1332" s="244" t="s">
        <v>3</v>
      </c>
      <c r="AF1332" s="245"/>
      <c r="AG1332" s="123"/>
      <c r="AH1332" s="242" t="s">
        <v>76</v>
      </c>
      <c r="AI1332" s="243"/>
      <c r="AJ1332" s="244" t="s">
        <v>77</v>
      </c>
      <c r="AK1332" s="245"/>
      <c r="AL1332" s="127"/>
      <c r="AM1332" s="242" t="s">
        <v>64</v>
      </c>
      <c r="AN1332" s="243"/>
      <c r="AO1332" s="244" t="s">
        <v>65</v>
      </c>
      <c r="AP1332" s="245"/>
      <c r="AQ1332" s="123"/>
      <c r="AR1332" s="242" t="s">
        <v>80</v>
      </c>
      <c r="AS1332" s="243"/>
      <c r="AT1332" s="244" t="s">
        <v>81</v>
      </c>
      <c r="AU1332" s="245"/>
      <c r="AV1332" s="127"/>
      <c r="AW1332" s="242" t="s">
        <v>68</v>
      </c>
      <c r="AX1332" s="243"/>
      <c r="AY1332" s="244" t="s">
        <v>69</v>
      </c>
      <c r="AZ1332" s="245"/>
      <c r="BA1332" s="123"/>
      <c r="BB1332" s="246" t="s">
        <v>84</v>
      </c>
      <c r="BC1332" s="247"/>
      <c r="BD1332" s="248" t="s">
        <v>85</v>
      </c>
      <c r="BE1332" s="249"/>
      <c r="BF1332" s="127"/>
      <c r="BG1332" s="242" t="s">
        <v>72</v>
      </c>
      <c r="BH1332" s="243"/>
      <c r="BI1332" s="244" t="s">
        <v>73</v>
      </c>
      <c r="BJ1332" s="245"/>
      <c r="BK1332" s="123"/>
      <c r="BL1332" s="242" t="s">
        <v>88</v>
      </c>
      <c r="BM1332" s="243"/>
      <c r="BN1332" s="244" t="s">
        <v>89</v>
      </c>
      <c r="BO1332" s="245"/>
      <c r="BP1332" s="123"/>
      <c r="BQ1332" s="19" t="s">
        <v>165</v>
      </c>
      <c r="BS1332" s="63" t="s">
        <v>120</v>
      </c>
      <c r="BT1332" s="4"/>
      <c r="BU1332" s="28"/>
      <c r="BV1332" s="28"/>
      <c r="BW1332" s="28"/>
      <c r="BX1332" s="28"/>
    </row>
    <row r="1333" spans="2:76" ht="18.649999999999999" customHeight="1" thickTop="1" thickBot="1">
      <c r="B1333" s="39">
        <v>3.74</v>
      </c>
      <c r="D1333" s="25">
        <f t="shared" ref="D1333" si="13274">COS($F$8*$B1333)</f>
        <v>0.32282496207084121</v>
      </c>
      <c r="E1333" s="26">
        <v>0</v>
      </c>
      <c r="F1333" s="10">
        <v>0</v>
      </c>
      <c r="G1333" s="85">
        <f t="shared" ref="G1333" si="13275">$E$8*SIN($B1333*$F$8)</f>
        <v>2.8393760573012585</v>
      </c>
      <c r="I1333" s="21">
        <v>1</v>
      </c>
      <c r="J1333" s="24">
        <v>0</v>
      </c>
      <c r="K1333" s="22">
        <v>0</v>
      </c>
      <c r="L1333" s="23">
        <v>0</v>
      </c>
      <c r="N1333" s="21">
        <f t="shared" ref="N1333" si="13276">D1333*I1333+F1333*I1336-E1333*J1333-G1333*J1336</f>
        <v>1.1155290893937388</v>
      </c>
      <c r="O1333" s="24">
        <f t="shared" ref="O1333" si="13277">(D1333*J1333+E1333*I1333+F1333*J1336+G1333*I1336)</f>
        <v>0</v>
      </c>
      <c r="P1333" s="22">
        <f t="shared" ref="P1333" si="13278">D1333*K1333+F1333*K1336-E1333*L1333-G1333*L1336</f>
        <v>0</v>
      </c>
      <c r="Q1333" s="23">
        <f t="shared" ref="Q1333" si="13279">(D1333*L1333+E1333*K1333+F1333*L1336+G1333*K1336)</f>
        <v>2.8393760573012585</v>
      </c>
      <c r="S1333" s="25">
        <f t="shared" ref="S1333" si="13280">COS($U$8*$B1333)</f>
        <v>-0.56201437589566483</v>
      </c>
      <c r="T1333" s="26">
        <v>0</v>
      </c>
      <c r="U1333" s="10">
        <v>0</v>
      </c>
      <c r="V1333" s="85">
        <f t="shared" ref="V1333" si="13281">$T$8*SIN($B1333*$U$8)</f>
        <v>2.4813823912447388</v>
      </c>
      <c r="X1333" s="21">
        <f t="shared" ref="X1333" si="13282">N1333*S1333+P1333*S1336-O1333*T1333-Q1333*T1336</f>
        <v>-1.4097853572701098</v>
      </c>
      <c r="Y1333" s="24">
        <f t="shared" ref="Y1333" si="13283">(N1333*T1333+O1333*S1333+P1333*T1336+Q1333*S1336)</f>
        <v>0</v>
      </c>
      <c r="Z1333" s="22">
        <f t="shared" ref="Z1333" si="13284">N1333*U1333+P1333*U1336-O1333*V1333-Q1333*V1336</f>
        <v>0</v>
      </c>
      <c r="AA1333" s="23">
        <f t="shared" ref="AA1333" si="13285">(N1333*V1333+O1333*U1333+P1333*V1336+Q1333*U1336)</f>
        <v>1.1722840765656415</v>
      </c>
      <c r="AB1333" s="8"/>
      <c r="AC1333" s="21">
        <v>1</v>
      </c>
      <c r="AD1333" s="24">
        <v>0</v>
      </c>
      <c r="AE1333" s="22">
        <v>0</v>
      </c>
      <c r="AF1333" s="23">
        <v>0</v>
      </c>
      <c r="AH1333" s="21">
        <f t="shared" ref="AH1333" si="13286">X1333*AC1333+Z1333*AC1336-Y1333*AD1333-AA1333*AD1336</f>
        <v>-1.4535764596051555</v>
      </c>
      <c r="AI1333" s="24">
        <f t="shared" ref="AI1333" si="13287">(X1333*AD1333+Y1333*AC1333+Z1333*AD1336+AA1333*AC1336)</f>
        <v>0</v>
      </c>
      <c r="AJ1333" s="22">
        <f t="shared" ref="AJ1333" si="13288">X1333*AE1333+Z1333*AE1336-Y1333*AF1333-AA1333*AF1336</f>
        <v>0</v>
      </c>
      <c r="AK1333" s="23">
        <f t="shared" ref="AK1333" si="13289">(X1333*AF1333+Y1333*AE1333+Z1333*AF1336+AA1333*AE1336)</f>
        <v>1.1722840765656415</v>
      </c>
      <c r="AL1333" s="8"/>
      <c r="AM1333" s="25">
        <f t="shared" ref="AM1333" si="13290">COS($AO$8*$B1333)</f>
        <v>-0.56201437589566483</v>
      </c>
      <c r="AN1333" s="26">
        <v>0</v>
      </c>
      <c r="AO1333" s="10">
        <v>0</v>
      </c>
      <c r="AP1333" s="85">
        <f t="shared" ref="AP1333" si="13291">$AN$8*SIN($B1333*$AO$8)</f>
        <v>2.4813823912447388</v>
      </c>
      <c r="AR1333" s="21">
        <f t="shared" ref="AR1333" si="13292">AH1333*AM1333+AJ1333*AM1336-AI1333*AN1333-AK1333*AN1336</f>
        <v>0.49372141508089029</v>
      </c>
      <c r="AS1333" s="24">
        <f t="shared" ref="AS1333" si="13293">(AH1333*AN1333+AI1333*AM1333+AJ1333*AN1336+AK1333*AM1336)</f>
        <v>0</v>
      </c>
      <c r="AT1333" s="22">
        <f t="shared" ref="AT1333" si="13294">AH1333*AO1333+AJ1333*AO1336-AI1333*AP1333-AK1333*AP1336</f>
        <v>0</v>
      </c>
      <c r="AU1333" s="23">
        <f t="shared" ref="AU1333" si="13295">(AH1333*AP1333+AI1333*AO1333+AJ1333*AP1336+AK1333*AO1336)</f>
        <v>-4.2657195348555668</v>
      </c>
      <c r="AV1333" s="8"/>
      <c r="AW1333" s="21">
        <v>1</v>
      </c>
      <c r="AX1333" s="24">
        <v>0</v>
      </c>
      <c r="AY1333" s="22">
        <v>0</v>
      </c>
      <c r="AZ1333" s="23">
        <v>0</v>
      </c>
      <c r="BB1333" s="21">
        <f t="shared" ref="BB1333" si="13296">AR1333*AW1333+AT1333*AW1336-AS1333*AX1333-AU1333*AX1336</f>
        <v>-0.69719286081671272</v>
      </c>
      <c r="BC1333" s="24">
        <f t="shared" ref="BC1333" si="13297">(AR1333*AX1333+AS1333*AW1333+AT1333*AX1336+AU1333*AW1336)</f>
        <v>0</v>
      </c>
      <c r="BD1333" s="22">
        <f t="shared" ref="BD1333" si="13298">AR1333*AY1333+AT1333*AY1336-AS1333*AZ1333-AU1333*AZ1336</f>
        <v>0</v>
      </c>
      <c r="BE1333" s="23">
        <f t="shared" ref="BE1333" si="13299">(AR1333*AZ1333+AS1333*AY1333+AT1333*AZ1336+AU1333*AY1336)</f>
        <v>-4.2657195348555668</v>
      </c>
      <c r="BF1333" s="8"/>
      <c r="BG1333" s="25">
        <f t="shared" ref="BG1333" si="13300">COS($BI$8*$B1333)</f>
        <v>0.32278696644475674</v>
      </c>
      <c r="BH1333" s="26">
        <v>0</v>
      </c>
      <c r="BI1333" s="10">
        <v>0</v>
      </c>
      <c r="BJ1333" s="85">
        <f t="shared" ref="BJ1333" si="13301">$BH$8*SIN($B1333*$BI$8)</f>
        <v>2.8394149342145334</v>
      </c>
      <c r="BL1333" s="21">
        <f t="shared" ref="BL1333" si="13302">BB1333*BG1333+BD1333*BG1336-BC1333*BH1333-BE1333*BH1336</f>
        <v>1.1207494261455395</v>
      </c>
      <c r="BM1333" s="24">
        <f t="shared" ref="BM1333" si="13303">(BB1333*BH1333+BC1333*BG1333+BD1333*BH1336+BE1333*BG1336)</f>
        <v>0</v>
      </c>
      <c r="BN1333" s="22">
        <f t="shared" ref="BN1333" si="13304">BB1333*BI1333+BD1333*BI1336-BC1333*BJ1333-BE1333*BJ1336</f>
        <v>0</v>
      </c>
      <c r="BO1333" s="23">
        <f t="shared" ref="BO1333" si="13305">(BB1333*BJ1333+BC1333*BI1333+BD1333*BJ1336+BE1333*BI1336)</f>
        <v>-3.3565384893908958</v>
      </c>
      <c r="BQ1333" s="27">
        <f t="shared" ref="BQ1333" si="13306">20*LOG((2*$BL$8)/(($BL$8*BL1333+BN1333+$BL$8*BL1336+BN1336)^2+($BL$8*BM1333+BO1333+$BL$8*BM1336+BO1336)^2)^0.5)</f>
        <v>-5.9616274156147995</v>
      </c>
      <c r="BS1333" s="64">
        <f t="shared" ref="BS1333" si="13307">((BL1333^2+BM1333^2)/(BL1336^2+BM1336^2))^0.5</f>
        <v>14.693612009339224</v>
      </c>
      <c r="BT1333" s="4"/>
      <c r="BU1333" s="28"/>
      <c r="BV1333" s="28"/>
      <c r="BW1333" s="28"/>
      <c r="BX1333" s="28"/>
    </row>
    <row r="1334" spans="2:76" ht="18.649999999999999" customHeight="1" thickBot="1">
      <c r="D1334" s="25"/>
      <c r="E1334" s="10"/>
      <c r="F1334" s="10"/>
      <c r="G1334" s="31"/>
      <c r="I1334" s="29"/>
      <c r="L1334" s="30"/>
      <c r="N1334" s="29"/>
      <c r="Q1334" s="30"/>
      <c r="S1334" s="29"/>
      <c r="V1334" s="30"/>
      <c r="X1334" s="29"/>
      <c r="AA1334" s="30"/>
      <c r="AC1334" s="29"/>
      <c r="AF1334" s="30"/>
      <c r="AH1334" s="29"/>
      <c r="AK1334" s="30"/>
      <c r="AM1334" s="29"/>
      <c r="AP1334" s="30"/>
      <c r="AR1334" s="29"/>
      <c r="AU1334" s="30"/>
      <c r="AW1334" s="29"/>
      <c r="AZ1334" s="30"/>
      <c r="BB1334" s="29"/>
      <c r="BE1334" s="30"/>
      <c r="BG1334" s="29"/>
      <c r="BJ1334" s="30"/>
      <c r="BL1334" s="29"/>
      <c r="BO1334" s="30"/>
      <c r="BS1334" s="65"/>
      <c r="BT1334" s="65"/>
      <c r="BU1334" s="28"/>
      <c r="BV1334" s="28"/>
      <c r="BW1334" s="28"/>
      <c r="BX1334" s="28"/>
    </row>
    <row r="1335" spans="2:76" ht="18.649999999999999" customHeight="1" thickBot="1">
      <c r="D1335" s="254" t="s">
        <v>24</v>
      </c>
      <c r="E1335" s="255"/>
      <c r="F1335" s="256" t="s">
        <v>25</v>
      </c>
      <c r="G1335" s="257"/>
      <c r="H1335" s="123"/>
      <c r="I1335" s="242" t="s">
        <v>4</v>
      </c>
      <c r="J1335" s="243"/>
      <c r="K1335" s="244" t="s">
        <v>5</v>
      </c>
      <c r="L1335" s="245"/>
      <c r="M1335" s="123"/>
      <c r="N1335" s="242" t="s">
        <v>6</v>
      </c>
      <c r="O1335" s="243"/>
      <c r="P1335" s="244" t="s">
        <v>7</v>
      </c>
      <c r="Q1335" s="245"/>
      <c r="R1335" s="123"/>
      <c r="S1335" s="242" t="s">
        <v>34</v>
      </c>
      <c r="T1335" s="243"/>
      <c r="U1335" s="244" t="s">
        <v>35</v>
      </c>
      <c r="V1335" s="245"/>
      <c r="W1335" s="123"/>
      <c r="X1335" s="242" t="s">
        <v>47</v>
      </c>
      <c r="Y1335" s="243"/>
      <c r="Z1335" s="244" t="s">
        <v>48</v>
      </c>
      <c r="AA1335" s="245"/>
      <c r="AB1335" s="127"/>
      <c r="AC1335" s="242" t="s">
        <v>63</v>
      </c>
      <c r="AD1335" s="243"/>
      <c r="AE1335" s="244" t="s">
        <v>8</v>
      </c>
      <c r="AF1335" s="245"/>
      <c r="AG1335" s="123"/>
      <c r="AH1335" s="242" t="s">
        <v>78</v>
      </c>
      <c r="AI1335" s="243"/>
      <c r="AJ1335" s="244" t="s">
        <v>79</v>
      </c>
      <c r="AK1335" s="245"/>
      <c r="AL1335" s="127"/>
      <c r="AM1335" s="242" t="s">
        <v>67</v>
      </c>
      <c r="AN1335" s="243"/>
      <c r="AO1335" s="244" t="s">
        <v>66</v>
      </c>
      <c r="AP1335" s="245"/>
      <c r="AQ1335" s="123"/>
      <c r="AR1335" s="242" t="s">
        <v>83</v>
      </c>
      <c r="AS1335" s="243"/>
      <c r="AT1335" s="244" t="s">
        <v>82</v>
      </c>
      <c r="AU1335" s="245"/>
      <c r="AV1335" s="127"/>
      <c r="AW1335" s="242" t="s">
        <v>71</v>
      </c>
      <c r="AX1335" s="243"/>
      <c r="AY1335" s="244" t="s">
        <v>70</v>
      </c>
      <c r="AZ1335" s="245"/>
      <c r="BA1335" s="123"/>
      <c r="BB1335" s="124" t="s">
        <v>87</v>
      </c>
      <c r="BC1335" s="125"/>
      <c r="BD1335" s="122" t="s">
        <v>86</v>
      </c>
      <c r="BE1335" s="126"/>
      <c r="BF1335" s="127"/>
      <c r="BG1335" s="242" t="s">
        <v>74</v>
      </c>
      <c r="BH1335" s="243"/>
      <c r="BI1335" s="244" t="s">
        <v>75</v>
      </c>
      <c r="BJ1335" s="245"/>
      <c r="BK1335" s="123"/>
      <c r="BL1335" s="242" t="s">
        <v>91</v>
      </c>
      <c r="BM1335" s="243"/>
      <c r="BN1335" s="244" t="s">
        <v>90</v>
      </c>
      <c r="BO1335" s="245"/>
      <c r="BP1335" s="123"/>
      <c r="BQ1335" s="35" t="s">
        <v>166</v>
      </c>
      <c r="BS1335" s="66" t="s">
        <v>121</v>
      </c>
      <c r="BT1335" s="65"/>
      <c r="BU1335" s="28"/>
      <c r="BV1335" s="28"/>
      <c r="BW1335" s="28"/>
      <c r="BX1335" s="28"/>
    </row>
    <row r="1336" spans="2:76" ht="18.649999999999999" customHeight="1" thickTop="1" thickBot="1">
      <c r="D1336" s="15">
        <v>0</v>
      </c>
      <c r="E1336" s="145">
        <f t="shared" ref="E1336" si="13308">(1/$E$8)*SIN($B1333*$F$8)</f>
        <v>0.31548622858902869</v>
      </c>
      <c r="F1336" s="15">
        <f t="shared" ref="F1336" si="13309">COS($F$8*$B1333)</f>
        <v>0.32282496207084121</v>
      </c>
      <c r="G1336" s="37">
        <v>0</v>
      </c>
      <c r="I1336" s="21">
        <v>0</v>
      </c>
      <c r="J1336" s="24">
        <f t="shared" ref="J1336" si="13310">(TAN($K$8*$B1333))/$J$8</f>
        <v>-0.27918250746832707</v>
      </c>
      <c r="K1336" s="22">
        <v>1</v>
      </c>
      <c r="L1336" s="23">
        <v>0</v>
      </c>
      <c r="N1336" s="21">
        <f t="shared" ref="N1336" si="13311">D1336*I1333+F1336*I1336-E1336*J1333-G1336*J1336</f>
        <v>0</v>
      </c>
      <c r="O1336" s="24">
        <f t="shared" ref="O1336" si="13312">(D1336*J1333+E1336*I1333+F1336*J1336+G1336*I1336)</f>
        <v>0.22535914620472366</v>
      </c>
      <c r="P1336" s="22">
        <f t="shared" ref="P1336" si="13313">D1336*K1333+F1336*K1336-E1336*L1333-G1336*L1336</f>
        <v>0.32282496207084121</v>
      </c>
      <c r="Q1336" s="23">
        <f t="shared" ref="Q1336" si="13314">(D1336*L1333+E1336*K1333+F1336*L1336+G1336*K1336)</f>
        <v>0</v>
      </c>
      <c r="S1336" s="15">
        <v>0</v>
      </c>
      <c r="T1336" s="145">
        <f t="shared" ref="T1336" si="13315">(1/$T$8)*SIN($B1333*$U$8)</f>
        <v>0.27570915458274869</v>
      </c>
      <c r="U1336" s="15">
        <f t="shared" ref="U1336" si="13316">COS($U$8*$B1333)</f>
        <v>-0.56201437589566483</v>
      </c>
      <c r="V1336" s="37">
        <v>0</v>
      </c>
      <c r="X1336" s="21">
        <f t="shared" ref="X1336" si="13317">N1336*S1333+P1336*S1336-O1336*T1333-Q1336*T1336</f>
        <v>0</v>
      </c>
      <c r="Y1336" s="24">
        <f t="shared" ref="Y1336" si="13318">(N1336*T1333+O1336*S1333+P1336*T1336+Q1336*S1336)</f>
        <v>-3.764928253586812E-2</v>
      </c>
      <c r="Z1336" s="22">
        <f t="shared" ref="Z1336" si="13319">N1336*U1333+P1336*U1336-O1336*V1333-Q1336*V1336</f>
        <v>-0.74063448668013543</v>
      </c>
      <c r="AA1336" s="23">
        <f t="shared" ref="AA1336" si="13320">(N1336*V1333+O1336*U1333+P1336*V1336+Q1336*U1336)</f>
        <v>0</v>
      </c>
      <c r="AB1336" s="8"/>
      <c r="AC1336" s="21">
        <v>0</v>
      </c>
      <c r="AD1336" s="24">
        <f t="shared" ref="AD1336" si="13321">(TAN($AE$8*$B1333))/$AD$8</f>
        <v>3.7355367363973289E-2</v>
      </c>
      <c r="AE1336" s="22">
        <v>1</v>
      </c>
      <c r="AF1336" s="23">
        <v>0</v>
      </c>
      <c r="AH1336" s="21">
        <f t="shared" ref="AH1336" si="13322">X1336*AC1333+Z1336*AC1336-Y1336*AD1333-AA1336*AD1336</f>
        <v>0</v>
      </c>
      <c r="AI1336" s="24">
        <f t="shared" ref="AI1336" si="13323">(X1336*AD1333+Y1336*AC1333+Z1336*AD1336+AA1336*AC1336)</f>
        <v>-6.5315955868232356E-2</v>
      </c>
      <c r="AJ1336" s="22">
        <f t="shared" ref="AJ1336" si="13324">X1336*AE1333+Z1336*AE1336-Y1336*AF1333-AA1336*AF1336</f>
        <v>-0.74063448668013543</v>
      </c>
      <c r="AK1336" s="23">
        <f t="shared" ref="AK1336" si="13325">(X1336*AF1333+Y1336*AE1333+Z1336*AF1336+AA1336*AE1336)</f>
        <v>0</v>
      </c>
      <c r="AL1336" s="8"/>
      <c r="AM1336" s="15">
        <v>0</v>
      </c>
      <c r="AN1336" s="85">
        <f t="shared" ref="AN1336" si="13326">(1/$AN$8)*SIN($B1333*$AO$8)</f>
        <v>0.27570915458274869</v>
      </c>
      <c r="AO1336" s="25">
        <f t="shared" ref="AO1336" si="13327">COS($AO$8*$B1333)</f>
        <v>-0.56201437589566483</v>
      </c>
      <c r="AP1336" s="37">
        <v>0</v>
      </c>
      <c r="AR1336" s="21">
        <f t="shared" ref="AR1336" si="13328">AH1336*AM1333+AJ1336*AM1336-AI1336*AN1333-AK1336*AN1336</f>
        <v>0</v>
      </c>
      <c r="AS1336" s="24">
        <f t="shared" ref="AS1336" si="13329">(AH1336*AN1333+AI1336*AM1333+AJ1336*AN1336+AK1336*AM1336)</f>
        <v>-0.16749120200409479</v>
      </c>
      <c r="AT1336" s="22">
        <f t="shared" ref="AT1336" si="13330">AH1336*AO1333+AJ1336*AO1336-AI1336*AP1333-AK1336*AP1336</f>
        <v>0.57832109155709266</v>
      </c>
      <c r="AU1336" s="23">
        <f t="shared" ref="AU1336" si="13331">(AH1336*AP1333+AI1336*AO1333+AJ1336*AP1336+AK1336*AO1336)</f>
        <v>0</v>
      </c>
      <c r="AV1336" s="8"/>
      <c r="AW1336" s="21">
        <v>0</v>
      </c>
      <c r="AX1336" s="24">
        <f t="shared" ref="AX1336" si="13332">(TAN($AY$8*$B1333))/$AX$8</f>
        <v>-0.27918250746832707</v>
      </c>
      <c r="AY1336" s="22">
        <v>1</v>
      </c>
      <c r="AZ1336" s="23">
        <v>0</v>
      </c>
      <c r="BB1336" s="21">
        <f t="shared" ref="BB1336" si="13333">AR1336*AW1333+AT1336*AW1336-AS1336*AX1333-AU1336*AX1336</f>
        <v>0</v>
      </c>
      <c r="BC1336" s="24">
        <f t="shared" ref="BC1336" si="13334">(AR1336*AX1333+AS1336*AW1333+AT1336*AX1336+AU1336*AW1336)</f>
        <v>-0.32894833446682387</v>
      </c>
      <c r="BD1336" s="22">
        <f t="shared" ref="BD1336" si="13335">AR1336*AY1333+AT1336*AY1336-AS1336*AZ1333-AU1336*AZ1336</f>
        <v>0.57832109155709266</v>
      </c>
      <c r="BE1336" s="23">
        <f t="shared" ref="BE1336" si="13336">(AR1336*AZ1333+AS1336*AY1333+AT1336*AZ1336+AU1336*AY1336)</f>
        <v>0</v>
      </c>
      <c r="BF1336" s="8"/>
      <c r="BG1336" s="15">
        <v>0</v>
      </c>
      <c r="BH1336" s="85">
        <f t="shared" ref="BH1336" si="13337">(1/$BH$8)*SIN($B1333*$BI$8)</f>
        <v>0.31549054824605927</v>
      </c>
      <c r="BI1336" s="25">
        <f t="shared" ref="BI1336" si="13338">COS($BI$8*$B1333)</f>
        <v>0.32278696644475674</v>
      </c>
      <c r="BJ1336" s="37">
        <v>0</v>
      </c>
      <c r="BL1336" s="21">
        <f t="shared" ref="BL1336" si="13339">BB1336*BG1333+BD1336*BG1336-BC1336*BH1333-BE1336*BH1336</f>
        <v>0</v>
      </c>
      <c r="BM1336" s="24">
        <f t="shared" ref="BM1336" si="13340">(BB1336*BH1333+BC1336*BG1333+BD1336*BH1336+BE1336*BG1336)</f>
        <v>7.627460323800532E-2</v>
      </c>
      <c r="BN1336" s="22">
        <f t="shared" ref="BN1336" si="13341">BB1336*BI1333+BD1336*BI1336-BC1336*BJ1333-BE1336*BJ1336</f>
        <v>1.1206953242448314</v>
      </c>
      <c r="BO1336" s="23">
        <f t="shared" ref="BO1336" si="13342">(BB1336*BJ1333+BC1336*BI1333+BD1336*BJ1336+BE1336*BI1336)</f>
        <v>0</v>
      </c>
      <c r="BQ1336" s="38">
        <f t="shared" ref="BQ1336" si="13343">(180/PI())*ATAN(-1*(($BL$8*BM1333+BO1333+$BL$8*BM1336+BO1336)/($BL$8*BL1333+BN1333+$BL$8*BL1336+BN1336)))</f>
        <v>55.6547230574566</v>
      </c>
      <c r="BS1336" s="67">
        <f t="shared" ref="BS1336" si="13344">20*LOG(((($BL$8*BL1333+BN1333-$BL$8*BL1336-BN1336)^2+($BL$8*BM1333+BO1333-$BL$8*BM1336-BO1336)^2)/(($BL$8*BL1333+BN1333+$BL$8*BL1336+BN1336)^2+($BL$8*BM1333+BO1333+$BL$8*BM1336+BO1336)^2))^0.5)</f>
        <v>-1.2692241695813622</v>
      </c>
      <c r="BT1336" s="65"/>
      <c r="BU1336" s="28"/>
      <c r="BV1336" s="28"/>
      <c r="BW1336" s="28"/>
      <c r="BX1336" s="28"/>
    </row>
    <row r="1337" spans="2:76" ht="18.649999999999999" customHeight="1">
      <c r="BS1337" s="32"/>
    </row>
    <row r="1338" spans="2:76" ht="18.649999999999999" customHeight="1" thickBot="1">
      <c r="D1338" s="8"/>
      <c r="E1338" s="8" t="s">
        <v>93</v>
      </c>
      <c r="F1338" s="8"/>
      <c r="G1338" s="8"/>
      <c r="H1338" s="8"/>
      <c r="I1338" s="8"/>
      <c r="J1338" s="8" t="s">
        <v>94</v>
      </c>
      <c r="K1338" s="8"/>
      <c r="L1338" s="8"/>
      <c r="M1338" s="8"/>
      <c r="N1338" s="8"/>
      <c r="O1338" s="8" t="s">
        <v>95</v>
      </c>
      <c r="P1338" s="8"/>
      <c r="Q1338" s="8"/>
      <c r="R1338" s="8"/>
      <c r="S1338" s="8"/>
      <c r="T1338" s="8" t="s">
        <v>96</v>
      </c>
      <c r="U1338" s="8"/>
      <c r="V1338" s="8"/>
      <c r="W1338" s="8"/>
      <c r="X1338" s="8"/>
      <c r="Y1338" s="8" t="s">
        <v>97</v>
      </c>
      <c r="Z1338" s="8"/>
      <c r="AA1338" s="8"/>
      <c r="AB1338" s="8"/>
      <c r="AC1338" s="8"/>
      <c r="AD1338" s="8" t="s">
        <v>98</v>
      </c>
      <c r="AE1338" s="8"/>
      <c r="AF1338" s="8"/>
      <c r="AG1338" s="8"/>
      <c r="AH1338" s="8"/>
      <c r="AI1338" s="8" t="s">
        <v>99</v>
      </c>
      <c r="AJ1338" s="8"/>
      <c r="AK1338" s="8"/>
      <c r="AL1338" s="8"/>
      <c r="AM1338" s="8"/>
      <c r="AN1338" s="8" t="s">
        <v>96</v>
      </c>
      <c r="AO1338" s="8"/>
      <c r="AP1338" s="8"/>
      <c r="AQ1338" s="8"/>
      <c r="AR1338" s="8"/>
      <c r="AS1338" s="8" t="s">
        <v>100</v>
      </c>
      <c r="AT1338" s="8"/>
      <c r="AU1338" s="8"/>
      <c r="AV1338" s="8"/>
      <c r="AW1338" s="8"/>
      <c r="AX1338" s="8" t="s">
        <v>94</v>
      </c>
      <c r="AY1338" s="8"/>
      <c r="AZ1338" s="8"/>
      <c r="BA1338" s="8"/>
      <c r="BB1338" s="8"/>
      <c r="BC1338" s="8" t="s">
        <v>101</v>
      </c>
      <c r="BD1338" s="8"/>
      <c r="BE1338" s="8"/>
      <c r="BF1338" s="8"/>
      <c r="BG1338" s="8"/>
      <c r="BH1338" s="8" t="s">
        <v>96</v>
      </c>
      <c r="BI1338" s="8"/>
      <c r="BJ1338" s="8"/>
      <c r="BK1338" s="8"/>
      <c r="BL1338" s="8"/>
      <c r="BM1338" s="8" t="s">
        <v>102</v>
      </c>
      <c r="BN1338" s="8"/>
      <c r="BO1338" s="8"/>
      <c r="BP1338" s="8"/>
    </row>
    <row r="1339" spans="2:76" ht="18.649999999999999" customHeight="1" thickBot="1">
      <c r="B1339" s="16"/>
      <c r="D1339" s="250" t="s">
        <v>22</v>
      </c>
      <c r="E1339" s="251"/>
      <c r="F1339" s="252" t="s">
        <v>23</v>
      </c>
      <c r="G1339" s="253"/>
      <c r="H1339" s="123"/>
      <c r="I1339" s="242" t="s">
        <v>1</v>
      </c>
      <c r="J1339" s="243"/>
      <c r="K1339" s="244" t="s">
        <v>2</v>
      </c>
      <c r="L1339" s="245"/>
      <c r="M1339" s="123"/>
      <c r="N1339" s="242" t="s">
        <v>43</v>
      </c>
      <c r="O1339" s="243"/>
      <c r="P1339" s="244" t="s">
        <v>44</v>
      </c>
      <c r="Q1339" s="245"/>
      <c r="R1339" s="123"/>
      <c r="S1339" s="242" t="s">
        <v>32</v>
      </c>
      <c r="T1339" s="243"/>
      <c r="U1339" s="244" t="s">
        <v>33</v>
      </c>
      <c r="V1339" s="245"/>
      <c r="W1339" s="123"/>
      <c r="X1339" s="242" t="s">
        <v>45</v>
      </c>
      <c r="Y1339" s="243"/>
      <c r="Z1339" s="244" t="s">
        <v>46</v>
      </c>
      <c r="AA1339" s="245"/>
      <c r="AB1339" s="127"/>
      <c r="AC1339" s="242" t="s">
        <v>62</v>
      </c>
      <c r="AD1339" s="243"/>
      <c r="AE1339" s="244" t="s">
        <v>3</v>
      </c>
      <c r="AF1339" s="245"/>
      <c r="AG1339" s="123"/>
      <c r="AH1339" s="242" t="s">
        <v>76</v>
      </c>
      <c r="AI1339" s="243"/>
      <c r="AJ1339" s="244" t="s">
        <v>77</v>
      </c>
      <c r="AK1339" s="245"/>
      <c r="AL1339" s="127"/>
      <c r="AM1339" s="242" t="s">
        <v>64</v>
      </c>
      <c r="AN1339" s="243"/>
      <c r="AO1339" s="244" t="s">
        <v>65</v>
      </c>
      <c r="AP1339" s="245"/>
      <c r="AQ1339" s="123"/>
      <c r="AR1339" s="242" t="s">
        <v>80</v>
      </c>
      <c r="AS1339" s="243"/>
      <c r="AT1339" s="244" t="s">
        <v>81</v>
      </c>
      <c r="AU1339" s="245"/>
      <c r="AV1339" s="127"/>
      <c r="AW1339" s="242" t="s">
        <v>68</v>
      </c>
      <c r="AX1339" s="243"/>
      <c r="AY1339" s="244" t="s">
        <v>69</v>
      </c>
      <c r="AZ1339" s="245"/>
      <c r="BA1339" s="123"/>
      <c r="BB1339" s="246" t="s">
        <v>84</v>
      </c>
      <c r="BC1339" s="247"/>
      <c r="BD1339" s="248" t="s">
        <v>85</v>
      </c>
      <c r="BE1339" s="249"/>
      <c r="BF1339" s="127"/>
      <c r="BG1339" s="242" t="s">
        <v>72</v>
      </c>
      <c r="BH1339" s="243"/>
      <c r="BI1339" s="244" t="s">
        <v>73</v>
      </c>
      <c r="BJ1339" s="245"/>
      <c r="BK1339" s="123"/>
      <c r="BL1339" s="242" t="s">
        <v>88</v>
      </c>
      <c r="BM1339" s="243"/>
      <c r="BN1339" s="244" t="s">
        <v>89</v>
      </c>
      <c r="BO1339" s="245"/>
      <c r="BP1339" s="123"/>
      <c r="BQ1339" s="19" t="s">
        <v>165</v>
      </c>
      <c r="BS1339" s="63" t="s">
        <v>120</v>
      </c>
      <c r="BT1339" s="4"/>
      <c r="BU1339" s="28"/>
      <c r="BV1339" s="28"/>
      <c r="BW1339" s="28"/>
      <c r="BX1339" s="28"/>
    </row>
    <row r="1340" spans="2:76" ht="18.649999999999999" customHeight="1" thickTop="1" thickBot="1">
      <c r="B1340" s="39">
        <v>3.76</v>
      </c>
      <c r="D1340" s="25">
        <f t="shared" ref="D1340" si="13345">COS($F$8*$B1340)</f>
        <v>0.31653135876844246</v>
      </c>
      <c r="E1340" s="26">
        <v>0</v>
      </c>
      <c r="F1340" s="10">
        <v>0</v>
      </c>
      <c r="G1340" s="85">
        <f t="shared" ref="G1340" si="13346">$E$8*SIN($B1340*$F$8)</f>
        <v>2.8457461394590053</v>
      </c>
      <c r="I1340" s="21">
        <v>1</v>
      </c>
      <c r="J1340" s="24">
        <v>0</v>
      </c>
      <c r="K1340" s="22">
        <v>0</v>
      </c>
      <c r="L1340" s="23">
        <v>0</v>
      </c>
      <c r="N1340" s="21">
        <f t="shared" ref="N1340" si="13347">D1340*I1340+F1340*I1343-E1340*J1340-G1340*J1343</f>
        <v>1.0446626183731418</v>
      </c>
      <c r="O1340" s="24">
        <f t="shared" ref="O1340" si="13348">(D1340*J1340+E1340*I1340+F1340*J1343+G1340*I1343)</f>
        <v>0</v>
      </c>
      <c r="P1340" s="22">
        <f t="shared" ref="P1340" si="13349">D1340*K1340+F1340*K1343-E1340*L1340-G1340*L1343</f>
        <v>0</v>
      </c>
      <c r="Q1340" s="23">
        <f t="shared" ref="Q1340" si="13350">(D1340*L1340+E1340*K1340+F1340*L1343+G1340*K1343)</f>
        <v>2.8457461394590053</v>
      </c>
      <c r="S1340" s="25">
        <f t="shared" ref="S1340" si="13351">COS($U$8*$B1340)</f>
        <v>-0.5715640746410231</v>
      </c>
      <c r="T1340" s="26">
        <v>0</v>
      </c>
      <c r="U1340" s="10">
        <v>0</v>
      </c>
      <c r="V1340" s="85">
        <f t="shared" ref="V1340" si="13352">$T$8*SIN($B1340*$U$8)</f>
        <v>2.4616723131273499</v>
      </c>
      <c r="X1340" s="21">
        <f t="shared" ref="X1340" si="13353">N1340*S1340+P1340*S1343-O1340*T1340-Q1340*T1343</f>
        <v>-1.3754576763042103</v>
      </c>
      <c r="Y1340" s="24">
        <f t="shared" ref="Y1340" si="13354">(N1340*T1340+O1340*S1340+P1340*T1343+Q1340*S1343)</f>
        <v>0</v>
      </c>
      <c r="Z1340" s="22">
        <f t="shared" ref="Z1340" si="13355">N1340*U1340+P1340*U1343-O1340*V1340-Q1340*V1343</f>
        <v>0</v>
      </c>
      <c r="AA1340" s="23">
        <f t="shared" ref="AA1340" si="13356">(N1340*V1340+O1340*U1340+P1340*V1343+Q1340*U1343)</f>
        <v>0.94509078534513558</v>
      </c>
      <c r="AB1340" s="8"/>
      <c r="AC1340" s="21">
        <v>1</v>
      </c>
      <c r="AD1340" s="24">
        <v>0</v>
      </c>
      <c r="AE1340" s="22">
        <v>0</v>
      </c>
      <c r="AF1340" s="23">
        <v>0</v>
      </c>
      <c r="AH1340" s="21">
        <f t="shared" ref="AH1340" si="13357">X1340*AC1340+Z1340*AC1343-Y1340*AD1340-AA1340*AD1343</f>
        <v>-1.4336607367851446</v>
      </c>
      <c r="AI1340" s="24">
        <f t="shared" ref="AI1340" si="13358">(X1340*AD1340+Y1340*AC1340+Z1340*AD1343+AA1340*AC1343)</f>
        <v>0</v>
      </c>
      <c r="AJ1340" s="22">
        <f t="shared" ref="AJ1340" si="13359">X1340*AE1340+Z1340*AE1343-Y1340*AF1340-AA1340*AF1343</f>
        <v>0</v>
      </c>
      <c r="AK1340" s="23">
        <f t="shared" ref="AK1340" si="13360">(X1340*AF1340+Y1340*AE1340+Z1340*AF1343+AA1340*AE1343)</f>
        <v>0.94509078534513558</v>
      </c>
      <c r="AL1340" s="8"/>
      <c r="AM1340" s="25">
        <f t="shared" ref="AM1340" si="13361">COS($AO$8*$B1340)</f>
        <v>-0.5715640746410231</v>
      </c>
      <c r="AN1340" s="26">
        <v>0</v>
      </c>
      <c r="AO1340" s="10">
        <v>0</v>
      </c>
      <c r="AP1340" s="85">
        <f t="shared" ref="AP1340" si="13362">$AN$8*SIN($B1340*$AO$8)</f>
        <v>2.4616723131273499</v>
      </c>
      <c r="AR1340" s="21">
        <f t="shared" ref="AR1340" si="13363">AH1340*AM1340+AJ1340*AM1343-AI1340*AN1340-AK1340*AN1343</f>
        <v>0.56092854796133484</v>
      </c>
      <c r="AS1340" s="24">
        <f t="shared" ref="AS1340" si="13364">(AH1340*AN1340+AI1340*AM1340+AJ1340*AN1343+AK1340*AM1343)</f>
        <v>0</v>
      </c>
      <c r="AT1340" s="22">
        <f t="shared" ref="AT1340" si="13365">AH1340*AO1340+AJ1340*AO1343-AI1340*AP1340-AK1340*AP1343</f>
        <v>0</v>
      </c>
      <c r="AU1340" s="23">
        <f t="shared" ref="AU1340" si="13366">(AH1340*AP1340+AI1340*AO1340+AJ1340*AP1343+AK1340*AO1343)</f>
        <v>-4.0693828823392977</v>
      </c>
      <c r="AV1340" s="8"/>
      <c r="AW1340" s="21">
        <v>1</v>
      </c>
      <c r="AX1340" s="24">
        <v>0</v>
      </c>
      <c r="AY1340" s="22">
        <v>0</v>
      </c>
      <c r="AZ1340" s="23">
        <v>0</v>
      </c>
      <c r="BB1340" s="21">
        <f t="shared" ref="BB1340" si="13367">AR1340*AW1340+AT1340*AW1343-AS1340*AX1340-AU1340*AX1343</f>
        <v>-0.48029042896919649</v>
      </c>
      <c r="BC1340" s="24">
        <f t="shared" ref="BC1340" si="13368">(AR1340*AX1340+AS1340*AW1340+AT1340*AX1343+AU1340*AW1343)</f>
        <v>0</v>
      </c>
      <c r="BD1340" s="22">
        <f t="shared" ref="BD1340" si="13369">AR1340*AY1340+AT1340*AY1343-AS1340*AZ1340-AU1340*AZ1343</f>
        <v>0</v>
      </c>
      <c r="BE1340" s="23">
        <f t="shared" ref="BE1340" si="13370">(AR1340*AZ1340+AS1340*AY1340+AT1340*AZ1343+AU1340*AY1343)</f>
        <v>-4.0693828823392977</v>
      </c>
      <c r="BF1340" s="8"/>
      <c r="BG1340" s="25">
        <f t="shared" ref="BG1340" si="13371">COS($BI$8*$B1340)</f>
        <v>0.31649307426325346</v>
      </c>
      <c r="BH1340" s="26">
        <v>0</v>
      </c>
      <c r="BI1340" s="10">
        <v>0</v>
      </c>
      <c r="BJ1340" s="85">
        <f t="shared" ref="BJ1340" si="13372">$BH$8*SIN($B1340*$BI$8)</f>
        <v>2.8457844622336657</v>
      </c>
      <c r="BL1340" s="21">
        <f t="shared" ref="BL1340" si="13373">BB1340*BG1340+BD1340*BG1343-BC1340*BH1340-BE1340*BH1343</f>
        <v>1.1347232475341913</v>
      </c>
      <c r="BM1340" s="24">
        <f t="shared" ref="BM1340" si="13374">(BB1340*BH1340+BC1340*BG1340+BD1340*BH1343+BE1340*BG1343)</f>
        <v>0</v>
      </c>
      <c r="BN1340" s="22">
        <f t="shared" ref="BN1340" si="13375">BB1340*BI1340+BD1340*BI1343-BC1340*BJ1340-BE1340*BJ1343</f>
        <v>0</v>
      </c>
      <c r="BO1340" s="23">
        <f t="shared" ref="BO1340" si="13376">(BB1340*BJ1340+BC1340*BI1340+BD1340*BJ1343+BE1340*BI1343)</f>
        <v>-2.6547345389059052</v>
      </c>
      <c r="BQ1340" s="27">
        <f t="shared" ref="BQ1340" si="13377">20*LOG((2*$BL$8)/(($BL$8*BL1340+BN1340+$BL$8*BL1343+BN1343)^2+($BL$8*BM1340+BO1340+$BL$8*BM1343+BO1343)^2)^0.5)</f>
        <v>-4.6368511948472708</v>
      </c>
      <c r="BS1340" s="64">
        <f t="shared" ref="BS1340" si="13378">((BL1340^2+BM1340^2)/(BL1343^2+BM1343^2))^0.5</f>
        <v>10.476364673642172</v>
      </c>
      <c r="BT1340" s="4"/>
      <c r="BU1340" s="28"/>
      <c r="BV1340" s="28"/>
      <c r="BW1340" s="28"/>
      <c r="BX1340" s="28"/>
    </row>
    <row r="1341" spans="2:76" ht="18.649999999999999" customHeight="1" thickBot="1">
      <c r="D1341" s="25"/>
      <c r="E1341" s="10"/>
      <c r="F1341" s="10"/>
      <c r="G1341" s="31"/>
      <c r="I1341" s="29"/>
      <c r="L1341" s="30"/>
      <c r="N1341" s="29"/>
      <c r="Q1341" s="30"/>
      <c r="S1341" s="29"/>
      <c r="V1341" s="30"/>
      <c r="X1341" s="29"/>
      <c r="AA1341" s="30"/>
      <c r="AC1341" s="29"/>
      <c r="AF1341" s="30"/>
      <c r="AH1341" s="29"/>
      <c r="AK1341" s="30"/>
      <c r="AM1341" s="29"/>
      <c r="AP1341" s="30"/>
      <c r="AR1341" s="29"/>
      <c r="AU1341" s="30"/>
      <c r="AW1341" s="29"/>
      <c r="AZ1341" s="30"/>
      <c r="BB1341" s="29"/>
      <c r="BE1341" s="30"/>
      <c r="BG1341" s="29"/>
      <c r="BJ1341" s="30"/>
      <c r="BL1341" s="29"/>
      <c r="BO1341" s="30"/>
      <c r="BS1341" s="65"/>
      <c r="BT1341" s="65"/>
      <c r="BU1341" s="28"/>
      <c r="BV1341" s="28"/>
      <c r="BW1341" s="28"/>
      <c r="BX1341" s="28"/>
    </row>
    <row r="1342" spans="2:76" ht="18.649999999999999" customHeight="1" thickBot="1">
      <c r="D1342" s="254" t="s">
        <v>24</v>
      </c>
      <c r="E1342" s="255"/>
      <c r="F1342" s="256" t="s">
        <v>25</v>
      </c>
      <c r="G1342" s="257"/>
      <c r="H1342" s="123"/>
      <c r="I1342" s="242" t="s">
        <v>4</v>
      </c>
      <c r="J1342" s="243"/>
      <c r="K1342" s="244" t="s">
        <v>5</v>
      </c>
      <c r="L1342" s="245"/>
      <c r="M1342" s="123"/>
      <c r="N1342" s="242" t="s">
        <v>6</v>
      </c>
      <c r="O1342" s="243"/>
      <c r="P1342" s="244" t="s">
        <v>7</v>
      </c>
      <c r="Q1342" s="245"/>
      <c r="R1342" s="123"/>
      <c r="S1342" s="242" t="s">
        <v>34</v>
      </c>
      <c r="T1342" s="243"/>
      <c r="U1342" s="244" t="s">
        <v>35</v>
      </c>
      <c r="V1342" s="245"/>
      <c r="W1342" s="123"/>
      <c r="X1342" s="242" t="s">
        <v>47</v>
      </c>
      <c r="Y1342" s="243"/>
      <c r="Z1342" s="244" t="s">
        <v>48</v>
      </c>
      <c r="AA1342" s="245"/>
      <c r="AB1342" s="127"/>
      <c r="AC1342" s="242" t="s">
        <v>63</v>
      </c>
      <c r="AD1342" s="243"/>
      <c r="AE1342" s="244" t="s">
        <v>8</v>
      </c>
      <c r="AF1342" s="245"/>
      <c r="AG1342" s="123"/>
      <c r="AH1342" s="242" t="s">
        <v>78</v>
      </c>
      <c r="AI1342" s="243"/>
      <c r="AJ1342" s="244" t="s">
        <v>79</v>
      </c>
      <c r="AK1342" s="245"/>
      <c r="AL1342" s="127"/>
      <c r="AM1342" s="242" t="s">
        <v>67</v>
      </c>
      <c r="AN1342" s="243"/>
      <c r="AO1342" s="244" t="s">
        <v>66</v>
      </c>
      <c r="AP1342" s="245"/>
      <c r="AQ1342" s="123"/>
      <c r="AR1342" s="242" t="s">
        <v>83</v>
      </c>
      <c r="AS1342" s="243"/>
      <c r="AT1342" s="244" t="s">
        <v>82</v>
      </c>
      <c r="AU1342" s="245"/>
      <c r="AV1342" s="127"/>
      <c r="AW1342" s="242" t="s">
        <v>71</v>
      </c>
      <c r="AX1342" s="243"/>
      <c r="AY1342" s="244" t="s">
        <v>70</v>
      </c>
      <c r="AZ1342" s="245"/>
      <c r="BA1342" s="123"/>
      <c r="BB1342" s="124" t="s">
        <v>87</v>
      </c>
      <c r="BC1342" s="125"/>
      <c r="BD1342" s="122" t="s">
        <v>86</v>
      </c>
      <c r="BE1342" s="126"/>
      <c r="BF1342" s="127"/>
      <c r="BG1342" s="242" t="s">
        <v>74</v>
      </c>
      <c r="BH1342" s="243"/>
      <c r="BI1342" s="244" t="s">
        <v>75</v>
      </c>
      <c r="BJ1342" s="245"/>
      <c r="BK1342" s="123"/>
      <c r="BL1342" s="242" t="s">
        <v>91</v>
      </c>
      <c r="BM1342" s="243"/>
      <c r="BN1342" s="244" t="s">
        <v>90</v>
      </c>
      <c r="BO1342" s="245"/>
      <c r="BP1342" s="123"/>
      <c r="BQ1342" s="35" t="s">
        <v>166</v>
      </c>
      <c r="BS1342" s="66" t="s">
        <v>121</v>
      </c>
      <c r="BT1342" s="65"/>
      <c r="BU1342" s="28"/>
      <c r="BV1342" s="28"/>
      <c r="BW1342" s="28"/>
      <c r="BX1342" s="28"/>
    </row>
    <row r="1343" spans="2:76" ht="18.649999999999999" customHeight="1" thickTop="1" thickBot="1">
      <c r="D1343" s="15">
        <v>0</v>
      </c>
      <c r="E1343" s="145">
        <f t="shared" ref="E1343" si="13379">(1/$E$8)*SIN($B1340*$F$8)</f>
        <v>0.31619401549544501</v>
      </c>
      <c r="F1343" s="15">
        <f t="shared" ref="F1343" si="13380">COS($F$8*$B1340)</f>
        <v>0.31653135876844246</v>
      </c>
      <c r="G1343" s="37">
        <v>0</v>
      </c>
      <c r="I1343" s="21">
        <v>0</v>
      </c>
      <c r="J1343" s="24">
        <f t="shared" ref="J1343" si="13381">(TAN($K$8*$B1340))/$J$8</f>
        <v>-0.25586655447176387</v>
      </c>
      <c r="K1343" s="22">
        <v>1</v>
      </c>
      <c r="L1343" s="23">
        <v>0</v>
      </c>
      <c r="N1343" s="21">
        <f t="shared" ref="N1343" si="13382">D1343*I1340+F1343*I1343-E1343*J1340-G1343*J1343</f>
        <v>0</v>
      </c>
      <c r="O1343" s="24">
        <f t="shared" ref="O1343" si="13383">(D1343*J1340+E1343*I1340+F1343*J1343+G1343*I1343)</f>
        <v>0.23520422734509788</v>
      </c>
      <c r="P1343" s="22">
        <f t="shared" ref="P1343" si="13384">D1343*K1340+F1343*K1343-E1343*L1340-G1343*L1343</f>
        <v>0.31653135876844246</v>
      </c>
      <c r="Q1343" s="23">
        <f t="shared" ref="Q1343" si="13385">(D1343*L1340+E1343*K1340+F1343*L1343+G1343*K1343)</f>
        <v>0</v>
      </c>
      <c r="S1343" s="15">
        <v>0</v>
      </c>
      <c r="T1343" s="145">
        <f t="shared" ref="T1343" si="13386">(1/$T$8)*SIN($B1340*$U$8)</f>
        <v>0.27351914590303888</v>
      </c>
      <c r="U1343" s="15">
        <f t="shared" ref="U1343" si="13387">COS($U$8*$B1340)</f>
        <v>-0.5715640746410231</v>
      </c>
      <c r="V1343" s="37">
        <v>0</v>
      </c>
      <c r="X1343" s="21">
        <f t="shared" ref="X1343" si="13388">N1343*S1340+P1343*S1343-O1343*T1340-Q1343*T1343</f>
        <v>0</v>
      </c>
      <c r="Y1343" s="24">
        <f t="shared" ref="Y1343" si="13389">(N1343*T1340+O1343*S1340+P1343*T1343+Q1343*S1343)</f>
        <v>-4.7856899652284943E-2</v>
      </c>
      <c r="Z1343" s="22">
        <f t="shared" ref="Z1343" si="13390">N1343*U1340+P1343*U1343-O1343*V1340-Q1343*V1343</f>
        <v>-0.75991368755528876</v>
      </c>
      <c r="AA1343" s="23">
        <f t="shared" ref="AA1343" si="13391">(N1343*V1340+O1343*U1340+P1343*V1343+Q1343*U1343)</f>
        <v>0</v>
      </c>
      <c r="AB1343" s="8"/>
      <c r="AC1343" s="21">
        <v>0</v>
      </c>
      <c r="AD1343" s="24">
        <f t="shared" ref="AD1343" si="13392">(TAN($AE$8*$B1340))/$AD$8</f>
        <v>6.1584623809107612E-2</v>
      </c>
      <c r="AE1343" s="22">
        <v>1</v>
      </c>
      <c r="AF1343" s="23">
        <v>0</v>
      </c>
      <c r="AH1343" s="21">
        <f t="shared" ref="AH1343" si="13393">X1343*AC1340+Z1343*AC1343-Y1343*AD1340-AA1343*AD1343</f>
        <v>0</v>
      </c>
      <c r="AI1343" s="24">
        <f t="shared" ref="AI1343" si="13394">(X1343*AD1340+Y1343*AC1340+Z1343*AD1343+AA1343*AC1343)</f>
        <v>-9.4655898227769139E-2</v>
      </c>
      <c r="AJ1343" s="22">
        <f t="shared" ref="AJ1343" si="13395">X1343*AE1340+Z1343*AE1343-Y1343*AF1340-AA1343*AF1343</f>
        <v>-0.75991368755528876</v>
      </c>
      <c r="AK1343" s="23">
        <f t="shared" ref="AK1343" si="13396">(X1343*AF1340+Y1343*AE1340+Z1343*AF1343+AA1343*AE1343)</f>
        <v>0</v>
      </c>
      <c r="AL1343" s="8"/>
      <c r="AM1343" s="15">
        <v>0</v>
      </c>
      <c r="AN1343" s="85">
        <f t="shared" ref="AN1343" si="13397">(1/$AN$8)*SIN($B1340*$AO$8)</f>
        <v>0.27351914590303888</v>
      </c>
      <c r="AO1343" s="25">
        <f t="shared" ref="AO1343" si="13398">COS($AO$8*$B1340)</f>
        <v>-0.5715640746410231</v>
      </c>
      <c r="AP1343" s="37">
        <v>0</v>
      </c>
      <c r="AR1343" s="21">
        <f t="shared" ref="AR1343" si="13399">AH1343*AM1340+AJ1343*AM1343-AI1343*AN1340-AK1343*AN1343</f>
        <v>0</v>
      </c>
      <c r="AS1343" s="24">
        <f t="shared" ref="AS1343" si="13400">(AH1343*AN1340+AI1343*AM1340+AJ1343*AN1343+AK1343*AM1343)</f>
        <v>-0.15374903190028161</v>
      </c>
      <c r="AT1343" s="22">
        <f t="shared" ref="AT1343" si="13401">AH1343*AO1340+AJ1343*AO1343-AI1343*AP1340-AK1343*AP1343</f>
        <v>0.6673511675760857</v>
      </c>
      <c r="AU1343" s="23">
        <f t="shared" ref="AU1343" si="13402">(AH1343*AP1340+AI1343*AO1340+AJ1343*AP1343+AK1343*AO1343)</f>
        <v>0</v>
      </c>
      <c r="AV1343" s="8"/>
      <c r="AW1343" s="21">
        <v>0</v>
      </c>
      <c r="AX1343" s="24">
        <f t="shared" ref="AX1343" si="13403">(TAN($AY$8*$B1340))/$AX$8</f>
        <v>-0.25586655447176387</v>
      </c>
      <c r="AY1343" s="22">
        <v>1</v>
      </c>
      <c r="AZ1343" s="23">
        <v>0</v>
      </c>
      <c r="BB1343" s="21">
        <f t="shared" ref="BB1343" si="13404">AR1343*AW1340+AT1343*AW1343-AS1343*AX1340-AU1343*AX1343</f>
        <v>0</v>
      </c>
      <c r="BC1343" s="24">
        <f t="shared" ref="BC1343" si="13405">(AR1343*AX1340+AS1343*AW1340+AT1343*AX1343+AU1343*AW1343)</f>
        <v>-0.32450187577068335</v>
      </c>
      <c r="BD1343" s="22">
        <f t="shared" ref="BD1343" si="13406">AR1343*AY1340+AT1343*AY1343-AS1343*AZ1340-AU1343*AZ1343</f>
        <v>0.6673511675760857</v>
      </c>
      <c r="BE1343" s="23">
        <f t="shared" ref="BE1343" si="13407">(AR1343*AZ1340+AS1343*AY1340+AT1343*AZ1343+AU1343*AY1343)</f>
        <v>0</v>
      </c>
      <c r="BF1343" s="8"/>
      <c r="BG1343" s="15">
        <v>0</v>
      </c>
      <c r="BH1343" s="85">
        <f t="shared" ref="BH1343" si="13408">(1/$BH$8)*SIN($B1340*$BI$8)</f>
        <v>0.31619827358151836</v>
      </c>
      <c r="BI1343" s="25">
        <f t="shared" ref="BI1343" si="13409">COS($BI$8*$B1340)</f>
        <v>0.31649307426325346</v>
      </c>
      <c r="BJ1343" s="37">
        <v>0</v>
      </c>
      <c r="BL1343" s="21">
        <f t="shared" ref="BL1343" si="13410">BB1343*BG1340+BD1343*BG1343-BC1343*BH1340-BE1343*BH1343</f>
        <v>0</v>
      </c>
      <c r="BM1343" s="24">
        <f t="shared" ref="BM1343" si="13411">(BB1343*BH1340+BC1343*BG1340+BD1343*BH1343+BE1343*BG1343)</f>
        <v>0.10831269079331293</v>
      </c>
      <c r="BN1343" s="22">
        <f t="shared" ref="BN1343" si="13412">BB1343*BI1340+BD1343*BI1343-BC1343*BJ1340-BE1343*BJ1343</f>
        <v>1.1346744186732169</v>
      </c>
      <c r="BO1343" s="23">
        <f t="shared" ref="BO1343" si="13413">(BB1343*BJ1340+BC1343*BI1340+BD1343*BJ1343+BE1343*BI1343)</f>
        <v>0</v>
      </c>
      <c r="BQ1343" s="38">
        <f t="shared" ref="BQ1343" si="13414">(180/PI())*ATAN(-1*(($BL$8*BM1340+BO1340+$BL$8*BM1343+BO1343)/($BL$8*BL1340+BN1340+$BL$8*BL1343+BN1343)))</f>
        <v>48.292242158055458</v>
      </c>
      <c r="BS1343" s="67">
        <f t="shared" ref="BS1343" si="13415">20*LOG(((($BL$8*BL1340+BN1340-$BL$8*BL1343-BN1343)^2+($BL$8*BM1340+BO1340-$BL$8*BM1343-BO1343)^2)/(($BL$8*BL1340+BN1340+$BL$8*BL1343+BN1343)^2+($BL$8*BM1340+BO1340+$BL$8*BM1343+BO1343)^2))^0.5)</f>
        <v>-1.8296849363271017</v>
      </c>
      <c r="BT1343" s="65"/>
      <c r="BU1343" s="28"/>
      <c r="BV1343" s="28"/>
      <c r="BW1343" s="28"/>
      <c r="BX1343" s="28"/>
    </row>
    <row r="1344" spans="2:76" ht="18.649999999999999" customHeight="1">
      <c r="BS1344" s="32"/>
    </row>
    <row r="1345" spans="2:76" ht="18.649999999999999" customHeight="1" thickBot="1">
      <c r="D1345" s="8"/>
      <c r="E1345" s="8" t="s">
        <v>93</v>
      </c>
      <c r="F1345" s="8"/>
      <c r="G1345" s="8"/>
      <c r="H1345" s="8"/>
      <c r="I1345" s="8"/>
      <c r="J1345" s="8" t="s">
        <v>94</v>
      </c>
      <c r="K1345" s="8"/>
      <c r="L1345" s="8"/>
      <c r="M1345" s="8"/>
      <c r="N1345" s="8"/>
      <c r="O1345" s="8" t="s">
        <v>95</v>
      </c>
      <c r="P1345" s="8"/>
      <c r="Q1345" s="8"/>
      <c r="R1345" s="8"/>
      <c r="S1345" s="8"/>
      <c r="T1345" s="8" t="s">
        <v>96</v>
      </c>
      <c r="U1345" s="8"/>
      <c r="V1345" s="8"/>
      <c r="W1345" s="8"/>
      <c r="X1345" s="8"/>
      <c r="Y1345" s="8" t="s">
        <v>97</v>
      </c>
      <c r="Z1345" s="8"/>
      <c r="AA1345" s="8"/>
      <c r="AB1345" s="8"/>
      <c r="AC1345" s="8"/>
      <c r="AD1345" s="8" t="s">
        <v>98</v>
      </c>
      <c r="AE1345" s="8"/>
      <c r="AF1345" s="8"/>
      <c r="AG1345" s="8"/>
      <c r="AH1345" s="8"/>
      <c r="AI1345" s="8" t="s">
        <v>99</v>
      </c>
      <c r="AJ1345" s="8"/>
      <c r="AK1345" s="8"/>
      <c r="AL1345" s="8"/>
      <c r="AM1345" s="8"/>
      <c r="AN1345" s="8" t="s">
        <v>96</v>
      </c>
      <c r="AO1345" s="8"/>
      <c r="AP1345" s="8"/>
      <c r="AQ1345" s="8"/>
      <c r="AR1345" s="8"/>
      <c r="AS1345" s="8" t="s">
        <v>100</v>
      </c>
      <c r="AT1345" s="8"/>
      <c r="AU1345" s="8"/>
      <c r="AV1345" s="8"/>
      <c r="AW1345" s="8"/>
      <c r="AX1345" s="8" t="s">
        <v>94</v>
      </c>
      <c r="AY1345" s="8"/>
      <c r="AZ1345" s="8"/>
      <c r="BA1345" s="8"/>
      <c r="BB1345" s="8"/>
      <c r="BC1345" s="8" t="s">
        <v>101</v>
      </c>
      <c r="BD1345" s="8"/>
      <c r="BE1345" s="8"/>
      <c r="BF1345" s="8"/>
      <c r="BG1345" s="8"/>
      <c r="BH1345" s="8" t="s">
        <v>96</v>
      </c>
      <c r="BI1345" s="8"/>
      <c r="BJ1345" s="8"/>
      <c r="BK1345" s="8"/>
      <c r="BL1345" s="8"/>
      <c r="BM1345" s="8" t="s">
        <v>102</v>
      </c>
      <c r="BN1345" s="8"/>
      <c r="BO1345" s="8"/>
      <c r="BP1345" s="8"/>
    </row>
    <row r="1346" spans="2:76" ht="18.649999999999999" customHeight="1" thickBot="1">
      <c r="B1346" s="16"/>
      <c r="D1346" s="250" t="s">
        <v>22</v>
      </c>
      <c r="E1346" s="251"/>
      <c r="F1346" s="252" t="s">
        <v>23</v>
      </c>
      <c r="G1346" s="253"/>
      <c r="H1346" s="123"/>
      <c r="I1346" s="242" t="s">
        <v>1</v>
      </c>
      <c r="J1346" s="243"/>
      <c r="K1346" s="244" t="s">
        <v>2</v>
      </c>
      <c r="L1346" s="245"/>
      <c r="M1346" s="123"/>
      <c r="N1346" s="242" t="s">
        <v>43</v>
      </c>
      <c r="O1346" s="243"/>
      <c r="P1346" s="244" t="s">
        <v>44</v>
      </c>
      <c r="Q1346" s="245"/>
      <c r="R1346" s="123"/>
      <c r="S1346" s="242" t="s">
        <v>32</v>
      </c>
      <c r="T1346" s="243"/>
      <c r="U1346" s="244" t="s">
        <v>33</v>
      </c>
      <c r="V1346" s="245"/>
      <c r="W1346" s="123"/>
      <c r="X1346" s="242" t="s">
        <v>45</v>
      </c>
      <c r="Y1346" s="243"/>
      <c r="Z1346" s="244" t="s">
        <v>46</v>
      </c>
      <c r="AA1346" s="245"/>
      <c r="AB1346" s="127"/>
      <c r="AC1346" s="242" t="s">
        <v>62</v>
      </c>
      <c r="AD1346" s="243"/>
      <c r="AE1346" s="244" t="s">
        <v>3</v>
      </c>
      <c r="AF1346" s="245"/>
      <c r="AG1346" s="123"/>
      <c r="AH1346" s="242" t="s">
        <v>76</v>
      </c>
      <c r="AI1346" s="243"/>
      <c r="AJ1346" s="244" t="s">
        <v>77</v>
      </c>
      <c r="AK1346" s="245"/>
      <c r="AL1346" s="127"/>
      <c r="AM1346" s="242" t="s">
        <v>64</v>
      </c>
      <c r="AN1346" s="243"/>
      <c r="AO1346" s="244" t="s">
        <v>65</v>
      </c>
      <c r="AP1346" s="245"/>
      <c r="AQ1346" s="123"/>
      <c r="AR1346" s="242" t="s">
        <v>80</v>
      </c>
      <c r="AS1346" s="243"/>
      <c r="AT1346" s="244" t="s">
        <v>81</v>
      </c>
      <c r="AU1346" s="245"/>
      <c r="AV1346" s="127"/>
      <c r="AW1346" s="242" t="s">
        <v>68</v>
      </c>
      <c r="AX1346" s="243"/>
      <c r="AY1346" s="244" t="s">
        <v>69</v>
      </c>
      <c r="AZ1346" s="245"/>
      <c r="BA1346" s="123"/>
      <c r="BB1346" s="246" t="s">
        <v>84</v>
      </c>
      <c r="BC1346" s="247"/>
      <c r="BD1346" s="248" t="s">
        <v>85</v>
      </c>
      <c r="BE1346" s="249"/>
      <c r="BF1346" s="127"/>
      <c r="BG1346" s="242" t="s">
        <v>72</v>
      </c>
      <c r="BH1346" s="243"/>
      <c r="BI1346" s="244" t="s">
        <v>73</v>
      </c>
      <c r="BJ1346" s="245"/>
      <c r="BK1346" s="123"/>
      <c r="BL1346" s="242" t="s">
        <v>88</v>
      </c>
      <c r="BM1346" s="243"/>
      <c r="BN1346" s="244" t="s">
        <v>89</v>
      </c>
      <c r="BO1346" s="245"/>
      <c r="BP1346" s="123"/>
      <c r="BQ1346" s="19" t="s">
        <v>165</v>
      </c>
      <c r="BS1346" s="63" t="s">
        <v>120</v>
      </c>
      <c r="BT1346" s="4"/>
      <c r="BU1346" s="28"/>
      <c r="BV1346" s="28"/>
      <c r="BW1346" s="28"/>
      <c r="BX1346" s="28"/>
    </row>
    <row r="1347" spans="2:76" ht="18.649999999999999" customHeight="1" thickTop="1" thickBot="1">
      <c r="B1347" s="39">
        <v>3.78</v>
      </c>
      <c r="D1347" s="25">
        <f t="shared" ref="D1347" si="13416">COS($F$8*$B1347)</f>
        <v>0.31022379070286876</v>
      </c>
      <c r="E1347" s="26">
        <v>0</v>
      </c>
      <c r="F1347" s="10">
        <v>0</v>
      </c>
      <c r="G1347" s="85">
        <f t="shared" ref="G1347" si="13417">$E$8*SIN($B1347*$F$8)</f>
        <v>2.8519906726946855</v>
      </c>
      <c r="I1347" s="21">
        <v>1</v>
      </c>
      <c r="J1347" s="24">
        <v>0</v>
      </c>
      <c r="K1347" s="22">
        <v>0</v>
      </c>
      <c r="L1347" s="23">
        <v>0</v>
      </c>
      <c r="N1347" s="21">
        <f t="shared" ref="N1347" si="13418">D1347*I1347+F1347*I1350-E1347*J1347-G1347*J1350</f>
        <v>0.97383050256658887</v>
      </c>
      <c r="O1347" s="24">
        <f t="shared" ref="O1347" si="13419">(D1347*J1347+E1347*I1347+F1347*J1350+G1347*I1350)</f>
        <v>0</v>
      </c>
      <c r="P1347" s="22">
        <f t="shared" ref="P1347" si="13420">D1347*K1347+F1347*K1350-E1347*L1347-G1347*L1350</f>
        <v>0</v>
      </c>
      <c r="Q1347" s="23">
        <f t="shared" ref="Q1347" si="13421">(D1347*L1347+E1347*K1347+F1347*L1350+G1347*K1350)</f>
        <v>2.8519906726946855</v>
      </c>
      <c r="S1347" s="25">
        <f t="shared" ref="S1347" si="13422">COS($U$8*$B1347)</f>
        <v>-0.58103697690088218</v>
      </c>
      <c r="T1347" s="26">
        <v>0</v>
      </c>
      <c r="U1347" s="10">
        <v>0</v>
      </c>
      <c r="V1347" s="85">
        <f t="shared" ref="V1347" si="13423">$T$8*SIN($B1347*$U$8)</f>
        <v>2.4416314798234713</v>
      </c>
      <c r="X1347" s="21">
        <f t="shared" ref="X1347" si="13424">N1347*S1347+P1347*S1350-O1347*T1347-Q1347*T1350</f>
        <v>-1.3395548875156313</v>
      </c>
      <c r="Y1347" s="24">
        <f t="shared" ref="Y1347" si="13425">(N1347*T1347+O1347*S1347+P1347*T1350+Q1347*S1350)</f>
        <v>0</v>
      </c>
      <c r="Z1347" s="22">
        <f t="shared" ref="Z1347" si="13426">N1347*U1347+P1347*U1350-O1347*V1347-Q1347*V1350</f>
        <v>0</v>
      </c>
      <c r="AA1347" s="23">
        <f t="shared" ref="AA1347" si="13427">(N1347*V1347+O1347*U1347+P1347*V1350+Q1347*U1350)</f>
        <v>0.72062317246686169</v>
      </c>
      <c r="AB1347" s="8"/>
      <c r="AC1347" s="21">
        <v>1</v>
      </c>
      <c r="AD1347" s="24">
        <v>0</v>
      </c>
      <c r="AE1347" s="22">
        <v>0</v>
      </c>
      <c r="AF1347" s="23">
        <v>0</v>
      </c>
      <c r="AH1347" s="21">
        <f t="shared" ref="AH1347" si="13428">X1347*AC1347+Z1347*AC1350-Y1347*AD1347-AA1347*AD1350</f>
        <v>-1.4014198801502964</v>
      </c>
      <c r="AI1347" s="24">
        <f t="shared" ref="AI1347" si="13429">(X1347*AD1347+Y1347*AC1347+Z1347*AD1350+AA1347*AC1350)</f>
        <v>0</v>
      </c>
      <c r="AJ1347" s="22">
        <f t="shared" ref="AJ1347" si="13430">X1347*AE1347+Z1347*AE1350-Y1347*AF1347-AA1347*AF1350</f>
        <v>0</v>
      </c>
      <c r="AK1347" s="23">
        <f t="shared" ref="AK1347" si="13431">(X1347*AF1347+Y1347*AE1347+Z1347*AF1350+AA1347*AE1350)</f>
        <v>0.72062317246686169</v>
      </c>
      <c r="AL1347" s="8"/>
      <c r="AM1347" s="25">
        <f t="shared" ref="AM1347" si="13432">COS($AO$8*$B1347)</f>
        <v>-0.58103697690088218</v>
      </c>
      <c r="AN1347" s="26">
        <v>0</v>
      </c>
      <c r="AO1347" s="10">
        <v>0</v>
      </c>
      <c r="AP1347" s="85">
        <f t="shared" ref="AP1347" si="13433">$AN$8*SIN($B1347*$AO$8)</f>
        <v>2.4416314798234713</v>
      </c>
      <c r="AR1347" s="21">
        <f t="shared" ref="AR1347" si="13434">AH1347*AM1347+AJ1347*AM1350-AI1347*AN1347-AK1347*AN1350</f>
        <v>0.61877719019961952</v>
      </c>
      <c r="AS1347" s="24">
        <f t="shared" ref="AS1347" si="13435">(AH1347*AN1347+AI1347*AM1347+AJ1347*AN1350+AK1347*AM1350)</f>
        <v>0</v>
      </c>
      <c r="AT1347" s="22">
        <f t="shared" ref="AT1347" si="13436">AH1347*AO1347+AJ1347*AO1350-AI1347*AP1347-AK1347*AP1350</f>
        <v>0</v>
      </c>
      <c r="AU1347" s="23">
        <f t="shared" ref="AU1347" si="13437">(AH1347*AP1347+AI1347*AO1347+AJ1347*AP1350+AK1347*AO1350)</f>
        <v>-3.8404596054402682</v>
      </c>
      <c r="AV1347" s="8"/>
      <c r="AW1347" s="21">
        <v>1</v>
      </c>
      <c r="AX1347" s="24">
        <v>0</v>
      </c>
      <c r="AY1347" s="22">
        <v>0</v>
      </c>
      <c r="AZ1347" s="23">
        <v>0</v>
      </c>
      <c r="BB1347" s="21">
        <f t="shared" ref="BB1347" si="13438">AR1347*AW1347+AT1347*AW1350-AS1347*AX1347-AU1347*AX1350</f>
        <v>-0.27482838684936506</v>
      </c>
      <c r="BC1347" s="24">
        <f t="shared" ref="BC1347" si="13439">(AR1347*AX1347+AS1347*AW1347+AT1347*AX1350+AU1347*AW1350)</f>
        <v>0</v>
      </c>
      <c r="BD1347" s="22">
        <f t="shared" ref="BD1347" si="13440">AR1347*AY1347+AT1347*AY1350-AS1347*AZ1347-AU1347*AZ1350</f>
        <v>0</v>
      </c>
      <c r="BE1347" s="23">
        <f t="shared" ref="BE1347" si="13441">(AR1347*AZ1347+AS1347*AY1347+AT1347*AZ1350+AU1347*AY1350)</f>
        <v>-3.8404596054402682</v>
      </c>
      <c r="BF1347" s="8"/>
      <c r="BG1347" s="25">
        <f t="shared" ref="BG1347" si="13442">COS($BI$8*$B1347)</f>
        <v>0.31018521810501648</v>
      </c>
      <c r="BH1347" s="26">
        <v>0</v>
      </c>
      <c r="BI1347" s="10">
        <v>0</v>
      </c>
      <c r="BJ1347" s="85">
        <f t="shared" ref="BJ1347" si="13443">$BH$8*SIN($B1347*$BI$8)</f>
        <v>2.8520284315241828</v>
      </c>
      <c r="BL1347" s="21">
        <f t="shared" ref="BL1347" si="13444">BB1347*BG1347+BD1347*BG1350-BC1347*BH1347-BE1347*BH1350</f>
        <v>1.1317634063098789</v>
      </c>
      <c r="BM1347" s="24">
        <f t="shared" ref="BM1347" si="13445">(BB1347*BH1347+BC1347*BG1347+BD1347*BH1350+BE1347*BG1350)</f>
        <v>0</v>
      </c>
      <c r="BN1347" s="22">
        <f t="shared" ref="BN1347" si="13446">BB1347*BI1347+BD1347*BI1350-BC1347*BJ1347-BE1347*BJ1350</f>
        <v>0</v>
      </c>
      <c r="BO1347" s="23">
        <f t="shared" ref="BO1347" si="13447">(BB1347*BJ1347+BC1347*BI1347+BD1347*BJ1350+BE1347*BI1350)</f>
        <v>-1.9750721734213113</v>
      </c>
      <c r="BQ1347" s="27">
        <f t="shared" ref="BQ1347" si="13448">20*LOG((2*$BL$8)/(($BL$8*BL1347+BN1347+$BL$8*BL1350+BN1350)^2+($BL$8*BM1347+BO1347+$BL$8*BM1350+BO1350)^2)^0.5)</f>
        <v>-3.2647952850729705</v>
      </c>
      <c r="BS1347" s="64">
        <f t="shared" ref="BS1347" si="13449">((BL1347^2+BM1347^2)/(BL1350^2+BM1350^2))^0.5</f>
        <v>7.9594276236606003</v>
      </c>
      <c r="BT1347" s="4"/>
      <c r="BU1347" s="28"/>
      <c r="BV1347" s="28"/>
      <c r="BW1347" s="28"/>
      <c r="BX1347" s="28"/>
    </row>
    <row r="1348" spans="2:76" ht="18.649999999999999" customHeight="1" thickBot="1">
      <c r="D1348" s="25"/>
      <c r="E1348" s="10"/>
      <c r="F1348" s="10"/>
      <c r="G1348" s="31"/>
      <c r="I1348" s="29"/>
      <c r="L1348" s="30"/>
      <c r="N1348" s="29"/>
      <c r="Q1348" s="30"/>
      <c r="S1348" s="29"/>
      <c r="V1348" s="30"/>
      <c r="X1348" s="29"/>
      <c r="AA1348" s="30"/>
      <c r="AC1348" s="29"/>
      <c r="AF1348" s="30"/>
      <c r="AH1348" s="29"/>
      <c r="AK1348" s="30"/>
      <c r="AM1348" s="29"/>
      <c r="AP1348" s="30"/>
      <c r="AR1348" s="29"/>
      <c r="AU1348" s="30"/>
      <c r="AW1348" s="29"/>
      <c r="AZ1348" s="30"/>
      <c r="BB1348" s="29"/>
      <c r="BE1348" s="30"/>
      <c r="BG1348" s="29"/>
      <c r="BJ1348" s="30"/>
      <c r="BL1348" s="29"/>
      <c r="BO1348" s="30"/>
      <c r="BS1348" s="65"/>
      <c r="BT1348" s="65"/>
      <c r="BU1348" s="28"/>
      <c r="BV1348" s="28"/>
      <c r="BW1348" s="28"/>
      <c r="BX1348" s="28"/>
    </row>
    <row r="1349" spans="2:76" ht="18.649999999999999" customHeight="1" thickBot="1">
      <c r="D1349" s="254" t="s">
        <v>24</v>
      </c>
      <c r="E1349" s="255"/>
      <c r="F1349" s="256" t="s">
        <v>25</v>
      </c>
      <c r="G1349" s="257"/>
      <c r="H1349" s="123"/>
      <c r="I1349" s="242" t="s">
        <v>4</v>
      </c>
      <c r="J1349" s="243"/>
      <c r="K1349" s="244" t="s">
        <v>5</v>
      </c>
      <c r="L1349" s="245"/>
      <c r="M1349" s="123"/>
      <c r="N1349" s="242" t="s">
        <v>6</v>
      </c>
      <c r="O1349" s="243"/>
      <c r="P1349" s="244" t="s">
        <v>7</v>
      </c>
      <c r="Q1349" s="245"/>
      <c r="R1349" s="123"/>
      <c r="S1349" s="242" t="s">
        <v>34</v>
      </c>
      <c r="T1349" s="243"/>
      <c r="U1349" s="244" t="s">
        <v>35</v>
      </c>
      <c r="V1349" s="245"/>
      <c r="W1349" s="123"/>
      <c r="X1349" s="242" t="s">
        <v>47</v>
      </c>
      <c r="Y1349" s="243"/>
      <c r="Z1349" s="244" t="s">
        <v>48</v>
      </c>
      <c r="AA1349" s="245"/>
      <c r="AB1349" s="127"/>
      <c r="AC1349" s="242" t="s">
        <v>63</v>
      </c>
      <c r="AD1349" s="243"/>
      <c r="AE1349" s="244" t="s">
        <v>8</v>
      </c>
      <c r="AF1349" s="245"/>
      <c r="AG1349" s="123"/>
      <c r="AH1349" s="242" t="s">
        <v>78</v>
      </c>
      <c r="AI1349" s="243"/>
      <c r="AJ1349" s="244" t="s">
        <v>79</v>
      </c>
      <c r="AK1349" s="245"/>
      <c r="AL1349" s="127"/>
      <c r="AM1349" s="242" t="s">
        <v>67</v>
      </c>
      <c r="AN1349" s="243"/>
      <c r="AO1349" s="244" t="s">
        <v>66</v>
      </c>
      <c r="AP1349" s="245"/>
      <c r="AQ1349" s="123"/>
      <c r="AR1349" s="242" t="s">
        <v>83</v>
      </c>
      <c r="AS1349" s="243"/>
      <c r="AT1349" s="244" t="s">
        <v>82</v>
      </c>
      <c r="AU1349" s="245"/>
      <c r="AV1349" s="127"/>
      <c r="AW1349" s="242" t="s">
        <v>71</v>
      </c>
      <c r="AX1349" s="243"/>
      <c r="AY1349" s="244" t="s">
        <v>70</v>
      </c>
      <c r="AZ1349" s="245"/>
      <c r="BA1349" s="123"/>
      <c r="BB1349" s="124" t="s">
        <v>87</v>
      </c>
      <c r="BC1349" s="125"/>
      <c r="BD1349" s="122" t="s">
        <v>86</v>
      </c>
      <c r="BE1349" s="126"/>
      <c r="BF1349" s="127"/>
      <c r="BG1349" s="242" t="s">
        <v>74</v>
      </c>
      <c r="BH1349" s="243"/>
      <c r="BI1349" s="244" t="s">
        <v>75</v>
      </c>
      <c r="BJ1349" s="245"/>
      <c r="BK1349" s="123"/>
      <c r="BL1349" s="242" t="s">
        <v>91</v>
      </c>
      <c r="BM1349" s="243"/>
      <c r="BN1349" s="244" t="s">
        <v>90</v>
      </c>
      <c r="BO1349" s="245"/>
      <c r="BP1349" s="123"/>
      <c r="BQ1349" s="35" t="s">
        <v>166</v>
      </c>
      <c r="BS1349" s="66" t="s">
        <v>121</v>
      </c>
      <c r="BT1349" s="65"/>
      <c r="BU1349" s="28"/>
      <c r="BV1349" s="28"/>
      <c r="BW1349" s="28"/>
      <c r="BX1349" s="28"/>
    </row>
    <row r="1350" spans="2:76" ht="18.649999999999999" customHeight="1" thickTop="1" thickBot="1">
      <c r="D1350" s="15">
        <v>0</v>
      </c>
      <c r="E1350" s="145">
        <f t="shared" ref="E1350" si="13450">(1/$E$8)*SIN($B1347*$F$8)</f>
        <v>0.31688785252163171</v>
      </c>
      <c r="F1350" s="15">
        <f t="shared" ref="F1350" si="13451">COS($F$8*$B1347)</f>
        <v>0.31022379070286876</v>
      </c>
      <c r="G1350" s="37">
        <v>0</v>
      </c>
      <c r="I1350" s="21">
        <v>0</v>
      </c>
      <c r="J1350" s="24">
        <f t="shared" ref="J1350" si="13452">(TAN($K$8*$B1347))/$J$8</f>
        <v>-0.23268193624094691</v>
      </c>
      <c r="K1350" s="22">
        <v>1</v>
      </c>
      <c r="L1350" s="23">
        <v>0</v>
      </c>
      <c r="N1350" s="21">
        <f t="shared" ref="N1350" si="13453">D1350*I1347+F1350*I1350-E1350*J1347-G1350*J1350</f>
        <v>0</v>
      </c>
      <c r="O1350" s="24">
        <f t="shared" ref="O1350" si="13454">(D1350*J1347+E1350*I1347+F1350*J1350+G1350*I1350)</f>
        <v>0.24470438023288194</v>
      </c>
      <c r="P1350" s="22">
        <f t="shared" ref="P1350" si="13455">D1350*K1347+F1350*K1350-E1350*L1347-G1350*L1350</f>
        <v>0.31022379070286876</v>
      </c>
      <c r="Q1350" s="23">
        <f t="shared" ref="Q1350" si="13456">(D1350*L1347+E1350*K1347+F1350*L1350+G1350*K1350)</f>
        <v>0</v>
      </c>
      <c r="S1350" s="15">
        <v>0</v>
      </c>
      <c r="T1350" s="145">
        <f t="shared" ref="T1350" si="13457">(1/$T$8)*SIN($B1347*$U$8)</f>
        <v>0.27129238664705235</v>
      </c>
      <c r="U1350" s="15">
        <f t="shared" ref="U1350" si="13458">COS($U$8*$B1347)</f>
        <v>-0.58103697690088218</v>
      </c>
      <c r="V1350" s="37">
        <v>0</v>
      </c>
      <c r="X1350" s="21">
        <f t="shared" ref="X1350" si="13459">N1350*S1347+P1350*S1350-O1350*T1347-Q1350*T1350</f>
        <v>0</v>
      </c>
      <c r="Y1350" s="24">
        <f t="shared" ref="Y1350" si="13460">(N1350*T1347+O1350*S1347+P1350*T1350+Q1350*S1350)</f>
        <v>-5.80209407504408E-2</v>
      </c>
      <c r="Z1350" s="22">
        <f t="shared" ref="Z1350" si="13461">N1350*U1347+P1350*U1350-O1350*V1347-Q1350*V1350</f>
        <v>-0.77772941154002373</v>
      </c>
      <c r="AA1350" s="23">
        <f t="shared" ref="AA1350" si="13462">(N1350*V1347+O1350*U1347+P1350*V1350+Q1350*U1350)</f>
        <v>0</v>
      </c>
      <c r="AB1350" s="8"/>
      <c r="AC1350" s="21">
        <v>0</v>
      </c>
      <c r="AD1350" s="24">
        <f t="shared" ref="AD1350" si="13463">(TAN($AE$8*$B1347))/$AD$8</f>
        <v>8.5849296828586316E-2</v>
      </c>
      <c r="AE1350" s="22">
        <v>1</v>
      </c>
      <c r="AF1350" s="23">
        <v>0</v>
      </c>
      <c r="AH1350" s="21">
        <f t="shared" ref="AH1350" si="13464">X1350*AC1347+Z1350*AC1350-Y1350*AD1347-AA1350*AD1350</f>
        <v>0</v>
      </c>
      <c r="AI1350" s="24">
        <f t="shared" ref="AI1350" si="13465">(X1350*AD1347+Y1350*AC1347+Z1350*AD1350+AA1350*AC1350)</f>
        <v>-0.12478846385406206</v>
      </c>
      <c r="AJ1350" s="22">
        <f t="shared" ref="AJ1350" si="13466">X1350*AE1347+Z1350*AE1350-Y1350*AF1347-AA1350*AF1350</f>
        <v>-0.77772941154002373</v>
      </c>
      <c r="AK1350" s="23">
        <f t="shared" ref="AK1350" si="13467">(X1350*AF1347+Y1350*AE1347+Z1350*AF1350+AA1350*AE1350)</f>
        <v>0</v>
      </c>
      <c r="AL1350" s="8"/>
      <c r="AM1350" s="15">
        <v>0</v>
      </c>
      <c r="AN1350" s="85">
        <f t="shared" ref="AN1350" si="13468">(1/$AN$8)*SIN($B1347*$AO$8)</f>
        <v>0.27129238664705235</v>
      </c>
      <c r="AO1350" s="25">
        <f t="shared" ref="AO1350" si="13469">COS($AO$8*$B1347)</f>
        <v>-0.58103697690088218</v>
      </c>
      <c r="AP1350" s="37">
        <v>0</v>
      </c>
      <c r="AR1350" s="21">
        <f t="shared" ref="AR1350" si="13470">AH1350*AM1347+AJ1350*AM1350-AI1350*AN1347-AK1350*AN1350</f>
        <v>0</v>
      </c>
      <c r="AS1350" s="24">
        <f t="shared" ref="AS1350" si="13471">(AH1350*AN1347+AI1350*AM1347+AJ1350*AN1350+AK1350*AM1350)</f>
        <v>-0.1384853564324314</v>
      </c>
      <c r="AT1350" s="22">
        <f t="shared" ref="AT1350" si="13472">AH1350*AO1347+AJ1350*AO1350-AI1350*AP1347-AK1350*AP1350</f>
        <v>0.75657698779300875</v>
      </c>
      <c r="AU1350" s="23">
        <f t="shared" ref="AU1350" si="13473">(AH1350*AP1347+AI1350*AO1347+AJ1350*AP1350+AK1350*AO1350)</f>
        <v>0</v>
      </c>
      <c r="AV1350" s="8"/>
      <c r="AW1350" s="21">
        <v>0</v>
      </c>
      <c r="AX1350" s="24">
        <f t="shared" ref="AX1350" si="13474">(TAN($AY$8*$B1347))/$AX$8</f>
        <v>-0.23268193624094691</v>
      </c>
      <c r="AY1350" s="22">
        <v>1</v>
      </c>
      <c r="AZ1350" s="23">
        <v>0</v>
      </c>
      <c r="BB1350" s="21">
        <f t="shared" ref="BB1350" si="13475">AR1350*AW1347+AT1350*AW1350-AS1350*AX1347-AU1350*AX1350</f>
        <v>0</v>
      </c>
      <c r="BC1350" s="24">
        <f t="shared" ref="BC1350" si="13476">(AR1350*AX1347+AS1350*AW1347+AT1350*AX1350+AU1350*AW1350)</f>
        <v>-0.31452715486745192</v>
      </c>
      <c r="BD1350" s="22">
        <f t="shared" ref="BD1350" si="13477">AR1350*AY1347+AT1350*AY1350-AS1350*AZ1347-AU1350*AZ1350</f>
        <v>0.75657698779300875</v>
      </c>
      <c r="BE1350" s="23">
        <f t="shared" ref="BE1350" si="13478">(AR1350*AZ1347+AS1350*AY1347+AT1350*AZ1350+AU1350*AY1350)</f>
        <v>0</v>
      </c>
      <c r="BF1350" s="8"/>
      <c r="BG1350" s="15">
        <v>0</v>
      </c>
      <c r="BH1350" s="85">
        <f t="shared" ref="BH1350" si="13479">(1/$BH$8)*SIN($B1347*$BI$8)</f>
        <v>0.31689204794713144</v>
      </c>
      <c r="BI1350" s="25">
        <f t="shared" ref="BI1350" si="13480">COS($BI$8*$B1347)</f>
        <v>0.31018521810501648</v>
      </c>
      <c r="BJ1350" s="37">
        <v>0</v>
      </c>
      <c r="BL1350" s="21">
        <f t="shared" ref="BL1350" si="13481">BB1350*BG1347+BD1350*BG1350-BC1350*BH1347-BE1350*BH1350</f>
        <v>0</v>
      </c>
      <c r="BM1350" s="24">
        <f t="shared" ref="BM1350" si="13482">(BB1350*BH1347+BC1350*BG1347+BD1350*BH1350+BE1350*BG1350)</f>
        <v>0.14219155695888752</v>
      </c>
      <c r="BN1350" s="22">
        <f t="shared" ref="BN1350" si="13483">BB1350*BI1347+BD1350*BI1350-BC1350*BJ1347-BE1350*BJ1350</f>
        <v>1.1317193861401935</v>
      </c>
      <c r="BO1350" s="23">
        <f t="shared" ref="BO1350" si="13484">(BB1350*BJ1347+BC1350*BI1347+BD1350*BJ1350+BE1350*BI1350)</f>
        <v>0</v>
      </c>
      <c r="BQ1350" s="38">
        <f t="shared" ref="BQ1350" si="13485">(180/PI())*ATAN(-1*(($BL$8*BM1347+BO1347+$BL$8*BM1350+BO1350)/($BL$8*BL1347+BN1347+$BL$8*BL1350+BN1350)))</f>
        <v>38.999211003979887</v>
      </c>
      <c r="BS1350" s="67">
        <f t="shared" ref="BS1350" si="13486">20*LOG(((($BL$8*BL1347+BN1347-$BL$8*BL1350-BN1350)^2+($BL$8*BM1347+BO1347-$BL$8*BM1350-BO1350)^2)/(($BL$8*BL1347+BN1347+$BL$8*BL1350+BN1350)^2+($BL$8*BM1347+BO1347+$BL$8*BM1350+BO1350)^2))^0.5)</f>
        <v>-2.7698960378340045</v>
      </c>
      <c r="BT1350" s="65"/>
      <c r="BU1350" s="28"/>
      <c r="BV1350" s="28"/>
      <c r="BW1350" s="28"/>
      <c r="BX1350" s="28"/>
    </row>
    <row r="1351" spans="2:76" ht="18.649999999999999" customHeight="1">
      <c r="BS1351" s="32"/>
    </row>
    <row r="1352" spans="2:76" ht="18.649999999999999" customHeight="1" thickBot="1">
      <c r="D1352" s="8"/>
      <c r="E1352" s="8" t="s">
        <v>93</v>
      </c>
      <c r="F1352" s="8"/>
      <c r="G1352" s="8"/>
      <c r="H1352" s="8"/>
      <c r="I1352" s="8"/>
      <c r="J1352" s="8" t="s">
        <v>94</v>
      </c>
      <c r="K1352" s="8"/>
      <c r="L1352" s="8"/>
      <c r="M1352" s="8"/>
      <c r="N1352" s="8"/>
      <c r="O1352" s="8" t="s">
        <v>95</v>
      </c>
      <c r="P1352" s="8"/>
      <c r="Q1352" s="8"/>
      <c r="R1352" s="8"/>
      <c r="S1352" s="8"/>
      <c r="T1352" s="8" t="s">
        <v>96</v>
      </c>
      <c r="U1352" s="8"/>
      <c r="V1352" s="8"/>
      <c r="W1352" s="8"/>
      <c r="X1352" s="8"/>
      <c r="Y1352" s="8" t="s">
        <v>97</v>
      </c>
      <c r="Z1352" s="8"/>
      <c r="AA1352" s="8"/>
      <c r="AB1352" s="8"/>
      <c r="AC1352" s="8"/>
      <c r="AD1352" s="8" t="s">
        <v>98</v>
      </c>
      <c r="AE1352" s="8"/>
      <c r="AF1352" s="8"/>
      <c r="AG1352" s="8"/>
      <c r="AH1352" s="8"/>
      <c r="AI1352" s="8" t="s">
        <v>99</v>
      </c>
      <c r="AJ1352" s="8"/>
      <c r="AK1352" s="8"/>
      <c r="AL1352" s="8"/>
      <c r="AM1352" s="8"/>
      <c r="AN1352" s="8" t="s">
        <v>96</v>
      </c>
      <c r="AO1352" s="8"/>
      <c r="AP1352" s="8"/>
      <c r="AQ1352" s="8"/>
      <c r="AR1352" s="8"/>
      <c r="AS1352" s="8" t="s">
        <v>100</v>
      </c>
      <c r="AT1352" s="8"/>
      <c r="AU1352" s="8"/>
      <c r="AV1352" s="8"/>
      <c r="AW1352" s="8"/>
      <c r="AX1352" s="8" t="s">
        <v>94</v>
      </c>
      <c r="AY1352" s="8"/>
      <c r="AZ1352" s="8"/>
      <c r="BA1352" s="8"/>
      <c r="BB1352" s="8"/>
      <c r="BC1352" s="8" t="s">
        <v>101</v>
      </c>
      <c r="BD1352" s="8"/>
      <c r="BE1352" s="8"/>
      <c r="BF1352" s="8"/>
      <c r="BG1352" s="8"/>
      <c r="BH1352" s="8" t="s">
        <v>96</v>
      </c>
      <c r="BI1352" s="8"/>
      <c r="BJ1352" s="8"/>
      <c r="BK1352" s="8"/>
      <c r="BL1352" s="8"/>
      <c r="BM1352" s="8" t="s">
        <v>102</v>
      </c>
      <c r="BN1352" s="8"/>
      <c r="BO1352" s="8"/>
      <c r="BP1352" s="8"/>
    </row>
    <row r="1353" spans="2:76" ht="18.649999999999999" customHeight="1" thickBot="1">
      <c r="B1353" s="16"/>
      <c r="D1353" s="250" t="s">
        <v>22</v>
      </c>
      <c r="E1353" s="251"/>
      <c r="F1353" s="252" t="s">
        <v>23</v>
      </c>
      <c r="G1353" s="253"/>
      <c r="H1353" s="123"/>
      <c r="I1353" s="242" t="s">
        <v>1</v>
      </c>
      <c r="J1353" s="243"/>
      <c r="K1353" s="244" t="s">
        <v>2</v>
      </c>
      <c r="L1353" s="245"/>
      <c r="M1353" s="123"/>
      <c r="N1353" s="242" t="s">
        <v>43</v>
      </c>
      <c r="O1353" s="243"/>
      <c r="P1353" s="244" t="s">
        <v>44</v>
      </c>
      <c r="Q1353" s="245"/>
      <c r="R1353" s="123"/>
      <c r="S1353" s="242" t="s">
        <v>32</v>
      </c>
      <c r="T1353" s="243"/>
      <c r="U1353" s="244" t="s">
        <v>33</v>
      </c>
      <c r="V1353" s="245"/>
      <c r="W1353" s="123"/>
      <c r="X1353" s="242" t="s">
        <v>45</v>
      </c>
      <c r="Y1353" s="243"/>
      <c r="Z1353" s="244" t="s">
        <v>46</v>
      </c>
      <c r="AA1353" s="245"/>
      <c r="AB1353" s="127"/>
      <c r="AC1353" s="242" t="s">
        <v>62</v>
      </c>
      <c r="AD1353" s="243"/>
      <c r="AE1353" s="244" t="s">
        <v>3</v>
      </c>
      <c r="AF1353" s="245"/>
      <c r="AG1353" s="123"/>
      <c r="AH1353" s="242" t="s">
        <v>76</v>
      </c>
      <c r="AI1353" s="243"/>
      <c r="AJ1353" s="244" t="s">
        <v>77</v>
      </c>
      <c r="AK1353" s="245"/>
      <c r="AL1353" s="127"/>
      <c r="AM1353" s="242" t="s">
        <v>64</v>
      </c>
      <c r="AN1353" s="243"/>
      <c r="AO1353" s="244" t="s">
        <v>65</v>
      </c>
      <c r="AP1353" s="245"/>
      <c r="AQ1353" s="123"/>
      <c r="AR1353" s="242" t="s">
        <v>80</v>
      </c>
      <c r="AS1353" s="243"/>
      <c r="AT1353" s="244" t="s">
        <v>81</v>
      </c>
      <c r="AU1353" s="245"/>
      <c r="AV1353" s="127"/>
      <c r="AW1353" s="242" t="s">
        <v>68</v>
      </c>
      <c r="AX1353" s="243"/>
      <c r="AY1353" s="244" t="s">
        <v>69</v>
      </c>
      <c r="AZ1353" s="245"/>
      <c r="BA1353" s="123"/>
      <c r="BB1353" s="246" t="s">
        <v>84</v>
      </c>
      <c r="BC1353" s="247"/>
      <c r="BD1353" s="248" t="s">
        <v>85</v>
      </c>
      <c r="BE1353" s="249"/>
      <c r="BF1353" s="127"/>
      <c r="BG1353" s="242" t="s">
        <v>72</v>
      </c>
      <c r="BH1353" s="243"/>
      <c r="BI1353" s="244" t="s">
        <v>73</v>
      </c>
      <c r="BJ1353" s="245"/>
      <c r="BK1353" s="123"/>
      <c r="BL1353" s="242" t="s">
        <v>88</v>
      </c>
      <c r="BM1353" s="243"/>
      <c r="BN1353" s="244" t="s">
        <v>89</v>
      </c>
      <c r="BO1353" s="245"/>
      <c r="BP1353" s="123"/>
      <c r="BQ1353" s="19" t="s">
        <v>165</v>
      </c>
      <c r="BS1353" s="63" t="s">
        <v>120</v>
      </c>
      <c r="BT1353" s="4"/>
      <c r="BU1353" s="28"/>
      <c r="BV1353" s="28"/>
      <c r="BW1353" s="28"/>
      <c r="BX1353" s="28"/>
    </row>
    <row r="1354" spans="2:76" ht="18.649999999999999" customHeight="1" thickTop="1" thickBot="1">
      <c r="B1354" s="39">
        <v>3.8</v>
      </c>
      <c r="D1354" s="25">
        <f t="shared" ref="D1354" si="13487">COS($F$8*$B1354)</f>
        <v>0.30390253615205914</v>
      </c>
      <c r="E1354" s="26">
        <v>0</v>
      </c>
      <c r="F1354" s="10">
        <v>0</v>
      </c>
      <c r="G1354" s="85">
        <f t="shared" ref="G1354" si="13488">$E$8*SIN($B1354*$F$8)</f>
        <v>2.858109381511337</v>
      </c>
      <c r="I1354" s="21">
        <v>1</v>
      </c>
      <c r="J1354" s="24">
        <v>0</v>
      </c>
      <c r="K1354" s="22">
        <v>0</v>
      </c>
      <c r="L1354" s="23">
        <v>0</v>
      </c>
      <c r="N1354" s="21">
        <f t="shared" ref="N1354" si="13489">D1354*I1354+F1354*I1357-E1354*J1354-G1354*J1357</f>
        <v>0.90300830612681504</v>
      </c>
      <c r="O1354" s="24">
        <f t="shared" ref="O1354" si="13490">(D1354*J1354+E1354*I1354+F1354*J1357+G1354*I1357)</f>
        <v>0</v>
      </c>
      <c r="P1354" s="22">
        <f t="shared" ref="P1354" si="13491">D1354*K1354+F1354*K1357-E1354*L1354-G1354*L1357</f>
        <v>0</v>
      </c>
      <c r="Q1354" s="23">
        <f t="shared" ref="Q1354" si="13492">(D1354*L1354+E1354*K1354+F1354*L1357+G1354*K1357)</f>
        <v>2.858109381511337</v>
      </c>
      <c r="S1354" s="25">
        <f t="shared" ref="S1354" si="13493">COS($U$8*$B1354)</f>
        <v>-0.59043180987725985</v>
      </c>
      <c r="T1354" s="26">
        <v>0</v>
      </c>
      <c r="U1354" s="10">
        <v>0</v>
      </c>
      <c r="V1354" s="85">
        <f t="shared" ref="V1354" si="13494">$T$8*SIN($B1354*$U$8)</f>
        <v>2.4212625840593103</v>
      </c>
      <c r="X1354" s="21">
        <f t="shared" ref="X1354" si="13495">N1354*S1354+P1354*S1357-O1354*T1354-Q1354*T1357</f>
        <v>-1.3020796403653538</v>
      </c>
      <c r="Y1354" s="24">
        <f t="shared" ref="Y1354" si="13496">(N1354*T1354+O1354*S1354+P1354*T1357+Q1354*S1357)</f>
        <v>0</v>
      </c>
      <c r="Z1354" s="22">
        <f t="shared" ref="Z1354" si="13497">N1354*U1354+P1354*U1357-O1354*V1354-Q1354*V1357</f>
        <v>0</v>
      </c>
      <c r="AA1354" s="23">
        <f t="shared" ref="AA1354" si="13498">(N1354*V1354+O1354*U1354+P1354*V1357+Q1354*U1357)</f>
        <v>0.49890152976671831</v>
      </c>
      <c r="AB1354" s="8"/>
      <c r="AC1354" s="21">
        <v>1</v>
      </c>
      <c r="AD1354" s="24">
        <v>0</v>
      </c>
      <c r="AE1354" s="22">
        <v>0</v>
      </c>
      <c r="AF1354" s="23">
        <v>0</v>
      </c>
      <c r="AH1354" s="21">
        <f t="shared" ref="AH1354" si="13499">X1354*AC1354+Z1354*AC1357-Y1354*AD1354-AA1354*AD1357</f>
        <v>-1.3570403426957969</v>
      </c>
      <c r="AI1354" s="24">
        <f t="shared" ref="AI1354" si="13500">(X1354*AD1354+Y1354*AC1354+Z1354*AD1357+AA1354*AC1357)</f>
        <v>0</v>
      </c>
      <c r="AJ1354" s="22">
        <f t="shared" ref="AJ1354" si="13501">X1354*AE1354+Z1354*AE1357-Y1354*AF1354-AA1354*AF1357</f>
        <v>0</v>
      </c>
      <c r="AK1354" s="23">
        <f t="shared" ref="AK1354" si="13502">(X1354*AF1354+Y1354*AE1354+Z1354*AF1357+AA1354*AE1357)</f>
        <v>0.49890152976671831</v>
      </c>
      <c r="AL1354" s="8"/>
      <c r="AM1354" s="25">
        <f t="shared" ref="AM1354" si="13503">COS($AO$8*$B1354)</f>
        <v>-0.59043180987725985</v>
      </c>
      <c r="AN1354" s="26">
        <v>0</v>
      </c>
      <c r="AO1354" s="10">
        <v>0</v>
      </c>
      <c r="AP1354" s="85">
        <f t="shared" ref="AP1354" si="13504">$AN$8*SIN($B1354*$AO$8)</f>
        <v>2.4212625840593103</v>
      </c>
      <c r="AR1354" s="21">
        <f t="shared" ref="AR1354" si="13505">AH1354*AM1354+AJ1354*AM1357-AI1354*AN1354-AK1354*AN1357</f>
        <v>0.66702071815276875</v>
      </c>
      <c r="AS1354" s="24">
        <f t="shared" ref="AS1354" si="13506">(AH1354*AN1354+AI1354*AM1354+AJ1354*AN1357+AK1354*AM1357)</f>
        <v>0</v>
      </c>
      <c r="AT1354" s="22">
        <f t="shared" ref="AT1354" si="13507">AH1354*AO1354+AJ1354*AO1357-AI1354*AP1354-AK1354*AP1357</f>
        <v>0</v>
      </c>
      <c r="AU1354" s="23">
        <f t="shared" ref="AU1354" si="13508">(AH1354*AP1354+AI1354*AO1354+AJ1354*AP1357+AK1354*AO1357)</f>
        <v>-3.5803183399990544</v>
      </c>
      <c r="AV1354" s="8"/>
      <c r="AW1354" s="21">
        <v>1</v>
      </c>
      <c r="AX1354" s="24">
        <v>0</v>
      </c>
      <c r="AY1354" s="22">
        <v>0</v>
      </c>
      <c r="AZ1354" s="23">
        <v>0</v>
      </c>
      <c r="BB1354" s="21">
        <f t="shared" ref="BB1354" si="13509">AR1354*AW1354+AT1354*AW1357-AS1354*AX1354-AU1354*AX1357</f>
        <v>-8.3471684172864435E-2</v>
      </c>
      <c r="BC1354" s="24">
        <f t="shared" ref="BC1354" si="13510">(AR1354*AX1354+AS1354*AW1354+AT1354*AX1357+AU1354*AW1357)</f>
        <v>0</v>
      </c>
      <c r="BD1354" s="22">
        <f t="shared" ref="BD1354" si="13511">AR1354*AY1354+AT1354*AY1357-AS1354*AZ1354-AU1354*AZ1357</f>
        <v>0</v>
      </c>
      <c r="BE1354" s="23">
        <f t="shared" ref="BE1354" si="13512">(AR1354*AZ1354+AS1354*AY1354+AT1354*AZ1357+AU1354*AY1357)</f>
        <v>-3.5803183399990544</v>
      </c>
      <c r="BF1354" s="8"/>
      <c r="BG1354" s="25">
        <f t="shared" ref="BG1354" si="13513">COS($BI$8*$B1354)</f>
        <v>0.30386367627868416</v>
      </c>
      <c r="BH1354" s="26">
        <v>0</v>
      </c>
      <c r="BI1354" s="10">
        <v>0</v>
      </c>
      <c r="BJ1354" s="85">
        <f t="shared" ref="BJ1354" si="13514">$BH$8*SIN($B1354*$BI$8)</f>
        <v>2.8581465665961967</v>
      </c>
      <c r="BL1354" s="21">
        <f t="shared" ref="BL1354" si="13515">BB1354*BG1354+BD1354*BG1357-BC1354*BH1354-BE1354*BH1357</f>
        <v>1.1116442728253593</v>
      </c>
      <c r="BM1354" s="24">
        <f t="shared" ref="BM1354" si="13516">(BB1354*BH1354+BC1354*BG1354+BD1354*BH1357+BE1354*BG1357)</f>
        <v>0</v>
      </c>
      <c r="BN1354" s="22">
        <f t="shared" ref="BN1354" si="13517">BB1354*BI1354+BD1354*BI1357-BC1354*BJ1354-BE1354*BJ1357</f>
        <v>0</v>
      </c>
      <c r="BO1354" s="23">
        <f t="shared" ref="BO1354" si="13518">(BB1354*BJ1354+BC1354*BI1354+BD1354*BJ1357+BE1354*BI1357)</f>
        <v>-1.3265030005667831</v>
      </c>
      <c r="BQ1354" s="27">
        <f t="shared" ref="BQ1354" si="13519">20*LOG((2*$BL$8)/(($BL$8*BL1354+BN1354+$BL$8*BL1357+BN1357)^2+($BL$8*BM1354+BO1354+$BL$8*BM1357+BO1357)^2)^0.5)</f>
        <v>-1.9469483096303106</v>
      </c>
      <c r="BS1354" s="64">
        <f t="shared" ref="BS1354" si="13520">((BL1354^2+BM1354^2)/(BL1357^2+BM1357^2))^0.5</f>
        <v>6.2560229237388469</v>
      </c>
      <c r="BT1354" s="4"/>
      <c r="BU1354" s="28"/>
      <c r="BV1354" s="28"/>
      <c r="BW1354" s="28"/>
      <c r="BX1354" s="28"/>
    </row>
    <row r="1355" spans="2:76" ht="18.649999999999999" customHeight="1" thickBot="1">
      <c r="D1355" s="25"/>
      <c r="E1355" s="10"/>
      <c r="F1355" s="10"/>
      <c r="G1355" s="31"/>
      <c r="I1355" s="29"/>
      <c r="L1355" s="30"/>
      <c r="N1355" s="29"/>
      <c r="Q1355" s="30"/>
      <c r="S1355" s="29"/>
      <c r="V1355" s="30"/>
      <c r="X1355" s="29"/>
      <c r="AA1355" s="30"/>
      <c r="AC1355" s="29"/>
      <c r="AF1355" s="30"/>
      <c r="AH1355" s="29"/>
      <c r="AK1355" s="30"/>
      <c r="AM1355" s="29"/>
      <c r="AP1355" s="30"/>
      <c r="AR1355" s="29"/>
      <c r="AU1355" s="30"/>
      <c r="AW1355" s="29"/>
      <c r="AZ1355" s="30"/>
      <c r="BB1355" s="29"/>
      <c r="BE1355" s="30"/>
      <c r="BG1355" s="29"/>
      <c r="BJ1355" s="30"/>
      <c r="BL1355" s="29"/>
      <c r="BO1355" s="30"/>
      <c r="BS1355" s="65"/>
      <c r="BT1355" s="65"/>
      <c r="BU1355" s="28"/>
      <c r="BV1355" s="28"/>
      <c r="BW1355" s="28"/>
      <c r="BX1355" s="28"/>
    </row>
    <row r="1356" spans="2:76" ht="18.649999999999999" customHeight="1" thickBot="1">
      <c r="D1356" s="254" t="s">
        <v>24</v>
      </c>
      <c r="E1356" s="255"/>
      <c r="F1356" s="256" t="s">
        <v>25</v>
      </c>
      <c r="G1356" s="257"/>
      <c r="H1356" s="123"/>
      <c r="I1356" s="242" t="s">
        <v>4</v>
      </c>
      <c r="J1356" s="243"/>
      <c r="K1356" s="244" t="s">
        <v>5</v>
      </c>
      <c r="L1356" s="245"/>
      <c r="M1356" s="123"/>
      <c r="N1356" s="242" t="s">
        <v>6</v>
      </c>
      <c r="O1356" s="243"/>
      <c r="P1356" s="244" t="s">
        <v>7</v>
      </c>
      <c r="Q1356" s="245"/>
      <c r="R1356" s="123"/>
      <c r="S1356" s="242" t="s">
        <v>34</v>
      </c>
      <c r="T1356" s="243"/>
      <c r="U1356" s="244" t="s">
        <v>35</v>
      </c>
      <c r="V1356" s="245"/>
      <c r="W1356" s="123"/>
      <c r="X1356" s="242" t="s">
        <v>47</v>
      </c>
      <c r="Y1356" s="243"/>
      <c r="Z1356" s="244" t="s">
        <v>48</v>
      </c>
      <c r="AA1356" s="245"/>
      <c r="AB1356" s="127"/>
      <c r="AC1356" s="242" t="s">
        <v>63</v>
      </c>
      <c r="AD1356" s="243"/>
      <c r="AE1356" s="244" t="s">
        <v>8</v>
      </c>
      <c r="AF1356" s="245"/>
      <c r="AG1356" s="123"/>
      <c r="AH1356" s="242" t="s">
        <v>78</v>
      </c>
      <c r="AI1356" s="243"/>
      <c r="AJ1356" s="244" t="s">
        <v>79</v>
      </c>
      <c r="AK1356" s="245"/>
      <c r="AL1356" s="127"/>
      <c r="AM1356" s="242" t="s">
        <v>67</v>
      </c>
      <c r="AN1356" s="243"/>
      <c r="AO1356" s="244" t="s">
        <v>66</v>
      </c>
      <c r="AP1356" s="245"/>
      <c r="AQ1356" s="123"/>
      <c r="AR1356" s="242" t="s">
        <v>83</v>
      </c>
      <c r="AS1356" s="243"/>
      <c r="AT1356" s="244" t="s">
        <v>82</v>
      </c>
      <c r="AU1356" s="245"/>
      <c r="AV1356" s="127"/>
      <c r="AW1356" s="242" t="s">
        <v>71</v>
      </c>
      <c r="AX1356" s="243"/>
      <c r="AY1356" s="244" t="s">
        <v>70</v>
      </c>
      <c r="AZ1356" s="245"/>
      <c r="BA1356" s="123"/>
      <c r="BB1356" s="124" t="s">
        <v>87</v>
      </c>
      <c r="BC1356" s="125"/>
      <c r="BD1356" s="122" t="s">
        <v>86</v>
      </c>
      <c r="BE1356" s="126"/>
      <c r="BF1356" s="127"/>
      <c r="BG1356" s="242" t="s">
        <v>74</v>
      </c>
      <c r="BH1356" s="243"/>
      <c r="BI1356" s="244" t="s">
        <v>75</v>
      </c>
      <c r="BJ1356" s="245"/>
      <c r="BK1356" s="123"/>
      <c r="BL1356" s="242" t="s">
        <v>91</v>
      </c>
      <c r="BM1356" s="243"/>
      <c r="BN1356" s="244" t="s">
        <v>90</v>
      </c>
      <c r="BO1356" s="245"/>
      <c r="BP1356" s="123"/>
      <c r="BQ1356" s="35" t="s">
        <v>166</v>
      </c>
      <c r="BS1356" s="66" t="s">
        <v>121</v>
      </c>
      <c r="BT1356" s="65"/>
      <c r="BU1356" s="28"/>
      <c r="BV1356" s="28"/>
      <c r="BW1356" s="28"/>
      <c r="BX1356" s="28"/>
    </row>
    <row r="1357" spans="2:76" ht="18.649999999999999" customHeight="1" thickTop="1" thickBot="1">
      <c r="D1357" s="15">
        <v>0</v>
      </c>
      <c r="E1357" s="145">
        <f t="shared" ref="E1357" si="13521">(1/$E$8)*SIN($B1354*$F$8)</f>
        <v>0.3175677090568152</v>
      </c>
      <c r="F1357" s="15">
        <f t="shared" ref="F1357" si="13522">COS($F$8*$B1354)</f>
        <v>0.30390253615205914</v>
      </c>
      <c r="G1357" s="37">
        <v>0</v>
      </c>
      <c r="I1357" s="21">
        <v>0</v>
      </c>
      <c r="J1357" s="24">
        <f t="shared" ref="J1357" si="13523">(TAN($K$8*$B1354))/$J$8</f>
        <v>-0.20961610981380818</v>
      </c>
      <c r="K1357" s="22">
        <v>1</v>
      </c>
      <c r="L1357" s="23">
        <v>0</v>
      </c>
      <c r="N1357" s="21">
        <f t="shared" ref="N1357" si="13524">D1357*I1354+F1357*I1357-E1357*J1354-G1357*J1357</f>
        <v>0</v>
      </c>
      <c r="O1357" s="24">
        <f t="shared" ref="O1357" si="13525">(D1357*J1354+E1357*I1354+F1357*J1357+G1357*I1357)</f>
        <v>0.25386484166607037</v>
      </c>
      <c r="P1357" s="22">
        <f t="shared" ref="P1357" si="13526">D1357*K1354+F1357*K1357-E1357*L1354-G1357*L1357</f>
        <v>0.30390253615205914</v>
      </c>
      <c r="Q1357" s="23">
        <f t="shared" ref="Q1357" si="13527">(D1357*L1354+E1357*K1354+F1357*L1357+G1357*K1357)</f>
        <v>0</v>
      </c>
      <c r="S1357" s="15">
        <v>0</v>
      </c>
      <c r="T1357" s="145">
        <f t="shared" ref="T1357" si="13528">(1/$T$8)*SIN($B1354*$U$8)</f>
        <v>0.26902917600659004</v>
      </c>
      <c r="U1357" s="15">
        <f t="shared" ref="U1357" si="13529">COS($U$8*$B1354)</f>
        <v>-0.59043180987725985</v>
      </c>
      <c r="V1357" s="37">
        <v>0</v>
      </c>
      <c r="X1357" s="21">
        <f t="shared" ref="X1357" si="13530">N1357*S1354+P1357*S1357-O1357*T1354-Q1357*T1357</f>
        <v>0</v>
      </c>
      <c r="Y1357" s="24">
        <f t="shared" ref="Y1357" si="13531">(N1357*T1354+O1357*S1354+P1357*T1357+Q1357*S1357)</f>
        <v>-6.8131229041800523E-2</v>
      </c>
      <c r="Z1357" s="22">
        <f t="shared" ref="Z1357" si="13532">N1357*U1354+P1357*U1357-O1357*V1354-Q1357*V1357</f>
        <v>-0.7941071669807469</v>
      </c>
      <c r="AA1357" s="23">
        <f t="shared" ref="AA1357" si="13533">(N1357*V1354+O1357*U1354+P1357*V1357+Q1357*U1357)</f>
        <v>0</v>
      </c>
      <c r="AB1357" s="8"/>
      <c r="AC1357" s="21">
        <v>0</v>
      </c>
      <c r="AD1357" s="24">
        <f t="shared" ref="AD1357" si="13534">(TAN($AE$8*$B1354))/$AD$8</f>
        <v>0.11016342715193152</v>
      </c>
      <c r="AE1357" s="22">
        <v>1</v>
      </c>
      <c r="AF1357" s="23">
        <v>0</v>
      </c>
      <c r="AH1357" s="21">
        <f t="shared" ref="AH1357" si="13535">X1357*AC1354+Z1357*AC1357-Y1357*AD1354-AA1357*AD1357</f>
        <v>0</v>
      </c>
      <c r="AI1357" s="24">
        <f t="shared" ref="AI1357" si="13536">(X1357*AD1354+Y1357*AC1354+Z1357*AD1357+AA1357*AC1357)</f>
        <v>-0.15561279608231077</v>
      </c>
      <c r="AJ1357" s="22">
        <f t="shared" ref="AJ1357" si="13537">X1357*AE1354+Z1357*AE1357-Y1357*AF1354-AA1357*AF1357</f>
        <v>-0.7941071669807469</v>
      </c>
      <c r="AK1357" s="23">
        <f t="shared" ref="AK1357" si="13538">(X1357*AF1354+Y1357*AE1354+Z1357*AF1357+AA1357*AE1357)</f>
        <v>0</v>
      </c>
      <c r="AL1357" s="8"/>
      <c r="AM1357" s="15">
        <v>0</v>
      </c>
      <c r="AN1357" s="85">
        <f t="shared" ref="AN1357" si="13539">(1/$AN$8)*SIN($B1354*$AO$8)</f>
        <v>0.26902917600659004</v>
      </c>
      <c r="AO1357" s="25">
        <f t="shared" ref="AO1357" si="13540">COS($AO$8*$B1354)</f>
        <v>-0.59043180987725985</v>
      </c>
      <c r="AP1357" s="37">
        <v>0</v>
      </c>
      <c r="AR1357" s="21">
        <f t="shared" ref="AR1357" si="13541">AH1357*AM1354+AJ1357*AM1357-AI1357*AN1354-AK1357*AN1357</f>
        <v>0</v>
      </c>
      <c r="AS1357" s="24">
        <f t="shared" ref="AS1357" si="13542">(AH1357*AN1354+AI1357*AM1354+AJ1357*AN1357+AK1357*AM1357)</f>
        <v>-0.12175925196281823</v>
      </c>
      <c r="AT1357" s="22">
        <f t="shared" ref="AT1357" si="13543">AH1357*AO1354+AJ1357*AO1357-AI1357*AP1354-AK1357*AP1357</f>
        <v>0.8456455725918961</v>
      </c>
      <c r="AU1357" s="23">
        <f t="shared" ref="AU1357" si="13544">(AH1357*AP1354+AI1357*AO1354+AJ1357*AP1357+AK1357*AO1357)</f>
        <v>0</v>
      </c>
      <c r="AV1357" s="8"/>
      <c r="AW1357" s="21">
        <v>0</v>
      </c>
      <c r="AX1357" s="24">
        <f t="shared" ref="AX1357" si="13545">(TAN($AY$8*$B1354))/$AX$8</f>
        <v>-0.20961610981380818</v>
      </c>
      <c r="AY1357" s="22">
        <v>1</v>
      </c>
      <c r="AZ1357" s="23">
        <v>0</v>
      </c>
      <c r="BB1357" s="21">
        <f t="shared" ref="BB1357" si="13546">AR1357*AW1354+AT1357*AW1357-AS1357*AX1354-AU1357*AX1357</f>
        <v>0</v>
      </c>
      <c r="BC1357" s="24">
        <f t="shared" ref="BC1357" si="13547">(AR1357*AX1354+AS1357*AW1354+AT1357*AX1357+AU1357*AW1357)</f>
        <v>-0.29902018717080181</v>
      </c>
      <c r="BD1357" s="22">
        <f t="shared" ref="BD1357" si="13548">AR1357*AY1354+AT1357*AY1357-AS1357*AZ1354-AU1357*AZ1357</f>
        <v>0.8456455725918961</v>
      </c>
      <c r="BE1357" s="23">
        <f t="shared" ref="BE1357" si="13549">(AR1357*AZ1354+AS1357*AY1354+AT1357*AZ1357+AU1357*AY1357)</f>
        <v>0</v>
      </c>
      <c r="BF1357" s="8"/>
      <c r="BG1357" s="15">
        <v>0</v>
      </c>
      <c r="BH1357" s="85">
        <f t="shared" ref="BH1357" si="13550">(1/$BH$8)*SIN($B1354*$BI$8)</f>
        <v>0.31757184073291073</v>
      </c>
      <c r="BI1357" s="25">
        <f t="shared" ref="BI1357" si="13551">COS($BI$8*$B1354)</f>
        <v>0.30386367627868416</v>
      </c>
      <c r="BJ1357" s="37">
        <v>0</v>
      </c>
      <c r="BL1357" s="21">
        <f t="shared" ref="BL1357" si="13552">BB1357*BG1354+BD1357*BG1357-BC1357*BH1354-BE1357*BH1357</f>
        <v>0</v>
      </c>
      <c r="BM1357" s="24">
        <f t="shared" ref="BM1357" si="13553">(BB1357*BH1354+BC1357*BG1354+BD1357*BH1357+BE1357*BG1357)</f>
        <v>0.17769184774038466</v>
      </c>
      <c r="BN1357" s="22">
        <f t="shared" ref="BN1357" si="13554">BB1357*BI1354+BD1357*BI1357-BC1357*BJ1354-BE1357*BJ1357</f>
        <v>1.1116044938217458</v>
      </c>
      <c r="BO1357" s="23">
        <f t="shared" ref="BO1357" si="13555">(BB1357*BJ1354+BC1357*BI1354+BD1357*BJ1357+BE1357*BI1357)</f>
        <v>0</v>
      </c>
      <c r="BQ1357" s="38">
        <f t="shared" ref="BQ1357" si="13556">(180/PI())*ATAN(-1*(($BL$8*BM1354+BO1354+$BL$8*BM1357+BO1357)/($BL$8*BL1354+BN1354+$BL$8*BL1357+BN1357)))</f>
        <v>27.326588957338743</v>
      </c>
      <c r="BS1357" s="67">
        <f t="shared" ref="BS1357" si="13557">20*LOG(((($BL$8*BL1354+BN1354-$BL$8*BL1357-BN1357)^2+($BL$8*BM1354+BO1354-$BL$8*BM1357-BO1357)^2)/(($BL$8*BL1354+BN1354+$BL$8*BL1357+BN1357)^2+($BL$8*BM1354+BO1354+$BL$8*BM1357+BO1357)^2))^0.5)</f>
        <v>-4.421466281148752</v>
      </c>
      <c r="BT1357" s="65"/>
      <c r="BU1357" s="28"/>
      <c r="BV1357" s="28"/>
      <c r="BW1357" s="28"/>
      <c r="BX1357" s="28"/>
    </row>
    <row r="1358" spans="2:76" ht="18.649999999999999" customHeight="1">
      <c r="BS1358" s="32"/>
    </row>
    <row r="1359" spans="2:76" ht="18.649999999999999" customHeight="1" thickBot="1">
      <c r="D1359" s="8"/>
      <c r="E1359" s="8" t="s">
        <v>93</v>
      </c>
      <c r="F1359" s="8"/>
      <c r="G1359" s="8"/>
      <c r="H1359" s="8"/>
      <c r="I1359" s="8"/>
      <c r="J1359" s="8" t="s">
        <v>94</v>
      </c>
      <c r="K1359" s="8"/>
      <c r="L1359" s="8"/>
      <c r="M1359" s="8"/>
      <c r="N1359" s="8"/>
      <c r="O1359" s="8" t="s">
        <v>95</v>
      </c>
      <c r="P1359" s="8"/>
      <c r="Q1359" s="8"/>
      <c r="R1359" s="8"/>
      <c r="S1359" s="8"/>
      <c r="T1359" s="8" t="s">
        <v>96</v>
      </c>
      <c r="U1359" s="8"/>
      <c r="V1359" s="8"/>
      <c r="W1359" s="8"/>
      <c r="X1359" s="8"/>
      <c r="Y1359" s="8" t="s">
        <v>97</v>
      </c>
      <c r="Z1359" s="8"/>
      <c r="AA1359" s="8"/>
      <c r="AB1359" s="8"/>
      <c r="AC1359" s="8"/>
      <c r="AD1359" s="8" t="s">
        <v>98</v>
      </c>
      <c r="AE1359" s="8"/>
      <c r="AF1359" s="8"/>
      <c r="AG1359" s="8"/>
      <c r="AH1359" s="8"/>
      <c r="AI1359" s="8" t="s">
        <v>99</v>
      </c>
      <c r="AJ1359" s="8"/>
      <c r="AK1359" s="8"/>
      <c r="AL1359" s="8"/>
      <c r="AM1359" s="8"/>
      <c r="AN1359" s="8" t="s">
        <v>96</v>
      </c>
      <c r="AO1359" s="8"/>
      <c r="AP1359" s="8"/>
      <c r="AQ1359" s="8"/>
      <c r="AR1359" s="8"/>
      <c r="AS1359" s="8" t="s">
        <v>100</v>
      </c>
      <c r="AT1359" s="8"/>
      <c r="AU1359" s="8"/>
      <c r="AV1359" s="8"/>
      <c r="AW1359" s="8"/>
      <c r="AX1359" s="8" t="s">
        <v>94</v>
      </c>
      <c r="AY1359" s="8"/>
      <c r="AZ1359" s="8"/>
      <c r="BA1359" s="8"/>
      <c r="BB1359" s="8"/>
      <c r="BC1359" s="8" t="s">
        <v>101</v>
      </c>
      <c r="BD1359" s="8"/>
      <c r="BE1359" s="8"/>
      <c r="BF1359" s="8"/>
      <c r="BG1359" s="8"/>
      <c r="BH1359" s="8" t="s">
        <v>96</v>
      </c>
      <c r="BI1359" s="8"/>
      <c r="BJ1359" s="8"/>
      <c r="BK1359" s="8"/>
      <c r="BL1359" s="8"/>
      <c r="BM1359" s="8" t="s">
        <v>102</v>
      </c>
      <c r="BN1359" s="8"/>
      <c r="BO1359" s="8"/>
      <c r="BP1359" s="8"/>
    </row>
    <row r="1360" spans="2:76" ht="18.649999999999999" customHeight="1" thickBot="1">
      <c r="B1360" s="16"/>
      <c r="D1360" s="250" t="s">
        <v>22</v>
      </c>
      <c r="E1360" s="251"/>
      <c r="F1360" s="252" t="s">
        <v>23</v>
      </c>
      <c r="G1360" s="253"/>
      <c r="H1360" s="123"/>
      <c r="I1360" s="242" t="s">
        <v>1</v>
      </c>
      <c r="J1360" s="243"/>
      <c r="K1360" s="244" t="s">
        <v>2</v>
      </c>
      <c r="L1360" s="245"/>
      <c r="M1360" s="123"/>
      <c r="N1360" s="242" t="s">
        <v>43</v>
      </c>
      <c r="O1360" s="243"/>
      <c r="P1360" s="244" t="s">
        <v>44</v>
      </c>
      <c r="Q1360" s="245"/>
      <c r="R1360" s="123"/>
      <c r="S1360" s="242" t="s">
        <v>32</v>
      </c>
      <c r="T1360" s="243"/>
      <c r="U1360" s="244" t="s">
        <v>33</v>
      </c>
      <c r="V1360" s="245"/>
      <c r="W1360" s="123"/>
      <c r="X1360" s="242" t="s">
        <v>45</v>
      </c>
      <c r="Y1360" s="243"/>
      <c r="Z1360" s="244" t="s">
        <v>46</v>
      </c>
      <c r="AA1360" s="245"/>
      <c r="AB1360" s="127"/>
      <c r="AC1360" s="242" t="s">
        <v>62</v>
      </c>
      <c r="AD1360" s="243"/>
      <c r="AE1360" s="244" t="s">
        <v>3</v>
      </c>
      <c r="AF1360" s="245"/>
      <c r="AG1360" s="123"/>
      <c r="AH1360" s="242" t="s">
        <v>76</v>
      </c>
      <c r="AI1360" s="243"/>
      <c r="AJ1360" s="244" t="s">
        <v>77</v>
      </c>
      <c r="AK1360" s="245"/>
      <c r="AL1360" s="127"/>
      <c r="AM1360" s="242" t="s">
        <v>64</v>
      </c>
      <c r="AN1360" s="243"/>
      <c r="AO1360" s="244" t="s">
        <v>65</v>
      </c>
      <c r="AP1360" s="245"/>
      <c r="AQ1360" s="123"/>
      <c r="AR1360" s="242" t="s">
        <v>80</v>
      </c>
      <c r="AS1360" s="243"/>
      <c r="AT1360" s="244" t="s">
        <v>81</v>
      </c>
      <c r="AU1360" s="245"/>
      <c r="AV1360" s="127"/>
      <c r="AW1360" s="242" t="s">
        <v>68</v>
      </c>
      <c r="AX1360" s="243"/>
      <c r="AY1360" s="244" t="s">
        <v>69</v>
      </c>
      <c r="AZ1360" s="245"/>
      <c r="BA1360" s="123"/>
      <c r="BB1360" s="246" t="s">
        <v>84</v>
      </c>
      <c r="BC1360" s="247"/>
      <c r="BD1360" s="248" t="s">
        <v>85</v>
      </c>
      <c r="BE1360" s="249"/>
      <c r="BF1360" s="127"/>
      <c r="BG1360" s="242" t="s">
        <v>72</v>
      </c>
      <c r="BH1360" s="243"/>
      <c r="BI1360" s="244" t="s">
        <v>73</v>
      </c>
      <c r="BJ1360" s="245"/>
      <c r="BK1360" s="123"/>
      <c r="BL1360" s="242" t="s">
        <v>88</v>
      </c>
      <c r="BM1360" s="243"/>
      <c r="BN1360" s="244" t="s">
        <v>89</v>
      </c>
      <c r="BO1360" s="245"/>
      <c r="BP1360" s="123"/>
      <c r="BQ1360" s="19" t="s">
        <v>165</v>
      </c>
      <c r="BS1360" s="63" t="s">
        <v>120</v>
      </c>
      <c r="BT1360" s="4"/>
      <c r="BU1360" s="28"/>
      <c r="BV1360" s="28"/>
      <c r="BW1360" s="28"/>
      <c r="BX1360" s="28"/>
    </row>
    <row r="1361" spans="2:76" ht="18.649999999999999" customHeight="1" thickTop="1" thickBot="1">
      <c r="B1361" s="39">
        <v>3.82</v>
      </c>
      <c r="D1361" s="25">
        <f t="shared" ref="D1361" si="13558">COS($F$8*$B1361)</f>
        <v>0.29756787399777518</v>
      </c>
      <c r="E1361" s="26">
        <v>0</v>
      </c>
      <c r="F1361" s="10">
        <v>0</v>
      </c>
      <c r="G1361" s="85">
        <f t="shared" ref="G1361" si="13559">$E$8*SIN($B1361*$F$8)</f>
        <v>2.8641019959631322</v>
      </c>
      <c r="I1361" s="21">
        <v>1</v>
      </c>
      <c r="J1361" s="24">
        <v>0</v>
      </c>
      <c r="K1361" s="22">
        <v>0</v>
      </c>
      <c r="L1361" s="23">
        <v>0</v>
      </c>
      <c r="N1361" s="21">
        <f t="shared" ref="N1361" si="13560">D1361*I1361+F1361*I1364-E1361*J1361-G1361*J1364</f>
        <v>0.83217192456853573</v>
      </c>
      <c r="O1361" s="24">
        <f t="shared" ref="O1361" si="13561">(D1361*J1361+E1361*I1361+F1361*J1364+G1361*I1364)</f>
        <v>0</v>
      </c>
      <c r="P1361" s="22">
        <f t="shared" ref="P1361" si="13562">D1361*K1361+F1361*K1364-E1361*L1361-G1361*L1364</f>
        <v>0</v>
      </c>
      <c r="Q1361" s="23">
        <f t="shared" ref="Q1361" si="13563">(D1361*L1361+E1361*K1361+F1361*L1364+G1361*K1364)</f>
        <v>2.8641019959631322</v>
      </c>
      <c r="S1361" s="25">
        <f t="shared" ref="S1361" si="13564">COS($U$8*$B1361)</f>
        <v>-0.5997473112617171</v>
      </c>
      <c r="T1361" s="26">
        <v>0</v>
      </c>
      <c r="U1361" s="10">
        <v>0</v>
      </c>
      <c r="V1361" s="85">
        <f t="shared" ref="V1361" si="13565">$T$8*SIN($B1361*$U$8)</f>
        <v>2.4005683626402039</v>
      </c>
      <c r="X1361" s="21">
        <f t="shared" ref="X1361" si="13566">N1361*S1361+P1361*S1364-O1361*T1361-Q1361*T1364</f>
        <v>-1.263034278587885</v>
      </c>
      <c r="Y1361" s="24">
        <f t="shared" ref="Y1361" si="13567">(N1361*T1361+O1361*S1361+P1361*T1364+Q1361*S1364)</f>
        <v>0</v>
      </c>
      <c r="Z1361" s="22">
        <f t="shared" ref="Z1361" si="13568">N1361*U1361+P1361*U1364-O1361*V1361-Q1361*V1364</f>
        <v>0</v>
      </c>
      <c r="AA1361" s="23">
        <f t="shared" ref="AA1361" si="13569">(N1361*V1361+O1361*U1361+P1361*V1364+Q1361*U1364)</f>
        <v>0.27994812313843132</v>
      </c>
      <c r="AB1361" s="8"/>
      <c r="AC1361" s="21">
        <v>1</v>
      </c>
      <c r="AD1361" s="24">
        <v>0</v>
      </c>
      <c r="AE1361" s="22">
        <v>0</v>
      </c>
      <c r="AF1361" s="23">
        <v>0</v>
      </c>
      <c r="AH1361" s="21">
        <f t="shared" ref="AH1361" si="13570">X1361*AC1361+Z1361*AC1364-Y1361*AD1361-AA1361*AD1364</f>
        <v>-1.3006988265391082</v>
      </c>
      <c r="AI1361" s="24">
        <f t="shared" ref="AI1361" si="13571">(X1361*AD1361+Y1361*AC1361+Z1361*AD1364+AA1361*AC1364)</f>
        <v>0</v>
      </c>
      <c r="AJ1361" s="22">
        <f t="shared" ref="AJ1361" si="13572">X1361*AE1361+Z1361*AE1364-Y1361*AF1361-AA1361*AF1364</f>
        <v>0</v>
      </c>
      <c r="AK1361" s="23">
        <f t="shared" ref="AK1361" si="13573">(X1361*AF1361+Y1361*AE1361+Z1361*AF1364+AA1361*AE1364)</f>
        <v>0.27994812313843132</v>
      </c>
      <c r="AL1361" s="8"/>
      <c r="AM1361" s="25">
        <f t="shared" ref="AM1361" si="13574">COS($AO$8*$B1361)</f>
        <v>-0.5997473112617171</v>
      </c>
      <c r="AN1361" s="26">
        <v>0</v>
      </c>
      <c r="AO1361" s="10">
        <v>0</v>
      </c>
      <c r="AP1361" s="85">
        <f t="shared" ref="AP1361" si="13575">$AN$8*SIN($B1361*$AO$8)</f>
        <v>2.4005683626402039</v>
      </c>
      <c r="AR1361" s="21">
        <f t="shared" ref="AR1361" si="13576">AH1361*AM1361+AJ1361*AM1364-AI1361*AN1361-AK1361*AN1364</f>
        <v>0.70542011202403154</v>
      </c>
      <c r="AS1361" s="24">
        <f t="shared" ref="AS1361" si="13577">(AH1361*AN1361+AI1361*AM1361+AJ1361*AN1364+AK1361*AM1364)</f>
        <v>0</v>
      </c>
      <c r="AT1361" s="22">
        <f t="shared" ref="AT1361" si="13578">AH1361*AO1361+AJ1361*AO1364-AI1361*AP1361-AK1361*AP1364</f>
        <v>0</v>
      </c>
      <c r="AU1361" s="23">
        <f t="shared" ref="AU1361" si="13579">(AH1361*AP1361+AI1361*AO1361+AJ1361*AP1364+AK1361*AO1364)</f>
        <v>-3.2903145864580599</v>
      </c>
      <c r="AV1361" s="8"/>
      <c r="AW1361" s="21">
        <v>1</v>
      </c>
      <c r="AX1361" s="24">
        <v>0</v>
      </c>
      <c r="AY1361" s="22">
        <v>0</v>
      </c>
      <c r="AZ1361" s="23">
        <v>0</v>
      </c>
      <c r="BB1361" s="21">
        <f t="shared" ref="BB1361" si="13580">AR1361*AW1361+AT1361*AW1364-AS1361*AX1361-AU1361*AX1364</f>
        <v>9.1260592547484864E-2</v>
      </c>
      <c r="BC1361" s="24">
        <f t="shared" ref="BC1361" si="13581">(AR1361*AX1361+AS1361*AW1361+AT1361*AX1364+AU1361*AW1364)</f>
        <v>0</v>
      </c>
      <c r="BD1361" s="22">
        <f t="shared" ref="BD1361" si="13582">AR1361*AY1361+AT1361*AY1364-AS1361*AZ1361-AU1361*AZ1364</f>
        <v>0</v>
      </c>
      <c r="BE1361" s="23">
        <f t="shared" ref="BE1361" si="13583">(AR1361*AZ1361+AS1361*AY1361+AT1361*AZ1364+AU1361*AY1364)</f>
        <v>-3.2903145864580599</v>
      </c>
      <c r="BF1361" s="8"/>
      <c r="BG1361" s="25">
        <f t="shared" ref="BG1361" si="13584">COS($BI$8*$B1361)</f>
        <v>0.29752872769672034</v>
      </c>
      <c r="BH1361" s="26">
        <v>0</v>
      </c>
      <c r="BI1361" s="10">
        <v>0</v>
      </c>
      <c r="BJ1361" s="85">
        <f t="shared" ref="BJ1361" si="13585">$BH$8*SIN($B1361*$BI$8)</f>
        <v>2.8641385975117437</v>
      </c>
      <c r="BL1361" s="21">
        <f t="shared" ref="BL1361" si="13586">BB1361*BG1361+BD1361*BG1364-BC1361*BH1361-BE1361*BH1364</f>
        <v>1.0742545374373262</v>
      </c>
      <c r="BM1361" s="24">
        <f t="shared" ref="BM1361" si="13587">(BB1361*BH1361+BC1361*BG1361+BD1361*BH1364+BE1361*BG1364)</f>
        <v>0</v>
      </c>
      <c r="BN1361" s="22">
        <f t="shared" ref="BN1361" si="13588">BB1361*BI1361+BD1361*BI1364-BC1361*BJ1361-BE1361*BJ1364</f>
        <v>0</v>
      </c>
      <c r="BO1361" s="23">
        <f t="shared" ref="BO1361" si="13589">(BB1361*BJ1361+BC1361*BI1361+BD1361*BJ1364+BE1361*BI1364)</f>
        <v>-0.71758012708378316</v>
      </c>
      <c r="BQ1361" s="27">
        <f t="shared" ref="BQ1361" si="13590">20*LOG((2*$BL$8)/(($BL$8*BL1361+BN1361+$BL$8*BL1364+BN1364)^2+($BL$8*BM1361+BO1361+$BL$8*BM1364+BO1364)^2)^0.5)</f>
        <v>-0.85374162761776939</v>
      </c>
      <c r="BS1361" s="64">
        <f t="shared" ref="BS1361" si="13591">((BL1361^2+BM1361^2)/(BL1364^2+BM1364^2))^0.5</f>
        <v>5.0061312547202474</v>
      </c>
      <c r="BT1361" s="4"/>
      <c r="BU1361" s="28"/>
      <c r="BV1361" s="28"/>
      <c r="BW1361" s="28"/>
      <c r="BX1361" s="28"/>
    </row>
    <row r="1362" spans="2:76" ht="18.649999999999999" customHeight="1" thickBot="1">
      <c r="D1362" s="25"/>
      <c r="E1362" s="10"/>
      <c r="F1362" s="10"/>
      <c r="G1362" s="31"/>
      <c r="I1362" s="29"/>
      <c r="L1362" s="30"/>
      <c r="N1362" s="29"/>
      <c r="Q1362" s="30"/>
      <c r="S1362" s="29"/>
      <c r="V1362" s="30"/>
      <c r="X1362" s="29"/>
      <c r="AA1362" s="30"/>
      <c r="AC1362" s="29"/>
      <c r="AF1362" s="30"/>
      <c r="AH1362" s="29"/>
      <c r="AK1362" s="30"/>
      <c r="AM1362" s="29"/>
      <c r="AP1362" s="30"/>
      <c r="AR1362" s="29"/>
      <c r="AU1362" s="30"/>
      <c r="AW1362" s="29"/>
      <c r="AZ1362" s="30"/>
      <c r="BB1362" s="29"/>
      <c r="BE1362" s="30"/>
      <c r="BG1362" s="29"/>
      <c r="BJ1362" s="30"/>
      <c r="BL1362" s="29"/>
      <c r="BO1362" s="30"/>
      <c r="BS1362" s="65"/>
      <c r="BT1362" s="65"/>
      <c r="BU1362" s="28"/>
      <c r="BV1362" s="28"/>
      <c r="BW1362" s="28"/>
      <c r="BX1362" s="28"/>
    </row>
    <row r="1363" spans="2:76" ht="18.649999999999999" customHeight="1" thickBot="1">
      <c r="D1363" s="254" t="s">
        <v>24</v>
      </c>
      <c r="E1363" s="255"/>
      <c r="F1363" s="256" t="s">
        <v>25</v>
      </c>
      <c r="G1363" s="257"/>
      <c r="H1363" s="123"/>
      <c r="I1363" s="242" t="s">
        <v>4</v>
      </c>
      <c r="J1363" s="243"/>
      <c r="K1363" s="244" t="s">
        <v>5</v>
      </c>
      <c r="L1363" s="245"/>
      <c r="M1363" s="123"/>
      <c r="N1363" s="242" t="s">
        <v>6</v>
      </c>
      <c r="O1363" s="243"/>
      <c r="P1363" s="244" t="s">
        <v>7</v>
      </c>
      <c r="Q1363" s="245"/>
      <c r="R1363" s="123"/>
      <c r="S1363" s="242" t="s">
        <v>34</v>
      </c>
      <c r="T1363" s="243"/>
      <c r="U1363" s="244" t="s">
        <v>35</v>
      </c>
      <c r="V1363" s="245"/>
      <c r="W1363" s="123"/>
      <c r="X1363" s="242" t="s">
        <v>47</v>
      </c>
      <c r="Y1363" s="243"/>
      <c r="Z1363" s="244" t="s">
        <v>48</v>
      </c>
      <c r="AA1363" s="245"/>
      <c r="AB1363" s="127"/>
      <c r="AC1363" s="242" t="s">
        <v>63</v>
      </c>
      <c r="AD1363" s="243"/>
      <c r="AE1363" s="244" t="s">
        <v>8</v>
      </c>
      <c r="AF1363" s="245"/>
      <c r="AG1363" s="123"/>
      <c r="AH1363" s="242" t="s">
        <v>78</v>
      </c>
      <c r="AI1363" s="243"/>
      <c r="AJ1363" s="244" t="s">
        <v>79</v>
      </c>
      <c r="AK1363" s="245"/>
      <c r="AL1363" s="127"/>
      <c r="AM1363" s="242" t="s">
        <v>67</v>
      </c>
      <c r="AN1363" s="243"/>
      <c r="AO1363" s="244" t="s">
        <v>66</v>
      </c>
      <c r="AP1363" s="245"/>
      <c r="AQ1363" s="123"/>
      <c r="AR1363" s="242" t="s">
        <v>83</v>
      </c>
      <c r="AS1363" s="243"/>
      <c r="AT1363" s="244" t="s">
        <v>82</v>
      </c>
      <c r="AU1363" s="245"/>
      <c r="AV1363" s="127"/>
      <c r="AW1363" s="242" t="s">
        <v>71</v>
      </c>
      <c r="AX1363" s="243"/>
      <c r="AY1363" s="244" t="s">
        <v>70</v>
      </c>
      <c r="AZ1363" s="245"/>
      <c r="BA1363" s="123"/>
      <c r="BB1363" s="124" t="s">
        <v>87</v>
      </c>
      <c r="BC1363" s="125"/>
      <c r="BD1363" s="122" t="s">
        <v>86</v>
      </c>
      <c r="BE1363" s="126"/>
      <c r="BF1363" s="127"/>
      <c r="BG1363" s="242" t="s">
        <v>74</v>
      </c>
      <c r="BH1363" s="243"/>
      <c r="BI1363" s="244" t="s">
        <v>75</v>
      </c>
      <c r="BJ1363" s="245"/>
      <c r="BK1363" s="123"/>
      <c r="BL1363" s="242" t="s">
        <v>91</v>
      </c>
      <c r="BM1363" s="243"/>
      <c r="BN1363" s="244" t="s">
        <v>90</v>
      </c>
      <c r="BO1363" s="245"/>
      <c r="BP1363" s="123"/>
      <c r="BQ1363" s="35" t="s">
        <v>166</v>
      </c>
      <c r="BS1363" s="66" t="s">
        <v>121</v>
      </c>
      <c r="BT1363" s="65"/>
      <c r="BU1363" s="28"/>
      <c r="BV1363" s="28"/>
      <c r="BW1363" s="28"/>
      <c r="BX1363" s="28"/>
    </row>
    <row r="1364" spans="2:76" ht="18.649999999999999" customHeight="1" thickTop="1" thickBot="1">
      <c r="D1364" s="15">
        <v>0</v>
      </c>
      <c r="E1364" s="145">
        <f t="shared" ref="E1364" si="13592">(1/$E$8)*SIN($B1361*$F$8)</f>
        <v>0.31823355510701468</v>
      </c>
      <c r="F1364" s="15">
        <f t="shared" ref="F1364" si="13593">COS($F$8*$B1361)</f>
        <v>0.29756787399777518</v>
      </c>
      <c r="G1364" s="37">
        <v>0</v>
      </c>
      <c r="I1364" s="21">
        <v>0</v>
      </c>
      <c r="J1364" s="24">
        <f t="shared" ref="J1364" si="13594">(TAN($K$8*$B1361))/$J$8</f>
        <v>-0.18665677804919981</v>
      </c>
      <c r="K1364" s="22">
        <v>1</v>
      </c>
      <c r="L1364" s="23">
        <v>0</v>
      </c>
      <c r="N1364" s="21">
        <f t="shared" ref="N1364" si="13595">D1364*I1361+F1364*I1364-E1364*J1361-G1364*J1364</f>
        <v>0</v>
      </c>
      <c r="O1364" s="24">
        <f t="shared" ref="O1364" si="13596">(D1364*J1361+E1364*I1361+F1364*J1364+G1364*I1364)</f>
        <v>0.26269049449563969</v>
      </c>
      <c r="P1364" s="22">
        <f t="shared" ref="P1364" si="13597">D1364*K1361+F1364*K1364-E1364*L1361-G1364*L1364</f>
        <v>0.29756787399777518</v>
      </c>
      <c r="Q1364" s="23">
        <f t="shared" ref="Q1364" si="13598">(D1364*L1361+E1364*K1361+F1364*L1364+G1364*K1364)</f>
        <v>0</v>
      </c>
      <c r="S1364" s="15">
        <v>0</v>
      </c>
      <c r="T1364" s="145">
        <f t="shared" ref="T1364" si="13599">(1/$T$8)*SIN($B1361*$U$8)</f>
        <v>0.26672981807113372</v>
      </c>
      <c r="U1364" s="15">
        <f t="shared" ref="U1364" si="13600">COS($U$8*$B1361)</f>
        <v>-0.5997473112617171</v>
      </c>
      <c r="V1364" s="37">
        <v>0</v>
      </c>
      <c r="X1364" s="21">
        <f t="shared" ref="X1364" si="13601">N1364*S1361+P1364*S1364-O1364*T1361-Q1364*T1364</f>
        <v>0</v>
      </c>
      <c r="Y1364" s="24">
        <f t="shared" ref="Y1364" si="13602">(N1364*T1361+O1364*S1361+P1364*T1364+Q1364*S1364)</f>
        <v>-7.817769287253018E-2</v>
      </c>
      <c r="Z1364" s="22">
        <f t="shared" ref="Z1364" si="13603">N1364*U1361+P1364*U1364-O1364*V1361-Q1364*V1364</f>
        <v>-0.80907202260057431</v>
      </c>
      <c r="AA1364" s="23">
        <f t="shared" ref="AA1364" si="13604">(N1364*V1361+O1364*U1361+P1364*V1364+Q1364*U1364)</f>
        <v>0</v>
      </c>
      <c r="AB1364" s="8"/>
      <c r="AC1364" s="21">
        <v>0</v>
      </c>
      <c r="AD1364" s="24">
        <f t="shared" ref="AD1364" si="13605">(TAN($AE$8*$B1361))/$AD$8</f>
        <v>0.13454116973164529</v>
      </c>
      <c r="AE1364" s="22">
        <v>1</v>
      </c>
      <c r="AF1364" s="23">
        <v>0</v>
      </c>
      <c r="AH1364" s="21">
        <f t="shared" ref="AH1364" si="13606">X1364*AC1361+Z1364*AC1364-Y1364*AD1361-AA1364*AD1364</f>
        <v>0</v>
      </c>
      <c r="AI1364" s="24">
        <f t="shared" ref="AI1364" si="13607">(X1364*AD1361+Y1364*AC1361+Z1364*AD1364+AA1364*AC1364)</f>
        <v>-0.1870311891903596</v>
      </c>
      <c r="AJ1364" s="22">
        <f t="shared" ref="AJ1364" si="13608">X1364*AE1361+Z1364*AE1364-Y1364*AF1361-AA1364*AF1364</f>
        <v>-0.80907202260057431</v>
      </c>
      <c r="AK1364" s="23">
        <f t="shared" ref="AK1364" si="13609">(X1364*AF1361+Y1364*AE1361+Z1364*AF1364+AA1364*AE1364)</f>
        <v>0</v>
      </c>
      <c r="AL1364" s="8"/>
      <c r="AM1364" s="15">
        <v>0</v>
      </c>
      <c r="AN1364" s="85">
        <f t="shared" ref="AN1364" si="13610">(1/$AN$8)*SIN($B1361*$AO$8)</f>
        <v>0.26672981807113372</v>
      </c>
      <c r="AO1364" s="25">
        <f t="shared" ref="AO1364" si="13611">COS($AO$8*$B1361)</f>
        <v>-0.5997473112617171</v>
      </c>
      <c r="AP1364" s="37">
        <v>0</v>
      </c>
      <c r="AR1364" s="21">
        <f t="shared" ref="AR1364" si="13612">AH1364*AM1361+AJ1364*AM1364-AI1364*AN1361-AK1364*AN1364</f>
        <v>0</v>
      </c>
      <c r="AS1364" s="24">
        <f t="shared" ref="AS1364" si="13613">(AH1364*AN1361+AI1364*AM1361+AJ1364*AN1364+AK1364*AM1364)</f>
        <v>-0.10363218055569569</v>
      </c>
      <c r="AT1364" s="22">
        <f t="shared" ref="AT1364" si="13614">AH1364*AO1361+AJ1364*AO1364-AI1364*AP1361-AK1364*AP1364</f>
        <v>0.93421992576912538</v>
      </c>
      <c r="AU1364" s="23">
        <f t="shared" ref="AU1364" si="13615">(AH1364*AP1361+AI1364*AO1361+AJ1364*AP1364+AK1364*AO1364)</f>
        <v>0</v>
      </c>
      <c r="AV1364" s="8"/>
      <c r="AW1364" s="21">
        <v>0</v>
      </c>
      <c r="AX1364" s="24">
        <f t="shared" ref="AX1364" si="13616">(TAN($AY$8*$B1361))/$AX$8</f>
        <v>-0.18665677804919981</v>
      </c>
      <c r="AY1364" s="22">
        <v>1</v>
      </c>
      <c r="AZ1364" s="23">
        <v>0</v>
      </c>
      <c r="BB1364" s="21">
        <f t="shared" ref="BB1364" si="13617">AR1364*AW1361+AT1364*AW1364-AS1364*AX1361-AU1364*AX1364</f>
        <v>0</v>
      </c>
      <c r="BC1364" s="24">
        <f t="shared" ref="BC1364" si="13618">(AR1364*AX1361+AS1364*AW1361+AT1364*AX1364+AU1364*AW1364)</f>
        <v>-0.27801066188912327</v>
      </c>
      <c r="BD1364" s="22">
        <f t="shared" ref="BD1364" si="13619">AR1364*AY1361+AT1364*AY1364-AS1364*AZ1361-AU1364*AZ1364</f>
        <v>0.93421992576912538</v>
      </c>
      <c r="BE1364" s="23">
        <f t="shared" ref="BE1364" si="13620">(AR1364*AZ1361+AS1364*AY1361+AT1364*AZ1364+AU1364*AY1364)</f>
        <v>0</v>
      </c>
      <c r="BF1364" s="8"/>
      <c r="BG1364" s="15">
        <v>0</v>
      </c>
      <c r="BH1364" s="85">
        <f t="shared" ref="BH1364" si="13621">(1/$BH$8)*SIN($B1361*$BI$8)</f>
        <v>0.31823762194574928</v>
      </c>
      <c r="BI1364" s="25">
        <f t="shared" ref="BI1364" si="13622">COS($BI$8*$B1361)</f>
        <v>0.29752872769672034</v>
      </c>
      <c r="BJ1364" s="37">
        <v>0</v>
      </c>
      <c r="BL1364" s="21">
        <f t="shared" ref="BL1364" si="13623">BB1364*BG1361+BD1364*BG1364-BC1364*BH1361-BE1364*BH1364</f>
        <v>0</v>
      </c>
      <c r="BM1364" s="24">
        <f t="shared" ref="BM1364" si="13624">(BB1364*BH1361+BC1364*BG1361+BD1364*BH1364+BE1364*BG1364)</f>
        <v>0.21458776903310692</v>
      </c>
      <c r="BN1364" s="22">
        <f t="shared" ref="BN1364" si="13625">BB1364*BI1361+BD1364*BI1364-BC1364*BJ1361-BE1364*BJ1364</f>
        <v>1.0742183331394375</v>
      </c>
      <c r="BO1364" s="23">
        <f t="shared" ref="BO1364" si="13626">(BB1364*BJ1361+BC1364*BI1361+BD1364*BJ1364+BE1364*BI1364)</f>
        <v>0</v>
      </c>
      <c r="BQ1364" s="38">
        <f t="shared" ref="BQ1364" si="13627">(180/PI())*ATAN(-1*(($BL$8*BM1361+BO1361+$BL$8*BM1364+BO1364)/($BL$8*BL1361+BN1361+$BL$8*BL1364+BN1364)))</f>
        <v>13.17655523703726</v>
      </c>
      <c r="BS1364" s="67">
        <f t="shared" ref="BS1364" si="13628">20*LOG(((($BL$8*BL1361+BN1361-$BL$8*BL1364-BN1364)^2+($BL$8*BM1361+BO1361-$BL$8*BM1364-BO1364)^2)/(($BL$8*BL1361+BN1361+$BL$8*BL1364+BN1364)^2+($BL$8*BM1361+BO1361+$BL$8*BM1364+BO1364)^2))^0.5)</f>
        <v>-7.4844586994964573</v>
      </c>
      <c r="BT1364" s="65"/>
      <c r="BU1364" s="28"/>
      <c r="BV1364" s="28"/>
      <c r="BW1364" s="28"/>
      <c r="BX1364" s="28"/>
    </row>
    <row r="1365" spans="2:76" ht="18.649999999999999" customHeight="1">
      <c r="BS1365" s="32"/>
    </row>
    <row r="1366" spans="2:76" ht="18.649999999999999" customHeight="1" thickBot="1">
      <c r="D1366" s="8"/>
      <c r="E1366" s="8" t="s">
        <v>93</v>
      </c>
      <c r="F1366" s="8"/>
      <c r="G1366" s="8"/>
      <c r="H1366" s="8"/>
      <c r="I1366" s="8"/>
      <c r="J1366" s="8" t="s">
        <v>94</v>
      </c>
      <c r="K1366" s="8"/>
      <c r="L1366" s="8"/>
      <c r="M1366" s="8"/>
      <c r="N1366" s="8"/>
      <c r="O1366" s="8" t="s">
        <v>95</v>
      </c>
      <c r="P1366" s="8"/>
      <c r="Q1366" s="8"/>
      <c r="R1366" s="8"/>
      <c r="S1366" s="8"/>
      <c r="T1366" s="8" t="s">
        <v>96</v>
      </c>
      <c r="U1366" s="8"/>
      <c r="V1366" s="8"/>
      <c r="W1366" s="8"/>
      <c r="X1366" s="8"/>
      <c r="Y1366" s="8" t="s">
        <v>97</v>
      </c>
      <c r="Z1366" s="8"/>
      <c r="AA1366" s="8"/>
      <c r="AB1366" s="8"/>
      <c r="AC1366" s="8"/>
      <c r="AD1366" s="8" t="s">
        <v>98</v>
      </c>
      <c r="AE1366" s="8"/>
      <c r="AF1366" s="8"/>
      <c r="AG1366" s="8"/>
      <c r="AH1366" s="8"/>
      <c r="AI1366" s="8" t="s">
        <v>99</v>
      </c>
      <c r="AJ1366" s="8"/>
      <c r="AK1366" s="8"/>
      <c r="AL1366" s="8"/>
      <c r="AM1366" s="8"/>
      <c r="AN1366" s="8" t="s">
        <v>96</v>
      </c>
      <c r="AO1366" s="8"/>
      <c r="AP1366" s="8"/>
      <c r="AQ1366" s="8"/>
      <c r="AR1366" s="8"/>
      <c r="AS1366" s="8" t="s">
        <v>100</v>
      </c>
      <c r="AT1366" s="8"/>
      <c r="AU1366" s="8"/>
      <c r="AV1366" s="8"/>
      <c r="AW1366" s="8"/>
      <c r="AX1366" s="8" t="s">
        <v>94</v>
      </c>
      <c r="AY1366" s="8"/>
      <c r="AZ1366" s="8"/>
      <c r="BA1366" s="8"/>
      <c r="BB1366" s="8"/>
      <c r="BC1366" s="8" t="s">
        <v>101</v>
      </c>
      <c r="BD1366" s="8"/>
      <c r="BE1366" s="8"/>
      <c r="BF1366" s="8"/>
      <c r="BG1366" s="8"/>
      <c r="BH1366" s="8" t="s">
        <v>96</v>
      </c>
      <c r="BI1366" s="8"/>
      <c r="BJ1366" s="8"/>
      <c r="BK1366" s="8"/>
      <c r="BL1366" s="8"/>
      <c r="BM1366" s="8" t="s">
        <v>102</v>
      </c>
      <c r="BN1366" s="8"/>
      <c r="BO1366" s="8"/>
      <c r="BP1366" s="8"/>
    </row>
    <row r="1367" spans="2:76" ht="18.649999999999999" customHeight="1" thickBot="1">
      <c r="B1367" s="16"/>
      <c r="D1367" s="250" t="s">
        <v>22</v>
      </c>
      <c r="E1367" s="251"/>
      <c r="F1367" s="252" t="s">
        <v>23</v>
      </c>
      <c r="G1367" s="253"/>
      <c r="H1367" s="123"/>
      <c r="I1367" s="242" t="s">
        <v>1</v>
      </c>
      <c r="J1367" s="243"/>
      <c r="K1367" s="244" t="s">
        <v>2</v>
      </c>
      <c r="L1367" s="245"/>
      <c r="M1367" s="123"/>
      <c r="N1367" s="242" t="s">
        <v>43</v>
      </c>
      <c r="O1367" s="243"/>
      <c r="P1367" s="244" t="s">
        <v>44</v>
      </c>
      <c r="Q1367" s="245"/>
      <c r="R1367" s="123"/>
      <c r="S1367" s="242" t="s">
        <v>32</v>
      </c>
      <c r="T1367" s="243"/>
      <c r="U1367" s="244" t="s">
        <v>33</v>
      </c>
      <c r="V1367" s="245"/>
      <c r="W1367" s="123"/>
      <c r="X1367" s="242" t="s">
        <v>45</v>
      </c>
      <c r="Y1367" s="243"/>
      <c r="Z1367" s="244" t="s">
        <v>46</v>
      </c>
      <c r="AA1367" s="245"/>
      <c r="AB1367" s="127"/>
      <c r="AC1367" s="242" t="s">
        <v>62</v>
      </c>
      <c r="AD1367" s="243"/>
      <c r="AE1367" s="244" t="s">
        <v>3</v>
      </c>
      <c r="AF1367" s="245"/>
      <c r="AG1367" s="123"/>
      <c r="AH1367" s="242" t="s">
        <v>76</v>
      </c>
      <c r="AI1367" s="243"/>
      <c r="AJ1367" s="244" t="s">
        <v>77</v>
      </c>
      <c r="AK1367" s="245"/>
      <c r="AL1367" s="127"/>
      <c r="AM1367" s="242" t="s">
        <v>64</v>
      </c>
      <c r="AN1367" s="243"/>
      <c r="AO1367" s="244" t="s">
        <v>65</v>
      </c>
      <c r="AP1367" s="245"/>
      <c r="AQ1367" s="123"/>
      <c r="AR1367" s="242" t="s">
        <v>80</v>
      </c>
      <c r="AS1367" s="243"/>
      <c r="AT1367" s="244" t="s">
        <v>81</v>
      </c>
      <c r="AU1367" s="245"/>
      <c r="AV1367" s="127"/>
      <c r="AW1367" s="242" t="s">
        <v>68</v>
      </c>
      <c r="AX1367" s="243"/>
      <c r="AY1367" s="244" t="s">
        <v>69</v>
      </c>
      <c r="AZ1367" s="245"/>
      <c r="BA1367" s="123"/>
      <c r="BB1367" s="246" t="s">
        <v>84</v>
      </c>
      <c r="BC1367" s="247"/>
      <c r="BD1367" s="248" t="s">
        <v>85</v>
      </c>
      <c r="BE1367" s="249"/>
      <c r="BF1367" s="127"/>
      <c r="BG1367" s="242" t="s">
        <v>72</v>
      </c>
      <c r="BH1367" s="243"/>
      <c r="BI1367" s="244" t="s">
        <v>73</v>
      </c>
      <c r="BJ1367" s="245"/>
      <c r="BK1367" s="123"/>
      <c r="BL1367" s="242" t="s">
        <v>88</v>
      </c>
      <c r="BM1367" s="243"/>
      <c r="BN1367" s="244" t="s">
        <v>89</v>
      </c>
      <c r="BO1367" s="245"/>
      <c r="BP1367" s="123"/>
      <c r="BQ1367" s="19" t="s">
        <v>165</v>
      </c>
      <c r="BS1367" s="63" t="s">
        <v>120</v>
      </c>
      <c r="BT1367" s="4"/>
      <c r="BU1367" s="28"/>
      <c r="BV1367" s="28"/>
      <c r="BW1367" s="28"/>
      <c r="BX1367" s="28"/>
    </row>
    <row r="1368" spans="2:76" ht="18.649999999999999" customHeight="1" thickTop="1" thickBot="1">
      <c r="B1368" s="39">
        <v>3.84</v>
      </c>
      <c r="D1368" s="25">
        <f t="shared" ref="D1368" si="13629">COS($F$8*$B1368)</f>
        <v>0.29122008371329555</v>
      </c>
      <c r="E1368" s="26">
        <v>0</v>
      </c>
      <c r="F1368" s="10">
        <v>0</v>
      </c>
      <c r="G1368" s="85">
        <f t="shared" ref="G1368" si="13630">$E$8*SIN($B1368*$F$8)</f>
        <v>2.869968251667288</v>
      </c>
      <c r="I1368" s="21">
        <v>1</v>
      </c>
      <c r="J1368" s="24">
        <v>0</v>
      </c>
      <c r="K1368" s="22">
        <v>0</v>
      </c>
      <c r="L1368" s="23">
        <v>0</v>
      </c>
      <c r="N1368" s="21">
        <f t="shared" ref="N1368" si="13631">D1368*I1368+F1368*I1371-E1368*J1368-G1368*J1371</f>
        <v>0.76129752922632188</v>
      </c>
      <c r="O1368" s="24">
        <f t="shared" ref="O1368" si="13632">(D1368*J1368+E1368*I1368+F1368*J1371+G1368*I1371)</f>
        <v>0</v>
      </c>
      <c r="P1368" s="22">
        <f t="shared" ref="P1368" si="13633">D1368*K1368+F1368*K1371-E1368*L1368-G1368*L1371</f>
        <v>0</v>
      </c>
      <c r="Q1368" s="23">
        <f t="shared" ref="Q1368" si="13634">(D1368*L1368+E1368*K1368+F1368*L1371+G1368*K1371)</f>
        <v>2.869968251667288</v>
      </c>
      <c r="S1368" s="25">
        <f t="shared" ref="S1368" si="13635">COS($U$8*$B1368)</f>
        <v>-0.60898222940496693</v>
      </c>
      <c r="T1368" s="26">
        <v>0</v>
      </c>
      <c r="U1368" s="10">
        <v>0</v>
      </c>
      <c r="V1368" s="85">
        <f t="shared" ref="V1368" si="13636">$T$8*SIN($B1368*$U$8)</f>
        <v>2.3795515960828855</v>
      </c>
      <c r="X1368" s="21">
        <f t="shared" ref="X1368" si="13637">N1368*S1368+P1368*S1371-O1368*T1368-Q1368*T1371</f>
        <v>-1.222420837028972</v>
      </c>
      <c r="Y1368" s="24">
        <f t="shared" ref="Y1368" si="13638">(N1368*T1368+O1368*S1368+P1368*T1371+Q1368*S1371)</f>
        <v>0</v>
      </c>
      <c r="Z1368" s="22">
        <f t="shared" ref="Z1368" si="13639">N1368*U1368+P1368*U1371-O1368*V1368-Q1368*V1371</f>
        <v>0</v>
      </c>
      <c r="AA1368" s="23">
        <f t="shared" ref="AA1368" si="13640">(N1368*V1368+O1368*U1368+P1368*V1371+Q1368*U1371)</f>
        <v>6.37870865426311E-2</v>
      </c>
      <c r="AB1368" s="8"/>
      <c r="AC1368" s="21">
        <v>1</v>
      </c>
      <c r="AD1368" s="24">
        <v>0</v>
      </c>
      <c r="AE1368" s="22">
        <v>0</v>
      </c>
      <c r="AF1368" s="23">
        <v>0</v>
      </c>
      <c r="AH1368" s="21">
        <f t="shared" ref="AH1368" si="13641">X1368*AC1368+Z1368*AC1371-Y1368*AD1368-AA1368*AD1371</f>
        <v>-1.23256278138943</v>
      </c>
      <c r="AI1368" s="24">
        <f t="shared" ref="AI1368" si="13642">(X1368*AD1368+Y1368*AC1368+Z1368*AD1371+AA1368*AC1371)</f>
        <v>0</v>
      </c>
      <c r="AJ1368" s="22">
        <f t="shared" ref="AJ1368" si="13643">X1368*AE1368+Z1368*AE1371-Y1368*AF1368-AA1368*AF1371</f>
        <v>0</v>
      </c>
      <c r="AK1368" s="23">
        <f t="shared" ref="AK1368" si="13644">(X1368*AF1368+Y1368*AE1368+Z1368*AF1371+AA1368*AE1371)</f>
        <v>6.37870865426311E-2</v>
      </c>
      <c r="AL1368" s="8"/>
      <c r="AM1368" s="25">
        <f t="shared" ref="AM1368" si="13645">COS($AO$8*$B1368)</f>
        <v>-0.60898222940496693</v>
      </c>
      <c r="AN1368" s="26">
        <v>0</v>
      </c>
      <c r="AO1368" s="10">
        <v>0</v>
      </c>
      <c r="AP1368" s="85">
        <f t="shared" ref="AP1368" si="13646">$AN$8*SIN($B1368*$AO$8)</f>
        <v>2.3795515960828855</v>
      </c>
      <c r="AR1368" s="21">
        <f t="shared" ref="AR1368" si="13647">AH1368*AM1368+AJ1368*AM1371-AI1368*AN1368-AK1368*AN1371</f>
        <v>0.73374386787078927</v>
      </c>
      <c r="AS1368" s="24">
        <f t="shared" ref="AS1368" si="13648">(AH1368*AN1368+AI1368*AM1368+AJ1368*AN1371+AK1368*AM1371)</f>
        <v>0</v>
      </c>
      <c r="AT1368" s="22">
        <f t="shared" ref="AT1368" si="13649">AH1368*AO1368+AJ1368*AO1371-AI1368*AP1368-AK1368*AP1371</f>
        <v>0</v>
      </c>
      <c r="AU1368" s="23">
        <f t="shared" ref="AU1368" si="13650">(AH1368*AP1368+AI1368*AO1368+AJ1368*AP1371+AK1368*AO1371)</f>
        <v>-2.9717919358975582</v>
      </c>
      <c r="AV1368" s="8"/>
      <c r="AW1368" s="21">
        <v>1</v>
      </c>
      <c r="AX1368" s="24">
        <v>0</v>
      </c>
      <c r="AY1368" s="22">
        <v>0</v>
      </c>
      <c r="AZ1368" s="23">
        <v>0</v>
      </c>
      <c r="BB1368" s="21">
        <f t="shared" ref="BB1368" si="13651">AR1368*AW1368+AT1368*AW1371-AS1368*AX1368-AU1368*AX1371</f>
        <v>0.24698853146197219</v>
      </c>
      <c r="BC1368" s="24">
        <f t="shared" ref="BC1368" si="13652">(AR1368*AX1368+AS1368*AW1368+AT1368*AX1371+AU1368*AW1371)</f>
        <v>0</v>
      </c>
      <c r="BD1368" s="22">
        <f t="shared" ref="BD1368" si="13653">AR1368*AY1368+AT1368*AY1371-AS1368*AZ1368-AU1368*AZ1371</f>
        <v>0</v>
      </c>
      <c r="BE1368" s="23">
        <f t="shared" ref="BE1368" si="13654">(AR1368*AZ1368+AS1368*AY1368+AT1368*AZ1371+AU1368*AY1371)</f>
        <v>-2.9717919358975582</v>
      </c>
      <c r="BF1368" s="8"/>
      <c r="BG1368" s="25">
        <f t="shared" ref="BG1368" si="13655">COS($BI$8*$B1368)</f>
        <v>0.29118065186310682</v>
      </c>
      <c r="BH1368" s="26">
        <v>0</v>
      </c>
      <c r="BI1368" s="10">
        <v>0</v>
      </c>
      <c r="BJ1368" s="85">
        <f t="shared" ref="BJ1368" si="13656">$BH$8*SIN($B1368*$BI$8)</f>
        <v>2.8700042598966968</v>
      </c>
      <c r="BL1368" s="21">
        <f t="shared" ref="BL1368" si="13657">BB1368*BG1368+BD1368*BG1371-BC1368*BH1368-BE1368*BH1371</f>
        <v>1.0195911166552132</v>
      </c>
      <c r="BM1368" s="24">
        <f t="shared" ref="BM1368" si="13658">(BB1368*BH1368+BC1368*BG1368+BD1368*BH1371+BE1368*BG1371)</f>
        <v>0</v>
      </c>
      <c r="BN1368" s="22">
        <f t="shared" ref="BN1368" si="13659">BB1368*BI1368+BD1368*BI1371-BC1368*BJ1368-BE1368*BJ1371</f>
        <v>0</v>
      </c>
      <c r="BO1368" s="23">
        <f t="shared" ref="BO1368" si="13660">(BB1368*BJ1368+BC1368*BI1368+BD1368*BJ1371+BE1368*BI1371)</f>
        <v>-0.15647017565468568</v>
      </c>
      <c r="BQ1368" s="27">
        <f t="shared" ref="BQ1368" si="13661">20*LOG((2*$BL$8)/(($BL$8*BL1368+BN1368+$BL$8*BL1371+BN1371)^2+($BL$8*BM1368+BO1368+$BL$8*BM1371+BO1371)^2)^0.5)</f>
        <v>-0.1780293741125635</v>
      </c>
      <c r="BS1368" s="64">
        <f t="shared" ref="BS1368" si="13662">((BL1368^2+BM1368^2)/(BL1371^2+BM1371^2))^0.5</f>
        <v>4.0356066216073456</v>
      </c>
      <c r="BT1368" s="4"/>
      <c r="BU1368" s="28"/>
      <c r="BV1368" s="28"/>
      <c r="BW1368" s="28"/>
      <c r="BX1368" s="28"/>
    </row>
    <row r="1369" spans="2:76" ht="18.649999999999999" customHeight="1" thickBot="1">
      <c r="D1369" s="25"/>
      <c r="E1369" s="10"/>
      <c r="F1369" s="10"/>
      <c r="G1369" s="31"/>
      <c r="I1369" s="29"/>
      <c r="L1369" s="30"/>
      <c r="N1369" s="29"/>
      <c r="Q1369" s="30"/>
      <c r="S1369" s="29"/>
      <c r="V1369" s="30"/>
      <c r="X1369" s="29"/>
      <c r="AA1369" s="30"/>
      <c r="AC1369" s="29"/>
      <c r="AF1369" s="30"/>
      <c r="AH1369" s="29"/>
      <c r="AK1369" s="30"/>
      <c r="AM1369" s="29"/>
      <c r="AP1369" s="30"/>
      <c r="AR1369" s="29"/>
      <c r="AU1369" s="30"/>
      <c r="AW1369" s="29"/>
      <c r="AZ1369" s="30"/>
      <c r="BB1369" s="29"/>
      <c r="BE1369" s="30"/>
      <c r="BG1369" s="29"/>
      <c r="BJ1369" s="30"/>
      <c r="BL1369" s="29"/>
      <c r="BO1369" s="30"/>
      <c r="BS1369" s="65"/>
      <c r="BT1369" s="65"/>
      <c r="BU1369" s="28"/>
      <c r="BV1369" s="28"/>
      <c r="BW1369" s="28"/>
      <c r="BX1369" s="28"/>
    </row>
    <row r="1370" spans="2:76" ht="18.649999999999999" customHeight="1" thickBot="1">
      <c r="D1370" s="254" t="s">
        <v>24</v>
      </c>
      <c r="E1370" s="255"/>
      <c r="F1370" s="256" t="s">
        <v>25</v>
      </c>
      <c r="G1370" s="257"/>
      <c r="H1370" s="123"/>
      <c r="I1370" s="242" t="s">
        <v>4</v>
      </c>
      <c r="J1370" s="243"/>
      <c r="K1370" s="244" t="s">
        <v>5</v>
      </c>
      <c r="L1370" s="245"/>
      <c r="M1370" s="123"/>
      <c r="N1370" s="242" t="s">
        <v>6</v>
      </c>
      <c r="O1370" s="243"/>
      <c r="P1370" s="244" t="s">
        <v>7</v>
      </c>
      <c r="Q1370" s="245"/>
      <c r="R1370" s="123"/>
      <c r="S1370" s="242" t="s">
        <v>34</v>
      </c>
      <c r="T1370" s="243"/>
      <c r="U1370" s="244" t="s">
        <v>35</v>
      </c>
      <c r="V1370" s="245"/>
      <c r="W1370" s="123"/>
      <c r="X1370" s="242" t="s">
        <v>47</v>
      </c>
      <c r="Y1370" s="243"/>
      <c r="Z1370" s="244" t="s">
        <v>48</v>
      </c>
      <c r="AA1370" s="245"/>
      <c r="AB1370" s="127"/>
      <c r="AC1370" s="242" t="s">
        <v>63</v>
      </c>
      <c r="AD1370" s="243"/>
      <c r="AE1370" s="244" t="s">
        <v>8</v>
      </c>
      <c r="AF1370" s="245"/>
      <c r="AG1370" s="123"/>
      <c r="AH1370" s="242" t="s">
        <v>78</v>
      </c>
      <c r="AI1370" s="243"/>
      <c r="AJ1370" s="244" t="s">
        <v>79</v>
      </c>
      <c r="AK1370" s="245"/>
      <c r="AL1370" s="127"/>
      <c r="AM1370" s="242" t="s">
        <v>67</v>
      </c>
      <c r="AN1370" s="243"/>
      <c r="AO1370" s="244" t="s">
        <v>66</v>
      </c>
      <c r="AP1370" s="245"/>
      <c r="AQ1370" s="123"/>
      <c r="AR1370" s="242" t="s">
        <v>83</v>
      </c>
      <c r="AS1370" s="243"/>
      <c r="AT1370" s="244" t="s">
        <v>82</v>
      </c>
      <c r="AU1370" s="245"/>
      <c r="AV1370" s="127"/>
      <c r="AW1370" s="242" t="s">
        <v>71</v>
      </c>
      <c r="AX1370" s="243"/>
      <c r="AY1370" s="244" t="s">
        <v>70</v>
      </c>
      <c r="AZ1370" s="245"/>
      <c r="BA1370" s="123"/>
      <c r="BB1370" s="124" t="s">
        <v>87</v>
      </c>
      <c r="BC1370" s="125"/>
      <c r="BD1370" s="122" t="s">
        <v>86</v>
      </c>
      <c r="BE1370" s="126"/>
      <c r="BF1370" s="127"/>
      <c r="BG1370" s="242" t="s">
        <v>74</v>
      </c>
      <c r="BH1370" s="243"/>
      <c r="BI1370" s="244" t="s">
        <v>75</v>
      </c>
      <c r="BJ1370" s="245"/>
      <c r="BK1370" s="123"/>
      <c r="BL1370" s="242" t="s">
        <v>91</v>
      </c>
      <c r="BM1370" s="243"/>
      <c r="BN1370" s="244" t="s">
        <v>90</v>
      </c>
      <c r="BO1370" s="245"/>
      <c r="BP1370" s="123"/>
      <c r="BQ1370" s="35" t="s">
        <v>166</v>
      </c>
      <c r="BS1370" s="66" t="s">
        <v>121</v>
      </c>
      <c r="BT1370" s="65"/>
      <c r="BU1370" s="28"/>
      <c r="BV1370" s="28"/>
      <c r="BW1370" s="28"/>
      <c r="BX1370" s="28"/>
    </row>
    <row r="1371" spans="2:76" ht="18.649999999999999" customHeight="1" thickTop="1" thickBot="1">
      <c r="D1371" s="15">
        <v>0</v>
      </c>
      <c r="E1371" s="145">
        <f t="shared" ref="E1371" si="13663">(1/$E$8)*SIN($B1368*$F$8)</f>
        <v>0.31888536129636535</v>
      </c>
      <c r="F1371" s="15">
        <f t="shared" ref="F1371" si="13664">COS($F$8*$B1368)</f>
        <v>0.29122008371329555</v>
      </c>
      <c r="G1371" s="37">
        <v>0</v>
      </c>
      <c r="I1371" s="21">
        <v>0</v>
      </c>
      <c r="J1371" s="24">
        <f t="shared" ref="J1371" si="13665">(TAN($K$8*$B1368))/$J$8</f>
        <v>-0.16379186258939907</v>
      </c>
      <c r="K1371" s="22">
        <v>1</v>
      </c>
      <c r="L1371" s="23">
        <v>0</v>
      </c>
      <c r="N1371" s="21">
        <f t="shared" ref="N1371" si="13666">D1371*I1368+F1371*I1371-E1371*J1368-G1371*J1371</f>
        <v>0</v>
      </c>
      <c r="O1371" s="24">
        <f t="shared" ref="O1371" si="13667">(D1371*J1368+E1371*I1368+F1371*J1371+G1371*I1371)</f>
        <v>0.27118588136152394</v>
      </c>
      <c r="P1371" s="22">
        <f t="shared" ref="P1371" si="13668">D1371*K1368+F1371*K1371-E1371*L1368-G1371*L1371</f>
        <v>0.29122008371329555</v>
      </c>
      <c r="Q1371" s="23">
        <f t="shared" ref="Q1371" si="13669">(D1371*L1368+E1371*K1368+F1371*L1371+G1371*K1371)</f>
        <v>0</v>
      </c>
      <c r="S1371" s="15">
        <v>0</v>
      </c>
      <c r="T1371" s="145">
        <f t="shared" ref="T1371" si="13670">(1/$T$8)*SIN($B1368*$U$8)</f>
        <v>0.26439462178698725</v>
      </c>
      <c r="U1371" s="15">
        <f t="shared" ref="U1371" si="13671">COS($U$8*$B1368)</f>
        <v>-0.60898222940496693</v>
      </c>
      <c r="V1371" s="37">
        <v>0</v>
      </c>
      <c r="X1371" s="21">
        <f t="shared" ref="X1371" si="13672">N1371*S1368+P1371*S1371-O1371*T1368-Q1371*T1371</f>
        <v>0</v>
      </c>
      <c r="Y1371" s="24">
        <f t="shared" ref="Y1371" si="13673">(N1371*T1368+O1371*S1368+P1371*T1371+Q1371*S1371)</f>
        <v>-8.8150358724540176E-2</v>
      </c>
      <c r="Z1371" s="22">
        <f t="shared" ref="Z1371" si="13674">N1371*U1368+P1371*U1371-O1371*V1368-Q1371*V1371</f>
        <v>-0.82264865265618214</v>
      </c>
      <c r="AA1371" s="23">
        <f t="shared" ref="AA1371" si="13675">(N1371*V1368+O1371*U1368+P1371*V1371+Q1371*U1371)</f>
        <v>0</v>
      </c>
      <c r="AB1371" s="8"/>
      <c r="AC1371" s="21">
        <v>0</v>
      </c>
      <c r="AD1371" s="24">
        <f t="shared" ref="AD1371" si="13676">(TAN($AE$8*$B1368))/$AD$8</f>
        <v>0.15899682694677886</v>
      </c>
      <c r="AE1371" s="22">
        <v>1</v>
      </c>
      <c r="AF1371" s="23">
        <v>0</v>
      </c>
      <c r="AH1371" s="21">
        <f t="shared" ref="AH1371" si="13677">X1371*AC1368+Z1371*AC1371-Y1371*AD1368-AA1371*AD1371</f>
        <v>0</v>
      </c>
      <c r="AI1371" s="24">
        <f t="shared" ref="AI1371" si="13678">(X1371*AD1368+Y1371*AC1368+Z1371*AD1371+AA1371*AC1371)</f>
        <v>-0.21894888418891595</v>
      </c>
      <c r="AJ1371" s="22">
        <f t="shared" ref="AJ1371" si="13679">X1371*AE1368+Z1371*AE1371-Y1371*AF1368-AA1371*AF1371</f>
        <v>-0.82264865265618214</v>
      </c>
      <c r="AK1371" s="23">
        <f t="shared" ref="AK1371" si="13680">(X1371*AF1368+Y1371*AE1368+Z1371*AF1371+AA1371*AE1371)</f>
        <v>0</v>
      </c>
      <c r="AL1371" s="8"/>
      <c r="AM1371" s="15">
        <v>0</v>
      </c>
      <c r="AN1371" s="85">
        <f t="shared" ref="AN1371" si="13681">(1/$AN$8)*SIN($B1368*$AO$8)</f>
        <v>0.26439462178698725</v>
      </c>
      <c r="AO1371" s="25">
        <f t="shared" ref="AO1371" si="13682">COS($AO$8*$B1368)</f>
        <v>-0.60898222940496693</v>
      </c>
      <c r="AP1371" s="37">
        <v>0</v>
      </c>
      <c r="AR1371" s="21">
        <f t="shared" ref="AR1371" si="13683">AH1371*AM1368+AJ1371*AM1371-AI1371*AN1368-AK1371*AN1371</f>
        <v>0</v>
      </c>
      <c r="AS1371" s="24">
        <f t="shared" ref="AS1371" si="13684">(AH1371*AN1368+AI1371*AM1368+AJ1371*AN1371+AK1371*AM1371)</f>
        <v>-8.4167899763509968E-2</v>
      </c>
      <c r="AT1371" s="22">
        <f t="shared" ref="AT1371" si="13685">AH1371*AO1368+AJ1371*AO1371-AI1371*AP1368-AK1371*AP1371</f>
        <v>1.0219785773438559</v>
      </c>
      <c r="AU1371" s="23">
        <f t="shared" ref="AU1371" si="13686">(AH1371*AP1368+AI1371*AO1368+AJ1371*AP1371+AK1371*AO1371)</f>
        <v>0</v>
      </c>
      <c r="AV1371" s="8"/>
      <c r="AW1371" s="21">
        <v>0</v>
      </c>
      <c r="AX1371" s="24">
        <f t="shared" ref="AX1371" si="13687">(TAN($AY$8*$B1368))/$AX$8</f>
        <v>-0.16379186258939907</v>
      </c>
      <c r="AY1371" s="22">
        <v>1</v>
      </c>
      <c r="AZ1371" s="23">
        <v>0</v>
      </c>
      <c r="BB1371" s="21">
        <f t="shared" ref="BB1371" si="13688">AR1371*AW1368+AT1371*AW1371-AS1371*AX1368-AU1371*AX1371</f>
        <v>0</v>
      </c>
      <c r="BC1371" s="24">
        <f t="shared" ref="BC1371" si="13689">(AR1371*AX1368+AS1371*AW1368+AT1371*AX1371+AU1371*AW1371)</f>
        <v>-0.25155967447312433</v>
      </c>
      <c r="BD1371" s="22">
        <f t="shared" ref="BD1371" si="13690">AR1371*AY1368+AT1371*AY1371-AS1371*AZ1368-AU1371*AZ1371</f>
        <v>1.0219785773438559</v>
      </c>
      <c r="BE1371" s="23">
        <f t="shared" ref="BE1371" si="13691">(AR1371*AZ1368+AS1371*AY1368+AT1371*AZ1371+AU1371*AY1371)</f>
        <v>0</v>
      </c>
      <c r="BF1371" s="8"/>
      <c r="BG1371" s="15">
        <v>0</v>
      </c>
      <c r="BH1371" s="85">
        <f t="shared" ref="BH1371" si="13692">(1/$BH$8)*SIN($B1368*$BI$8)</f>
        <v>0.31888936221074404</v>
      </c>
      <c r="BI1371" s="25">
        <f t="shared" ref="BI1371" si="13693">COS($BI$8*$B1368)</f>
        <v>0.29118065186310682</v>
      </c>
      <c r="BJ1371" s="37">
        <v>0</v>
      </c>
      <c r="BL1371" s="21">
        <f t="shared" ref="BL1371" si="13694">BB1371*BG1368+BD1371*BG1371-BC1371*BH1368-BE1371*BH1371</f>
        <v>0</v>
      </c>
      <c r="BM1371" s="24">
        <f t="shared" ref="BM1371" si="13695">(BB1371*BH1368+BC1371*BG1368+BD1371*BH1371+BE1371*BG1371)</f>
        <v>0.25264878672667046</v>
      </c>
      <c r="BN1371" s="22">
        <f t="shared" ref="BN1371" si="13696">BB1371*BI1368+BD1371*BI1371-BC1371*BJ1368-BE1371*BJ1371</f>
        <v>1.0195577256972077</v>
      </c>
      <c r="BO1371" s="23">
        <f t="shared" ref="BO1371" si="13697">(BB1371*BJ1368+BC1371*BI1368+BD1371*BJ1371+BE1371*BI1371)</f>
        <v>0</v>
      </c>
      <c r="BQ1371" s="38">
        <f t="shared" ref="BQ1371" si="13698">(180/PI())*ATAN(-1*(($BL$8*BM1368+BO1368+$BL$8*BM1371+BO1371)/($BL$8*BL1368+BN1368+$BL$8*BL1371+BN1371)))</f>
        <v>-2.7004147233694482</v>
      </c>
      <c r="BS1371" s="67">
        <f t="shared" ref="BS1371" si="13699">20*LOG(((($BL$8*BL1368+BN1368-$BL$8*BL1371-BN1371)^2+($BL$8*BM1368+BO1368-$BL$8*BM1371-BO1371)^2)/(($BL$8*BL1368+BN1368+$BL$8*BL1371+BN1371)^2+($BL$8*BM1368+BO1368+$BL$8*BM1371+BO1371)^2))^0.5)</f>
        <v>-13.961637074179048</v>
      </c>
      <c r="BT1371" s="65"/>
      <c r="BU1371" s="28"/>
      <c r="BV1371" s="28"/>
      <c r="BW1371" s="28"/>
      <c r="BX1371" s="28"/>
    </row>
    <row r="1372" spans="2:76" ht="18.649999999999999" customHeight="1">
      <c r="BS1372" s="32"/>
    </row>
    <row r="1373" spans="2:76" ht="18.649999999999999" customHeight="1" thickBot="1">
      <c r="D1373" s="8"/>
      <c r="E1373" s="8" t="s">
        <v>93</v>
      </c>
      <c r="F1373" s="8"/>
      <c r="G1373" s="8"/>
      <c r="H1373" s="8"/>
      <c r="I1373" s="8"/>
      <c r="J1373" s="8" t="s">
        <v>94</v>
      </c>
      <c r="K1373" s="8"/>
      <c r="L1373" s="8"/>
      <c r="M1373" s="8"/>
      <c r="N1373" s="8"/>
      <c r="O1373" s="8" t="s">
        <v>95</v>
      </c>
      <c r="P1373" s="8"/>
      <c r="Q1373" s="8"/>
      <c r="R1373" s="8"/>
      <c r="S1373" s="8"/>
      <c r="T1373" s="8" t="s">
        <v>96</v>
      </c>
      <c r="U1373" s="8"/>
      <c r="V1373" s="8"/>
      <c r="W1373" s="8"/>
      <c r="X1373" s="8"/>
      <c r="Y1373" s="8" t="s">
        <v>97</v>
      </c>
      <c r="Z1373" s="8"/>
      <c r="AA1373" s="8"/>
      <c r="AB1373" s="8"/>
      <c r="AC1373" s="8"/>
      <c r="AD1373" s="8" t="s">
        <v>98</v>
      </c>
      <c r="AE1373" s="8"/>
      <c r="AF1373" s="8"/>
      <c r="AG1373" s="8"/>
      <c r="AH1373" s="8"/>
      <c r="AI1373" s="8" t="s">
        <v>99</v>
      </c>
      <c r="AJ1373" s="8"/>
      <c r="AK1373" s="8"/>
      <c r="AL1373" s="8"/>
      <c r="AM1373" s="8"/>
      <c r="AN1373" s="8" t="s">
        <v>96</v>
      </c>
      <c r="AO1373" s="8"/>
      <c r="AP1373" s="8"/>
      <c r="AQ1373" s="8"/>
      <c r="AR1373" s="8"/>
      <c r="AS1373" s="8" t="s">
        <v>100</v>
      </c>
      <c r="AT1373" s="8"/>
      <c r="AU1373" s="8"/>
      <c r="AV1373" s="8"/>
      <c r="AW1373" s="8"/>
      <c r="AX1373" s="8" t="s">
        <v>94</v>
      </c>
      <c r="AY1373" s="8"/>
      <c r="AZ1373" s="8"/>
      <c r="BA1373" s="8"/>
      <c r="BB1373" s="8"/>
      <c r="BC1373" s="8" t="s">
        <v>101</v>
      </c>
      <c r="BD1373" s="8"/>
      <c r="BE1373" s="8"/>
      <c r="BF1373" s="8"/>
      <c r="BG1373" s="8"/>
      <c r="BH1373" s="8" t="s">
        <v>96</v>
      </c>
      <c r="BI1373" s="8"/>
      <c r="BJ1373" s="8"/>
      <c r="BK1373" s="8"/>
      <c r="BL1373" s="8"/>
      <c r="BM1373" s="8" t="s">
        <v>102</v>
      </c>
      <c r="BN1373" s="8"/>
      <c r="BO1373" s="8"/>
      <c r="BP1373" s="8"/>
    </row>
    <row r="1374" spans="2:76" ht="18.649999999999999" customHeight="1" thickBot="1">
      <c r="B1374" s="16"/>
      <c r="D1374" s="250" t="s">
        <v>22</v>
      </c>
      <c r="E1374" s="251"/>
      <c r="F1374" s="252" t="s">
        <v>23</v>
      </c>
      <c r="G1374" s="253"/>
      <c r="H1374" s="123"/>
      <c r="I1374" s="242" t="s">
        <v>1</v>
      </c>
      <c r="J1374" s="243"/>
      <c r="K1374" s="244" t="s">
        <v>2</v>
      </c>
      <c r="L1374" s="245"/>
      <c r="M1374" s="123"/>
      <c r="N1374" s="242" t="s">
        <v>43</v>
      </c>
      <c r="O1374" s="243"/>
      <c r="P1374" s="244" t="s">
        <v>44</v>
      </c>
      <c r="Q1374" s="245"/>
      <c r="R1374" s="123"/>
      <c r="S1374" s="242" t="s">
        <v>32</v>
      </c>
      <c r="T1374" s="243"/>
      <c r="U1374" s="244" t="s">
        <v>33</v>
      </c>
      <c r="V1374" s="245"/>
      <c r="W1374" s="123"/>
      <c r="X1374" s="242" t="s">
        <v>45</v>
      </c>
      <c r="Y1374" s="243"/>
      <c r="Z1374" s="244" t="s">
        <v>46</v>
      </c>
      <c r="AA1374" s="245"/>
      <c r="AB1374" s="127"/>
      <c r="AC1374" s="242" t="s">
        <v>62</v>
      </c>
      <c r="AD1374" s="243"/>
      <c r="AE1374" s="244" t="s">
        <v>3</v>
      </c>
      <c r="AF1374" s="245"/>
      <c r="AG1374" s="123"/>
      <c r="AH1374" s="242" t="s">
        <v>76</v>
      </c>
      <c r="AI1374" s="243"/>
      <c r="AJ1374" s="244" t="s">
        <v>77</v>
      </c>
      <c r="AK1374" s="245"/>
      <c r="AL1374" s="127"/>
      <c r="AM1374" s="242" t="s">
        <v>64</v>
      </c>
      <c r="AN1374" s="243"/>
      <c r="AO1374" s="244" t="s">
        <v>65</v>
      </c>
      <c r="AP1374" s="245"/>
      <c r="AQ1374" s="123"/>
      <c r="AR1374" s="242" t="s">
        <v>80</v>
      </c>
      <c r="AS1374" s="243"/>
      <c r="AT1374" s="244" t="s">
        <v>81</v>
      </c>
      <c r="AU1374" s="245"/>
      <c r="AV1374" s="127"/>
      <c r="AW1374" s="242" t="s">
        <v>68</v>
      </c>
      <c r="AX1374" s="243"/>
      <c r="AY1374" s="244" t="s">
        <v>69</v>
      </c>
      <c r="AZ1374" s="245"/>
      <c r="BA1374" s="123"/>
      <c r="BB1374" s="246" t="s">
        <v>84</v>
      </c>
      <c r="BC1374" s="247"/>
      <c r="BD1374" s="248" t="s">
        <v>85</v>
      </c>
      <c r="BE1374" s="249"/>
      <c r="BF1374" s="127"/>
      <c r="BG1374" s="242" t="s">
        <v>72</v>
      </c>
      <c r="BH1374" s="243"/>
      <c r="BI1374" s="244" t="s">
        <v>73</v>
      </c>
      <c r="BJ1374" s="245"/>
      <c r="BK1374" s="123"/>
      <c r="BL1374" s="242" t="s">
        <v>88</v>
      </c>
      <c r="BM1374" s="243"/>
      <c r="BN1374" s="244" t="s">
        <v>89</v>
      </c>
      <c r="BO1374" s="245"/>
      <c r="BP1374" s="123"/>
      <c r="BQ1374" s="19" t="s">
        <v>165</v>
      </c>
      <c r="BS1374" s="63" t="s">
        <v>120</v>
      </c>
      <c r="BT1374" s="4"/>
      <c r="BU1374" s="28"/>
      <c r="BV1374" s="28"/>
      <c r="BW1374" s="28"/>
      <c r="BX1374" s="28"/>
    </row>
    <row r="1375" spans="2:76" ht="18.649999999999999" customHeight="1" thickTop="1" thickBot="1">
      <c r="B1375" s="39">
        <v>3.86</v>
      </c>
      <c r="D1375" s="25">
        <f t="shared" ref="D1375" si="13700">COS($F$8*$B1375)</f>
        <v>0.28485944535108793</v>
      </c>
      <c r="E1375" s="26">
        <v>0</v>
      </c>
      <c r="F1375" s="10">
        <v>0</v>
      </c>
      <c r="G1375" s="85">
        <f t="shared" ref="G1375" si="13701">$E$8*SIN($B1375*$F$8)</f>
        <v>2.8757078898157293</v>
      </c>
      <c r="I1375" s="21">
        <v>1</v>
      </c>
      <c r="J1375" s="24">
        <v>0</v>
      </c>
      <c r="K1375" s="22">
        <v>0</v>
      </c>
      <c r="L1375" s="23">
        <v>0</v>
      </c>
      <c r="N1375" s="21">
        <f t="shared" ref="N1375" si="13702">D1375*I1375+F1375*I1378-E1375*J1375-G1375*J1378</f>
        <v>0.69036151316687211</v>
      </c>
      <c r="O1375" s="24">
        <f t="shared" ref="O1375" si="13703">(D1375*J1375+E1375*I1375+F1375*J1378+G1375*I1378)</f>
        <v>0</v>
      </c>
      <c r="P1375" s="22">
        <f t="shared" ref="P1375" si="13704">D1375*K1375+F1375*K1378-E1375*L1375-G1375*L1378</f>
        <v>0</v>
      </c>
      <c r="Q1375" s="23">
        <f t="shared" ref="Q1375" si="13705">(D1375*L1375+E1375*K1375+F1375*L1378+G1375*K1378)</f>
        <v>2.8757078898157293</v>
      </c>
      <c r="S1375" s="25">
        <f t="shared" ref="S1375" si="13706">COS($U$8*$B1375)</f>
        <v>-0.61813532348504507</v>
      </c>
      <c r="T1375" s="26">
        <v>0</v>
      </c>
      <c r="U1375" s="10">
        <v>0</v>
      </c>
      <c r="V1375" s="85">
        <f t="shared" ref="V1375" si="13707">$T$8*SIN($B1375*$U$8)</f>
        <v>2.3582151082418985</v>
      </c>
      <c r="X1375" s="21">
        <f t="shared" ref="X1375" si="13708">N1375*S1375+P1375*S1378-O1375*T1375-Q1375*T1378</f>
        <v>-1.1802410364467941</v>
      </c>
      <c r="Y1375" s="24">
        <f t="shared" ref="Y1375" si="13709">(N1375*T1375+O1375*S1375+P1375*T1378+Q1375*S1378)</f>
        <v>0</v>
      </c>
      <c r="Z1375" s="22">
        <f t="shared" ref="Z1375" si="13710">N1375*U1375+P1375*U1378-O1375*V1375-Q1375*V1378</f>
        <v>0</v>
      </c>
      <c r="AA1375" s="23">
        <f t="shared" ref="AA1375" si="13711">(N1375*V1375+O1375*U1375+P1375*V1378+Q1375*U1378)</f>
        <v>-0.14955567622088606</v>
      </c>
      <c r="AB1375" s="8"/>
      <c r="AC1375" s="21">
        <v>1</v>
      </c>
      <c r="AD1375" s="24">
        <v>0</v>
      </c>
      <c r="AE1375" s="22">
        <v>0</v>
      </c>
      <c r="AF1375" s="23">
        <v>0</v>
      </c>
      <c r="AH1375" s="21">
        <f t="shared" ref="AH1375" si="13712">X1375*AC1375+Z1375*AC1378-Y1375*AD1375-AA1375*AD1378</f>
        <v>-1.1527908574223438</v>
      </c>
      <c r="AI1375" s="24">
        <f t="shared" ref="AI1375" si="13713">(X1375*AD1375+Y1375*AC1375+Z1375*AD1378+AA1375*AC1378)</f>
        <v>0</v>
      </c>
      <c r="AJ1375" s="22">
        <f t="shared" ref="AJ1375" si="13714">X1375*AE1375+Z1375*AE1378-Y1375*AF1375-AA1375*AF1378</f>
        <v>0</v>
      </c>
      <c r="AK1375" s="23">
        <f t="shared" ref="AK1375" si="13715">(X1375*AF1375+Y1375*AE1375+Z1375*AF1378+AA1375*AE1378)</f>
        <v>-0.14955567622088606</v>
      </c>
      <c r="AL1375" s="8"/>
      <c r="AM1375" s="25">
        <f t="shared" ref="AM1375" si="13716">COS($AO$8*$B1375)</f>
        <v>-0.61813532348504507</v>
      </c>
      <c r="AN1375" s="26">
        <v>0</v>
      </c>
      <c r="AO1375" s="10">
        <v>0</v>
      </c>
      <c r="AP1375" s="85">
        <f t="shared" ref="AP1375" si="13717">$AN$8*SIN($B1375*$AO$8)</f>
        <v>2.3582151082418985</v>
      </c>
      <c r="AR1375" s="21">
        <f t="shared" ref="AR1375" si="13718">AH1375*AM1375+AJ1375*AM1378-AI1375*AN1375-AK1375*AN1378</f>
        <v>0.75176791125085485</v>
      </c>
      <c r="AS1375" s="24">
        <f t="shared" ref="AS1375" si="13719">(AH1375*AN1375+AI1375*AM1375+AJ1375*AN1378+AK1375*AM1378)</f>
        <v>0</v>
      </c>
      <c r="AT1375" s="22">
        <f t="shared" ref="AT1375" si="13720">AH1375*AO1375+AJ1375*AO1378-AI1375*AP1375-AK1375*AP1378</f>
        <v>0</v>
      </c>
      <c r="AU1375" s="23">
        <f t="shared" ref="AU1375" si="13721">(AH1375*AP1375+AI1375*AO1375+AJ1375*AP1378+AK1375*AO1378)</f>
        <v>-2.6260831703166811</v>
      </c>
      <c r="AV1375" s="8"/>
      <c r="AW1375" s="21">
        <v>1</v>
      </c>
      <c r="AX1375" s="24">
        <v>0</v>
      </c>
      <c r="AY1375" s="22">
        <v>0</v>
      </c>
      <c r="AZ1375" s="23">
        <v>0</v>
      </c>
      <c r="BB1375" s="21">
        <f t="shared" ref="BB1375" si="13722">AR1375*AW1375+AT1375*AW1378-AS1375*AX1375-AU1375*AX1378</f>
        <v>0.3814652947747843</v>
      </c>
      <c r="BC1375" s="24">
        <f t="shared" ref="BC1375" si="13723">(AR1375*AX1375+AS1375*AW1375+AT1375*AX1378+AU1375*AW1378)</f>
        <v>0</v>
      </c>
      <c r="BD1375" s="22">
        <f t="shared" ref="BD1375" si="13724">AR1375*AY1375+AT1375*AY1378-AS1375*AZ1375-AU1375*AZ1378</f>
        <v>0</v>
      </c>
      <c r="BE1375" s="23">
        <f t="shared" ref="BE1375" si="13725">(AR1375*AZ1375+AS1375*AY1375+AT1375*AZ1378+AU1375*AY1378)</f>
        <v>-2.6260831703166811</v>
      </c>
      <c r="BF1375" s="8"/>
      <c r="BG1375" s="25">
        <f t="shared" ref="BG1375" si="13726">COS($BI$8*$B1375)</f>
        <v>0.28481972886101314</v>
      </c>
      <c r="BH1375" s="26">
        <v>0</v>
      </c>
      <c r="BI1375" s="10">
        <v>0</v>
      </c>
      <c r="BJ1375" s="85">
        <f t="shared" ref="BJ1375" si="13727">$BH$8*SIN($B1375*$BI$8)</f>
        <v>2.8757432949524286</v>
      </c>
      <c r="BL1375" s="21">
        <f t="shared" ref="BL1375" si="13728">BB1375*BG1375+BD1375*BG1378-BC1375*BH1375-BE1375*BH1378</f>
        <v>0.94775340505270855</v>
      </c>
      <c r="BM1375" s="24">
        <f t="shared" ref="BM1375" si="13729">(BB1375*BH1375+BC1375*BG1375+BD1375*BH1378+BE1375*BG1378)</f>
        <v>0</v>
      </c>
      <c r="BN1375" s="22">
        <f t="shared" ref="BN1375" si="13730">BB1375*BI1375+BD1375*BI1378-BC1375*BJ1375-BE1375*BJ1378</f>
        <v>0</v>
      </c>
      <c r="BO1375" s="23">
        <f t="shared" ref="BO1375" si="13731">(BB1375*BJ1375+BC1375*BI1375+BD1375*BJ1378+BE1375*BI1378)</f>
        <v>0.34903596716957075</v>
      </c>
      <c r="BQ1375" s="27">
        <f t="shared" ref="BQ1375" si="13732">20*LOG((2*$BL$8)/(($BL$8*BL1375+BN1375+$BL$8*BL1378+BN1378)^2+($BL$8*BM1375+BO1375+$BL$8*BM1378+BO1378)^2)^0.5)</f>
        <v>-3.5751161494873129E-3</v>
      </c>
      <c r="BS1375" s="64">
        <f t="shared" ref="BS1375" si="13733">((BL1375^2+BM1375^2)/(BL1378^2+BM1378^2))^0.5</f>
        <v>3.2497239025379119</v>
      </c>
      <c r="BT1375" s="4"/>
      <c r="BU1375" s="28"/>
      <c r="BV1375" s="28"/>
      <c r="BW1375" s="28"/>
      <c r="BX1375" s="28"/>
    </row>
    <row r="1376" spans="2:76" ht="18.649999999999999" customHeight="1" thickBot="1">
      <c r="D1376" s="25"/>
      <c r="E1376" s="10"/>
      <c r="F1376" s="10"/>
      <c r="G1376" s="31"/>
      <c r="I1376" s="29"/>
      <c r="L1376" s="30"/>
      <c r="N1376" s="29"/>
      <c r="Q1376" s="30"/>
      <c r="S1376" s="29"/>
      <c r="V1376" s="30"/>
      <c r="X1376" s="29"/>
      <c r="AA1376" s="30"/>
      <c r="AC1376" s="29"/>
      <c r="AF1376" s="30"/>
      <c r="AH1376" s="29"/>
      <c r="AK1376" s="30"/>
      <c r="AM1376" s="29"/>
      <c r="AP1376" s="30"/>
      <c r="AR1376" s="29"/>
      <c r="AU1376" s="30"/>
      <c r="AW1376" s="29"/>
      <c r="AZ1376" s="30"/>
      <c r="BB1376" s="29"/>
      <c r="BE1376" s="30"/>
      <c r="BG1376" s="29"/>
      <c r="BJ1376" s="30"/>
      <c r="BL1376" s="29"/>
      <c r="BO1376" s="30"/>
      <c r="BS1376" s="65"/>
      <c r="BT1376" s="65"/>
      <c r="BU1376" s="28"/>
      <c r="BV1376" s="28"/>
      <c r="BW1376" s="28"/>
      <c r="BX1376" s="28"/>
    </row>
    <row r="1377" spans="2:76" ht="18.649999999999999" customHeight="1" thickBot="1">
      <c r="D1377" s="254" t="s">
        <v>24</v>
      </c>
      <c r="E1377" s="255"/>
      <c r="F1377" s="256" t="s">
        <v>25</v>
      </c>
      <c r="G1377" s="257"/>
      <c r="H1377" s="123"/>
      <c r="I1377" s="242" t="s">
        <v>4</v>
      </c>
      <c r="J1377" s="243"/>
      <c r="K1377" s="244" t="s">
        <v>5</v>
      </c>
      <c r="L1377" s="245"/>
      <c r="M1377" s="123"/>
      <c r="N1377" s="242" t="s">
        <v>6</v>
      </c>
      <c r="O1377" s="243"/>
      <c r="P1377" s="244" t="s">
        <v>7</v>
      </c>
      <c r="Q1377" s="245"/>
      <c r="R1377" s="123"/>
      <c r="S1377" s="242" t="s">
        <v>34</v>
      </c>
      <c r="T1377" s="243"/>
      <c r="U1377" s="244" t="s">
        <v>35</v>
      </c>
      <c r="V1377" s="245"/>
      <c r="W1377" s="123"/>
      <c r="X1377" s="242" t="s">
        <v>47</v>
      </c>
      <c r="Y1377" s="243"/>
      <c r="Z1377" s="244" t="s">
        <v>48</v>
      </c>
      <c r="AA1377" s="245"/>
      <c r="AB1377" s="127"/>
      <c r="AC1377" s="242" t="s">
        <v>63</v>
      </c>
      <c r="AD1377" s="243"/>
      <c r="AE1377" s="244" t="s">
        <v>8</v>
      </c>
      <c r="AF1377" s="245"/>
      <c r="AG1377" s="123"/>
      <c r="AH1377" s="242" t="s">
        <v>78</v>
      </c>
      <c r="AI1377" s="243"/>
      <c r="AJ1377" s="244" t="s">
        <v>79</v>
      </c>
      <c r="AK1377" s="245"/>
      <c r="AL1377" s="127"/>
      <c r="AM1377" s="242" t="s">
        <v>67</v>
      </c>
      <c r="AN1377" s="243"/>
      <c r="AO1377" s="244" t="s">
        <v>66</v>
      </c>
      <c r="AP1377" s="245"/>
      <c r="AQ1377" s="123"/>
      <c r="AR1377" s="242" t="s">
        <v>83</v>
      </c>
      <c r="AS1377" s="243"/>
      <c r="AT1377" s="244" t="s">
        <v>82</v>
      </c>
      <c r="AU1377" s="245"/>
      <c r="AV1377" s="127"/>
      <c r="AW1377" s="242" t="s">
        <v>71</v>
      </c>
      <c r="AX1377" s="243"/>
      <c r="AY1377" s="244" t="s">
        <v>70</v>
      </c>
      <c r="AZ1377" s="245"/>
      <c r="BA1377" s="123"/>
      <c r="BB1377" s="124" t="s">
        <v>87</v>
      </c>
      <c r="BC1377" s="125"/>
      <c r="BD1377" s="122" t="s">
        <v>86</v>
      </c>
      <c r="BE1377" s="126"/>
      <c r="BF1377" s="127"/>
      <c r="BG1377" s="242" t="s">
        <v>74</v>
      </c>
      <c r="BH1377" s="243"/>
      <c r="BI1377" s="244" t="s">
        <v>75</v>
      </c>
      <c r="BJ1377" s="245"/>
      <c r="BK1377" s="123"/>
      <c r="BL1377" s="242" t="s">
        <v>91</v>
      </c>
      <c r="BM1377" s="243"/>
      <c r="BN1377" s="244" t="s">
        <v>90</v>
      </c>
      <c r="BO1377" s="245"/>
      <c r="BP1377" s="123"/>
      <c r="BQ1377" s="35" t="s">
        <v>166</v>
      </c>
      <c r="BS1377" s="66" t="s">
        <v>121</v>
      </c>
      <c r="BT1377" s="65"/>
      <c r="BU1377" s="28"/>
      <c r="BV1377" s="28"/>
      <c r="BW1377" s="28"/>
      <c r="BX1377" s="28"/>
    </row>
    <row r="1378" spans="2:76" ht="18.649999999999999" customHeight="1" thickTop="1" thickBot="1">
      <c r="D1378" s="15">
        <v>0</v>
      </c>
      <c r="E1378" s="145">
        <f t="shared" ref="E1378" si="13734">(1/$E$8)*SIN($B1375*$F$8)</f>
        <v>0.31952309886841435</v>
      </c>
      <c r="F1378" s="15">
        <f t="shared" ref="F1378" si="13735">COS($F$8*$B1375)</f>
        <v>0.28485944535108793</v>
      </c>
      <c r="G1378" s="37">
        <v>0</v>
      </c>
      <c r="I1378" s="21">
        <v>0</v>
      </c>
      <c r="J1378" s="24">
        <f t="shared" ref="J1378" si="13736">(TAN($K$8*$B1375))/$J$8</f>
        <v>-0.14100947778870823</v>
      </c>
      <c r="K1378" s="22">
        <v>1</v>
      </c>
      <c r="L1378" s="23">
        <v>0</v>
      </c>
      <c r="N1378" s="21">
        <f t="shared" ref="N1378" si="13737">D1378*I1375+F1378*I1378-E1378*J1375-G1378*J1378</f>
        <v>0</v>
      </c>
      <c r="O1378" s="24">
        <f t="shared" ref="O1378" si="13738">(D1378*J1375+E1378*I1375+F1378*J1378+G1378*I1378)</f>
        <v>0.27935521723627638</v>
      </c>
      <c r="P1378" s="22">
        <f t="shared" ref="P1378" si="13739">D1378*K1375+F1378*K1378-E1378*L1375-G1378*L1378</f>
        <v>0.28485944535108793</v>
      </c>
      <c r="Q1378" s="23">
        <f t="shared" ref="Q1378" si="13740">(D1378*L1375+E1378*K1375+F1378*L1378+G1378*K1378)</f>
        <v>0</v>
      </c>
      <c r="S1378" s="15">
        <v>0</v>
      </c>
      <c r="T1378" s="145">
        <f t="shared" ref="T1378" si="13741">(1/$T$8)*SIN($B1375*$U$8)</f>
        <v>0.26202390091576644</v>
      </c>
      <c r="U1378" s="15">
        <f t="shared" ref="U1378" si="13742">COS($U$8*$B1375)</f>
        <v>-0.61813532348504507</v>
      </c>
      <c r="V1378" s="37">
        <v>0</v>
      </c>
      <c r="X1378" s="21">
        <f t="shared" ref="X1378" si="13743">N1378*S1375+P1378*S1378-O1378*T1375-Q1378*T1378</f>
        <v>0</v>
      </c>
      <c r="Y1378" s="24">
        <f t="shared" ref="Y1378" si="13744">(N1378*T1375+O1378*S1375+P1378*T1378+Q1378*S1378)</f>
        <v>-9.8039344489987079E-2</v>
      </c>
      <c r="Z1378" s="22">
        <f t="shared" ref="Z1378" si="13745">N1378*U1375+P1378*U1378-O1378*V1375-Q1378*V1378</f>
        <v>-0.8348613792526498</v>
      </c>
      <c r="AA1378" s="23">
        <f t="shared" ref="AA1378" si="13746">(N1378*V1375+O1378*U1375+P1378*V1378+Q1378*U1378)</f>
        <v>0</v>
      </c>
      <c r="AB1378" s="8"/>
      <c r="AC1378" s="21">
        <v>0</v>
      </c>
      <c r="AD1378" s="24">
        <f t="shared" ref="AD1378" si="13747">(TAN($AE$8*$B1375))/$AD$8</f>
        <v>0.18354488253530346</v>
      </c>
      <c r="AE1378" s="22">
        <v>1</v>
      </c>
      <c r="AF1378" s="23">
        <v>0</v>
      </c>
      <c r="AH1378" s="21">
        <f t="shared" ref="AH1378" si="13748">X1378*AC1375+Z1378*AC1378-Y1378*AD1375-AA1378*AD1378</f>
        <v>0</v>
      </c>
      <c r="AI1378" s="24">
        <f t="shared" ref="AI1378" si="13749">(X1378*AD1375+Y1378*AC1375+Z1378*AD1378+AA1378*AC1378)</f>
        <v>-0.25127387827817615</v>
      </c>
      <c r="AJ1378" s="22">
        <f t="shared" ref="AJ1378" si="13750">X1378*AE1375+Z1378*AE1378-Y1378*AF1375-AA1378*AF1378</f>
        <v>-0.8348613792526498</v>
      </c>
      <c r="AK1378" s="23">
        <f t="shared" ref="AK1378" si="13751">(X1378*AF1375+Y1378*AE1375+Z1378*AF1378+AA1378*AE1378)</f>
        <v>0</v>
      </c>
      <c r="AL1378" s="8"/>
      <c r="AM1378" s="15">
        <v>0</v>
      </c>
      <c r="AN1378" s="85">
        <f t="shared" ref="AN1378" si="13752">(1/$AN$8)*SIN($B1375*$AO$8)</f>
        <v>0.26202390091576644</v>
      </c>
      <c r="AO1378" s="25">
        <f t="shared" ref="AO1378" si="13753">COS($AO$8*$B1375)</f>
        <v>-0.61813532348504507</v>
      </c>
      <c r="AP1378" s="37">
        <v>0</v>
      </c>
      <c r="AR1378" s="21">
        <f t="shared" ref="AR1378" si="13754">AH1378*AM1375+AJ1378*AM1378-AI1378*AN1375-AK1378*AN1378</f>
        <v>0</v>
      </c>
      <c r="AS1378" s="24">
        <f t="shared" ref="AS1378" si="13755">(AH1378*AN1375+AI1378*AM1375+AJ1378*AN1378+AK1378*AM1378)</f>
        <v>-6.3432375282874154E-2</v>
      </c>
      <c r="AT1378" s="22">
        <f t="shared" ref="AT1378" si="13756">AH1378*AO1375+AJ1378*AO1378-AI1378*AP1375-AK1378*AP1378</f>
        <v>1.1086151647916385</v>
      </c>
      <c r="AU1378" s="23">
        <f t="shared" ref="AU1378" si="13757">(AH1378*AP1375+AI1378*AO1375+AJ1378*AP1378+AK1378*AO1378)</f>
        <v>0</v>
      </c>
      <c r="AV1378" s="8"/>
      <c r="AW1378" s="21">
        <v>0</v>
      </c>
      <c r="AX1378" s="24">
        <f t="shared" ref="AX1378" si="13758">(TAN($AY$8*$B1375))/$AX$8</f>
        <v>-0.14100947778870823</v>
      </c>
      <c r="AY1378" s="22">
        <v>1</v>
      </c>
      <c r="AZ1378" s="23">
        <v>0</v>
      </c>
      <c r="BB1378" s="21">
        <f t="shared" ref="BB1378" si="13759">AR1378*AW1375+AT1378*AW1378-AS1378*AX1375-AU1378*AX1378</f>
        <v>0</v>
      </c>
      <c r="BC1378" s="24">
        <f t="shared" ref="BC1378" si="13760">(AR1378*AX1375+AS1378*AW1375+AT1378*AX1378+AU1378*AW1378)</f>
        <v>-0.21975762073878582</v>
      </c>
      <c r="BD1378" s="22">
        <f t="shared" ref="BD1378" si="13761">AR1378*AY1375+AT1378*AY1378-AS1378*AZ1375-AU1378*AZ1378</f>
        <v>1.1086151647916385</v>
      </c>
      <c r="BE1378" s="23">
        <f t="shared" ref="BE1378" si="13762">(AR1378*AZ1375+AS1378*AY1375+AT1378*AZ1378+AU1378*AY1378)</f>
        <v>0</v>
      </c>
      <c r="BF1378" s="8"/>
      <c r="BG1378" s="15">
        <v>0</v>
      </c>
      <c r="BH1378" s="85">
        <f t="shared" ref="BH1378" si="13763">(1/$BH$8)*SIN($B1375*$BI$8)</f>
        <v>0.31952703277249206</v>
      </c>
      <c r="BI1378" s="25">
        <f t="shared" ref="BI1378" si="13764">COS($BI$8*$B1375)</f>
        <v>0.28481972886101314</v>
      </c>
      <c r="BJ1378" s="37">
        <v>0</v>
      </c>
      <c r="BL1378" s="21">
        <f t="shared" ref="BL1378" si="13765">BB1378*BG1375+BD1378*BG1378-BC1378*BH1375-BE1378*BH1378</f>
        <v>0</v>
      </c>
      <c r="BM1378" s="24">
        <f t="shared" ref="BM1378" si="13766">(BB1378*BH1375+BC1378*BG1375+BD1378*BH1378+BE1378*BG1378)</f>
        <v>0.2916412081384972</v>
      </c>
      <c r="BN1378" s="22">
        <f t="shared" ref="BN1378" si="13767">BB1378*BI1375+BD1378*BI1378-BC1378*BJ1375-BE1378*BJ1378</f>
        <v>0.94772197500142408</v>
      </c>
      <c r="BO1378" s="23">
        <f t="shared" ref="BO1378" si="13768">(BB1378*BJ1375+BC1378*BI1375+BD1378*BJ1378+BE1378*BI1378)</f>
        <v>0</v>
      </c>
      <c r="BQ1378" s="38">
        <f t="shared" ref="BQ1378" si="13769">(180/PI())*ATAN(-1*(($BL$8*BM1375+BO1375+$BL$8*BM1378+BO1378)/($BL$8*BL1375+BN1375+$BL$8*BL1378+BN1378)))</f>
        <v>-18.675429508613576</v>
      </c>
      <c r="BS1378" s="67">
        <f t="shared" ref="BS1378" si="13770">20*LOG(((($BL$8*BL1375+BN1375-$BL$8*BL1378-BN1378)^2+($BL$8*BM1375+BO1375-$BL$8*BM1378-BO1378)^2)/(($BL$8*BL1375+BN1375+$BL$8*BL1378+BN1378)^2+($BL$8*BM1375+BO1375+$BL$8*BM1378+BO1378)^2))^0.5)</f>
        <v>-30.846728989845644</v>
      </c>
      <c r="BT1378" s="65"/>
      <c r="BU1378" s="28"/>
      <c r="BV1378" s="28"/>
      <c r="BW1378" s="28"/>
      <c r="BX1378" s="28"/>
    </row>
    <row r="1379" spans="2:76" ht="18.649999999999999" customHeight="1">
      <c r="BS1379" s="32"/>
    </row>
    <row r="1380" spans="2:76" ht="18.649999999999999" customHeight="1" thickBot="1">
      <c r="D1380" s="8"/>
      <c r="E1380" s="8" t="s">
        <v>93</v>
      </c>
      <c r="F1380" s="8"/>
      <c r="G1380" s="8"/>
      <c r="H1380" s="8"/>
      <c r="I1380" s="8"/>
      <c r="J1380" s="8" t="s">
        <v>94</v>
      </c>
      <c r="K1380" s="8"/>
      <c r="L1380" s="8"/>
      <c r="M1380" s="8"/>
      <c r="N1380" s="8"/>
      <c r="O1380" s="8" t="s">
        <v>95</v>
      </c>
      <c r="P1380" s="8"/>
      <c r="Q1380" s="8"/>
      <c r="R1380" s="8"/>
      <c r="S1380" s="8"/>
      <c r="T1380" s="8" t="s">
        <v>96</v>
      </c>
      <c r="U1380" s="8"/>
      <c r="V1380" s="8"/>
      <c r="W1380" s="8"/>
      <c r="X1380" s="8"/>
      <c r="Y1380" s="8" t="s">
        <v>97</v>
      </c>
      <c r="Z1380" s="8"/>
      <c r="AA1380" s="8"/>
      <c r="AB1380" s="8"/>
      <c r="AC1380" s="8"/>
      <c r="AD1380" s="8" t="s">
        <v>98</v>
      </c>
      <c r="AE1380" s="8"/>
      <c r="AF1380" s="8"/>
      <c r="AG1380" s="8"/>
      <c r="AH1380" s="8"/>
      <c r="AI1380" s="8" t="s">
        <v>99</v>
      </c>
      <c r="AJ1380" s="8"/>
      <c r="AK1380" s="8"/>
      <c r="AL1380" s="8"/>
      <c r="AM1380" s="8"/>
      <c r="AN1380" s="8" t="s">
        <v>96</v>
      </c>
      <c r="AO1380" s="8"/>
      <c r="AP1380" s="8"/>
      <c r="AQ1380" s="8"/>
      <c r="AR1380" s="8"/>
      <c r="AS1380" s="8" t="s">
        <v>100</v>
      </c>
      <c r="AT1380" s="8"/>
      <c r="AU1380" s="8"/>
      <c r="AV1380" s="8"/>
      <c r="AW1380" s="8"/>
      <c r="AX1380" s="8" t="s">
        <v>94</v>
      </c>
      <c r="AY1380" s="8"/>
      <c r="AZ1380" s="8"/>
      <c r="BA1380" s="8"/>
      <c r="BB1380" s="8"/>
      <c r="BC1380" s="8" t="s">
        <v>101</v>
      </c>
      <c r="BD1380" s="8"/>
      <c r="BE1380" s="8"/>
      <c r="BF1380" s="8"/>
      <c r="BG1380" s="8"/>
      <c r="BH1380" s="8" t="s">
        <v>96</v>
      </c>
      <c r="BI1380" s="8"/>
      <c r="BJ1380" s="8"/>
      <c r="BK1380" s="8"/>
      <c r="BL1380" s="8"/>
      <c r="BM1380" s="8" t="s">
        <v>102</v>
      </c>
      <c r="BN1380" s="8"/>
      <c r="BO1380" s="8"/>
      <c r="BP1380" s="8"/>
    </row>
    <row r="1381" spans="2:76" ht="18.649999999999999" customHeight="1" thickBot="1">
      <c r="B1381" s="16"/>
      <c r="D1381" s="250" t="s">
        <v>22</v>
      </c>
      <c r="E1381" s="251"/>
      <c r="F1381" s="252" t="s">
        <v>23</v>
      </c>
      <c r="G1381" s="253"/>
      <c r="H1381" s="123"/>
      <c r="I1381" s="242" t="s">
        <v>1</v>
      </c>
      <c r="J1381" s="243"/>
      <c r="K1381" s="244" t="s">
        <v>2</v>
      </c>
      <c r="L1381" s="245"/>
      <c r="M1381" s="123"/>
      <c r="N1381" s="242" t="s">
        <v>43</v>
      </c>
      <c r="O1381" s="243"/>
      <c r="P1381" s="244" t="s">
        <v>44</v>
      </c>
      <c r="Q1381" s="245"/>
      <c r="R1381" s="123"/>
      <c r="S1381" s="242" t="s">
        <v>32</v>
      </c>
      <c r="T1381" s="243"/>
      <c r="U1381" s="244" t="s">
        <v>33</v>
      </c>
      <c r="V1381" s="245"/>
      <c r="W1381" s="123"/>
      <c r="X1381" s="242" t="s">
        <v>45</v>
      </c>
      <c r="Y1381" s="243"/>
      <c r="Z1381" s="244" t="s">
        <v>46</v>
      </c>
      <c r="AA1381" s="245"/>
      <c r="AB1381" s="127"/>
      <c r="AC1381" s="242" t="s">
        <v>62</v>
      </c>
      <c r="AD1381" s="243"/>
      <c r="AE1381" s="244" t="s">
        <v>3</v>
      </c>
      <c r="AF1381" s="245"/>
      <c r="AG1381" s="123"/>
      <c r="AH1381" s="242" t="s">
        <v>76</v>
      </c>
      <c r="AI1381" s="243"/>
      <c r="AJ1381" s="244" t="s">
        <v>77</v>
      </c>
      <c r="AK1381" s="245"/>
      <c r="AL1381" s="127"/>
      <c r="AM1381" s="242" t="s">
        <v>64</v>
      </c>
      <c r="AN1381" s="243"/>
      <c r="AO1381" s="244" t="s">
        <v>65</v>
      </c>
      <c r="AP1381" s="245"/>
      <c r="AQ1381" s="123"/>
      <c r="AR1381" s="242" t="s">
        <v>80</v>
      </c>
      <c r="AS1381" s="243"/>
      <c r="AT1381" s="244" t="s">
        <v>81</v>
      </c>
      <c r="AU1381" s="245"/>
      <c r="AV1381" s="127"/>
      <c r="AW1381" s="242" t="s">
        <v>68</v>
      </c>
      <c r="AX1381" s="243"/>
      <c r="AY1381" s="244" t="s">
        <v>69</v>
      </c>
      <c r="AZ1381" s="245"/>
      <c r="BA1381" s="123"/>
      <c r="BB1381" s="246" t="s">
        <v>84</v>
      </c>
      <c r="BC1381" s="247"/>
      <c r="BD1381" s="248" t="s">
        <v>85</v>
      </c>
      <c r="BE1381" s="249"/>
      <c r="BF1381" s="127"/>
      <c r="BG1381" s="242" t="s">
        <v>72</v>
      </c>
      <c r="BH1381" s="243"/>
      <c r="BI1381" s="244" t="s">
        <v>73</v>
      </c>
      <c r="BJ1381" s="245"/>
      <c r="BK1381" s="123"/>
      <c r="BL1381" s="242" t="s">
        <v>88</v>
      </c>
      <c r="BM1381" s="243"/>
      <c r="BN1381" s="244" t="s">
        <v>89</v>
      </c>
      <c r="BO1381" s="245"/>
      <c r="BP1381" s="123"/>
      <c r="BQ1381" s="19" t="s">
        <v>165</v>
      </c>
      <c r="BS1381" s="63" t="s">
        <v>120</v>
      </c>
      <c r="BT1381" s="4"/>
      <c r="BU1381" s="28"/>
      <c r="BV1381" s="28"/>
      <c r="BW1381" s="28"/>
      <c r="BX1381" s="28"/>
    </row>
    <row r="1382" spans="2:76" ht="18.649999999999999" customHeight="1" thickTop="1" thickBot="1">
      <c r="B1382" s="39">
        <v>3.88</v>
      </c>
      <c r="D1382" s="25">
        <f t="shared" ref="D1382" si="13771">COS($F$8*$B1382)</f>
        <v>0.27848623953045215</v>
      </c>
      <c r="E1382" s="26">
        <v>0</v>
      </c>
      <c r="F1382" s="10">
        <v>0</v>
      </c>
      <c r="G1382" s="85">
        <f t="shared" ref="G1382" si="13772">$E$8*SIN($B1382*$F$8)</f>
        <v>2.8813206571865075</v>
      </c>
      <c r="I1382" s="21">
        <v>1</v>
      </c>
      <c r="J1382" s="24">
        <v>0</v>
      </c>
      <c r="K1382" s="22">
        <v>0</v>
      </c>
      <c r="L1382" s="23">
        <v>0</v>
      </c>
      <c r="N1382" s="21">
        <f t="shared" ref="N1382" si="13773">D1382*I1382+F1382*I1385-E1382*J1382-G1382*J1385</f>
        <v>0.61934043830828944</v>
      </c>
      <c r="O1382" s="24">
        <f t="shared" ref="O1382" si="13774">(D1382*J1382+E1382*I1382+F1382*J1385+G1382*I1385)</f>
        <v>0</v>
      </c>
      <c r="P1382" s="22">
        <f t="shared" ref="P1382" si="13775">D1382*K1382+F1382*K1385-E1382*L1382-G1382*L1385</f>
        <v>0</v>
      </c>
      <c r="Q1382" s="23">
        <f t="shared" ref="Q1382" si="13776">(D1382*L1382+E1382*K1382+F1382*L1385+G1382*K1385)</f>
        <v>2.8813206571865075</v>
      </c>
      <c r="S1382" s="25">
        <f t="shared" ref="S1382" si="13777">COS($U$8*$B1382)</f>
        <v>-0.62720536367403257</v>
      </c>
      <c r="T1382" s="26">
        <v>0</v>
      </c>
      <c r="U1382" s="10">
        <v>0</v>
      </c>
      <c r="V1382" s="85">
        <f t="shared" ref="V1382" si="13778">$T$8*SIN($B1382*$U$8)</f>
        <v>2.3365617659301714</v>
      </c>
      <c r="X1382" s="21">
        <f t="shared" ref="X1382" si="13779">N1382*S1382+P1382*S1385-O1382*T1382-Q1382*T1385</f>
        <v>-1.1364962762879396</v>
      </c>
      <c r="Y1382" s="24">
        <f t="shared" ref="Y1382" si="13780">(N1382*T1382+O1382*S1382+P1382*T1385+Q1382*S1385)</f>
        <v>0</v>
      </c>
      <c r="Z1382" s="22">
        <f t="shared" ref="Z1382" si="13781">N1382*U1382+P1382*U1385-O1382*V1382-Q1382*V1385</f>
        <v>0</v>
      </c>
      <c r="AA1382" s="23">
        <f t="shared" ref="AA1382" si="13782">(N1382*V1382+O1382*U1382+P1382*V1385+Q1382*U1385)</f>
        <v>-0.36005258240658278</v>
      </c>
      <c r="AB1382" s="8"/>
      <c r="AC1382" s="21">
        <v>1</v>
      </c>
      <c r="AD1382" s="24">
        <v>0</v>
      </c>
      <c r="AE1382" s="22">
        <v>0</v>
      </c>
      <c r="AF1382" s="23">
        <v>0</v>
      </c>
      <c r="AH1382" s="21">
        <f t="shared" ref="AH1382" si="13783">X1382*AC1382+Z1382*AC1385-Y1382*AD1382-AA1382*AD1385</f>
        <v>-1.0615333155147941</v>
      </c>
      <c r="AI1382" s="24">
        <f t="shared" ref="AI1382" si="13784">(X1382*AD1382+Y1382*AC1382+Z1382*AD1385+AA1382*AC1385)</f>
        <v>0</v>
      </c>
      <c r="AJ1382" s="22">
        <f t="shared" ref="AJ1382" si="13785">X1382*AE1382+Z1382*AE1385-Y1382*AF1382-AA1382*AF1385</f>
        <v>0</v>
      </c>
      <c r="AK1382" s="23">
        <f t="shared" ref="AK1382" si="13786">(X1382*AF1382+Y1382*AE1382+Z1382*AF1385+AA1382*AE1385)</f>
        <v>-0.36005258240658278</v>
      </c>
      <c r="AL1382" s="8"/>
      <c r="AM1382" s="25">
        <f t="shared" ref="AM1382" si="13787">COS($AO$8*$B1382)</f>
        <v>-0.62720536367403257</v>
      </c>
      <c r="AN1382" s="26">
        <v>0</v>
      </c>
      <c r="AO1382" s="10">
        <v>0</v>
      </c>
      <c r="AP1382" s="85">
        <f t="shared" ref="AP1382" si="13788">$AN$8*SIN($B1382*$AO$8)</f>
        <v>2.3365617659301714</v>
      </c>
      <c r="AR1382" s="21">
        <f t="shared" ref="AR1382" si="13789">AH1382*AM1382+AJ1382*AM1385-AI1382*AN1382-AK1382*AN1385</f>
        <v>0.75927551118462955</v>
      </c>
      <c r="AS1382" s="24">
        <f t="shared" ref="AS1382" si="13790">(AH1382*AN1382+AI1382*AM1382+AJ1382*AN1385+AK1382*AM1385)</f>
        <v>0</v>
      </c>
      <c r="AT1382" s="22">
        <f t="shared" ref="AT1382" si="13791">AH1382*AO1382+AJ1382*AO1385-AI1382*AP1382-AK1382*AP1385</f>
        <v>0</v>
      </c>
      <c r="AU1382" s="23">
        <f t="shared" ref="AU1382" si="13792">(AH1382*AP1382+AI1382*AO1382+AJ1382*AP1385+AK1382*AO1385)</f>
        <v>-2.2545112474028617</v>
      </c>
      <c r="AV1382" s="8"/>
      <c r="AW1382" s="21">
        <v>1</v>
      </c>
      <c r="AX1382" s="24">
        <v>0</v>
      </c>
      <c r="AY1382" s="22">
        <v>0</v>
      </c>
      <c r="AZ1382" s="23">
        <v>0</v>
      </c>
      <c r="BB1382" s="21">
        <f t="shared" ref="BB1382" si="13793">AR1382*AW1382+AT1382*AW1385-AS1382*AX1382-AU1382*AX1385</f>
        <v>0.49257155272292386</v>
      </c>
      <c r="BC1382" s="24">
        <f t="shared" ref="BC1382" si="13794">(AR1382*AX1382+AS1382*AW1382+AT1382*AX1385+AU1382*AW1385)</f>
        <v>0</v>
      </c>
      <c r="BD1382" s="22">
        <f t="shared" ref="BD1382" si="13795">AR1382*AY1382+AT1382*AY1385-AS1382*AZ1382-AU1382*AZ1385</f>
        <v>0</v>
      </c>
      <c r="BE1382" s="23">
        <f t="shared" ref="BE1382" si="13796">(AR1382*AZ1382+AS1382*AY1382+AT1382*AZ1385+AU1382*AY1385)</f>
        <v>-2.2545112474028617</v>
      </c>
      <c r="BF1382" s="8"/>
      <c r="BG1382" s="25">
        <f t="shared" ref="BG1382" si="13797">COS($BI$8*$B1382)</f>
        <v>0.27844623934043755</v>
      </c>
      <c r="BH1382" s="26">
        <v>0</v>
      </c>
      <c r="BI1382" s="10">
        <v>0</v>
      </c>
      <c r="BJ1382" s="85">
        <f t="shared" ref="BJ1382" si="13798">$BH$8*SIN($B1382*$BI$8)</f>
        <v>2.8813554494672311</v>
      </c>
      <c r="BL1382" s="21">
        <f t="shared" ref="BL1382" si="13799">BB1382*BG1382+BD1382*BG1385-BC1382*BH1382-BE1382*BH1385</f>
        <v>0.85893783741615604</v>
      </c>
      <c r="BM1382" s="24">
        <f t="shared" ref="BM1382" si="13800">(BB1382*BH1382+BC1382*BG1382+BD1382*BH1385+BE1382*BG1385)</f>
        <v>0</v>
      </c>
      <c r="BN1382" s="22">
        <f t="shared" ref="BN1382" si="13801">BB1382*BI1382+BD1382*BI1385-BC1382*BJ1382-BE1382*BJ1385</f>
        <v>0</v>
      </c>
      <c r="BO1382" s="23">
        <f t="shared" ref="BO1382" si="13802">(BB1382*BJ1382+BC1382*BI1382+BD1382*BJ1385+BE1382*BI1385)</f>
        <v>0.79151354930068651</v>
      </c>
      <c r="BQ1382" s="27">
        <f t="shared" ref="BQ1382" si="13803">20*LOG((2*$BL$8)/(($BL$8*BL1382+BN1382+$BL$8*BL1385+BN1385)^2+($BL$8*BM1382+BO1382+$BL$8*BM1385+BO1385)^2)^0.5)</f>
        <v>-0.22404574855634521</v>
      </c>
      <c r="BS1382" s="64">
        <f t="shared" ref="BS1382" si="13804">((BL1382^2+BM1382^2)/(BL1385^2+BM1385^2))^0.5</f>
        <v>2.5923965016911739</v>
      </c>
      <c r="BT1382" s="4"/>
      <c r="BU1382" s="28"/>
      <c r="BV1382" s="28"/>
      <c r="BW1382" s="28"/>
      <c r="BX1382" s="28"/>
    </row>
    <row r="1383" spans="2:76" ht="18.649999999999999" customHeight="1" thickBot="1">
      <c r="D1383" s="25"/>
      <c r="E1383" s="10"/>
      <c r="F1383" s="10"/>
      <c r="G1383" s="31"/>
      <c r="I1383" s="29"/>
      <c r="L1383" s="30"/>
      <c r="N1383" s="29"/>
      <c r="Q1383" s="30"/>
      <c r="S1383" s="29"/>
      <c r="V1383" s="30"/>
      <c r="X1383" s="29"/>
      <c r="AA1383" s="30"/>
      <c r="AC1383" s="29"/>
      <c r="AF1383" s="30"/>
      <c r="AH1383" s="29"/>
      <c r="AK1383" s="30"/>
      <c r="AM1383" s="29"/>
      <c r="AP1383" s="30"/>
      <c r="AR1383" s="29"/>
      <c r="AU1383" s="30"/>
      <c r="AW1383" s="29"/>
      <c r="AZ1383" s="30"/>
      <c r="BB1383" s="29"/>
      <c r="BE1383" s="30"/>
      <c r="BG1383" s="29"/>
      <c r="BJ1383" s="30"/>
      <c r="BL1383" s="29"/>
      <c r="BO1383" s="30"/>
      <c r="BS1383" s="65"/>
      <c r="BT1383" s="65"/>
      <c r="BU1383" s="28"/>
      <c r="BV1383" s="28"/>
      <c r="BW1383" s="28"/>
      <c r="BX1383" s="28"/>
    </row>
    <row r="1384" spans="2:76" ht="18.649999999999999" customHeight="1" thickBot="1">
      <c r="D1384" s="254" t="s">
        <v>24</v>
      </c>
      <c r="E1384" s="255"/>
      <c r="F1384" s="256" t="s">
        <v>25</v>
      </c>
      <c r="G1384" s="257"/>
      <c r="H1384" s="123"/>
      <c r="I1384" s="242" t="s">
        <v>4</v>
      </c>
      <c r="J1384" s="243"/>
      <c r="K1384" s="244" t="s">
        <v>5</v>
      </c>
      <c r="L1384" s="245"/>
      <c r="M1384" s="123"/>
      <c r="N1384" s="242" t="s">
        <v>6</v>
      </c>
      <c r="O1384" s="243"/>
      <c r="P1384" s="244" t="s">
        <v>7</v>
      </c>
      <c r="Q1384" s="245"/>
      <c r="R1384" s="123"/>
      <c r="S1384" s="242" t="s">
        <v>34</v>
      </c>
      <c r="T1384" s="243"/>
      <c r="U1384" s="244" t="s">
        <v>35</v>
      </c>
      <c r="V1384" s="245"/>
      <c r="W1384" s="123"/>
      <c r="X1384" s="242" t="s">
        <v>47</v>
      </c>
      <c r="Y1384" s="243"/>
      <c r="Z1384" s="244" t="s">
        <v>48</v>
      </c>
      <c r="AA1384" s="245"/>
      <c r="AB1384" s="127"/>
      <c r="AC1384" s="242" t="s">
        <v>63</v>
      </c>
      <c r="AD1384" s="243"/>
      <c r="AE1384" s="244" t="s">
        <v>8</v>
      </c>
      <c r="AF1384" s="245"/>
      <c r="AG1384" s="123"/>
      <c r="AH1384" s="242" t="s">
        <v>78</v>
      </c>
      <c r="AI1384" s="243"/>
      <c r="AJ1384" s="244" t="s">
        <v>79</v>
      </c>
      <c r="AK1384" s="245"/>
      <c r="AL1384" s="127"/>
      <c r="AM1384" s="242" t="s">
        <v>67</v>
      </c>
      <c r="AN1384" s="243"/>
      <c r="AO1384" s="244" t="s">
        <v>66</v>
      </c>
      <c r="AP1384" s="245"/>
      <c r="AQ1384" s="123"/>
      <c r="AR1384" s="242" t="s">
        <v>83</v>
      </c>
      <c r="AS1384" s="243"/>
      <c r="AT1384" s="244" t="s">
        <v>82</v>
      </c>
      <c r="AU1384" s="245"/>
      <c r="AV1384" s="127"/>
      <c r="AW1384" s="242" t="s">
        <v>71</v>
      </c>
      <c r="AX1384" s="243"/>
      <c r="AY1384" s="244" t="s">
        <v>70</v>
      </c>
      <c r="AZ1384" s="245"/>
      <c r="BA1384" s="123"/>
      <c r="BB1384" s="124" t="s">
        <v>87</v>
      </c>
      <c r="BC1384" s="125"/>
      <c r="BD1384" s="122" t="s">
        <v>86</v>
      </c>
      <c r="BE1384" s="126"/>
      <c r="BF1384" s="127"/>
      <c r="BG1384" s="242" t="s">
        <v>74</v>
      </c>
      <c r="BH1384" s="243"/>
      <c r="BI1384" s="244" t="s">
        <v>75</v>
      </c>
      <c r="BJ1384" s="245"/>
      <c r="BK1384" s="123"/>
      <c r="BL1384" s="242" t="s">
        <v>91</v>
      </c>
      <c r="BM1384" s="243"/>
      <c r="BN1384" s="244" t="s">
        <v>90</v>
      </c>
      <c r="BO1384" s="245"/>
      <c r="BP1384" s="123"/>
      <c r="BQ1384" s="35" t="s">
        <v>166</v>
      </c>
      <c r="BS1384" s="66" t="s">
        <v>121</v>
      </c>
      <c r="BT1384" s="65"/>
      <c r="BU1384" s="28"/>
      <c r="BV1384" s="28"/>
      <c r="BW1384" s="28"/>
      <c r="BX1384" s="28"/>
    </row>
    <row r="1385" spans="2:76" ht="18.649999999999999" customHeight="1" thickTop="1" thickBot="1">
      <c r="D1385" s="15">
        <v>0</v>
      </c>
      <c r="E1385" s="145">
        <f t="shared" ref="E1385" si="13805">(1/$E$8)*SIN($B1382*$F$8)</f>
        <v>0.32014673968738971</v>
      </c>
      <c r="F1385" s="15">
        <f t="shared" ref="F1385" si="13806">COS($F$8*$B1382)</f>
        <v>0.27848623953045215</v>
      </c>
      <c r="G1385" s="37">
        <v>0</v>
      </c>
      <c r="I1385" s="21">
        <v>0</v>
      </c>
      <c r="J1385" s="24">
        <f t="shared" ref="J1385" si="13807">(TAN($K$8*$B1382))/$J$8</f>
        <v>-0.11829790548569749</v>
      </c>
      <c r="K1385" s="22">
        <v>1</v>
      </c>
      <c r="L1385" s="23">
        <v>0</v>
      </c>
      <c r="N1385" s="21">
        <f t="shared" ref="N1385" si="13808">D1385*I1382+F1385*I1385-E1385*J1382-G1385*J1385</f>
        <v>0</v>
      </c>
      <c r="O1385" s="24">
        <f t="shared" ref="O1385" si="13809">(D1385*J1382+E1385*I1382+F1385*J1385+G1385*I1385)</f>
        <v>0.287202400844349</v>
      </c>
      <c r="P1385" s="22">
        <f t="shared" ref="P1385" si="13810">D1385*K1382+F1385*K1385-E1385*L1382-G1385*L1385</f>
        <v>0.27848623953045215</v>
      </c>
      <c r="Q1385" s="23">
        <f t="shared" ref="Q1385" si="13811">(D1385*L1382+E1385*K1382+F1385*L1385+G1385*K1385)</f>
        <v>0</v>
      </c>
      <c r="S1385" s="15">
        <v>0</v>
      </c>
      <c r="T1385" s="145">
        <f t="shared" ref="T1385" si="13812">(1/$T$8)*SIN($B1382*$U$8)</f>
        <v>0.25961797399224124</v>
      </c>
      <c r="U1385" s="15">
        <f t="shared" ref="U1385" si="13813">COS($U$8*$B1382)</f>
        <v>-0.62720536367403257</v>
      </c>
      <c r="V1385" s="37">
        <v>0</v>
      </c>
      <c r="X1385" s="21">
        <f t="shared" ref="X1385" si="13814">N1385*S1382+P1385*S1385-O1385*T1382-Q1385*T1385</f>
        <v>0</v>
      </c>
      <c r="Y1385" s="24">
        <f t="shared" ref="Y1385" si="13815">(N1385*T1382+O1385*S1382+P1385*T1385+Q1385*S1385)</f>
        <v>-0.1078348529780212</v>
      </c>
      <c r="Z1385" s="22">
        <f t="shared" ref="Z1385" si="13816">N1385*U1382+P1385*U1385-O1385*V1382-Q1385*V1385</f>
        <v>-0.84573421203916799</v>
      </c>
      <c r="AA1385" s="23">
        <f t="shared" ref="AA1385" si="13817">(N1385*V1382+O1385*U1382+P1385*V1385+Q1385*U1385)</f>
        <v>0</v>
      </c>
      <c r="AB1385" s="8"/>
      <c r="AC1385" s="21">
        <v>0</v>
      </c>
      <c r="AD1385" s="24">
        <f t="shared" ref="AD1385" si="13818">(TAN($AE$8*$B1382))/$AD$8</f>
        <v>0.20820003642827614</v>
      </c>
      <c r="AE1385" s="22">
        <v>1</v>
      </c>
      <c r="AF1385" s="23">
        <v>0</v>
      </c>
      <c r="AH1385" s="21">
        <f t="shared" ref="AH1385" si="13819">X1385*AC1382+Z1385*AC1385-Y1385*AD1382-AA1385*AD1385</f>
        <v>0</v>
      </c>
      <c r="AI1385" s="24">
        <f t="shared" ref="AI1385" si="13820">(X1385*AD1382+Y1385*AC1382+Z1385*AD1385+AA1385*AC1385)</f>
        <v>-0.28391674673321543</v>
      </c>
      <c r="AJ1385" s="22">
        <f t="shared" ref="AJ1385" si="13821">X1385*AE1382+Z1385*AE1385-Y1385*AF1382-AA1385*AF1385</f>
        <v>-0.84573421203916799</v>
      </c>
      <c r="AK1385" s="23">
        <f t="shared" ref="AK1385" si="13822">(X1385*AF1382+Y1385*AE1382+Z1385*AF1385+AA1385*AE1385)</f>
        <v>0</v>
      </c>
      <c r="AL1385" s="8"/>
      <c r="AM1385" s="15">
        <v>0</v>
      </c>
      <c r="AN1385" s="85">
        <f t="shared" ref="AN1385" si="13823">(1/$AN$8)*SIN($B1382*$AO$8)</f>
        <v>0.25961797399224124</v>
      </c>
      <c r="AO1385" s="25">
        <f t="shared" ref="AO1385" si="13824">COS($AO$8*$B1382)</f>
        <v>-0.62720536367403257</v>
      </c>
      <c r="AP1385" s="37">
        <v>0</v>
      </c>
      <c r="AR1385" s="21">
        <f t="shared" ref="AR1385" si="13825">AH1385*AM1382+AJ1385*AM1385-AI1385*AN1382-AK1385*AN1385</f>
        <v>0</v>
      </c>
      <c r="AS1385" s="24">
        <f t="shared" ref="AS1385" si="13826">(AH1385*AN1382+AI1385*AM1382+AJ1385*AN1385+AK1385*AM1385)</f>
        <v>-4.1493696277578762E-2</v>
      </c>
      <c r="AT1385" s="22">
        <f t="shared" ref="AT1385" si="13827">AH1385*AO1382+AJ1385*AO1385-AI1385*AP1382-AK1385*AP1385</f>
        <v>1.193838049157709</v>
      </c>
      <c r="AU1385" s="23">
        <f t="shared" ref="AU1385" si="13828">(AH1385*AP1382+AI1385*AO1382+AJ1385*AP1385+AK1385*AO1385)</f>
        <v>0</v>
      </c>
      <c r="AV1385" s="8"/>
      <c r="AW1385" s="21">
        <v>0</v>
      </c>
      <c r="AX1385" s="24">
        <f t="shared" ref="AX1385" si="13829">(TAN($AY$8*$B1382))/$AX$8</f>
        <v>-0.11829790548569749</v>
      </c>
      <c r="AY1385" s="22">
        <v>1</v>
      </c>
      <c r="AZ1385" s="23">
        <v>0</v>
      </c>
      <c r="BB1385" s="21">
        <f t="shared" ref="BB1385" si="13830">AR1385*AW1382+AT1385*AW1385-AS1385*AX1382-AU1385*AX1385</f>
        <v>0</v>
      </c>
      <c r="BC1385" s="24">
        <f t="shared" ref="BC1385" si="13831">(AR1385*AX1382+AS1385*AW1382+AT1385*AX1385+AU1385*AW1385)</f>
        <v>-0.18272223698206688</v>
      </c>
      <c r="BD1385" s="22">
        <f t="shared" ref="BD1385" si="13832">AR1385*AY1382+AT1385*AY1385-AS1385*AZ1382-AU1385*AZ1385</f>
        <v>1.193838049157709</v>
      </c>
      <c r="BE1385" s="23">
        <f t="shared" ref="BE1385" si="13833">(AR1385*AZ1382+AS1385*AY1382+AT1385*AZ1385+AU1385*AY1385)</f>
        <v>0</v>
      </c>
      <c r="BF1385" s="8"/>
      <c r="BG1385" s="15">
        <v>0</v>
      </c>
      <c r="BH1385" s="85">
        <f t="shared" ref="BH1385" si="13834">(1/$BH$8)*SIN($B1382*$BI$8)</f>
        <v>0.32015060549635899</v>
      </c>
      <c r="BI1385" s="25">
        <f t="shared" ref="BI1385" si="13835">COS($BI$8*$B1382)</f>
        <v>0.27844623934043755</v>
      </c>
      <c r="BJ1385" s="37">
        <v>0</v>
      </c>
      <c r="BL1385" s="21">
        <f t="shared" ref="BL1385" si="13836">BB1385*BG1382+BD1385*BG1385-BC1385*BH1382-BE1385*BH1385</f>
        <v>0</v>
      </c>
      <c r="BM1385" s="24">
        <f t="shared" ref="BM1385" si="13837">(BB1385*BH1382+BC1385*BG1382+BD1385*BH1385+BE1385*BG1385)</f>
        <v>0.3313296545709038</v>
      </c>
      <c r="BN1385" s="22">
        <f t="shared" ref="BN1385" si="13838">BB1385*BI1382+BD1385*BI1385-BC1385*BJ1382-BE1385*BJ1385</f>
        <v>0.85890742843660983</v>
      </c>
      <c r="BO1385" s="23">
        <f t="shared" ref="BO1385" si="13839">(BB1385*BJ1382+BC1385*BI1382+BD1385*BJ1385+BE1385*BI1385)</f>
        <v>0</v>
      </c>
      <c r="BQ1385" s="38">
        <f t="shared" ref="BQ1385" si="13840">(180/PI())*ATAN(-1*(($BL$8*BM1382+BO1382+$BL$8*BM1385+BO1385)/($BL$8*BL1382+BN1382+$BL$8*BL1385+BN1385)))</f>
        <v>-33.170022108881064</v>
      </c>
      <c r="BS1385" s="67">
        <f t="shared" ref="BS1385" si="13841">20*LOG(((($BL$8*BL1382+BN1382-$BL$8*BL1385-BN1385)^2+($BL$8*BM1382+BO1382-$BL$8*BM1385-BO1385)^2)/(($BL$8*BL1382+BN1382+$BL$8*BL1385+BN1385)^2+($BL$8*BM1382+BO1382+$BL$8*BM1385+BO1385)^2))^0.5)</f>
        <v>-12.986017335027906</v>
      </c>
      <c r="BT1385" s="65"/>
      <c r="BU1385" s="28"/>
      <c r="BV1385" s="28"/>
      <c r="BW1385" s="28"/>
      <c r="BX1385" s="28"/>
    </row>
    <row r="1386" spans="2:76" ht="18.649999999999999" customHeight="1">
      <c r="BS1386" s="32"/>
    </row>
    <row r="1387" spans="2:76" ht="18.649999999999999" customHeight="1" thickBot="1">
      <c r="D1387" s="8"/>
      <c r="E1387" s="8" t="s">
        <v>93</v>
      </c>
      <c r="F1387" s="8"/>
      <c r="G1387" s="8"/>
      <c r="H1387" s="8"/>
      <c r="I1387" s="8"/>
      <c r="J1387" s="8" t="s">
        <v>94</v>
      </c>
      <c r="K1387" s="8"/>
      <c r="L1387" s="8"/>
      <c r="M1387" s="8"/>
      <c r="N1387" s="8"/>
      <c r="O1387" s="8" t="s">
        <v>95</v>
      </c>
      <c r="P1387" s="8"/>
      <c r="Q1387" s="8"/>
      <c r="R1387" s="8"/>
      <c r="S1387" s="8"/>
      <c r="T1387" s="8" t="s">
        <v>96</v>
      </c>
      <c r="U1387" s="8"/>
      <c r="V1387" s="8"/>
      <c r="W1387" s="8"/>
      <c r="X1387" s="8"/>
      <c r="Y1387" s="8" t="s">
        <v>97</v>
      </c>
      <c r="Z1387" s="8"/>
      <c r="AA1387" s="8"/>
      <c r="AB1387" s="8"/>
      <c r="AC1387" s="8"/>
      <c r="AD1387" s="8" t="s">
        <v>98</v>
      </c>
      <c r="AE1387" s="8"/>
      <c r="AF1387" s="8"/>
      <c r="AG1387" s="8"/>
      <c r="AH1387" s="8"/>
      <c r="AI1387" s="8" t="s">
        <v>99</v>
      </c>
      <c r="AJ1387" s="8"/>
      <c r="AK1387" s="8"/>
      <c r="AL1387" s="8"/>
      <c r="AM1387" s="8"/>
      <c r="AN1387" s="8" t="s">
        <v>96</v>
      </c>
      <c r="AO1387" s="8"/>
      <c r="AP1387" s="8"/>
      <c r="AQ1387" s="8"/>
      <c r="AR1387" s="8"/>
      <c r="AS1387" s="8" t="s">
        <v>100</v>
      </c>
      <c r="AT1387" s="8"/>
      <c r="AU1387" s="8"/>
      <c r="AV1387" s="8"/>
      <c r="AW1387" s="8"/>
      <c r="AX1387" s="8" t="s">
        <v>94</v>
      </c>
      <c r="AY1387" s="8"/>
      <c r="AZ1387" s="8"/>
      <c r="BA1387" s="8"/>
      <c r="BB1387" s="8"/>
      <c r="BC1387" s="8" t="s">
        <v>101</v>
      </c>
      <c r="BD1387" s="8"/>
      <c r="BE1387" s="8"/>
      <c r="BF1387" s="8"/>
      <c r="BG1387" s="8"/>
      <c r="BH1387" s="8" t="s">
        <v>96</v>
      </c>
      <c r="BI1387" s="8"/>
      <c r="BJ1387" s="8"/>
      <c r="BK1387" s="8"/>
      <c r="BL1387" s="8"/>
      <c r="BM1387" s="8" t="s">
        <v>102</v>
      </c>
      <c r="BN1387" s="8"/>
      <c r="BO1387" s="8"/>
      <c r="BP1387" s="8"/>
    </row>
    <row r="1388" spans="2:76" ht="18.649999999999999" customHeight="1" thickBot="1">
      <c r="B1388" s="16"/>
      <c r="D1388" s="250" t="s">
        <v>22</v>
      </c>
      <c r="E1388" s="251"/>
      <c r="F1388" s="252" t="s">
        <v>23</v>
      </c>
      <c r="G1388" s="253"/>
      <c r="H1388" s="123"/>
      <c r="I1388" s="242" t="s">
        <v>1</v>
      </c>
      <c r="J1388" s="243"/>
      <c r="K1388" s="244" t="s">
        <v>2</v>
      </c>
      <c r="L1388" s="245"/>
      <c r="M1388" s="123"/>
      <c r="N1388" s="242" t="s">
        <v>43</v>
      </c>
      <c r="O1388" s="243"/>
      <c r="P1388" s="244" t="s">
        <v>44</v>
      </c>
      <c r="Q1388" s="245"/>
      <c r="R1388" s="123"/>
      <c r="S1388" s="242" t="s">
        <v>32</v>
      </c>
      <c r="T1388" s="243"/>
      <c r="U1388" s="244" t="s">
        <v>33</v>
      </c>
      <c r="V1388" s="245"/>
      <c r="W1388" s="123"/>
      <c r="X1388" s="242" t="s">
        <v>45</v>
      </c>
      <c r="Y1388" s="243"/>
      <c r="Z1388" s="244" t="s">
        <v>46</v>
      </c>
      <c r="AA1388" s="245"/>
      <c r="AB1388" s="127"/>
      <c r="AC1388" s="242" t="s">
        <v>62</v>
      </c>
      <c r="AD1388" s="243"/>
      <c r="AE1388" s="244" t="s">
        <v>3</v>
      </c>
      <c r="AF1388" s="245"/>
      <c r="AG1388" s="123"/>
      <c r="AH1388" s="242" t="s">
        <v>76</v>
      </c>
      <c r="AI1388" s="243"/>
      <c r="AJ1388" s="244" t="s">
        <v>77</v>
      </c>
      <c r="AK1388" s="245"/>
      <c r="AL1388" s="127"/>
      <c r="AM1388" s="242" t="s">
        <v>64</v>
      </c>
      <c r="AN1388" s="243"/>
      <c r="AO1388" s="244" t="s">
        <v>65</v>
      </c>
      <c r="AP1388" s="245"/>
      <c r="AQ1388" s="123"/>
      <c r="AR1388" s="242" t="s">
        <v>80</v>
      </c>
      <c r="AS1388" s="243"/>
      <c r="AT1388" s="244" t="s">
        <v>81</v>
      </c>
      <c r="AU1388" s="245"/>
      <c r="AV1388" s="127"/>
      <c r="AW1388" s="242" t="s">
        <v>68</v>
      </c>
      <c r="AX1388" s="243"/>
      <c r="AY1388" s="244" t="s">
        <v>69</v>
      </c>
      <c r="AZ1388" s="245"/>
      <c r="BA1388" s="123"/>
      <c r="BB1388" s="246" t="s">
        <v>84</v>
      </c>
      <c r="BC1388" s="247"/>
      <c r="BD1388" s="248" t="s">
        <v>85</v>
      </c>
      <c r="BE1388" s="249"/>
      <c r="BF1388" s="127"/>
      <c r="BG1388" s="242" t="s">
        <v>72</v>
      </c>
      <c r="BH1388" s="243"/>
      <c r="BI1388" s="244" t="s">
        <v>73</v>
      </c>
      <c r="BJ1388" s="245"/>
      <c r="BK1388" s="123"/>
      <c r="BL1388" s="242" t="s">
        <v>88</v>
      </c>
      <c r="BM1388" s="243"/>
      <c r="BN1388" s="244" t="s">
        <v>89</v>
      </c>
      <c r="BO1388" s="245"/>
      <c r="BP1388" s="123"/>
      <c r="BQ1388" s="19" t="s">
        <v>165</v>
      </c>
      <c r="BS1388" s="63" t="s">
        <v>120</v>
      </c>
      <c r="BT1388" s="4"/>
      <c r="BU1388" s="28"/>
      <c r="BV1388" s="28"/>
      <c r="BW1388" s="28"/>
      <c r="BX1388" s="28"/>
    </row>
    <row r="1389" spans="2:76" ht="18.649999999999999" customHeight="1" thickTop="1" thickBot="1">
      <c r="B1389" s="39">
        <v>3.9</v>
      </c>
      <c r="D1389" s="25">
        <f t="shared" ref="D1389" si="13842">COS($F$8*$B1389)</f>
        <v>0.27210074742514112</v>
      </c>
      <c r="E1389" s="26">
        <v>0</v>
      </c>
      <c r="F1389" s="10">
        <v>0</v>
      </c>
      <c r="G1389" s="85">
        <f t="shared" ref="G1389" si="13843">$E$8*SIN($B1389*$F$8)</f>
        <v>2.8868063061549725</v>
      </c>
      <c r="I1389" s="21">
        <v>1</v>
      </c>
      <c r="J1389" s="24">
        <v>0</v>
      </c>
      <c r="K1389" s="22">
        <v>0</v>
      </c>
      <c r="L1389" s="23">
        <v>0</v>
      </c>
      <c r="N1389" s="21">
        <f t="shared" ref="N1389" si="13844">D1389*I1389+F1389*I1392-E1389*J1389-G1389*J1392</f>
        <v>0.54821098350903474</v>
      </c>
      <c r="O1389" s="24">
        <f t="shared" ref="O1389" si="13845">(D1389*J1389+E1389*I1389+F1389*J1392+G1389*I1392)</f>
        <v>0</v>
      </c>
      <c r="P1389" s="22">
        <f t="shared" ref="P1389" si="13846">D1389*K1389+F1389*K1392-E1389*L1389-G1389*L1392</f>
        <v>0</v>
      </c>
      <c r="Q1389" s="23">
        <f t="shared" ref="Q1389" si="13847">(D1389*L1389+E1389*K1389+F1389*L1392+G1389*K1392)</f>
        <v>2.8868063061549725</v>
      </c>
      <c r="S1389" s="25">
        <f t="shared" ref="S1389" si="13848">COS($U$8*$B1389)</f>
        <v>-0.63619113130329608</v>
      </c>
      <c r="T1389" s="26">
        <v>0</v>
      </c>
      <c r="U1389" s="10">
        <v>0</v>
      </c>
      <c r="V1389" s="85">
        <f t="shared" ref="V1389" si="13849">$T$8*SIN($B1389*$U$8)</f>
        <v>2.3145944785338295</v>
      </c>
      <c r="X1389" s="21">
        <f t="shared" ref="X1389" si="13850">N1389*S1389+P1389*S1392-O1389*T1389-Q1389*T1392</f>
        <v>-1.0911876254384985</v>
      </c>
      <c r="Y1389" s="24">
        <f t="shared" ref="Y1389" si="13851">(N1389*T1389+O1389*S1389+P1389*T1392+Q1389*S1392)</f>
        <v>0</v>
      </c>
      <c r="Z1389" s="22">
        <f t="shared" ref="Z1389" si="13852">N1389*U1389+P1389*U1392-O1389*V1389-Q1389*V1392</f>
        <v>0</v>
      </c>
      <c r="AA1389" s="23">
        <f t="shared" ref="AA1389" si="13853">(N1389*V1389+O1389*U1389+P1389*V1392+Q1389*U1392)</f>
        <v>-0.56767445426460927</v>
      </c>
      <c r="AB1389" s="8"/>
      <c r="AC1389" s="21">
        <v>1</v>
      </c>
      <c r="AD1389" s="24">
        <v>0</v>
      </c>
      <c r="AE1389" s="22">
        <v>0</v>
      </c>
      <c r="AF1389" s="23">
        <v>0</v>
      </c>
      <c r="AH1389" s="21">
        <f t="shared" ref="AH1389" si="13854">X1389*AC1389+Z1389*AC1392-Y1389*AD1389-AA1389*AD1392</f>
        <v>-0.95893239748705161</v>
      </c>
      <c r="AI1389" s="24">
        <f t="shared" ref="AI1389" si="13855">(X1389*AD1389+Y1389*AC1389+Z1389*AD1392+AA1389*AC1392)</f>
        <v>0</v>
      </c>
      <c r="AJ1389" s="22">
        <f t="shared" ref="AJ1389" si="13856">X1389*AE1389+Z1389*AE1392-Y1389*AF1389-AA1389*AF1392</f>
        <v>0</v>
      </c>
      <c r="AK1389" s="23">
        <f t="shared" ref="AK1389" si="13857">(X1389*AF1389+Y1389*AE1389+Z1389*AF1392+AA1389*AE1392)</f>
        <v>-0.56767445426460927</v>
      </c>
      <c r="AL1389" s="8"/>
      <c r="AM1389" s="25">
        <f t="shared" ref="AM1389" si="13858">COS($AO$8*$B1389)</f>
        <v>-0.63619113130329608</v>
      </c>
      <c r="AN1389" s="26">
        <v>0</v>
      </c>
      <c r="AO1389" s="10">
        <v>0</v>
      </c>
      <c r="AP1389" s="85">
        <f t="shared" ref="AP1389" si="13859">$AN$8*SIN($B1389*$AO$8)</f>
        <v>2.3145944785338295</v>
      </c>
      <c r="AR1389" s="21">
        <f t="shared" ref="AR1389" si="13860">AH1389*AM1389+AJ1389*AM1392-AI1389*AN1389-AK1389*AN1392</f>
        <v>0.75605719318351039</v>
      </c>
      <c r="AS1389" s="24">
        <f t="shared" ref="AS1389" si="13861">(AH1389*AN1389+AI1389*AM1389+AJ1389*AN1392+AK1389*AM1392)</f>
        <v>0</v>
      </c>
      <c r="AT1389" s="22">
        <f t="shared" ref="AT1389" si="13862">AH1389*AO1389+AJ1389*AO1392-AI1389*AP1389-AK1389*AP1392</f>
        <v>0</v>
      </c>
      <c r="AU1389" s="23">
        <f t="shared" ref="AU1389" si="13863">(AH1389*AP1389+AI1389*AO1389+AJ1389*AP1392+AK1389*AO1392)</f>
        <v>-1.8583901792401543</v>
      </c>
      <c r="AV1389" s="8"/>
      <c r="AW1389" s="21">
        <v>1</v>
      </c>
      <c r="AX1389" s="24">
        <v>0</v>
      </c>
      <c r="AY1389" s="22">
        <v>0</v>
      </c>
      <c r="AZ1389" s="23">
        <v>0</v>
      </c>
      <c r="BB1389" s="21">
        <f t="shared" ref="BB1389" si="13864">AR1389*AW1389+AT1389*AW1392-AS1389*AX1389-AU1389*AX1392</f>
        <v>0.57831040427288549</v>
      </c>
      <c r="BC1389" s="24">
        <f t="shared" ref="BC1389" si="13865">(AR1389*AX1389+AS1389*AW1389+AT1389*AX1392+AU1389*AW1392)</f>
        <v>0</v>
      </c>
      <c r="BD1389" s="22">
        <f t="shared" ref="BD1389" si="13866">AR1389*AY1389+AT1389*AY1392-AS1389*AZ1389-AU1389*AZ1392</f>
        <v>0</v>
      </c>
      <c r="BE1389" s="23">
        <f t="shared" ref="BE1389" si="13867">(AR1389*AZ1389+AS1389*AY1389+AT1389*AZ1392+AU1389*AY1392)</f>
        <v>-1.8583901792401543</v>
      </c>
      <c r="BF1389" s="8"/>
      <c r="BG1389" s="25">
        <f t="shared" ref="BG1389" si="13868">COS($BI$8*$B1389)</f>
        <v>0.27206046450582516</v>
      </c>
      <c r="BH1389" s="26">
        <v>0</v>
      </c>
      <c r="BI1389" s="10">
        <v>0</v>
      </c>
      <c r="BJ1389" s="85">
        <f t="shared" ref="BJ1389" si="13869">$BH$8*SIN($B1389*$BI$8)</f>
        <v>2.886840475827487</v>
      </c>
      <c r="BL1389" s="21">
        <f t="shared" ref="BL1389" si="13870">BB1389*BG1389+BD1389*BG1392-BC1389*BH1389-BE1389*BH1392</f>
        <v>0.75343272936067451</v>
      </c>
      <c r="BM1389" s="24">
        <f t="shared" ref="BM1389" si="13871">(BB1389*BH1389+BC1389*BG1389+BD1389*BH1392+BE1389*BG1392)</f>
        <v>0</v>
      </c>
      <c r="BN1389" s="22">
        <f t="shared" ref="BN1389" si="13872">BB1389*BI1389+BD1389*BI1392-BC1389*BJ1389-BE1389*BJ1392</f>
        <v>0</v>
      </c>
      <c r="BO1389" s="23">
        <f t="shared" ref="BO1389" si="13873">(BB1389*BJ1389+BC1389*BI1389+BD1389*BJ1392+BE1389*BI1392)</f>
        <v>1.1638953872499831</v>
      </c>
      <c r="BQ1389" s="27">
        <f t="shared" ref="BQ1389" si="13874">20*LOG((2*$BL$8)/(($BL$8*BL1389+BN1389+$BL$8*BL1392+BN1392)^2+($BL$8*BM1389+BO1389+$BL$8*BM1392+BO1392)^2)^0.5)</f>
        <v>-0.63326286049544778</v>
      </c>
      <c r="BS1389" s="64">
        <f t="shared" ref="BS1389" si="13875">((BL1389^2+BM1389^2)/(BL1392^2+BM1392^2))^0.5</f>
        <v>2.0282004579691635</v>
      </c>
      <c r="BT1389" s="4"/>
      <c r="BU1389" s="28"/>
      <c r="BV1389" s="28"/>
      <c r="BW1389" s="28"/>
      <c r="BX1389" s="28"/>
    </row>
    <row r="1390" spans="2:76" ht="18.649999999999999" customHeight="1" thickBot="1">
      <c r="D1390" s="25"/>
      <c r="E1390" s="10"/>
      <c r="F1390" s="10"/>
      <c r="G1390" s="31"/>
      <c r="I1390" s="29"/>
      <c r="L1390" s="30"/>
      <c r="N1390" s="29"/>
      <c r="Q1390" s="30"/>
      <c r="S1390" s="29"/>
      <c r="V1390" s="30"/>
      <c r="X1390" s="29"/>
      <c r="AA1390" s="30"/>
      <c r="AC1390" s="29"/>
      <c r="AF1390" s="30"/>
      <c r="AH1390" s="29"/>
      <c r="AK1390" s="30"/>
      <c r="AM1390" s="29"/>
      <c r="AP1390" s="30"/>
      <c r="AR1390" s="29"/>
      <c r="AU1390" s="30"/>
      <c r="AW1390" s="29"/>
      <c r="AZ1390" s="30"/>
      <c r="BB1390" s="29"/>
      <c r="BE1390" s="30"/>
      <c r="BG1390" s="29"/>
      <c r="BJ1390" s="30"/>
      <c r="BL1390" s="29"/>
      <c r="BO1390" s="30"/>
      <c r="BS1390" s="65"/>
      <c r="BT1390" s="65"/>
      <c r="BU1390" s="28"/>
      <c r="BV1390" s="28"/>
      <c r="BW1390" s="28"/>
      <c r="BX1390" s="28"/>
    </row>
    <row r="1391" spans="2:76" ht="18.649999999999999" customHeight="1" thickBot="1">
      <c r="D1391" s="254" t="s">
        <v>24</v>
      </c>
      <c r="E1391" s="255"/>
      <c r="F1391" s="256" t="s">
        <v>25</v>
      </c>
      <c r="G1391" s="257"/>
      <c r="H1391" s="123"/>
      <c r="I1391" s="242" t="s">
        <v>4</v>
      </c>
      <c r="J1391" s="243"/>
      <c r="K1391" s="244" t="s">
        <v>5</v>
      </c>
      <c r="L1391" s="245"/>
      <c r="M1391" s="123"/>
      <c r="N1391" s="242" t="s">
        <v>6</v>
      </c>
      <c r="O1391" s="243"/>
      <c r="P1391" s="244" t="s">
        <v>7</v>
      </c>
      <c r="Q1391" s="245"/>
      <c r="R1391" s="123"/>
      <c r="S1391" s="242" t="s">
        <v>34</v>
      </c>
      <c r="T1391" s="243"/>
      <c r="U1391" s="244" t="s">
        <v>35</v>
      </c>
      <c r="V1391" s="245"/>
      <c r="W1391" s="123"/>
      <c r="X1391" s="242" t="s">
        <v>47</v>
      </c>
      <c r="Y1391" s="243"/>
      <c r="Z1391" s="244" t="s">
        <v>48</v>
      </c>
      <c r="AA1391" s="245"/>
      <c r="AB1391" s="127"/>
      <c r="AC1391" s="242" t="s">
        <v>63</v>
      </c>
      <c r="AD1391" s="243"/>
      <c r="AE1391" s="244" t="s">
        <v>8</v>
      </c>
      <c r="AF1391" s="245"/>
      <c r="AG1391" s="123"/>
      <c r="AH1391" s="242" t="s">
        <v>78</v>
      </c>
      <c r="AI1391" s="243"/>
      <c r="AJ1391" s="244" t="s">
        <v>79</v>
      </c>
      <c r="AK1391" s="245"/>
      <c r="AL1391" s="127"/>
      <c r="AM1391" s="242" t="s">
        <v>67</v>
      </c>
      <c r="AN1391" s="243"/>
      <c r="AO1391" s="244" t="s">
        <v>66</v>
      </c>
      <c r="AP1391" s="245"/>
      <c r="AQ1391" s="123"/>
      <c r="AR1391" s="242" t="s">
        <v>83</v>
      </c>
      <c r="AS1391" s="243"/>
      <c r="AT1391" s="244" t="s">
        <v>82</v>
      </c>
      <c r="AU1391" s="245"/>
      <c r="AV1391" s="127"/>
      <c r="AW1391" s="242" t="s">
        <v>71</v>
      </c>
      <c r="AX1391" s="243"/>
      <c r="AY1391" s="244" t="s">
        <v>70</v>
      </c>
      <c r="AZ1391" s="245"/>
      <c r="BA1391" s="123"/>
      <c r="BB1391" s="124" t="s">
        <v>87</v>
      </c>
      <c r="BC1391" s="125"/>
      <c r="BD1391" s="122" t="s">
        <v>86</v>
      </c>
      <c r="BE1391" s="126"/>
      <c r="BF1391" s="127"/>
      <c r="BG1391" s="242" t="s">
        <v>74</v>
      </c>
      <c r="BH1391" s="243"/>
      <c r="BI1391" s="244" t="s">
        <v>75</v>
      </c>
      <c r="BJ1391" s="245"/>
      <c r="BK1391" s="123"/>
      <c r="BL1391" s="242" t="s">
        <v>91</v>
      </c>
      <c r="BM1391" s="243"/>
      <c r="BN1391" s="244" t="s">
        <v>90</v>
      </c>
      <c r="BO1391" s="245"/>
      <c r="BP1391" s="123"/>
      <c r="BQ1391" s="35" t="s">
        <v>166</v>
      </c>
      <c r="BS1391" s="66" t="s">
        <v>121</v>
      </c>
      <c r="BT1391" s="65"/>
      <c r="BU1391" s="28"/>
      <c r="BV1391" s="28"/>
      <c r="BW1391" s="28"/>
      <c r="BX1391" s="28"/>
    </row>
    <row r="1392" spans="2:76" ht="18.649999999999999" customHeight="1" thickTop="1" thickBot="1">
      <c r="D1392" s="15">
        <v>0</v>
      </c>
      <c r="E1392" s="145">
        <f t="shared" ref="E1392" si="13876">(1/$E$8)*SIN($B1389*$F$8)</f>
        <v>0.32075625623944137</v>
      </c>
      <c r="F1392" s="15">
        <f t="shared" ref="F1392" si="13877">COS($F$8*$B1389)</f>
        <v>0.27210074742514112</v>
      </c>
      <c r="G1392" s="37">
        <v>0</v>
      </c>
      <c r="I1392" s="21">
        <v>0</v>
      </c>
      <c r="J1392" s="24">
        <f t="shared" ref="J1392" si="13878">(TAN($K$8*$B1389))/$J$8</f>
        <v>-9.564557050301499E-2</v>
      </c>
      <c r="K1392" s="22">
        <v>1</v>
      </c>
      <c r="L1392" s="23">
        <v>0</v>
      </c>
      <c r="N1392" s="21">
        <f t="shared" ref="N1392" si="13879">D1392*I1389+F1392*I1392-E1392*J1389-G1392*J1392</f>
        <v>0</v>
      </c>
      <c r="O1392" s="24">
        <f t="shared" ref="O1392" si="13880">(D1392*J1389+E1392*I1389+F1392*J1392+G1392*I1392)</f>
        <v>0.29473102501766696</v>
      </c>
      <c r="P1392" s="22">
        <f t="shared" ref="P1392" si="13881">D1392*K1389+F1392*K1392-E1392*L1389-G1392*L1392</f>
        <v>0.27210074742514112</v>
      </c>
      <c r="Q1392" s="23">
        <f t="shared" ref="Q1392" si="13882">(D1392*L1389+E1392*K1389+F1392*L1392+G1392*K1392)</f>
        <v>0</v>
      </c>
      <c r="S1392" s="15">
        <v>0</v>
      </c>
      <c r="T1392" s="145">
        <f t="shared" ref="T1392" si="13883">(1/$T$8)*SIN($B1389*$U$8)</f>
        <v>0.25717716428153659</v>
      </c>
      <c r="U1392" s="15">
        <f t="shared" ref="U1392" si="13884">COS($U$8*$B1389)</f>
        <v>-0.63619113130329608</v>
      </c>
      <c r="V1392" s="37">
        <v>0</v>
      </c>
      <c r="X1392" s="21">
        <f t="shared" ref="X1392" si="13885">N1392*S1389+P1392*S1392-O1392*T1389-Q1392*T1392</f>
        <v>0</v>
      </c>
      <c r="Y1392" s="24">
        <f t="shared" ref="Y1392" si="13886">(N1392*T1389+O1392*S1389+P1392*T1392+Q1392*S1392)</f>
        <v>-0.11752716561448517</v>
      </c>
      <c r="Z1392" s="22">
        <f t="shared" ref="Z1392" si="13887">N1392*U1389+P1392*U1392-O1392*V1389-Q1392*V1392</f>
        <v>-0.85529088549138077</v>
      </c>
      <c r="AA1392" s="23">
        <f t="shared" ref="AA1392" si="13888">(N1392*V1389+O1392*U1389+P1392*V1392+Q1392*U1392)</f>
        <v>0</v>
      </c>
      <c r="AB1392" s="8"/>
      <c r="AC1392" s="21">
        <v>0</v>
      </c>
      <c r="AD1392" s="24">
        <f t="shared" ref="AD1392" si="13889">(TAN($AE$8*$B1389))/$AD$8</f>
        <v>0.23297724066652978</v>
      </c>
      <c r="AE1392" s="22">
        <v>1</v>
      </c>
      <c r="AF1392" s="23">
        <v>0</v>
      </c>
      <c r="AH1392" s="21">
        <f t="shared" ref="AH1392" si="13890">X1392*AC1389+Z1392*AC1392-Y1392*AD1389-AA1392*AD1392</f>
        <v>0</v>
      </c>
      <c r="AI1392" s="24">
        <f t="shared" ref="AI1392" si="13891">(X1392*AD1389+Y1392*AC1389+Z1392*AD1392+AA1392*AC1392)</f>
        <v>-0.31679047608349997</v>
      </c>
      <c r="AJ1392" s="22">
        <f t="shared" ref="AJ1392" si="13892">X1392*AE1389+Z1392*AE1392-Y1392*AF1389-AA1392*AF1392</f>
        <v>-0.85529088549138077</v>
      </c>
      <c r="AK1392" s="23">
        <f t="shared" ref="AK1392" si="13893">(X1392*AF1389+Y1392*AE1389+Z1392*AF1392+AA1392*AE1392)</f>
        <v>0</v>
      </c>
      <c r="AL1392" s="8"/>
      <c r="AM1392" s="15">
        <v>0</v>
      </c>
      <c r="AN1392" s="85">
        <f t="shared" ref="AN1392" si="13894">(1/$AN$8)*SIN($B1389*$AO$8)</f>
        <v>0.25717716428153659</v>
      </c>
      <c r="AO1392" s="25">
        <f t="shared" ref="AO1392" si="13895">COS($AO$8*$B1389)</f>
        <v>-0.63619113130329608</v>
      </c>
      <c r="AP1392" s="37">
        <v>0</v>
      </c>
      <c r="AR1392" s="21">
        <f t="shared" ref="AR1392" si="13896">AH1392*AM1389+AJ1392*AM1392-AI1392*AN1389-AK1392*AN1392</f>
        <v>0</v>
      </c>
      <c r="AS1392" s="24">
        <f t="shared" ref="AS1392" si="13897">(AH1392*AN1389+AI1392*AM1389+AJ1392*AN1392+AK1392*AM1392)</f>
        <v>-1.8421993200846115E-2</v>
      </c>
      <c r="AT1392" s="22">
        <f t="shared" ref="AT1392" si="13898">AH1392*AO1389+AJ1392*AO1392-AI1392*AP1389-AK1392*AP1392</f>
        <v>1.2773699628291317</v>
      </c>
      <c r="AU1392" s="23">
        <f t="shared" ref="AU1392" si="13899">(AH1392*AP1389+AI1392*AO1389+AJ1392*AP1392+AK1392*AO1392)</f>
        <v>0</v>
      </c>
      <c r="AV1392" s="8"/>
      <c r="AW1392" s="21">
        <v>0</v>
      </c>
      <c r="AX1392" s="24">
        <f t="shared" ref="AX1392" si="13900">(TAN($AY$8*$B1389))/$AX$8</f>
        <v>-9.564557050301499E-2</v>
      </c>
      <c r="AY1392" s="22">
        <v>1</v>
      </c>
      <c r="AZ1392" s="23">
        <v>0</v>
      </c>
      <c r="BB1392" s="21">
        <f t="shared" ref="BB1392" si="13901">AR1392*AW1389+AT1392*AW1392-AS1392*AX1389-AU1392*AX1392</f>
        <v>0</v>
      </c>
      <c r="BC1392" s="24">
        <f t="shared" ref="BC1392" si="13902">(AR1392*AX1389+AS1392*AW1389+AT1392*AX1392+AU1392*AW1392)</f>
        <v>-0.14059677203905346</v>
      </c>
      <c r="BD1392" s="22">
        <f t="shared" ref="BD1392" si="13903">AR1392*AY1389+AT1392*AY1392-AS1392*AZ1389-AU1392*AZ1392</f>
        <v>1.2773699628291317</v>
      </c>
      <c r="BE1392" s="23">
        <f t="shared" ref="BE1392" si="13904">(AR1392*AZ1389+AS1392*AY1389+AT1392*AZ1392+AU1392*AY1392)</f>
        <v>0</v>
      </c>
      <c r="BF1392" s="8"/>
      <c r="BG1392" s="15">
        <v>0</v>
      </c>
      <c r="BH1392" s="85">
        <f t="shared" ref="BH1392" si="13905">(1/$BH$8)*SIN($B1389*$BI$8)</f>
        <v>0.32076005286972076</v>
      </c>
      <c r="BI1392" s="25">
        <f t="shared" ref="BI1392" si="13906">COS($BI$8*$B1389)</f>
        <v>0.27206046450582516</v>
      </c>
      <c r="BJ1392" s="37">
        <v>0</v>
      </c>
      <c r="BL1392" s="21">
        <f t="shared" ref="BL1392" si="13907">BB1392*BG1389+BD1392*BG1392-BC1392*BH1389-BE1392*BH1392</f>
        <v>0</v>
      </c>
      <c r="BM1392" s="24">
        <f t="shared" ref="BM1392" si="13908">(BB1392*BH1389+BC1392*BG1389+BD1392*BH1392+BE1392*BG1392)</f>
        <v>0.37147843370230105</v>
      </c>
      <c r="BN1392" s="22">
        <f t="shared" ref="BN1392" si="13909">BB1392*BI1389+BD1392*BI1392-BC1392*BJ1389-BE1392*BJ1392</f>
        <v>0.75340231772611199</v>
      </c>
      <c r="BO1392" s="23">
        <f t="shared" ref="BO1392" si="13910">(BB1392*BJ1389+BC1392*BI1389+BD1392*BJ1392+BE1392*BI1392)</f>
        <v>0</v>
      </c>
      <c r="BQ1392" s="38">
        <f t="shared" ref="BQ1392" si="13911">(180/PI())*ATAN(-1*(($BL$8*BM1389+BO1389+$BL$8*BM1392+BO1392)/($BL$8*BL1389+BN1389+$BL$8*BL1392+BN1392)))</f>
        <v>-45.537472409981888</v>
      </c>
      <c r="BS1392" s="67">
        <f t="shared" ref="BS1392" si="13912">20*LOG(((($BL$8*BL1389+BN1389-$BL$8*BL1392-BN1392)^2+($BL$8*BM1389+BO1389-$BL$8*BM1392-BO1392)^2)/(($BL$8*BL1389+BN1389+$BL$8*BL1392+BN1392)^2+($BL$8*BM1389+BO1389+$BL$8*BM1392+BO1392)^2))^0.5)</f>
        <v>-8.6747875957866061</v>
      </c>
      <c r="BT1392" s="65"/>
      <c r="BU1392" s="28"/>
      <c r="BV1392" s="28"/>
      <c r="BW1392" s="28"/>
      <c r="BX1392" s="28"/>
    </row>
    <row r="1393" spans="2:76" ht="18.649999999999999" customHeight="1">
      <c r="BS1393" s="32"/>
    </row>
    <row r="1394" spans="2:76" ht="18.649999999999999" customHeight="1" thickBot="1">
      <c r="D1394" s="8"/>
      <c r="E1394" s="8" t="s">
        <v>93</v>
      </c>
      <c r="F1394" s="8"/>
      <c r="G1394" s="8"/>
      <c r="H1394" s="8"/>
      <c r="I1394" s="8"/>
      <c r="J1394" s="8" t="s">
        <v>94</v>
      </c>
      <c r="K1394" s="8"/>
      <c r="L1394" s="8"/>
      <c r="M1394" s="8"/>
      <c r="N1394" s="8"/>
      <c r="O1394" s="8" t="s">
        <v>95</v>
      </c>
      <c r="P1394" s="8"/>
      <c r="Q1394" s="8"/>
      <c r="R1394" s="8"/>
      <c r="S1394" s="8"/>
      <c r="T1394" s="8" t="s">
        <v>96</v>
      </c>
      <c r="U1394" s="8"/>
      <c r="V1394" s="8"/>
      <c r="W1394" s="8"/>
      <c r="X1394" s="8"/>
      <c r="Y1394" s="8" t="s">
        <v>97</v>
      </c>
      <c r="Z1394" s="8"/>
      <c r="AA1394" s="8"/>
      <c r="AB1394" s="8"/>
      <c r="AC1394" s="8"/>
      <c r="AD1394" s="8" t="s">
        <v>98</v>
      </c>
      <c r="AE1394" s="8"/>
      <c r="AF1394" s="8"/>
      <c r="AG1394" s="8"/>
      <c r="AH1394" s="8"/>
      <c r="AI1394" s="8" t="s">
        <v>99</v>
      </c>
      <c r="AJ1394" s="8"/>
      <c r="AK1394" s="8"/>
      <c r="AL1394" s="8"/>
      <c r="AM1394" s="8"/>
      <c r="AN1394" s="8" t="s">
        <v>96</v>
      </c>
      <c r="AO1394" s="8"/>
      <c r="AP1394" s="8"/>
      <c r="AQ1394" s="8"/>
      <c r="AR1394" s="8"/>
      <c r="AS1394" s="8" t="s">
        <v>100</v>
      </c>
      <c r="AT1394" s="8"/>
      <c r="AU1394" s="8"/>
      <c r="AV1394" s="8"/>
      <c r="AW1394" s="8"/>
      <c r="AX1394" s="8" t="s">
        <v>94</v>
      </c>
      <c r="AY1394" s="8"/>
      <c r="AZ1394" s="8"/>
      <c r="BA1394" s="8"/>
      <c r="BB1394" s="8"/>
      <c r="BC1394" s="8" t="s">
        <v>101</v>
      </c>
      <c r="BD1394" s="8"/>
      <c r="BE1394" s="8"/>
      <c r="BF1394" s="8"/>
      <c r="BG1394" s="8"/>
      <c r="BH1394" s="8" t="s">
        <v>96</v>
      </c>
      <c r="BI1394" s="8"/>
      <c r="BJ1394" s="8"/>
      <c r="BK1394" s="8"/>
      <c r="BL1394" s="8"/>
      <c r="BM1394" s="8" t="s">
        <v>102</v>
      </c>
      <c r="BN1394" s="8"/>
      <c r="BO1394" s="8"/>
      <c r="BP1394" s="8"/>
    </row>
    <row r="1395" spans="2:76" ht="18.649999999999999" customHeight="1" thickBot="1">
      <c r="B1395" s="16"/>
      <c r="D1395" s="250" t="s">
        <v>22</v>
      </c>
      <c r="E1395" s="251"/>
      <c r="F1395" s="252" t="s">
        <v>23</v>
      </c>
      <c r="G1395" s="253"/>
      <c r="H1395" s="123"/>
      <c r="I1395" s="242" t="s">
        <v>1</v>
      </c>
      <c r="J1395" s="243"/>
      <c r="K1395" s="244" t="s">
        <v>2</v>
      </c>
      <c r="L1395" s="245"/>
      <c r="M1395" s="123"/>
      <c r="N1395" s="242" t="s">
        <v>43</v>
      </c>
      <c r="O1395" s="243"/>
      <c r="P1395" s="244" t="s">
        <v>44</v>
      </c>
      <c r="Q1395" s="245"/>
      <c r="R1395" s="123"/>
      <c r="S1395" s="242" t="s">
        <v>32</v>
      </c>
      <c r="T1395" s="243"/>
      <c r="U1395" s="244" t="s">
        <v>33</v>
      </c>
      <c r="V1395" s="245"/>
      <c r="W1395" s="123"/>
      <c r="X1395" s="242" t="s">
        <v>45</v>
      </c>
      <c r="Y1395" s="243"/>
      <c r="Z1395" s="244" t="s">
        <v>46</v>
      </c>
      <c r="AA1395" s="245"/>
      <c r="AB1395" s="127"/>
      <c r="AC1395" s="242" t="s">
        <v>62</v>
      </c>
      <c r="AD1395" s="243"/>
      <c r="AE1395" s="244" t="s">
        <v>3</v>
      </c>
      <c r="AF1395" s="245"/>
      <c r="AG1395" s="123"/>
      <c r="AH1395" s="242" t="s">
        <v>76</v>
      </c>
      <c r="AI1395" s="243"/>
      <c r="AJ1395" s="244" t="s">
        <v>77</v>
      </c>
      <c r="AK1395" s="245"/>
      <c r="AL1395" s="127"/>
      <c r="AM1395" s="242" t="s">
        <v>64</v>
      </c>
      <c r="AN1395" s="243"/>
      <c r="AO1395" s="244" t="s">
        <v>65</v>
      </c>
      <c r="AP1395" s="245"/>
      <c r="AQ1395" s="123"/>
      <c r="AR1395" s="242" t="s">
        <v>80</v>
      </c>
      <c r="AS1395" s="243"/>
      <c r="AT1395" s="244" t="s">
        <v>81</v>
      </c>
      <c r="AU1395" s="245"/>
      <c r="AV1395" s="127"/>
      <c r="AW1395" s="242" t="s">
        <v>68</v>
      </c>
      <c r="AX1395" s="243"/>
      <c r="AY1395" s="244" t="s">
        <v>69</v>
      </c>
      <c r="AZ1395" s="245"/>
      <c r="BA1395" s="123"/>
      <c r="BB1395" s="246" t="s">
        <v>84</v>
      </c>
      <c r="BC1395" s="247"/>
      <c r="BD1395" s="248" t="s">
        <v>85</v>
      </c>
      <c r="BE1395" s="249"/>
      <c r="BF1395" s="127"/>
      <c r="BG1395" s="242" t="s">
        <v>72</v>
      </c>
      <c r="BH1395" s="243"/>
      <c r="BI1395" s="244" t="s">
        <v>73</v>
      </c>
      <c r="BJ1395" s="245"/>
      <c r="BK1395" s="123"/>
      <c r="BL1395" s="242" t="s">
        <v>88</v>
      </c>
      <c r="BM1395" s="243"/>
      <c r="BN1395" s="244" t="s">
        <v>89</v>
      </c>
      <c r="BO1395" s="245"/>
      <c r="BP1395" s="123"/>
      <c r="BQ1395" s="19" t="s">
        <v>165</v>
      </c>
      <c r="BS1395" s="63" t="s">
        <v>120</v>
      </c>
      <c r="BT1395" s="4"/>
      <c r="BU1395" s="28"/>
      <c r="BV1395" s="28"/>
      <c r="BW1395" s="28"/>
      <c r="BX1395" s="28"/>
    </row>
    <row r="1396" spans="2:76" ht="18.649999999999999" customHeight="1" thickTop="1" thickBot="1">
      <c r="B1396" s="39">
        <v>3.92</v>
      </c>
      <c r="D1396" s="25">
        <f t="shared" ref="D1396" si="13913">COS($F$8*$B1396)</f>
        <v>0.2657032507509548</v>
      </c>
      <c r="E1396" s="26">
        <v>0</v>
      </c>
      <c r="F1396" s="10">
        <v>0</v>
      </c>
      <c r="G1396" s="85">
        <f t="shared" ref="G1396" si="13914">$E$8*SIN($B1396*$F$8)</f>
        <v>2.8921645947046954</v>
      </c>
      <c r="I1396" s="21">
        <v>1</v>
      </c>
      <c r="J1396" s="24">
        <v>0</v>
      </c>
      <c r="K1396" s="22">
        <v>0</v>
      </c>
      <c r="L1396" s="23">
        <v>0</v>
      </c>
      <c r="N1396" s="21">
        <f t="shared" ref="N1396" si="13915">D1396*I1396+F1396*I1399-E1396*J1396-G1396*J1399</f>
        <v>0.47694989339752386</v>
      </c>
      <c r="O1396" s="24">
        <f t="shared" ref="O1396" si="13916">(D1396*J1396+E1396*I1396+F1396*J1399+G1396*I1399)</f>
        <v>0</v>
      </c>
      <c r="P1396" s="22">
        <f t="shared" ref="P1396" si="13917">D1396*K1396+F1396*K1399-E1396*L1396-G1396*L1399</f>
        <v>0</v>
      </c>
      <c r="Q1396" s="23">
        <f t="shared" ref="Q1396" si="13918">(D1396*L1396+E1396*K1396+F1396*L1399+G1396*K1399)</f>
        <v>2.8921645947046954</v>
      </c>
      <c r="S1396" s="25">
        <f t="shared" ref="S1396" si="13919">COS($U$8*$B1396)</f>
        <v>-0.64509141902722988</v>
      </c>
      <c r="T1396" s="26">
        <v>0</v>
      </c>
      <c r="U1396" s="10">
        <v>0</v>
      </c>
      <c r="V1396" s="85">
        <f t="shared" ref="V1396" si="13920">$T$8*SIN($B1396*$U$8)</f>
        <v>2.2923161976212865</v>
      </c>
      <c r="X1396" s="21">
        <f t="shared" ref="X1396" si="13921">N1396*S1396+P1396*S1399-O1396*T1396-Q1396*T1399</f>
        <v>-1.0443158109398476</v>
      </c>
      <c r="Y1396" s="24">
        <f t="shared" ref="Y1396" si="13922">(N1396*T1396+O1396*S1396+P1396*T1399+Q1396*S1399)</f>
        <v>0</v>
      </c>
      <c r="Z1396" s="22">
        <f t="shared" ref="Z1396" si="13923">N1396*U1396+P1396*U1399-O1396*V1396-Q1396*V1399</f>
        <v>0</v>
      </c>
      <c r="AA1396" s="23">
        <f t="shared" ref="AA1396" si="13924">(N1396*V1396+O1396*U1396+P1396*V1399+Q1396*U1399)</f>
        <v>-0.77239059636947527</v>
      </c>
      <c r="AB1396" s="8"/>
      <c r="AC1396" s="21">
        <v>1</v>
      </c>
      <c r="AD1396" s="24">
        <v>0</v>
      </c>
      <c r="AE1396" s="22">
        <v>0</v>
      </c>
      <c r="AF1396" s="23">
        <v>0</v>
      </c>
      <c r="AH1396" s="21">
        <f t="shared" ref="AH1396" si="13925">X1396*AC1396+Z1396*AC1399-Y1396*AD1396-AA1396*AD1399</f>
        <v>-0.84512265871633863</v>
      </c>
      <c r="AI1396" s="24">
        <f t="shared" ref="AI1396" si="13926">(X1396*AD1396+Y1396*AC1396+Z1396*AD1399+AA1396*AC1399)</f>
        <v>0</v>
      </c>
      <c r="AJ1396" s="22">
        <f t="shared" ref="AJ1396" si="13927">X1396*AE1396+Z1396*AE1399-Y1396*AF1396-AA1396*AF1399</f>
        <v>0</v>
      </c>
      <c r="AK1396" s="23">
        <f t="shared" ref="AK1396" si="13928">(X1396*AF1396+Y1396*AE1396+Z1396*AF1399+AA1396*AE1399)</f>
        <v>-0.77239059636947527</v>
      </c>
      <c r="AL1396" s="8"/>
      <c r="AM1396" s="25">
        <f t="shared" ref="AM1396" si="13929">COS($AO$8*$B1396)</f>
        <v>-0.64509141902722988</v>
      </c>
      <c r="AN1396" s="26">
        <v>0</v>
      </c>
      <c r="AO1396" s="10">
        <v>0</v>
      </c>
      <c r="AP1396" s="85">
        <f t="shared" ref="AP1396" si="13930">$AN$8*SIN($B1396*$AO$8)</f>
        <v>2.2923161976212865</v>
      </c>
      <c r="AR1396" s="21">
        <f t="shared" ref="AR1396" si="13931">AH1396*AM1396+AJ1396*AM1399-AI1396*AN1396-AK1396*AN1399</f>
        <v>0.74191065015762303</v>
      </c>
      <c r="AS1396" s="24">
        <f t="shared" ref="AS1396" si="13932">(AH1396*AN1396+AI1396*AM1396+AJ1396*AN1399+AK1396*AM1399)</f>
        <v>0</v>
      </c>
      <c r="AT1396" s="22">
        <f t="shared" ref="AT1396" si="13933">AH1396*AO1396+AJ1396*AO1399-AI1396*AP1396-AK1396*AP1399</f>
        <v>0</v>
      </c>
      <c r="AU1396" s="23">
        <f t="shared" ref="AU1396" si="13934">(AH1396*AP1396+AI1396*AO1396+AJ1396*AP1399+AK1396*AO1399)</f>
        <v>-1.4390258136969563</v>
      </c>
      <c r="AV1396" s="8"/>
      <c r="AW1396" s="21">
        <v>1</v>
      </c>
      <c r="AX1396" s="24">
        <v>0</v>
      </c>
      <c r="AY1396" s="22">
        <v>0</v>
      </c>
      <c r="AZ1396" s="23">
        <v>0</v>
      </c>
      <c r="BB1396" s="21">
        <f t="shared" ref="BB1396" si="13935">AR1396*AW1396+AT1396*AW1399-AS1396*AX1396-AU1396*AX1399</f>
        <v>0.63680274157530803</v>
      </c>
      <c r="BC1396" s="24">
        <f t="shared" ref="BC1396" si="13936">(AR1396*AX1396+AS1396*AW1396+AT1396*AX1399+AU1396*AW1399)</f>
        <v>0</v>
      </c>
      <c r="BD1396" s="22">
        <f t="shared" ref="BD1396" si="13937">AR1396*AY1396+AT1396*AY1399-AS1396*AZ1396-AU1396*AZ1399</f>
        <v>0</v>
      </c>
      <c r="BE1396" s="23">
        <f t="shared" ref="BE1396" si="13938">(AR1396*AZ1396+AS1396*AY1396+AT1396*AZ1399+AU1396*AY1399)</f>
        <v>-1.4390258136969563</v>
      </c>
      <c r="BF1396" s="8"/>
      <c r="BG1396" s="25">
        <f t="shared" ref="BG1396" si="13939">COS($BI$8*$B1396)</f>
        <v>0.26566268610366134</v>
      </c>
      <c r="BH1396" s="26">
        <v>0</v>
      </c>
      <c r="BI1396" s="10">
        <v>0</v>
      </c>
      <c r="BJ1396" s="85">
        <f t="shared" ref="BJ1396" si="13940">$BH$8*SIN($B1396*$BI$8)</f>
        <v>2.8921981320285939</v>
      </c>
      <c r="BL1396" s="21">
        <f t="shared" ref="BL1396" si="13941">BB1396*BG1396+BD1396*BG1399-BC1396*BH1396-BE1396*BH1399</f>
        <v>0.63161336799121248</v>
      </c>
      <c r="BM1396" s="24">
        <f t="shared" ref="BM1396" si="13942">(BB1396*BH1396+BC1396*BG1396+BD1396*BH1399+BE1396*BG1399)</f>
        <v>0</v>
      </c>
      <c r="BN1396" s="22">
        <f t="shared" ref="BN1396" si="13943">BB1396*BI1396+BD1396*BI1399-BC1396*BJ1396-BE1396*BJ1399</f>
        <v>0</v>
      </c>
      <c r="BO1396" s="23">
        <f t="shared" ref="BO1396" si="13944">(BB1396*BJ1396+BC1396*BI1396+BD1396*BJ1399+BE1396*BI1399)</f>
        <v>1.459464236615553</v>
      </c>
      <c r="BQ1396" s="27">
        <f t="shared" ref="BQ1396" si="13945">20*LOG((2*$BL$8)/(($BL$8*BL1396+BN1396+$BL$8*BL1399+BN1399)^2+($BL$8*BM1396+BO1396+$BL$8*BM1399+BO1399)^2)^0.5)</f>
        <v>-1.052963640639585</v>
      </c>
      <c r="BS1396" s="64">
        <f t="shared" ref="BS1396" si="13946">((BL1396^2+BM1396^2)/(BL1399^2+BM1399^2))^0.5</f>
        <v>1.5335900059107803</v>
      </c>
      <c r="BT1396" s="4"/>
      <c r="BU1396" s="28"/>
      <c r="BV1396" s="28"/>
      <c r="BW1396" s="28"/>
      <c r="BX1396" s="28"/>
    </row>
    <row r="1397" spans="2:76" ht="18.649999999999999" customHeight="1" thickBot="1">
      <c r="D1397" s="25"/>
      <c r="E1397" s="10"/>
      <c r="F1397" s="10"/>
      <c r="G1397" s="31"/>
      <c r="I1397" s="29"/>
      <c r="L1397" s="30"/>
      <c r="N1397" s="29"/>
      <c r="Q1397" s="30"/>
      <c r="S1397" s="29"/>
      <c r="V1397" s="30"/>
      <c r="X1397" s="29"/>
      <c r="AA1397" s="30"/>
      <c r="AC1397" s="29"/>
      <c r="AF1397" s="30"/>
      <c r="AH1397" s="29"/>
      <c r="AK1397" s="30"/>
      <c r="AM1397" s="29"/>
      <c r="AP1397" s="30"/>
      <c r="AR1397" s="29"/>
      <c r="AU1397" s="30"/>
      <c r="AW1397" s="29"/>
      <c r="AZ1397" s="30"/>
      <c r="BB1397" s="29"/>
      <c r="BE1397" s="30"/>
      <c r="BG1397" s="29"/>
      <c r="BJ1397" s="30"/>
      <c r="BL1397" s="29"/>
      <c r="BO1397" s="30"/>
      <c r="BS1397" s="65"/>
      <c r="BT1397" s="65"/>
      <c r="BU1397" s="28"/>
      <c r="BV1397" s="28"/>
      <c r="BW1397" s="28"/>
      <c r="BX1397" s="28"/>
    </row>
    <row r="1398" spans="2:76" ht="18.649999999999999" customHeight="1" thickBot="1">
      <c r="D1398" s="254" t="s">
        <v>24</v>
      </c>
      <c r="E1398" s="255"/>
      <c r="F1398" s="256" t="s">
        <v>25</v>
      </c>
      <c r="G1398" s="257"/>
      <c r="H1398" s="123"/>
      <c r="I1398" s="242" t="s">
        <v>4</v>
      </c>
      <c r="J1398" s="243"/>
      <c r="K1398" s="244" t="s">
        <v>5</v>
      </c>
      <c r="L1398" s="245"/>
      <c r="M1398" s="123"/>
      <c r="N1398" s="242" t="s">
        <v>6</v>
      </c>
      <c r="O1398" s="243"/>
      <c r="P1398" s="244" t="s">
        <v>7</v>
      </c>
      <c r="Q1398" s="245"/>
      <c r="R1398" s="123"/>
      <c r="S1398" s="242" t="s">
        <v>34</v>
      </c>
      <c r="T1398" s="243"/>
      <c r="U1398" s="244" t="s">
        <v>35</v>
      </c>
      <c r="V1398" s="245"/>
      <c r="W1398" s="123"/>
      <c r="X1398" s="242" t="s">
        <v>47</v>
      </c>
      <c r="Y1398" s="243"/>
      <c r="Z1398" s="244" t="s">
        <v>48</v>
      </c>
      <c r="AA1398" s="245"/>
      <c r="AB1398" s="127"/>
      <c r="AC1398" s="242" t="s">
        <v>63</v>
      </c>
      <c r="AD1398" s="243"/>
      <c r="AE1398" s="244" t="s">
        <v>8</v>
      </c>
      <c r="AF1398" s="245"/>
      <c r="AG1398" s="123"/>
      <c r="AH1398" s="242" t="s">
        <v>78</v>
      </c>
      <c r="AI1398" s="243"/>
      <c r="AJ1398" s="244" t="s">
        <v>79</v>
      </c>
      <c r="AK1398" s="245"/>
      <c r="AL1398" s="127"/>
      <c r="AM1398" s="242" t="s">
        <v>67</v>
      </c>
      <c r="AN1398" s="243"/>
      <c r="AO1398" s="244" t="s">
        <v>66</v>
      </c>
      <c r="AP1398" s="245"/>
      <c r="AQ1398" s="123"/>
      <c r="AR1398" s="242" t="s">
        <v>83</v>
      </c>
      <c r="AS1398" s="243"/>
      <c r="AT1398" s="244" t="s">
        <v>82</v>
      </c>
      <c r="AU1398" s="245"/>
      <c r="AV1398" s="127"/>
      <c r="AW1398" s="242" t="s">
        <v>71</v>
      </c>
      <c r="AX1398" s="243"/>
      <c r="AY1398" s="244" t="s">
        <v>70</v>
      </c>
      <c r="AZ1398" s="245"/>
      <c r="BA1398" s="123"/>
      <c r="BB1398" s="124" t="s">
        <v>87</v>
      </c>
      <c r="BC1398" s="125"/>
      <c r="BD1398" s="122" t="s">
        <v>86</v>
      </c>
      <c r="BE1398" s="126"/>
      <c r="BF1398" s="127"/>
      <c r="BG1398" s="242" t="s">
        <v>74</v>
      </c>
      <c r="BH1398" s="243"/>
      <c r="BI1398" s="244" t="s">
        <v>75</v>
      </c>
      <c r="BJ1398" s="245"/>
      <c r="BK1398" s="123"/>
      <c r="BL1398" s="242" t="s">
        <v>91</v>
      </c>
      <c r="BM1398" s="243"/>
      <c r="BN1398" s="244" t="s">
        <v>90</v>
      </c>
      <c r="BO1398" s="245"/>
      <c r="BP1398" s="123"/>
      <c r="BQ1398" s="35" t="s">
        <v>166</v>
      </c>
      <c r="BS1398" s="66" t="s">
        <v>121</v>
      </c>
      <c r="BT1398" s="65"/>
      <c r="BU1398" s="28"/>
      <c r="BV1398" s="28"/>
      <c r="BW1398" s="28"/>
      <c r="BX1398" s="28"/>
    </row>
    <row r="1399" spans="2:76" ht="18.649999999999999" customHeight="1" thickTop="1" thickBot="1">
      <c r="D1399" s="15">
        <v>0</v>
      </c>
      <c r="E1399" s="145">
        <f t="shared" ref="E1399" si="13947">(1/$E$8)*SIN($B1396*$F$8)</f>
        <v>0.32135162163385506</v>
      </c>
      <c r="F1399" s="15">
        <f t="shared" ref="F1399" si="13948">COS($F$8*$B1396)</f>
        <v>0.2657032507509548</v>
      </c>
      <c r="G1399" s="37">
        <v>0</v>
      </c>
      <c r="I1399" s="21">
        <v>0</v>
      </c>
      <c r="J1399" s="24">
        <f t="shared" ref="J1399" si="13949">(TAN($K$8*$B1396))/$J$8</f>
        <v>-7.3041016764171546E-2</v>
      </c>
      <c r="K1399" s="22">
        <v>1</v>
      </c>
      <c r="L1399" s="23">
        <v>0</v>
      </c>
      <c r="N1399" s="21">
        <f t="shared" ref="N1399" si="13950">D1399*I1396+F1399*I1399-E1399*J1396-G1399*J1399</f>
        <v>0</v>
      </c>
      <c r="O1399" s="24">
        <f t="shared" ref="O1399" si="13951">(D1399*J1396+E1399*I1396+F1399*J1399+G1399*I1399)</f>
        <v>0.30194438604145968</v>
      </c>
      <c r="P1399" s="22">
        <f t="shared" ref="P1399" si="13952">D1399*K1396+F1399*K1399-E1399*L1396-G1399*L1399</f>
        <v>0.2657032507509548</v>
      </c>
      <c r="Q1399" s="23">
        <f t="shared" ref="Q1399" si="13953">(D1399*L1396+E1399*K1396+F1399*L1399+G1399*K1399)</f>
        <v>0</v>
      </c>
      <c r="S1399" s="15">
        <v>0</v>
      </c>
      <c r="T1399" s="145">
        <f t="shared" ref="T1399" si="13954">(1/$T$8)*SIN($B1396*$U$8)</f>
        <v>0.25470179973569851</v>
      </c>
      <c r="U1399" s="15">
        <f t="shared" ref="U1399" si="13955">COS($U$8*$B1396)</f>
        <v>-0.64509141902722988</v>
      </c>
      <c r="V1399" s="37">
        <v>0</v>
      </c>
      <c r="X1399" s="21">
        <f t="shared" ref="X1399" si="13956">N1399*S1396+P1399*S1399-O1399*T1396-Q1399*T1399</f>
        <v>0</v>
      </c>
      <c r="Y1399" s="24">
        <f t="shared" ref="Y1399" si="13957">(N1399*T1396+O1399*S1396+P1399*T1399+Q1399*S1399)</f>
        <v>-0.12710663629689717</v>
      </c>
      <c r="Z1399" s="22">
        <f t="shared" ref="Z1399" si="13958">N1399*U1396+P1399*U1399-O1399*V1396-Q1399*V1399</f>
        <v>-0.86355489397073393</v>
      </c>
      <c r="AA1399" s="23">
        <f t="shared" ref="AA1399" si="13959">(N1399*V1396+O1399*U1396+P1399*V1399+Q1399*U1399)</f>
        <v>0</v>
      </c>
      <c r="AB1399" s="8"/>
      <c r="AC1399" s="21">
        <v>0</v>
      </c>
      <c r="AD1399" s="24">
        <f t="shared" ref="AD1399" si="13960">(TAN($AE$8*$B1396))/$AD$8</f>
        <v>0.25789173658999903</v>
      </c>
      <c r="AE1399" s="22">
        <v>1</v>
      </c>
      <c r="AF1399" s="23">
        <v>0</v>
      </c>
      <c r="AH1399" s="21">
        <f t="shared" ref="AH1399" si="13961">X1399*AC1396+Z1399*AC1399-Y1399*AD1396-AA1399*AD1399</f>
        <v>0</v>
      </c>
      <c r="AI1399" s="24">
        <f t="shared" ref="AI1399" si="13962">(X1399*AD1396+Y1399*AC1396+Z1399*AD1399+AA1399*AC1399)</f>
        <v>-0.34981030754380221</v>
      </c>
      <c r="AJ1399" s="22">
        <f t="shared" ref="AJ1399" si="13963">X1399*AE1396+Z1399*AE1399-Y1399*AF1396-AA1399*AF1399</f>
        <v>-0.86355489397073393</v>
      </c>
      <c r="AK1399" s="23">
        <f t="shared" ref="AK1399" si="13964">(X1399*AF1396+Y1399*AE1396+Z1399*AF1399+AA1399*AE1399)</f>
        <v>0</v>
      </c>
      <c r="AL1399" s="8"/>
      <c r="AM1399" s="15">
        <v>0</v>
      </c>
      <c r="AN1399" s="85">
        <f t="shared" ref="AN1399" si="13965">(1/$AN$8)*SIN($B1396*$AO$8)</f>
        <v>0.25470179973569851</v>
      </c>
      <c r="AO1399" s="25">
        <f t="shared" ref="AO1399" si="13966">COS($AO$8*$B1396)</f>
        <v>-0.64509141902722988</v>
      </c>
      <c r="AP1399" s="37">
        <v>0</v>
      </c>
      <c r="AR1399" s="21">
        <f t="shared" ref="AR1399" si="13967">AH1399*AM1396+AJ1399*AM1399-AI1399*AN1396-AK1399*AN1399</f>
        <v>0</v>
      </c>
      <c r="AS1399" s="24">
        <f t="shared" ref="AS1399" si="13968">(AH1399*AN1396+AI1399*AM1396+AJ1399*AN1399+AK1399*AM1399)</f>
        <v>5.7106420188668405E-3</v>
      </c>
      <c r="AT1399" s="22">
        <f t="shared" ref="AT1399" si="13969">AH1399*AO1396+AJ1399*AO1399-AI1399*AP1396-AK1399*AP1399</f>
        <v>1.3589476860370313</v>
      </c>
      <c r="AU1399" s="23">
        <f t="shared" ref="AU1399" si="13970">(AH1399*AP1396+AI1399*AO1396+AJ1399*AP1399+AK1399*AO1399)</f>
        <v>0</v>
      </c>
      <c r="AV1399" s="8"/>
      <c r="AW1399" s="21">
        <v>0</v>
      </c>
      <c r="AX1399" s="24">
        <f t="shared" ref="AX1399" si="13971">(TAN($AY$8*$B1396))/$AX$8</f>
        <v>-7.3041016764171546E-2</v>
      </c>
      <c r="AY1399" s="22">
        <v>1</v>
      </c>
      <c r="AZ1399" s="23">
        <v>0</v>
      </c>
      <c r="BB1399" s="21">
        <f t="shared" ref="BB1399" si="13972">AR1399*AW1396+AT1399*AW1399-AS1399*AX1396-AU1399*AX1399</f>
        <v>0</v>
      </c>
      <c r="BC1399" s="24">
        <f t="shared" ref="BC1399" si="13973">(AR1399*AX1396+AS1399*AW1396+AT1399*AX1399+AU1399*AW1399)</f>
        <v>-9.3548278698596096E-2</v>
      </c>
      <c r="BD1399" s="22">
        <f t="shared" ref="BD1399" si="13974">AR1399*AY1396+AT1399*AY1399-AS1399*AZ1396-AU1399*AZ1399</f>
        <v>1.3589476860370313</v>
      </c>
      <c r="BE1399" s="23">
        <f t="shared" ref="BE1399" si="13975">(AR1399*AZ1396+AS1399*AY1396+AT1399*AZ1399+AU1399*AY1399)</f>
        <v>0</v>
      </c>
      <c r="BF1399" s="8"/>
      <c r="BG1399" s="15">
        <v>0</v>
      </c>
      <c r="BH1399" s="85">
        <f t="shared" ref="BH1399" si="13976">(1/$BH$8)*SIN($B1396*$BI$8)</f>
        <v>0.32135534800317711</v>
      </c>
      <c r="BI1399" s="25">
        <f t="shared" ref="BI1399" si="13977">COS($BI$8*$B1396)</f>
        <v>0.26566268610366134</v>
      </c>
      <c r="BJ1399" s="37">
        <v>0</v>
      </c>
      <c r="BL1399" s="21">
        <f t="shared" ref="BL1399" si="13978">BB1399*BG1396+BD1399*BG1399-BC1399*BH1396-BE1399*BH1399</f>
        <v>0</v>
      </c>
      <c r="BM1399" s="24">
        <f t="shared" ref="BM1399" si="13979">(BB1399*BH1396+BC1399*BG1396+BD1399*BH1399+BE1399*BG1399)</f>
        <v>0.4118528195650995</v>
      </c>
      <c r="BN1399" s="22">
        <f t="shared" ref="BN1399" si="13980">BB1399*BI1396+BD1399*BI1399-BC1399*BJ1396-BE1399*BJ1399</f>
        <v>0.63158184945352269</v>
      </c>
      <c r="BO1399" s="23">
        <f t="shared" ref="BO1399" si="13981">(BB1399*BJ1396+BC1399*BI1396+BD1399*BJ1399+BE1399*BI1399)</f>
        <v>0</v>
      </c>
      <c r="BQ1399" s="38">
        <f t="shared" ref="BQ1399" si="13982">(180/PI())*ATAN(-1*(($BL$8*BM1396+BO1396+$BL$8*BM1399+BO1399)/($BL$8*BL1396+BN1396+$BL$8*BL1399+BN1399)))</f>
        <v>-55.97946781014204</v>
      </c>
      <c r="BS1399" s="67">
        <f t="shared" ref="BS1399" si="13983">20*LOG(((($BL$8*BL1396+BN1396-$BL$8*BL1399-BN1399)^2+($BL$8*BM1396+BO1396-$BL$8*BM1399-BO1399)^2)/(($BL$8*BL1396+BN1396+$BL$8*BL1399+BN1399)^2+($BL$8*BM1396+BO1396+$BL$8*BM1399+BO1399)^2))^0.5)</f>
        <v>-6.6695590940805003</v>
      </c>
      <c r="BT1399" s="65"/>
      <c r="BU1399" s="28"/>
      <c r="BV1399" s="28"/>
      <c r="BW1399" s="28"/>
      <c r="BX1399" s="28"/>
    </row>
    <row r="1400" spans="2:76" ht="18.649999999999999" customHeight="1">
      <c r="BS1400" s="32"/>
    </row>
    <row r="1401" spans="2:76" ht="18.649999999999999" customHeight="1" thickBot="1">
      <c r="D1401" s="8"/>
      <c r="E1401" s="8" t="s">
        <v>93</v>
      </c>
      <c r="F1401" s="8"/>
      <c r="G1401" s="8"/>
      <c r="H1401" s="8"/>
      <c r="I1401" s="8"/>
      <c r="J1401" s="8" t="s">
        <v>94</v>
      </c>
      <c r="K1401" s="8"/>
      <c r="L1401" s="8"/>
      <c r="M1401" s="8"/>
      <c r="N1401" s="8"/>
      <c r="O1401" s="8" t="s">
        <v>95</v>
      </c>
      <c r="P1401" s="8"/>
      <c r="Q1401" s="8"/>
      <c r="R1401" s="8"/>
      <c r="S1401" s="8"/>
      <c r="T1401" s="8" t="s">
        <v>96</v>
      </c>
      <c r="U1401" s="8"/>
      <c r="V1401" s="8"/>
      <c r="W1401" s="8"/>
      <c r="X1401" s="8"/>
      <c r="Y1401" s="8" t="s">
        <v>97</v>
      </c>
      <c r="Z1401" s="8"/>
      <c r="AA1401" s="8"/>
      <c r="AB1401" s="8"/>
      <c r="AC1401" s="8"/>
      <c r="AD1401" s="8" t="s">
        <v>98</v>
      </c>
      <c r="AE1401" s="8"/>
      <c r="AF1401" s="8"/>
      <c r="AG1401" s="8"/>
      <c r="AH1401" s="8"/>
      <c r="AI1401" s="8" t="s">
        <v>99</v>
      </c>
      <c r="AJ1401" s="8"/>
      <c r="AK1401" s="8"/>
      <c r="AL1401" s="8"/>
      <c r="AM1401" s="8"/>
      <c r="AN1401" s="8" t="s">
        <v>96</v>
      </c>
      <c r="AO1401" s="8"/>
      <c r="AP1401" s="8"/>
      <c r="AQ1401" s="8"/>
      <c r="AR1401" s="8"/>
      <c r="AS1401" s="8" t="s">
        <v>100</v>
      </c>
      <c r="AT1401" s="8"/>
      <c r="AU1401" s="8"/>
      <c r="AV1401" s="8"/>
      <c r="AW1401" s="8"/>
      <c r="AX1401" s="8" t="s">
        <v>94</v>
      </c>
      <c r="AY1401" s="8"/>
      <c r="AZ1401" s="8"/>
      <c r="BA1401" s="8"/>
      <c r="BB1401" s="8"/>
      <c r="BC1401" s="8" t="s">
        <v>101</v>
      </c>
      <c r="BD1401" s="8"/>
      <c r="BE1401" s="8"/>
      <c r="BF1401" s="8"/>
      <c r="BG1401" s="8"/>
      <c r="BH1401" s="8" t="s">
        <v>96</v>
      </c>
      <c r="BI1401" s="8"/>
      <c r="BJ1401" s="8"/>
      <c r="BK1401" s="8"/>
      <c r="BL1401" s="8"/>
      <c r="BM1401" s="8" t="s">
        <v>102</v>
      </c>
      <c r="BN1401" s="8"/>
      <c r="BO1401" s="8"/>
      <c r="BP1401" s="8"/>
    </row>
    <row r="1402" spans="2:76" ht="18.649999999999999" customHeight="1" thickBot="1">
      <c r="B1402" s="16"/>
      <c r="D1402" s="250" t="s">
        <v>22</v>
      </c>
      <c r="E1402" s="251"/>
      <c r="F1402" s="252" t="s">
        <v>23</v>
      </c>
      <c r="G1402" s="253"/>
      <c r="H1402" s="123"/>
      <c r="I1402" s="242" t="s">
        <v>1</v>
      </c>
      <c r="J1402" s="243"/>
      <c r="K1402" s="244" t="s">
        <v>2</v>
      </c>
      <c r="L1402" s="245"/>
      <c r="M1402" s="123"/>
      <c r="N1402" s="242" t="s">
        <v>43</v>
      </c>
      <c r="O1402" s="243"/>
      <c r="P1402" s="244" t="s">
        <v>44</v>
      </c>
      <c r="Q1402" s="245"/>
      <c r="R1402" s="123"/>
      <c r="S1402" s="242" t="s">
        <v>32</v>
      </c>
      <c r="T1402" s="243"/>
      <c r="U1402" s="244" t="s">
        <v>33</v>
      </c>
      <c r="V1402" s="245"/>
      <c r="W1402" s="123"/>
      <c r="X1402" s="242" t="s">
        <v>45</v>
      </c>
      <c r="Y1402" s="243"/>
      <c r="Z1402" s="244" t="s">
        <v>46</v>
      </c>
      <c r="AA1402" s="245"/>
      <c r="AB1402" s="127"/>
      <c r="AC1402" s="242" t="s">
        <v>62</v>
      </c>
      <c r="AD1402" s="243"/>
      <c r="AE1402" s="244" t="s">
        <v>3</v>
      </c>
      <c r="AF1402" s="245"/>
      <c r="AG1402" s="123"/>
      <c r="AH1402" s="242" t="s">
        <v>76</v>
      </c>
      <c r="AI1402" s="243"/>
      <c r="AJ1402" s="244" t="s">
        <v>77</v>
      </c>
      <c r="AK1402" s="245"/>
      <c r="AL1402" s="127"/>
      <c r="AM1402" s="242" t="s">
        <v>64</v>
      </c>
      <c r="AN1402" s="243"/>
      <c r="AO1402" s="244" t="s">
        <v>65</v>
      </c>
      <c r="AP1402" s="245"/>
      <c r="AQ1402" s="123"/>
      <c r="AR1402" s="242" t="s">
        <v>80</v>
      </c>
      <c r="AS1402" s="243"/>
      <c r="AT1402" s="244" t="s">
        <v>81</v>
      </c>
      <c r="AU1402" s="245"/>
      <c r="AV1402" s="127"/>
      <c r="AW1402" s="242" t="s">
        <v>68</v>
      </c>
      <c r="AX1402" s="243"/>
      <c r="AY1402" s="244" t="s">
        <v>69</v>
      </c>
      <c r="AZ1402" s="245"/>
      <c r="BA1402" s="123"/>
      <c r="BB1402" s="246" t="s">
        <v>84</v>
      </c>
      <c r="BC1402" s="247"/>
      <c r="BD1402" s="248" t="s">
        <v>85</v>
      </c>
      <c r="BE1402" s="249"/>
      <c r="BF1402" s="127"/>
      <c r="BG1402" s="242" t="s">
        <v>72</v>
      </c>
      <c r="BH1402" s="243"/>
      <c r="BI1402" s="244" t="s">
        <v>73</v>
      </c>
      <c r="BJ1402" s="245"/>
      <c r="BK1402" s="123"/>
      <c r="BL1402" s="242" t="s">
        <v>88</v>
      </c>
      <c r="BM1402" s="243"/>
      <c r="BN1402" s="244" t="s">
        <v>89</v>
      </c>
      <c r="BO1402" s="245"/>
      <c r="BP1402" s="123"/>
      <c r="BQ1402" s="19" t="s">
        <v>165</v>
      </c>
      <c r="BS1402" s="63" t="s">
        <v>120</v>
      </c>
      <c r="BT1402" s="4"/>
      <c r="BU1402" s="28"/>
      <c r="BV1402" s="28"/>
      <c r="BW1402" s="28"/>
      <c r="BX1402" s="28"/>
    </row>
    <row r="1403" spans="2:76" ht="18.649999999999999" customHeight="1" thickTop="1" thickBot="1">
      <c r="B1403" s="39">
        <v>3.94</v>
      </c>
      <c r="D1403" s="25">
        <f t="shared" ref="D1403" si="13984">COS($F$8*$B1403)</f>
        <v>0.25929403175331189</v>
      </c>
      <c r="E1403" s="26">
        <v>0</v>
      </c>
      <c r="F1403" s="10">
        <v>0</v>
      </c>
      <c r="G1403" s="85">
        <f t="shared" ref="G1403" si="13985">$E$8*SIN($B1403*$F$8)</f>
        <v>2.8973952864381505</v>
      </c>
      <c r="I1403" s="21">
        <v>1</v>
      </c>
      <c r="J1403" s="24">
        <v>0</v>
      </c>
      <c r="K1403" s="22">
        <v>0</v>
      </c>
      <c r="L1403" s="23">
        <v>0</v>
      </c>
      <c r="N1403" s="21">
        <f t="shared" ref="N1403" si="13986">D1403*I1403+F1403*I1406-E1403*J1403-G1403*J1406</f>
        <v>0.40553392771983565</v>
      </c>
      <c r="O1403" s="24">
        <f t="shared" ref="O1403" si="13987">(D1403*J1403+E1403*I1403+F1403*J1406+G1403*I1406)</f>
        <v>0</v>
      </c>
      <c r="P1403" s="22">
        <f t="shared" ref="P1403" si="13988">D1403*K1403+F1403*K1406-E1403*L1403-G1403*L1406</f>
        <v>0</v>
      </c>
      <c r="Q1403" s="23">
        <f t="shared" ref="Q1403" si="13989">(D1403*L1403+E1403*K1403+F1403*L1406+G1403*K1406)</f>
        <v>2.8973952864381505</v>
      </c>
      <c r="S1403" s="25">
        <f t="shared" ref="S1403" si="13990">COS($U$8*$B1403)</f>
        <v>-0.65390503098548003</v>
      </c>
      <c r="T1403" s="26">
        <v>0</v>
      </c>
      <c r="U1403" s="10">
        <v>0</v>
      </c>
      <c r="V1403" s="85">
        <f t="shared" ref="V1403" si="13991">$T$8*SIN($B1403*$U$8)</f>
        <v>2.2697299165466593</v>
      </c>
      <c r="X1403" s="21">
        <f t="shared" ref="X1403" si="13992">N1403*S1403+P1403*S1406-O1403*T1403-Q1403*T1406</f>
        <v>-0.99588120464796326</v>
      </c>
      <c r="Y1403" s="24">
        <f t="shared" ref="Y1403" si="13993">(N1403*T1403+O1403*S1403+P1403*T1406+Q1403*S1406)</f>
        <v>0</v>
      </c>
      <c r="Z1403" s="22">
        <f t="shared" ref="Z1403" si="13994">N1403*U1403+P1403*U1406-O1403*V1403-Q1403*V1406</f>
        <v>0</v>
      </c>
      <c r="AA1403" s="23">
        <f t="shared" ref="AA1403" si="13995">(N1403*V1403+O1403*U1403+P1403*V1406+Q1403*U1406)</f>
        <v>-0.97416886663514102</v>
      </c>
      <c r="AB1403" s="8"/>
      <c r="AC1403" s="21">
        <v>1</v>
      </c>
      <c r="AD1403" s="24">
        <v>0</v>
      </c>
      <c r="AE1403" s="22">
        <v>0</v>
      </c>
      <c r="AF1403" s="23">
        <v>0</v>
      </c>
      <c r="AH1403" s="21">
        <f t="shared" ref="AH1403" si="13996">X1403*AC1403+Z1403*AC1406-Y1403*AD1403-AA1403*AD1406</f>
        <v>-0.72023126522808356</v>
      </c>
      <c r="AI1403" s="24">
        <f t="shared" ref="AI1403" si="13997">(X1403*AD1403+Y1403*AC1403+Z1403*AD1406+AA1403*AC1406)</f>
        <v>0</v>
      </c>
      <c r="AJ1403" s="22">
        <f t="shared" ref="AJ1403" si="13998">X1403*AE1403+Z1403*AE1406-Y1403*AF1403-AA1403*AF1406</f>
        <v>0</v>
      </c>
      <c r="AK1403" s="23">
        <f t="shared" ref="AK1403" si="13999">(X1403*AF1403+Y1403*AE1403+Z1403*AF1406+AA1403*AE1406)</f>
        <v>-0.97416886663514102</v>
      </c>
      <c r="AL1403" s="8"/>
      <c r="AM1403" s="25">
        <f t="shared" ref="AM1403" si="14000">COS($AO$8*$B1403)</f>
        <v>-0.65390503098548003</v>
      </c>
      <c r="AN1403" s="26">
        <v>0</v>
      </c>
      <c r="AO1403" s="10">
        <v>0</v>
      </c>
      <c r="AP1403" s="85">
        <f t="shared" ref="AP1403" si="14001">$AN$8*SIN($B1403*$AO$8)</f>
        <v>2.2697299165466593</v>
      </c>
      <c r="AR1403" s="21">
        <f t="shared" ref="AR1403" si="14002">AH1403*AM1403+AJ1403*AM1406-AI1403*AN1403-AK1403*AN1406</f>
        <v>0.71664065006902944</v>
      </c>
      <c r="AS1403" s="24">
        <f t="shared" ref="AS1403" si="14003">(AH1403*AN1403+AI1403*AM1403+AJ1403*AN1406+AK1403*AM1406)</f>
        <v>0</v>
      </c>
      <c r="AT1403" s="22">
        <f t="shared" ref="AT1403" si="14004">AH1403*AO1403+AJ1403*AO1406-AI1403*AP1403-AK1403*AP1406</f>
        <v>0</v>
      </c>
      <c r="AU1403" s="23">
        <f t="shared" ref="AU1403" si="14005">(AH1403*AP1403+AI1403*AO1403+AJ1403*AP1406+AK1403*AO1406)</f>
        <v>-0.99771652659829102</v>
      </c>
      <c r="AV1403" s="8"/>
      <c r="AW1403" s="21">
        <v>1</v>
      </c>
      <c r="AX1403" s="24">
        <v>0</v>
      </c>
      <c r="AY1403" s="22">
        <v>0</v>
      </c>
      <c r="AZ1403" s="23">
        <v>0</v>
      </c>
      <c r="BB1403" s="21">
        <f t="shared" ref="BB1403" si="14006">AR1403*AW1403+AT1403*AW1406-AS1403*AX1403-AU1403*AX1406</f>
        <v>0.66628301963566816</v>
      </c>
      <c r="BC1403" s="24">
        <f t="shared" ref="BC1403" si="14007">(AR1403*AX1403+AS1403*AW1403+AT1403*AX1406+AU1403*AW1406)</f>
        <v>0</v>
      </c>
      <c r="BD1403" s="22">
        <f t="shared" ref="BD1403" si="14008">AR1403*AY1403+AT1403*AY1406-AS1403*AZ1403-AU1403*AZ1406</f>
        <v>0</v>
      </c>
      <c r="BE1403" s="23">
        <f t="shared" ref="BE1403" si="14009">(AR1403*AZ1403+AS1403*AY1403+AT1403*AZ1406+AU1403*AY1406)</f>
        <v>-0.99771652659829102</v>
      </c>
      <c r="BF1403" s="8"/>
      <c r="BG1403" s="25">
        <f t="shared" ref="BG1403" si="14010">COS($BI$8*$B1403)</f>
        <v>0.25925318641003969</v>
      </c>
      <c r="BH1403" s="26">
        <v>0</v>
      </c>
      <c r="BI1403" s="10">
        <v>0</v>
      </c>
      <c r="BJ1403" s="85">
        <f t="shared" ref="BJ1403" si="14011">$BH$8*SIN($B1403*$BI$8)</f>
        <v>2.8974281816856426</v>
      </c>
      <c r="BL1403" s="21">
        <f t="shared" ref="BL1403" si="14012">BB1403*BG1403+BD1403*BG1406-BC1403*BH1403-BE1403*BH1406</f>
        <v>0.49393732716916128</v>
      </c>
      <c r="BM1403" s="24">
        <f t="shared" ref="BM1403" si="14013">(BB1403*BH1403+BC1403*BG1403+BD1403*BH1406+BE1403*BG1406)</f>
        <v>0</v>
      </c>
      <c r="BN1403" s="22">
        <f t="shared" ref="BN1403" si="14014">BB1403*BI1403+BD1403*BI1406-BC1403*BJ1403-BE1403*BJ1406</f>
        <v>0</v>
      </c>
      <c r="BO1403" s="23">
        <f t="shared" ref="BO1403" si="14015">(BB1403*BJ1403+BC1403*BI1403+BD1403*BJ1406+BE1403*BI1406)</f>
        <v>1.6718460094164294</v>
      </c>
      <c r="BQ1403" s="27">
        <f t="shared" ref="BQ1403" si="14016">20*LOG((2*$BL$8)/(($BL$8*BL1403+BN1403+$BL$8*BL1406+BN1406)^2+($BL$8*BM1403+BO1403+$BL$8*BM1406+BO1406)^2)^0.5)</f>
        <v>-1.3731351318353269</v>
      </c>
      <c r="BS1403" s="64">
        <f t="shared" ref="BS1403" si="14017">((BL1403^2+BM1403^2)/(BL1406^2+BM1406^2))^0.5</f>
        <v>1.0922494745171532</v>
      </c>
      <c r="BT1403" s="4"/>
      <c r="BU1403" s="28"/>
      <c r="BV1403" s="28"/>
      <c r="BW1403" s="28"/>
      <c r="BX1403" s="28"/>
    </row>
    <row r="1404" spans="2:76" ht="18.649999999999999" customHeight="1" thickBot="1">
      <c r="D1404" s="25"/>
      <c r="E1404" s="10"/>
      <c r="F1404" s="10"/>
      <c r="G1404" s="31"/>
      <c r="I1404" s="29"/>
      <c r="L1404" s="30"/>
      <c r="N1404" s="29"/>
      <c r="Q1404" s="30"/>
      <c r="S1404" s="29"/>
      <c r="V1404" s="30"/>
      <c r="X1404" s="29"/>
      <c r="AA1404" s="30"/>
      <c r="AC1404" s="29"/>
      <c r="AF1404" s="30"/>
      <c r="AH1404" s="29"/>
      <c r="AK1404" s="30"/>
      <c r="AM1404" s="29"/>
      <c r="AP1404" s="30"/>
      <c r="AR1404" s="29"/>
      <c r="AU1404" s="30"/>
      <c r="AW1404" s="29"/>
      <c r="AZ1404" s="30"/>
      <c r="BB1404" s="29"/>
      <c r="BE1404" s="30"/>
      <c r="BG1404" s="29"/>
      <c r="BJ1404" s="30"/>
      <c r="BL1404" s="29"/>
      <c r="BO1404" s="30"/>
      <c r="BS1404" s="65"/>
      <c r="BT1404" s="65"/>
      <c r="BU1404" s="28"/>
      <c r="BV1404" s="28"/>
      <c r="BW1404" s="28"/>
      <c r="BX1404" s="28"/>
    </row>
    <row r="1405" spans="2:76" ht="18.649999999999999" customHeight="1" thickBot="1">
      <c r="D1405" s="254" t="s">
        <v>24</v>
      </c>
      <c r="E1405" s="255"/>
      <c r="F1405" s="256" t="s">
        <v>25</v>
      </c>
      <c r="G1405" s="257"/>
      <c r="H1405" s="123"/>
      <c r="I1405" s="242" t="s">
        <v>4</v>
      </c>
      <c r="J1405" s="243"/>
      <c r="K1405" s="244" t="s">
        <v>5</v>
      </c>
      <c r="L1405" s="245"/>
      <c r="M1405" s="123"/>
      <c r="N1405" s="242" t="s">
        <v>6</v>
      </c>
      <c r="O1405" s="243"/>
      <c r="P1405" s="244" t="s">
        <v>7</v>
      </c>
      <c r="Q1405" s="245"/>
      <c r="R1405" s="123"/>
      <c r="S1405" s="242" t="s">
        <v>34</v>
      </c>
      <c r="T1405" s="243"/>
      <c r="U1405" s="244" t="s">
        <v>35</v>
      </c>
      <c r="V1405" s="245"/>
      <c r="W1405" s="123"/>
      <c r="X1405" s="242" t="s">
        <v>47</v>
      </c>
      <c r="Y1405" s="243"/>
      <c r="Z1405" s="244" t="s">
        <v>48</v>
      </c>
      <c r="AA1405" s="245"/>
      <c r="AB1405" s="127"/>
      <c r="AC1405" s="242" t="s">
        <v>63</v>
      </c>
      <c r="AD1405" s="243"/>
      <c r="AE1405" s="244" t="s">
        <v>8</v>
      </c>
      <c r="AF1405" s="245"/>
      <c r="AG1405" s="123"/>
      <c r="AH1405" s="242" t="s">
        <v>78</v>
      </c>
      <c r="AI1405" s="243"/>
      <c r="AJ1405" s="244" t="s">
        <v>79</v>
      </c>
      <c r="AK1405" s="245"/>
      <c r="AL1405" s="127"/>
      <c r="AM1405" s="242" t="s">
        <v>67</v>
      </c>
      <c r="AN1405" s="243"/>
      <c r="AO1405" s="244" t="s">
        <v>66</v>
      </c>
      <c r="AP1405" s="245"/>
      <c r="AQ1405" s="123"/>
      <c r="AR1405" s="242" t="s">
        <v>83</v>
      </c>
      <c r="AS1405" s="243"/>
      <c r="AT1405" s="244" t="s">
        <v>82</v>
      </c>
      <c r="AU1405" s="245"/>
      <c r="AV1405" s="127"/>
      <c r="AW1405" s="242" t="s">
        <v>71</v>
      </c>
      <c r="AX1405" s="243"/>
      <c r="AY1405" s="244" t="s">
        <v>70</v>
      </c>
      <c r="AZ1405" s="245"/>
      <c r="BA1405" s="123"/>
      <c r="BB1405" s="124" t="s">
        <v>87</v>
      </c>
      <c r="BC1405" s="125"/>
      <c r="BD1405" s="122" t="s">
        <v>86</v>
      </c>
      <c r="BE1405" s="126"/>
      <c r="BF1405" s="127"/>
      <c r="BG1405" s="242" t="s">
        <v>74</v>
      </c>
      <c r="BH1405" s="243"/>
      <c r="BI1405" s="244" t="s">
        <v>75</v>
      </c>
      <c r="BJ1405" s="245"/>
      <c r="BK1405" s="123"/>
      <c r="BL1405" s="242" t="s">
        <v>91</v>
      </c>
      <c r="BM1405" s="243"/>
      <c r="BN1405" s="244" t="s">
        <v>90</v>
      </c>
      <c r="BO1405" s="245"/>
      <c r="BP1405" s="123"/>
      <c r="BQ1405" s="35" t="s">
        <v>166</v>
      </c>
      <c r="BS1405" s="66" t="s">
        <v>121</v>
      </c>
      <c r="BT1405" s="65"/>
      <c r="BU1405" s="28"/>
      <c r="BV1405" s="28"/>
      <c r="BW1405" s="28"/>
      <c r="BX1405" s="28"/>
    </row>
    <row r="1406" spans="2:76" ht="18.649999999999999" customHeight="1" thickTop="1" thickBot="1">
      <c r="D1406" s="15">
        <v>0</v>
      </c>
      <c r="E1406" s="145">
        <f t="shared" ref="E1406" si="14018">(1/$E$8)*SIN($B1403*$F$8)</f>
        <v>0.32193280960423892</v>
      </c>
      <c r="F1406" s="15">
        <f t="shared" ref="F1406" si="14019">COS($F$8*$B1403)</f>
        <v>0.25929403175331189</v>
      </c>
      <c r="G1406" s="37">
        <v>0</v>
      </c>
      <c r="I1406" s="21">
        <v>0</v>
      </c>
      <c r="J1406" s="24">
        <f t="shared" ref="J1406" si="14020">(TAN($K$8*$B1403))/$J$8</f>
        <v>-5.0472883921303176E-2</v>
      </c>
      <c r="K1406" s="22">
        <v>1</v>
      </c>
      <c r="L1406" s="23">
        <v>0</v>
      </c>
      <c r="N1406" s="21">
        <f t="shared" ref="N1406" si="14021">D1406*I1403+F1406*I1406-E1406*J1403-G1406*J1406</f>
        <v>0</v>
      </c>
      <c r="O1406" s="24">
        <f t="shared" ref="O1406" si="14022">(D1406*J1403+E1406*I1403+F1406*J1406+G1406*I1406)</f>
        <v>0.30884549203806733</v>
      </c>
      <c r="P1406" s="22">
        <f t="shared" ref="P1406" si="14023">D1406*K1403+F1406*K1406-E1406*L1403-G1406*L1406</f>
        <v>0.25929403175331189</v>
      </c>
      <c r="Q1406" s="23">
        <f t="shared" ref="Q1406" si="14024">(D1406*L1403+E1406*K1403+F1406*L1406+G1406*K1406)</f>
        <v>0</v>
      </c>
      <c r="S1406" s="15">
        <v>0</v>
      </c>
      <c r="T1406" s="145">
        <f t="shared" ref="T1406" si="14025">(1/$T$8)*SIN($B1403*$U$8)</f>
        <v>0.25219221294962879</v>
      </c>
      <c r="U1406" s="15">
        <f t="shared" ref="U1406" si="14026">COS($U$8*$B1403)</f>
        <v>-0.65390503098548003</v>
      </c>
      <c r="V1406" s="37">
        <v>0</v>
      </c>
      <c r="X1406" s="21">
        <f t="shared" ref="X1406" si="14027">N1406*S1403+P1406*S1406-O1406*T1403-Q1406*T1406</f>
        <v>0</v>
      </c>
      <c r="Y1406" s="24">
        <f t="shared" ref="Y1406" si="14028">(N1406*T1403+O1406*S1403+P1406*T1406+Q1406*S1406)</f>
        <v>-0.13656368536837921</v>
      </c>
      <c r="Z1406" s="22">
        <f t="shared" ref="Z1406" si="14029">N1406*U1403+P1406*U1406-O1406*V1403-Q1406*V1406</f>
        <v>-0.87054952473737401</v>
      </c>
      <c r="AA1406" s="23">
        <f t="shared" ref="AA1406" si="14030">(N1406*V1403+O1406*U1403+P1406*V1406+Q1406*U1406)</f>
        <v>0</v>
      </c>
      <c r="AB1406" s="8"/>
      <c r="AC1406" s="21">
        <v>0</v>
      </c>
      <c r="AD1406" s="24">
        <f t="shared" ref="AD1406" si="14031">(TAN($AE$8*$B1403))/$AD$8</f>
        <v>0.28295909350090109</v>
      </c>
      <c r="AE1406" s="22">
        <v>1</v>
      </c>
      <c r="AF1406" s="23">
        <v>0</v>
      </c>
      <c r="AH1406" s="21">
        <f t="shared" ref="AH1406" si="14032">X1406*AC1403+Z1406*AC1406-Y1406*AD1403-AA1406*AD1406</f>
        <v>0</v>
      </c>
      <c r="AI1406" s="24">
        <f t="shared" ref="AI1406" si="14033">(X1406*AD1403+Y1406*AC1403+Z1406*AD1406+AA1406*AC1406)</f>
        <v>-0.38289358973570686</v>
      </c>
      <c r="AJ1406" s="22">
        <f t="shared" ref="AJ1406" si="14034">X1406*AE1403+Z1406*AE1406-Y1406*AF1403-AA1406*AF1406</f>
        <v>-0.87054952473737401</v>
      </c>
      <c r="AK1406" s="23">
        <f t="shared" ref="AK1406" si="14035">(X1406*AF1403+Y1406*AE1403+Z1406*AF1406+AA1406*AE1406)</f>
        <v>0</v>
      </c>
      <c r="AL1406" s="8"/>
      <c r="AM1406" s="15">
        <v>0</v>
      </c>
      <c r="AN1406" s="85">
        <f t="shared" ref="AN1406" si="14036">(1/$AN$8)*SIN($B1403*$AO$8)</f>
        <v>0.25219221294962879</v>
      </c>
      <c r="AO1406" s="25">
        <f t="shared" ref="AO1406" si="14037">COS($AO$8*$B1403)</f>
        <v>-0.65390503098548003</v>
      </c>
      <c r="AP1406" s="37">
        <v>0</v>
      </c>
      <c r="AR1406" s="21">
        <f t="shared" ref="AR1406" si="14038">AH1406*AM1403+AJ1406*AM1406-AI1406*AN1403-AK1406*AN1406</f>
        <v>0</v>
      </c>
      <c r="AS1406" s="24">
        <f t="shared" ref="AS1406" si="14039">(AH1406*AN1403+AI1406*AM1403+AJ1406*AN1406+AK1406*AM1406)</f>
        <v>3.0830233534503121E-2</v>
      </c>
      <c r="AT1406" s="22">
        <f t="shared" ref="AT1406" si="14040">AH1406*AO1403+AJ1406*AO1406-AI1406*AP1403-AK1406*AP1406</f>
        <v>1.4383217494248641</v>
      </c>
      <c r="AU1406" s="23">
        <f t="shared" ref="AU1406" si="14041">(AH1406*AP1403+AI1406*AO1403+AJ1406*AP1406+AK1406*AO1406)</f>
        <v>0</v>
      </c>
      <c r="AV1406" s="8"/>
      <c r="AW1406" s="21">
        <v>0</v>
      </c>
      <c r="AX1406" s="24">
        <f t="shared" ref="AX1406" si="14042">(TAN($AY$8*$B1403))/$AX$8</f>
        <v>-5.0472883921303176E-2</v>
      </c>
      <c r="AY1406" s="22">
        <v>1</v>
      </c>
      <c r="AZ1406" s="23">
        <v>0</v>
      </c>
      <c r="BB1406" s="21">
        <f t="shared" ref="BB1406" si="14043">AR1406*AW1403+AT1406*AW1406-AS1406*AX1403-AU1406*AX1406</f>
        <v>0</v>
      </c>
      <c r="BC1406" s="24">
        <f t="shared" ref="BC1406" si="14044">(AR1406*AX1403+AS1406*AW1403+AT1406*AX1406+AU1406*AW1406)</f>
        <v>-4.1766013165703761E-2</v>
      </c>
      <c r="BD1406" s="22">
        <f t="shared" ref="BD1406" si="14045">AR1406*AY1403+AT1406*AY1406-AS1406*AZ1403-AU1406*AZ1406</f>
        <v>1.4383217494248641</v>
      </c>
      <c r="BE1406" s="23">
        <f t="shared" ref="BE1406" si="14046">(AR1406*AZ1403+AS1406*AY1403+AT1406*AZ1406+AU1406*AY1406)</f>
        <v>0</v>
      </c>
      <c r="BF1406" s="8"/>
      <c r="BG1406" s="15">
        <v>0</v>
      </c>
      <c r="BH1406" s="85">
        <f t="shared" ref="BH1406" si="14047">(1/$BH$8)*SIN($B1403*$BI$8)</f>
        <v>0.32193646463173808</v>
      </c>
      <c r="BI1406" s="25">
        <f t="shared" ref="BI1406" si="14048">COS($BI$8*$B1403)</f>
        <v>0.25925318641003969</v>
      </c>
      <c r="BJ1406" s="37">
        <v>0</v>
      </c>
      <c r="BL1406" s="21">
        <f t="shared" ref="BL1406" si="14049">BB1406*BG1403+BD1406*BG1406-BC1406*BH1403-BE1406*BH1406</f>
        <v>0</v>
      </c>
      <c r="BM1406" s="24">
        <f t="shared" ref="BM1406" si="14050">(BB1406*BH1403+BC1406*BG1403+BD1406*BH1406+BE1406*BG1406)</f>
        <v>0.45222024701592506</v>
      </c>
      <c r="BN1406" s="22">
        <f t="shared" ref="BN1406" si="14051">BB1406*BI1403+BD1406*BI1406-BC1406*BJ1403-BE1406*BJ1406</f>
        <v>0.49390352020422235</v>
      </c>
      <c r="BO1406" s="23">
        <f t="shared" ref="BO1406" si="14052">(BB1406*BJ1403+BC1406*BI1403+BD1406*BJ1406+BE1406*BI1406)</f>
        <v>0</v>
      </c>
      <c r="BQ1406" s="38">
        <f t="shared" ref="BQ1406" si="14053">(180/PI())*ATAN(-1*(($BL$8*BM1403+BO1403+$BL$8*BM1406+BO1406)/($BL$8*BL1403+BN1403+$BL$8*BL1406+BN1406)))</f>
        <v>-65.05824474874855</v>
      </c>
      <c r="BS1406" s="67">
        <f t="shared" ref="BS1406" si="14054">20*LOG(((($BL$8*BL1403+BN1403-$BL$8*BL1406-BN1406)^2+($BL$8*BM1403+BO1403-$BL$8*BM1406-BO1406)^2)/(($BL$8*BL1403+BN1403+$BL$8*BL1406+BN1406)^2+($BL$8*BM1403+BO1403+$BL$8*BM1406+BO1406)^2))^0.5)</f>
        <v>-5.6692032521779865</v>
      </c>
      <c r="BT1406" s="65"/>
      <c r="BU1406" s="28"/>
      <c r="BV1406" s="28"/>
      <c r="BW1406" s="28"/>
      <c r="BX1406" s="28"/>
    </row>
    <row r="1407" spans="2:76" ht="18.649999999999999" customHeight="1">
      <c r="BS1407" s="32"/>
    </row>
    <row r="1408" spans="2:76" ht="18.649999999999999" customHeight="1" thickBot="1">
      <c r="D1408" s="8"/>
      <c r="E1408" s="8" t="s">
        <v>93</v>
      </c>
      <c r="F1408" s="8"/>
      <c r="G1408" s="8"/>
      <c r="H1408" s="8"/>
      <c r="I1408" s="8"/>
      <c r="J1408" s="8" t="s">
        <v>94</v>
      </c>
      <c r="K1408" s="8"/>
      <c r="L1408" s="8"/>
      <c r="M1408" s="8"/>
      <c r="N1408" s="8"/>
      <c r="O1408" s="8" t="s">
        <v>95</v>
      </c>
      <c r="P1408" s="8"/>
      <c r="Q1408" s="8"/>
      <c r="R1408" s="8"/>
      <c r="S1408" s="8"/>
      <c r="T1408" s="8" t="s">
        <v>96</v>
      </c>
      <c r="U1408" s="8"/>
      <c r="V1408" s="8"/>
      <c r="W1408" s="8"/>
      <c r="X1408" s="8"/>
      <c r="Y1408" s="8" t="s">
        <v>97</v>
      </c>
      <c r="Z1408" s="8"/>
      <c r="AA1408" s="8"/>
      <c r="AB1408" s="8"/>
      <c r="AC1408" s="8"/>
      <c r="AD1408" s="8" t="s">
        <v>98</v>
      </c>
      <c r="AE1408" s="8"/>
      <c r="AF1408" s="8"/>
      <c r="AG1408" s="8"/>
      <c r="AH1408" s="8"/>
      <c r="AI1408" s="8" t="s">
        <v>99</v>
      </c>
      <c r="AJ1408" s="8"/>
      <c r="AK1408" s="8"/>
      <c r="AL1408" s="8"/>
      <c r="AM1408" s="8"/>
      <c r="AN1408" s="8" t="s">
        <v>96</v>
      </c>
      <c r="AO1408" s="8"/>
      <c r="AP1408" s="8"/>
      <c r="AQ1408" s="8"/>
      <c r="AR1408" s="8"/>
      <c r="AS1408" s="8" t="s">
        <v>100</v>
      </c>
      <c r="AT1408" s="8"/>
      <c r="AU1408" s="8"/>
      <c r="AV1408" s="8"/>
      <c r="AW1408" s="8"/>
      <c r="AX1408" s="8" t="s">
        <v>94</v>
      </c>
      <c r="AY1408" s="8"/>
      <c r="AZ1408" s="8"/>
      <c r="BA1408" s="8"/>
      <c r="BB1408" s="8"/>
      <c r="BC1408" s="8" t="s">
        <v>101</v>
      </c>
      <c r="BD1408" s="8"/>
      <c r="BE1408" s="8"/>
      <c r="BF1408" s="8"/>
      <c r="BG1408" s="8"/>
      <c r="BH1408" s="8" t="s">
        <v>96</v>
      </c>
      <c r="BI1408" s="8"/>
      <c r="BJ1408" s="8"/>
      <c r="BK1408" s="8"/>
      <c r="BL1408" s="8"/>
      <c r="BM1408" s="8" t="s">
        <v>102</v>
      </c>
      <c r="BN1408" s="8"/>
      <c r="BO1408" s="8"/>
      <c r="BP1408" s="8"/>
    </row>
    <row r="1409" spans="2:76" ht="18.649999999999999" customHeight="1" thickBot="1">
      <c r="B1409" s="16"/>
      <c r="D1409" s="250" t="s">
        <v>22</v>
      </c>
      <c r="E1409" s="251"/>
      <c r="F1409" s="252" t="s">
        <v>23</v>
      </c>
      <c r="G1409" s="253"/>
      <c r="H1409" s="123"/>
      <c r="I1409" s="242" t="s">
        <v>1</v>
      </c>
      <c r="J1409" s="243"/>
      <c r="K1409" s="244" t="s">
        <v>2</v>
      </c>
      <c r="L1409" s="245"/>
      <c r="M1409" s="123"/>
      <c r="N1409" s="242" t="s">
        <v>43</v>
      </c>
      <c r="O1409" s="243"/>
      <c r="P1409" s="244" t="s">
        <v>44</v>
      </c>
      <c r="Q1409" s="245"/>
      <c r="R1409" s="123"/>
      <c r="S1409" s="242" t="s">
        <v>32</v>
      </c>
      <c r="T1409" s="243"/>
      <c r="U1409" s="244" t="s">
        <v>33</v>
      </c>
      <c r="V1409" s="245"/>
      <c r="W1409" s="123"/>
      <c r="X1409" s="242" t="s">
        <v>45</v>
      </c>
      <c r="Y1409" s="243"/>
      <c r="Z1409" s="244" t="s">
        <v>46</v>
      </c>
      <c r="AA1409" s="245"/>
      <c r="AB1409" s="127"/>
      <c r="AC1409" s="242" t="s">
        <v>62</v>
      </c>
      <c r="AD1409" s="243"/>
      <c r="AE1409" s="244" t="s">
        <v>3</v>
      </c>
      <c r="AF1409" s="245"/>
      <c r="AG1409" s="123"/>
      <c r="AH1409" s="242" t="s">
        <v>76</v>
      </c>
      <c r="AI1409" s="243"/>
      <c r="AJ1409" s="244" t="s">
        <v>77</v>
      </c>
      <c r="AK1409" s="245"/>
      <c r="AL1409" s="127"/>
      <c r="AM1409" s="242" t="s">
        <v>64</v>
      </c>
      <c r="AN1409" s="243"/>
      <c r="AO1409" s="244" t="s">
        <v>65</v>
      </c>
      <c r="AP1409" s="245"/>
      <c r="AQ1409" s="123"/>
      <c r="AR1409" s="242" t="s">
        <v>80</v>
      </c>
      <c r="AS1409" s="243"/>
      <c r="AT1409" s="244" t="s">
        <v>81</v>
      </c>
      <c r="AU1409" s="245"/>
      <c r="AV1409" s="127"/>
      <c r="AW1409" s="242" t="s">
        <v>68</v>
      </c>
      <c r="AX1409" s="243"/>
      <c r="AY1409" s="244" t="s">
        <v>69</v>
      </c>
      <c r="AZ1409" s="245"/>
      <c r="BA1409" s="123"/>
      <c r="BB1409" s="246" t="s">
        <v>84</v>
      </c>
      <c r="BC1409" s="247"/>
      <c r="BD1409" s="248" t="s">
        <v>85</v>
      </c>
      <c r="BE1409" s="249"/>
      <c r="BF1409" s="127"/>
      <c r="BG1409" s="242" t="s">
        <v>72</v>
      </c>
      <c r="BH1409" s="243"/>
      <c r="BI1409" s="244" t="s">
        <v>73</v>
      </c>
      <c r="BJ1409" s="245"/>
      <c r="BK1409" s="123"/>
      <c r="BL1409" s="242" t="s">
        <v>88</v>
      </c>
      <c r="BM1409" s="243"/>
      <c r="BN1409" s="244" t="s">
        <v>89</v>
      </c>
      <c r="BO1409" s="245"/>
      <c r="BP1409" s="123"/>
      <c r="BQ1409" s="19" t="s">
        <v>165</v>
      </c>
      <c r="BS1409" s="63" t="s">
        <v>120</v>
      </c>
      <c r="BT1409" s="4"/>
      <c r="BU1409" s="28"/>
      <c r="BV1409" s="28"/>
      <c r="BW1409" s="28"/>
      <c r="BX1409" s="28"/>
    </row>
    <row r="1410" spans="2:76" ht="18.649999999999999" customHeight="1" thickTop="1" thickBot="1">
      <c r="B1410" s="39">
        <v>3.96</v>
      </c>
      <c r="D1410" s="25">
        <f t="shared" ref="D1410" si="14055">COS($F$8*$B1410)</f>
        <v>0.25287337319479852</v>
      </c>
      <c r="E1410" s="26">
        <v>0</v>
      </c>
      <c r="F1410" s="10">
        <v>0</v>
      </c>
      <c r="G1410" s="85">
        <f t="shared" ref="G1410" si="14056">$E$8*SIN($B1410*$F$8)</f>
        <v>2.9024981505871383</v>
      </c>
      <c r="I1410" s="21">
        <v>1</v>
      </c>
      <c r="J1410" s="24">
        <v>0</v>
      </c>
      <c r="K1410" s="22">
        <v>0</v>
      </c>
      <c r="L1410" s="23">
        <v>0</v>
      </c>
      <c r="N1410" s="21">
        <f t="shared" ref="N1410" si="14057">D1410*I1410+F1410*I1413-E1410*J1410-G1410*J1413</f>
        <v>0.33393981098775</v>
      </c>
      <c r="O1410" s="24">
        <f t="shared" ref="O1410" si="14058">(D1410*J1410+E1410*I1410+F1410*J1413+G1410*I1413)</f>
        <v>0</v>
      </c>
      <c r="P1410" s="22">
        <f t="shared" ref="P1410" si="14059">D1410*K1410+F1410*K1413-E1410*L1410-G1410*L1413</f>
        <v>0</v>
      </c>
      <c r="Q1410" s="23">
        <f t="shared" ref="Q1410" si="14060">(D1410*L1410+E1410*K1410+F1410*L1413+G1410*K1413)</f>
        <v>2.9024981505871383</v>
      </c>
      <c r="S1410" s="25">
        <f t="shared" ref="S1410" si="14061">COS($U$8*$B1410)</f>
        <v>-0.66263078296361899</v>
      </c>
      <c r="T1410" s="26">
        <v>0</v>
      </c>
      <c r="U1410" s="10">
        <v>0</v>
      </c>
      <c r="V1410" s="85">
        <f t="shared" ref="V1410" si="14062">$T$8*SIN($B1410*$U$8)</f>
        <v>2.2468386700475831</v>
      </c>
      <c r="X1410" s="21">
        <f t="shared" ref="X1410" si="14063">N1410*S1410+P1410*S1413-O1410*T1410-Q1410*T1413</f>
        <v>-0.9458838078042886</v>
      </c>
      <c r="Y1410" s="24">
        <f t="shared" ref="Y1410" si="14064">(N1410*T1410+O1410*S1410+P1410*T1413+Q1410*S1413)</f>
        <v>0</v>
      </c>
      <c r="Z1410" s="22">
        <f t="shared" ref="Z1410" si="14065">N1410*U1410+P1410*U1413-O1410*V1410-Q1410*V1413</f>
        <v>0</v>
      </c>
      <c r="AA1410" s="23">
        <f t="shared" ref="AA1410" si="14066">(N1410*V1410+O1410*U1410+P1410*V1413+Q1410*U1413)</f>
        <v>-1.1729757412783541</v>
      </c>
      <c r="AB1410" s="8"/>
      <c r="AC1410" s="21">
        <v>1</v>
      </c>
      <c r="AD1410" s="24">
        <v>0</v>
      </c>
      <c r="AE1410" s="22">
        <v>0</v>
      </c>
      <c r="AF1410" s="23">
        <v>0</v>
      </c>
      <c r="AH1410" s="21">
        <f t="shared" ref="AH1410" si="14067">X1410*AC1410+Z1410*AC1413-Y1410*AD1410-AA1410*AD1413</f>
        <v>-0.58437825713239844</v>
      </c>
      <c r="AI1410" s="24">
        <f t="shared" ref="AI1410" si="14068">(X1410*AD1410+Y1410*AC1410+Z1410*AD1413+AA1410*AC1413)</f>
        <v>0</v>
      </c>
      <c r="AJ1410" s="22">
        <f t="shared" ref="AJ1410" si="14069">X1410*AE1410+Z1410*AE1413-Y1410*AF1410-AA1410*AF1413</f>
        <v>0</v>
      </c>
      <c r="AK1410" s="23">
        <f t="shared" ref="AK1410" si="14070">(X1410*AF1410+Y1410*AE1410+Z1410*AF1413+AA1410*AE1413)</f>
        <v>-1.1729757412783541</v>
      </c>
      <c r="AL1410" s="8"/>
      <c r="AM1410" s="25">
        <f t="shared" ref="AM1410" si="14071">COS($AO$8*$B1410)</f>
        <v>-0.66263078296361899</v>
      </c>
      <c r="AN1410" s="26">
        <v>0</v>
      </c>
      <c r="AO1410" s="10">
        <v>0</v>
      </c>
      <c r="AP1410" s="85">
        <f t="shared" ref="AP1410" si="14072">$AN$8*SIN($B1410*$AO$8)</f>
        <v>2.2468386700475831</v>
      </c>
      <c r="AR1410" s="21">
        <f t="shared" ref="AR1410" si="14073">AH1410*AM1410+AJ1410*AM1413-AI1410*AN1410-AK1410*AN1413</f>
        <v>0.68005893924077121</v>
      </c>
      <c r="AS1410" s="24">
        <f t="shared" ref="AS1410" si="14074">(AH1410*AN1410+AI1410*AM1410+AJ1410*AN1413+AK1410*AM1413)</f>
        <v>0</v>
      </c>
      <c r="AT1410" s="22">
        <f t="shared" ref="AT1410" si="14075">AH1410*AO1410+AJ1410*AO1413-AI1410*AP1410-AK1410*AP1413</f>
        <v>0</v>
      </c>
      <c r="AU1410" s="23">
        <f t="shared" ref="AU1410" si="14076">(AH1410*AP1410+AI1410*AO1410+AJ1410*AP1413+AK1410*AO1413)</f>
        <v>-0.53575383221947537</v>
      </c>
      <c r="AV1410" s="8"/>
      <c r="AW1410" s="21">
        <v>1</v>
      </c>
      <c r="AX1410" s="24">
        <v>0</v>
      </c>
      <c r="AY1410" s="22">
        <v>0</v>
      </c>
      <c r="AZ1410" s="23">
        <v>0</v>
      </c>
      <c r="BB1410" s="21">
        <f t="shared" ref="BB1410" si="14077">AR1410*AW1410+AT1410*AW1413-AS1410*AX1410-AU1410*AX1413</f>
        <v>0.66509539664448403</v>
      </c>
      <c r="BC1410" s="24">
        <f t="shared" ref="BC1410" si="14078">(AR1410*AX1410+AS1410*AW1410+AT1410*AX1413+AU1410*AW1413)</f>
        <v>0</v>
      </c>
      <c r="BD1410" s="22">
        <f t="shared" ref="BD1410" si="14079">AR1410*AY1410+AT1410*AY1413-AS1410*AZ1410-AU1410*AZ1413</f>
        <v>0</v>
      </c>
      <c r="BE1410" s="23">
        <f t="shared" ref="BE1410" si="14080">(AR1410*AZ1410+AS1410*AY1410+AT1410*AZ1413+AU1410*AY1413)</f>
        <v>-0.53575383221947537</v>
      </c>
      <c r="BF1410" s="8"/>
      <c r="BG1410" s="25">
        <f t="shared" ref="BG1410" si="14081">COS($BI$8*$B1410)</f>
        <v>0.25283224821820904</v>
      </c>
      <c r="BH1410" s="26">
        <v>0</v>
      </c>
      <c r="BI1410" s="10">
        <v>0</v>
      </c>
      <c r="BJ1410" s="85">
        <f t="shared" ref="BJ1410" si="14082">$BH$8*SIN($B1410*$BI$8)</f>
        <v>2.9025303940438474</v>
      </c>
      <c r="BL1410" s="21">
        <f t="shared" ref="BL1410" si="14083">BB1410*BG1410+BD1410*BG1413-BC1410*BH1410-BE1410*BH1413</f>
        <v>0.34093998460681696</v>
      </c>
      <c r="BM1410" s="24">
        <f t="shared" ref="BM1410" si="14084">(BB1410*BH1410+BC1410*BG1410+BD1410*BH1413+BE1410*BG1413)</f>
        <v>0</v>
      </c>
      <c r="BN1410" s="22">
        <f t="shared" ref="BN1410" si="14085">BB1410*BI1410+BD1410*BI1413-BC1410*BJ1410-BE1410*BJ1413</f>
        <v>0</v>
      </c>
      <c r="BO1410" s="23">
        <f t="shared" ref="BO1410" si="14086">(BB1410*BJ1410+BC1410*BI1410+BD1410*BJ1413+BE1410*BI1413)</f>
        <v>1.7950037578076921</v>
      </c>
      <c r="BQ1410" s="27">
        <f t="shared" ref="BQ1410" si="14087">20*LOG((2*$BL$8)/(($BL$8*BL1410+BN1410+$BL$8*BL1413+BN1413)^2+($BL$8*BM1410+BO1410+$BL$8*BM1413+BO1413)^2)^0.5)</f>
        <v>-1.5357884092281839</v>
      </c>
      <c r="BS1410" s="64">
        <f t="shared" ref="BS1410" si="14088">((BL1410^2+BM1410^2)/(BL1413^2+BM1413^2))^0.5</f>
        <v>0.6924728273563705</v>
      </c>
      <c r="BT1410" s="4"/>
      <c r="BU1410" s="28"/>
      <c r="BV1410" s="28"/>
      <c r="BW1410" s="28"/>
      <c r="BX1410" s="28"/>
    </row>
    <row r="1411" spans="2:76" ht="18.649999999999999" customHeight="1" thickBot="1">
      <c r="D1411" s="25"/>
      <c r="E1411" s="10"/>
      <c r="F1411" s="10"/>
      <c r="G1411" s="31"/>
      <c r="I1411" s="29"/>
      <c r="L1411" s="30"/>
      <c r="N1411" s="29"/>
      <c r="Q1411" s="30"/>
      <c r="S1411" s="29"/>
      <c r="V1411" s="30"/>
      <c r="X1411" s="29"/>
      <c r="AA1411" s="30"/>
      <c r="AC1411" s="29"/>
      <c r="AF1411" s="30"/>
      <c r="AH1411" s="29"/>
      <c r="AK1411" s="30"/>
      <c r="AM1411" s="29"/>
      <c r="AP1411" s="30"/>
      <c r="AR1411" s="29"/>
      <c r="AU1411" s="30"/>
      <c r="AW1411" s="29"/>
      <c r="AZ1411" s="30"/>
      <c r="BB1411" s="29"/>
      <c r="BE1411" s="30"/>
      <c r="BG1411" s="29"/>
      <c r="BJ1411" s="30"/>
      <c r="BL1411" s="29"/>
      <c r="BO1411" s="30"/>
      <c r="BS1411" s="65"/>
      <c r="BT1411" s="65"/>
      <c r="BU1411" s="28"/>
      <c r="BV1411" s="28"/>
      <c r="BW1411" s="28"/>
      <c r="BX1411" s="28"/>
    </row>
    <row r="1412" spans="2:76" ht="18.649999999999999" customHeight="1" thickBot="1">
      <c r="D1412" s="254" t="s">
        <v>24</v>
      </c>
      <c r="E1412" s="255"/>
      <c r="F1412" s="256" t="s">
        <v>25</v>
      </c>
      <c r="G1412" s="257"/>
      <c r="H1412" s="123"/>
      <c r="I1412" s="242" t="s">
        <v>4</v>
      </c>
      <c r="J1412" s="243"/>
      <c r="K1412" s="244" t="s">
        <v>5</v>
      </c>
      <c r="L1412" s="245"/>
      <c r="M1412" s="123"/>
      <c r="N1412" s="242" t="s">
        <v>6</v>
      </c>
      <c r="O1412" s="243"/>
      <c r="P1412" s="244" t="s">
        <v>7</v>
      </c>
      <c r="Q1412" s="245"/>
      <c r="R1412" s="123"/>
      <c r="S1412" s="242" t="s">
        <v>34</v>
      </c>
      <c r="T1412" s="243"/>
      <c r="U1412" s="244" t="s">
        <v>35</v>
      </c>
      <c r="V1412" s="245"/>
      <c r="W1412" s="123"/>
      <c r="X1412" s="242" t="s">
        <v>47</v>
      </c>
      <c r="Y1412" s="243"/>
      <c r="Z1412" s="244" t="s">
        <v>48</v>
      </c>
      <c r="AA1412" s="245"/>
      <c r="AB1412" s="127"/>
      <c r="AC1412" s="242" t="s">
        <v>63</v>
      </c>
      <c r="AD1412" s="243"/>
      <c r="AE1412" s="244" t="s">
        <v>8</v>
      </c>
      <c r="AF1412" s="245"/>
      <c r="AG1412" s="123"/>
      <c r="AH1412" s="242" t="s">
        <v>78</v>
      </c>
      <c r="AI1412" s="243"/>
      <c r="AJ1412" s="244" t="s">
        <v>79</v>
      </c>
      <c r="AK1412" s="245"/>
      <c r="AL1412" s="127"/>
      <c r="AM1412" s="242" t="s">
        <v>67</v>
      </c>
      <c r="AN1412" s="243"/>
      <c r="AO1412" s="244" t="s">
        <v>66</v>
      </c>
      <c r="AP1412" s="245"/>
      <c r="AQ1412" s="123"/>
      <c r="AR1412" s="242" t="s">
        <v>83</v>
      </c>
      <c r="AS1412" s="243"/>
      <c r="AT1412" s="244" t="s">
        <v>82</v>
      </c>
      <c r="AU1412" s="245"/>
      <c r="AV1412" s="127"/>
      <c r="AW1412" s="242" t="s">
        <v>71</v>
      </c>
      <c r="AX1412" s="243"/>
      <c r="AY1412" s="244" t="s">
        <v>70</v>
      </c>
      <c r="AZ1412" s="245"/>
      <c r="BA1412" s="123"/>
      <c r="BB1412" s="124" t="s">
        <v>87</v>
      </c>
      <c r="BC1412" s="125"/>
      <c r="BD1412" s="122" t="s">
        <v>86</v>
      </c>
      <c r="BE1412" s="126"/>
      <c r="BF1412" s="127"/>
      <c r="BG1412" s="242" t="s">
        <v>74</v>
      </c>
      <c r="BH1412" s="243"/>
      <c r="BI1412" s="244" t="s">
        <v>75</v>
      </c>
      <c r="BJ1412" s="245"/>
      <c r="BK1412" s="123"/>
      <c r="BL1412" s="242" t="s">
        <v>91</v>
      </c>
      <c r="BM1412" s="243"/>
      <c r="BN1412" s="244" t="s">
        <v>90</v>
      </c>
      <c r="BO1412" s="245"/>
      <c r="BP1412" s="123"/>
      <c r="BQ1412" s="35" t="s">
        <v>166</v>
      </c>
      <c r="BS1412" s="66" t="s">
        <v>121</v>
      </c>
      <c r="BT1412" s="65"/>
      <c r="BU1412" s="28"/>
      <c r="BV1412" s="28"/>
      <c r="BW1412" s="28"/>
      <c r="BX1412" s="28"/>
    </row>
    <row r="1413" spans="2:76" ht="18.649999999999999" customHeight="1" thickTop="1" thickBot="1">
      <c r="D1413" s="15">
        <v>0</v>
      </c>
      <c r="E1413" s="145">
        <f t="shared" ref="E1413" si="14089">(1/$E$8)*SIN($B1410*$F$8)</f>
        <v>0.32249979450968203</v>
      </c>
      <c r="F1413" s="15">
        <f t="shared" ref="F1413" si="14090">COS($F$8*$B1410)</f>
        <v>0.25287337319479852</v>
      </c>
      <c r="G1413" s="37">
        <v>0</v>
      </c>
      <c r="I1413" s="21">
        <v>0</v>
      </c>
      <c r="J1413" s="24">
        <f t="shared" ref="J1413" si="14091">(TAN($K$8*$B1410))/$J$8</f>
        <v>-2.7929884391675763E-2</v>
      </c>
      <c r="K1413" s="22">
        <v>1</v>
      </c>
      <c r="L1413" s="23">
        <v>0</v>
      </c>
      <c r="N1413" s="21">
        <f t="shared" ref="N1413" si="14092">D1413*I1410+F1413*I1413-E1413*J1410-G1413*J1413</f>
        <v>0</v>
      </c>
      <c r="O1413" s="24">
        <f t="shared" ref="O1413" si="14093">(D1413*J1410+E1413*I1410+F1413*J1413+G1413*I1413)</f>
        <v>0.31543707043061819</v>
      </c>
      <c r="P1413" s="22">
        <f t="shared" ref="P1413" si="14094">D1413*K1410+F1413*K1413-E1413*L1410-G1413*L1413</f>
        <v>0.25287337319479852</v>
      </c>
      <c r="Q1413" s="23">
        <f t="shared" ref="Q1413" si="14095">(D1413*L1410+E1413*K1410+F1413*L1413+G1413*K1413)</f>
        <v>0</v>
      </c>
      <c r="S1413" s="15">
        <v>0</v>
      </c>
      <c r="T1413" s="145">
        <f t="shared" ref="T1413" si="14096">(1/$T$8)*SIN($B1410*$U$8)</f>
        <v>0.24964874111639812</v>
      </c>
      <c r="U1413" s="15">
        <f t="shared" ref="U1413" si="14097">COS($U$8*$B1410)</f>
        <v>-0.66263078296361899</v>
      </c>
      <c r="V1413" s="37">
        <v>0</v>
      </c>
      <c r="X1413" s="21">
        <f t="shared" ref="X1413" si="14098">N1413*S1410+P1413*S1413-O1413*T1410-Q1413*T1413</f>
        <v>0</v>
      </c>
      <c r="Y1413" s="24">
        <f t="shared" ref="Y1413" si="14099">(N1413*T1410+O1413*S1410+P1413*T1413+Q1413*S1413)</f>
        <v>-0.1458887936752522</v>
      </c>
      <c r="Z1413" s="22">
        <f t="shared" ref="Z1413" si="14100">N1413*U1410+P1413*U1413-O1413*V1410-Q1413*V1413</f>
        <v>-0.87629788908075679</v>
      </c>
      <c r="AA1413" s="23">
        <f t="shared" ref="AA1413" si="14101">(N1413*V1410+O1413*U1410+P1413*V1413+Q1413*U1413)</f>
        <v>0</v>
      </c>
      <c r="AB1413" s="8"/>
      <c r="AC1413" s="21">
        <v>0</v>
      </c>
      <c r="AD1413" s="24">
        <f t="shared" ref="AD1413" si="14102">(TAN($AE$8*$B1410))/$AD$8</f>
        <v>0.30819524901504569</v>
      </c>
      <c r="AE1413" s="22">
        <v>1</v>
      </c>
      <c r="AF1413" s="23">
        <v>0</v>
      </c>
      <c r="AH1413" s="21">
        <f t="shared" ref="AH1413" si="14103">X1413*AC1410+Z1413*AC1413-Y1413*AD1410-AA1413*AD1413</f>
        <v>0</v>
      </c>
      <c r="AI1413" s="24">
        <f t="shared" ref="AI1413" si="14104">(X1413*AD1410+Y1413*AC1410+Z1413*AD1413+AA1413*AC1413)</f>
        <v>-0.41595963981185491</v>
      </c>
      <c r="AJ1413" s="22">
        <f t="shared" ref="AJ1413" si="14105">X1413*AE1410+Z1413*AE1413-Y1413*AF1410-AA1413*AF1413</f>
        <v>-0.87629788908075679</v>
      </c>
      <c r="AK1413" s="23">
        <f t="shared" ref="AK1413" si="14106">(X1413*AF1410+Y1413*AE1410+Z1413*AF1413+AA1413*AE1413)</f>
        <v>0</v>
      </c>
      <c r="AL1413" s="8"/>
      <c r="AM1413" s="15">
        <v>0</v>
      </c>
      <c r="AN1413" s="85">
        <f t="shared" ref="AN1413" si="14107">(1/$AN$8)*SIN($B1410*$AO$8)</f>
        <v>0.24964874111639812</v>
      </c>
      <c r="AO1413" s="25">
        <f t="shared" ref="AO1413" si="14108">COS($AO$8*$B1410)</f>
        <v>-0.66263078296361899</v>
      </c>
      <c r="AP1413" s="37">
        <v>0</v>
      </c>
      <c r="AR1413" s="21">
        <f t="shared" ref="AR1413" si="14109">AH1413*AM1410+AJ1413*AM1413-AI1413*AN1410-AK1413*AN1413</f>
        <v>0</v>
      </c>
      <c r="AS1413" s="24">
        <f t="shared" ref="AS1413" si="14110">(AH1413*AN1410+AI1413*AM1410+AJ1413*AN1413+AK1413*AM1413)</f>
        <v>5.6860996957826371E-2</v>
      </c>
      <c r="AT1413" s="22">
        <f t="shared" ref="AT1413" si="14111">AH1413*AO1410+AJ1413*AO1413-AI1413*AP1410-AK1413*AP1413</f>
        <v>1.5152561602592882</v>
      </c>
      <c r="AU1413" s="23">
        <f t="shared" ref="AU1413" si="14112">(AH1413*AP1410+AI1413*AO1410+AJ1413*AP1413+AK1413*AO1413)</f>
        <v>0</v>
      </c>
      <c r="AV1413" s="8"/>
      <c r="AW1413" s="21">
        <v>0</v>
      </c>
      <c r="AX1413" s="24">
        <f t="shared" ref="AX1413" si="14113">(TAN($AY$8*$B1410))/$AX$8</f>
        <v>-2.7929884391675763E-2</v>
      </c>
      <c r="AY1413" s="22">
        <v>1</v>
      </c>
      <c r="AZ1413" s="23">
        <v>0</v>
      </c>
      <c r="BB1413" s="21">
        <f t="shared" ref="BB1413" si="14114">AR1413*AW1410+AT1413*AW1413-AS1413*AX1410-AU1413*AX1413</f>
        <v>0</v>
      </c>
      <c r="BC1413" s="24">
        <f t="shared" ref="BC1413" si="14115">(AR1413*AX1410+AS1413*AW1410+AT1413*AX1413+AU1413*AW1413)</f>
        <v>1.4540067578009928E-2</v>
      </c>
      <c r="BD1413" s="22">
        <f t="shared" ref="BD1413" si="14116">AR1413*AY1410+AT1413*AY1413-AS1413*AZ1410-AU1413*AZ1413</f>
        <v>1.5152561602592882</v>
      </c>
      <c r="BE1413" s="23">
        <f t="shared" ref="BE1413" si="14117">(AR1413*AZ1410+AS1413*AY1410+AT1413*AZ1413+AU1413*AY1413)</f>
        <v>0</v>
      </c>
      <c r="BF1413" s="8"/>
      <c r="BG1413" s="15">
        <v>0</v>
      </c>
      <c r="BH1413" s="85">
        <f t="shared" ref="BH1413" si="14118">(1/$BH$8)*SIN($B1410*$BI$8)</f>
        <v>0.32250337711598304</v>
      </c>
      <c r="BI1413" s="25">
        <f t="shared" ref="BI1413" si="14119">COS($BI$8*$B1410)</f>
        <v>0.25283224821820904</v>
      </c>
      <c r="BJ1413" s="37">
        <v>0</v>
      </c>
      <c r="BL1413" s="21">
        <f t="shared" ref="BL1413" si="14120">BB1413*BG1410+BD1413*BG1413-BC1413*BH1410-BE1413*BH1413</f>
        <v>0</v>
      </c>
      <c r="BM1413" s="24">
        <f t="shared" ref="BM1413" si="14121">(BB1413*BH1410+BC1413*BG1410+BD1413*BH1413+BE1413*BG1413)</f>
        <v>0.49235142685441058</v>
      </c>
      <c r="BN1413" s="22">
        <f t="shared" ref="BN1413" si="14122">BB1413*BI1410+BD1413*BI1413-BC1413*BJ1410-BE1413*BJ1413</f>
        <v>0.34090263354822137</v>
      </c>
      <c r="BO1413" s="23">
        <f t="shared" ref="BO1413" si="14123">(BB1413*BJ1410+BC1413*BI1410+BD1413*BJ1413+BE1413*BI1413)</f>
        <v>0</v>
      </c>
      <c r="BQ1413" s="38">
        <f t="shared" ref="BQ1413" si="14124">(180/PI())*ATAN(-1*(($BL$8*BM1410+BO1410+$BL$8*BM1413+BO1413)/($BL$8*BL1410+BN1410+$BL$8*BL1413+BN1413)))</f>
        <v>-73.401094515876153</v>
      </c>
      <c r="BS1413" s="67">
        <f t="shared" ref="BS1413" si="14125">20*LOG(((($BL$8*BL1410+BN1410-$BL$8*BL1413-BN1413)^2+($BL$8*BM1410+BO1410-$BL$8*BM1413-BO1413)^2)/(($BL$8*BL1410+BN1410+$BL$8*BL1413+BN1413)^2+($BL$8*BM1410+BO1410+$BL$8*BM1413+BO1413)^2))^0.5)</f>
        <v>-5.2598179002485592</v>
      </c>
      <c r="BT1413" s="65"/>
      <c r="BU1413" s="28"/>
      <c r="BV1413" s="28"/>
      <c r="BW1413" s="28"/>
      <c r="BX1413" s="28"/>
    </row>
    <row r="1414" spans="2:76" ht="18.649999999999999" customHeight="1">
      <c r="BS1414" s="32"/>
    </row>
    <row r="1415" spans="2:76" ht="18.649999999999999" customHeight="1" thickBot="1">
      <c r="D1415" s="8"/>
      <c r="E1415" s="8" t="s">
        <v>93</v>
      </c>
      <c r="F1415" s="8"/>
      <c r="G1415" s="8"/>
      <c r="H1415" s="8"/>
      <c r="I1415" s="8"/>
      <c r="J1415" s="8" t="s">
        <v>94</v>
      </c>
      <c r="K1415" s="8"/>
      <c r="L1415" s="8"/>
      <c r="M1415" s="8"/>
      <c r="N1415" s="8"/>
      <c r="O1415" s="8" t="s">
        <v>95</v>
      </c>
      <c r="P1415" s="8"/>
      <c r="Q1415" s="8"/>
      <c r="R1415" s="8"/>
      <c r="S1415" s="8"/>
      <c r="T1415" s="8" t="s">
        <v>96</v>
      </c>
      <c r="U1415" s="8"/>
      <c r="V1415" s="8"/>
      <c r="W1415" s="8"/>
      <c r="X1415" s="8"/>
      <c r="Y1415" s="8" t="s">
        <v>97</v>
      </c>
      <c r="Z1415" s="8"/>
      <c r="AA1415" s="8"/>
      <c r="AB1415" s="8"/>
      <c r="AC1415" s="8"/>
      <c r="AD1415" s="8" t="s">
        <v>98</v>
      </c>
      <c r="AE1415" s="8"/>
      <c r="AF1415" s="8"/>
      <c r="AG1415" s="8"/>
      <c r="AH1415" s="8"/>
      <c r="AI1415" s="8" t="s">
        <v>99</v>
      </c>
      <c r="AJ1415" s="8"/>
      <c r="AK1415" s="8"/>
      <c r="AL1415" s="8"/>
      <c r="AM1415" s="8"/>
      <c r="AN1415" s="8" t="s">
        <v>96</v>
      </c>
      <c r="AO1415" s="8"/>
      <c r="AP1415" s="8"/>
      <c r="AQ1415" s="8"/>
      <c r="AR1415" s="8"/>
      <c r="AS1415" s="8" t="s">
        <v>100</v>
      </c>
      <c r="AT1415" s="8"/>
      <c r="AU1415" s="8"/>
      <c r="AV1415" s="8"/>
      <c r="AW1415" s="8"/>
      <c r="AX1415" s="8" t="s">
        <v>94</v>
      </c>
      <c r="AY1415" s="8"/>
      <c r="AZ1415" s="8"/>
      <c r="BA1415" s="8"/>
      <c r="BB1415" s="8"/>
      <c r="BC1415" s="8" t="s">
        <v>101</v>
      </c>
      <c r="BD1415" s="8"/>
      <c r="BE1415" s="8"/>
      <c r="BF1415" s="8"/>
      <c r="BG1415" s="8"/>
      <c r="BH1415" s="8" t="s">
        <v>96</v>
      </c>
      <c r="BI1415" s="8"/>
      <c r="BJ1415" s="8"/>
      <c r="BK1415" s="8"/>
      <c r="BL1415" s="8"/>
      <c r="BM1415" s="8" t="s">
        <v>102</v>
      </c>
      <c r="BN1415" s="8"/>
      <c r="BO1415" s="8"/>
      <c r="BP1415" s="8"/>
    </row>
    <row r="1416" spans="2:76" ht="18.649999999999999" customHeight="1" thickBot="1">
      <c r="B1416" s="16"/>
      <c r="D1416" s="250" t="s">
        <v>22</v>
      </c>
      <c r="E1416" s="251"/>
      <c r="F1416" s="252" t="s">
        <v>23</v>
      </c>
      <c r="G1416" s="253"/>
      <c r="H1416" s="123"/>
      <c r="I1416" s="242" t="s">
        <v>1</v>
      </c>
      <c r="J1416" s="243"/>
      <c r="K1416" s="244" t="s">
        <v>2</v>
      </c>
      <c r="L1416" s="245"/>
      <c r="M1416" s="123"/>
      <c r="N1416" s="242" t="s">
        <v>43</v>
      </c>
      <c r="O1416" s="243"/>
      <c r="P1416" s="244" t="s">
        <v>44</v>
      </c>
      <c r="Q1416" s="245"/>
      <c r="R1416" s="123"/>
      <c r="S1416" s="242" t="s">
        <v>32</v>
      </c>
      <c r="T1416" s="243"/>
      <c r="U1416" s="244" t="s">
        <v>33</v>
      </c>
      <c r="V1416" s="245"/>
      <c r="W1416" s="123"/>
      <c r="X1416" s="242" t="s">
        <v>45</v>
      </c>
      <c r="Y1416" s="243"/>
      <c r="Z1416" s="244" t="s">
        <v>46</v>
      </c>
      <c r="AA1416" s="245"/>
      <c r="AB1416" s="127"/>
      <c r="AC1416" s="242" t="s">
        <v>62</v>
      </c>
      <c r="AD1416" s="243"/>
      <c r="AE1416" s="244" t="s">
        <v>3</v>
      </c>
      <c r="AF1416" s="245"/>
      <c r="AG1416" s="123"/>
      <c r="AH1416" s="242" t="s">
        <v>76</v>
      </c>
      <c r="AI1416" s="243"/>
      <c r="AJ1416" s="244" t="s">
        <v>77</v>
      </c>
      <c r="AK1416" s="245"/>
      <c r="AL1416" s="127"/>
      <c r="AM1416" s="242" t="s">
        <v>64</v>
      </c>
      <c r="AN1416" s="243"/>
      <c r="AO1416" s="244" t="s">
        <v>65</v>
      </c>
      <c r="AP1416" s="245"/>
      <c r="AQ1416" s="123"/>
      <c r="AR1416" s="242" t="s">
        <v>80</v>
      </c>
      <c r="AS1416" s="243"/>
      <c r="AT1416" s="244" t="s">
        <v>81</v>
      </c>
      <c r="AU1416" s="245"/>
      <c r="AV1416" s="127"/>
      <c r="AW1416" s="242" t="s">
        <v>68</v>
      </c>
      <c r="AX1416" s="243"/>
      <c r="AY1416" s="244" t="s">
        <v>69</v>
      </c>
      <c r="AZ1416" s="245"/>
      <c r="BA1416" s="123"/>
      <c r="BB1416" s="246" t="s">
        <v>84</v>
      </c>
      <c r="BC1416" s="247"/>
      <c r="BD1416" s="248" t="s">
        <v>85</v>
      </c>
      <c r="BE1416" s="249"/>
      <c r="BF1416" s="127"/>
      <c r="BG1416" s="242" t="s">
        <v>72</v>
      </c>
      <c r="BH1416" s="243"/>
      <c r="BI1416" s="244" t="s">
        <v>73</v>
      </c>
      <c r="BJ1416" s="245"/>
      <c r="BK1416" s="123"/>
      <c r="BL1416" s="242" t="s">
        <v>88</v>
      </c>
      <c r="BM1416" s="243"/>
      <c r="BN1416" s="244" t="s">
        <v>89</v>
      </c>
      <c r="BO1416" s="245"/>
      <c r="BP1416" s="123"/>
      <c r="BQ1416" s="19" t="s">
        <v>165</v>
      </c>
      <c r="BS1416" s="63" t="s">
        <v>120</v>
      </c>
      <c r="BT1416" s="4"/>
      <c r="BU1416" s="28"/>
      <c r="BV1416" s="28"/>
      <c r="BW1416" s="28"/>
      <c r="BX1416" s="28"/>
    </row>
    <row r="1417" spans="2:76" ht="18.649999999999999" customHeight="1" thickTop="1" thickBot="1">
      <c r="B1417" s="39">
        <v>3.98</v>
      </c>
      <c r="D1417" s="25">
        <f t="shared" ref="D1417" si="14126">COS($F$8*$B1417)</f>
        <v>0.24644155834269157</v>
      </c>
      <c r="E1417" s="26">
        <v>0</v>
      </c>
      <c r="F1417" s="10">
        <v>0</v>
      </c>
      <c r="G1417" s="85">
        <f t="shared" ref="G1417" si="14127">$E$8*SIN($B1417*$F$8)</f>
        <v>2.9074729620229718</v>
      </c>
      <c r="I1417" s="21">
        <v>1</v>
      </c>
      <c r="J1417" s="24">
        <v>0</v>
      </c>
      <c r="K1417" s="22">
        <v>0</v>
      </c>
      <c r="L1417" s="23">
        <v>0</v>
      </c>
      <c r="N1417" s="21">
        <f t="shared" ref="N1417" si="14128">D1417*I1417+F1417*I1420-E1417*J1417-G1417*J1420</f>
        <v>0.26214418221258179</v>
      </c>
      <c r="O1417" s="24">
        <f t="shared" ref="O1417" si="14129">(D1417*J1417+E1417*I1417+F1417*J1420+G1417*I1420)</f>
        <v>0</v>
      </c>
      <c r="P1417" s="22">
        <f t="shared" ref="P1417" si="14130">D1417*K1417+F1417*K1420-E1417*L1417-G1417*L1420</f>
        <v>0</v>
      </c>
      <c r="Q1417" s="23">
        <f t="shared" ref="Q1417" si="14131">(D1417*L1417+E1417*K1417+F1417*L1420+G1417*K1420)</f>
        <v>2.9074729620229718</v>
      </c>
      <c r="S1417" s="25">
        <f t="shared" ref="S1417" si="14132">COS($U$8*$B1417)</f>
        <v>-0.67126750255226242</v>
      </c>
      <c r="T1417" s="26">
        <v>0</v>
      </c>
      <c r="U1417" s="10">
        <v>0</v>
      </c>
      <c r="V1417" s="85">
        <f t="shared" ref="V1417" si="14133">$T$8*SIN($B1417*$U$8)</f>
        <v>2.2236455338374492</v>
      </c>
      <c r="X1417" s="21">
        <f t="shared" ref="X1417" si="14134">N1417*S1417+P1417*S1420-O1417*T1417-Q1417*T1420</f>
        <v>-0.89432323347528075</v>
      </c>
      <c r="Y1417" s="24">
        <f t="shared" ref="Y1417" si="14135">(N1417*T1417+O1417*S1417+P1417*T1420+Q1417*S1420)</f>
        <v>0</v>
      </c>
      <c r="Z1417" s="22">
        <f t="shared" ref="Z1417" si="14136">N1417*U1417+P1417*U1420-O1417*V1417-Q1417*V1420</f>
        <v>0</v>
      </c>
      <c r="AA1417" s="23">
        <f t="shared" ref="AA1417" si="14137">(N1417*V1417+O1417*U1417+P1417*V1420+Q1417*U1420)</f>
        <v>-1.3687763739569112</v>
      </c>
      <c r="AB1417" s="8"/>
      <c r="AC1417" s="21">
        <v>1</v>
      </c>
      <c r="AD1417" s="24">
        <v>0</v>
      </c>
      <c r="AE1417" s="22">
        <v>0</v>
      </c>
      <c r="AF1417" s="23">
        <v>0</v>
      </c>
      <c r="AH1417" s="21">
        <f t="shared" ref="AH1417" si="14138">X1417*AC1417+Z1417*AC1420-Y1417*AD1417-AA1417*AD1420</f>
        <v>-0.43767678005289523</v>
      </c>
      <c r="AI1417" s="24">
        <f t="shared" ref="AI1417" si="14139">(X1417*AD1417+Y1417*AC1417+Z1417*AD1420+AA1417*AC1420)</f>
        <v>0</v>
      </c>
      <c r="AJ1417" s="22">
        <f t="shared" ref="AJ1417" si="14140">X1417*AE1417+Z1417*AE1420-Y1417*AF1417-AA1417*AF1420</f>
        <v>0</v>
      </c>
      <c r="AK1417" s="23">
        <f t="shared" ref="AK1417" si="14141">(X1417*AF1417+Y1417*AE1417+Z1417*AF1420+AA1417*AE1420)</f>
        <v>-1.3687763739569112</v>
      </c>
      <c r="AL1417" s="8"/>
      <c r="AM1417" s="25">
        <f t="shared" ref="AM1417" si="14142">COS($AO$8*$B1417)</f>
        <v>-0.67126750255226242</v>
      </c>
      <c r="AN1417" s="26">
        <v>0</v>
      </c>
      <c r="AO1417" s="10">
        <v>0</v>
      </c>
      <c r="AP1417" s="85">
        <f t="shared" ref="AP1417" si="14143">$AN$8*SIN($B1417*$AO$8)</f>
        <v>2.2236455338374492</v>
      </c>
      <c r="AR1417" s="21">
        <f t="shared" ref="AR1417" si="14144">AH1417*AM1417+AJ1417*AM1420-AI1417*AN1417-AK1417*AN1420</f>
        <v>0.6319841402680566</v>
      </c>
      <c r="AS1417" s="24">
        <f t="shared" ref="AS1417" si="14145">(AH1417*AN1417+AI1417*AM1417+AJ1417*AN1420+AK1417*AM1420)</f>
        <v>0</v>
      </c>
      <c r="AT1417" s="22">
        <f t="shared" ref="AT1417" si="14146">AH1417*AO1417+AJ1417*AO1420-AI1417*AP1417-AK1417*AP1420</f>
        <v>0</v>
      </c>
      <c r="AU1417" s="23">
        <f t="shared" ref="AU1417" si="14147">(AH1417*AP1417+AI1417*AO1417+AJ1417*AP1420+AK1417*AO1420)</f>
        <v>-5.4422919130378666E-2</v>
      </c>
      <c r="AV1417" s="8"/>
      <c r="AW1417" s="21">
        <v>1</v>
      </c>
      <c r="AX1417" s="24">
        <v>0</v>
      </c>
      <c r="AY1417" s="22">
        <v>0</v>
      </c>
      <c r="AZ1417" s="23">
        <v>0</v>
      </c>
      <c r="BB1417" s="21">
        <f t="shared" ref="BB1417" si="14148">AR1417*AW1417+AT1417*AW1420-AS1417*AX1417-AU1417*AX1420</f>
        <v>0.63169021401657699</v>
      </c>
      <c r="BC1417" s="24">
        <f t="shared" ref="BC1417" si="14149">(AR1417*AX1417+AS1417*AW1417+AT1417*AX1420+AU1417*AW1420)</f>
        <v>0</v>
      </c>
      <c r="BD1417" s="22">
        <f t="shared" ref="BD1417" si="14150">AR1417*AY1417+AT1417*AY1420-AS1417*AZ1417-AU1417*AZ1420</f>
        <v>0</v>
      </c>
      <c r="BE1417" s="23">
        <f t="shared" ref="BE1417" si="14151">(AR1417*AZ1417+AS1417*AY1417+AT1417*AZ1420+AU1417*AY1420)</f>
        <v>-5.4422919130378666E-2</v>
      </c>
      <c r="BF1417" s="8"/>
      <c r="BG1417" s="25">
        <f t="shared" ref="BG1417" si="14152">COS($BI$8*$B1417)</f>
        <v>0.24640015482609498</v>
      </c>
      <c r="BH1417" s="26">
        <v>0</v>
      </c>
      <c r="BI1417" s="10">
        <v>0</v>
      </c>
      <c r="BJ1417" s="85">
        <f t="shared" ref="BJ1417" si="14153">$BH$8*SIN($B1417*$BI$8)</f>
        <v>2.9075045439887259</v>
      </c>
      <c r="BL1417" s="21">
        <f t="shared" ref="BL1417" si="14154">BB1417*BG1417+BD1417*BG1420-BC1417*BH1417-BE1417*BH1420</f>
        <v>0.17323022038789218</v>
      </c>
      <c r="BM1417" s="24">
        <f t="shared" ref="BM1417" si="14155">(BB1417*BH1417+BC1417*BG1417+BD1417*BH1420+BE1417*BG1420)</f>
        <v>0</v>
      </c>
      <c r="BN1417" s="22">
        <f t="shared" ref="BN1417" si="14156">BB1417*BI1417+BD1417*BI1420-BC1417*BJ1417-BE1417*BJ1420</f>
        <v>0</v>
      </c>
      <c r="BO1417" s="23">
        <f t="shared" ref="BO1417" si="14157">(BB1417*BJ1417+BC1417*BI1417+BD1417*BJ1420+BE1417*BI1420)</f>
        <v>1.8232323519465952</v>
      </c>
      <c r="BQ1417" s="27">
        <f t="shared" ref="BQ1417" si="14158">20*LOG((2*$BL$8)/(($BL$8*BL1417+BN1417+$BL$8*BL1420+BN1420)^2+($BL$8*BM1417+BO1417+$BL$8*BM1420+BO1420)^2)^0.5)</f>
        <v>-1.5131052205680506</v>
      </c>
      <c r="BS1417" s="64">
        <f t="shared" ref="BS1417" si="14159">((BL1417^2+BM1417^2)/(BL1420^2+BM1420^2))^0.5</f>
        <v>0.32560762517002612</v>
      </c>
      <c r="BT1417" s="4"/>
      <c r="BU1417" s="28"/>
      <c r="BV1417" s="28"/>
      <c r="BW1417" s="28"/>
      <c r="BX1417" s="28"/>
    </row>
    <row r="1418" spans="2:76" ht="18.649999999999999" customHeight="1" thickBot="1">
      <c r="D1418" s="25"/>
      <c r="E1418" s="10"/>
      <c r="F1418" s="10"/>
      <c r="G1418" s="31"/>
      <c r="I1418" s="29"/>
      <c r="L1418" s="30"/>
      <c r="N1418" s="29"/>
      <c r="Q1418" s="30"/>
      <c r="S1418" s="29"/>
      <c r="V1418" s="30"/>
      <c r="X1418" s="29"/>
      <c r="AA1418" s="30"/>
      <c r="AC1418" s="29"/>
      <c r="AF1418" s="30"/>
      <c r="AH1418" s="29"/>
      <c r="AK1418" s="30"/>
      <c r="AM1418" s="29"/>
      <c r="AP1418" s="30"/>
      <c r="AR1418" s="29"/>
      <c r="AU1418" s="30"/>
      <c r="AW1418" s="29"/>
      <c r="AZ1418" s="30"/>
      <c r="BB1418" s="29"/>
      <c r="BE1418" s="30"/>
      <c r="BG1418" s="29"/>
      <c r="BJ1418" s="30"/>
      <c r="BL1418" s="29"/>
      <c r="BO1418" s="30"/>
      <c r="BS1418" s="65"/>
      <c r="BT1418" s="65"/>
      <c r="BU1418" s="28"/>
      <c r="BV1418" s="28"/>
      <c r="BW1418" s="28"/>
      <c r="BX1418" s="28"/>
    </row>
    <row r="1419" spans="2:76" ht="18.649999999999999" customHeight="1" thickBot="1">
      <c r="D1419" s="254" t="s">
        <v>24</v>
      </c>
      <c r="E1419" s="255"/>
      <c r="F1419" s="256" t="s">
        <v>25</v>
      </c>
      <c r="G1419" s="257"/>
      <c r="H1419" s="123"/>
      <c r="I1419" s="242" t="s">
        <v>4</v>
      </c>
      <c r="J1419" s="243"/>
      <c r="K1419" s="244" t="s">
        <v>5</v>
      </c>
      <c r="L1419" s="245"/>
      <c r="M1419" s="123"/>
      <c r="N1419" s="242" t="s">
        <v>6</v>
      </c>
      <c r="O1419" s="243"/>
      <c r="P1419" s="244" t="s">
        <v>7</v>
      </c>
      <c r="Q1419" s="245"/>
      <c r="R1419" s="123"/>
      <c r="S1419" s="242" t="s">
        <v>34</v>
      </c>
      <c r="T1419" s="243"/>
      <c r="U1419" s="244" t="s">
        <v>35</v>
      </c>
      <c r="V1419" s="245"/>
      <c r="W1419" s="123"/>
      <c r="X1419" s="242" t="s">
        <v>47</v>
      </c>
      <c r="Y1419" s="243"/>
      <c r="Z1419" s="244" t="s">
        <v>48</v>
      </c>
      <c r="AA1419" s="245"/>
      <c r="AB1419" s="127"/>
      <c r="AC1419" s="242" t="s">
        <v>63</v>
      </c>
      <c r="AD1419" s="243"/>
      <c r="AE1419" s="244" t="s">
        <v>8</v>
      </c>
      <c r="AF1419" s="245"/>
      <c r="AG1419" s="123"/>
      <c r="AH1419" s="242" t="s">
        <v>78</v>
      </c>
      <c r="AI1419" s="243"/>
      <c r="AJ1419" s="244" t="s">
        <v>79</v>
      </c>
      <c r="AK1419" s="245"/>
      <c r="AL1419" s="127"/>
      <c r="AM1419" s="242" t="s">
        <v>67</v>
      </c>
      <c r="AN1419" s="243"/>
      <c r="AO1419" s="244" t="s">
        <v>66</v>
      </c>
      <c r="AP1419" s="245"/>
      <c r="AQ1419" s="123"/>
      <c r="AR1419" s="242" t="s">
        <v>83</v>
      </c>
      <c r="AS1419" s="243"/>
      <c r="AT1419" s="244" t="s">
        <v>82</v>
      </c>
      <c r="AU1419" s="245"/>
      <c r="AV1419" s="127"/>
      <c r="AW1419" s="242" t="s">
        <v>71</v>
      </c>
      <c r="AX1419" s="243"/>
      <c r="AY1419" s="244" t="s">
        <v>70</v>
      </c>
      <c r="AZ1419" s="245"/>
      <c r="BA1419" s="123"/>
      <c r="BB1419" s="124" t="s">
        <v>87</v>
      </c>
      <c r="BC1419" s="125"/>
      <c r="BD1419" s="122" t="s">
        <v>86</v>
      </c>
      <c r="BE1419" s="126"/>
      <c r="BF1419" s="127"/>
      <c r="BG1419" s="242" t="s">
        <v>74</v>
      </c>
      <c r="BH1419" s="243"/>
      <c r="BI1419" s="244" t="s">
        <v>75</v>
      </c>
      <c r="BJ1419" s="245"/>
      <c r="BK1419" s="123"/>
      <c r="BL1419" s="242" t="s">
        <v>91</v>
      </c>
      <c r="BM1419" s="243"/>
      <c r="BN1419" s="244" t="s">
        <v>90</v>
      </c>
      <c r="BO1419" s="245"/>
      <c r="BP1419" s="123"/>
      <c r="BQ1419" s="35" t="s">
        <v>166</v>
      </c>
      <c r="BS1419" s="66" t="s">
        <v>121</v>
      </c>
      <c r="BT1419" s="65"/>
      <c r="BU1419" s="28"/>
      <c r="BV1419" s="28"/>
      <c r="BW1419" s="28"/>
      <c r="BX1419" s="28"/>
    </row>
    <row r="1420" spans="2:76" ht="18.649999999999999" customHeight="1" thickTop="1" thickBot="1">
      <c r="D1420" s="15">
        <v>0</v>
      </c>
      <c r="E1420" s="145">
        <f t="shared" ref="E1420" si="14160">(1/$E$8)*SIN($B1417*$F$8)</f>
        <v>0.32305255133588573</v>
      </c>
      <c r="F1420" s="15">
        <f t="shared" ref="F1420" si="14161">COS($F$8*$B1417)</f>
        <v>0.24644155834269157</v>
      </c>
      <c r="G1420" s="37">
        <v>0</v>
      </c>
      <c r="I1420" s="21">
        <v>0</v>
      </c>
      <c r="J1420" s="24">
        <f t="shared" ref="J1420" si="14162">(TAN($K$8*$B1417))/$J$8</f>
        <v>-5.400780703723072E-3</v>
      </c>
      <c r="K1420" s="22">
        <v>1</v>
      </c>
      <c r="L1420" s="23">
        <v>0</v>
      </c>
      <c r="N1420" s="21">
        <f t="shared" ref="N1420" si="14163">D1420*I1417+F1420*I1420-E1420*J1417-G1420*J1420</f>
        <v>0</v>
      </c>
      <c r="O1420" s="24">
        <f t="shared" ref="O1420" si="14164">(D1420*J1417+E1420*I1417+F1420*J1420+G1420*I1420)</f>
        <v>0.3217215745229931</v>
      </c>
      <c r="P1420" s="22">
        <f t="shared" ref="P1420" si="14165">D1420*K1417+F1420*K1420-E1420*L1417-G1420*L1420</f>
        <v>0.24644155834269157</v>
      </c>
      <c r="Q1420" s="23">
        <f t="shared" ref="Q1420" si="14166">(D1420*L1417+E1420*K1417+F1420*L1420+G1420*K1420)</f>
        <v>0</v>
      </c>
      <c r="S1420" s="15">
        <v>0</v>
      </c>
      <c r="T1420" s="145">
        <f t="shared" ref="T1420" si="14167">(1/$T$8)*SIN($B1417*$U$8)</f>
        <v>0.24707172598193883</v>
      </c>
      <c r="U1420" s="15">
        <f t="shared" ref="U1420" si="14168">COS($U$8*$B1417)</f>
        <v>-0.67126750255226242</v>
      </c>
      <c r="V1420" s="37">
        <v>0</v>
      </c>
      <c r="X1420" s="21">
        <f t="shared" ref="X1420" si="14169">N1420*S1417+P1420*S1420-O1420*T1417-Q1420*T1420</f>
        <v>0</v>
      </c>
      <c r="Y1420" s="24">
        <f t="shared" ref="Y1420" si="14170">(N1420*T1417+O1420*S1417+P1420*T1420+Q1420*S1420)</f>
        <v>-0.15507249667382367</v>
      </c>
      <c r="Z1420" s="22">
        <f t="shared" ref="Z1420" si="14171">N1420*U1417+P1420*U1420-O1420*V1417-Q1420*V1420</f>
        <v>-0.8808229517209919</v>
      </c>
      <c r="AA1420" s="23">
        <f t="shared" ref="AA1420" si="14172">(N1420*V1417+O1420*U1417+P1420*V1420+Q1420*U1420)</f>
        <v>0</v>
      </c>
      <c r="AB1420" s="8"/>
      <c r="AC1420" s="21">
        <v>0</v>
      </c>
      <c r="AD1420" s="24">
        <f t="shared" ref="AD1420" si="14173">(TAN($AE$8*$B1417))/$AD$8</f>
        <v>0.33361655133065632</v>
      </c>
      <c r="AE1420" s="22">
        <v>1</v>
      </c>
      <c r="AF1420" s="23">
        <v>0</v>
      </c>
      <c r="AH1420" s="21">
        <f t="shared" ref="AH1420" si="14174">X1420*AC1417+Z1420*AC1420-Y1420*AD1417-AA1420*AD1420</f>
        <v>0</v>
      </c>
      <c r="AI1420" s="24">
        <f t="shared" ref="AI1420" si="14175">(X1420*AD1417+Y1420*AC1417+Z1420*AD1420+AA1420*AC1420)</f>
        <v>-0.44892961215987015</v>
      </c>
      <c r="AJ1420" s="22">
        <f t="shared" ref="AJ1420" si="14176">X1420*AE1417+Z1420*AE1420-Y1420*AF1417-AA1420*AF1420</f>
        <v>-0.8808229517209919</v>
      </c>
      <c r="AK1420" s="23">
        <f t="shared" ref="AK1420" si="14177">(X1420*AF1417+Y1420*AE1417+Z1420*AF1420+AA1420*AE1420)</f>
        <v>0</v>
      </c>
      <c r="AL1420" s="8"/>
      <c r="AM1420" s="15">
        <v>0</v>
      </c>
      <c r="AN1420" s="85">
        <f t="shared" ref="AN1420" si="14178">(1/$AN$8)*SIN($B1417*$AO$8)</f>
        <v>0.24707172598193883</v>
      </c>
      <c r="AO1420" s="25">
        <f t="shared" ref="AO1420" si="14179">COS($AO$8*$B1417)</f>
        <v>-0.67126750255226242</v>
      </c>
      <c r="AP1420" s="37">
        <v>0</v>
      </c>
      <c r="AR1420" s="21">
        <f t="shared" ref="AR1420" si="14180">AH1420*AM1417+AJ1420*AM1420-AI1420*AN1417-AK1420*AN1420</f>
        <v>0</v>
      </c>
      <c r="AS1420" s="24">
        <f t="shared" ref="AS1420" si="14181">(AH1420*AN1417+AI1420*AM1417+AJ1420*AN1420+AK1420*AM1420)</f>
        <v>8.3725412610100386E-2</v>
      </c>
      <c r="AT1420" s="22">
        <f t="shared" ref="AT1420" si="14182">AH1420*AO1417+AJ1420*AO1420-AI1420*AP1417-AK1420*AP1420</f>
        <v>1.5895281500791358</v>
      </c>
      <c r="AU1420" s="23">
        <f t="shared" ref="AU1420" si="14183">(AH1420*AP1417+AI1420*AO1417+AJ1420*AP1420+AK1420*AO1420)</f>
        <v>0</v>
      </c>
      <c r="AV1420" s="8"/>
      <c r="AW1420" s="21">
        <v>0</v>
      </c>
      <c r="AX1420" s="24">
        <f t="shared" ref="AX1420" si="14184">(TAN($AY$8*$B1417))/$AX$8</f>
        <v>-5.400780703723072E-3</v>
      </c>
      <c r="AY1420" s="22">
        <v>1</v>
      </c>
      <c r="AZ1420" s="23">
        <v>0</v>
      </c>
      <c r="BB1420" s="21">
        <f t="shared" ref="BB1420" si="14185">AR1420*AW1417+AT1420*AW1420-AS1420*AX1417-AU1420*AX1420</f>
        <v>0</v>
      </c>
      <c r="BC1420" s="24">
        <f t="shared" ref="BC1420" si="14186">(AR1420*AX1417+AS1420*AW1417+AT1420*AX1420+AU1420*AW1420)</f>
        <v>7.5140719649128357E-2</v>
      </c>
      <c r="BD1420" s="22">
        <f t="shared" ref="BD1420" si="14187">AR1420*AY1417+AT1420*AY1420-AS1420*AZ1417-AU1420*AZ1420</f>
        <v>1.5895281500791358</v>
      </c>
      <c r="BE1420" s="23">
        <f t="shared" ref="BE1420" si="14188">(AR1420*AZ1417+AS1420*AY1417+AT1420*AZ1420+AU1420*AY1420)</f>
        <v>0</v>
      </c>
      <c r="BF1420" s="8"/>
      <c r="BG1420" s="15">
        <v>0</v>
      </c>
      <c r="BH1420" s="85">
        <f t="shared" ref="BH1420" si="14189">(1/$BH$8)*SIN($B1417*$BI$8)</f>
        <v>0.32305606044319174</v>
      </c>
      <c r="BI1420" s="25">
        <f t="shared" ref="BI1420" si="14190">COS($BI$8*$B1417)</f>
        <v>0.24640015482609498</v>
      </c>
      <c r="BJ1420" s="37">
        <v>0</v>
      </c>
      <c r="BL1420" s="21">
        <f t="shared" ref="BL1420" si="14191">BB1420*BG1417+BD1420*BG1420-BC1420*BH1417-BE1420*BH1420</f>
        <v>0</v>
      </c>
      <c r="BM1420" s="24">
        <f t="shared" ref="BM1420" si="14192">(BB1420*BH1417+BC1420*BG1417+BD1420*BH1420+BE1420*BG1420)</f>
        <v>0.53202138708340951</v>
      </c>
      <c r="BN1420" s="22">
        <f t="shared" ref="BN1420" si="14193">BB1420*BI1417+BD1420*BI1420-BC1420*BJ1417-BE1420*BJ1420</f>
        <v>0.17318799846151178</v>
      </c>
      <c r="BO1420" s="23">
        <f t="shared" ref="BO1420" si="14194">(BB1420*BJ1417+BC1420*BI1417+BD1420*BJ1420+BE1420*BI1420)</f>
        <v>0</v>
      </c>
      <c r="BQ1420" s="38">
        <f t="shared" ref="BQ1420" si="14195">(180/PI())*ATAN(-1*(($BL$8*BM1417+BO1417+$BL$8*BM1420+BO1420)/($BL$8*BL1417+BN1417+$BL$8*BL1420+BN1420)))</f>
        <v>-81.632747679708231</v>
      </c>
      <c r="BS1420" s="67">
        <f t="shared" ref="BS1420" si="14196">20*LOG(((($BL$8*BL1417+BN1417-$BL$8*BL1420-BN1420)^2+($BL$8*BM1417+BO1417-$BL$8*BM1420-BO1420)^2)/(($BL$8*BL1417+BN1417+$BL$8*BL1420+BN1420)^2+($BL$8*BM1417+BO1417+$BL$8*BM1420+BO1420)^2))^0.5)</f>
        <v>-5.3137610214309596</v>
      </c>
      <c r="BT1420" s="65"/>
      <c r="BU1420" s="28"/>
      <c r="BV1420" s="28"/>
      <c r="BW1420" s="28"/>
      <c r="BX1420" s="28"/>
    </row>
    <row r="1421" spans="2:76" ht="18.649999999999999" customHeight="1">
      <c r="BS1421" s="32"/>
    </row>
    <row r="1422" spans="2:76" ht="18.649999999999999" customHeight="1" thickBot="1">
      <c r="D1422" s="8"/>
      <c r="E1422" s="8" t="s">
        <v>93</v>
      </c>
      <c r="F1422" s="8"/>
      <c r="G1422" s="8"/>
      <c r="H1422" s="8"/>
      <c r="I1422" s="8"/>
      <c r="J1422" s="8" t="s">
        <v>94</v>
      </c>
      <c r="K1422" s="8"/>
      <c r="L1422" s="8"/>
      <c r="M1422" s="8"/>
      <c r="N1422" s="8"/>
      <c r="O1422" s="8" t="s">
        <v>95</v>
      </c>
      <c r="P1422" s="8"/>
      <c r="Q1422" s="8"/>
      <c r="R1422" s="8"/>
      <c r="S1422" s="8"/>
      <c r="T1422" s="8" t="s">
        <v>96</v>
      </c>
      <c r="U1422" s="8"/>
      <c r="V1422" s="8"/>
      <c r="W1422" s="8"/>
      <c r="X1422" s="8"/>
      <c r="Y1422" s="8" t="s">
        <v>97</v>
      </c>
      <c r="Z1422" s="8"/>
      <c r="AA1422" s="8"/>
      <c r="AB1422" s="8"/>
      <c r="AC1422" s="8"/>
      <c r="AD1422" s="8" t="s">
        <v>98</v>
      </c>
      <c r="AE1422" s="8"/>
      <c r="AF1422" s="8"/>
      <c r="AG1422" s="8"/>
      <c r="AH1422" s="8"/>
      <c r="AI1422" s="8" t="s">
        <v>99</v>
      </c>
      <c r="AJ1422" s="8"/>
      <c r="AK1422" s="8"/>
      <c r="AL1422" s="8"/>
      <c r="AM1422" s="8"/>
      <c r="AN1422" s="8" t="s">
        <v>96</v>
      </c>
      <c r="AO1422" s="8"/>
      <c r="AP1422" s="8"/>
      <c r="AQ1422" s="8"/>
      <c r="AR1422" s="8"/>
      <c r="AS1422" s="8" t="s">
        <v>100</v>
      </c>
      <c r="AT1422" s="8"/>
      <c r="AU1422" s="8"/>
      <c r="AV1422" s="8"/>
      <c r="AW1422" s="8"/>
      <c r="AX1422" s="8" t="s">
        <v>94</v>
      </c>
      <c r="AY1422" s="8"/>
      <c r="AZ1422" s="8"/>
      <c r="BA1422" s="8"/>
      <c r="BB1422" s="8"/>
      <c r="BC1422" s="8" t="s">
        <v>101</v>
      </c>
      <c r="BD1422" s="8"/>
      <c r="BE1422" s="8"/>
      <c r="BF1422" s="8"/>
      <c r="BG1422" s="8"/>
      <c r="BH1422" s="8" t="s">
        <v>96</v>
      </c>
      <c r="BI1422" s="8"/>
      <c r="BJ1422" s="8"/>
      <c r="BK1422" s="8"/>
      <c r="BL1422" s="8"/>
      <c r="BM1422" s="8" t="s">
        <v>102</v>
      </c>
      <c r="BN1422" s="8"/>
      <c r="BO1422" s="8"/>
      <c r="BP1422" s="8"/>
    </row>
    <row r="1423" spans="2:76" ht="18.649999999999999" customHeight="1" thickBot="1">
      <c r="B1423" s="16"/>
      <c r="D1423" s="250" t="s">
        <v>22</v>
      </c>
      <c r="E1423" s="251"/>
      <c r="F1423" s="252" t="s">
        <v>23</v>
      </c>
      <c r="G1423" s="253"/>
      <c r="H1423" s="123"/>
      <c r="I1423" s="242" t="s">
        <v>1</v>
      </c>
      <c r="J1423" s="243"/>
      <c r="K1423" s="244" t="s">
        <v>2</v>
      </c>
      <c r="L1423" s="245"/>
      <c r="M1423" s="123"/>
      <c r="N1423" s="242" t="s">
        <v>43</v>
      </c>
      <c r="O1423" s="243"/>
      <c r="P1423" s="244" t="s">
        <v>44</v>
      </c>
      <c r="Q1423" s="245"/>
      <c r="R1423" s="123"/>
      <c r="S1423" s="242" t="s">
        <v>32</v>
      </c>
      <c r="T1423" s="243"/>
      <c r="U1423" s="244" t="s">
        <v>33</v>
      </c>
      <c r="V1423" s="245"/>
      <c r="W1423" s="123"/>
      <c r="X1423" s="242" t="s">
        <v>45</v>
      </c>
      <c r="Y1423" s="243"/>
      <c r="Z1423" s="244" t="s">
        <v>46</v>
      </c>
      <c r="AA1423" s="245"/>
      <c r="AB1423" s="127"/>
      <c r="AC1423" s="242" t="s">
        <v>62</v>
      </c>
      <c r="AD1423" s="243"/>
      <c r="AE1423" s="244" t="s">
        <v>3</v>
      </c>
      <c r="AF1423" s="245"/>
      <c r="AG1423" s="123"/>
      <c r="AH1423" s="242" t="s">
        <v>76</v>
      </c>
      <c r="AI1423" s="243"/>
      <c r="AJ1423" s="244" t="s">
        <v>77</v>
      </c>
      <c r="AK1423" s="245"/>
      <c r="AL1423" s="127"/>
      <c r="AM1423" s="242" t="s">
        <v>64</v>
      </c>
      <c r="AN1423" s="243"/>
      <c r="AO1423" s="244" t="s">
        <v>65</v>
      </c>
      <c r="AP1423" s="245"/>
      <c r="AQ1423" s="123"/>
      <c r="AR1423" s="242" t="s">
        <v>80</v>
      </c>
      <c r="AS1423" s="243"/>
      <c r="AT1423" s="244" t="s">
        <v>81</v>
      </c>
      <c r="AU1423" s="245"/>
      <c r="AV1423" s="127"/>
      <c r="AW1423" s="242" t="s">
        <v>68</v>
      </c>
      <c r="AX1423" s="243"/>
      <c r="AY1423" s="244" t="s">
        <v>69</v>
      </c>
      <c r="AZ1423" s="245"/>
      <c r="BA1423" s="123"/>
      <c r="BB1423" s="246" t="s">
        <v>84</v>
      </c>
      <c r="BC1423" s="247"/>
      <c r="BD1423" s="248" t="s">
        <v>85</v>
      </c>
      <c r="BE1423" s="249"/>
      <c r="BF1423" s="127"/>
      <c r="BG1423" s="242" t="s">
        <v>72</v>
      </c>
      <c r="BH1423" s="243"/>
      <c r="BI1423" s="244" t="s">
        <v>73</v>
      </c>
      <c r="BJ1423" s="245"/>
      <c r="BK1423" s="123"/>
      <c r="BL1423" s="242" t="s">
        <v>88</v>
      </c>
      <c r="BM1423" s="243"/>
      <c r="BN1423" s="244" t="s">
        <v>89</v>
      </c>
      <c r="BO1423" s="245"/>
      <c r="BP1423" s="123"/>
      <c r="BQ1423" s="19" t="s">
        <v>165</v>
      </c>
      <c r="BS1423" s="63" t="s">
        <v>120</v>
      </c>
      <c r="BT1423" s="4"/>
      <c r="BU1423" s="28"/>
      <c r="BV1423" s="28"/>
      <c r="BW1423" s="28"/>
      <c r="BX1423" s="28"/>
    </row>
    <row r="1424" spans="2:76" ht="18.649999999999999" customHeight="1" thickTop="1" thickBot="1">
      <c r="B1424" s="39">
        <v>4</v>
      </c>
      <c r="D1424" s="25">
        <f t="shared" ref="D1424" si="14197">COS($F$8*$B1424)</f>
        <v>0.23999887095646338</v>
      </c>
      <c r="E1424" s="26">
        <v>0</v>
      </c>
      <c r="F1424" s="10">
        <v>0</v>
      </c>
      <c r="G1424" s="85">
        <f t="shared" ref="G1424" si="14198">$E$8*SIN($B1424*$F$8)</f>
        <v>2.9123195012664058</v>
      </c>
      <c r="I1424" s="21">
        <v>1</v>
      </c>
      <c r="J1424" s="24">
        <v>0</v>
      </c>
      <c r="K1424" s="22">
        <v>0</v>
      </c>
      <c r="L1424" s="23">
        <v>0</v>
      </c>
      <c r="N1424" s="21">
        <f t="shared" ref="N1424" si="14199">D1424*I1424+F1424*I1427-E1424*J1424-G1424*J1427</f>
        <v>0.19012354451184388</v>
      </c>
      <c r="O1424" s="24">
        <f t="shared" ref="O1424" si="14200">(D1424*J1424+E1424*I1424+F1424*J1427+G1424*I1427)</f>
        <v>0</v>
      </c>
      <c r="P1424" s="22">
        <f t="shared" ref="P1424" si="14201">D1424*K1424+F1424*K1427-E1424*L1424-G1424*L1427</f>
        <v>0</v>
      </c>
      <c r="Q1424" s="23">
        <f t="shared" ref="Q1424" si="14202">(D1424*L1424+E1424*K1424+F1424*L1427+G1424*K1427)</f>
        <v>2.9123195012664058</v>
      </c>
      <c r="S1424" s="25">
        <f t="shared" ref="S1424" si="14203">COS($U$8*$B1424)</f>
        <v>-0.67981402930459367</v>
      </c>
      <c r="T1424" s="26">
        <v>0</v>
      </c>
      <c r="U1424" s="10">
        <v>0</v>
      </c>
      <c r="V1424" s="85">
        <f t="shared" ref="V1424" si="14204">$T$8*SIN($B1424*$U$8)</f>
        <v>2.200153624192156</v>
      </c>
      <c r="X1424" s="21">
        <f t="shared" ref="X1424" si="14205">N1424*S1424+P1424*S1427-O1424*T1424-Q1424*T1427</f>
        <v>-0.84119868680657617</v>
      </c>
      <c r="Y1424" s="24">
        <f t="shared" ref="Y1424" si="14206">(N1424*T1424+O1424*S1424+P1424*T1427+Q1424*S1427)</f>
        <v>0</v>
      </c>
      <c r="Z1424" s="22">
        <f t="shared" ref="Z1424" si="14207">N1424*U1424+P1424*U1427-O1424*V1424-Q1424*V1427</f>
        <v>0</v>
      </c>
      <c r="AA1424" s="23">
        <f t="shared" ref="AA1424" si="14208">(N1424*V1424+O1424*U1424+P1424*V1427+Q1424*U1427)</f>
        <v>-1.5615346492762681</v>
      </c>
      <c r="AB1424" s="8"/>
      <c r="AC1424" s="21">
        <v>1</v>
      </c>
      <c r="AD1424" s="24">
        <v>0</v>
      </c>
      <c r="AE1424" s="22">
        <v>0</v>
      </c>
      <c r="AF1424" s="23">
        <v>0</v>
      </c>
      <c r="AH1424" s="21">
        <f t="shared" ref="AH1424" si="14209">X1424*AC1424+Z1424*AC1427-Y1424*AD1424-AA1424*AD1427</f>
        <v>-0.28023328598993458</v>
      </c>
      <c r="AI1424" s="24">
        <f t="shared" ref="AI1424" si="14210">(X1424*AD1424+Y1424*AC1424+Z1424*AD1427+AA1424*AC1427)</f>
        <v>0</v>
      </c>
      <c r="AJ1424" s="22">
        <f t="shared" ref="AJ1424" si="14211">X1424*AE1424+Z1424*AE1427-Y1424*AF1424-AA1424*AF1427</f>
        <v>0</v>
      </c>
      <c r="AK1424" s="23">
        <f t="shared" ref="AK1424" si="14212">(X1424*AF1424+Y1424*AE1424+Z1424*AF1427+AA1424*AE1427)</f>
        <v>-1.5615346492762681</v>
      </c>
      <c r="AL1424" s="8"/>
      <c r="AM1424" s="25">
        <f t="shared" ref="AM1424" si="14213">COS($AO$8*$B1424)</f>
        <v>-0.67981402930459367</v>
      </c>
      <c r="AN1424" s="26">
        <v>0</v>
      </c>
      <c r="AO1424" s="10">
        <v>0</v>
      </c>
      <c r="AP1424" s="85">
        <f t="shared" ref="AP1424" si="14214">$AN$8*SIN($B1424*$AO$8)</f>
        <v>2.200153624192156</v>
      </c>
      <c r="AR1424" s="21">
        <f t="shared" ref="AR1424" si="14215">AH1424*AM1424+AJ1424*AM1427-AI1424*AN1424-AK1424*AN1427</f>
        <v>0.57224164350595152</v>
      </c>
      <c r="AS1424" s="24">
        <f t="shared" ref="AS1424" si="14216">(AH1424*AN1424+AI1424*AM1424+AJ1424*AN1427+AK1424*AM1427)</f>
        <v>0</v>
      </c>
      <c r="AT1424" s="22">
        <f t="shared" ref="AT1424" si="14217">AH1424*AO1424+AJ1424*AO1427-AI1424*AP1424-AK1424*AP1427</f>
        <v>0</v>
      </c>
      <c r="AU1424" s="23">
        <f t="shared" ref="AU1424" si="14218">(AH1424*AP1424+AI1424*AO1424+AJ1424*AP1427+AK1424*AO1427)</f>
        <v>0.44499688203320376</v>
      </c>
      <c r="AV1424" s="8"/>
      <c r="AW1424" s="21">
        <v>1</v>
      </c>
      <c r="AX1424" s="24">
        <v>0</v>
      </c>
      <c r="AY1424" s="22">
        <v>0</v>
      </c>
      <c r="AZ1424" s="23">
        <v>0</v>
      </c>
      <c r="BB1424" s="21">
        <f t="shared" ref="BB1424" si="14219">AR1424*AW1424+AT1424*AW1427-AS1424*AX1424-AU1424*AX1427</f>
        <v>0.5646207884628861</v>
      </c>
      <c r="BC1424" s="24">
        <f t="shared" ref="BC1424" si="14220">(AR1424*AX1424+AS1424*AW1424+AT1424*AX1427+AU1424*AW1427)</f>
        <v>0</v>
      </c>
      <c r="BD1424" s="22">
        <f t="shared" ref="BD1424" si="14221">AR1424*AY1424+AT1424*AY1427-AS1424*AZ1424-AU1424*AZ1427</f>
        <v>0</v>
      </c>
      <c r="BE1424" s="23">
        <f t="shared" ref="BE1424" si="14222">(AR1424*AZ1424+AS1424*AY1424+AT1424*AZ1427+AU1424*AY1427)</f>
        <v>0.44499688203320376</v>
      </c>
      <c r="BF1424" s="8"/>
      <c r="BG1424" s="25">
        <f t="shared" ref="BG1424" si="14223">COS($BI$8*$B1424)</f>
        <v>0.239957190023802</v>
      </c>
      <c r="BH1424" s="26">
        <v>0</v>
      </c>
      <c r="BI1424" s="10">
        <v>0</v>
      </c>
      <c r="BJ1424" s="85">
        <f t="shared" ref="BJ1424" si="14224">$BH$8*SIN($B1424*$BI$8)</f>
        <v>2.9123504120560302</v>
      </c>
      <c r="BL1424" s="21">
        <f t="shared" ref="BL1424" si="14225">BB1424*BG1424+BD1424*BG1427-BC1424*BH1424-BE1424*BH1427</f>
        <v>-8.5137213662055955E-3</v>
      </c>
      <c r="BM1424" s="24">
        <f t="shared" ref="BM1424" si="14226">(BB1424*BH1424+BC1424*BG1424+BD1424*BH1427+BE1424*BG1427)</f>
        <v>0</v>
      </c>
      <c r="BN1424" s="22">
        <f t="shared" ref="BN1424" si="14227">BB1424*BI1424+BD1424*BI1427-BC1424*BJ1424-BE1424*BJ1427</f>
        <v>0</v>
      </c>
      <c r="BO1424" s="23">
        <f t="shared" ref="BO1424" si="14228">(BB1424*BJ1424+BC1424*BI1424+BD1424*BJ1427+BE1424*BI1427)</f>
        <v>1.751153787317328</v>
      </c>
      <c r="BQ1424" s="27">
        <f t="shared" ref="BQ1424" si="14229">20*LOG((2*$BL$8)/(($BL$8*BL1424+BN1424+$BL$8*BL1427+BN1427)^2+($BL$8*BM1424+BO1424+$BL$8*BM1427+BO1427)^2)^0.5)</f>
        <v>-1.2974935475871539</v>
      </c>
      <c r="BS1424" s="64">
        <f t="shared" ref="BS1424" si="14230">((BL1424^2+BM1424^2)/(BL1427^2+BM1427^2))^0.5</f>
        <v>1.4909922292204886E-2</v>
      </c>
      <c r="BT1424" s="4"/>
      <c r="BU1424" s="28"/>
      <c r="BV1424" s="28"/>
      <c r="BW1424" s="28"/>
      <c r="BX1424" s="28"/>
    </row>
    <row r="1425" spans="2:76" ht="18.649999999999999" customHeight="1" thickBot="1">
      <c r="D1425" s="25"/>
      <c r="E1425" s="10"/>
      <c r="F1425" s="10"/>
      <c r="G1425" s="31"/>
      <c r="I1425" s="29"/>
      <c r="L1425" s="30"/>
      <c r="N1425" s="29"/>
      <c r="Q1425" s="30"/>
      <c r="S1425" s="29"/>
      <c r="V1425" s="30"/>
      <c r="X1425" s="29"/>
      <c r="AA1425" s="30"/>
      <c r="AC1425" s="29"/>
      <c r="AF1425" s="30"/>
      <c r="AH1425" s="29"/>
      <c r="AK1425" s="30"/>
      <c r="AM1425" s="29"/>
      <c r="AP1425" s="30"/>
      <c r="AR1425" s="29"/>
      <c r="AU1425" s="30"/>
      <c r="AW1425" s="29"/>
      <c r="AZ1425" s="30"/>
      <c r="BB1425" s="29"/>
      <c r="BE1425" s="30"/>
      <c r="BG1425" s="29"/>
      <c r="BJ1425" s="30"/>
      <c r="BL1425" s="29"/>
      <c r="BO1425" s="30"/>
      <c r="BS1425" s="65"/>
      <c r="BT1425" s="65"/>
      <c r="BU1425" s="28"/>
      <c r="BV1425" s="28"/>
      <c r="BW1425" s="28"/>
      <c r="BX1425" s="28"/>
    </row>
    <row r="1426" spans="2:76" ht="18.649999999999999" customHeight="1" thickBot="1">
      <c r="D1426" s="254" t="s">
        <v>24</v>
      </c>
      <c r="E1426" s="255"/>
      <c r="F1426" s="256" t="s">
        <v>25</v>
      </c>
      <c r="G1426" s="257"/>
      <c r="H1426" s="123"/>
      <c r="I1426" s="242" t="s">
        <v>4</v>
      </c>
      <c r="J1426" s="243"/>
      <c r="K1426" s="244" t="s">
        <v>5</v>
      </c>
      <c r="L1426" s="245"/>
      <c r="M1426" s="123"/>
      <c r="N1426" s="242" t="s">
        <v>6</v>
      </c>
      <c r="O1426" s="243"/>
      <c r="P1426" s="244" t="s">
        <v>7</v>
      </c>
      <c r="Q1426" s="245"/>
      <c r="R1426" s="123"/>
      <c r="S1426" s="242" t="s">
        <v>34</v>
      </c>
      <c r="T1426" s="243"/>
      <c r="U1426" s="244" t="s">
        <v>35</v>
      </c>
      <c r="V1426" s="245"/>
      <c r="W1426" s="123"/>
      <c r="X1426" s="242" t="s">
        <v>47</v>
      </c>
      <c r="Y1426" s="243"/>
      <c r="Z1426" s="244" t="s">
        <v>48</v>
      </c>
      <c r="AA1426" s="245"/>
      <c r="AB1426" s="127"/>
      <c r="AC1426" s="242" t="s">
        <v>63</v>
      </c>
      <c r="AD1426" s="243"/>
      <c r="AE1426" s="244" t="s">
        <v>8</v>
      </c>
      <c r="AF1426" s="245"/>
      <c r="AG1426" s="123"/>
      <c r="AH1426" s="242" t="s">
        <v>78</v>
      </c>
      <c r="AI1426" s="243"/>
      <c r="AJ1426" s="244" t="s">
        <v>79</v>
      </c>
      <c r="AK1426" s="245"/>
      <c r="AL1426" s="127"/>
      <c r="AM1426" s="242" t="s">
        <v>67</v>
      </c>
      <c r="AN1426" s="243"/>
      <c r="AO1426" s="244" t="s">
        <v>66</v>
      </c>
      <c r="AP1426" s="245"/>
      <c r="AQ1426" s="123"/>
      <c r="AR1426" s="242" t="s">
        <v>83</v>
      </c>
      <c r="AS1426" s="243"/>
      <c r="AT1426" s="244" t="s">
        <v>82</v>
      </c>
      <c r="AU1426" s="245"/>
      <c r="AV1426" s="127"/>
      <c r="AW1426" s="242" t="s">
        <v>71</v>
      </c>
      <c r="AX1426" s="243"/>
      <c r="AY1426" s="244" t="s">
        <v>70</v>
      </c>
      <c r="AZ1426" s="245"/>
      <c r="BA1426" s="123"/>
      <c r="BB1426" s="124" t="s">
        <v>87</v>
      </c>
      <c r="BC1426" s="125"/>
      <c r="BD1426" s="122" t="s">
        <v>86</v>
      </c>
      <c r="BE1426" s="126"/>
      <c r="BF1426" s="127"/>
      <c r="BG1426" s="242" t="s">
        <v>74</v>
      </c>
      <c r="BH1426" s="243"/>
      <c r="BI1426" s="244" t="s">
        <v>75</v>
      </c>
      <c r="BJ1426" s="245"/>
      <c r="BK1426" s="123"/>
      <c r="BL1426" s="242" t="s">
        <v>91</v>
      </c>
      <c r="BM1426" s="243"/>
      <c r="BN1426" s="244" t="s">
        <v>90</v>
      </c>
      <c r="BO1426" s="245"/>
      <c r="BP1426" s="123"/>
      <c r="BQ1426" s="35" t="s">
        <v>166</v>
      </c>
      <c r="BS1426" s="66" t="s">
        <v>121</v>
      </c>
      <c r="BT1426" s="65"/>
      <c r="BU1426" s="28"/>
      <c r="BV1426" s="28"/>
      <c r="BW1426" s="28"/>
      <c r="BX1426" s="28"/>
    </row>
    <row r="1427" spans="2:76" ht="18.649999999999999" customHeight="1" thickTop="1" thickBot="1">
      <c r="D1427" s="15">
        <v>0</v>
      </c>
      <c r="E1427" s="145">
        <f t="shared" ref="E1427" si="14231">(1/$E$8)*SIN($B1424*$F$8)</f>
        <v>0.32359105569626728</v>
      </c>
      <c r="F1427" s="15">
        <f t="shared" ref="F1427" si="14232">COS($F$8*$B1424)</f>
        <v>0.23999887095646338</v>
      </c>
      <c r="G1427" s="37">
        <v>0</v>
      </c>
      <c r="I1427" s="21">
        <v>0</v>
      </c>
      <c r="J1427" s="24">
        <f t="shared" ref="J1427" si="14233">(TAN($K$8*$B1424))/$J$8</f>
        <v>1.7125636944343329E-2</v>
      </c>
      <c r="K1427" s="22">
        <v>1</v>
      </c>
      <c r="L1427" s="23">
        <v>0</v>
      </c>
      <c r="N1427" s="21">
        <f t="shared" ref="N1427" si="14234">D1427*I1424+F1427*I1427-E1427*J1424-G1427*J1427</f>
        <v>0</v>
      </c>
      <c r="O1427" s="24">
        <f t="shared" ref="O1427" si="14235">(D1427*J1424+E1427*I1424+F1427*J1427+G1427*I1427)</f>
        <v>0.32770118922732</v>
      </c>
      <c r="P1427" s="22">
        <f t="shared" ref="P1427" si="14236">D1427*K1424+F1427*K1427-E1427*L1424-G1427*L1427</f>
        <v>0.23999887095646338</v>
      </c>
      <c r="Q1427" s="23">
        <f t="shared" ref="Q1427" si="14237">(D1427*L1424+E1427*K1424+F1427*L1427+G1427*K1427)</f>
        <v>0</v>
      </c>
      <c r="S1427" s="15">
        <v>0</v>
      </c>
      <c r="T1427" s="145">
        <f t="shared" ref="T1427" si="14238">(1/$T$8)*SIN($B1424*$U$8)</f>
        <v>0.24446151379912842</v>
      </c>
      <c r="U1427" s="15">
        <f t="shared" ref="U1427" si="14239">COS($U$8*$B1424)</f>
        <v>-0.67981402930459367</v>
      </c>
      <c r="V1427" s="37">
        <v>0</v>
      </c>
      <c r="X1427" s="21">
        <f t="shared" ref="X1427" si="14240">N1427*S1424+P1427*S1427-O1427*T1424-Q1427*T1427</f>
        <v>0</v>
      </c>
      <c r="Y1427" s="24">
        <f t="shared" ref="Y1427" si="14241">(N1427*T1424+O1427*S1424+P1427*T1427+Q1427*S1427)</f>
        <v>-0.16410537855243279</v>
      </c>
      <c r="Z1427" s="22">
        <f t="shared" ref="Z1427" si="14242">N1427*U1424+P1427*U1427-O1427*V1424-Q1427*V1427</f>
        <v>-0.88414755862403416</v>
      </c>
      <c r="AA1427" s="23">
        <f t="shared" ref="AA1427" si="14243">(N1427*V1424+O1427*U1424+P1427*V1427+Q1427*U1427)</f>
        <v>0</v>
      </c>
      <c r="AB1427" s="8"/>
      <c r="AC1427" s="21">
        <v>0</v>
      </c>
      <c r="AD1427" s="24">
        <f t="shared" ref="AD1427" si="14244">(TAN($AE$8*$B1424))/$AD$8</f>
        <v>0.35923980366150371</v>
      </c>
      <c r="AE1427" s="22">
        <v>1</v>
      </c>
      <c r="AF1427" s="23">
        <v>0</v>
      </c>
      <c r="AH1427" s="21">
        <f t="shared" ref="AH1427" si="14245">X1427*AC1424+Z1427*AC1427-Y1427*AD1424-AA1427*AD1427</f>
        <v>0</v>
      </c>
      <c r="AI1427" s="24">
        <f t="shared" ref="AI1427" si="14246">(X1427*AD1424+Y1427*AC1424+Z1427*AD1427+AA1427*AC1427)</f>
        <v>-0.48172637392032869</v>
      </c>
      <c r="AJ1427" s="22">
        <f t="shared" ref="AJ1427" si="14247">X1427*AE1424+Z1427*AE1427-Y1427*AF1424-AA1427*AF1427</f>
        <v>-0.88414755862403416</v>
      </c>
      <c r="AK1427" s="23">
        <f t="shared" ref="AK1427" si="14248">(X1427*AF1424+Y1427*AE1424+Z1427*AF1427+AA1427*AE1427)</f>
        <v>0</v>
      </c>
      <c r="AL1427" s="8"/>
      <c r="AM1427" s="15">
        <v>0</v>
      </c>
      <c r="AN1427" s="85">
        <f t="shared" ref="AN1427" si="14249">(1/$AN$8)*SIN($B1424*$AO$8)</f>
        <v>0.24446151379912842</v>
      </c>
      <c r="AO1427" s="25">
        <f t="shared" ref="AO1427" si="14250">COS($AO$8*$B1424)</f>
        <v>-0.67981402930459367</v>
      </c>
      <c r="AP1427" s="37">
        <v>0</v>
      </c>
      <c r="AR1427" s="21">
        <f t="shared" ref="AR1427" si="14251">AH1427*AM1424+AJ1427*AM1427-AI1427*AN1424-AK1427*AN1427</f>
        <v>0</v>
      </c>
      <c r="AS1427" s="24">
        <f t="shared" ref="AS1427" si="14252">(AH1427*AN1424+AI1427*AM1424+AJ1427*AN1427+AK1427*AM1427)</f>
        <v>0.11134429667403495</v>
      </c>
      <c r="AT1427" s="22">
        <f t="shared" ref="AT1427" si="14253">AH1427*AO1424+AJ1427*AO1427-AI1427*AP1424-AK1427*AP1427</f>
        <v>1.6609279417777809</v>
      </c>
      <c r="AU1427" s="23">
        <f t="shared" ref="AU1427" si="14254">(AH1427*AP1424+AI1427*AO1424+AJ1427*AP1427+AK1427*AO1427)</f>
        <v>0</v>
      </c>
      <c r="AV1427" s="8"/>
      <c r="AW1427" s="21">
        <v>0</v>
      </c>
      <c r="AX1427" s="24">
        <f t="shared" ref="AX1427" si="14255">(TAN($AY$8*$B1424))/$AX$8</f>
        <v>1.7125636944343329E-2</v>
      </c>
      <c r="AY1427" s="22">
        <v>1</v>
      </c>
      <c r="AZ1427" s="23">
        <v>0</v>
      </c>
      <c r="BB1427" s="21">
        <f t="shared" ref="BB1427" si="14256">AR1427*AW1424+AT1427*AW1427-AS1427*AX1424-AU1427*AX1427</f>
        <v>0</v>
      </c>
      <c r="BC1427" s="24">
        <f t="shared" ref="BC1427" si="14257">(AR1427*AX1424+AS1427*AW1424+AT1427*AX1427+AU1427*AW1427)</f>
        <v>0.13978874559563664</v>
      </c>
      <c r="BD1427" s="22">
        <f t="shared" ref="BD1427" si="14258">AR1427*AY1424+AT1427*AY1427-AS1427*AZ1424-AU1427*AZ1427</f>
        <v>1.6609279417777809</v>
      </c>
      <c r="BE1427" s="23">
        <f t="shared" ref="BE1427" si="14259">(AR1427*AZ1424+AS1427*AY1424+AT1427*AZ1427+AU1427*AY1427)</f>
        <v>0</v>
      </c>
      <c r="BF1427" s="8"/>
      <c r="BG1427" s="15">
        <v>0</v>
      </c>
      <c r="BH1427" s="85">
        <f t="shared" ref="BH1427" si="14260">(1/$BH$8)*SIN($B1424*$BI$8)</f>
        <v>0.32359449022844777</v>
      </c>
      <c r="BI1427" s="25">
        <f t="shared" ref="BI1427" si="14261">COS($BI$8*$B1424)</f>
        <v>0.239957190023802</v>
      </c>
      <c r="BJ1427" s="37">
        <v>0</v>
      </c>
      <c r="BL1427" s="21">
        <f t="shared" ref="BL1427" si="14262">BB1427*BG1424+BD1427*BG1427-BC1427*BH1424-BE1427*BH1427</f>
        <v>0</v>
      </c>
      <c r="BM1427" s="24">
        <f t="shared" ref="BM1427" si="14263">(BB1427*BH1424+BC1427*BG1424+BD1427*BH1427+BE1427*BG1427)</f>
        <v>0.5710104452158471</v>
      </c>
      <c r="BN1427" s="22">
        <f t="shared" ref="BN1427" si="14264">BB1427*BI1424+BD1427*BI1427-BC1427*BJ1424-BE1427*BJ1427</f>
        <v>-8.5622090952345853E-3</v>
      </c>
      <c r="BO1427" s="23">
        <f t="shared" ref="BO1427" si="14265">(BB1427*BJ1424+BC1427*BI1424+BD1427*BJ1427+BE1427*BI1427)</f>
        <v>0</v>
      </c>
      <c r="BQ1427" s="38">
        <f t="shared" ref="BQ1427" si="14266">(180/PI())*ATAN(-1*(($BL$8*BM1424+BO1424+$BL$8*BM1427+BO1427)/($BL$8*BL1424+BN1424+$BL$8*BL1427+BN1427)))</f>
        <v>89.578685650721155</v>
      </c>
      <c r="BS1427" s="67">
        <f t="shared" ref="BS1427" si="14267">20*LOG(((($BL$8*BL1424+BN1424-$BL$8*BL1427-BN1427)^2+($BL$8*BM1424+BO1424-$BL$8*BM1427-BO1427)^2)/(($BL$8*BL1424+BN1424+$BL$8*BL1427+BN1427)^2+($BL$8*BM1424+BO1424+$BL$8*BM1427+BO1427)^2))^0.5)</f>
        <v>-5.8793982412623516</v>
      </c>
      <c r="BT1427" s="65"/>
      <c r="BU1427" s="28"/>
      <c r="BV1427" s="28"/>
      <c r="BW1427" s="28"/>
      <c r="BX1427" s="28"/>
    </row>
    <row r="1428" spans="2:76" ht="18.649999999999999" customHeight="1">
      <c r="BS1428" s="32"/>
    </row>
    <row r="1429" spans="2:76" ht="18.649999999999999" customHeight="1" thickBot="1">
      <c r="D1429" s="8"/>
      <c r="E1429" s="8" t="s">
        <v>93</v>
      </c>
      <c r="F1429" s="8"/>
      <c r="G1429" s="8"/>
      <c r="H1429" s="8"/>
      <c r="I1429" s="8"/>
      <c r="J1429" s="8" t="s">
        <v>94</v>
      </c>
      <c r="K1429" s="8"/>
      <c r="L1429" s="8"/>
      <c r="M1429" s="8"/>
      <c r="N1429" s="8"/>
      <c r="O1429" s="8" t="s">
        <v>95</v>
      </c>
      <c r="P1429" s="8"/>
      <c r="Q1429" s="8"/>
      <c r="R1429" s="8"/>
      <c r="S1429" s="8"/>
      <c r="T1429" s="8" t="s">
        <v>96</v>
      </c>
      <c r="U1429" s="8"/>
      <c r="V1429" s="8"/>
      <c r="W1429" s="8"/>
      <c r="X1429" s="8"/>
      <c r="Y1429" s="8" t="s">
        <v>97</v>
      </c>
      <c r="Z1429" s="8"/>
      <c r="AA1429" s="8"/>
      <c r="AB1429" s="8"/>
      <c r="AC1429" s="8"/>
      <c r="AD1429" s="8" t="s">
        <v>98</v>
      </c>
      <c r="AE1429" s="8"/>
      <c r="AF1429" s="8"/>
      <c r="AG1429" s="8"/>
      <c r="AH1429" s="8"/>
      <c r="AI1429" s="8" t="s">
        <v>99</v>
      </c>
      <c r="AJ1429" s="8"/>
      <c r="AK1429" s="8"/>
      <c r="AL1429" s="8"/>
      <c r="AM1429" s="8"/>
      <c r="AN1429" s="8" t="s">
        <v>96</v>
      </c>
      <c r="AO1429" s="8"/>
      <c r="AP1429" s="8"/>
      <c r="AQ1429" s="8"/>
      <c r="AR1429" s="8"/>
      <c r="AS1429" s="8" t="s">
        <v>100</v>
      </c>
      <c r="AT1429" s="8"/>
      <c r="AU1429" s="8"/>
      <c r="AV1429" s="8"/>
      <c r="AW1429" s="8"/>
      <c r="AX1429" s="8" t="s">
        <v>94</v>
      </c>
      <c r="AY1429" s="8"/>
      <c r="AZ1429" s="8"/>
      <c r="BA1429" s="8"/>
      <c r="BB1429" s="8"/>
      <c r="BC1429" s="8" t="s">
        <v>101</v>
      </c>
      <c r="BD1429" s="8"/>
      <c r="BE1429" s="8"/>
      <c r="BF1429" s="8"/>
      <c r="BG1429" s="8"/>
      <c r="BH1429" s="8" t="s">
        <v>96</v>
      </c>
      <c r="BI1429" s="8"/>
      <c r="BJ1429" s="8"/>
      <c r="BK1429" s="8"/>
      <c r="BL1429" s="8"/>
      <c r="BM1429" s="8" t="s">
        <v>102</v>
      </c>
      <c r="BN1429" s="8"/>
      <c r="BO1429" s="8"/>
      <c r="BP1429" s="8"/>
    </row>
    <row r="1430" spans="2:76" ht="18.649999999999999" customHeight="1" thickBot="1">
      <c r="B1430" s="16"/>
      <c r="D1430" s="250" t="s">
        <v>22</v>
      </c>
      <c r="E1430" s="251"/>
      <c r="F1430" s="252" t="s">
        <v>23</v>
      </c>
      <c r="G1430" s="253"/>
      <c r="H1430" s="123"/>
      <c r="I1430" s="242" t="s">
        <v>1</v>
      </c>
      <c r="J1430" s="243"/>
      <c r="K1430" s="244" t="s">
        <v>2</v>
      </c>
      <c r="L1430" s="245"/>
      <c r="M1430" s="123"/>
      <c r="N1430" s="242" t="s">
        <v>43</v>
      </c>
      <c r="O1430" s="243"/>
      <c r="P1430" s="244" t="s">
        <v>44</v>
      </c>
      <c r="Q1430" s="245"/>
      <c r="R1430" s="123"/>
      <c r="S1430" s="242" t="s">
        <v>32</v>
      </c>
      <c r="T1430" s="243"/>
      <c r="U1430" s="244" t="s">
        <v>33</v>
      </c>
      <c r="V1430" s="245"/>
      <c r="W1430" s="123"/>
      <c r="X1430" s="242" t="s">
        <v>45</v>
      </c>
      <c r="Y1430" s="243"/>
      <c r="Z1430" s="244" t="s">
        <v>46</v>
      </c>
      <c r="AA1430" s="245"/>
      <c r="AB1430" s="127"/>
      <c r="AC1430" s="242" t="s">
        <v>62</v>
      </c>
      <c r="AD1430" s="243"/>
      <c r="AE1430" s="244" t="s">
        <v>3</v>
      </c>
      <c r="AF1430" s="245"/>
      <c r="AG1430" s="123"/>
      <c r="AH1430" s="242" t="s">
        <v>76</v>
      </c>
      <c r="AI1430" s="243"/>
      <c r="AJ1430" s="244" t="s">
        <v>77</v>
      </c>
      <c r="AK1430" s="245"/>
      <c r="AL1430" s="127"/>
      <c r="AM1430" s="242" t="s">
        <v>64</v>
      </c>
      <c r="AN1430" s="243"/>
      <c r="AO1430" s="244" t="s">
        <v>65</v>
      </c>
      <c r="AP1430" s="245"/>
      <c r="AQ1430" s="123"/>
      <c r="AR1430" s="242" t="s">
        <v>80</v>
      </c>
      <c r="AS1430" s="243"/>
      <c r="AT1430" s="244" t="s">
        <v>81</v>
      </c>
      <c r="AU1430" s="245"/>
      <c r="AV1430" s="127"/>
      <c r="AW1430" s="242" t="s">
        <v>68</v>
      </c>
      <c r="AX1430" s="243"/>
      <c r="AY1430" s="244" t="s">
        <v>69</v>
      </c>
      <c r="AZ1430" s="245"/>
      <c r="BA1430" s="123"/>
      <c r="BB1430" s="246" t="s">
        <v>84</v>
      </c>
      <c r="BC1430" s="247"/>
      <c r="BD1430" s="248" t="s">
        <v>85</v>
      </c>
      <c r="BE1430" s="249"/>
      <c r="BF1430" s="127"/>
      <c r="BG1430" s="242" t="s">
        <v>72</v>
      </c>
      <c r="BH1430" s="243"/>
      <c r="BI1430" s="244" t="s">
        <v>73</v>
      </c>
      <c r="BJ1430" s="245"/>
      <c r="BK1430" s="123"/>
      <c r="BL1430" s="242" t="s">
        <v>88</v>
      </c>
      <c r="BM1430" s="243"/>
      <c r="BN1430" s="244" t="s">
        <v>89</v>
      </c>
      <c r="BO1430" s="245"/>
      <c r="BP1430" s="123"/>
      <c r="BQ1430" s="19" t="s">
        <v>165</v>
      </c>
      <c r="BS1430" s="63" t="s">
        <v>120</v>
      </c>
      <c r="BT1430" s="4"/>
      <c r="BU1430" s="28"/>
      <c r="BV1430" s="28"/>
      <c r="BW1430" s="28"/>
      <c r="BX1430" s="28"/>
    </row>
    <row r="1431" spans="2:76" ht="18.649999999999999" customHeight="1" thickTop="1" thickBot="1">
      <c r="B1431" s="39">
        <v>4.0199999999999996</v>
      </c>
      <c r="D1431" s="25">
        <f t="shared" ref="D1431" si="14268">COS($F$8*$B1431)</f>
        <v>0.23354559527526114</v>
      </c>
      <c r="E1431" s="26">
        <v>0</v>
      </c>
      <c r="F1431" s="10">
        <v>0</v>
      </c>
      <c r="G1431" s="85">
        <f t="shared" ref="G1431" si="14269">$E$8*SIN($B1431*$F$8)</f>
        <v>2.9170375544973215</v>
      </c>
      <c r="I1431" s="21">
        <v>1</v>
      </c>
      <c r="J1431" s="24">
        <v>0</v>
      </c>
      <c r="K1431" s="22">
        <v>0</v>
      </c>
      <c r="L1431" s="23">
        <v>0</v>
      </c>
      <c r="N1431" s="21">
        <f t="shared" ref="N1431" si="14270">D1431*I1431+F1431*I1434-E1431*J1431-G1431*J1434</f>
        <v>0.11785421437586656</v>
      </c>
      <c r="O1431" s="24">
        <f t="shared" ref="O1431" si="14271">(D1431*J1431+E1431*I1431+F1431*J1434+G1431*I1434)</f>
        <v>0</v>
      </c>
      <c r="P1431" s="22">
        <f t="shared" ref="P1431" si="14272">D1431*K1431+F1431*K1434-E1431*L1431-G1431*L1434</f>
        <v>0</v>
      </c>
      <c r="Q1431" s="23">
        <f t="shared" ref="Q1431" si="14273">(D1431*L1431+E1431*K1431+F1431*L1434+G1431*K1434)</f>
        <v>2.9170375544973215</v>
      </c>
      <c r="S1431" s="25">
        <f t="shared" ref="S1431" si="14274">COS($U$8*$B1431)</f>
        <v>-0.68826921489228554</v>
      </c>
      <c r="T1431" s="26">
        <v>0</v>
      </c>
      <c r="U1431" s="10">
        <v>0</v>
      </c>
      <c r="V1431" s="85">
        <f t="shared" ref="V1431" si="14275">$T$8*SIN($B1431*$U$8)</f>
        <v>2.1763660975313899</v>
      </c>
      <c r="X1431" s="21">
        <f t="shared" ref="X1431" si="14276">N1431*S1431+P1431*S1434-O1431*T1431-Q1431*T1434</f>
        <v>-0.78650894302620755</v>
      </c>
      <c r="Y1431" s="24">
        <f t="shared" ref="Y1431" si="14277">(N1431*T1431+O1431*S1431+P1431*T1434+Q1431*S1434)</f>
        <v>0</v>
      </c>
      <c r="Z1431" s="22">
        <f t="shared" ref="Z1431" si="14278">N1431*U1431+P1431*U1434-O1431*V1431-Q1431*V1434</f>
        <v>0</v>
      </c>
      <c r="AA1431" s="23">
        <f t="shared" ref="AA1431" si="14279">(N1431*V1431+O1431*U1431+P1431*V1434+Q1431*U1434)</f>
        <v>-1.7512132308263515</v>
      </c>
      <c r="AB1431" s="8"/>
      <c r="AC1431" s="21">
        <v>1</v>
      </c>
      <c r="AD1431" s="24">
        <v>0</v>
      </c>
      <c r="AE1431" s="22">
        <v>0</v>
      </c>
      <c r="AF1431" s="23">
        <v>0</v>
      </c>
      <c r="AH1431" s="21">
        <f t="shared" ref="AH1431" si="14280">X1431*AC1431+Z1431*AC1434-Y1431*AD1431-AA1431*AD1434</f>
        <v>-0.11214770486876047</v>
      </c>
      <c r="AI1431" s="24">
        <f t="shared" ref="AI1431" si="14281">(X1431*AD1431+Y1431*AC1431+Z1431*AD1434+AA1431*AC1434)</f>
        <v>0</v>
      </c>
      <c r="AJ1431" s="22">
        <f t="shared" ref="AJ1431" si="14282">X1431*AE1431+Z1431*AE1434-Y1431*AF1431-AA1431*AF1434</f>
        <v>0</v>
      </c>
      <c r="AK1431" s="23">
        <f t="shared" ref="AK1431" si="14283">(X1431*AF1431+Y1431*AE1431+Z1431*AF1434+AA1431*AE1434)</f>
        <v>-1.7512132308263515</v>
      </c>
      <c r="AL1431" s="8"/>
      <c r="AM1431" s="25">
        <f t="shared" ref="AM1431" si="14284">COS($AO$8*$B1431)</f>
        <v>-0.68826921489228554</v>
      </c>
      <c r="AN1431" s="26">
        <v>0</v>
      </c>
      <c r="AO1431" s="10">
        <v>0</v>
      </c>
      <c r="AP1431" s="85">
        <f t="shared" ref="AP1431" si="14285">$AN$8*SIN($B1431*$AO$8)</f>
        <v>2.1763660975313899</v>
      </c>
      <c r="AR1431" s="21">
        <f t="shared" ref="AR1431" si="14286">AH1431*AM1431+AJ1431*AM1434-AI1431*AN1431-AK1431*AN1434</f>
        <v>0.50066349112853614</v>
      </c>
      <c r="AS1431" s="24">
        <f t="shared" ref="AS1431" si="14287">(AH1431*AN1431+AI1431*AM1431+AJ1431*AN1434+AK1431*AM1434)</f>
        <v>0</v>
      </c>
      <c r="AT1431" s="22">
        <f t="shared" ref="AT1431" si="14288">AH1431*AO1431+AJ1431*AO1434-AI1431*AP1431-AK1431*AP1434</f>
        <v>0</v>
      </c>
      <c r="AU1431" s="23">
        <f t="shared" ref="AU1431" si="14289">(AH1431*AP1431+AI1431*AO1431+AJ1431*AP1434+AK1431*AO1434)</f>
        <v>0.96123169269750941</v>
      </c>
      <c r="AV1431" s="8"/>
      <c r="AW1431" s="21">
        <v>1</v>
      </c>
      <c r="AX1431" s="24">
        <v>0</v>
      </c>
      <c r="AY1431" s="22">
        <v>0</v>
      </c>
      <c r="AZ1431" s="23">
        <v>0</v>
      </c>
      <c r="BB1431" s="21">
        <f t="shared" ref="BB1431" si="14290">AR1431*AW1431+AT1431*AW1434-AS1431*AX1431-AU1431*AX1434</f>
        <v>0.46254049140198616</v>
      </c>
      <c r="BC1431" s="24">
        <f t="shared" ref="BC1431" si="14291">(AR1431*AX1431+AS1431*AW1431+AT1431*AX1434+AU1431*AW1434)</f>
        <v>0</v>
      </c>
      <c r="BD1431" s="22">
        <f t="shared" ref="BD1431" si="14292">AR1431*AY1431+AT1431*AY1434-AS1431*AZ1431-AU1431*AZ1434</f>
        <v>0</v>
      </c>
      <c r="BE1431" s="23">
        <f t="shared" ref="BE1431" si="14293">(AR1431*AZ1431+AS1431*AY1431+AT1431*AZ1434+AU1431*AY1434)</f>
        <v>0.96123169269750941</v>
      </c>
      <c r="BF1431" s="8"/>
      <c r="BG1431" s="25">
        <f t="shared" ref="BG1431" si="14294">COS($BI$8*$B1431)</f>
        <v>0.2335036380810909</v>
      </c>
      <c r="BH1431" s="26">
        <v>0</v>
      </c>
      <c r="BI1431" s="10">
        <v>0</v>
      </c>
      <c r="BJ1431" s="85">
        <f t="shared" ref="BJ1431" si="14295">$BH$8*SIN($B1431*$BI$8)</f>
        <v>2.9170677844414339</v>
      </c>
      <c r="BL1431" s="21">
        <f t="shared" ref="BL1431" si="14296">BB1431*BG1431+BD1431*BG1434-BC1431*BH1431-BE1431*BH1434</f>
        <v>-0.20354822407026654</v>
      </c>
      <c r="BM1431" s="24">
        <f t="shared" ref="BM1431" si="14297">(BB1431*BH1431+BC1431*BG1431+BD1431*BH1434+BE1431*BG1434)</f>
        <v>0</v>
      </c>
      <c r="BN1431" s="22">
        <f t="shared" ref="BN1431" si="14298">BB1431*BI1431+BD1431*BI1434-BC1431*BJ1431-BE1431*BJ1434</f>
        <v>0</v>
      </c>
      <c r="BO1431" s="23">
        <f t="shared" ref="BO1431" si="14299">(BB1431*BJ1431+BC1431*BI1431+BD1431*BJ1434+BE1431*BI1434)</f>
        <v>1.5737130637521577</v>
      </c>
      <c r="BQ1431" s="27">
        <f t="shared" ref="BQ1431" si="14300">20*LOG((2*$BL$8)/(($BL$8*BL1431+BN1431+$BL$8*BL1434+BN1434)^2+($BL$8*BM1431+BO1431+$BL$8*BM1434+BO1434)^2)^0.5)</f>
        <v>-0.90828196825846519</v>
      </c>
      <c r="BS1431" s="64">
        <f t="shared" ref="BS1431" si="14301">((BL1431^2+BM1431^2)/(BL1434^2+BM1434^2))^0.5</f>
        <v>0.33417585687464563</v>
      </c>
      <c r="BT1431" s="4"/>
      <c r="BU1431" s="28"/>
      <c r="BV1431" s="28"/>
      <c r="BW1431" s="28"/>
      <c r="BX1431" s="28"/>
    </row>
    <row r="1432" spans="2:76" ht="18.649999999999999" customHeight="1" thickBot="1">
      <c r="D1432" s="25"/>
      <c r="E1432" s="10"/>
      <c r="F1432" s="10"/>
      <c r="G1432" s="31"/>
      <c r="I1432" s="29"/>
      <c r="L1432" s="30"/>
      <c r="N1432" s="29"/>
      <c r="Q1432" s="30"/>
      <c r="S1432" s="29"/>
      <c r="V1432" s="30"/>
      <c r="X1432" s="29"/>
      <c r="AA1432" s="30"/>
      <c r="AC1432" s="29"/>
      <c r="AF1432" s="30"/>
      <c r="AH1432" s="29"/>
      <c r="AK1432" s="30"/>
      <c r="AM1432" s="29"/>
      <c r="AP1432" s="30"/>
      <c r="AR1432" s="29"/>
      <c r="AU1432" s="30"/>
      <c r="AW1432" s="29"/>
      <c r="AZ1432" s="30"/>
      <c r="BB1432" s="29"/>
      <c r="BE1432" s="30"/>
      <c r="BG1432" s="29"/>
      <c r="BJ1432" s="30"/>
      <c r="BL1432" s="29"/>
      <c r="BO1432" s="30"/>
      <c r="BS1432" s="65"/>
      <c r="BT1432" s="65"/>
      <c r="BU1432" s="28"/>
      <c r="BV1432" s="28"/>
      <c r="BW1432" s="28"/>
      <c r="BX1432" s="28"/>
    </row>
    <row r="1433" spans="2:76" ht="18.649999999999999" customHeight="1" thickBot="1">
      <c r="D1433" s="254" t="s">
        <v>24</v>
      </c>
      <c r="E1433" s="255"/>
      <c r="F1433" s="256" t="s">
        <v>25</v>
      </c>
      <c r="G1433" s="257"/>
      <c r="H1433" s="123"/>
      <c r="I1433" s="242" t="s">
        <v>4</v>
      </c>
      <c r="J1433" s="243"/>
      <c r="K1433" s="244" t="s">
        <v>5</v>
      </c>
      <c r="L1433" s="245"/>
      <c r="M1433" s="123"/>
      <c r="N1433" s="242" t="s">
        <v>6</v>
      </c>
      <c r="O1433" s="243"/>
      <c r="P1433" s="244" t="s">
        <v>7</v>
      </c>
      <c r="Q1433" s="245"/>
      <c r="R1433" s="123"/>
      <c r="S1433" s="242" t="s">
        <v>34</v>
      </c>
      <c r="T1433" s="243"/>
      <c r="U1433" s="244" t="s">
        <v>35</v>
      </c>
      <c r="V1433" s="245"/>
      <c r="W1433" s="123"/>
      <c r="X1433" s="242" t="s">
        <v>47</v>
      </c>
      <c r="Y1433" s="243"/>
      <c r="Z1433" s="244" t="s">
        <v>48</v>
      </c>
      <c r="AA1433" s="245"/>
      <c r="AB1433" s="127"/>
      <c r="AC1433" s="242" t="s">
        <v>63</v>
      </c>
      <c r="AD1433" s="243"/>
      <c r="AE1433" s="244" t="s">
        <v>8</v>
      </c>
      <c r="AF1433" s="245"/>
      <c r="AG1433" s="123"/>
      <c r="AH1433" s="242" t="s">
        <v>78</v>
      </c>
      <c r="AI1433" s="243"/>
      <c r="AJ1433" s="244" t="s">
        <v>79</v>
      </c>
      <c r="AK1433" s="245"/>
      <c r="AL1433" s="127"/>
      <c r="AM1433" s="242" t="s">
        <v>67</v>
      </c>
      <c r="AN1433" s="243"/>
      <c r="AO1433" s="244" t="s">
        <v>66</v>
      </c>
      <c r="AP1433" s="245"/>
      <c r="AQ1433" s="123"/>
      <c r="AR1433" s="242" t="s">
        <v>83</v>
      </c>
      <c r="AS1433" s="243"/>
      <c r="AT1433" s="244" t="s">
        <v>82</v>
      </c>
      <c r="AU1433" s="245"/>
      <c r="AV1433" s="127"/>
      <c r="AW1433" s="242" t="s">
        <v>71</v>
      </c>
      <c r="AX1433" s="243"/>
      <c r="AY1433" s="244" t="s">
        <v>70</v>
      </c>
      <c r="AZ1433" s="245"/>
      <c r="BA1433" s="123"/>
      <c r="BB1433" s="124" t="s">
        <v>87</v>
      </c>
      <c r="BC1433" s="125"/>
      <c r="BD1433" s="122" t="s">
        <v>86</v>
      </c>
      <c r="BE1433" s="126"/>
      <c r="BF1433" s="127"/>
      <c r="BG1433" s="242" t="s">
        <v>74</v>
      </c>
      <c r="BH1433" s="243"/>
      <c r="BI1433" s="244" t="s">
        <v>75</v>
      </c>
      <c r="BJ1433" s="245"/>
      <c r="BK1433" s="123"/>
      <c r="BL1433" s="242" t="s">
        <v>91</v>
      </c>
      <c r="BM1433" s="243"/>
      <c r="BN1433" s="244" t="s">
        <v>90</v>
      </c>
      <c r="BO1433" s="245"/>
      <c r="BP1433" s="123"/>
      <c r="BQ1433" s="35" t="s">
        <v>166</v>
      </c>
      <c r="BS1433" s="66" t="s">
        <v>121</v>
      </c>
      <c r="BT1433" s="65"/>
      <c r="BU1433" s="28"/>
      <c r="BV1433" s="28"/>
      <c r="BW1433" s="28"/>
      <c r="BX1433" s="28"/>
    </row>
    <row r="1434" spans="2:76" ht="18.649999999999999" customHeight="1" thickTop="1" thickBot="1">
      <c r="D1434" s="15">
        <v>0</v>
      </c>
      <c r="E1434" s="145">
        <f t="shared" ref="E1434" si="14302">(1/$E$8)*SIN($B1431*$F$8)</f>
        <v>0.32411528383303573</v>
      </c>
      <c r="F1434" s="15">
        <f t="shared" ref="F1434" si="14303">COS($F$8*$B1431)</f>
        <v>0.23354559527526114</v>
      </c>
      <c r="G1434" s="37">
        <v>0</v>
      </c>
      <c r="I1434" s="21">
        <v>0</v>
      </c>
      <c r="J1434" s="24">
        <f t="shared" ref="J1434" si="14304">(TAN($K$8*$B1431))/$J$8</f>
        <v>3.966057300874589E-2</v>
      </c>
      <c r="K1434" s="22">
        <v>1</v>
      </c>
      <c r="L1434" s="23">
        <v>0</v>
      </c>
      <c r="N1434" s="21">
        <f t="shared" ref="N1434" si="14305">D1434*I1431+F1434*I1434-E1434*J1431-G1434*J1434</f>
        <v>0</v>
      </c>
      <c r="O1434" s="24">
        <f t="shared" ref="O1434" si="14306">(D1434*J1431+E1434*I1431+F1434*J1434+G1434*I1434)</f>
        <v>0.33337783596532122</v>
      </c>
      <c r="P1434" s="22">
        <f t="shared" ref="P1434" si="14307">D1434*K1431+F1434*K1434-E1434*L1431-G1434*L1434</f>
        <v>0.23354559527526114</v>
      </c>
      <c r="Q1434" s="23">
        <f t="shared" ref="Q1434" si="14308">(D1434*L1431+E1434*K1431+F1434*L1434+G1434*K1434)</f>
        <v>0</v>
      </c>
      <c r="S1434" s="15">
        <v>0</v>
      </c>
      <c r="T1434" s="145">
        <f t="shared" ref="T1434" si="14309">(1/$T$8)*SIN($B1431*$U$8)</f>
        <v>0.24181845528126555</v>
      </c>
      <c r="U1434" s="15">
        <f t="shared" ref="U1434" si="14310">COS($U$8*$B1431)</f>
        <v>-0.68826921489228554</v>
      </c>
      <c r="V1434" s="37">
        <v>0</v>
      </c>
      <c r="X1434" s="21">
        <f t="shared" ref="X1434" si="14311">N1434*S1431+P1434*S1434-O1434*T1431-Q1434*T1434</f>
        <v>0</v>
      </c>
      <c r="Y1434" s="24">
        <f t="shared" ref="Y1434" si="14312">(N1434*T1431+O1434*S1431+P1434*T1434+Q1434*S1434)</f>
        <v>-0.17297806633513352</v>
      </c>
      <c r="Z1434" s="22">
        <f t="shared" ref="Z1434" si="14313">N1434*U1431+P1434*U1434-O1434*V1431-Q1434*V1434</f>
        <v>-0.88629446336496143</v>
      </c>
      <c r="AA1434" s="23">
        <f t="shared" ref="AA1434" si="14314">(N1434*V1431+O1434*U1431+P1434*V1434+Q1434*U1434)</f>
        <v>0</v>
      </c>
      <c r="AB1434" s="8"/>
      <c r="AC1434" s="21">
        <v>0</v>
      </c>
      <c r="AD1434" s="24">
        <f t="shared" ref="AD1434" si="14315">(TAN($AE$8*$B1431))/$AD$8</f>
        <v>0.38508231110110658</v>
      </c>
      <c r="AE1434" s="22">
        <v>1</v>
      </c>
      <c r="AF1434" s="23">
        <v>0</v>
      </c>
      <c r="AH1434" s="21">
        <f t="shared" ref="AH1434" si="14316">X1434*AC1431+Z1434*AC1434-Y1434*AD1431-AA1434*AD1434</f>
        <v>0</v>
      </c>
      <c r="AI1434" s="24">
        <f t="shared" ref="AI1434" si="14317">(X1434*AD1431+Y1434*AC1431+Z1434*AD1434+AA1434*AC1434)</f>
        <v>-0.51427438660382796</v>
      </c>
      <c r="AJ1434" s="22">
        <f t="shared" ref="AJ1434" si="14318">X1434*AE1431+Z1434*AE1434-Y1434*AF1431-AA1434*AF1434</f>
        <v>-0.88629446336496143</v>
      </c>
      <c r="AK1434" s="23">
        <f t="shared" ref="AK1434" si="14319">(X1434*AF1431+Y1434*AE1431+Z1434*AF1434+AA1434*AE1434)</f>
        <v>0</v>
      </c>
      <c r="AL1434" s="8"/>
      <c r="AM1434" s="15">
        <v>0</v>
      </c>
      <c r="AN1434" s="85">
        <f t="shared" ref="AN1434" si="14320">(1/$AN$8)*SIN($B1431*$AO$8)</f>
        <v>0.24181845528126555</v>
      </c>
      <c r="AO1434" s="25">
        <f t="shared" ref="AO1434" si="14321">COS($AO$8*$B1431)</f>
        <v>-0.68826921489228554</v>
      </c>
      <c r="AP1434" s="37">
        <v>0</v>
      </c>
      <c r="AR1434" s="21">
        <f t="shared" ref="AR1434" si="14322">AH1434*AM1431+AJ1434*AM1434-AI1434*AN1431-AK1434*AN1434</f>
        <v>0</v>
      </c>
      <c r="AS1434" s="24">
        <f t="shared" ref="AS1434" si="14323">(AH1434*AN1431+AI1434*AM1431+AJ1434*AN1434+AK1434*AM1434)</f>
        <v>0.13963687025177524</v>
      </c>
      <c r="AT1434" s="22">
        <f t="shared" ref="AT1434" si="14324">AH1434*AO1431+AJ1434*AO1434-AI1434*AP1431-AK1434*AP1434</f>
        <v>1.7292585342969038</v>
      </c>
      <c r="AU1434" s="23">
        <f t="shared" ref="AU1434" si="14325">(AH1434*AP1431+AI1434*AO1431+AJ1434*AP1434+AK1434*AO1434)</f>
        <v>0</v>
      </c>
      <c r="AV1434" s="8"/>
      <c r="AW1434" s="21">
        <v>0</v>
      </c>
      <c r="AX1434" s="24">
        <f t="shared" ref="AX1434" si="14326">(TAN($AY$8*$B1431))/$AX$8</f>
        <v>3.966057300874589E-2</v>
      </c>
      <c r="AY1434" s="22">
        <v>1</v>
      </c>
      <c r="AZ1434" s="23">
        <v>0</v>
      </c>
      <c r="BB1434" s="21">
        <f t="shared" ref="BB1434" si="14327">AR1434*AW1431+AT1434*AW1434-AS1434*AX1431-AU1434*AX1434</f>
        <v>0</v>
      </c>
      <c r="BC1434" s="24">
        <f t="shared" ref="BC1434" si="14328">(AR1434*AX1431+AS1434*AW1431+AT1434*AX1434+AU1434*AW1434)</f>
        <v>0.20822025460225452</v>
      </c>
      <c r="BD1434" s="22">
        <f t="shared" ref="BD1434" si="14329">AR1434*AY1431+AT1434*AY1434-AS1434*AZ1431-AU1434*AZ1434</f>
        <v>1.7292585342969038</v>
      </c>
      <c r="BE1434" s="23">
        <f t="shared" ref="BE1434" si="14330">(AR1434*AZ1431+AS1434*AY1431+AT1434*AZ1434+AU1434*AY1434)</f>
        <v>0</v>
      </c>
      <c r="BF1434" s="8"/>
      <c r="BG1434" s="15">
        <v>0</v>
      </c>
      <c r="BH1434" s="85">
        <f t="shared" ref="BH1434" si="14331">(1/$BH$8)*SIN($B1431*$BI$8)</f>
        <v>0.32411864271571483</v>
      </c>
      <c r="BI1434" s="25">
        <f t="shared" ref="BI1434" si="14332">COS($BI$8*$B1431)</f>
        <v>0.2335036380810909</v>
      </c>
      <c r="BJ1434" s="37">
        <v>0</v>
      </c>
      <c r="BL1434" s="21">
        <f t="shared" ref="BL1434" si="14333">BB1434*BG1431+BD1434*BG1434-BC1434*BH1431-BE1434*BH1434</f>
        <v>0</v>
      </c>
      <c r="BM1434" s="24">
        <f t="shared" ref="BM1434" si="14334">(BB1434*BH1431+BC1434*BG1431+BD1434*BH1434+BE1434*BG1434)</f>
        <v>0.60910511601267636</v>
      </c>
      <c r="BN1434" s="22">
        <f t="shared" ref="BN1434" si="14335">BB1434*BI1431+BD1434*BI1434-BC1434*BJ1431-BE1434*BJ1434</f>
        <v>-0.2036044378273279</v>
      </c>
      <c r="BO1434" s="23">
        <f t="shared" ref="BO1434" si="14336">(BB1434*BJ1431+BC1434*BI1431+BD1434*BJ1434+BE1434*BI1434)</f>
        <v>0</v>
      </c>
      <c r="BQ1434" s="38">
        <f t="shared" ref="BQ1434" si="14337">(180/PI())*ATAN(-1*(($BL$8*BM1431+BO1431+$BL$8*BM1434+BO1434)/($BL$8*BL1431+BN1431+$BL$8*BL1434+BN1434)))</f>
        <v>79.434256939896088</v>
      </c>
      <c r="BS1434" s="67">
        <f t="shared" ref="BS1434" si="14338">20*LOG(((($BL$8*BL1431+BN1431-$BL$8*BL1434-BN1434)^2+($BL$8*BM1431+BO1431-$BL$8*BM1434-BO1434)^2)/(($BL$8*BL1431+BN1431+$BL$8*BL1434+BN1434)^2+($BL$8*BM1431+BO1431+$BL$8*BM1434+BO1434)^2))^0.5)</f>
        <v>-7.2418651487191426</v>
      </c>
      <c r="BT1434" s="65"/>
      <c r="BU1434" s="28"/>
      <c r="BV1434" s="28"/>
      <c r="BW1434" s="28"/>
      <c r="BX1434" s="28"/>
    </row>
    <row r="1435" spans="2:76" ht="18.649999999999999" customHeight="1">
      <c r="BS1435" s="32"/>
    </row>
    <row r="1436" spans="2:76" ht="18.649999999999999" customHeight="1" thickBot="1">
      <c r="D1436" s="8"/>
      <c r="E1436" s="8" t="s">
        <v>93</v>
      </c>
      <c r="F1436" s="8"/>
      <c r="G1436" s="8"/>
      <c r="H1436" s="8"/>
      <c r="I1436" s="8"/>
      <c r="J1436" s="8" t="s">
        <v>94</v>
      </c>
      <c r="K1436" s="8"/>
      <c r="L1436" s="8"/>
      <c r="M1436" s="8"/>
      <c r="N1436" s="8"/>
      <c r="O1436" s="8" t="s">
        <v>95</v>
      </c>
      <c r="P1436" s="8"/>
      <c r="Q1436" s="8"/>
      <c r="R1436" s="8"/>
      <c r="S1436" s="8"/>
      <c r="T1436" s="8" t="s">
        <v>96</v>
      </c>
      <c r="U1436" s="8"/>
      <c r="V1436" s="8"/>
      <c r="W1436" s="8"/>
      <c r="X1436" s="8"/>
      <c r="Y1436" s="8" t="s">
        <v>97</v>
      </c>
      <c r="Z1436" s="8"/>
      <c r="AA1436" s="8"/>
      <c r="AB1436" s="8"/>
      <c r="AC1436" s="8"/>
      <c r="AD1436" s="8" t="s">
        <v>98</v>
      </c>
      <c r="AE1436" s="8"/>
      <c r="AF1436" s="8"/>
      <c r="AG1436" s="8"/>
      <c r="AH1436" s="8"/>
      <c r="AI1436" s="8" t="s">
        <v>99</v>
      </c>
      <c r="AJ1436" s="8"/>
      <c r="AK1436" s="8"/>
      <c r="AL1436" s="8"/>
      <c r="AM1436" s="8"/>
      <c r="AN1436" s="8" t="s">
        <v>96</v>
      </c>
      <c r="AO1436" s="8"/>
      <c r="AP1436" s="8"/>
      <c r="AQ1436" s="8"/>
      <c r="AR1436" s="8"/>
      <c r="AS1436" s="8" t="s">
        <v>100</v>
      </c>
      <c r="AT1436" s="8"/>
      <c r="AU1436" s="8"/>
      <c r="AV1436" s="8"/>
      <c r="AW1436" s="8"/>
      <c r="AX1436" s="8" t="s">
        <v>94</v>
      </c>
      <c r="AY1436" s="8"/>
      <c r="AZ1436" s="8"/>
      <c r="BA1436" s="8"/>
      <c r="BB1436" s="8"/>
      <c r="BC1436" s="8" t="s">
        <v>101</v>
      </c>
      <c r="BD1436" s="8"/>
      <c r="BE1436" s="8"/>
      <c r="BF1436" s="8"/>
      <c r="BG1436" s="8"/>
      <c r="BH1436" s="8" t="s">
        <v>96</v>
      </c>
      <c r="BI1436" s="8"/>
      <c r="BJ1436" s="8"/>
      <c r="BK1436" s="8"/>
      <c r="BL1436" s="8"/>
      <c r="BM1436" s="8" t="s">
        <v>102</v>
      </c>
      <c r="BN1436" s="8"/>
      <c r="BO1436" s="8"/>
      <c r="BP1436" s="8"/>
    </row>
    <row r="1437" spans="2:76" ht="18.649999999999999" customHeight="1" thickBot="1">
      <c r="B1437" s="16"/>
      <c r="D1437" s="250" t="s">
        <v>22</v>
      </c>
      <c r="E1437" s="251"/>
      <c r="F1437" s="252" t="s">
        <v>23</v>
      </c>
      <c r="G1437" s="253"/>
      <c r="H1437" s="123"/>
      <c r="I1437" s="242" t="s">
        <v>1</v>
      </c>
      <c r="J1437" s="243"/>
      <c r="K1437" s="244" t="s">
        <v>2</v>
      </c>
      <c r="L1437" s="245"/>
      <c r="M1437" s="123"/>
      <c r="N1437" s="242" t="s">
        <v>43</v>
      </c>
      <c r="O1437" s="243"/>
      <c r="P1437" s="244" t="s">
        <v>44</v>
      </c>
      <c r="Q1437" s="245"/>
      <c r="R1437" s="123"/>
      <c r="S1437" s="242" t="s">
        <v>32</v>
      </c>
      <c r="T1437" s="243"/>
      <c r="U1437" s="244" t="s">
        <v>33</v>
      </c>
      <c r="V1437" s="245"/>
      <c r="W1437" s="123"/>
      <c r="X1437" s="242" t="s">
        <v>45</v>
      </c>
      <c r="Y1437" s="243"/>
      <c r="Z1437" s="244" t="s">
        <v>46</v>
      </c>
      <c r="AA1437" s="245"/>
      <c r="AB1437" s="127"/>
      <c r="AC1437" s="242" t="s">
        <v>62</v>
      </c>
      <c r="AD1437" s="243"/>
      <c r="AE1437" s="244" t="s">
        <v>3</v>
      </c>
      <c r="AF1437" s="245"/>
      <c r="AG1437" s="123"/>
      <c r="AH1437" s="242" t="s">
        <v>76</v>
      </c>
      <c r="AI1437" s="243"/>
      <c r="AJ1437" s="244" t="s">
        <v>77</v>
      </c>
      <c r="AK1437" s="245"/>
      <c r="AL1437" s="127"/>
      <c r="AM1437" s="242" t="s">
        <v>64</v>
      </c>
      <c r="AN1437" s="243"/>
      <c r="AO1437" s="244" t="s">
        <v>65</v>
      </c>
      <c r="AP1437" s="245"/>
      <c r="AQ1437" s="123"/>
      <c r="AR1437" s="242" t="s">
        <v>80</v>
      </c>
      <c r="AS1437" s="243"/>
      <c r="AT1437" s="244" t="s">
        <v>81</v>
      </c>
      <c r="AU1437" s="245"/>
      <c r="AV1437" s="127"/>
      <c r="AW1437" s="242" t="s">
        <v>68</v>
      </c>
      <c r="AX1437" s="243"/>
      <c r="AY1437" s="244" t="s">
        <v>69</v>
      </c>
      <c r="AZ1437" s="245"/>
      <c r="BA1437" s="123"/>
      <c r="BB1437" s="246" t="s">
        <v>84</v>
      </c>
      <c r="BC1437" s="247"/>
      <c r="BD1437" s="248" t="s">
        <v>85</v>
      </c>
      <c r="BE1437" s="249"/>
      <c r="BF1437" s="127"/>
      <c r="BG1437" s="242" t="s">
        <v>72</v>
      </c>
      <c r="BH1437" s="243"/>
      <c r="BI1437" s="244" t="s">
        <v>73</v>
      </c>
      <c r="BJ1437" s="245"/>
      <c r="BK1437" s="123"/>
      <c r="BL1437" s="242" t="s">
        <v>88</v>
      </c>
      <c r="BM1437" s="243"/>
      <c r="BN1437" s="244" t="s">
        <v>89</v>
      </c>
      <c r="BO1437" s="245"/>
      <c r="BP1437" s="123"/>
      <c r="BQ1437" s="19" t="s">
        <v>165</v>
      </c>
      <c r="BS1437" s="63" t="s">
        <v>120</v>
      </c>
      <c r="BT1437" s="4"/>
      <c r="BU1437" s="28"/>
      <c r="BV1437" s="28"/>
      <c r="BW1437" s="28"/>
      <c r="BX1437" s="28"/>
    </row>
    <row r="1438" spans="2:76" ht="18.649999999999999" customHeight="1" thickTop="1" thickBot="1">
      <c r="B1438" s="39">
        <v>4.04</v>
      </c>
      <c r="D1438" s="25">
        <f t="shared" ref="D1438" si="14339">COS($F$8*$B1438)</f>
        <v>0.22708201600536762</v>
      </c>
      <c r="E1438" s="26">
        <v>0</v>
      </c>
      <c r="F1438" s="10">
        <v>0</v>
      </c>
      <c r="G1438" s="85">
        <f t="shared" ref="G1438" si="14340">$E$8*SIN($B1438*$F$8)</f>
        <v>2.9216269135641602</v>
      </c>
      <c r="I1438" s="21">
        <v>1</v>
      </c>
      <c r="J1438" s="24">
        <v>0</v>
      </c>
      <c r="K1438" s="22">
        <v>0</v>
      </c>
      <c r="L1438" s="23">
        <v>0</v>
      </c>
      <c r="N1438" s="21">
        <f t="shared" ref="N1438" si="14341">D1438*I1438+F1438*I1441-E1438*J1438-G1438*J1441</f>
        <v>4.531227037994276E-2</v>
      </c>
      <c r="O1438" s="24">
        <f t="shared" ref="O1438" si="14342">(D1438*J1438+E1438*I1438+F1438*J1441+G1438*I1441)</f>
        <v>0</v>
      </c>
      <c r="P1438" s="22">
        <f t="shared" ref="P1438" si="14343">D1438*K1438+F1438*K1441-E1438*L1438-G1438*L1441</f>
        <v>0</v>
      </c>
      <c r="Q1438" s="23">
        <f t="shared" ref="Q1438" si="14344">(D1438*L1438+E1438*K1438+F1438*L1441+G1438*K1441)</f>
        <v>2.9216269135641602</v>
      </c>
      <c r="S1438" s="25">
        <f t="shared" ref="S1438" si="14345">COS($U$8*$B1438)</f>
        <v>-0.69663192325979151</v>
      </c>
      <c r="T1438" s="26">
        <v>0</v>
      </c>
      <c r="U1438" s="10">
        <v>0</v>
      </c>
      <c r="V1438" s="85">
        <f t="shared" ref="V1438" si="14346">$T$8*SIN($B1438*$U$8)</f>
        <v>2.1522861499945298</v>
      </c>
      <c r="X1438" s="21">
        <f t="shared" ref="X1438" si="14347">N1438*S1438+P1438*S1441-O1438*T1438-Q1438*T1441</f>
        <v>-0.73025232311931465</v>
      </c>
      <c r="Y1438" s="24">
        <f t="shared" ref="Y1438" si="14348">(N1438*T1438+O1438*S1438+P1438*T1441+Q1438*S1441)</f>
        <v>0</v>
      </c>
      <c r="Z1438" s="22">
        <f t="shared" ref="Z1438" si="14349">N1438*U1438+P1438*U1441-O1438*V1438-Q1438*V1441</f>
        <v>0</v>
      </c>
      <c r="AA1438" s="23">
        <f t="shared" ref="AA1438" si="14350">(N1438*V1438+O1438*U1438+P1438*V1441+Q1438*U1441)</f>
        <v>-1.9377736038802114</v>
      </c>
      <c r="AB1438" s="8"/>
      <c r="AC1438" s="21">
        <v>1</v>
      </c>
      <c r="AD1438" s="24">
        <v>0</v>
      </c>
      <c r="AE1438" s="22">
        <v>0</v>
      </c>
      <c r="AF1438" s="23">
        <v>0</v>
      </c>
      <c r="AH1438" s="21">
        <f t="shared" ref="AH1438" si="14351">X1438*AC1438+Z1438*AC1441-Y1438*AD1438-AA1438*AD1441</f>
        <v>6.6486412157298114E-2</v>
      </c>
      <c r="AI1438" s="24">
        <f t="shared" ref="AI1438" si="14352">(X1438*AD1438+Y1438*AC1438+Z1438*AD1441+AA1438*AC1441)</f>
        <v>0</v>
      </c>
      <c r="AJ1438" s="22">
        <f t="shared" ref="AJ1438" si="14353">X1438*AE1438+Z1438*AE1441-Y1438*AF1438-AA1438*AF1441</f>
        <v>0</v>
      </c>
      <c r="AK1438" s="23">
        <f t="shared" ref="AK1438" si="14354">(X1438*AF1438+Y1438*AE1438+Z1438*AF1441+AA1438*AE1441)</f>
        <v>-1.9377736038802114</v>
      </c>
      <c r="AL1438" s="8"/>
      <c r="AM1438" s="25">
        <f t="shared" ref="AM1438" si="14355">COS($AO$8*$B1438)</f>
        <v>-0.69663192325979151</v>
      </c>
      <c r="AN1438" s="26">
        <v>0</v>
      </c>
      <c r="AO1438" s="10">
        <v>0</v>
      </c>
      <c r="AP1438" s="85">
        <f t="shared" ref="AP1438" si="14356">$AN$8*SIN($B1438*$AO$8)</f>
        <v>2.1522861499945298</v>
      </c>
      <c r="AR1438" s="21">
        <f t="shared" ref="AR1438" si="14357">AH1438*AM1438+AJ1438*AM1441-AI1438*AN1438-AK1438*AN1441</f>
        <v>0.41708825276781436</v>
      </c>
      <c r="AS1438" s="24">
        <f t="shared" ref="AS1438" si="14358">(AH1438*AN1438+AI1438*AM1438+AJ1438*AN1441+AK1438*AM1441)</f>
        <v>0</v>
      </c>
      <c r="AT1438" s="22">
        <f t="shared" ref="AT1438" si="14359">AH1438*AO1438+AJ1438*AO1441-AI1438*AP1438-AK1438*AP1441</f>
        <v>0</v>
      </c>
      <c r="AU1438" s="23">
        <f t="shared" ref="AU1438" si="14360">(AH1438*AP1438+AI1438*AO1438+AJ1438*AP1441+AK1438*AO1441)</f>
        <v>1.4930127365621098</v>
      </c>
      <c r="AV1438" s="8"/>
      <c r="AW1438" s="21">
        <v>1</v>
      </c>
      <c r="AX1438" s="24">
        <v>0</v>
      </c>
      <c r="AY1438" s="22">
        <v>0</v>
      </c>
      <c r="AZ1438" s="23">
        <v>0</v>
      </c>
      <c r="BB1438" s="21">
        <f t="shared" ref="BB1438" si="14361">AR1438*AW1438+AT1438*AW1441-AS1438*AX1438-AU1438*AX1441</f>
        <v>0.3242000937491305</v>
      </c>
      <c r="BC1438" s="24">
        <f t="shared" ref="BC1438" si="14362">(AR1438*AX1438+AS1438*AW1438+AT1438*AX1441+AU1438*AW1441)</f>
        <v>0</v>
      </c>
      <c r="BD1438" s="22">
        <f t="shared" ref="BD1438" si="14363">AR1438*AY1438+AT1438*AY1441-AS1438*AZ1438-AU1438*AZ1441</f>
        <v>0</v>
      </c>
      <c r="BE1438" s="23">
        <f t="shared" ref="BE1438" si="14364">(AR1438*AZ1438+AS1438*AY1438+AT1438*AZ1441+AU1438*AY1441)</f>
        <v>1.4930127365621098</v>
      </c>
      <c r="BF1438" s="8"/>
      <c r="BG1438" s="25">
        <f t="shared" ref="BG1438" si="14365">COS($BI$8*$B1438)</f>
        <v>0.22703978373483727</v>
      </c>
      <c r="BH1438" s="26">
        <v>0</v>
      </c>
      <c r="BI1438" s="10">
        <v>0</v>
      </c>
      <c r="BJ1438" s="85">
        <f t="shared" ref="BJ1438" si="14366">$BH$8*SIN($B1438*$BI$8)</f>
        <v>2.9216564530099607</v>
      </c>
      <c r="BL1438" s="21">
        <f t="shared" ref="BL1438" si="14367">BB1438*BG1438+BD1438*BG1441-BC1438*BH1438-BE1438*BH1441</f>
        <v>-0.41106815818424436</v>
      </c>
      <c r="BM1438" s="24">
        <f t="shared" ref="BM1438" si="14368">(BB1438*BH1438+BC1438*BG1438+BD1438*BH1441+BE1438*BG1441)</f>
        <v>0</v>
      </c>
      <c r="BN1438" s="22">
        <f t="shared" ref="BN1438" si="14369">BB1438*BI1438+BD1438*BI1441-BC1438*BJ1438-BE1438*BJ1441</f>
        <v>0</v>
      </c>
      <c r="BO1438" s="23">
        <f t="shared" ref="BO1438" si="14370">(BB1438*BJ1438+BC1438*BI1438+BD1438*BJ1441+BE1438*BI1441)</f>
        <v>1.2861745847910004</v>
      </c>
      <c r="BQ1438" s="27">
        <f t="shared" ref="BQ1438" si="14371">20*LOG((2*$BL$8)/(($BL$8*BL1438+BN1438+$BL$8*BL1441+BN1441)^2+($BL$8*BM1438+BO1438+$BL$8*BM1441+BO1441)^2)^0.5)</f>
        <v>-0.42348739275405989</v>
      </c>
      <c r="BS1438" s="64">
        <f t="shared" ref="BS1438" si="14372">((BL1438^2+BM1438^2)/(BL1441^2+BM1441^2))^0.5</f>
        <v>0.63623095615420311</v>
      </c>
      <c r="BT1438" s="4"/>
      <c r="BU1438" s="28"/>
      <c r="BV1438" s="28"/>
      <c r="BW1438" s="28"/>
      <c r="BX1438" s="28"/>
    </row>
    <row r="1439" spans="2:76" ht="18.649999999999999" customHeight="1" thickBot="1">
      <c r="D1439" s="25"/>
      <c r="E1439" s="10"/>
      <c r="F1439" s="10"/>
      <c r="G1439" s="31"/>
      <c r="I1439" s="29"/>
      <c r="L1439" s="30"/>
      <c r="N1439" s="29"/>
      <c r="Q1439" s="30"/>
      <c r="S1439" s="29"/>
      <c r="V1439" s="30"/>
      <c r="X1439" s="29"/>
      <c r="AA1439" s="30"/>
      <c r="AC1439" s="29"/>
      <c r="AF1439" s="30"/>
      <c r="AH1439" s="29"/>
      <c r="AK1439" s="30"/>
      <c r="AM1439" s="29"/>
      <c r="AP1439" s="30"/>
      <c r="AR1439" s="29"/>
      <c r="AU1439" s="30"/>
      <c r="AW1439" s="29"/>
      <c r="AZ1439" s="30"/>
      <c r="BB1439" s="29"/>
      <c r="BE1439" s="30"/>
      <c r="BG1439" s="29"/>
      <c r="BJ1439" s="30"/>
      <c r="BL1439" s="29"/>
      <c r="BO1439" s="30"/>
      <c r="BS1439" s="65"/>
      <c r="BT1439" s="65"/>
      <c r="BU1439" s="28"/>
      <c r="BV1439" s="28"/>
      <c r="BW1439" s="28"/>
      <c r="BX1439" s="28"/>
    </row>
    <row r="1440" spans="2:76" ht="18.649999999999999" customHeight="1" thickBot="1">
      <c r="D1440" s="254" t="s">
        <v>24</v>
      </c>
      <c r="E1440" s="255"/>
      <c r="F1440" s="256" t="s">
        <v>25</v>
      </c>
      <c r="G1440" s="257"/>
      <c r="H1440" s="123"/>
      <c r="I1440" s="242" t="s">
        <v>4</v>
      </c>
      <c r="J1440" s="243"/>
      <c r="K1440" s="244" t="s">
        <v>5</v>
      </c>
      <c r="L1440" s="245"/>
      <c r="M1440" s="123"/>
      <c r="N1440" s="242" t="s">
        <v>6</v>
      </c>
      <c r="O1440" s="243"/>
      <c r="P1440" s="244" t="s">
        <v>7</v>
      </c>
      <c r="Q1440" s="245"/>
      <c r="R1440" s="123"/>
      <c r="S1440" s="242" t="s">
        <v>34</v>
      </c>
      <c r="T1440" s="243"/>
      <c r="U1440" s="244" t="s">
        <v>35</v>
      </c>
      <c r="V1440" s="245"/>
      <c r="W1440" s="123"/>
      <c r="X1440" s="242" t="s">
        <v>47</v>
      </c>
      <c r="Y1440" s="243"/>
      <c r="Z1440" s="244" t="s">
        <v>48</v>
      </c>
      <c r="AA1440" s="245"/>
      <c r="AB1440" s="127"/>
      <c r="AC1440" s="242" t="s">
        <v>63</v>
      </c>
      <c r="AD1440" s="243"/>
      <c r="AE1440" s="244" t="s">
        <v>8</v>
      </c>
      <c r="AF1440" s="245"/>
      <c r="AG1440" s="123"/>
      <c r="AH1440" s="242" t="s">
        <v>78</v>
      </c>
      <c r="AI1440" s="243"/>
      <c r="AJ1440" s="244" t="s">
        <v>79</v>
      </c>
      <c r="AK1440" s="245"/>
      <c r="AL1440" s="127"/>
      <c r="AM1440" s="242" t="s">
        <v>67</v>
      </c>
      <c r="AN1440" s="243"/>
      <c r="AO1440" s="244" t="s">
        <v>66</v>
      </c>
      <c r="AP1440" s="245"/>
      <c r="AQ1440" s="123"/>
      <c r="AR1440" s="242" t="s">
        <v>83</v>
      </c>
      <c r="AS1440" s="243"/>
      <c r="AT1440" s="244" t="s">
        <v>82</v>
      </c>
      <c r="AU1440" s="245"/>
      <c r="AV1440" s="127"/>
      <c r="AW1440" s="242" t="s">
        <v>71</v>
      </c>
      <c r="AX1440" s="243"/>
      <c r="AY1440" s="244" t="s">
        <v>70</v>
      </c>
      <c r="AZ1440" s="245"/>
      <c r="BA1440" s="123"/>
      <c r="BB1440" s="124" t="s">
        <v>87</v>
      </c>
      <c r="BC1440" s="125"/>
      <c r="BD1440" s="122" t="s">
        <v>86</v>
      </c>
      <c r="BE1440" s="126"/>
      <c r="BF1440" s="127"/>
      <c r="BG1440" s="242" t="s">
        <v>74</v>
      </c>
      <c r="BH1440" s="243"/>
      <c r="BI1440" s="244" t="s">
        <v>75</v>
      </c>
      <c r="BJ1440" s="245"/>
      <c r="BK1440" s="123"/>
      <c r="BL1440" s="242" t="s">
        <v>91</v>
      </c>
      <c r="BM1440" s="243"/>
      <c r="BN1440" s="244" t="s">
        <v>90</v>
      </c>
      <c r="BO1440" s="245"/>
      <c r="BP1440" s="123"/>
      <c r="BQ1440" s="35" t="s">
        <v>166</v>
      </c>
      <c r="BS1440" s="66" t="s">
        <v>121</v>
      </c>
      <c r="BT1440" s="65"/>
      <c r="BU1440" s="28"/>
      <c r="BV1440" s="28"/>
      <c r="BW1440" s="28"/>
      <c r="BX1440" s="28"/>
    </row>
    <row r="1441" spans="2:76" ht="18.649999999999999" customHeight="1" thickTop="1" thickBot="1">
      <c r="D1441" s="15">
        <v>0</v>
      </c>
      <c r="E1441" s="145">
        <f t="shared" ref="E1441" si="14373">(1/$E$8)*SIN($B1438*$F$8)</f>
        <v>0.32462521261824001</v>
      </c>
      <c r="F1441" s="15">
        <f t="shared" ref="F1441" si="14374">COS($F$8*$B1438)</f>
        <v>0.22708201600536762</v>
      </c>
      <c r="G1441" s="37">
        <v>0</v>
      </c>
      <c r="I1441" s="21">
        <v>0</v>
      </c>
      <c r="J1441" s="24">
        <f t="shared" ref="J1441" si="14375">(TAN($K$8*$B1438))/$J$8</f>
        <v>6.2215248901742813E-2</v>
      </c>
      <c r="K1441" s="22">
        <v>1</v>
      </c>
      <c r="L1441" s="23">
        <v>0</v>
      </c>
      <c r="N1441" s="21">
        <f t="shared" ref="N1441" si="14376">D1441*I1438+F1441*I1441-E1441*J1438-G1441*J1441</f>
        <v>0</v>
      </c>
      <c r="O1441" s="24">
        <f t="shared" ref="O1441" si="14377">(D1441*J1438+E1441*I1438+F1441*J1441+G1441*I1441)</f>
        <v>0.33875317676512351</v>
      </c>
      <c r="P1441" s="22">
        <f t="shared" ref="P1441" si="14378">D1441*K1438+F1441*K1441-E1441*L1438-G1441*L1441</f>
        <v>0.22708201600536762</v>
      </c>
      <c r="Q1441" s="23">
        <f t="shared" ref="Q1441" si="14379">(D1441*L1438+E1441*K1438+F1441*L1441+G1441*K1441)</f>
        <v>0</v>
      </c>
      <c r="S1441" s="15">
        <v>0</v>
      </c>
      <c r="T1441" s="145">
        <f t="shared" ref="T1441" si="14380">(1/$T$8)*SIN($B1438*$U$8)</f>
        <v>0.23914290555494777</v>
      </c>
      <c r="U1441" s="15">
        <f t="shared" ref="U1441" si="14381">COS($U$8*$B1438)</f>
        <v>-0.69663192325979151</v>
      </c>
      <c r="V1441" s="37">
        <v>0</v>
      </c>
      <c r="X1441" s="21">
        <f t="shared" ref="X1441" si="14382">N1441*S1438+P1441*S1441-O1441*T1438-Q1441*T1441</f>
        <v>0</v>
      </c>
      <c r="Y1441" s="24">
        <f t="shared" ref="Y1441" si="14383">(N1441*T1438+O1441*S1438+P1441*T1441+Q1441*S1441)</f>
        <v>-0.18168122393345332</v>
      </c>
      <c r="Z1441" s="22">
        <f t="shared" ref="Z1441" si="14384">N1441*U1438+P1441*U1441-O1441*V1438-Q1441*V1441</f>
        <v>-0.88728635216575413</v>
      </c>
      <c r="AA1441" s="23">
        <f t="shared" ref="AA1441" si="14385">(N1441*V1438+O1441*U1438+P1441*V1441+Q1441*U1441)</f>
        <v>0</v>
      </c>
      <c r="AB1441" s="8"/>
      <c r="AC1441" s="21">
        <v>0</v>
      </c>
      <c r="AD1441" s="24">
        <f t="shared" ref="AD1441" si="14386">(TAN($AE$8*$B1438))/$AD$8</f>
        <v>0.4111619302075421</v>
      </c>
      <c r="AE1441" s="22">
        <v>1</v>
      </c>
      <c r="AF1441" s="23">
        <v>0</v>
      </c>
      <c r="AH1441" s="21">
        <f t="shared" ref="AH1441" si="14387">X1441*AC1438+Z1441*AC1441-Y1441*AD1438-AA1441*AD1441</f>
        <v>0</v>
      </c>
      <c r="AI1441" s="24">
        <f t="shared" ref="AI1441" si="14388">(X1441*AD1438+Y1441*AC1438+Z1441*AD1441+AA1441*AC1441)</f>
        <v>-0.5464995931367338</v>
      </c>
      <c r="AJ1441" s="22">
        <f t="shared" ref="AJ1441" si="14389">X1441*AE1438+Z1441*AE1441-Y1441*AF1438-AA1441*AF1441</f>
        <v>-0.88728635216575413</v>
      </c>
      <c r="AK1441" s="23">
        <f t="shared" ref="AK1441" si="14390">(X1441*AF1438+Y1441*AE1438+Z1441*AF1441+AA1441*AE1441)</f>
        <v>0</v>
      </c>
      <c r="AL1441" s="8"/>
      <c r="AM1441" s="15">
        <v>0</v>
      </c>
      <c r="AN1441" s="85">
        <f t="shared" ref="AN1441" si="14391">(1/$AN$8)*SIN($B1438*$AO$8)</f>
        <v>0.23914290555494777</v>
      </c>
      <c r="AO1441" s="25">
        <f t="shared" ref="AO1441" si="14392">COS($AO$8*$B1438)</f>
        <v>-0.69663192325979151</v>
      </c>
      <c r="AP1441" s="37">
        <v>0</v>
      </c>
      <c r="AR1441" s="21">
        <f t="shared" ref="AR1441" si="14393">AH1441*AM1438+AJ1441*AM1441-AI1441*AN1438-AK1441*AN1441</f>
        <v>0</v>
      </c>
      <c r="AS1441" s="24">
        <f t="shared" ref="AS1441" si="14394">(AH1441*AN1438+AI1441*AM1438+AJ1441*AN1441+AK1441*AM1441)</f>
        <v>0.16852082631136733</v>
      </c>
      <c r="AT1441" s="22">
        <f t="shared" ref="AT1441" si="14395">AH1441*AO1438+AJ1441*AO1441-AI1441*AP1438-AK1441*AP1441</f>
        <v>1.7943355032772317</v>
      </c>
      <c r="AU1441" s="23">
        <f t="shared" ref="AU1441" si="14396">(AH1441*AP1438+AI1441*AO1438+AJ1441*AP1441+AK1441*AO1441)</f>
        <v>0</v>
      </c>
      <c r="AV1441" s="8"/>
      <c r="AW1441" s="21">
        <v>0</v>
      </c>
      <c r="AX1441" s="24">
        <f t="shared" ref="AX1441" si="14397">(TAN($AY$8*$B1438))/$AX$8</f>
        <v>6.2215248901742813E-2</v>
      </c>
      <c r="AY1441" s="22">
        <v>1</v>
      </c>
      <c r="AZ1441" s="23">
        <v>0</v>
      </c>
      <c r="BB1441" s="21">
        <f t="shared" ref="BB1441" si="14398">AR1441*AW1438+AT1441*AW1441-AS1441*AX1438-AU1441*AX1441</f>
        <v>0</v>
      </c>
      <c r="BC1441" s="24">
        <f t="shared" ref="BC1441" si="14399">(AR1441*AX1438+AS1441*AW1438+AT1441*AX1441+AU1441*AW1441)</f>
        <v>0.28015585626099426</v>
      </c>
      <c r="BD1441" s="22">
        <f t="shared" ref="BD1441" si="14400">AR1441*AY1438+AT1441*AY1441-AS1441*AZ1438-AU1441*AZ1441</f>
        <v>1.7943355032772317</v>
      </c>
      <c r="BE1441" s="23">
        <f t="shared" ref="BE1441" si="14401">(AR1441*AZ1438+AS1441*AY1438+AT1441*AZ1441+AU1441*AY1441)</f>
        <v>0</v>
      </c>
      <c r="BF1441" s="8"/>
      <c r="BG1441" s="15">
        <v>0</v>
      </c>
      <c r="BH1441" s="85">
        <f t="shared" ref="BH1441" si="14402">(1/$BH$8)*SIN($B1438*$BI$8)</f>
        <v>0.3246284947788845</v>
      </c>
      <c r="BI1441" s="25">
        <f t="shared" ref="BI1441" si="14403">COS($BI$8*$B1438)</f>
        <v>0.22703978373483727</v>
      </c>
      <c r="BJ1441" s="37">
        <v>0</v>
      </c>
      <c r="BL1441" s="21">
        <f t="shared" ref="BL1441" si="14404">BB1441*BG1438+BD1441*BG1441-BC1441*BH1438-BE1441*BH1441</f>
        <v>0</v>
      </c>
      <c r="BM1441" s="24">
        <f t="shared" ref="BM1441" si="14405">(BB1441*BH1438+BC1441*BG1438+BD1441*BH1441+BE1441*BG1441)</f>
        <v>0.6460989585747442</v>
      </c>
      <c r="BN1441" s="22">
        <f t="shared" ref="BN1441" si="14406">BB1441*BI1438+BD1441*BI1441-BC1441*BJ1438-BE1441*BJ1441</f>
        <v>-0.41113362068166182</v>
      </c>
      <c r="BO1441" s="23">
        <f t="shared" ref="BO1441" si="14407">(BB1441*BJ1438+BC1441*BI1438+BD1441*BJ1441+BE1441*BI1441)</f>
        <v>0</v>
      </c>
      <c r="BQ1441" s="38">
        <f t="shared" ref="BQ1441" si="14408">(180/PI())*ATAN(-1*(($BL$8*BM1438+BO1438+$BL$8*BM1441+BO1441)/($BL$8*BL1438+BN1438+$BL$8*BL1441+BN1441)))</f>
        <v>66.949760622769332</v>
      </c>
      <c r="BS1441" s="67">
        <f t="shared" ref="BS1441" si="14409">20*LOG(((($BL$8*BL1438+BN1438-$BL$8*BL1441-BN1441)^2+($BL$8*BM1438+BO1438-$BL$8*BM1441-BO1441)^2)/(($BL$8*BL1438+BN1438+$BL$8*BL1441+BN1441)^2+($BL$8*BM1438+BO1438+$BL$8*BM1441+BO1441)^2))^0.5)</f>
        <v>-10.319461465053571</v>
      </c>
      <c r="BT1441" s="65"/>
      <c r="BU1441" s="28"/>
      <c r="BV1441" s="28"/>
      <c r="BW1441" s="28"/>
      <c r="BX1441" s="28"/>
    </row>
    <row r="1442" spans="2:76" ht="18.649999999999999" customHeight="1">
      <c r="BS1442" s="32"/>
    </row>
    <row r="1443" spans="2:76" ht="18.649999999999999" customHeight="1" thickBot="1">
      <c r="D1443" s="8"/>
      <c r="E1443" s="8" t="s">
        <v>93</v>
      </c>
      <c r="F1443" s="8"/>
      <c r="G1443" s="8"/>
      <c r="H1443" s="8"/>
      <c r="I1443" s="8"/>
      <c r="J1443" s="8" t="s">
        <v>94</v>
      </c>
      <c r="K1443" s="8"/>
      <c r="L1443" s="8"/>
      <c r="M1443" s="8"/>
      <c r="N1443" s="8"/>
      <c r="O1443" s="8" t="s">
        <v>95</v>
      </c>
      <c r="P1443" s="8"/>
      <c r="Q1443" s="8"/>
      <c r="R1443" s="8"/>
      <c r="S1443" s="8"/>
      <c r="T1443" s="8" t="s">
        <v>96</v>
      </c>
      <c r="U1443" s="8"/>
      <c r="V1443" s="8"/>
      <c r="W1443" s="8"/>
      <c r="X1443" s="8"/>
      <c r="Y1443" s="8" t="s">
        <v>97</v>
      </c>
      <c r="Z1443" s="8"/>
      <c r="AA1443" s="8"/>
      <c r="AB1443" s="8"/>
      <c r="AC1443" s="8"/>
      <c r="AD1443" s="8" t="s">
        <v>98</v>
      </c>
      <c r="AE1443" s="8"/>
      <c r="AF1443" s="8"/>
      <c r="AG1443" s="8"/>
      <c r="AH1443" s="8"/>
      <c r="AI1443" s="8" t="s">
        <v>99</v>
      </c>
      <c r="AJ1443" s="8"/>
      <c r="AK1443" s="8"/>
      <c r="AL1443" s="8"/>
      <c r="AM1443" s="8"/>
      <c r="AN1443" s="8" t="s">
        <v>96</v>
      </c>
      <c r="AO1443" s="8"/>
      <c r="AP1443" s="8"/>
      <c r="AQ1443" s="8"/>
      <c r="AR1443" s="8"/>
      <c r="AS1443" s="8" t="s">
        <v>100</v>
      </c>
      <c r="AT1443" s="8"/>
      <c r="AU1443" s="8"/>
      <c r="AV1443" s="8"/>
      <c r="AW1443" s="8"/>
      <c r="AX1443" s="8" t="s">
        <v>94</v>
      </c>
      <c r="AY1443" s="8"/>
      <c r="AZ1443" s="8"/>
      <c r="BA1443" s="8"/>
      <c r="BB1443" s="8"/>
      <c r="BC1443" s="8" t="s">
        <v>101</v>
      </c>
      <c r="BD1443" s="8"/>
      <c r="BE1443" s="8"/>
      <c r="BF1443" s="8"/>
      <c r="BG1443" s="8"/>
      <c r="BH1443" s="8" t="s">
        <v>96</v>
      </c>
      <c r="BI1443" s="8"/>
      <c r="BJ1443" s="8"/>
      <c r="BK1443" s="8"/>
      <c r="BL1443" s="8"/>
      <c r="BM1443" s="8" t="s">
        <v>102</v>
      </c>
      <c r="BN1443" s="8"/>
      <c r="BO1443" s="8"/>
      <c r="BP1443" s="8"/>
    </row>
    <row r="1444" spans="2:76" ht="18.649999999999999" customHeight="1" thickBot="1">
      <c r="B1444" s="16"/>
      <c r="D1444" s="250" t="s">
        <v>22</v>
      </c>
      <c r="E1444" s="251"/>
      <c r="F1444" s="252" t="s">
        <v>23</v>
      </c>
      <c r="G1444" s="253"/>
      <c r="H1444" s="123"/>
      <c r="I1444" s="242" t="s">
        <v>1</v>
      </c>
      <c r="J1444" s="243"/>
      <c r="K1444" s="244" t="s">
        <v>2</v>
      </c>
      <c r="L1444" s="245"/>
      <c r="M1444" s="123"/>
      <c r="N1444" s="242" t="s">
        <v>43</v>
      </c>
      <c r="O1444" s="243"/>
      <c r="P1444" s="244" t="s">
        <v>44</v>
      </c>
      <c r="Q1444" s="245"/>
      <c r="R1444" s="123"/>
      <c r="S1444" s="242" t="s">
        <v>32</v>
      </c>
      <c r="T1444" s="243"/>
      <c r="U1444" s="244" t="s">
        <v>33</v>
      </c>
      <c r="V1444" s="245"/>
      <c r="W1444" s="123"/>
      <c r="X1444" s="242" t="s">
        <v>45</v>
      </c>
      <c r="Y1444" s="243"/>
      <c r="Z1444" s="244" t="s">
        <v>46</v>
      </c>
      <c r="AA1444" s="245"/>
      <c r="AB1444" s="127"/>
      <c r="AC1444" s="242" t="s">
        <v>62</v>
      </c>
      <c r="AD1444" s="243"/>
      <c r="AE1444" s="244" t="s">
        <v>3</v>
      </c>
      <c r="AF1444" s="245"/>
      <c r="AG1444" s="123"/>
      <c r="AH1444" s="242" t="s">
        <v>76</v>
      </c>
      <c r="AI1444" s="243"/>
      <c r="AJ1444" s="244" t="s">
        <v>77</v>
      </c>
      <c r="AK1444" s="245"/>
      <c r="AL1444" s="127"/>
      <c r="AM1444" s="242" t="s">
        <v>64</v>
      </c>
      <c r="AN1444" s="243"/>
      <c r="AO1444" s="244" t="s">
        <v>65</v>
      </c>
      <c r="AP1444" s="245"/>
      <c r="AQ1444" s="123"/>
      <c r="AR1444" s="242" t="s">
        <v>80</v>
      </c>
      <c r="AS1444" s="243"/>
      <c r="AT1444" s="244" t="s">
        <v>81</v>
      </c>
      <c r="AU1444" s="245"/>
      <c r="AV1444" s="127"/>
      <c r="AW1444" s="242" t="s">
        <v>68</v>
      </c>
      <c r="AX1444" s="243"/>
      <c r="AY1444" s="244" t="s">
        <v>69</v>
      </c>
      <c r="AZ1444" s="245"/>
      <c r="BA1444" s="123"/>
      <c r="BB1444" s="246" t="s">
        <v>84</v>
      </c>
      <c r="BC1444" s="247"/>
      <c r="BD1444" s="248" t="s">
        <v>85</v>
      </c>
      <c r="BE1444" s="249"/>
      <c r="BF1444" s="127"/>
      <c r="BG1444" s="242" t="s">
        <v>72</v>
      </c>
      <c r="BH1444" s="243"/>
      <c r="BI1444" s="244" t="s">
        <v>73</v>
      </c>
      <c r="BJ1444" s="245"/>
      <c r="BK1444" s="123"/>
      <c r="BL1444" s="242" t="s">
        <v>88</v>
      </c>
      <c r="BM1444" s="243"/>
      <c r="BN1444" s="244" t="s">
        <v>89</v>
      </c>
      <c r="BO1444" s="245"/>
      <c r="BP1444" s="123"/>
      <c r="BQ1444" s="19" t="s">
        <v>165</v>
      </c>
      <c r="BS1444" s="63" t="s">
        <v>120</v>
      </c>
      <c r="BT1444" s="4"/>
      <c r="BU1444" s="28"/>
      <c r="BV1444" s="28"/>
      <c r="BW1444" s="28"/>
      <c r="BX1444" s="28"/>
    </row>
    <row r="1445" spans="2:76" ht="18.649999999999999" customHeight="1" thickTop="1" thickBot="1">
      <c r="B1445" s="39">
        <v>4.0599999999999996</v>
      </c>
      <c r="D1445" s="25">
        <f t="shared" ref="D1445" si="14410">COS($F$8*$B1445)</f>
        <v>0.22060841830764097</v>
      </c>
      <c r="E1445" s="26">
        <v>0</v>
      </c>
      <c r="F1445" s="10">
        <v>0</v>
      </c>
      <c r="G1445" s="85">
        <f t="shared" ref="G1445" si="14411">$E$8*SIN($B1445*$F$8)</f>
        <v>2.9260873759931041</v>
      </c>
      <c r="I1445" s="21">
        <v>1</v>
      </c>
      <c r="J1445" s="24">
        <v>0</v>
      </c>
      <c r="K1445" s="22">
        <v>0</v>
      </c>
      <c r="L1445" s="23">
        <v>0</v>
      </c>
      <c r="N1445" s="21">
        <f t="shared" ref="N1445" si="14412">D1445*I1445+F1445*I1448-E1445*J1445-G1445*J1448</f>
        <v>-2.7526498875382083E-2</v>
      </c>
      <c r="O1445" s="24">
        <f t="shared" ref="O1445" si="14413">(D1445*J1445+E1445*I1445+F1445*J1448+G1445*I1448)</f>
        <v>0</v>
      </c>
      <c r="P1445" s="22">
        <f t="shared" ref="P1445" si="14414">D1445*K1445+F1445*K1448-E1445*L1445-G1445*L1448</f>
        <v>0</v>
      </c>
      <c r="Q1445" s="23">
        <f t="shared" ref="Q1445" si="14415">(D1445*L1445+E1445*K1445+F1445*L1448+G1445*K1448)</f>
        <v>2.9260873759931041</v>
      </c>
      <c r="S1445" s="25">
        <f t="shared" ref="S1445" si="14416">COS($U$8*$B1445)</f>
        <v>-0.70490103077698729</v>
      </c>
      <c r="T1445" s="26">
        <v>0</v>
      </c>
      <c r="U1445" s="10">
        <v>0</v>
      </c>
      <c r="V1445" s="85">
        <f t="shared" ref="V1445" si="14417">$T$8*SIN($B1445*$U$8)</f>
        <v>2.1279170170112054</v>
      </c>
      <c r="X1445" s="21">
        <f t="shared" ref="X1445" si="14418">N1445*S1445+P1445*S1448-O1445*T1445-Q1445*T1448</f>
        <v>-0.67242666708432719</v>
      </c>
      <c r="Y1445" s="24">
        <f t="shared" ref="Y1445" si="14419">(N1445*T1445+O1445*S1445+P1445*T1448+Q1445*S1448)</f>
        <v>0</v>
      </c>
      <c r="Z1445" s="22">
        <f t="shared" ref="Z1445" si="14420">N1445*U1445+P1445*U1448-O1445*V1445-Q1445*V1448</f>
        <v>0</v>
      </c>
      <c r="AA1445" s="23">
        <f t="shared" ref="AA1445" si="14421">(N1445*V1445+O1445*U1445+P1445*V1448+Q1445*U1448)</f>
        <v>-2.1211761128567344</v>
      </c>
      <c r="AB1445" s="8"/>
      <c r="AC1445" s="21">
        <v>1</v>
      </c>
      <c r="AD1445" s="24">
        <v>0</v>
      </c>
      <c r="AE1445" s="22">
        <v>0</v>
      </c>
      <c r="AF1445" s="23">
        <v>0</v>
      </c>
      <c r="AH1445" s="21">
        <f t="shared" ref="AH1445" si="14422">X1445*AC1445+Z1445*AC1448-Y1445*AD1445-AA1445*AD1448</f>
        <v>0.25558177674877747</v>
      </c>
      <c r="AI1445" s="24">
        <f t="shared" ref="AI1445" si="14423">(X1445*AD1445+Y1445*AC1445+Z1445*AD1448+AA1445*AC1448)</f>
        <v>0</v>
      </c>
      <c r="AJ1445" s="22">
        <f t="shared" ref="AJ1445" si="14424">X1445*AE1445+Z1445*AE1448-Y1445*AF1445-AA1445*AF1448</f>
        <v>0</v>
      </c>
      <c r="AK1445" s="23">
        <f t="shared" ref="AK1445" si="14425">(X1445*AF1445+Y1445*AE1445+Z1445*AF1448+AA1445*AE1448)</f>
        <v>-2.1211761128567344</v>
      </c>
      <c r="AL1445" s="8"/>
      <c r="AM1445" s="25">
        <f t="shared" ref="AM1445" si="14426">COS($AO$8*$B1445)</f>
        <v>-0.70490103077698729</v>
      </c>
      <c r="AN1445" s="26">
        <v>0</v>
      </c>
      <c r="AO1445" s="10">
        <v>0</v>
      </c>
      <c r="AP1445" s="85">
        <f t="shared" ref="AP1445" si="14427">$AN$8*SIN($B1445*$AO$8)</f>
        <v>2.1279170170112054</v>
      </c>
      <c r="AR1445" s="21">
        <f t="shared" ref="AR1445" si="14428">AH1445*AM1445+AJ1445*AM1448-AI1445*AN1445-AK1445*AN1448</f>
        <v>0.32136089174703136</v>
      </c>
      <c r="AS1445" s="24">
        <f t="shared" ref="AS1445" si="14429">(AH1445*AN1445+AI1445*AM1445+AJ1445*AN1448+AK1445*AM1448)</f>
        <v>0</v>
      </c>
      <c r="AT1445" s="22">
        <f t="shared" ref="AT1445" si="14430">AH1445*AO1445+AJ1445*AO1448-AI1445*AP1445-AK1445*AP1448</f>
        <v>0</v>
      </c>
      <c r="AU1445" s="23">
        <f t="shared" ref="AU1445" si="14431">(AH1445*AP1445+AI1445*AO1445+AJ1445*AP1448+AK1445*AO1448)</f>
        <v>2.0390760403939177</v>
      </c>
      <c r="AV1445" s="8"/>
      <c r="AW1445" s="21">
        <v>1</v>
      </c>
      <c r="AX1445" s="24">
        <v>0</v>
      </c>
      <c r="AY1445" s="22">
        <v>0</v>
      </c>
      <c r="AZ1445" s="23">
        <v>0</v>
      </c>
      <c r="BB1445" s="21">
        <f t="shared" ref="BB1445" si="14432">AR1445*AW1445+AT1445*AW1448-AS1445*AX1445-AU1445*AX1448</f>
        <v>0.14844535663205272</v>
      </c>
      <c r="BC1445" s="24">
        <f t="shared" ref="BC1445" si="14433">(AR1445*AX1445+AS1445*AW1445+AT1445*AX1448+AU1445*AW1448)</f>
        <v>0</v>
      </c>
      <c r="BD1445" s="22">
        <f t="shared" ref="BD1445" si="14434">AR1445*AY1445+AT1445*AY1448-AS1445*AZ1445-AU1445*AZ1448</f>
        <v>0</v>
      </c>
      <c r="BE1445" s="23">
        <f t="shared" ref="BE1445" si="14435">(AR1445*AZ1445+AS1445*AY1445+AT1445*AZ1448+AU1445*AY1448)</f>
        <v>2.0390760403939177</v>
      </c>
      <c r="BF1445" s="8"/>
      <c r="BG1445" s="25">
        <f t="shared" ref="BG1445" si="14436">COS($BI$8*$B1445)</f>
        <v>0.22056591217646923</v>
      </c>
      <c r="BH1445" s="26">
        <v>0</v>
      </c>
      <c r="BI1445" s="10">
        <v>0</v>
      </c>
      <c r="BJ1445" s="85">
        <f t="shared" ref="BJ1445" si="14437">$BH$8*SIN($B1445*$BI$8)</f>
        <v>2.926116215305171</v>
      </c>
      <c r="BL1445" s="21">
        <f t="shared" ref="BL1445" si="14438">BB1445*BG1445+BD1445*BG1448-BC1445*BH1445-BE1445*BH1448</f>
        <v>-0.63021062184352383</v>
      </c>
      <c r="BM1445" s="24">
        <f t="shared" ref="BM1445" si="14439">(BB1445*BH1445+BC1445*BG1445+BD1445*BH1448+BE1445*BG1448)</f>
        <v>0</v>
      </c>
      <c r="BN1445" s="22">
        <f t="shared" ref="BN1445" si="14440">BB1445*BI1445+BD1445*BI1448-BC1445*BJ1445-BE1445*BJ1448</f>
        <v>0</v>
      </c>
      <c r="BO1445" s="23">
        <f t="shared" ref="BO1445" si="14441">(BB1445*BJ1445+BC1445*BI1445+BD1445*BJ1448+BE1445*BI1448)</f>
        <v>0.88411903197447594</v>
      </c>
      <c r="BQ1445" s="27">
        <f t="shared" ref="BQ1445" si="14442">20*LOG((2*$BL$8)/(($BL$8*BL1445+BN1445+$BL$8*BL1448+BN1448)^2+($BL$8*BM1445+BO1445+$BL$8*BM1448+BO1448)^2)^0.5)</f>
        <v>-4.4219465456804788E-2</v>
      </c>
      <c r="BS1445" s="64">
        <f t="shared" ref="BS1445" si="14443">((BL1445^2+BM1445^2)/(BL1448^2+BM1448^2))^0.5</f>
        <v>0.9243425544925048</v>
      </c>
      <c r="BT1445" s="4"/>
      <c r="BU1445" s="28"/>
      <c r="BV1445" s="28"/>
      <c r="BW1445" s="28"/>
      <c r="BX1445" s="28"/>
    </row>
    <row r="1446" spans="2:76" ht="18.649999999999999" customHeight="1" thickBot="1">
      <c r="D1446" s="25"/>
      <c r="E1446" s="10"/>
      <c r="F1446" s="10"/>
      <c r="G1446" s="31"/>
      <c r="I1446" s="29"/>
      <c r="L1446" s="30"/>
      <c r="N1446" s="29"/>
      <c r="Q1446" s="30"/>
      <c r="S1446" s="29"/>
      <c r="V1446" s="30"/>
      <c r="X1446" s="29"/>
      <c r="AA1446" s="30"/>
      <c r="AC1446" s="29"/>
      <c r="AF1446" s="30"/>
      <c r="AH1446" s="29"/>
      <c r="AK1446" s="30"/>
      <c r="AM1446" s="29"/>
      <c r="AP1446" s="30"/>
      <c r="AR1446" s="29"/>
      <c r="AU1446" s="30"/>
      <c r="AW1446" s="29"/>
      <c r="AZ1446" s="30"/>
      <c r="BB1446" s="29"/>
      <c r="BE1446" s="30"/>
      <c r="BG1446" s="29"/>
      <c r="BJ1446" s="30"/>
      <c r="BL1446" s="29"/>
      <c r="BO1446" s="30"/>
      <c r="BS1446" s="65"/>
      <c r="BT1446" s="65"/>
      <c r="BU1446" s="28"/>
      <c r="BV1446" s="28"/>
      <c r="BW1446" s="28"/>
      <c r="BX1446" s="28"/>
    </row>
    <row r="1447" spans="2:76" ht="18.649999999999999" customHeight="1" thickBot="1">
      <c r="D1447" s="254" t="s">
        <v>24</v>
      </c>
      <c r="E1447" s="255"/>
      <c r="F1447" s="256" t="s">
        <v>25</v>
      </c>
      <c r="G1447" s="257"/>
      <c r="H1447" s="123"/>
      <c r="I1447" s="242" t="s">
        <v>4</v>
      </c>
      <c r="J1447" s="243"/>
      <c r="K1447" s="244" t="s">
        <v>5</v>
      </c>
      <c r="L1447" s="245"/>
      <c r="M1447" s="123"/>
      <c r="N1447" s="242" t="s">
        <v>6</v>
      </c>
      <c r="O1447" s="243"/>
      <c r="P1447" s="244" t="s">
        <v>7</v>
      </c>
      <c r="Q1447" s="245"/>
      <c r="R1447" s="123"/>
      <c r="S1447" s="242" t="s">
        <v>34</v>
      </c>
      <c r="T1447" s="243"/>
      <c r="U1447" s="244" t="s">
        <v>35</v>
      </c>
      <c r="V1447" s="245"/>
      <c r="W1447" s="123"/>
      <c r="X1447" s="242" t="s">
        <v>47</v>
      </c>
      <c r="Y1447" s="243"/>
      <c r="Z1447" s="244" t="s">
        <v>48</v>
      </c>
      <c r="AA1447" s="245"/>
      <c r="AB1447" s="127"/>
      <c r="AC1447" s="242" t="s">
        <v>63</v>
      </c>
      <c r="AD1447" s="243"/>
      <c r="AE1447" s="244" t="s">
        <v>8</v>
      </c>
      <c r="AF1447" s="245"/>
      <c r="AG1447" s="123"/>
      <c r="AH1447" s="242" t="s">
        <v>78</v>
      </c>
      <c r="AI1447" s="243"/>
      <c r="AJ1447" s="244" t="s">
        <v>79</v>
      </c>
      <c r="AK1447" s="245"/>
      <c r="AL1447" s="127"/>
      <c r="AM1447" s="242" t="s">
        <v>67</v>
      </c>
      <c r="AN1447" s="243"/>
      <c r="AO1447" s="244" t="s">
        <v>66</v>
      </c>
      <c r="AP1447" s="245"/>
      <c r="AQ1447" s="123"/>
      <c r="AR1447" s="242" t="s">
        <v>83</v>
      </c>
      <c r="AS1447" s="243"/>
      <c r="AT1447" s="244" t="s">
        <v>82</v>
      </c>
      <c r="AU1447" s="245"/>
      <c r="AV1447" s="127"/>
      <c r="AW1447" s="242" t="s">
        <v>71</v>
      </c>
      <c r="AX1447" s="243"/>
      <c r="AY1447" s="244" t="s">
        <v>70</v>
      </c>
      <c r="AZ1447" s="245"/>
      <c r="BA1447" s="123"/>
      <c r="BB1447" s="124" t="s">
        <v>87</v>
      </c>
      <c r="BC1447" s="125"/>
      <c r="BD1447" s="122" t="s">
        <v>86</v>
      </c>
      <c r="BE1447" s="126"/>
      <c r="BF1447" s="127"/>
      <c r="BG1447" s="242" t="s">
        <v>74</v>
      </c>
      <c r="BH1447" s="243"/>
      <c r="BI1447" s="244" t="s">
        <v>75</v>
      </c>
      <c r="BJ1447" s="245"/>
      <c r="BK1447" s="123"/>
      <c r="BL1447" s="242" t="s">
        <v>91</v>
      </c>
      <c r="BM1447" s="243"/>
      <c r="BN1447" s="244" t="s">
        <v>90</v>
      </c>
      <c r="BO1447" s="245"/>
      <c r="BP1447" s="123"/>
      <c r="BQ1447" s="35" t="s">
        <v>166</v>
      </c>
      <c r="BS1447" s="66" t="s">
        <v>121</v>
      </c>
      <c r="BT1447" s="65"/>
      <c r="BU1447" s="28"/>
      <c r="BV1447" s="28"/>
      <c r="BW1447" s="28"/>
      <c r="BX1447" s="28"/>
    </row>
    <row r="1448" spans="2:76" ht="18.649999999999999" customHeight="1" thickTop="1" thickBot="1">
      <c r="D1448" s="15">
        <v>0</v>
      </c>
      <c r="E1448" s="145">
        <f t="shared" ref="E1448" si="14444">(1/$E$8)*SIN($B1445*$F$8)</f>
        <v>0.32512081955478933</v>
      </c>
      <c r="F1448" s="15">
        <f t="shared" ref="F1448" si="14445">COS($F$8*$B1445)</f>
        <v>0.22060841830764097</v>
      </c>
      <c r="G1448" s="37">
        <v>0</v>
      </c>
      <c r="I1448" s="21">
        <v>0</v>
      </c>
      <c r="J1448" s="24">
        <f t="shared" ref="J1448" si="14446">(TAN($K$8*$B1445))/$J$8</f>
        <v>8.4800925364987401E-2</v>
      </c>
      <c r="K1448" s="22">
        <v>1</v>
      </c>
      <c r="L1448" s="23">
        <v>0</v>
      </c>
      <c r="N1448" s="21">
        <f t="shared" ref="N1448" si="14447">D1448*I1445+F1448*I1448-E1448*J1445-G1448*J1448</f>
        <v>0</v>
      </c>
      <c r="O1448" s="24">
        <f t="shared" ref="O1448" si="14448">(D1448*J1445+E1448*I1445+F1448*J1448+G1448*I1448)</f>
        <v>0.34382861757058353</v>
      </c>
      <c r="P1448" s="22">
        <f t="shared" ref="P1448" si="14449">D1448*K1445+F1448*K1448-E1448*L1445-G1448*L1448</f>
        <v>0.22060841830764097</v>
      </c>
      <c r="Q1448" s="23">
        <f t="shared" ref="Q1448" si="14450">(D1448*L1445+E1448*K1445+F1448*L1448+G1448*K1448)</f>
        <v>0</v>
      </c>
      <c r="S1448" s="15">
        <v>0</v>
      </c>
      <c r="T1448" s="145">
        <f t="shared" ref="T1448" si="14451">(1/$T$8)*SIN($B1445*$U$8)</f>
        <v>0.23643522411235612</v>
      </c>
      <c r="U1448" s="15">
        <f t="shared" ref="U1448" si="14452">COS($U$8*$B1445)</f>
        <v>-0.70490103077698729</v>
      </c>
      <c r="V1448" s="37">
        <v>0</v>
      </c>
      <c r="X1448" s="21">
        <f t="shared" ref="X1448" si="14453">N1448*S1445+P1448*S1448-O1448*T1445-Q1448*T1448</f>
        <v>0</v>
      </c>
      <c r="Y1448" s="24">
        <f t="shared" ref="Y1448" si="14454">(N1448*T1445+O1448*S1445+P1448*T1448+Q1448*S1448)</f>
        <v>-0.19020554611249141</v>
      </c>
      <c r="Z1448" s="22">
        <f t="shared" ref="Z1448" si="14455">N1448*U1445+P1448*U1448-O1448*V1445-Q1448*V1448</f>
        <v>-0.88714586772701953</v>
      </c>
      <c r="AA1448" s="23">
        <f t="shared" ref="AA1448" si="14456">(N1448*V1445+O1448*U1445+P1448*V1448+Q1448*U1448)</f>
        <v>0</v>
      </c>
      <c r="AB1448" s="8"/>
      <c r="AC1448" s="21">
        <v>0</v>
      </c>
      <c r="AD1448" s="24">
        <f t="shared" ref="AD1448" si="14457">(TAN($AE$8*$B1445))/$AD$8</f>
        <v>0.43749712162432924</v>
      </c>
      <c r="AE1448" s="22">
        <v>1</v>
      </c>
      <c r="AF1448" s="23">
        <v>0</v>
      </c>
      <c r="AH1448" s="21">
        <f t="shared" ref="AH1448" si="14458">X1448*AC1445+Z1448*AC1448-Y1448*AD1445-AA1448*AD1448</f>
        <v>0</v>
      </c>
      <c r="AI1448" s="24">
        <f t="shared" ref="AI1448" si="14459">(X1448*AD1445+Y1448*AC1445+Z1448*AD1448+AA1448*AC1448)</f>
        <v>-0.57832930970398033</v>
      </c>
      <c r="AJ1448" s="22">
        <f t="shared" ref="AJ1448" si="14460">X1448*AE1445+Z1448*AE1448-Y1448*AF1445-AA1448*AF1448</f>
        <v>-0.88714586772701953</v>
      </c>
      <c r="AK1448" s="23">
        <f t="shared" ref="AK1448" si="14461">(X1448*AF1445+Y1448*AE1445+Z1448*AF1448+AA1448*AE1448)</f>
        <v>0</v>
      </c>
      <c r="AL1448" s="8"/>
      <c r="AM1448" s="15">
        <v>0</v>
      </c>
      <c r="AN1448" s="85">
        <f t="shared" ref="AN1448" si="14462">(1/$AN$8)*SIN($B1445*$AO$8)</f>
        <v>0.23643522411235612</v>
      </c>
      <c r="AO1448" s="25">
        <f t="shared" ref="AO1448" si="14463">COS($AO$8*$B1445)</f>
        <v>-0.70490103077698729</v>
      </c>
      <c r="AP1448" s="37">
        <v>0</v>
      </c>
      <c r="AR1448" s="21">
        <f t="shared" ref="AR1448" si="14464">AH1448*AM1445+AJ1448*AM1448-AI1448*AN1445-AK1448*AN1448</f>
        <v>0</v>
      </c>
      <c r="AS1448" s="24">
        <f t="shared" ref="AS1448" si="14465">(AH1448*AN1445+AI1448*AM1445+AJ1448*AN1448+AK1448*AM1448)</f>
        <v>0.19791239448249076</v>
      </c>
      <c r="AT1448" s="22">
        <f t="shared" ref="AT1448" si="14466">AH1448*AO1445+AJ1448*AO1448-AI1448*AP1445-AK1448*AP1448</f>
        <v>1.8559868161657642</v>
      </c>
      <c r="AU1448" s="23">
        <f t="shared" ref="AU1448" si="14467">(AH1448*AP1445+AI1448*AO1445+AJ1448*AP1448+AK1448*AO1448)</f>
        <v>0</v>
      </c>
      <c r="AV1448" s="8"/>
      <c r="AW1448" s="21">
        <v>0</v>
      </c>
      <c r="AX1448" s="24">
        <f t="shared" ref="AX1448" si="14468">(TAN($AY$8*$B1445))/$AX$8</f>
        <v>8.4800925364987401E-2</v>
      </c>
      <c r="AY1448" s="22">
        <v>1</v>
      </c>
      <c r="AZ1448" s="23">
        <v>0</v>
      </c>
      <c r="BB1448" s="21">
        <f t="shared" ref="BB1448" si="14469">AR1448*AW1445+AT1448*AW1448-AS1448*AX1445-AU1448*AX1448</f>
        <v>0</v>
      </c>
      <c r="BC1448" s="24">
        <f t="shared" ref="BC1448" si="14470">(AR1448*AX1445+AS1448*AW1445+AT1448*AX1448+AU1448*AW1448)</f>
        <v>0.35530179395856432</v>
      </c>
      <c r="BD1448" s="22">
        <f t="shared" ref="BD1448" si="14471">AR1448*AY1445+AT1448*AY1448-AS1448*AZ1445-AU1448*AZ1448</f>
        <v>1.8559868161657642</v>
      </c>
      <c r="BE1448" s="23">
        <f t="shared" ref="BE1448" si="14472">(AR1448*AZ1445+AS1448*AY1445+AT1448*AZ1448+AU1448*AY1448)</f>
        <v>0</v>
      </c>
      <c r="BF1448" s="8"/>
      <c r="BG1448" s="15">
        <v>0</v>
      </c>
      <c r="BH1448" s="85">
        <f t="shared" ref="BH1448" si="14473">(1/$BH$8)*SIN($B1445*$BI$8)</f>
        <v>0.32512402392279677</v>
      </c>
      <c r="BI1448" s="25">
        <f t="shared" ref="BI1448" si="14474">COS($BI$8*$B1445)</f>
        <v>0.22056591217646923</v>
      </c>
      <c r="BJ1448" s="37">
        <v>0</v>
      </c>
      <c r="BL1448" s="21">
        <f t="shared" ref="BL1448" si="14475">BB1448*BG1445+BD1448*BG1448-BC1448*BH1445-BE1448*BH1448</f>
        <v>0</v>
      </c>
      <c r="BM1448" s="24">
        <f t="shared" ref="BM1448" si="14476">(BB1448*BH1445+BC1448*BG1445+BD1448*BH1448+BE1448*BG1448)</f>
        <v>0.68179336630188003</v>
      </c>
      <c r="BN1448" s="22">
        <f t="shared" ref="BN1448" si="14477">BB1448*BI1445+BD1448*BI1448-BC1448*BJ1445-BE1448*BJ1448</f>
        <v>-0.63028691553406913</v>
      </c>
      <c r="BO1448" s="23">
        <f t="shared" ref="BO1448" si="14478">(BB1448*BJ1445+BC1448*BI1445+BD1448*BJ1448+BE1448*BI1448)</f>
        <v>0</v>
      </c>
      <c r="BQ1448" s="38">
        <f t="shared" ref="BQ1448" si="14479">(180/PI())*ATAN(-1*(($BL$8*BM1445+BO1445+$BL$8*BM1448+BO1448)/($BL$8*BL1445+BN1445+$BL$8*BL1448+BN1448)))</f>
        <v>51.167310334212587</v>
      </c>
      <c r="BS1448" s="67">
        <f t="shared" ref="BS1448" si="14480">20*LOG(((($BL$8*BL1445+BN1445-$BL$8*BL1448-BN1448)^2+($BL$8*BM1445+BO1445-$BL$8*BM1448-BO1448)^2)/(($BL$8*BL1445+BN1445+$BL$8*BL1448+BN1448)^2+($BL$8*BM1445+BO1445+$BL$8*BM1448+BO1448)^2))^0.5)</f>
        <v>-19.94379920238034</v>
      </c>
      <c r="BT1448" s="65"/>
      <c r="BU1448" s="28"/>
      <c r="BV1448" s="28"/>
      <c r="BW1448" s="28"/>
      <c r="BX1448" s="28"/>
    </row>
    <row r="1449" spans="2:76" ht="18.649999999999999" customHeight="1">
      <c r="BS1449" s="32"/>
    </row>
    <row r="1450" spans="2:76" ht="18.649999999999999" customHeight="1" thickBot="1">
      <c r="D1450" s="8"/>
      <c r="E1450" s="8" t="s">
        <v>93</v>
      </c>
      <c r="F1450" s="8"/>
      <c r="G1450" s="8"/>
      <c r="H1450" s="8"/>
      <c r="I1450" s="8"/>
      <c r="J1450" s="8" t="s">
        <v>94</v>
      </c>
      <c r="K1450" s="8"/>
      <c r="L1450" s="8"/>
      <c r="M1450" s="8"/>
      <c r="N1450" s="8"/>
      <c r="O1450" s="8" t="s">
        <v>95</v>
      </c>
      <c r="P1450" s="8"/>
      <c r="Q1450" s="8"/>
      <c r="R1450" s="8"/>
      <c r="S1450" s="8"/>
      <c r="T1450" s="8" t="s">
        <v>96</v>
      </c>
      <c r="U1450" s="8"/>
      <c r="V1450" s="8"/>
      <c r="W1450" s="8"/>
      <c r="X1450" s="8"/>
      <c r="Y1450" s="8" t="s">
        <v>97</v>
      </c>
      <c r="Z1450" s="8"/>
      <c r="AA1450" s="8"/>
      <c r="AB1450" s="8"/>
      <c r="AC1450" s="8"/>
      <c r="AD1450" s="8" t="s">
        <v>98</v>
      </c>
      <c r="AE1450" s="8"/>
      <c r="AF1450" s="8"/>
      <c r="AG1450" s="8"/>
      <c r="AH1450" s="8"/>
      <c r="AI1450" s="8" t="s">
        <v>99</v>
      </c>
      <c r="AJ1450" s="8"/>
      <c r="AK1450" s="8"/>
      <c r="AL1450" s="8"/>
      <c r="AM1450" s="8"/>
      <c r="AN1450" s="8" t="s">
        <v>96</v>
      </c>
      <c r="AO1450" s="8"/>
      <c r="AP1450" s="8"/>
      <c r="AQ1450" s="8"/>
      <c r="AR1450" s="8"/>
      <c r="AS1450" s="8" t="s">
        <v>100</v>
      </c>
      <c r="AT1450" s="8"/>
      <c r="AU1450" s="8"/>
      <c r="AV1450" s="8"/>
      <c r="AW1450" s="8"/>
      <c r="AX1450" s="8" t="s">
        <v>94</v>
      </c>
      <c r="AY1450" s="8"/>
      <c r="AZ1450" s="8"/>
      <c r="BA1450" s="8"/>
      <c r="BB1450" s="8"/>
      <c r="BC1450" s="8" t="s">
        <v>101</v>
      </c>
      <c r="BD1450" s="8"/>
      <c r="BE1450" s="8"/>
      <c r="BF1450" s="8"/>
      <c r="BG1450" s="8"/>
      <c r="BH1450" s="8" t="s">
        <v>96</v>
      </c>
      <c r="BI1450" s="8"/>
      <c r="BJ1450" s="8"/>
      <c r="BK1450" s="8"/>
      <c r="BL1450" s="8"/>
      <c r="BM1450" s="8" t="s">
        <v>102</v>
      </c>
      <c r="BN1450" s="8"/>
      <c r="BO1450" s="8"/>
      <c r="BP1450" s="8"/>
    </row>
    <row r="1451" spans="2:76" ht="18.649999999999999" customHeight="1" thickBot="1">
      <c r="B1451" s="16"/>
      <c r="D1451" s="250" t="s">
        <v>22</v>
      </c>
      <c r="E1451" s="251"/>
      <c r="F1451" s="252" t="s">
        <v>23</v>
      </c>
      <c r="G1451" s="253"/>
      <c r="H1451" s="123"/>
      <c r="I1451" s="242" t="s">
        <v>1</v>
      </c>
      <c r="J1451" s="243"/>
      <c r="K1451" s="244" t="s">
        <v>2</v>
      </c>
      <c r="L1451" s="245"/>
      <c r="M1451" s="123"/>
      <c r="N1451" s="242" t="s">
        <v>43</v>
      </c>
      <c r="O1451" s="243"/>
      <c r="P1451" s="244" t="s">
        <v>44</v>
      </c>
      <c r="Q1451" s="245"/>
      <c r="R1451" s="123"/>
      <c r="S1451" s="242" t="s">
        <v>32</v>
      </c>
      <c r="T1451" s="243"/>
      <c r="U1451" s="244" t="s">
        <v>33</v>
      </c>
      <c r="V1451" s="245"/>
      <c r="W1451" s="123"/>
      <c r="X1451" s="242" t="s">
        <v>45</v>
      </c>
      <c r="Y1451" s="243"/>
      <c r="Z1451" s="244" t="s">
        <v>46</v>
      </c>
      <c r="AA1451" s="245"/>
      <c r="AB1451" s="127"/>
      <c r="AC1451" s="242" t="s">
        <v>62</v>
      </c>
      <c r="AD1451" s="243"/>
      <c r="AE1451" s="244" t="s">
        <v>3</v>
      </c>
      <c r="AF1451" s="245"/>
      <c r="AG1451" s="123"/>
      <c r="AH1451" s="242" t="s">
        <v>76</v>
      </c>
      <c r="AI1451" s="243"/>
      <c r="AJ1451" s="244" t="s">
        <v>77</v>
      </c>
      <c r="AK1451" s="245"/>
      <c r="AL1451" s="127"/>
      <c r="AM1451" s="242" t="s">
        <v>64</v>
      </c>
      <c r="AN1451" s="243"/>
      <c r="AO1451" s="244" t="s">
        <v>65</v>
      </c>
      <c r="AP1451" s="245"/>
      <c r="AQ1451" s="123"/>
      <c r="AR1451" s="242" t="s">
        <v>80</v>
      </c>
      <c r="AS1451" s="243"/>
      <c r="AT1451" s="244" t="s">
        <v>81</v>
      </c>
      <c r="AU1451" s="245"/>
      <c r="AV1451" s="127"/>
      <c r="AW1451" s="242" t="s">
        <v>68</v>
      </c>
      <c r="AX1451" s="243"/>
      <c r="AY1451" s="244" t="s">
        <v>69</v>
      </c>
      <c r="AZ1451" s="245"/>
      <c r="BA1451" s="123"/>
      <c r="BB1451" s="246" t="s">
        <v>84</v>
      </c>
      <c r="BC1451" s="247"/>
      <c r="BD1451" s="248" t="s">
        <v>85</v>
      </c>
      <c r="BE1451" s="249"/>
      <c r="BF1451" s="127"/>
      <c r="BG1451" s="242" t="s">
        <v>72</v>
      </c>
      <c r="BH1451" s="243"/>
      <c r="BI1451" s="244" t="s">
        <v>73</v>
      </c>
      <c r="BJ1451" s="245"/>
      <c r="BK1451" s="123"/>
      <c r="BL1451" s="242" t="s">
        <v>88</v>
      </c>
      <c r="BM1451" s="243"/>
      <c r="BN1451" s="244" t="s">
        <v>89</v>
      </c>
      <c r="BO1451" s="245"/>
      <c r="BP1451" s="123"/>
      <c r="BQ1451" s="19" t="s">
        <v>165</v>
      </c>
      <c r="BS1451" s="63" t="s">
        <v>120</v>
      </c>
      <c r="BT1451" s="4"/>
      <c r="BU1451" s="28"/>
      <c r="BV1451" s="28"/>
      <c r="BW1451" s="28"/>
      <c r="BX1451" s="28"/>
    </row>
    <row r="1452" spans="2:76" ht="18.649999999999999" customHeight="1" thickTop="1" thickBot="1">
      <c r="B1452" s="39">
        <v>4.08</v>
      </c>
      <c r="D1452" s="25">
        <f t="shared" ref="D1452" si="14481">COS($F$8*$B1452)</f>
        <v>0.21412508778493253</v>
      </c>
      <c r="E1452" s="26">
        <v>0</v>
      </c>
      <c r="F1452" s="10">
        <v>0</v>
      </c>
      <c r="G1452" s="85">
        <f t="shared" ref="G1452" si="14482">$E$8*SIN($B1452*$F$8)</f>
        <v>2.9304187449970107</v>
      </c>
      <c r="I1452" s="21">
        <v>1</v>
      </c>
      <c r="J1452" s="24">
        <v>0</v>
      </c>
      <c r="K1452" s="22">
        <v>0</v>
      </c>
      <c r="L1452" s="23">
        <v>0</v>
      </c>
      <c r="N1452" s="21">
        <f t="shared" ref="N1452" si="14483">D1452*I1452+F1452*I1455-E1452*J1452-G1452*J1455</f>
        <v>-0.10068664781800488</v>
      </c>
      <c r="O1452" s="24">
        <f t="shared" ref="O1452" si="14484">(D1452*J1452+E1452*I1452+F1452*J1455+G1452*I1455)</f>
        <v>0</v>
      </c>
      <c r="P1452" s="22">
        <f t="shared" ref="P1452" si="14485">D1452*K1452+F1452*K1455-E1452*L1452-G1452*L1455</f>
        <v>0</v>
      </c>
      <c r="Q1452" s="23">
        <f t="shared" ref="Q1452" si="14486">(D1452*L1452+E1452*K1452+F1452*L1455+G1452*K1455)</f>
        <v>2.9304187449970107</v>
      </c>
      <c r="S1452" s="25">
        <f t="shared" ref="S1452" si="14487">COS($U$8*$B1452)</f>
        <v>-0.71307542639014632</v>
      </c>
      <c r="T1452" s="26">
        <v>0</v>
      </c>
      <c r="U1452" s="10">
        <v>0</v>
      </c>
      <c r="V1452" s="85">
        <f t="shared" ref="V1452" si="14488">$T$8*SIN($B1452*$U$8)</f>
        <v>2.1032619728665756</v>
      </c>
      <c r="X1452" s="21">
        <f t="shared" ref="X1452" si="14489">N1452*S1452+P1452*S1455-O1452*T1452-Q1452*T1455</f>
        <v>-0.61302930466733807</v>
      </c>
      <c r="Y1452" s="24">
        <f t="shared" ref="Y1452" si="14490">(N1452*T1452+O1452*S1452+P1452*T1455+Q1452*S1455)</f>
        <v>0</v>
      </c>
      <c r="Z1452" s="22">
        <f t="shared" ref="Z1452" si="14491">N1452*U1452+P1452*U1455-O1452*V1452-Q1452*V1455</f>
        <v>0</v>
      </c>
      <c r="AA1452" s="23">
        <f t="shared" ref="AA1452" si="14492">(N1452*V1452+O1452*U1452+P1452*V1455+Q1452*U1455)</f>
        <v>-2.3013799936214401</v>
      </c>
      <c r="AB1452" s="8"/>
      <c r="AC1452" s="21">
        <v>1</v>
      </c>
      <c r="AD1452" s="24">
        <v>0</v>
      </c>
      <c r="AE1452" s="22">
        <v>0</v>
      </c>
      <c r="AF1452" s="23">
        <v>0</v>
      </c>
      <c r="AH1452" s="21">
        <f t="shared" ref="AH1452" si="14493">X1452*AC1452+Z1452*AC1455-Y1452*AD1452-AA1452*AD1455</f>
        <v>0.45505727403019591</v>
      </c>
      <c r="AI1452" s="24">
        <f t="shared" ref="AI1452" si="14494">(X1452*AD1452+Y1452*AC1452+Z1452*AD1455+AA1452*AC1455)</f>
        <v>0</v>
      </c>
      <c r="AJ1452" s="22">
        <f t="shared" ref="AJ1452" si="14495">X1452*AE1452+Z1452*AE1455-Y1452*AF1452-AA1452*AF1455</f>
        <v>0</v>
      </c>
      <c r="AK1452" s="23">
        <f t="shared" ref="AK1452" si="14496">(X1452*AF1452+Y1452*AE1452+Z1452*AF1455+AA1452*AE1455)</f>
        <v>-2.3013799936214401</v>
      </c>
      <c r="AL1452" s="8"/>
      <c r="AM1452" s="25">
        <f t="shared" ref="AM1452" si="14497">COS($AO$8*$B1452)</f>
        <v>-0.71307542639014632</v>
      </c>
      <c r="AN1452" s="26">
        <v>0</v>
      </c>
      <c r="AO1452" s="10">
        <v>0</v>
      </c>
      <c r="AP1452" s="85">
        <f t="shared" ref="AP1452" si="14498">$AN$8*SIN($B1452*$AO$8)</f>
        <v>2.1032619728665756</v>
      </c>
      <c r="AR1452" s="21">
        <f t="shared" ref="AR1452" si="14499">AH1452*AM1452+AJ1452*AM1455-AI1452*AN1452-AK1452*AN1455</f>
        <v>0.21333262092230226</v>
      </c>
      <c r="AS1452" s="24">
        <f t="shared" ref="AS1452" si="14500">(AH1452*AN1452+AI1452*AM1452+AJ1452*AN1455+AK1452*AM1455)</f>
        <v>0</v>
      </c>
      <c r="AT1452" s="22">
        <f t="shared" ref="AT1452" si="14501">AH1452*AO1452+AJ1452*AO1455-AI1452*AP1452-AK1452*AP1455</f>
        <v>0</v>
      </c>
      <c r="AU1452" s="23">
        <f t="shared" ref="AU1452" si="14502">(AH1452*AP1452+AI1452*AO1452+AJ1452*AP1455+AK1452*AO1455)</f>
        <v>2.5981621801813963</v>
      </c>
      <c r="AV1452" s="8"/>
      <c r="AW1452" s="21">
        <v>1</v>
      </c>
      <c r="AX1452" s="24">
        <v>0</v>
      </c>
      <c r="AY1452" s="22">
        <v>0</v>
      </c>
      <c r="AZ1452" s="23">
        <v>0</v>
      </c>
      <c r="BB1452" s="21">
        <f t="shared" ref="BB1452" si="14503">AR1452*AW1452+AT1452*AW1455-AS1452*AX1452-AU1452*AX1455</f>
        <v>-6.5785149095119455E-2</v>
      </c>
      <c r="BC1452" s="24">
        <f t="shared" ref="BC1452" si="14504">(AR1452*AX1452+AS1452*AW1452+AT1452*AX1455+AU1452*AW1455)</f>
        <v>0</v>
      </c>
      <c r="BD1452" s="22">
        <f t="shared" ref="BD1452" si="14505">AR1452*AY1452+AT1452*AY1455-AS1452*AZ1452-AU1452*AZ1455</f>
        <v>0</v>
      </c>
      <c r="BE1452" s="23">
        <f t="shared" ref="BE1452" si="14506">(AR1452*AZ1452+AS1452*AY1452+AT1452*AZ1455+AU1452*AY1455)</f>
        <v>2.5981621801813963</v>
      </c>
      <c r="BF1452" s="8"/>
      <c r="BG1452" s="25">
        <f t="shared" ref="BG1452" si="14507">COS($BI$8*$B1452)</f>
        <v>0.214082309039383</v>
      </c>
      <c r="BH1452" s="26">
        <v>0</v>
      </c>
      <c r="BI1452" s="10">
        <v>0</v>
      </c>
      <c r="BJ1452" s="85">
        <f t="shared" ref="BJ1452" si="14508">$BH$8*SIN($B1452*$BI$8)</f>
        <v>2.9304468745580929</v>
      </c>
      <c r="BL1452" s="21">
        <f t="shared" ref="BL1452" si="14509">BB1452*BG1452+BD1452*BG1455-BC1452*BH1452-BE1452*BH1455</f>
        <v>-0.86005857445296252</v>
      </c>
      <c r="BM1452" s="24">
        <f t="shared" ref="BM1452" si="14510">(BB1452*BH1452+BC1452*BG1452+BD1452*BH1455+BE1452*BG1455)</f>
        <v>0</v>
      </c>
      <c r="BN1452" s="22">
        <f t="shared" ref="BN1452" si="14511">BB1452*BI1452+BD1452*BI1455-BC1452*BJ1452-BE1452*BJ1455</f>
        <v>0</v>
      </c>
      <c r="BO1452" s="23">
        <f t="shared" ref="BO1452" si="14512">(BB1452*BJ1452+BC1452*BI1452+BD1452*BJ1455+BE1452*BI1455)</f>
        <v>0.36344067423389981</v>
      </c>
      <c r="BQ1452" s="27">
        <f t="shared" ref="BQ1452" si="14513">20*LOG((2*$BL$8)/(($BL$8*BL1452+BN1452+$BL$8*BL1455+BN1455)^2+($BL$8*BM1452+BO1452+$BL$8*BM1455+BO1455)^2)^0.5)</f>
        <v>-0.13289929294692476</v>
      </c>
      <c r="BS1452" s="64">
        <f t="shared" ref="BS1452" si="14514">((BL1452^2+BM1452^2)/(BL1455^2+BM1455^2))^0.5</f>
        <v>1.2012019735330606</v>
      </c>
      <c r="BT1452" s="4"/>
      <c r="BU1452" s="28"/>
      <c r="BV1452" s="28"/>
      <c r="BW1452" s="28"/>
      <c r="BX1452" s="28"/>
    </row>
    <row r="1453" spans="2:76" ht="18.649999999999999" customHeight="1" thickBot="1">
      <c r="D1453" s="25"/>
      <c r="E1453" s="10"/>
      <c r="F1453" s="10"/>
      <c r="G1453" s="31"/>
      <c r="I1453" s="29"/>
      <c r="L1453" s="30"/>
      <c r="N1453" s="29"/>
      <c r="Q1453" s="30"/>
      <c r="S1453" s="29"/>
      <c r="V1453" s="30"/>
      <c r="X1453" s="29"/>
      <c r="AA1453" s="30"/>
      <c r="AC1453" s="29"/>
      <c r="AF1453" s="30"/>
      <c r="AH1453" s="29"/>
      <c r="AK1453" s="30"/>
      <c r="AM1453" s="29"/>
      <c r="AP1453" s="30"/>
      <c r="AR1453" s="29"/>
      <c r="AU1453" s="30"/>
      <c r="AW1453" s="29"/>
      <c r="AZ1453" s="30"/>
      <c r="BB1453" s="29"/>
      <c r="BE1453" s="30"/>
      <c r="BG1453" s="29"/>
      <c r="BJ1453" s="30"/>
      <c r="BL1453" s="29"/>
      <c r="BO1453" s="30"/>
      <c r="BS1453" s="65"/>
      <c r="BT1453" s="65"/>
      <c r="BU1453" s="28"/>
      <c r="BV1453" s="28"/>
      <c r="BW1453" s="28"/>
      <c r="BX1453" s="28"/>
    </row>
    <row r="1454" spans="2:76" ht="18.649999999999999" customHeight="1" thickBot="1">
      <c r="D1454" s="254" t="s">
        <v>24</v>
      </c>
      <c r="E1454" s="255"/>
      <c r="F1454" s="256" t="s">
        <v>25</v>
      </c>
      <c r="G1454" s="257"/>
      <c r="H1454" s="123"/>
      <c r="I1454" s="242" t="s">
        <v>4</v>
      </c>
      <c r="J1454" s="243"/>
      <c r="K1454" s="244" t="s">
        <v>5</v>
      </c>
      <c r="L1454" s="245"/>
      <c r="M1454" s="123"/>
      <c r="N1454" s="242" t="s">
        <v>6</v>
      </c>
      <c r="O1454" s="243"/>
      <c r="P1454" s="244" t="s">
        <v>7</v>
      </c>
      <c r="Q1454" s="245"/>
      <c r="R1454" s="123"/>
      <c r="S1454" s="242" t="s">
        <v>34</v>
      </c>
      <c r="T1454" s="243"/>
      <c r="U1454" s="244" t="s">
        <v>35</v>
      </c>
      <c r="V1454" s="245"/>
      <c r="W1454" s="123"/>
      <c r="X1454" s="242" t="s">
        <v>47</v>
      </c>
      <c r="Y1454" s="243"/>
      <c r="Z1454" s="244" t="s">
        <v>48</v>
      </c>
      <c r="AA1454" s="245"/>
      <c r="AB1454" s="127"/>
      <c r="AC1454" s="242" t="s">
        <v>63</v>
      </c>
      <c r="AD1454" s="243"/>
      <c r="AE1454" s="244" t="s">
        <v>8</v>
      </c>
      <c r="AF1454" s="245"/>
      <c r="AG1454" s="123"/>
      <c r="AH1454" s="242" t="s">
        <v>78</v>
      </c>
      <c r="AI1454" s="243"/>
      <c r="AJ1454" s="244" t="s">
        <v>79</v>
      </c>
      <c r="AK1454" s="245"/>
      <c r="AL1454" s="127"/>
      <c r="AM1454" s="242" t="s">
        <v>67</v>
      </c>
      <c r="AN1454" s="243"/>
      <c r="AO1454" s="244" t="s">
        <v>66</v>
      </c>
      <c r="AP1454" s="245"/>
      <c r="AQ1454" s="123"/>
      <c r="AR1454" s="242" t="s">
        <v>83</v>
      </c>
      <c r="AS1454" s="243"/>
      <c r="AT1454" s="244" t="s">
        <v>82</v>
      </c>
      <c r="AU1454" s="245"/>
      <c r="AV1454" s="127"/>
      <c r="AW1454" s="242" t="s">
        <v>71</v>
      </c>
      <c r="AX1454" s="243"/>
      <c r="AY1454" s="244" t="s">
        <v>70</v>
      </c>
      <c r="AZ1454" s="245"/>
      <c r="BA1454" s="123"/>
      <c r="BB1454" s="124" t="s">
        <v>87</v>
      </c>
      <c r="BC1454" s="125"/>
      <c r="BD1454" s="122" t="s">
        <v>86</v>
      </c>
      <c r="BE1454" s="126"/>
      <c r="BF1454" s="127"/>
      <c r="BG1454" s="242" t="s">
        <v>74</v>
      </c>
      <c r="BH1454" s="243"/>
      <c r="BI1454" s="244" t="s">
        <v>75</v>
      </c>
      <c r="BJ1454" s="245"/>
      <c r="BK1454" s="123"/>
      <c r="BL1454" s="242" t="s">
        <v>91</v>
      </c>
      <c r="BM1454" s="243"/>
      <c r="BN1454" s="244" t="s">
        <v>90</v>
      </c>
      <c r="BO1454" s="245"/>
      <c r="BP1454" s="123"/>
      <c r="BQ1454" s="35" t="s">
        <v>166</v>
      </c>
      <c r="BS1454" s="66" t="s">
        <v>121</v>
      </c>
      <c r="BT1454" s="65"/>
      <c r="BU1454" s="28"/>
      <c r="BV1454" s="28"/>
      <c r="BW1454" s="28"/>
      <c r="BX1454" s="28"/>
    </row>
    <row r="1455" spans="2:76" ht="18.649999999999999" customHeight="1" thickTop="1" thickBot="1">
      <c r="D1455" s="15">
        <v>0</v>
      </c>
      <c r="E1455" s="145">
        <f t="shared" ref="E1455" si="14515">(1/$E$8)*SIN($B1452*$F$8)</f>
        <v>0.32560208277744562</v>
      </c>
      <c r="F1455" s="15">
        <f t="shared" ref="F1455" si="14516">COS($F$8*$B1452)</f>
        <v>0.21412508778493253</v>
      </c>
      <c r="G1455" s="37">
        <v>0</v>
      </c>
      <c r="I1455" s="21">
        <v>0</v>
      </c>
      <c r="J1455" s="24">
        <f t="shared" ref="J1455" si="14517">(TAN($K$8*$B1452))/$J$8</f>
        <v>0.10742892500957522</v>
      </c>
      <c r="K1455" s="22">
        <v>1</v>
      </c>
      <c r="L1455" s="23">
        <v>0</v>
      </c>
      <c r="N1455" s="21">
        <f t="shared" ref="N1455" si="14518">D1455*I1452+F1455*I1455-E1455*J1452-G1455*J1455</f>
        <v>0</v>
      </c>
      <c r="O1455" s="24">
        <f t="shared" ref="O1455" si="14519">(D1455*J1452+E1455*I1452+F1455*J1455+G1455*I1455)</f>
        <v>0.34860531077576185</v>
      </c>
      <c r="P1455" s="22">
        <f t="shared" ref="P1455" si="14520">D1455*K1452+F1455*K1455-E1455*L1452-G1455*L1455</f>
        <v>0.21412508778493253</v>
      </c>
      <c r="Q1455" s="23">
        <f t="shared" ref="Q1455" si="14521">(D1455*L1452+E1455*K1452+F1455*L1455+G1455*K1455)</f>
        <v>0</v>
      </c>
      <c r="S1455" s="15">
        <v>0</v>
      </c>
      <c r="T1455" s="145">
        <f t="shared" ref="T1455" si="14522">(1/$T$8)*SIN($B1452*$U$8)</f>
        <v>0.23369577476295283</v>
      </c>
      <c r="U1455" s="15">
        <f t="shared" ref="U1455" si="14523">COS($U$8*$B1452)</f>
        <v>-0.71307542639014632</v>
      </c>
      <c r="V1455" s="37">
        <v>0</v>
      </c>
      <c r="X1455" s="21">
        <f t="shared" ref="X1455" si="14524">N1455*S1452+P1455*S1455-O1455*T1452-Q1455*T1455</f>
        <v>0</v>
      </c>
      <c r="Y1455" s="24">
        <f t="shared" ref="Y1455" si="14525">(N1455*T1452+O1455*S1452+P1455*T1455+Q1455*S1455)</f>
        <v>-0.19854175233721075</v>
      </c>
      <c r="Z1455" s="22">
        <f t="shared" ref="Z1455" si="14526">N1455*U1452+P1455*U1455-O1455*V1452-Q1455*V1455</f>
        <v>-0.88589563196706278</v>
      </c>
      <c r="AA1455" s="23">
        <f t="shared" ref="AA1455" si="14527">(N1455*V1452+O1455*U1452+P1455*V1455+Q1455*U1455)</f>
        <v>0</v>
      </c>
      <c r="AB1455" s="8"/>
      <c r="AC1455" s="21">
        <v>0</v>
      </c>
      <c r="AD1455" s="24">
        <f t="shared" ref="AD1455" si="14528">(TAN($AE$8*$B1452))/$AD$8</f>
        <v>0.46410700608238031</v>
      </c>
      <c r="AE1455" s="22">
        <v>1</v>
      </c>
      <c r="AF1455" s="23">
        <v>0</v>
      </c>
      <c r="AH1455" s="21">
        <f t="shared" ref="AH1455" si="14529">X1455*AC1452+Z1455*AC1455-Y1455*AD1452-AA1455*AD1455</f>
        <v>0</v>
      </c>
      <c r="AI1455" s="24">
        <f t="shared" ref="AI1455" si="14530">(X1455*AD1452+Y1455*AC1452+Z1455*AD1455+AA1455*AC1455)</f>
        <v>-0.60969212179090249</v>
      </c>
      <c r="AJ1455" s="22">
        <f t="shared" ref="AJ1455" si="14531">X1455*AE1452+Z1455*AE1455-Y1455*AF1452-AA1455*AF1455</f>
        <v>-0.88589563196706278</v>
      </c>
      <c r="AK1455" s="23">
        <f t="shared" ref="AK1455" si="14532">(X1455*AF1452+Y1455*AE1452+Z1455*AF1455+AA1455*AE1455)</f>
        <v>0</v>
      </c>
      <c r="AL1455" s="8"/>
      <c r="AM1455" s="15">
        <v>0</v>
      </c>
      <c r="AN1455" s="85">
        <f t="shared" ref="AN1455" si="14533">(1/$AN$8)*SIN($B1452*$AO$8)</f>
        <v>0.23369577476295283</v>
      </c>
      <c r="AO1455" s="25">
        <f t="shared" ref="AO1455" si="14534">COS($AO$8*$B1452)</f>
        <v>-0.71307542639014632</v>
      </c>
      <c r="AP1455" s="37">
        <v>0</v>
      </c>
      <c r="AR1455" s="21">
        <f t="shared" ref="AR1455" si="14535">AH1455*AM1452+AJ1455*AM1455-AI1455*AN1452-AK1455*AN1455</f>
        <v>0</v>
      </c>
      <c r="AS1455" s="24">
        <f t="shared" ref="AS1455" si="14536">(AH1455*AN1452+AI1455*AM1452+AJ1455*AN1455+AK1455*AM1455)</f>
        <v>0.22772640364110236</v>
      </c>
      <c r="AT1455" s="22">
        <f t="shared" ref="AT1455" si="14537">AH1455*AO1452+AJ1455*AO1455-AI1455*AP1452-AK1455*AP1455</f>
        <v>1.9140526604212236</v>
      </c>
      <c r="AU1455" s="23">
        <f t="shared" ref="AU1455" si="14538">(AH1455*AP1452+AI1455*AO1452+AJ1455*AP1455+AK1455*AO1455)</f>
        <v>0</v>
      </c>
      <c r="AV1455" s="8"/>
      <c r="AW1455" s="21">
        <v>0</v>
      </c>
      <c r="AX1455" s="24">
        <f t="shared" ref="AX1455" si="14539">(TAN($AY$8*$B1452))/$AX$8</f>
        <v>0.10742892500957522</v>
      </c>
      <c r="AY1455" s="22">
        <v>1</v>
      </c>
      <c r="AZ1455" s="23">
        <v>0</v>
      </c>
      <c r="BB1455" s="21">
        <f t="shared" ref="BB1455" si="14540">AR1455*AW1452+AT1455*AW1455-AS1455*AX1452-AU1455*AX1455</f>
        <v>0</v>
      </c>
      <c r="BC1455" s="24">
        <f t="shared" ref="BC1455" si="14541">(AR1455*AX1452+AS1455*AW1452+AT1455*AX1455+AU1455*AW1455)</f>
        <v>0.43335102336187192</v>
      </c>
      <c r="BD1455" s="22">
        <f t="shared" ref="BD1455" si="14542">AR1455*AY1452+AT1455*AY1455-AS1455*AZ1452-AU1455*AZ1455</f>
        <v>1.9140526604212236</v>
      </c>
      <c r="BE1455" s="23">
        <f t="shared" ref="BE1455" si="14543">(AR1455*AZ1452+AS1455*AY1452+AT1455*AZ1455+AU1455*AY1455)</f>
        <v>0</v>
      </c>
      <c r="BF1455" s="8"/>
      <c r="BG1455" s="15">
        <v>0</v>
      </c>
      <c r="BH1455" s="85">
        <f t="shared" ref="BH1455" si="14544">(1/$BH$8)*SIN($B1452*$BI$8)</f>
        <v>0.32560520828423256</v>
      </c>
      <c r="BI1455" s="25">
        <f t="shared" ref="BI1455" si="14545">COS($BI$8*$B1452)</f>
        <v>0.214082309039383</v>
      </c>
      <c r="BJ1455" s="37">
        <v>0</v>
      </c>
      <c r="BL1455" s="21">
        <f t="shared" ref="BL1455" si="14546">BB1455*BG1452+BD1455*BG1455-BC1455*BH1452-BE1455*BH1455</f>
        <v>0</v>
      </c>
      <c r="BM1455" s="24">
        <f t="shared" ref="BM1455" si="14547">(BB1455*BH1452+BC1455*BG1452+BD1455*BH1455+BE1455*BG1455)</f>
        <v>0.71599830286933108</v>
      </c>
      <c r="BN1455" s="22">
        <f t="shared" ref="BN1455" si="14548">BB1455*BI1452+BD1455*BI1455-BC1455*BJ1452-BE1455*BJ1455</f>
        <v>-0.86014733883139904</v>
      </c>
      <c r="BO1455" s="23">
        <f t="shared" ref="BO1455" si="14549">(BB1455*BJ1452+BC1455*BI1452+BD1455*BJ1455+BE1455*BI1455)</f>
        <v>0</v>
      </c>
      <c r="BQ1455" s="38">
        <f t="shared" ref="BQ1455" si="14550">(180/PI())*ATAN(-1*(($BL$8*BM1452+BO1452+$BL$8*BM1455+BO1455)/($BL$8*BL1452+BN1452+$BL$8*BL1455+BN1455)))</f>
        <v>32.108504537817424</v>
      </c>
      <c r="BS1455" s="67">
        <f t="shared" ref="BS1455" si="14551">20*LOG(((($BL$8*BL1452+BN1452-$BL$8*BL1455-BN1455)^2+($BL$8*BM1452+BO1452-$BL$8*BM1455-BO1455)^2)/(($BL$8*BL1452+BN1452+$BL$8*BL1455+BN1455)^2+($BL$8*BM1452+BO1452+$BL$8*BM1455+BO1455)^2))^0.5)</f>
        <v>-15.208896603515971</v>
      </c>
      <c r="BT1455" s="65"/>
      <c r="BU1455" s="28"/>
      <c r="BV1455" s="28"/>
      <c r="BW1455" s="28"/>
      <c r="BX1455" s="28"/>
    </row>
    <row r="1456" spans="2:76" ht="18.649999999999999" customHeight="1">
      <c r="BS1456" s="32"/>
    </row>
    <row r="1457" spans="2:76" ht="18.649999999999999" customHeight="1" thickBot="1">
      <c r="D1457" s="8"/>
      <c r="E1457" s="8" t="s">
        <v>93</v>
      </c>
      <c r="F1457" s="8"/>
      <c r="G1457" s="8"/>
      <c r="H1457" s="8"/>
      <c r="I1457" s="8"/>
      <c r="J1457" s="8" t="s">
        <v>94</v>
      </c>
      <c r="K1457" s="8"/>
      <c r="L1457" s="8"/>
      <c r="M1457" s="8"/>
      <c r="N1457" s="8"/>
      <c r="O1457" s="8" t="s">
        <v>95</v>
      </c>
      <c r="P1457" s="8"/>
      <c r="Q1457" s="8"/>
      <c r="R1457" s="8"/>
      <c r="S1457" s="8"/>
      <c r="T1457" s="8" t="s">
        <v>96</v>
      </c>
      <c r="U1457" s="8"/>
      <c r="V1457" s="8"/>
      <c r="W1457" s="8"/>
      <c r="X1457" s="8"/>
      <c r="Y1457" s="8" t="s">
        <v>97</v>
      </c>
      <c r="Z1457" s="8"/>
      <c r="AA1457" s="8"/>
      <c r="AB1457" s="8"/>
      <c r="AC1457" s="8"/>
      <c r="AD1457" s="8" t="s">
        <v>98</v>
      </c>
      <c r="AE1457" s="8"/>
      <c r="AF1457" s="8"/>
      <c r="AG1457" s="8"/>
      <c r="AH1457" s="8"/>
      <c r="AI1457" s="8" t="s">
        <v>99</v>
      </c>
      <c r="AJ1457" s="8"/>
      <c r="AK1457" s="8"/>
      <c r="AL1457" s="8"/>
      <c r="AM1457" s="8"/>
      <c r="AN1457" s="8" t="s">
        <v>96</v>
      </c>
      <c r="AO1457" s="8"/>
      <c r="AP1457" s="8"/>
      <c r="AQ1457" s="8"/>
      <c r="AR1457" s="8"/>
      <c r="AS1457" s="8" t="s">
        <v>100</v>
      </c>
      <c r="AT1457" s="8"/>
      <c r="AU1457" s="8"/>
      <c r="AV1457" s="8"/>
      <c r="AW1457" s="8"/>
      <c r="AX1457" s="8" t="s">
        <v>94</v>
      </c>
      <c r="AY1457" s="8"/>
      <c r="AZ1457" s="8"/>
      <c r="BA1457" s="8"/>
      <c r="BB1457" s="8"/>
      <c r="BC1457" s="8" t="s">
        <v>101</v>
      </c>
      <c r="BD1457" s="8"/>
      <c r="BE1457" s="8"/>
      <c r="BF1457" s="8"/>
      <c r="BG1457" s="8"/>
      <c r="BH1457" s="8" t="s">
        <v>96</v>
      </c>
      <c r="BI1457" s="8"/>
      <c r="BJ1457" s="8"/>
      <c r="BK1457" s="8"/>
      <c r="BL1457" s="8"/>
      <c r="BM1457" s="8" t="s">
        <v>102</v>
      </c>
      <c r="BN1457" s="8"/>
      <c r="BO1457" s="8"/>
      <c r="BP1457" s="8"/>
    </row>
    <row r="1458" spans="2:76" ht="18.649999999999999" customHeight="1" thickBot="1">
      <c r="B1458" s="16"/>
      <c r="D1458" s="250" t="s">
        <v>22</v>
      </c>
      <c r="E1458" s="251"/>
      <c r="F1458" s="252" t="s">
        <v>23</v>
      </c>
      <c r="G1458" s="253"/>
      <c r="H1458" s="123"/>
      <c r="I1458" s="242" t="s">
        <v>1</v>
      </c>
      <c r="J1458" s="243"/>
      <c r="K1458" s="244" t="s">
        <v>2</v>
      </c>
      <c r="L1458" s="245"/>
      <c r="M1458" s="123"/>
      <c r="N1458" s="242" t="s">
        <v>43</v>
      </c>
      <c r="O1458" s="243"/>
      <c r="P1458" s="244" t="s">
        <v>44</v>
      </c>
      <c r="Q1458" s="245"/>
      <c r="R1458" s="123"/>
      <c r="S1458" s="242" t="s">
        <v>32</v>
      </c>
      <c r="T1458" s="243"/>
      <c r="U1458" s="244" t="s">
        <v>33</v>
      </c>
      <c r="V1458" s="245"/>
      <c r="W1458" s="123"/>
      <c r="X1458" s="242" t="s">
        <v>45</v>
      </c>
      <c r="Y1458" s="243"/>
      <c r="Z1458" s="244" t="s">
        <v>46</v>
      </c>
      <c r="AA1458" s="245"/>
      <c r="AB1458" s="127"/>
      <c r="AC1458" s="242" t="s">
        <v>62</v>
      </c>
      <c r="AD1458" s="243"/>
      <c r="AE1458" s="244" t="s">
        <v>3</v>
      </c>
      <c r="AF1458" s="245"/>
      <c r="AG1458" s="123"/>
      <c r="AH1458" s="242" t="s">
        <v>76</v>
      </c>
      <c r="AI1458" s="243"/>
      <c r="AJ1458" s="244" t="s">
        <v>77</v>
      </c>
      <c r="AK1458" s="245"/>
      <c r="AL1458" s="127"/>
      <c r="AM1458" s="242" t="s">
        <v>64</v>
      </c>
      <c r="AN1458" s="243"/>
      <c r="AO1458" s="244" t="s">
        <v>65</v>
      </c>
      <c r="AP1458" s="245"/>
      <c r="AQ1458" s="123"/>
      <c r="AR1458" s="242" t="s">
        <v>80</v>
      </c>
      <c r="AS1458" s="243"/>
      <c r="AT1458" s="244" t="s">
        <v>81</v>
      </c>
      <c r="AU1458" s="245"/>
      <c r="AV1458" s="127"/>
      <c r="AW1458" s="242" t="s">
        <v>68</v>
      </c>
      <c r="AX1458" s="243"/>
      <c r="AY1458" s="244" t="s">
        <v>69</v>
      </c>
      <c r="AZ1458" s="245"/>
      <c r="BA1458" s="123"/>
      <c r="BB1458" s="246" t="s">
        <v>84</v>
      </c>
      <c r="BC1458" s="247"/>
      <c r="BD1458" s="248" t="s">
        <v>85</v>
      </c>
      <c r="BE1458" s="249"/>
      <c r="BF1458" s="127"/>
      <c r="BG1458" s="242" t="s">
        <v>72</v>
      </c>
      <c r="BH1458" s="243"/>
      <c r="BI1458" s="244" t="s">
        <v>73</v>
      </c>
      <c r="BJ1458" s="245"/>
      <c r="BK1458" s="123"/>
      <c r="BL1458" s="242" t="s">
        <v>88</v>
      </c>
      <c r="BM1458" s="243"/>
      <c r="BN1458" s="244" t="s">
        <v>89</v>
      </c>
      <c r="BO1458" s="245"/>
      <c r="BP1458" s="123"/>
      <c r="BQ1458" s="19" t="s">
        <v>165</v>
      </c>
      <c r="BS1458" s="63" t="s">
        <v>120</v>
      </c>
      <c r="BT1458" s="4"/>
      <c r="BU1458" s="28"/>
      <c r="BV1458" s="28"/>
      <c r="BW1458" s="28"/>
      <c r="BX1458" s="28"/>
    </row>
    <row r="1459" spans="2:76" ht="18.649999999999999" customHeight="1" thickTop="1" thickBot="1">
      <c r="B1459" s="39">
        <v>4.0999999999999996</v>
      </c>
      <c r="D1459" s="25">
        <f t="shared" ref="D1459" si="14552">COS($F$8*$B1459)</f>
        <v>0.20763231046948852</v>
      </c>
      <c r="E1459" s="26">
        <v>0</v>
      </c>
      <c r="F1459" s="10">
        <v>0</v>
      </c>
      <c r="G1459" s="85">
        <f t="shared" ref="G1459" si="14553">$E$8*SIN($B1459*$F$8)</f>
        <v>2.934620829484095</v>
      </c>
      <c r="I1459" s="21">
        <v>1</v>
      </c>
      <c r="J1459" s="24">
        <v>0</v>
      </c>
      <c r="K1459" s="22">
        <v>0</v>
      </c>
      <c r="L1459" s="23">
        <v>0</v>
      </c>
      <c r="N1459" s="21">
        <f t="shared" ref="N1459" si="14554">D1459*I1459+F1459*I1462-E1459*J1459-G1459*J1462</f>
        <v>-0.17419312818019153</v>
      </c>
      <c r="O1459" s="24">
        <f t="shared" ref="O1459" si="14555">(D1459*J1459+E1459*I1459+F1459*J1462+G1459*I1462)</f>
        <v>0</v>
      </c>
      <c r="P1459" s="22">
        <f t="shared" ref="P1459" si="14556">D1459*K1459+F1459*K1462-E1459*L1459-G1459*L1462</f>
        <v>0</v>
      </c>
      <c r="Q1459" s="23">
        <f t="shared" ref="Q1459" si="14557">(D1459*L1459+E1459*K1459+F1459*L1462+G1459*K1462)</f>
        <v>2.934620829484095</v>
      </c>
      <c r="S1459" s="25">
        <f t="shared" ref="S1459" si="14558">COS($U$8*$B1459)</f>
        <v>-0.72115401177122018</v>
      </c>
      <c r="T1459" s="26">
        <v>0</v>
      </c>
      <c r="U1459" s="10">
        <v>0</v>
      </c>
      <c r="V1459" s="85">
        <f t="shared" ref="V1459" si="14559">$T$8*SIN($B1459*$U$8)</f>
        <v>2.0783243302613945</v>
      </c>
      <c r="X1459" s="21">
        <f t="shared" ref="X1459" si="14560">N1459*S1459+P1459*S1462-O1459*T1459-Q1459*T1462</f>
        <v>-0.5520570234575064</v>
      </c>
      <c r="Y1459" s="24">
        <f t="shared" ref="Y1459" si="14561">(N1459*T1459+O1459*S1459+P1459*T1462+Q1459*S1462)</f>
        <v>0</v>
      </c>
      <c r="Z1459" s="22">
        <f t="shared" ref="Z1459" si="14562">N1459*U1459+P1459*U1462-O1459*V1459-Q1459*V1462</f>
        <v>0</v>
      </c>
      <c r="AA1459" s="23">
        <f t="shared" ref="AA1459" si="14563">(N1459*V1459+O1459*U1459+P1459*V1462+Q1459*U1462)</f>
        <v>-2.4783434006710747</v>
      </c>
      <c r="AB1459" s="8"/>
      <c r="AC1459" s="21">
        <v>1</v>
      </c>
      <c r="AD1459" s="24">
        <v>0</v>
      </c>
      <c r="AE1459" s="22">
        <v>0</v>
      </c>
      <c r="AF1459" s="23">
        <v>0</v>
      </c>
      <c r="AH1459" s="21">
        <f t="shared" ref="AH1459" si="14564">X1459*AC1459+Z1459*AC1462-Y1459*AD1459-AA1459*AD1462</f>
        <v>0.66483789926707515</v>
      </c>
      <c r="AI1459" s="24">
        <f t="shared" ref="AI1459" si="14565">(X1459*AD1459+Y1459*AC1459+Z1459*AD1462+AA1459*AC1462)</f>
        <v>0</v>
      </c>
      <c r="AJ1459" s="22">
        <f t="shared" ref="AJ1459" si="14566">X1459*AE1459+Z1459*AE1462-Y1459*AF1459-AA1459*AF1462</f>
        <v>0</v>
      </c>
      <c r="AK1459" s="23">
        <f t="shared" ref="AK1459" si="14567">(X1459*AF1459+Y1459*AE1459+Z1459*AF1462+AA1459*AE1462)</f>
        <v>-2.4783434006710747</v>
      </c>
      <c r="AL1459" s="8"/>
      <c r="AM1459" s="25">
        <f t="shared" ref="AM1459" si="14568">COS($AO$8*$B1459)</f>
        <v>-0.72115401177122018</v>
      </c>
      <c r="AN1459" s="26">
        <v>0</v>
      </c>
      <c r="AO1459" s="10">
        <v>0</v>
      </c>
      <c r="AP1459" s="85">
        <f t="shared" ref="AP1459" si="14569">$AN$8*SIN($B1459*$AO$8)</f>
        <v>2.0783243302613945</v>
      </c>
      <c r="AR1459" s="21">
        <f t="shared" ref="AR1459" si="14570">AH1459*AM1459+AJ1459*AM1462-AI1459*AN1459-AK1459*AN1462</f>
        <v>9.2860747139049293E-2</v>
      </c>
      <c r="AS1459" s="24">
        <f t="shared" ref="AS1459" si="14571">(AH1459*AN1459+AI1459*AM1459+AJ1459*AN1462+AK1459*AM1462)</f>
        <v>0</v>
      </c>
      <c r="AT1459" s="22">
        <f t="shared" ref="AT1459" si="14572">AH1459*AO1459+AJ1459*AO1462-AI1459*AP1459-AK1459*AP1462</f>
        <v>0</v>
      </c>
      <c r="AU1459" s="23">
        <f t="shared" ref="AU1459" si="14573">(AH1459*AP1459+AI1459*AO1459+AJ1459*AP1462+AK1459*AO1462)</f>
        <v>3.1690160676673109</v>
      </c>
      <c r="AV1459" s="8"/>
      <c r="AW1459" s="21">
        <v>1</v>
      </c>
      <c r="AX1459" s="24">
        <v>0</v>
      </c>
      <c r="AY1459" s="22">
        <v>0</v>
      </c>
      <c r="AZ1459" s="23">
        <v>0</v>
      </c>
      <c r="BB1459" s="21">
        <f t="shared" ref="BB1459" si="14574">AR1459*AW1459+AT1459*AW1462-AS1459*AX1459-AU1459*AX1462</f>
        <v>-0.3194620095073944</v>
      </c>
      <c r="BC1459" s="24">
        <f t="shared" ref="BC1459" si="14575">(AR1459*AX1459+AS1459*AW1459+AT1459*AX1462+AU1459*AW1462)</f>
        <v>0</v>
      </c>
      <c r="BD1459" s="22">
        <f t="shared" ref="BD1459" si="14576">AR1459*AY1459+AT1459*AY1462-AS1459*AZ1459-AU1459*AZ1462</f>
        <v>0</v>
      </c>
      <c r="BE1459" s="23">
        <f t="shared" ref="BE1459" si="14577">(AR1459*AZ1459+AS1459*AY1459+AT1459*AZ1462+AU1459*AY1462)</f>
        <v>3.1690160676673109</v>
      </c>
      <c r="BF1459" s="8"/>
      <c r="BG1459" s="25">
        <f t="shared" ref="BG1459" si="14578">COS($BI$8*$B1459)</f>
        <v>0.20758926038634243</v>
      </c>
      <c r="BH1459" s="26">
        <v>0</v>
      </c>
      <c r="BI1459" s="10">
        <v>0</v>
      </c>
      <c r="BJ1459" s="85">
        <f t="shared" ref="BJ1459" si="14579">$BH$8*SIN($B1459*$BI$8)</f>
        <v>2.9346482396959033</v>
      </c>
      <c r="BL1459" s="21">
        <f t="shared" ref="BL1459" si="14580">BB1459*BG1459+BD1459*BG1462-BC1459*BH1459-BE1459*BH1462</f>
        <v>-1.0996443738916089</v>
      </c>
      <c r="BM1459" s="24">
        <f t="shared" ref="BM1459" si="14581">(BB1459*BH1459+BC1459*BG1459+BD1459*BH1462+BE1459*BG1462)</f>
        <v>0</v>
      </c>
      <c r="BN1459" s="22">
        <f t="shared" ref="BN1459" si="14582">BB1459*BI1459+BD1459*BI1462-BC1459*BJ1459-BE1459*BJ1462</f>
        <v>0</v>
      </c>
      <c r="BO1459" s="23">
        <f t="shared" ref="BO1459" si="14583">(BB1459*BJ1459+BC1459*BI1459+BD1459*BJ1462+BE1459*BI1462)</f>
        <v>-0.27965492221109844</v>
      </c>
      <c r="BQ1459" s="27">
        <f t="shared" ref="BQ1459" si="14584">20*LOG((2*$BL$8)/(($BL$8*BL1459+BN1459+$BL$8*BL1462+BN1462)^2+($BL$8*BM1459+BO1459+$BL$8*BM1462+BO1462)^2)^0.5)</f>
        <v>-1.0184759490027946</v>
      </c>
      <c r="BS1459" s="64">
        <f t="shared" ref="BS1459" si="14585">((BL1459^2+BM1459^2)/(BL1462^2+BM1462^2))^0.5</f>
        <v>1.4690660170188743</v>
      </c>
      <c r="BT1459" s="4"/>
      <c r="BU1459" s="28"/>
      <c r="BV1459" s="28"/>
      <c r="BW1459" s="28"/>
      <c r="BX1459" s="28"/>
    </row>
    <row r="1460" spans="2:76" ht="18.649999999999999" customHeight="1" thickBot="1">
      <c r="D1460" s="25"/>
      <c r="E1460" s="10"/>
      <c r="F1460" s="10"/>
      <c r="G1460" s="31"/>
      <c r="I1460" s="29"/>
      <c r="L1460" s="30"/>
      <c r="N1460" s="29"/>
      <c r="Q1460" s="30"/>
      <c r="S1460" s="29"/>
      <c r="V1460" s="30"/>
      <c r="X1460" s="29"/>
      <c r="AA1460" s="30"/>
      <c r="AC1460" s="29"/>
      <c r="AF1460" s="30"/>
      <c r="AH1460" s="29"/>
      <c r="AK1460" s="30"/>
      <c r="AM1460" s="29"/>
      <c r="AP1460" s="30"/>
      <c r="AR1460" s="29"/>
      <c r="AU1460" s="30"/>
      <c r="AW1460" s="29"/>
      <c r="AZ1460" s="30"/>
      <c r="BB1460" s="29"/>
      <c r="BE1460" s="30"/>
      <c r="BG1460" s="29"/>
      <c r="BJ1460" s="30"/>
      <c r="BL1460" s="29"/>
      <c r="BO1460" s="30"/>
      <c r="BS1460" s="65"/>
      <c r="BT1460" s="65"/>
      <c r="BU1460" s="28"/>
      <c r="BV1460" s="28"/>
      <c r="BW1460" s="28"/>
      <c r="BX1460" s="28"/>
    </row>
    <row r="1461" spans="2:76" ht="18.649999999999999" customHeight="1" thickBot="1">
      <c r="D1461" s="254" t="s">
        <v>24</v>
      </c>
      <c r="E1461" s="255"/>
      <c r="F1461" s="256" t="s">
        <v>25</v>
      </c>
      <c r="G1461" s="257"/>
      <c r="H1461" s="123"/>
      <c r="I1461" s="242" t="s">
        <v>4</v>
      </c>
      <c r="J1461" s="243"/>
      <c r="K1461" s="244" t="s">
        <v>5</v>
      </c>
      <c r="L1461" s="245"/>
      <c r="M1461" s="123"/>
      <c r="N1461" s="242" t="s">
        <v>6</v>
      </c>
      <c r="O1461" s="243"/>
      <c r="P1461" s="244" t="s">
        <v>7</v>
      </c>
      <c r="Q1461" s="245"/>
      <c r="R1461" s="123"/>
      <c r="S1461" s="242" t="s">
        <v>34</v>
      </c>
      <c r="T1461" s="243"/>
      <c r="U1461" s="244" t="s">
        <v>35</v>
      </c>
      <c r="V1461" s="245"/>
      <c r="W1461" s="123"/>
      <c r="X1461" s="242" t="s">
        <v>47</v>
      </c>
      <c r="Y1461" s="243"/>
      <c r="Z1461" s="244" t="s">
        <v>48</v>
      </c>
      <c r="AA1461" s="245"/>
      <c r="AB1461" s="127"/>
      <c r="AC1461" s="242" t="s">
        <v>63</v>
      </c>
      <c r="AD1461" s="243"/>
      <c r="AE1461" s="244" t="s">
        <v>8</v>
      </c>
      <c r="AF1461" s="245"/>
      <c r="AG1461" s="123"/>
      <c r="AH1461" s="242" t="s">
        <v>78</v>
      </c>
      <c r="AI1461" s="243"/>
      <c r="AJ1461" s="244" t="s">
        <v>79</v>
      </c>
      <c r="AK1461" s="245"/>
      <c r="AL1461" s="127"/>
      <c r="AM1461" s="242" t="s">
        <v>67</v>
      </c>
      <c r="AN1461" s="243"/>
      <c r="AO1461" s="244" t="s">
        <v>66</v>
      </c>
      <c r="AP1461" s="245"/>
      <c r="AQ1461" s="123"/>
      <c r="AR1461" s="242" t="s">
        <v>83</v>
      </c>
      <c r="AS1461" s="243"/>
      <c r="AT1461" s="244" t="s">
        <v>82</v>
      </c>
      <c r="AU1461" s="245"/>
      <c r="AV1461" s="127"/>
      <c r="AW1461" s="242" t="s">
        <v>71</v>
      </c>
      <c r="AX1461" s="243"/>
      <c r="AY1461" s="244" t="s">
        <v>70</v>
      </c>
      <c r="AZ1461" s="245"/>
      <c r="BA1461" s="123"/>
      <c r="BB1461" s="124" t="s">
        <v>87</v>
      </c>
      <c r="BC1461" s="125"/>
      <c r="BD1461" s="122" t="s">
        <v>86</v>
      </c>
      <c r="BE1461" s="126"/>
      <c r="BF1461" s="127"/>
      <c r="BG1461" s="242" t="s">
        <v>74</v>
      </c>
      <c r="BH1461" s="243"/>
      <c r="BI1461" s="244" t="s">
        <v>75</v>
      </c>
      <c r="BJ1461" s="245"/>
      <c r="BK1461" s="123"/>
      <c r="BL1461" s="242" t="s">
        <v>91</v>
      </c>
      <c r="BM1461" s="243"/>
      <c r="BN1461" s="244" t="s">
        <v>90</v>
      </c>
      <c r="BO1461" s="245"/>
      <c r="BP1461" s="123"/>
      <c r="BQ1461" s="35" t="s">
        <v>166</v>
      </c>
      <c r="BS1461" s="66" t="s">
        <v>121</v>
      </c>
      <c r="BT1461" s="65"/>
      <c r="BU1461" s="28"/>
      <c r="BV1461" s="28"/>
      <c r="BW1461" s="28"/>
      <c r="BX1461" s="28"/>
    </row>
    <row r="1462" spans="2:76" ht="18.649999999999999" customHeight="1" thickTop="1" thickBot="1">
      <c r="D1462" s="15">
        <v>0</v>
      </c>
      <c r="E1462" s="145">
        <f t="shared" ref="E1462" si="14586">(1/$E$8)*SIN($B1459*$F$8)</f>
        <v>0.32606898105378834</v>
      </c>
      <c r="F1462" s="15">
        <f t="shared" ref="F1462" si="14587">COS($F$8*$B1459)</f>
        <v>0.20763231046948852</v>
      </c>
      <c r="G1462" s="37">
        <v>0</v>
      </c>
      <c r="I1462" s="21">
        <v>0</v>
      </c>
      <c r="J1462" s="24">
        <f t="shared" ref="J1462" si="14588">(TAN($K$8*$B1459))/$J$8</f>
        <v>0.13011065511887776</v>
      </c>
      <c r="K1462" s="22">
        <v>1</v>
      </c>
      <c r="L1462" s="23">
        <v>0</v>
      </c>
      <c r="N1462" s="21">
        <f t="shared" ref="N1462" si="14589">D1462*I1459+F1462*I1462-E1462*J1459-G1462*J1462</f>
        <v>0</v>
      </c>
      <c r="O1462" s="24">
        <f t="shared" ref="O1462" si="14590">(D1462*J1459+E1462*I1459+F1462*J1462+G1462*I1462)</f>
        <v>0.3530841569928197</v>
      </c>
      <c r="P1462" s="22">
        <f t="shared" ref="P1462" si="14591">D1462*K1459+F1462*K1462-E1462*L1459-G1462*L1462</f>
        <v>0.20763231046948852</v>
      </c>
      <c r="Q1462" s="23">
        <f t="shared" ref="Q1462" si="14592">(D1462*L1459+E1462*K1459+F1462*L1462+G1462*K1462)</f>
        <v>0</v>
      </c>
      <c r="S1462" s="15">
        <v>0</v>
      </c>
      <c r="T1462" s="145">
        <f t="shared" ref="T1462" si="14593">(1/$T$8)*SIN($B1459*$U$8)</f>
        <v>0.23092492558459937</v>
      </c>
      <c r="U1462" s="15">
        <f t="shared" ref="U1462" si="14594">COS($U$8*$B1459)</f>
        <v>-0.72115401177122018</v>
      </c>
      <c r="V1462" s="37">
        <v>0</v>
      </c>
      <c r="X1462" s="21">
        <f t="shared" ref="X1462" si="14595">N1462*S1459+P1462*S1462-O1462*T1459-Q1462*T1462</f>
        <v>0</v>
      </c>
      <c r="Y1462" s="24">
        <f t="shared" ref="Y1462" si="14596">(N1462*T1459+O1462*S1459+P1462*T1462+Q1462*S1462)</f>
        <v>-0.2066805804641062</v>
      </c>
      <c r="Z1462" s="22">
        <f t="shared" ref="Z1462" si="14597">N1462*U1459+P1462*U1462-O1462*V1459-Q1462*V1462</f>
        <v>-0.88355826777641022</v>
      </c>
      <c r="AA1462" s="23">
        <f t="shared" ref="AA1462" si="14598">(N1462*V1459+O1462*U1459+P1462*V1462+Q1462*U1462)</f>
        <v>0</v>
      </c>
      <c r="AB1462" s="8"/>
      <c r="AC1462" s="21">
        <v>0</v>
      </c>
      <c r="AD1462" s="24">
        <f t="shared" ref="AD1462" si="14599">(TAN($AE$8*$B1459))/$AD$8</f>
        <v>0.49101142416142823</v>
      </c>
      <c r="AE1462" s="22">
        <v>1</v>
      </c>
      <c r="AF1462" s="23">
        <v>0</v>
      </c>
      <c r="AH1462" s="21">
        <f t="shared" ref="AH1462" si="14600">X1462*AC1459+Z1462*AC1462-Y1462*AD1459-AA1462*AD1462</f>
        <v>0</v>
      </c>
      <c r="AI1462" s="24">
        <f t="shared" ref="AI1462" si="14601">(X1462*AD1459+Y1462*AC1459+Z1462*AD1462+AA1462*AC1462)</f>
        <v>-0.64051778385460589</v>
      </c>
      <c r="AJ1462" s="22">
        <f t="shared" ref="AJ1462" si="14602">X1462*AE1459+Z1462*AE1462-Y1462*AF1459-AA1462*AF1462</f>
        <v>-0.88355826777641022</v>
      </c>
      <c r="AK1462" s="23">
        <f t="shared" ref="AK1462" si="14603">(X1462*AF1459+Y1462*AE1459+Z1462*AF1462+AA1462*AE1462)</f>
        <v>0</v>
      </c>
      <c r="AL1462" s="8"/>
      <c r="AM1462" s="15">
        <v>0</v>
      </c>
      <c r="AN1462" s="85">
        <f t="shared" ref="AN1462" si="14604">(1/$AN$8)*SIN($B1459*$AO$8)</f>
        <v>0.23092492558459937</v>
      </c>
      <c r="AO1462" s="25">
        <f t="shared" ref="AO1462" si="14605">COS($AO$8*$B1459)</f>
        <v>-0.72115401177122018</v>
      </c>
      <c r="AP1462" s="37">
        <v>0</v>
      </c>
      <c r="AR1462" s="21">
        <f t="shared" ref="AR1462" si="14606">AH1462*AM1459+AJ1462*AM1462-AI1462*AN1459-AK1462*AN1462</f>
        <v>0</v>
      </c>
      <c r="AS1462" s="24">
        <f t="shared" ref="AS1462" si="14607">(AH1462*AN1459+AI1462*AM1459+AJ1462*AN1462+AK1462*AM1462)</f>
        <v>0.25787634220163524</v>
      </c>
      <c r="AT1462" s="22">
        <f t="shared" ref="AT1462" si="14608">AH1462*AO1459+AJ1462*AO1462-AI1462*AP1459-AK1462*AP1462</f>
        <v>1.9683852835907247</v>
      </c>
      <c r="AU1462" s="23">
        <f t="shared" ref="AU1462" si="14609">(AH1462*AP1459+AI1462*AO1459+AJ1462*AP1462+AK1462*AO1462)</f>
        <v>0</v>
      </c>
      <c r="AV1462" s="8"/>
      <c r="AW1462" s="21">
        <v>0</v>
      </c>
      <c r="AX1462" s="24">
        <f t="shared" ref="AX1462" si="14610">(TAN($AY$8*$B1459))/$AX$8</f>
        <v>0.13011065511887776</v>
      </c>
      <c r="AY1462" s="22">
        <v>1</v>
      </c>
      <c r="AZ1462" s="23">
        <v>0</v>
      </c>
      <c r="BB1462" s="21">
        <f t="shared" ref="BB1462" si="14611">AR1462*AW1459+AT1462*AW1462-AS1462*AX1459-AU1462*AX1462</f>
        <v>0</v>
      </c>
      <c r="BC1462" s="24">
        <f t="shared" ref="BC1462" si="14612">(AR1462*AX1459+AS1462*AW1459+AT1462*AX1462+AU1462*AW1462)</f>
        <v>0.5139842409759825</v>
      </c>
      <c r="BD1462" s="22">
        <f t="shared" ref="BD1462" si="14613">AR1462*AY1459+AT1462*AY1462-AS1462*AZ1459-AU1462*AZ1462</f>
        <v>1.9683852835907247</v>
      </c>
      <c r="BE1462" s="23">
        <f t="shared" ref="BE1462" si="14614">(AR1462*AZ1459+AS1462*AY1459+AT1462*AZ1462+AU1462*AY1462)</f>
        <v>0</v>
      </c>
      <c r="BF1462" s="8"/>
      <c r="BG1462" s="15">
        <v>0</v>
      </c>
      <c r="BH1462" s="85">
        <f t="shared" ref="BH1462" si="14615">(1/$BH$8)*SIN($B1459*$BI$8)</f>
        <v>0.3260720266328781</v>
      </c>
      <c r="BI1462" s="25">
        <f t="shared" ref="BI1462" si="14616">COS($BI$8*$B1459)</f>
        <v>0.20758926038634243</v>
      </c>
      <c r="BJ1462" s="37">
        <v>0</v>
      </c>
      <c r="BL1462" s="21">
        <f t="shared" ref="BL1462" si="14617">BB1462*BG1459+BD1462*BG1462-BC1462*BH1459-BE1462*BH1462</f>
        <v>0</v>
      </c>
      <c r="BM1462" s="24">
        <f t="shared" ref="BM1462" si="14618">(BB1462*BH1459+BC1462*BG1459+BD1462*BH1462+BE1462*BG1462)</f>
        <v>0.7485329870491999</v>
      </c>
      <c r="BN1462" s="22">
        <f t="shared" ref="BN1462" si="14619">BB1462*BI1459+BD1462*BI1462-BC1462*BJ1459-BE1462*BJ1462</f>
        <v>-1.0997473028356426</v>
      </c>
      <c r="BO1462" s="23">
        <f t="shared" ref="BO1462" si="14620">(BB1462*BJ1459+BC1462*BI1459+BD1462*BJ1462+BE1462*BI1462)</f>
        <v>0</v>
      </c>
      <c r="BQ1462" s="38">
        <f t="shared" ref="BQ1462" si="14621">(180/PI())*ATAN(-1*(($BL$8*BM1459+BO1459+$BL$8*BM1462+BO1462)/($BL$8*BL1459+BN1459+$BL$8*BL1462+BN1462)))</f>
        <v>12.034464673566312</v>
      </c>
      <c r="BS1462" s="67">
        <f t="shared" ref="BS1462" si="14622">20*LOG(((($BL$8*BL1459+BN1459-$BL$8*BL1462-BN1462)^2+($BL$8*BM1459+BO1459-$BL$8*BM1462-BO1462)^2)/(($BL$8*BL1459+BN1459+$BL$8*BL1462+BN1462)^2+($BL$8*BM1459+BO1459+$BL$8*BM1462+BO1462)^2))^0.5)</f>
        <v>-6.7976259672644055</v>
      </c>
      <c r="BT1462" s="65"/>
      <c r="BU1462" s="28"/>
      <c r="BV1462" s="28"/>
      <c r="BW1462" s="28"/>
      <c r="BX1462" s="28"/>
    </row>
    <row r="1463" spans="2:76" ht="18.649999999999999" customHeight="1">
      <c r="BS1463" s="32"/>
    </row>
    <row r="1464" spans="2:76" ht="18.649999999999999" customHeight="1" thickBot="1">
      <c r="D1464" s="8"/>
      <c r="E1464" s="8" t="s">
        <v>93</v>
      </c>
      <c r="F1464" s="8"/>
      <c r="G1464" s="8"/>
      <c r="H1464" s="8"/>
      <c r="I1464" s="8"/>
      <c r="J1464" s="8" t="s">
        <v>94</v>
      </c>
      <c r="K1464" s="8"/>
      <c r="L1464" s="8"/>
      <c r="M1464" s="8"/>
      <c r="N1464" s="8"/>
      <c r="O1464" s="8" t="s">
        <v>95</v>
      </c>
      <c r="P1464" s="8"/>
      <c r="Q1464" s="8"/>
      <c r="R1464" s="8"/>
      <c r="S1464" s="8"/>
      <c r="T1464" s="8" t="s">
        <v>96</v>
      </c>
      <c r="U1464" s="8"/>
      <c r="V1464" s="8"/>
      <c r="W1464" s="8"/>
      <c r="X1464" s="8"/>
      <c r="Y1464" s="8" t="s">
        <v>97</v>
      </c>
      <c r="Z1464" s="8"/>
      <c r="AA1464" s="8"/>
      <c r="AB1464" s="8"/>
      <c r="AC1464" s="8"/>
      <c r="AD1464" s="8" t="s">
        <v>98</v>
      </c>
      <c r="AE1464" s="8"/>
      <c r="AF1464" s="8"/>
      <c r="AG1464" s="8"/>
      <c r="AH1464" s="8"/>
      <c r="AI1464" s="8" t="s">
        <v>99</v>
      </c>
      <c r="AJ1464" s="8"/>
      <c r="AK1464" s="8"/>
      <c r="AL1464" s="8"/>
      <c r="AM1464" s="8"/>
      <c r="AN1464" s="8" t="s">
        <v>96</v>
      </c>
      <c r="AO1464" s="8"/>
      <c r="AP1464" s="8"/>
      <c r="AQ1464" s="8"/>
      <c r="AR1464" s="8"/>
      <c r="AS1464" s="8" t="s">
        <v>100</v>
      </c>
      <c r="AT1464" s="8"/>
      <c r="AU1464" s="8"/>
      <c r="AV1464" s="8"/>
      <c r="AW1464" s="8"/>
      <c r="AX1464" s="8" t="s">
        <v>94</v>
      </c>
      <c r="AY1464" s="8"/>
      <c r="AZ1464" s="8"/>
      <c r="BA1464" s="8"/>
      <c r="BB1464" s="8"/>
      <c r="BC1464" s="8" t="s">
        <v>101</v>
      </c>
      <c r="BD1464" s="8"/>
      <c r="BE1464" s="8"/>
      <c r="BF1464" s="8"/>
      <c r="BG1464" s="8"/>
      <c r="BH1464" s="8" t="s">
        <v>96</v>
      </c>
      <c r="BI1464" s="8"/>
      <c r="BJ1464" s="8"/>
      <c r="BK1464" s="8"/>
      <c r="BL1464" s="8"/>
      <c r="BM1464" s="8" t="s">
        <v>102</v>
      </c>
      <c r="BN1464" s="8"/>
      <c r="BO1464" s="8"/>
      <c r="BP1464" s="8"/>
    </row>
    <row r="1465" spans="2:76" ht="18.649999999999999" customHeight="1" thickBot="1">
      <c r="B1465" s="16"/>
      <c r="D1465" s="250" t="s">
        <v>22</v>
      </c>
      <c r="E1465" s="251"/>
      <c r="F1465" s="252" t="s">
        <v>23</v>
      </c>
      <c r="G1465" s="253"/>
      <c r="H1465" s="123"/>
      <c r="I1465" s="242" t="s">
        <v>1</v>
      </c>
      <c r="J1465" s="243"/>
      <c r="K1465" s="244" t="s">
        <v>2</v>
      </c>
      <c r="L1465" s="245"/>
      <c r="M1465" s="123"/>
      <c r="N1465" s="242" t="s">
        <v>43</v>
      </c>
      <c r="O1465" s="243"/>
      <c r="P1465" s="244" t="s">
        <v>44</v>
      </c>
      <c r="Q1465" s="245"/>
      <c r="R1465" s="123"/>
      <c r="S1465" s="242" t="s">
        <v>32</v>
      </c>
      <c r="T1465" s="243"/>
      <c r="U1465" s="244" t="s">
        <v>33</v>
      </c>
      <c r="V1465" s="245"/>
      <c r="W1465" s="123"/>
      <c r="X1465" s="242" t="s">
        <v>45</v>
      </c>
      <c r="Y1465" s="243"/>
      <c r="Z1465" s="244" t="s">
        <v>46</v>
      </c>
      <c r="AA1465" s="245"/>
      <c r="AB1465" s="127"/>
      <c r="AC1465" s="242" t="s">
        <v>62</v>
      </c>
      <c r="AD1465" s="243"/>
      <c r="AE1465" s="244" t="s">
        <v>3</v>
      </c>
      <c r="AF1465" s="245"/>
      <c r="AG1465" s="123"/>
      <c r="AH1465" s="242" t="s">
        <v>76</v>
      </c>
      <c r="AI1465" s="243"/>
      <c r="AJ1465" s="244" t="s">
        <v>77</v>
      </c>
      <c r="AK1465" s="245"/>
      <c r="AL1465" s="127"/>
      <c r="AM1465" s="242" t="s">
        <v>64</v>
      </c>
      <c r="AN1465" s="243"/>
      <c r="AO1465" s="244" t="s">
        <v>65</v>
      </c>
      <c r="AP1465" s="245"/>
      <c r="AQ1465" s="123"/>
      <c r="AR1465" s="242" t="s">
        <v>80</v>
      </c>
      <c r="AS1465" s="243"/>
      <c r="AT1465" s="244" t="s">
        <v>81</v>
      </c>
      <c r="AU1465" s="245"/>
      <c r="AV1465" s="127"/>
      <c r="AW1465" s="242" t="s">
        <v>68</v>
      </c>
      <c r="AX1465" s="243"/>
      <c r="AY1465" s="244" t="s">
        <v>69</v>
      </c>
      <c r="AZ1465" s="245"/>
      <c r="BA1465" s="123"/>
      <c r="BB1465" s="246" t="s">
        <v>84</v>
      </c>
      <c r="BC1465" s="247"/>
      <c r="BD1465" s="248" t="s">
        <v>85</v>
      </c>
      <c r="BE1465" s="249"/>
      <c r="BF1465" s="127"/>
      <c r="BG1465" s="242" t="s">
        <v>72</v>
      </c>
      <c r="BH1465" s="243"/>
      <c r="BI1465" s="244" t="s">
        <v>73</v>
      </c>
      <c r="BJ1465" s="245"/>
      <c r="BK1465" s="123"/>
      <c r="BL1465" s="242" t="s">
        <v>88</v>
      </c>
      <c r="BM1465" s="243"/>
      <c r="BN1465" s="244" t="s">
        <v>89</v>
      </c>
      <c r="BO1465" s="245"/>
      <c r="BP1465" s="123"/>
      <c r="BQ1465" s="19" t="s">
        <v>165</v>
      </c>
      <c r="BS1465" s="63" t="s">
        <v>120</v>
      </c>
      <c r="BT1465" s="4"/>
      <c r="BU1465" s="28"/>
      <c r="BV1465" s="28"/>
      <c r="BW1465" s="28"/>
      <c r="BX1465" s="28"/>
    </row>
    <row r="1466" spans="2:76" ht="18.649999999999999" customHeight="1" thickTop="1" thickBot="1">
      <c r="B1466" s="39">
        <v>4.12</v>
      </c>
      <c r="D1466" s="25">
        <f t="shared" ref="D1466" si="14623">COS($F$8*$B1466)</f>
        <v>0.20113037281032814</v>
      </c>
      <c r="E1466" s="26">
        <v>0</v>
      </c>
      <c r="F1466" s="10">
        <v>0</v>
      </c>
      <c r="G1466" s="85">
        <f t="shared" ref="G1466" si="14624">$E$8*SIN($B1466*$F$8)</f>
        <v>2.9386934440663603</v>
      </c>
      <c r="I1466" s="21">
        <v>1</v>
      </c>
      <c r="J1466" s="24">
        <v>0</v>
      </c>
      <c r="K1466" s="22">
        <v>0</v>
      </c>
      <c r="L1466" s="23">
        <v>0</v>
      </c>
      <c r="N1466" s="21">
        <f t="shared" ref="N1466" si="14625">D1466*I1466+F1466*I1469-E1466*J1466-G1466*J1469</f>
        <v>-0.24807134473310261</v>
      </c>
      <c r="O1466" s="24">
        <f t="shared" ref="O1466" si="14626">(D1466*J1466+E1466*I1466+F1466*J1469+G1466*I1469)</f>
        <v>0</v>
      </c>
      <c r="P1466" s="22">
        <f t="shared" ref="P1466" si="14627">D1466*K1466+F1466*K1469-E1466*L1466-G1466*L1469</f>
        <v>0</v>
      </c>
      <c r="Q1466" s="23">
        <f t="shared" ref="Q1466" si="14628">(D1466*L1466+E1466*K1466+F1466*L1469+G1466*K1469)</f>
        <v>2.9386934440663603</v>
      </c>
      <c r="S1466" s="25">
        <f t="shared" ref="S1466" si="14629">COS($U$8*$B1466)</f>
        <v>-0.72913570146541529</v>
      </c>
      <c r="T1466" s="26">
        <v>0</v>
      </c>
      <c r="U1466" s="10">
        <v>0</v>
      </c>
      <c r="V1466" s="85">
        <f t="shared" ref="V1466" si="14630">$T$8*SIN($B1466*$U$8)</f>
        <v>2.0531074398669036</v>
      </c>
      <c r="X1466" s="21">
        <f t="shared" ref="X1466" si="14631">N1466*S1466+P1466*S1469-O1466*T1466-Q1466*T1469</f>
        <v>-0.48950603421130912</v>
      </c>
      <c r="Y1466" s="24">
        <f t="shared" ref="Y1466" si="14632">(N1466*T1466+O1466*S1466+P1466*T1469+Q1466*S1469)</f>
        <v>0</v>
      </c>
      <c r="Z1466" s="22">
        <f t="shared" ref="Z1466" si="14633">N1466*U1466+P1466*U1469-O1466*V1466-Q1466*V1469</f>
        <v>0</v>
      </c>
      <c r="AA1466" s="23">
        <f t="shared" ref="AA1466" si="14634">(N1466*V1466+O1466*U1466+P1466*V1469+Q1466*U1469)</f>
        <v>-2.652023429220463</v>
      </c>
      <c r="AB1466" s="8"/>
      <c r="AC1466" s="21">
        <v>1</v>
      </c>
      <c r="AD1466" s="24">
        <v>0</v>
      </c>
      <c r="AE1466" s="22">
        <v>0</v>
      </c>
      <c r="AF1466" s="23">
        <v>0</v>
      </c>
      <c r="AH1466" s="21">
        <f t="shared" ref="AH1466" si="14635">X1466*AC1466+Z1466*AC1469-Y1466*AD1466-AA1466*AD1469</f>
        <v>0.88485472014014421</v>
      </c>
      <c r="AI1466" s="24">
        <f t="shared" ref="AI1466" si="14636">(X1466*AD1466+Y1466*AC1466+Z1466*AD1469+AA1466*AC1469)</f>
        <v>0</v>
      </c>
      <c r="AJ1466" s="22">
        <f t="shared" ref="AJ1466" si="14637">X1466*AE1466+Z1466*AE1469-Y1466*AF1466-AA1466*AF1469</f>
        <v>0</v>
      </c>
      <c r="AK1466" s="23">
        <f t="shared" ref="AK1466" si="14638">(X1466*AF1466+Y1466*AE1466+Z1466*AF1469+AA1466*AE1469)</f>
        <v>-2.652023429220463</v>
      </c>
      <c r="AL1466" s="8"/>
      <c r="AM1466" s="25">
        <f t="shared" ref="AM1466" si="14639">COS($AO$8*$B1466)</f>
        <v>-0.72913570146541529</v>
      </c>
      <c r="AN1466" s="26">
        <v>0</v>
      </c>
      <c r="AO1466" s="10">
        <v>0</v>
      </c>
      <c r="AP1466" s="85">
        <f t="shared" ref="AP1466" si="14640">$AN$8*SIN($B1466*$AO$8)</f>
        <v>2.0531074398669036</v>
      </c>
      <c r="AR1466" s="21">
        <f t="shared" ref="AR1466" si="14641">AH1466*AM1466+AJ1466*AM1469-AI1466*AN1466-AK1466*AN1469</f>
        <v>-4.0191496705048735E-2</v>
      </c>
      <c r="AS1466" s="24">
        <f t="shared" ref="AS1466" si="14642">(AH1466*AN1466+AI1466*AM1466+AJ1466*AN1469+AK1466*AM1469)</f>
        <v>0</v>
      </c>
      <c r="AT1466" s="22">
        <f t="shared" ref="AT1466" si="14643">AH1466*AO1466+AJ1466*AO1469-AI1466*AP1466-AK1466*AP1469</f>
        <v>0</v>
      </c>
      <c r="AU1466" s="23">
        <f t="shared" ref="AU1466" si="14644">(AH1466*AP1466+AI1466*AO1466+AJ1466*AP1469+AK1466*AO1469)</f>
        <v>3.7503867724884552</v>
      </c>
      <c r="AV1466" s="8"/>
      <c r="AW1466" s="21">
        <v>1</v>
      </c>
      <c r="AX1466" s="24">
        <v>0</v>
      </c>
      <c r="AY1466" s="22">
        <v>0</v>
      </c>
      <c r="AZ1466" s="23">
        <v>0</v>
      </c>
      <c r="BB1466" s="21">
        <f t="shared" ref="BB1466" si="14645">AR1466*AW1466+AT1466*AW1469-AS1466*AX1466-AU1466*AX1469</f>
        <v>-0.61346673337717816</v>
      </c>
      <c r="BC1466" s="24">
        <f t="shared" ref="BC1466" si="14646">(AR1466*AX1466+AS1466*AW1466+AT1466*AX1469+AU1466*AW1469)</f>
        <v>0</v>
      </c>
      <c r="BD1466" s="22">
        <f t="shared" ref="BD1466" si="14647">AR1466*AY1466+AT1466*AY1469-AS1466*AZ1466-AU1466*AZ1469</f>
        <v>0</v>
      </c>
      <c r="BE1466" s="23">
        <f t="shared" ref="BE1466" si="14648">(AR1466*AZ1466+AS1466*AY1466+AT1466*AZ1469+AU1466*AY1469)</f>
        <v>3.7503867724884552</v>
      </c>
      <c r="BF1466" s="8"/>
      <c r="BG1466" s="25">
        <f t="shared" ref="BG1466" si="14649">COS($BI$8*$B1466)</f>
        <v>0.20108705269685481</v>
      </c>
      <c r="BH1466" s="26">
        <v>0</v>
      </c>
      <c r="BI1466" s="10">
        <v>0</v>
      </c>
      <c r="BJ1466" s="85">
        <f t="shared" ref="BJ1466" si="14650">$BH$8*SIN($B1466*$BI$8)</f>
        <v>2.9387201253503594</v>
      </c>
      <c r="BL1466" s="21">
        <f t="shared" ref="BL1466" si="14651">BB1466*BG1466+BD1466*BG1469-BC1466*BH1466-BE1466*BH1469</f>
        <v>-1.3479532269156731</v>
      </c>
      <c r="BM1466" s="24">
        <f t="shared" ref="BM1466" si="14652">(BB1466*BH1466+BC1466*BG1466+BD1466*BH1469+BE1466*BG1469)</f>
        <v>0</v>
      </c>
      <c r="BN1466" s="22">
        <f t="shared" ref="BN1466" si="14653">BB1466*BI1466+BD1466*BI1469-BC1466*BJ1466-BE1466*BJ1469</f>
        <v>0</v>
      </c>
      <c r="BO1466" s="23">
        <f t="shared" ref="BO1466" si="14654">(BB1466*BJ1466+BC1466*BI1466+BD1466*BJ1469+BE1466*BI1469)</f>
        <v>-1.0486528130554831</v>
      </c>
      <c r="BQ1466" s="27">
        <f t="shared" ref="BQ1466" si="14655">20*LOG((2*$BL$8)/(($BL$8*BL1466+BN1466+$BL$8*BL1469+BN1469)^2+($BL$8*BM1466+BO1466+$BL$8*BM1469+BO1469)^2)^0.5)</f>
        <v>-2.6370368681695062</v>
      </c>
      <c r="BS1466" s="64">
        <f t="shared" ref="BS1466" si="14656">((BL1466^2+BM1466^2)/(BL1469^2+BM1469^2))^0.5</f>
        <v>1.7298605436170218</v>
      </c>
      <c r="BT1466" s="4"/>
      <c r="BU1466" s="28"/>
      <c r="BV1466" s="28"/>
      <c r="BW1466" s="28"/>
      <c r="BX1466" s="28"/>
    </row>
    <row r="1467" spans="2:76" ht="18.649999999999999" customHeight="1" thickBot="1">
      <c r="D1467" s="25"/>
      <c r="E1467" s="10"/>
      <c r="F1467" s="10"/>
      <c r="G1467" s="31"/>
      <c r="I1467" s="29"/>
      <c r="L1467" s="30"/>
      <c r="N1467" s="29"/>
      <c r="Q1467" s="30"/>
      <c r="S1467" s="29"/>
      <c r="V1467" s="30"/>
      <c r="X1467" s="29"/>
      <c r="AA1467" s="30"/>
      <c r="AC1467" s="29"/>
      <c r="AF1467" s="30"/>
      <c r="AH1467" s="29"/>
      <c r="AK1467" s="30"/>
      <c r="AM1467" s="29"/>
      <c r="AP1467" s="30"/>
      <c r="AR1467" s="29"/>
      <c r="AU1467" s="30"/>
      <c r="AW1467" s="29"/>
      <c r="AZ1467" s="30"/>
      <c r="BB1467" s="29"/>
      <c r="BE1467" s="30"/>
      <c r="BG1467" s="29"/>
      <c r="BJ1467" s="30"/>
      <c r="BL1467" s="29"/>
      <c r="BO1467" s="30"/>
      <c r="BS1467" s="65"/>
      <c r="BT1467" s="65"/>
      <c r="BU1467" s="28"/>
      <c r="BV1467" s="28"/>
      <c r="BW1467" s="28"/>
      <c r="BX1467" s="28"/>
    </row>
    <row r="1468" spans="2:76" ht="18.649999999999999" customHeight="1" thickBot="1">
      <c r="D1468" s="254" t="s">
        <v>24</v>
      </c>
      <c r="E1468" s="255"/>
      <c r="F1468" s="256" t="s">
        <v>25</v>
      </c>
      <c r="G1468" s="257"/>
      <c r="H1468" s="123"/>
      <c r="I1468" s="242" t="s">
        <v>4</v>
      </c>
      <c r="J1468" s="243"/>
      <c r="K1468" s="244" t="s">
        <v>5</v>
      </c>
      <c r="L1468" s="245"/>
      <c r="M1468" s="123"/>
      <c r="N1468" s="242" t="s">
        <v>6</v>
      </c>
      <c r="O1468" s="243"/>
      <c r="P1468" s="244" t="s">
        <v>7</v>
      </c>
      <c r="Q1468" s="245"/>
      <c r="R1468" s="123"/>
      <c r="S1468" s="242" t="s">
        <v>34</v>
      </c>
      <c r="T1468" s="243"/>
      <c r="U1468" s="244" t="s">
        <v>35</v>
      </c>
      <c r="V1468" s="245"/>
      <c r="W1468" s="123"/>
      <c r="X1468" s="242" t="s">
        <v>47</v>
      </c>
      <c r="Y1468" s="243"/>
      <c r="Z1468" s="244" t="s">
        <v>48</v>
      </c>
      <c r="AA1468" s="245"/>
      <c r="AB1468" s="127"/>
      <c r="AC1468" s="242" t="s">
        <v>63</v>
      </c>
      <c r="AD1468" s="243"/>
      <c r="AE1468" s="244" t="s">
        <v>8</v>
      </c>
      <c r="AF1468" s="245"/>
      <c r="AG1468" s="123"/>
      <c r="AH1468" s="242" t="s">
        <v>78</v>
      </c>
      <c r="AI1468" s="243"/>
      <c r="AJ1468" s="244" t="s">
        <v>79</v>
      </c>
      <c r="AK1468" s="245"/>
      <c r="AL1468" s="127"/>
      <c r="AM1468" s="242" t="s">
        <v>67</v>
      </c>
      <c r="AN1468" s="243"/>
      <c r="AO1468" s="244" t="s">
        <v>66</v>
      </c>
      <c r="AP1468" s="245"/>
      <c r="AQ1468" s="123"/>
      <c r="AR1468" s="242" t="s">
        <v>83</v>
      </c>
      <c r="AS1468" s="243"/>
      <c r="AT1468" s="244" t="s">
        <v>82</v>
      </c>
      <c r="AU1468" s="245"/>
      <c r="AV1468" s="127"/>
      <c r="AW1468" s="242" t="s">
        <v>71</v>
      </c>
      <c r="AX1468" s="243"/>
      <c r="AY1468" s="244" t="s">
        <v>70</v>
      </c>
      <c r="AZ1468" s="245"/>
      <c r="BA1468" s="123"/>
      <c r="BB1468" s="124" t="s">
        <v>87</v>
      </c>
      <c r="BC1468" s="125"/>
      <c r="BD1468" s="122" t="s">
        <v>86</v>
      </c>
      <c r="BE1468" s="126"/>
      <c r="BF1468" s="127"/>
      <c r="BG1468" s="242" t="s">
        <v>74</v>
      </c>
      <c r="BH1468" s="243"/>
      <c r="BI1468" s="244" t="s">
        <v>75</v>
      </c>
      <c r="BJ1468" s="245"/>
      <c r="BK1468" s="123"/>
      <c r="BL1468" s="242" t="s">
        <v>91</v>
      </c>
      <c r="BM1468" s="243"/>
      <c r="BN1468" s="244" t="s">
        <v>90</v>
      </c>
      <c r="BO1468" s="245"/>
      <c r="BP1468" s="123"/>
      <c r="BQ1468" s="35" t="s">
        <v>166</v>
      </c>
      <c r="BS1468" s="66" t="s">
        <v>121</v>
      </c>
      <c r="BT1468" s="65"/>
      <c r="BU1468" s="28"/>
      <c r="BV1468" s="28"/>
      <c r="BW1468" s="28"/>
      <c r="BX1468" s="28"/>
    </row>
    <row r="1469" spans="2:76" ht="18.649999999999999" customHeight="1" thickTop="1" thickBot="1">
      <c r="D1469" s="15">
        <v>0</v>
      </c>
      <c r="E1469" s="145">
        <f t="shared" ref="E1469" si="14657">(1/$E$8)*SIN($B1466*$F$8)</f>
        <v>0.32652149378515111</v>
      </c>
      <c r="F1469" s="15">
        <f t="shared" ref="F1469" si="14658">COS($F$8*$B1466)</f>
        <v>0.20113037281032814</v>
      </c>
      <c r="G1469" s="37">
        <v>0</v>
      </c>
      <c r="I1469" s="21">
        <v>0</v>
      </c>
      <c r="J1469" s="24">
        <f t="shared" ref="J1469" si="14659">(TAN($K$8*$B1466))/$J$8</f>
        <v>0.15285763081223488</v>
      </c>
      <c r="K1469" s="22">
        <v>1</v>
      </c>
      <c r="L1469" s="23">
        <v>0</v>
      </c>
      <c r="N1469" s="21">
        <f t="shared" ref="N1469" si="14660">D1469*I1466+F1469*I1469-E1469*J1466-G1469*J1469</f>
        <v>0</v>
      </c>
      <c r="O1469" s="24">
        <f t="shared" ref="O1469" si="14661">(D1469*J1466+E1469*I1466+F1469*J1469+G1469*I1469)</f>
        <v>0.35726580605731939</v>
      </c>
      <c r="P1469" s="22">
        <f t="shared" ref="P1469" si="14662">D1469*K1466+F1469*K1469-E1469*L1466-G1469*L1469</f>
        <v>0.20113037281032814</v>
      </c>
      <c r="Q1469" s="23">
        <f t="shared" ref="Q1469" si="14663">(D1469*L1466+E1469*K1466+F1469*L1469+G1469*K1469)</f>
        <v>0</v>
      </c>
      <c r="S1469" s="15">
        <v>0</v>
      </c>
      <c r="T1469" s="145">
        <f t="shared" ref="T1469" si="14664">(1/$T$8)*SIN($B1466*$U$8)</f>
        <v>0.2281230488741004</v>
      </c>
      <c r="U1469" s="15">
        <f t="shared" ref="U1469" si="14665">COS($U$8*$B1466)</f>
        <v>-0.72913570146541529</v>
      </c>
      <c r="V1469" s="37">
        <v>0</v>
      </c>
      <c r="X1469" s="21">
        <f t="shared" ref="X1469" si="14666">N1469*S1466+P1469*S1469-O1469*T1466-Q1469*T1469</f>
        <v>0</v>
      </c>
      <c r="Y1469" s="24">
        <f t="shared" ref="Y1469" si="14667">(N1469*T1466+O1469*S1466+P1469*T1469+Q1469*S1469)</f>
        <v>-0.21461278024253408</v>
      </c>
      <c r="Z1469" s="22">
        <f t="shared" ref="Z1469" si="14668">N1469*U1466+P1469*U1469-O1469*V1466-Q1469*V1469</f>
        <v>-0.88015641989138782</v>
      </c>
      <c r="AA1469" s="23">
        <f t="shared" ref="AA1469" si="14669">(N1469*V1466+O1469*U1466+P1469*V1469+Q1469*U1469)</f>
        <v>0</v>
      </c>
      <c r="AB1469" s="8"/>
      <c r="AC1469" s="21">
        <v>0</v>
      </c>
      <c r="AD1469" s="24">
        <f t="shared" ref="AD1469" si="14670">(TAN($AE$8*$B1466))/$AD$8</f>
        <v>0.51823100022741264</v>
      </c>
      <c r="AE1469" s="22">
        <v>1</v>
      </c>
      <c r="AF1469" s="23">
        <v>0</v>
      </c>
      <c r="AH1469" s="21">
        <f t="shared" ref="AH1469" si="14671">X1469*AC1466+Z1469*AC1469-Y1469*AD1466-AA1469*AD1469</f>
        <v>0</v>
      </c>
      <c r="AI1469" s="24">
        <f t="shared" ref="AI1469" si="14672">(X1469*AD1466+Y1469*AC1466+Z1469*AD1469+AA1469*AC1469)</f>
        <v>-0.6707371220794266</v>
      </c>
      <c r="AJ1469" s="22">
        <f t="shared" ref="AJ1469" si="14673">X1469*AE1466+Z1469*AE1469-Y1469*AF1466-AA1469*AF1469</f>
        <v>-0.88015641989138782</v>
      </c>
      <c r="AK1469" s="23">
        <f t="shared" ref="AK1469" si="14674">(X1469*AF1466+Y1469*AE1466+Z1469*AF1469+AA1469*AE1469)</f>
        <v>0</v>
      </c>
      <c r="AL1469" s="8"/>
      <c r="AM1469" s="15">
        <v>0</v>
      </c>
      <c r="AN1469" s="85">
        <f t="shared" ref="AN1469" si="14675">(1/$AN$8)*SIN($B1466*$AO$8)</f>
        <v>0.2281230488741004</v>
      </c>
      <c r="AO1469" s="25">
        <f t="shared" ref="AO1469" si="14676">COS($AO$8*$B1466)</f>
        <v>-0.72913570146541529</v>
      </c>
      <c r="AP1469" s="37">
        <v>0</v>
      </c>
      <c r="AR1469" s="21">
        <f t="shared" ref="AR1469" si="14677">AH1469*AM1466+AJ1469*AM1469-AI1469*AN1466-AK1469*AN1469</f>
        <v>0</v>
      </c>
      <c r="AS1469" s="24">
        <f t="shared" ref="AS1469" si="14678">(AH1469*AN1466+AI1469*AM1466+AJ1469*AN1469+AK1469*AM1469)</f>
        <v>0.28827441601454029</v>
      </c>
      <c r="AT1469" s="22">
        <f t="shared" ref="AT1469" si="14679">AH1469*AO1466+AJ1469*AO1469-AI1469*AP1466-AK1469*AP1469</f>
        <v>2.0188488441529819</v>
      </c>
      <c r="AU1469" s="23">
        <f t="shared" ref="AU1469" si="14680">(AH1469*AP1466+AI1469*AO1466+AJ1469*AP1469+AK1469*AO1469)</f>
        <v>0</v>
      </c>
      <c r="AV1469" s="8"/>
      <c r="AW1469" s="21">
        <v>0</v>
      </c>
      <c r="AX1469" s="24">
        <f t="shared" ref="AX1469" si="14681">(TAN($AY$8*$B1466))/$AX$8</f>
        <v>0.15285763081223488</v>
      </c>
      <c r="AY1469" s="22">
        <v>1</v>
      </c>
      <c r="AZ1469" s="23">
        <v>0</v>
      </c>
      <c r="BB1469" s="21">
        <f t="shared" ref="BB1469" si="14682">AR1469*AW1466+AT1469*AW1469-AS1469*AX1466-AU1469*AX1469</f>
        <v>0</v>
      </c>
      <c r="BC1469" s="24">
        <f t="shared" ref="BC1469" si="14683">(AR1469*AX1466+AS1469*AW1466+AT1469*AX1469+AU1469*AW1469)</f>
        <v>0.596870867299784</v>
      </c>
      <c r="BD1469" s="22">
        <f t="shared" ref="BD1469" si="14684">AR1469*AY1466+AT1469*AY1469-AS1469*AZ1466-AU1469*AZ1469</f>
        <v>2.0188488441529819</v>
      </c>
      <c r="BE1469" s="23">
        <f t="shared" ref="BE1469" si="14685">(AR1469*AZ1466+AS1469*AY1466+AT1469*AZ1469+AU1469*AY1469)</f>
        <v>0</v>
      </c>
      <c r="BF1469" s="8"/>
      <c r="BG1469" s="15">
        <v>0</v>
      </c>
      <c r="BH1469" s="85">
        <f t="shared" ref="BH1469" si="14686">(1/$BH$8)*SIN($B1466*$BI$8)</f>
        <v>0.32652445837226213</v>
      </c>
      <c r="BI1469" s="25">
        <f t="shared" ref="BI1469" si="14687">COS($BI$8*$B1466)</f>
        <v>0.20108705269685481</v>
      </c>
      <c r="BJ1469" s="37">
        <v>0</v>
      </c>
      <c r="BL1469" s="21">
        <f t="shared" ref="BL1469" si="14688">BB1469*BG1466+BD1469*BG1469-BC1469*BH1466-BE1469*BH1469</f>
        <v>0</v>
      </c>
      <c r="BM1469" s="24">
        <f t="shared" ref="BM1469" si="14689">(BB1469*BH1466+BC1469*BG1466+BD1469*BH1469+BE1469*BG1469)</f>
        <v>0.77922652891844901</v>
      </c>
      <c r="BN1469" s="22">
        <f t="shared" ref="BN1469" si="14690">BB1469*BI1466+BD1469*BI1469-BC1469*BJ1466-BE1469*BJ1469</f>
        <v>-1.3480720660580239</v>
      </c>
      <c r="BO1469" s="23">
        <f t="shared" ref="BO1469" si="14691">(BB1469*BJ1466+BC1469*BI1466+BD1469*BJ1469+BE1469*BI1469)</f>
        <v>0</v>
      </c>
      <c r="BQ1469" s="38">
        <f t="shared" ref="BQ1469" si="14692">(180/PI())*ATAN(-1*(($BL$8*BM1466+BO1466+$BL$8*BM1469+BO1469)/($BL$8*BL1466+BN1466+$BL$8*BL1469+BN1469)))</f>
        <v>-5.706884645837504</v>
      </c>
      <c r="BS1469" s="67">
        <f t="shared" ref="BS1469" si="14693">20*LOG(((($BL$8*BL1466+BN1466-$BL$8*BL1469-BN1469)^2+($BL$8*BM1466+BO1466-$BL$8*BM1469-BO1469)^2)/(($BL$8*BL1466+BN1466+$BL$8*BL1469+BN1469)^2+($BL$8*BM1466+BO1466+$BL$8*BM1469+BO1469)^2))^0.5)</f>
        <v>-3.4186862704132288</v>
      </c>
      <c r="BT1469" s="65"/>
      <c r="BU1469" s="28"/>
      <c r="BV1469" s="28"/>
      <c r="BW1469" s="28"/>
      <c r="BX1469" s="28"/>
    </row>
    <row r="1470" spans="2:76" ht="18.649999999999999" customHeight="1">
      <c r="BS1470" s="32"/>
    </row>
    <row r="1471" spans="2:76" ht="18.649999999999999" customHeight="1" thickBot="1">
      <c r="D1471" s="8"/>
      <c r="E1471" s="8" t="s">
        <v>93</v>
      </c>
      <c r="F1471" s="8"/>
      <c r="G1471" s="8"/>
      <c r="H1471" s="8"/>
      <c r="I1471" s="8"/>
      <c r="J1471" s="8" t="s">
        <v>94</v>
      </c>
      <c r="K1471" s="8"/>
      <c r="L1471" s="8"/>
      <c r="M1471" s="8"/>
      <c r="N1471" s="8"/>
      <c r="O1471" s="8" t="s">
        <v>95</v>
      </c>
      <c r="P1471" s="8"/>
      <c r="Q1471" s="8"/>
      <c r="R1471" s="8"/>
      <c r="S1471" s="8"/>
      <c r="T1471" s="8" t="s">
        <v>96</v>
      </c>
      <c r="U1471" s="8"/>
      <c r="V1471" s="8"/>
      <c r="W1471" s="8"/>
      <c r="X1471" s="8"/>
      <c r="Y1471" s="8" t="s">
        <v>97</v>
      </c>
      <c r="Z1471" s="8"/>
      <c r="AA1471" s="8"/>
      <c r="AB1471" s="8"/>
      <c r="AC1471" s="8"/>
      <c r="AD1471" s="8" t="s">
        <v>98</v>
      </c>
      <c r="AE1471" s="8"/>
      <c r="AF1471" s="8"/>
      <c r="AG1471" s="8"/>
      <c r="AH1471" s="8"/>
      <c r="AI1471" s="8" t="s">
        <v>99</v>
      </c>
      <c r="AJ1471" s="8"/>
      <c r="AK1471" s="8"/>
      <c r="AL1471" s="8"/>
      <c r="AM1471" s="8"/>
      <c r="AN1471" s="8" t="s">
        <v>96</v>
      </c>
      <c r="AO1471" s="8"/>
      <c r="AP1471" s="8"/>
      <c r="AQ1471" s="8"/>
      <c r="AR1471" s="8"/>
      <c r="AS1471" s="8" t="s">
        <v>100</v>
      </c>
      <c r="AT1471" s="8"/>
      <c r="AU1471" s="8"/>
      <c r="AV1471" s="8"/>
      <c r="AW1471" s="8"/>
      <c r="AX1471" s="8" t="s">
        <v>94</v>
      </c>
      <c r="AY1471" s="8"/>
      <c r="AZ1471" s="8"/>
      <c r="BA1471" s="8"/>
      <c r="BB1471" s="8"/>
      <c r="BC1471" s="8" t="s">
        <v>101</v>
      </c>
      <c r="BD1471" s="8"/>
      <c r="BE1471" s="8"/>
      <c r="BF1471" s="8"/>
      <c r="BG1471" s="8"/>
      <c r="BH1471" s="8" t="s">
        <v>96</v>
      </c>
      <c r="BI1471" s="8"/>
      <c r="BJ1471" s="8"/>
      <c r="BK1471" s="8"/>
      <c r="BL1471" s="8"/>
      <c r="BM1471" s="8" t="s">
        <v>102</v>
      </c>
      <c r="BN1471" s="8"/>
      <c r="BO1471" s="8"/>
      <c r="BP1471" s="8"/>
    </row>
    <row r="1472" spans="2:76" ht="18.649999999999999" customHeight="1" thickBot="1">
      <c r="B1472" s="16"/>
      <c r="D1472" s="250" t="s">
        <v>22</v>
      </c>
      <c r="E1472" s="251"/>
      <c r="F1472" s="252" t="s">
        <v>23</v>
      </c>
      <c r="G1472" s="253"/>
      <c r="H1472" s="123"/>
      <c r="I1472" s="242" t="s">
        <v>1</v>
      </c>
      <c r="J1472" s="243"/>
      <c r="K1472" s="244" t="s">
        <v>2</v>
      </c>
      <c r="L1472" s="245"/>
      <c r="M1472" s="123"/>
      <c r="N1472" s="242" t="s">
        <v>43</v>
      </c>
      <c r="O1472" s="243"/>
      <c r="P1472" s="244" t="s">
        <v>44</v>
      </c>
      <c r="Q1472" s="245"/>
      <c r="R1472" s="123"/>
      <c r="S1472" s="242" t="s">
        <v>32</v>
      </c>
      <c r="T1472" s="243"/>
      <c r="U1472" s="244" t="s">
        <v>33</v>
      </c>
      <c r="V1472" s="245"/>
      <c r="W1472" s="123"/>
      <c r="X1472" s="242" t="s">
        <v>45</v>
      </c>
      <c r="Y1472" s="243"/>
      <c r="Z1472" s="244" t="s">
        <v>46</v>
      </c>
      <c r="AA1472" s="245"/>
      <c r="AB1472" s="127"/>
      <c r="AC1472" s="242" t="s">
        <v>62</v>
      </c>
      <c r="AD1472" s="243"/>
      <c r="AE1472" s="244" t="s">
        <v>3</v>
      </c>
      <c r="AF1472" s="245"/>
      <c r="AG1472" s="123"/>
      <c r="AH1472" s="242" t="s">
        <v>76</v>
      </c>
      <c r="AI1472" s="243"/>
      <c r="AJ1472" s="244" t="s">
        <v>77</v>
      </c>
      <c r="AK1472" s="245"/>
      <c r="AL1472" s="127"/>
      <c r="AM1472" s="242" t="s">
        <v>64</v>
      </c>
      <c r="AN1472" s="243"/>
      <c r="AO1472" s="244" t="s">
        <v>65</v>
      </c>
      <c r="AP1472" s="245"/>
      <c r="AQ1472" s="123"/>
      <c r="AR1472" s="242" t="s">
        <v>80</v>
      </c>
      <c r="AS1472" s="243"/>
      <c r="AT1472" s="244" t="s">
        <v>81</v>
      </c>
      <c r="AU1472" s="245"/>
      <c r="AV1472" s="127"/>
      <c r="AW1472" s="242" t="s">
        <v>68</v>
      </c>
      <c r="AX1472" s="243"/>
      <c r="AY1472" s="244" t="s">
        <v>69</v>
      </c>
      <c r="AZ1472" s="245"/>
      <c r="BA1472" s="123"/>
      <c r="BB1472" s="246" t="s">
        <v>84</v>
      </c>
      <c r="BC1472" s="247"/>
      <c r="BD1472" s="248" t="s">
        <v>85</v>
      </c>
      <c r="BE1472" s="249"/>
      <c r="BF1472" s="127"/>
      <c r="BG1472" s="242" t="s">
        <v>72</v>
      </c>
      <c r="BH1472" s="243"/>
      <c r="BI1472" s="244" t="s">
        <v>73</v>
      </c>
      <c r="BJ1472" s="245"/>
      <c r="BK1472" s="123"/>
      <c r="BL1472" s="242" t="s">
        <v>88</v>
      </c>
      <c r="BM1472" s="243"/>
      <c r="BN1472" s="244" t="s">
        <v>89</v>
      </c>
      <c r="BO1472" s="245"/>
      <c r="BP1472" s="123"/>
      <c r="BQ1472" s="19" t="s">
        <v>165</v>
      </c>
      <c r="BS1472" s="63" t="s">
        <v>120</v>
      </c>
      <c r="BT1472" s="4"/>
      <c r="BU1472" s="28"/>
      <c r="BV1472" s="28"/>
      <c r="BW1472" s="28"/>
      <c r="BX1472" s="28"/>
    </row>
    <row r="1473" spans="2:76" ht="18.649999999999999" customHeight="1" thickTop="1" thickBot="1">
      <c r="B1473" s="39">
        <v>4.1399999999999997</v>
      </c>
      <c r="D1473" s="25">
        <f t="shared" ref="D1473" si="14694">COS($F$8*$B1473)</f>
        <v>0.1946195616606092</v>
      </c>
      <c r="E1473" s="26">
        <v>0</v>
      </c>
      <c r="F1473" s="10">
        <v>0</v>
      </c>
      <c r="G1473" s="85">
        <f t="shared" ref="G1473" si="14695">$E$8*SIN($B1473*$F$8)</f>
        <v>2.9426364090677755</v>
      </c>
      <c r="I1473" s="21">
        <v>1</v>
      </c>
      <c r="J1473" s="24">
        <v>0</v>
      </c>
      <c r="K1473" s="22">
        <v>0</v>
      </c>
      <c r="L1473" s="23">
        <v>0</v>
      </c>
      <c r="N1473" s="21">
        <f t="shared" ref="N1473" si="14696">D1473*I1473+F1473*I1476-E1473*J1473-G1473*J1476</f>
        <v>-0.32234721272579858</v>
      </c>
      <c r="O1473" s="24">
        <f t="shared" ref="O1473" si="14697">(D1473*J1473+E1473*I1473+F1473*J1476+G1473*I1476)</f>
        <v>0</v>
      </c>
      <c r="P1473" s="22">
        <f t="shared" ref="P1473" si="14698">D1473*K1473+F1473*K1476-E1473*L1473-G1473*L1476</f>
        <v>0</v>
      </c>
      <c r="Q1473" s="23">
        <f t="shared" ref="Q1473" si="14699">(D1473*L1473+E1473*K1473+F1473*L1476+G1473*K1476)</f>
        <v>2.9426364090677755</v>
      </c>
      <c r="S1473" s="25">
        <f t="shared" ref="S1473" si="14700">COS($U$8*$B1473)</f>
        <v>-0.73701942303703349</v>
      </c>
      <c r="T1473" s="26">
        <v>0</v>
      </c>
      <c r="U1473" s="10">
        <v>0</v>
      </c>
      <c r="V1473" s="85">
        <f t="shared" ref="V1473" si="14701">$T$8*SIN($B1473*$U$8)</f>
        <v>2.0276146898746381</v>
      </c>
      <c r="X1473" s="21">
        <f t="shared" ref="X1473" si="14702">N1473*S1473+P1473*S1476-O1473*T1473-Q1473*T1476</f>
        <v>-0.42537193325765554</v>
      </c>
      <c r="Y1473" s="24">
        <f t="shared" ref="Y1473" si="14703">(N1473*T1473+O1473*S1473+P1473*T1476+Q1473*S1476)</f>
        <v>0</v>
      </c>
      <c r="Z1473" s="22">
        <f t="shared" ref="Z1473" si="14704">N1473*U1473+P1473*U1476-O1473*V1473-Q1473*V1476</f>
        <v>0</v>
      </c>
      <c r="AA1473" s="23">
        <f t="shared" ref="AA1473" si="14705">(N1473*V1473+O1473*U1473+P1473*V1476+Q1473*U1476)</f>
        <v>-2.8223761321818741</v>
      </c>
      <c r="AB1473" s="8"/>
      <c r="AC1473" s="21">
        <v>1</v>
      </c>
      <c r="AD1473" s="24">
        <v>0</v>
      </c>
      <c r="AE1473" s="22">
        <v>0</v>
      </c>
      <c r="AF1473" s="23">
        <v>0</v>
      </c>
      <c r="AH1473" s="21">
        <f t="shared" ref="AH1473" si="14706">X1473*AC1473+Z1473*AC1476-Y1473*AD1473-AA1473*AD1476</f>
        <v>1.115044864333967</v>
      </c>
      <c r="AI1473" s="24">
        <f t="shared" ref="AI1473" si="14707">(X1473*AD1473+Y1473*AC1473+Z1473*AD1476+AA1473*AC1476)</f>
        <v>0</v>
      </c>
      <c r="AJ1473" s="22">
        <f t="shared" ref="AJ1473" si="14708">X1473*AE1473+Z1473*AE1476-Y1473*AF1473-AA1473*AF1476</f>
        <v>0</v>
      </c>
      <c r="AK1473" s="23">
        <f t="shared" ref="AK1473" si="14709">(X1473*AF1473+Y1473*AE1473+Z1473*AF1476+AA1473*AE1476)</f>
        <v>-2.8223761321818741</v>
      </c>
      <c r="AL1473" s="8"/>
      <c r="AM1473" s="25">
        <f t="shared" ref="AM1473" si="14710">COS($AO$8*$B1473)</f>
        <v>-0.73701942303703349</v>
      </c>
      <c r="AN1473" s="26">
        <v>0</v>
      </c>
      <c r="AO1473" s="10">
        <v>0</v>
      </c>
      <c r="AP1473" s="85">
        <f t="shared" ref="AP1473" si="14711">$AN$8*SIN($B1473*$AO$8)</f>
        <v>2.0276146898746381</v>
      </c>
      <c r="AR1473" s="21">
        <f t="shared" ref="AR1473" si="14712">AH1473*AM1473+AJ1473*AM1476-AI1473*AN1473-AK1473*AN1476</f>
        <v>-0.18595513302032418</v>
      </c>
      <c r="AS1473" s="24">
        <f t="shared" ref="AS1473" si="14713">(AH1473*AN1473+AI1473*AM1473+AJ1473*AN1476+AK1473*AM1476)</f>
        <v>0</v>
      </c>
      <c r="AT1473" s="22">
        <f t="shared" ref="AT1473" si="14714">AH1473*AO1473+AJ1473*AO1476-AI1473*AP1473-AK1473*AP1476</f>
        <v>0</v>
      </c>
      <c r="AU1473" s="23">
        <f t="shared" ref="AU1473" si="14715">(AH1473*AP1473+AI1473*AO1473+AJ1473*AP1476+AK1473*AO1476)</f>
        <v>4.3410273753270037</v>
      </c>
      <c r="AV1473" s="8"/>
      <c r="AW1473" s="21">
        <v>1</v>
      </c>
      <c r="AX1473" s="24">
        <v>0</v>
      </c>
      <c r="AY1473" s="22">
        <v>0</v>
      </c>
      <c r="AZ1473" s="23">
        <v>0</v>
      </c>
      <c r="BB1473" s="21">
        <f t="shared" ref="BB1473" si="14716">AR1473*AW1473+AT1473*AW1476-AS1473*AX1473-AU1473*AX1476</f>
        <v>-0.94859332808596775</v>
      </c>
      <c r="BC1473" s="24">
        <f t="shared" ref="BC1473" si="14717">(AR1473*AX1473+AS1473*AW1473+AT1473*AX1476+AU1473*AW1476)</f>
        <v>0</v>
      </c>
      <c r="BD1473" s="22">
        <f t="shared" ref="BD1473" si="14718">AR1473*AY1473+AT1473*AY1476-AS1473*AZ1473-AU1473*AZ1476</f>
        <v>0</v>
      </c>
      <c r="BE1473" s="23">
        <f t="shared" ref="BE1473" si="14719">(AR1473*AZ1473+AS1473*AY1473+AT1473*AZ1476+AU1473*AY1476)</f>
        <v>4.3410273753270037</v>
      </c>
      <c r="BF1473" s="8"/>
      <c r="BG1473" s="25">
        <f t="shared" ref="BG1473" si="14720">COS($BI$8*$B1473)</f>
        <v>0.19457597285453529</v>
      </c>
      <c r="BH1473" s="26">
        <v>0</v>
      </c>
      <c r="BI1473" s="10">
        <v>0</v>
      </c>
      <c r="BJ1473" s="85">
        <f t="shared" ref="BJ1473" si="14721">$BH$8*SIN($B1473*$BI$8)</f>
        <v>2.9426623518659767</v>
      </c>
      <c r="BL1473" s="21">
        <f t="shared" ref="BL1473" si="14722">BB1473*BG1473+BD1473*BG1476-BC1473*BH1473-BE1473*BH1476</f>
        <v>-1.603926561410576</v>
      </c>
      <c r="BM1473" s="24">
        <f t="shared" ref="BM1473" si="14723">(BB1473*BH1473+BC1473*BG1473+BD1473*BH1476+BE1473*BG1476)</f>
        <v>0</v>
      </c>
      <c r="BN1473" s="22">
        <f t="shared" ref="BN1473" si="14724">BB1473*BI1473+BD1473*BI1476-BC1473*BJ1473-BE1473*BJ1476</f>
        <v>0</v>
      </c>
      <c r="BO1473" s="23">
        <f t="shared" ref="BO1473" si="14725">(BB1473*BJ1473+BC1473*BI1473+BD1473*BJ1476+BE1473*BI1476)</f>
        <v>-1.9467302490474061</v>
      </c>
      <c r="BQ1473" s="27">
        <f t="shared" ref="BQ1473" si="14726">20*LOG((2*$BL$8)/(($BL$8*BL1473+BN1473+$BL$8*BL1476+BN1476)^2+($BL$8*BM1473+BO1473+$BL$8*BM1476+BO1476)^2)^0.5)</f>
        <v>-4.6195186288545722</v>
      </c>
      <c r="BS1473" s="64">
        <f t="shared" ref="BS1473" si="14727">((BL1473^2+BM1473^2)/(BL1476^2+BM1476^2))^0.5</f>
        <v>1.9852578226888835</v>
      </c>
      <c r="BT1473" s="4"/>
      <c r="BU1473" s="28"/>
      <c r="BV1473" s="28"/>
      <c r="BW1473" s="28"/>
      <c r="BX1473" s="28"/>
    </row>
    <row r="1474" spans="2:76" ht="18.649999999999999" customHeight="1" thickBot="1">
      <c r="D1474" s="25"/>
      <c r="E1474" s="10"/>
      <c r="F1474" s="10"/>
      <c r="G1474" s="31"/>
      <c r="I1474" s="29"/>
      <c r="L1474" s="30"/>
      <c r="N1474" s="29"/>
      <c r="Q1474" s="30"/>
      <c r="S1474" s="29"/>
      <c r="V1474" s="30"/>
      <c r="X1474" s="29"/>
      <c r="AA1474" s="30"/>
      <c r="AC1474" s="29"/>
      <c r="AF1474" s="30"/>
      <c r="AH1474" s="29"/>
      <c r="AK1474" s="30"/>
      <c r="AM1474" s="29"/>
      <c r="AP1474" s="30"/>
      <c r="AR1474" s="29"/>
      <c r="AU1474" s="30"/>
      <c r="AW1474" s="29"/>
      <c r="AZ1474" s="30"/>
      <c r="BB1474" s="29"/>
      <c r="BE1474" s="30"/>
      <c r="BG1474" s="29"/>
      <c r="BJ1474" s="30"/>
      <c r="BL1474" s="29"/>
      <c r="BO1474" s="30"/>
      <c r="BS1474" s="65"/>
      <c r="BT1474" s="65"/>
      <c r="BU1474" s="28"/>
      <c r="BV1474" s="28"/>
      <c r="BW1474" s="28"/>
      <c r="BX1474" s="28"/>
    </row>
    <row r="1475" spans="2:76" ht="18.649999999999999" customHeight="1" thickBot="1">
      <c r="D1475" s="254" t="s">
        <v>24</v>
      </c>
      <c r="E1475" s="255"/>
      <c r="F1475" s="256" t="s">
        <v>25</v>
      </c>
      <c r="G1475" s="257"/>
      <c r="H1475" s="123"/>
      <c r="I1475" s="242" t="s">
        <v>4</v>
      </c>
      <c r="J1475" s="243"/>
      <c r="K1475" s="244" t="s">
        <v>5</v>
      </c>
      <c r="L1475" s="245"/>
      <c r="M1475" s="123"/>
      <c r="N1475" s="242" t="s">
        <v>6</v>
      </c>
      <c r="O1475" s="243"/>
      <c r="P1475" s="244" t="s">
        <v>7</v>
      </c>
      <c r="Q1475" s="245"/>
      <c r="R1475" s="123"/>
      <c r="S1475" s="242" t="s">
        <v>34</v>
      </c>
      <c r="T1475" s="243"/>
      <c r="U1475" s="244" t="s">
        <v>35</v>
      </c>
      <c r="V1475" s="245"/>
      <c r="W1475" s="123"/>
      <c r="X1475" s="242" t="s">
        <v>47</v>
      </c>
      <c r="Y1475" s="243"/>
      <c r="Z1475" s="244" t="s">
        <v>48</v>
      </c>
      <c r="AA1475" s="245"/>
      <c r="AB1475" s="127"/>
      <c r="AC1475" s="242" t="s">
        <v>63</v>
      </c>
      <c r="AD1475" s="243"/>
      <c r="AE1475" s="244" t="s">
        <v>8</v>
      </c>
      <c r="AF1475" s="245"/>
      <c r="AG1475" s="123"/>
      <c r="AH1475" s="242" t="s">
        <v>78</v>
      </c>
      <c r="AI1475" s="243"/>
      <c r="AJ1475" s="244" t="s">
        <v>79</v>
      </c>
      <c r="AK1475" s="245"/>
      <c r="AL1475" s="127"/>
      <c r="AM1475" s="242" t="s">
        <v>67</v>
      </c>
      <c r="AN1475" s="243"/>
      <c r="AO1475" s="244" t="s">
        <v>66</v>
      </c>
      <c r="AP1475" s="245"/>
      <c r="AQ1475" s="123"/>
      <c r="AR1475" s="242" t="s">
        <v>83</v>
      </c>
      <c r="AS1475" s="243"/>
      <c r="AT1475" s="244" t="s">
        <v>82</v>
      </c>
      <c r="AU1475" s="245"/>
      <c r="AV1475" s="127"/>
      <c r="AW1475" s="242" t="s">
        <v>71</v>
      </c>
      <c r="AX1475" s="243"/>
      <c r="AY1475" s="244" t="s">
        <v>70</v>
      </c>
      <c r="AZ1475" s="245"/>
      <c r="BA1475" s="123"/>
      <c r="BB1475" s="124" t="s">
        <v>87</v>
      </c>
      <c r="BC1475" s="125"/>
      <c r="BD1475" s="122" t="s">
        <v>86</v>
      </c>
      <c r="BE1475" s="126"/>
      <c r="BF1475" s="127"/>
      <c r="BG1475" s="242" t="s">
        <v>74</v>
      </c>
      <c r="BH1475" s="243"/>
      <c r="BI1475" s="244" t="s">
        <v>75</v>
      </c>
      <c r="BJ1475" s="245"/>
      <c r="BK1475" s="123"/>
      <c r="BL1475" s="242" t="s">
        <v>91</v>
      </c>
      <c r="BM1475" s="243"/>
      <c r="BN1475" s="244" t="s">
        <v>90</v>
      </c>
      <c r="BO1475" s="245"/>
      <c r="BP1475" s="123"/>
      <c r="BQ1475" s="35" t="s">
        <v>166</v>
      </c>
      <c r="BS1475" s="66" t="s">
        <v>121</v>
      </c>
      <c r="BT1475" s="65"/>
      <c r="BU1475" s="28"/>
      <c r="BV1475" s="28"/>
      <c r="BW1475" s="28"/>
      <c r="BX1475" s="28"/>
    </row>
    <row r="1476" spans="2:76" ht="18.649999999999999" customHeight="1" thickTop="1" thickBot="1">
      <c r="D1476" s="15">
        <v>0</v>
      </c>
      <c r="E1476" s="145">
        <f t="shared" ref="E1476" si="14728">(1/$E$8)*SIN($B1473*$F$8)</f>
        <v>0.32695960100753058</v>
      </c>
      <c r="F1476" s="15">
        <f t="shared" ref="F1476" si="14729">COS($F$8*$B1473)</f>
        <v>0.1946195616606092</v>
      </c>
      <c r="G1476" s="37">
        <v>0</v>
      </c>
      <c r="I1476" s="21">
        <v>0</v>
      </c>
      <c r="J1476" s="24">
        <f t="shared" ref="J1476" si="14730">(TAN($K$8*$B1473))/$J$8</f>
        <v>0.17568149867016103</v>
      </c>
      <c r="K1476" s="22">
        <v>1</v>
      </c>
      <c r="L1476" s="23">
        <v>0</v>
      </c>
      <c r="N1476" s="21">
        <f t="shared" ref="N1476" si="14731">D1476*I1473+F1476*I1476-E1476*J1473-G1476*J1476</f>
        <v>0</v>
      </c>
      <c r="O1476" s="24">
        <f t="shared" ref="O1476" si="14732">(D1476*J1473+E1476*I1473+F1476*J1476+G1476*I1476)</f>
        <v>0.3611506572705962</v>
      </c>
      <c r="P1476" s="22">
        <f t="shared" ref="P1476" si="14733">D1476*K1473+F1476*K1476-E1476*L1473-G1476*L1476</f>
        <v>0.1946195616606092</v>
      </c>
      <c r="Q1476" s="23">
        <f t="shared" ref="Q1476" si="14734">(D1476*L1473+E1476*K1473+F1476*L1476+G1476*K1476)</f>
        <v>0</v>
      </c>
      <c r="S1476" s="15">
        <v>0</v>
      </c>
      <c r="T1476" s="145">
        <f t="shared" ref="T1476" si="14735">(1/$T$8)*SIN($B1473*$U$8)</f>
        <v>0.22529052109718198</v>
      </c>
      <c r="U1476" s="15">
        <f t="shared" ref="U1476" si="14736">COS($U$8*$B1473)</f>
        <v>-0.73701942303703349</v>
      </c>
      <c r="V1476" s="37">
        <v>0</v>
      </c>
      <c r="X1476" s="21">
        <f t="shared" ref="X1476" si="14737">N1476*S1473+P1476*S1476-O1476*T1473-Q1476*T1476</f>
        <v>0</v>
      </c>
      <c r="Y1476" s="24">
        <f t="shared" ref="Y1476" si="14738">(N1476*T1473+O1476*S1473+P1476*T1476+Q1476*S1476)</f>
        <v>-0.22232910658879645</v>
      </c>
      <c r="Z1476" s="22">
        <f t="shared" ref="Z1476" si="14739">N1476*U1473+P1476*U1476-O1476*V1473-Q1476*V1476</f>
        <v>-0.87571277498656419</v>
      </c>
      <c r="AA1476" s="23">
        <f t="shared" ref="AA1476" si="14740">(N1476*V1473+O1476*U1473+P1476*V1476+Q1476*U1476)</f>
        <v>0</v>
      </c>
      <c r="AB1476" s="8"/>
      <c r="AC1476" s="21">
        <v>0</v>
      </c>
      <c r="AD1476" s="24">
        <f t="shared" ref="AD1476" si="14741">(TAN($AE$8*$B1473))/$AD$8</f>
        <v>0.54578721100535366</v>
      </c>
      <c r="AE1476" s="22">
        <v>1</v>
      </c>
      <c r="AF1476" s="23">
        <v>0</v>
      </c>
      <c r="AH1476" s="21">
        <f t="shared" ref="AH1476" si="14742">X1476*AC1473+Z1476*AC1476-Y1476*AD1473-AA1476*AD1476</f>
        <v>0</v>
      </c>
      <c r="AI1476" s="24">
        <f t="shared" ref="AI1476" si="14743">(X1476*AD1473+Y1476*AC1473+Z1476*AD1476+AA1476*AC1476)</f>
        <v>-0.70028193969047214</v>
      </c>
      <c r="AJ1476" s="22">
        <f t="shared" ref="AJ1476" si="14744">X1476*AE1473+Z1476*AE1476-Y1476*AF1473-AA1476*AF1476</f>
        <v>-0.87571277498656419</v>
      </c>
      <c r="AK1476" s="23">
        <f t="shared" ref="AK1476" si="14745">(X1476*AF1473+Y1476*AE1473+Z1476*AF1476+AA1476*AE1476)</f>
        <v>0</v>
      </c>
      <c r="AL1476" s="8"/>
      <c r="AM1476" s="15">
        <v>0</v>
      </c>
      <c r="AN1476" s="85">
        <f t="shared" ref="AN1476" si="14746">(1/$AN$8)*SIN($B1473*$AO$8)</f>
        <v>0.22529052109718198</v>
      </c>
      <c r="AO1476" s="25">
        <f t="shared" ref="AO1476" si="14747">COS($AO$8*$B1473)</f>
        <v>-0.73701942303703349</v>
      </c>
      <c r="AP1476" s="37">
        <v>0</v>
      </c>
      <c r="AR1476" s="21">
        <f t="shared" ref="AR1476" si="14748">AH1476*AM1473+AJ1476*AM1476-AI1476*AN1473-AK1476*AN1476</f>
        <v>0</v>
      </c>
      <c r="AS1476" s="24">
        <f t="shared" ref="AS1476" si="14749">(AH1476*AN1473+AI1476*AM1473+AJ1476*AN1476+AK1476*AM1476)</f>
        <v>0.3188316037457441</v>
      </c>
      <c r="AT1476" s="22">
        <f t="shared" ref="AT1476" si="14750">AH1476*AO1473+AJ1476*AO1476-AI1476*AP1473-AK1476*AP1476</f>
        <v>2.0653192721370637</v>
      </c>
      <c r="AU1476" s="23">
        <f t="shared" ref="AU1476" si="14751">(AH1476*AP1473+AI1476*AO1473+AJ1476*AP1476+AK1476*AO1476)</f>
        <v>0</v>
      </c>
      <c r="AV1476" s="8"/>
      <c r="AW1476" s="21">
        <v>0</v>
      </c>
      <c r="AX1476" s="24">
        <f t="shared" ref="AX1476" si="14752">(TAN($AY$8*$B1473))/$AX$8</f>
        <v>0.17568149867016103</v>
      </c>
      <c r="AY1476" s="22">
        <v>1</v>
      </c>
      <c r="AZ1476" s="23">
        <v>0</v>
      </c>
      <c r="BB1476" s="21">
        <f t="shared" ref="BB1476" si="14753">AR1476*AW1473+AT1476*AW1476-AS1476*AX1473-AU1476*AX1476</f>
        <v>0</v>
      </c>
      <c r="BC1476" s="24">
        <f t="shared" ref="BC1476" si="14754">(AR1476*AX1473+AS1476*AW1473+AT1476*AX1476+AU1476*AW1476)</f>
        <v>0.68166998870714957</v>
      </c>
      <c r="BD1476" s="22">
        <f t="shared" ref="BD1476" si="14755">AR1476*AY1473+AT1476*AY1476-AS1476*AZ1473-AU1476*AZ1476</f>
        <v>2.0653192721370637</v>
      </c>
      <c r="BE1476" s="23">
        <f t="shared" ref="BE1476" si="14756">(AR1476*AZ1473+AS1476*AY1473+AT1476*AZ1476+AU1476*AY1476)</f>
        <v>0</v>
      </c>
      <c r="BF1476" s="8"/>
      <c r="BG1476" s="15">
        <v>0</v>
      </c>
      <c r="BH1476" s="85">
        <f t="shared" ref="BH1476" si="14757">(1/$BH$8)*SIN($B1473*$BI$8)</f>
        <v>0.32696248354066404</v>
      </c>
      <c r="BI1476" s="25">
        <f t="shared" ref="BI1476" si="14758">COS($BI$8*$B1473)</f>
        <v>0.19457597285453529</v>
      </c>
      <c r="BJ1476" s="37">
        <v>0</v>
      </c>
      <c r="BL1476" s="21">
        <f t="shared" ref="BL1476" si="14759">BB1476*BG1473+BD1476*BG1476-BC1476*BH1473-BE1476*BH1476</f>
        <v>0</v>
      </c>
      <c r="BM1476" s="24">
        <f t="shared" ref="BM1476" si="14760">(BB1476*BH1473+BC1476*BG1473+BD1476*BH1476+BE1476*BG1476)</f>
        <v>0.80791851974076456</v>
      </c>
      <c r="BN1476" s="22">
        <f t="shared" ref="BN1476" si="14761">BB1476*BI1473+BD1476*BI1476-BC1476*BJ1473-BE1476*BJ1476</f>
        <v>-1.6040631055341448</v>
      </c>
      <c r="BO1476" s="23">
        <f t="shared" ref="BO1476" si="14762">(BB1476*BJ1473+BC1476*BI1473+BD1476*BJ1476+BE1476*BI1476)</f>
        <v>0</v>
      </c>
      <c r="BQ1476" s="38">
        <f t="shared" ref="BQ1476" si="14763">(180/PI())*ATAN(-1*(($BL$8*BM1473+BO1473+$BL$8*BM1476+BO1476)/($BL$8*BL1473+BN1473+$BL$8*BL1476+BN1476)))</f>
        <v>-19.544472096137262</v>
      </c>
      <c r="BS1476" s="67">
        <f t="shared" ref="BS1476" si="14764">20*LOG(((($BL$8*BL1473+BN1473-$BL$8*BL1476-BN1476)^2+($BL$8*BM1473+BO1473-$BL$8*BM1476-BO1476)^2)/(($BL$8*BL1473+BN1473+$BL$8*BL1476+BN1476)^2+($BL$8*BM1473+BO1473+$BL$8*BM1476+BO1476)^2))^0.5)</f>
        <v>-1.838793890585072</v>
      </c>
      <c r="BT1476" s="65"/>
      <c r="BU1476" s="28"/>
      <c r="BV1476" s="28"/>
      <c r="BW1476" s="28"/>
      <c r="BX1476" s="28"/>
    </row>
    <row r="1477" spans="2:76" ht="18.649999999999999" customHeight="1">
      <c r="BS1477" s="32"/>
    </row>
    <row r="1478" spans="2:76" ht="18.649999999999999" customHeight="1" thickBot="1">
      <c r="D1478" s="8"/>
      <c r="E1478" s="8" t="s">
        <v>93</v>
      </c>
      <c r="F1478" s="8"/>
      <c r="G1478" s="8"/>
      <c r="H1478" s="8"/>
      <c r="I1478" s="8"/>
      <c r="J1478" s="8" t="s">
        <v>94</v>
      </c>
      <c r="K1478" s="8"/>
      <c r="L1478" s="8"/>
      <c r="M1478" s="8"/>
      <c r="N1478" s="8"/>
      <c r="O1478" s="8" t="s">
        <v>95</v>
      </c>
      <c r="P1478" s="8"/>
      <c r="Q1478" s="8"/>
      <c r="R1478" s="8"/>
      <c r="S1478" s="8"/>
      <c r="T1478" s="8" t="s">
        <v>96</v>
      </c>
      <c r="U1478" s="8"/>
      <c r="V1478" s="8"/>
      <c r="W1478" s="8"/>
      <c r="X1478" s="8"/>
      <c r="Y1478" s="8" t="s">
        <v>97</v>
      </c>
      <c r="Z1478" s="8"/>
      <c r="AA1478" s="8"/>
      <c r="AB1478" s="8"/>
      <c r="AC1478" s="8"/>
      <c r="AD1478" s="8" t="s">
        <v>98</v>
      </c>
      <c r="AE1478" s="8"/>
      <c r="AF1478" s="8"/>
      <c r="AG1478" s="8"/>
      <c r="AH1478" s="8"/>
      <c r="AI1478" s="8" t="s">
        <v>99</v>
      </c>
      <c r="AJ1478" s="8"/>
      <c r="AK1478" s="8"/>
      <c r="AL1478" s="8"/>
      <c r="AM1478" s="8"/>
      <c r="AN1478" s="8" t="s">
        <v>96</v>
      </c>
      <c r="AO1478" s="8"/>
      <c r="AP1478" s="8"/>
      <c r="AQ1478" s="8"/>
      <c r="AR1478" s="8"/>
      <c r="AS1478" s="8" t="s">
        <v>100</v>
      </c>
      <c r="AT1478" s="8"/>
      <c r="AU1478" s="8"/>
      <c r="AV1478" s="8"/>
      <c r="AW1478" s="8"/>
      <c r="AX1478" s="8" t="s">
        <v>94</v>
      </c>
      <c r="AY1478" s="8"/>
      <c r="AZ1478" s="8"/>
      <c r="BA1478" s="8"/>
      <c r="BB1478" s="8"/>
      <c r="BC1478" s="8" t="s">
        <v>101</v>
      </c>
      <c r="BD1478" s="8"/>
      <c r="BE1478" s="8"/>
      <c r="BF1478" s="8"/>
      <c r="BG1478" s="8"/>
      <c r="BH1478" s="8" t="s">
        <v>96</v>
      </c>
      <c r="BI1478" s="8"/>
      <c r="BJ1478" s="8"/>
      <c r="BK1478" s="8"/>
      <c r="BL1478" s="8"/>
      <c r="BM1478" s="8" t="s">
        <v>102</v>
      </c>
      <c r="BN1478" s="8"/>
      <c r="BO1478" s="8"/>
      <c r="BP1478" s="8"/>
    </row>
    <row r="1479" spans="2:76" ht="18.649999999999999" customHeight="1" thickBot="1">
      <c r="B1479" s="16"/>
      <c r="D1479" s="250" t="s">
        <v>22</v>
      </c>
      <c r="E1479" s="251"/>
      <c r="F1479" s="252" t="s">
        <v>23</v>
      </c>
      <c r="G1479" s="253"/>
      <c r="H1479" s="123"/>
      <c r="I1479" s="242" t="s">
        <v>1</v>
      </c>
      <c r="J1479" s="243"/>
      <c r="K1479" s="244" t="s">
        <v>2</v>
      </c>
      <c r="L1479" s="245"/>
      <c r="M1479" s="123"/>
      <c r="N1479" s="242" t="s">
        <v>43</v>
      </c>
      <c r="O1479" s="243"/>
      <c r="P1479" s="244" t="s">
        <v>44</v>
      </c>
      <c r="Q1479" s="245"/>
      <c r="R1479" s="123"/>
      <c r="S1479" s="242" t="s">
        <v>32</v>
      </c>
      <c r="T1479" s="243"/>
      <c r="U1479" s="244" t="s">
        <v>33</v>
      </c>
      <c r="V1479" s="245"/>
      <c r="W1479" s="123"/>
      <c r="X1479" s="242" t="s">
        <v>45</v>
      </c>
      <c r="Y1479" s="243"/>
      <c r="Z1479" s="244" t="s">
        <v>46</v>
      </c>
      <c r="AA1479" s="245"/>
      <c r="AB1479" s="127"/>
      <c r="AC1479" s="242" t="s">
        <v>62</v>
      </c>
      <c r="AD1479" s="243"/>
      <c r="AE1479" s="244" t="s">
        <v>3</v>
      </c>
      <c r="AF1479" s="245"/>
      <c r="AG1479" s="123"/>
      <c r="AH1479" s="242" t="s">
        <v>76</v>
      </c>
      <c r="AI1479" s="243"/>
      <c r="AJ1479" s="244" t="s">
        <v>77</v>
      </c>
      <c r="AK1479" s="245"/>
      <c r="AL1479" s="127"/>
      <c r="AM1479" s="242" t="s">
        <v>64</v>
      </c>
      <c r="AN1479" s="243"/>
      <c r="AO1479" s="244" t="s">
        <v>65</v>
      </c>
      <c r="AP1479" s="245"/>
      <c r="AQ1479" s="123"/>
      <c r="AR1479" s="242" t="s">
        <v>80</v>
      </c>
      <c r="AS1479" s="243"/>
      <c r="AT1479" s="244" t="s">
        <v>81</v>
      </c>
      <c r="AU1479" s="245"/>
      <c r="AV1479" s="127"/>
      <c r="AW1479" s="242" t="s">
        <v>68</v>
      </c>
      <c r="AX1479" s="243"/>
      <c r="AY1479" s="244" t="s">
        <v>69</v>
      </c>
      <c r="AZ1479" s="245"/>
      <c r="BA1479" s="123"/>
      <c r="BB1479" s="246" t="s">
        <v>84</v>
      </c>
      <c r="BC1479" s="247"/>
      <c r="BD1479" s="248" t="s">
        <v>85</v>
      </c>
      <c r="BE1479" s="249"/>
      <c r="BF1479" s="127"/>
      <c r="BG1479" s="242" t="s">
        <v>72</v>
      </c>
      <c r="BH1479" s="243"/>
      <c r="BI1479" s="244" t="s">
        <v>73</v>
      </c>
      <c r="BJ1479" s="245"/>
      <c r="BK1479" s="123"/>
      <c r="BL1479" s="242" t="s">
        <v>88</v>
      </c>
      <c r="BM1479" s="243"/>
      <c r="BN1479" s="244" t="s">
        <v>89</v>
      </c>
      <c r="BO1479" s="245"/>
      <c r="BP1479" s="123"/>
      <c r="BQ1479" s="19" t="s">
        <v>165</v>
      </c>
      <c r="BS1479" s="63" t="s">
        <v>120</v>
      </c>
      <c r="BT1479" s="4"/>
      <c r="BU1479" s="28"/>
      <c r="BV1479" s="28"/>
      <c r="BW1479" s="28"/>
      <c r="BX1479" s="28"/>
    </row>
    <row r="1480" spans="2:76" ht="18.649999999999999" customHeight="1" thickTop="1" thickBot="1">
      <c r="B1480" s="39">
        <v>4.16</v>
      </c>
      <c r="D1480" s="25">
        <f t="shared" ref="D1480" si="14765">COS($F$8*$B1480)</f>
        <v>0.18810016426496998</v>
      </c>
      <c r="E1480" s="26">
        <v>0</v>
      </c>
      <c r="F1480" s="10">
        <v>0</v>
      </c>
      <c r="G1480" s="85">
        <f t="shared" ref="G1480" si="14766">$E$8*SIN($B1480*$F$8)</f>
        <v>2.9464495505322033</v>
      </c>
      <c r="I1480" s="21">
        <v>1</v>
      </c>
      <c r="J1480" s="24">
        <v>0</v>
      </c>
      <c r="K1480" s="22">
        <v>0</v>
      </c>
      <c r="L1480" s="23">
        <v>0</v>
      </c>
      <c r="N1480" s="21">
        <f t="shared" ref="N1480" si="14767">D1480*I1480+F1480*I1483-E1480*J1480-G1480*J1483</f>
        <v>-0.39704721728641434</v>
      </c>
      <c r="O1480" s="24">
        <f t="shared" ref="O1480" si="14768">(D1480*J1480+E1480*I1480+F1480*J1483+G1480*I1483)</f>
        <v>0</v>
      </c>
      <c r="P1480" s="22">
        <f t="shared" ref="P1480" si="14769">D1480*K1480+F1480*K1483-E1480*L1480-G1480*L1483</f>
        <v>0</v>
      </c>
      <c r="Q1480" s="23">
        <f t="shared" ref="Q1480" si="14770">(D1480*L1480+E1480*K1480+F1480*L1483+G1480*K1483)</f>
        <v>2.9464495505322033</v>
      </c>
      <c r="S1480" s="25">
        <f t="shared" ref="S1480" si="14771">COS($U$8*$B1480)</f>
        <v>-0.74480411721357065</v>
      </c>
      <c r="T1480" s="26">
        <v>0</v>
      </c>
      <c r="U1480" s="10">
        <v>0</v>
      </c>
      <c r="V1480" s="85">
        <f t="shared" ref="V1480" si="14772">$T$8*SIN($B1480*$U$8)</f>
        <v>2.0018495055411689</v>
      </c>
      <c r="X1480" s="21">
        <f t="shared" ref="X1480" si="14773">N1480*S1480+P1480*S1483-O1480*T1480-Q1480*T1483</f>
        <v>-0.35964966181854197</v>
      </c>
      <c r="Y1480" s="24">
        <f t="shared" ref="Y1480" si="14774">(N1480*T1480+O1480*S1480+P1480*T1483+Q1480*S1483)</f>
        <v>0</v>
      </c>
      <c r="Z1480" s="22">
        <f t="shared" ref="Z1480" si="14775">N1480*U1480+P1480*U1483-O1480*V1480-Q1480*V1483</f>
        <v>0</v>
      </c>
      <c r="AA1480" s="23">
        <f t="shared" ref="AA1480" si="14776">(N1480*V1480+O1480*U1480+P1480*V1483+Q1480*U1483)</f>
        <v>-2.9893565319997655</v>
      </c>
      <c r="AB1480" s="8"/>
      <c r="AC1480" s="21">
        <v>1</v>
      </c>
      <c r="AD1480" s="24">
        <v>0</v>
      </c>
      <c r="AE1480" s="22">
        <v>0</v>
      </c>
      <c r="AF1480" s="23">
        <v>0</v>
      </c>
      <c r="AH1480" s="21">
        <f t="shared" ref="AH1480" si="14777">X1480*AC1480+Z1480*AC1483-Y1480*AD1480-AA1480*AD1483</f>
        <v>1.355351532302949</v>
      </c>
      <c r="AI1480" s="24">
        <f t="shared" ref="AI1480" si="14778">(X1480*AD1480+Y1480*AC1480+Z1480*AD1483+AA1480*AC1483)</f>
        <v>0</v>
      </c>
      <c r="AJ1480" s="22">
        <f t="shared" ref="AJ1480" si="14779">X1480*AE1480+Z1480*AE1483-Y1480*AF1480-AA1480*AF1483</f>
        <v>0</v>
      </c>
      <c r="AK1480" s="23">
        <f t="shared" ref="AK1480" si="14780">(X1480*AF1480+Y1480*AE1480+Z1480*AF1483+AA1480*AE1483)</f>
        <v>-2.9893565319997655</v>
      </c>
      <c r="AL1480" s="8"/>
      <c r="AM1480" s="25">
        <f t="shared" ref="AM1480" si="14781">COS($AO$8*$B1480)</f>
        <v>-0.74480411721357065</v>
      </c>
      <c r="AN1480" s="26">
        <v>0</v>
      </c>
      <c r="AO1480" s="10">
        <v>0</v>
      </c>
      <c r="AP1480" s="85">
        <f t="shared" ref="AP1480" si="14782">$AN$8*SIN($B1480*$AO$8)</f>
        <v>2.0018495055411689</v>
      </c>
      <c r="AR1480" s="21">
        <f t="shared" ref="AR1480" si="14783">AH1480*AM1480+AJ1480*AM1483-AI1480*AN1480-AK1480*AN1483</f>
        <v>-0.34455563536762557</v>
      </c>
      <c r="AS1480" s="24">
        <f t="shared" ref="AS1480" si="14784">(AH1480*AN1480+AI1480*AM1480+AJ1480*AN1483+AK1480*AM1483)</f>
        <v>0</v>
      </c>
      <c r="AT1480" s="22">
        <f t="shared" ref="AT1480" si="14785">AH1480*AO1480+AJ1480*AO1483-AI1480*AP1480-AK1480*AP1483</f>
        <v>0</v>
      </c>
      <c r="AU1480" s="23">
        <f t="shared" ref="AU1480" si="14786">(AH1480*AP1480+AI1480*AO1480+AJ1480*AP1483+AK1480*AO1483)</f>
        <v>4.9396948476278304</v>
      </c>
      <c r="AV1480" s="8"/>
      <c r="AW1480" s="21">
        <v>1</v>
      </c>
      <c r="AX1480" s="24">
        <v>0</v>
      </c>
      <c r="AY1480" s="22">
        <v>0</v>
      </c>
      <c r="AZ1480" s="23">
        <v>0</v>
      </c>
      <c r="BB1480" s="21">
        <f t="shared" ref="BB1480" si="14787">AR1480*AW1480+AT1480*AW1483-AS1480*AX1480-AU1480*AX1483</f>
        <v>-1.3255496948892627</v>
      </c>
      <c r="BC1480" s="24">
        <f t="shared" ref="BC1480" si="14788">(AR1480*AX1480+AS1480*AW1480+AT1480*AX1483+AU1480*AW1483)</f>
        <v>0</v>
      </c>
      <c r="BD1480" s="22">
        <f t="shared" ref="BD1480" si="14789">AR1480*AY1480+AT1480*AY1483-AS1480*AZ1480-AU1480*AZ1483</f>
        <v>0</v>
      </c>
      <c r="BE1480" s="23">
        <f t="shared" ref="BE1480" si="14790">(AR1480*AZ1480+AS1480*AY1480+AT1480*AZ1483+AU1480*AY1483)</f>
        <v>4.9396948476278304</v>
      </c>
      <c r="BF1480" s="8"/>
      <c r="BG1480" s="25">
        <f t="shared" ref="BG1480" si="14791">COS($BI$8*$B1480)</f>
        <v>0.18805630813444446</v>
      </c>
      <c r="BH1480" s="26">
        <v>0</v>
      </c>
      <c r="BI1480" s="10">
        <v>0</v>
      </c>
      <c r="BJ1480" s="85">
        <f t="shared" ref="BJ1480" si="14792">$BH$8*SIN($B1480*$BI$8)</f>
        <v>2.9464747453079561</v>
      </c>
      <c r="BL1480" s="21">
        <f t="shared" ref="BL1480" si="14793">BB1480*BG1480+BD1480*BG1483-BC1480*BH1480-BE1480*BH1483</f>
        <v>-1.8664653283210844</v>
      </c>
      <c r="BM1480" s="24">
        <f t="shared" ref="BM1480" si="14794">(BB1480*BH1480+BC1480*BG1480+BD1480*BH1483+BE1480*BG1483)</f>
        <v>0</v>
      </c>
      <c r="BN1480" s="22">
        <f t="shared" ref="BN1480" si="14795">BB1480*BI1480+BD1480*BI1483-BC1480*BJ1480-BE1480*BJ1483</f>
        <v>0</v>
      </c>
      <c r="BO1480" s="23">
        <f t="shared" ref="BO1480" si="14796">(BB1480*BJ1480+BC1480*BI1480+BD1480*BJ1483+BE1480*BI1483)</f>
        <v>-2.976757923286252</v>
      </c>
      <c r="BQ1480" s="27">
        <f t="shared" ref="BQ1480" si="14797">20*LOG((2*$BL$8)/(($BL$8*BL1480+BN1480+$BL$8*BL1483+BN1483)^2+($BL$8*BM1480+BO1480+$BL$8*BM1483+BO1483)^2)^0.5)</f>
        <v>-6.6570710718893906</v>
      </c>
      <c r="BS1480" s="64">
        <f t="shared" ref="BS1480" si="14798">((BL1480^2+BM1480^2)/(BL1483^2+BM1483^2))^0.5</f>
        <v>2.2367354614414467</v>
      </c>
      <c r="BT1480" s="4"/>
      <c r="BU1480" s="28"/>
      <c r="BV1480" s="28"/>
      <c r="BW1480" s="28"/>
      <c r="BX1480" s="28"/>
    </row>
    <row r="1481" spans="2:76" ht="18.649999999999999" customHeight="1" thickBot="1">
      <c r="D1481" s="25"/>
      <c r="E1481" s="10"/>
      <c r="F1481" s="10"/>
      <c r="G1481" s="31"/>
      <c r="I1481" s="29"/>
      <c r="L1481" s="30"/>
      <c r="N1481" s="29"/>
      <c r="Q1481" s="30"/>
      <c r="S1481" s="29"/>
      <c r="V1481" s="30"/>
      <c r="X1481" s="29"/>
      <c r="AA1481" s="30"/>
      <c r="AC1481" s="29"/>
      <c r="AF1481" s="30"/>
      <c r="AH1481" s="29"/>
      <c r="AK1481" s="30"/>
      <c r="AM1481" s="29"/>
      <c r="AP1481" s="30"/>
      <c r="AR1481" s="29"/>
      <c r="AU1481" s="30"/>
      <c r="AW1481" s="29"/>
      <c r="AZ1481" s="30"/>
      <c r="BB1481" s="29"/>
      <c r="BE1481" s="30"/>
      <c r="BG1481" s="29"/>
      <c r="BJ1481" s="30"/>
      <c r="BL1481" s="29"/>
      <c r="BO1481" s="30"/>
      <c r="BS1481" s="65"/>
      <c r="BT1481" s="65"/>
      <c r="BU1481" s="28"/>
      <c r="BV1481" s="28"/>
      <c r="BW1481" s="28"/>
      <c r="BX1481" s="28"/>
    </row>
    <row r="1482" spans="2:76" ht="18.649999999999999" customHeight="1" thickBot="1">
      <c r="D1482" s="254" t="s">
        <v>24</v>
      </c>
      <c r="E1482" s="255"/>
      <c r="F1482" s="256" t="s">
        <v>25</v>
      </c>
      <c r="G1482" s="257"/>
      <c r="H1482" s="123"/>
      <c r="I1482" s="242" t="s">
        <v>4</v>
      </c>
      <c r="J1482" s="243"/>
      <c r="K1482" s="244" t="s">
        <v>5</v>
      </c>
      <c r="L1482" s="245"/>
      <c r="M1482" s="123"/>
      <c r="N1482" s="242" t="s">
        <v>6</v>
      </c>
      <c r="O1482" s="243"/>
      <c r="P1482" s="244" t="s">
        <v>7</v>
      </c>
      <c r="Q1482" s="245"/>
      <c r="R1482" s="123"/>
      <c r="S1482" s="242" t="s">
        <v>34</v>
      </c>
      <c r="T1482" s="243"/>
      <c r="U1482" s="244" t="s">
        <v>35</v>
      </c>
      <c r="V1482" s="245"/>
      <c r="W1482" s="123"/>
      <c r="X1482" s="242" t="s">
        <v>47</v>
      </c>
      <c r="Y1482" s="243"/>
      <c r="Z1482" s="244" t="s">
        <v>48</v>
      </c>
      <c r="AA1482" s="245"/>
      <c r="AB1482" s="127"/>
      <c r="AC1482" s="242" t="s">
        <v>63</v>
      </c>
      <c r="AD1482" s="243"/>
      <c r="AE1482" s="244" t="s">
        <v>8</v>
      </c>
      <c r="AF1482" s="245"/>
      <c r="AG1482" s="123"/>
      <c r="AH1482" s="242" t="s">
        <v>78</v>
      </c>
      <c r="AI1482" s="243"/>
      <c r="AJ1482" s="244" t="s">
        <v>79</v>
      </c>
      <c r="AK1482" s="245"/>
      <c r="AL1482" s="127"/>
      <c r="AM1482" s="242" t="s">
        <v>67</v>
      </c>
      <c r="AN1482" s="243"/>
      <c r="AO1482" s="244" t="s">
        <v>66</v>
      </c>
      <c r="AP1482" s="245"/>
      <c r="AQ1482" s="123"/>
      <c r="AR1482" s="242" t="s">
        <v>83</v>
      </c>
      <c r="AS1482" s="243"/>
      <c r="AT1482" s="244" t="s">
        <v>82</v>
      </c>
      <c r="AU1482" s="245"/>
      <c r="AV1482" s="127"/>
      <c r="AW1482" s="242" t="s">
        <v>71</v>
      </c>
      <c r="AX1482" s="243"/>
      <c r="AY1482" s="244" t="s">
        <v>70</v>
      </c>
      <c r="AZ1482" s="245"/>
      <c r="BA1482" s="123"/>
      <c r="BB1482" s="124" t="s">
        <v>87</v>
      </c>
      <c r="BC1482" s="125"/>
      <c r="BD1482" s="122" t="s">
        <v>86</v>
      </c>
      <c r="BE1482" s="126"/>
      <c r="BF1482" s="127"/>
      <c r="BG1482" s="242" t="s">
        <v>74</v>
      </c>
      <c r="BH1482" s="243"/>
      <c r="BI1482" s="244" t="s">
        <v>75</v>
      </c>
      <c r="BJ1482" s="245"/>
      <c r="BK1482" s="123"/>
      <c r="BL1482" s="242" t="s">
        <v>91</v>
      </c>
      <c r="BM1482" s="243"/>
      <c r="BN1482" s="244" t="s">
        <v>90</v>
      </c>
      <c r="BO1482" s="245"/>
      <c r="BP1482" s="123"/>
      <c r="BQ1482" s="35" t="s">
        <v>166</v>
      </c>
      <c r="BS1482" s="66" t="s">
        <v>121</v>
      </c>
      <c r="BT1482" s="65"/>
      <c r="BU1482" s="28"/>
      <c r="BV1482" s="28"/>
      <c r="BW1482" s="28"/>
      <c r="BX1482" s="28"/>
    </row>
    <row r="1483" spans="2:76" ht="18.649999999999999" customHeight="1" thickTop="1" thickBot="1">
      <c r="D1483" s="15">
        <v>0</v>
      </c>
      <c r="E1483" s="145">
        <f t="shared" ref="E1483" si="14799">(1/$E$8)*SIN($B1480*$F$8)</f>
        <v>0.32738328339246703</v>
      </c>
      <c r="F1483" s="15">
        <f t="shared" ref="F1483" si="14800">COS($F$8*$B1480)</f>
        <v>0.18810016426496998</v>
      </c>
      <c r="G1483" s="37">
        <v>0</v>
      </c>
      <c r="I1483" s="21">
        <v>0</v>
      </c>
      <c r="J1483" s="24">
        <f t="shared" ref="J1483" si="14801">(TAN($K$8*$B1480))/$J$8</f>
        <v>0.19859406092518772</v>
      </c>
      <c r="K1483" s="22">
        <v>1</v>
      </c>
      <c r="L1483" s="23">
        <v>0</v>
      </c>
      <c r="N1483" s="21">
        <f t="shared" ref="N1483" si="14802">D1483*I1480+F1483*I1483-E1483*J1480-G1483*J1483</f>
        <v>0</v>
      </c>
      <c r="O1483" s="24">
        <f t="shared" ref="O1483" si="14803">(D1483*J1480+E1483*I1480+F1483*J1483+G1483*I1483)</f>
        <v>0.36473885887454227</v>
      </c>
      <c r="P1483" s="22">
        <f t="shared" ref="P1483" si="14804">D1483*K1480+F1483*K1483-E1483*L1480-G1483*L1483</f>
        <v>0.18810016426496998</v>
      </c>
      <c r="Q1483" s="23">
        <f t="shared" ref="Q1483" si="14805">(D1483*L1480+E1483*K1480+F1483*L1483+G1483*K1483)</f>
        <v>0</v>
      </c>
      <c r="S1483" s="15">
        <v>0</v>
      </c>
      <c r="T1483" s="145">
        <f t="shared" ref="T1483" si="14806">(1/$T$8)*SIN($B1480*$U$8)</f>
        <v>0.22242772283790768</v>
      </c>
      <c r="U1483" s="15">
        <f t="shared" ref="U1483" si="14807">COS($U$8*$B1480)</f>
        <v>-0.74480411721357065</v>
      </c>
      <c r="V1483" s="37">
        <v>0</v>
      </c>
      <c r="X1483" s="21">
        <f t="shared" ref="X1483" si="14808">N1483*S1480+P1483*S1483-O1483*T1480-Q1483*T1483</f>
        <v>0</v>
      </c>
      <c r="Y1483" s="24">
        <f t="shared" ref="Y1483" si="14809">(N1483*T1480+O1483*S1480+P1483*T1483+Q1483*S1483)</f>
        <v>-0.22982031259464494</v>
      </c>
      <c r="Z1483" s="22">
        <f t="shared" ref="Z1483" si="14810">N1483*U1480+P1483*U1483-O1483*V1480-Q1483*V1483</f>
        <v>-0.87025008108275115</v>
      </c>
      <c r="AA1483" s="23">
        <f t="shared" ref="AA1483" si="14811">(N1483*V1480+O1483*U1480+P1483*V1483+Q1483*U1483)</f>
        <v>0</v>
      </c>
      <c r="AB1483" s="8"/>
      <c r="AC1483" s="21">
        <v>0</v>
      </c>
      <c r="AD1483" s="24">
        <f t="shared" ref="AD1483" si="14812">(TAN($AE$8*$B1480))/$AD$8</f>
        <v>0.5737024592962221</v>
      </c>
      <c r="AE1483" s="22">
        <v>1</v>
      </c>
      <c r="AF1483" s="23">
        <v>0</v>
      </c>
      <c r="AH1483" s="21">
        <f t="shared" ref="AH1483" si="14813">X1483*AC1480+Z1483*AC1483-Y1483*AD1480-AA1483*AD1483</f>
        <v>0</v>
      </c>
      <c r="AI1483" s="24">
        <f t="shared" ref="AI1483" si="14814">(X1483*AD1480+Y1483*AC1480+Z1483*AD1483+AA1483*AC1483)</f>
        <v>-0.72908492431455596</v>
      </c>
      <c r="AJ1483" s="22">
        <f t="shared" ref="AJ1483" si="14815">X1483*AE1480+Z1483*AE1483-Y1483*AF1480-AA1483*AF1483</f>
        <v>-0.87025008108275115</v>
      </c>
      <c r="AK1483" s="23">
        <f t="shared" ref="AK1483" si="14816">(X1483*AF1480+Y1483*AE1480+Z1483*AF1483+AA1483*AE1483)</f>
        <v>0</v>
      </c>
      <c r="AL1483" s="8"/>
      <c r="AM1483" s="15">
        <v>0</v>
      </c>
      <c r="AN1483" s="85">
        <f t="shared" ref="AN1483" si="14817">(1/$AN$8)*SIN($B1480*$AO$8)</f>
        <v>0.22242772283790768</v>
      </c>
      <c r="AO1483" s="25">
        <f t="shared" ref="AO1483" si="14818">COS($AO$8*$B1480)</f>
        <v>-0.74480411721357065</v>
      </c>
      <c r="AP1483" s="37">
        <v>0</v>
      </c>
      <c r="AR1483" s="21">
        <f t="shared" ref="AR1483" si="14819">AH1483*AM1480+AJ1483*AM1483-AI1483*AN1480-AK1483*AN1483</f>
        <v>0</v>
      </c>
      <c r="AS1483" s="24">
        <f t="shared" ref="AS1483" si="14820">(AH1483*AN1480+AI1483*AM1480+AJ1483*AN1483+AK1483*AM1483)</f>
        <v>0.34945770959308498</v>
      </c>
      <c r="AT1483" s="22">
        <f t="shared" ref="AT1483" si="14821">AH1483*AO1480+AJ1483*AO1483-AI1483*AP1480-AK1483*AP1483</f>
        <v>2.1076841386324912</v>
      </c>
      <c r="AU1483" s="23">
        <f t="shared" ref="AU1483" si="14822">(AH1483*AP1480+AI1483*AO1480+AJ1483*AP1483+AK1483*AO1483)</f>
        <v>0</v>
      </c>
      <c r="AV1483" s="8"/>
      <c r="AW1483" s="21">
        <v>0</v>
      </c>
      <c r="AX1483" s="24">
        <f t="shared" ref="AX1483" si="14823">(TAN($AY$8*$B1480))/$AX$8</f>
        <v>0.19859406092518772</v>
      </c>
      <c r="AY1483" s="22">
        <v>1</v>
      </c>
      <c r="AZ1483" s="23">
        <v>0</v>
      </c>
      <c r="BB1483" s="21">
        <f t="shared" ref="BB1483" si="14824">AR1483*AW1480+AT1483*AW1483-AS1483*AX1480-AU1483*AX1483</f>
        <v>0</v>
      </c>
      <c r="BC1483" s="24">
        <f t="shared" ref="BC1483" si="14825">(AR1483*AX1480+AS1483*AW1480+AT1483*AX1483+AU1483*AW1483)</f>
        <v>0.76803126183171777</v>
      </c>
      <c r="BD1483" s="22">
        <f t="shared" ref="BD1483" si="14826">AR1483*AY1480+AT1483*AY1483-AS1483*AZ1480-AU1483*AZ1483</f>
        <v>2.1076841386324912</v>
      </c>
      <c r="BE1483" s="23">
        <f t="shared" ref="BE1483" si="14827">(AR1483*AZ1480+AS1483*AY1480+AT1483*AZ1483+AU1483*AY1483)</f>
        <v>0</v>
      </c>
      <c r="BF1483" s="8"/>
      <c r="BG1483" s="15">
        <v>0</v>
      </c>
      <c r="BH1483" s="85">
        <f t="shared" ref="BH1483" si="14828">(1/$BH$8)*SIN($B1480*$BI$8)</f>
        <v>0.3273860828119951</v>
      </c>
      <c r="BI1483" s="25">
        <f t="shared" ref="BI1483" si="14829">COS($BI$8*$B1480)</f>
        <v>0.18805630813444446</v>
      </c>
      <c r="BJ1483" s="37">
        <v>0</v>
      </c>
      <c r="BL1483" s="21">
        <f t="shared" ref="BL1483" si="14830">BB1483*BG1480+BD1483*BG1483-BC1483*BH1480-BE1483*BH1483</f>
        <v>0</v>
      </c>
      <c r="BM1483" s="24">
        <f t="shared" ref="BM1483" si="14831">(BB1483*BH1480+BC1483*BG1480+BD1483*BH1483+BE1483*BG1483)</f>
        <v>0.83445957758377709</v>
      </c>
      <c r="BN1483" s="22">
        <f t="shared" ref="BN1483" si="14832">BB1483*BI1480+BD1483*BI1483-BC1483*BJ1480-BE1483*BJ1483</f>
        <v>-1.8666214187694057</v>
      </c>
      <c r="BO1483" s="23">
        <f t="shared" ref="BO1483" si="14833">(BB1483*BJ1480+BC1483*BI1480+BD1483*BJ1483+BE1483*BI1483)</f>
        <v>0</v>
      </c>
      <c r="BQ1483" s="38">
        <f t="shared" ref="BQ1483" si="14834">(180/PI())*ATAN(-1*(($BL$8*BM1480+BO1480+$BL$8*BM1483+BO1483)/($BL$8*BL1480+BN1480+$BL$8*BL1483+BN1483)))</f>
        <v>-29.850127021426925</v>
      </c>
      <c r="BS1483" s="67">
        <f t="shared" ref="BS1483" si="14835">20*LOG(((($BL$8*BL1480+BN1480-$BL$8*BL1483-BN1483)^2+($BL$8*BM1480+BO1480-$BL$8*BM1483-BO1483)^2)/(($BL$8*BL1480+BN1480+$BL$8*BL1483+BN1483)^2+($BL$8*BM1480+BO1480+$BL$8*BM1483+BO1483)^2))^0.5)</f>
        <v>-1.0563962966825313</v>
      </c>
      <c r="BT1483" s="65"/>
      <c r="BU1483" s="28"/>
      <c r="BV1483" s="28"/>
      <c r="BW1483" s="28"/>
      <c r="BX1483" s="28"/>
    </row>
    <row r="1484" spans="2:76" ht="18.649999999999999" customHeight="1">
      <c r="BS1484" s="32"/>
    </row>
    <row r="1485" spans="2:76" ht="18.649999999999999" customHeight="1" thickBot="1">
      <c r="D1485" s="8"/>
      <c r="E1485" s="8" t="s">
        <v>93</v>
      </c>
      <c r="F1485" s="8"/>
      <c r="G1485" s="8"/>
      <c r="H1485" s="8"/>
      <c r="I1485" s="8"/>
      <c r="J1485" s="8" t="s">
        <v>94</v>
      </c>
      <c r="K1485" s="8"/>
      <c r="L1485" s="8"/>
      <c r="M1485" s="8"/>
      <c r="N1485" s="8"/>
      <c r="O1485" s="8" t="s">
        <v>95</v>
      </c>
      <c r="P1485" s="8"/>
      <c r="Q1485" s="8"/>
      <c r="R1485" s="8"/>
      <c r="S1485" s="8"/>
      <c r="T1485" s="8" t="s">
        <v>96</v>
      </c>
      <c r="U1485" s="8"/>
      <c r="V1485" s="8"/>
      <c r="W1485" s="8"/>
      <c r="X1485" s="8"/>
      <c r="Y1485" s="8" t="s">
        <v>97</v>
      </c>
      <c r="Z1485" s="8"/>
      <c r="AA1485" s="8"/>
      <c r="AB1485" s="8"/>
      <c r="AC1485" s="8"/>
      <c r="AD1485" s="8" t="s">
        <v>98</v>
      </c>
      <c r="AE1485" s="8"/>
      <c r="AF1485" s="8"/>
      <c r="AG1485" s="8"/>
      <c r="AH1485" s="8"/>
      <c r="AI1485" s="8" t="s">
        <v>99</v>
      </c>
      <c r="AJ1485" s="8"/>
      <c r="AK1485" s="8"/>
      <c r="AL1485" s="8"/>
      <c r="AM1485" s="8"/>
      <c r="AN1485" s="8" t="s">
        <v>96</v>
      </c>
      <c r="AO1485" s="8"/>
      <c r="AP1485" s="8"/>
      <c r="AQ1485" s="8"/>
      <c r="AR1485" s="8"/>
      <c r="AS1485" s="8" t="s">
        <v>100</v>
      </c>
      <c r="AT1485" s="8"/>
      <c r="AU1485" s="8"/>
      <c r="AV1485" s="8"/>
      <c r="AW1485" s="8"/>
      <c r="AX1485" s="8" t="s">
        <v>94</v>
      </c>
      <c r="AY1485" s="8"/>
      <c r="AZ1485" s="8"/>
      <c r="BA1485" s="8"/>
      <c r="BB1485" s="8"/>
      <c r="BC1485" s="8" t="s">
        <v>101</v>
      </c>
      <c r="BD1485" s="8"/>
      <c r="BE1485" s="8"/>
      <c r="BF1485" s="8"/>
      <c r="BG1485" s="8"/>
      <c r="BH1485" s="8" t="s">
        <v>96</v>
      </c>
      <c r="BI1485" s="8"/>
      <c r="BJ1485" s="8"/>
      <c r="BK1485" s="8"/>
      <c r="BL1485" s="8"/>
      <c r="BM1485" s="8" t="s">
        <v>102</v>
      </c>
      <c r="BN1485" s="8"/>
      <c r="BO1485" s="8"/>
      <c r="BP1485" s="8"/>
    </row>
    <row r="1486" spans="2:76" ht="18.649999999999999" customHeight="1" thickBot="1">
      <c r="B1486" s="16"/>
      <c r="D1486" s="250" t="s">
        <v>22</v>
      </c>
      <c r="E1486" s="251"/>
      <c r="F1486" s="252" t="s">
        <v>23</v>
      </c>
      <c r="G1486" s="253"/>
      <c r="H1486" s="123"/>
      <c r="I1486" s="242" t="s">
        <v>1</v>
      </c>
      <c r="J1486" s="243"/>
      <c r="K1486" s="244" t="s">
        <v>2</v>
      </c>
      <c r="L1486" s="245"/>
      <c r="M1486" s="123"/>
      <c r="N1486" s="242" t="s">
        <v>43</v>
      </c>
      <c r="O1486" s="243"/>
      <c r="P1486" s="244" t="s">
        <v>44</v>
      </c>
      <c r="Q1486" s="245"/>
      <c r="R1486" s="123"/>
      <c r="S1486" s="242" t="s">
        <v>32</v>
      </c>
      <c r="T1486" s="243"/>
      <c r="U1486" s="244" t="s">
        <v>33</v>
      </c>
      <c r="V1486" s="245"/>
      <c r="W1486" s="123"/>
      <c r="X1486" s="242" t="s">
        <v>45</v>
      </c>
      <c r="Y1486" s="243"/>
      <c r="Z1486" s="244" t="s">
        <v>46</v>
      </c>
      <c r="AA1486" s="245"/>
      <c r="AB1486" s="127"/>
      <c r="AC1486" s="242" t="s">
        <v>62</v>
      </c>
      <c r="AD1486" s="243"/>
      <c r="AE1486" s="244" t="s">
        <v>3</v>
      </c>
      <c r="AF1486" s="245"/>
      <c r="AG1486" s="123"/>
      <c r="AH1486" s="242" t="s">
        <v>76</v>
      </c>
      <c r="AI1486" s="243"/>
      <c r="AJ1486" s="244" t="s">
        <v>77</v>
      </c>
      <c r="AK1486" s="245"/>
      <c r="AL1486" s="127"/>
      <c r="AM1486" s="242" t="s">
        <v>64</v>
      </c>
      <c r="AN1486" s="243"/>
      <c r="AO1486" s="244" t="s">
        <v>65</v>
      </c>
      <c r="AP1486" s="245"/>
      <c r="AQ1486" s="123"/>
      <c r="AR1486" s="242" t="s">
        <v>80</v>
      </c>
      <c r="AS1486" s="243"/>
      <c r="AT1486" s="244" t="s">
        <v>81</v>
      </c>
      <c r="AU1486" s="245"/>
      <c r="AV1486" s="127"/>
      <c r="AW1486" s="242" t="s">
        <v>68</v>
      </c>
      <c r="AX1486" s="243"/>
      <c r="AY1486" s="244" t="s">
        <v>69</v>
      </c>
      <c r="AZ1486" s="245"/>
      <c r="BA1486" s="123"/>
      <c r="BB1486" s="246" t="s">
        <v>84</v>
      </c>
      <c r="BC1486" s="247"/>
      <c r="BD1486" s="248" t="s">
        <v>85</v>
      </c>
      <c r="BE1486" s="249"/>
      <c r="BF1486" s="127"/>
      <c r="BG1486" s="242" t="s">
        <v>72</v>
      </c>
      <c r="BH1486" s="243"/>
      <c r="BI1486" s="244" t="s">
        <v>73</v>
      </c>
      <c r="BJ1486" s="245"/>
      <c r="BK1486" s="123"/>
      <c r="BL1486" s="242" t="s">
        <v>88</v>
      </c>
      <c r="BM1486" s="243"/>
      <c r="BN1486" s="244" t="s">
        <v>89</v>
      </c>
      <c r="BO1486" s="245"/>
      <c r="BP1486" s="123"/>
      <c r="BQ1486" s="19" t="s">
        <v>165</v>
      </c>
      <c r="BS1486" s="63" t="s">
        <v>120</v>
      </c>
      <c r="BT1486" s="4"/>
      <c r="BU1486" s="28"/>
      <c r="BV1486" s="28"/>
      <c r="BW1486" s="28"/>
      <c r="BX1486" s="28"/>
    </row>
    <row r="1487" spans="2:76" ht="18.649999999999999" customHeight="1" thickTop="1" thickBot="1">
      <c r="B1487" s="39">
        <v>4.18</v>
      </c>
      <c r="D1487" s="25">
        <f t="shared" ref="D1487" si="14836">COS($F$8*$B1487)</f>
        <v>0.18157246824685841</v>
      </c>
      <c r="E1487" s="26">
        <v>0</v>
      </c>
      <c r="F1487" s="10">
        <v>0</v>
      </c>
      <c r="G1487" s="85">
        <f t="shared" ref="G1487" si="14837">$E$8*SIN($B1487*$F$8)</f>
        <v>2.9501327002310749</v>
      </c>
      <c r="I1487" s="21">
        <v>1</v>
      </c>
      <c r="J1487" s="24">
        <v>0</v>
      </c>
      <c r="K1487" s="22">
        <v>0</v>
      </c>
      <c r="L1487" s="23">
        <v>0</v>
      </c>
      <c r="N1487" s="21">
        <f t="shared" ref="N1487" si="14838">D1487*I1487+F1487*I1490-E1487*J1487-G1487*J1490</f>
        <v>-0.47219847505658158</v>
      </c>
      <c r="O1487" s="24">
        <f t="shared" ref="O1487" si="14839">(D1487*J1487+E1487*I1487+F1487*J1490+G1487*I1490)</f>
        <v>0</v>
      </c>
      <c r="P1487" s="22">
        <f t="shared" ref="P1487" si="14840">D1487*K1487+F1487*K1490-E1487*L1487-G1487*L1490</f>
        <v>0</v>
      </c>
      <c r="Q1487" s="23">
        <f t="shared" ref="Q1487" si="14841">(D1487*L1487+E1487*K1487+F1487*L1490+G1487*K1490)</f>
        <v>2.9501327002310749</v>
      </c>
      <c r="S1487" s="25">
        <f t="shared" ref="S1487" si="14842">COS($U$8*$B1487)</f>
        <v>-0.75248873802803817</v>
      </c>
      <c r="T1487" s="26">
        <v>0</v>
      </c>
      <c r="U1487" s="10">
        <v>0</v>
      </c>
      <c r="V1487" s="85">
        <f t="shared" ref="V1487" si="14843">$T$8*SIN($B1487*$U$8)</f>
        <v>1.9758153487278953</v>
      </c>
      <c r="X1487" s="21">
        <f t="shared" ref="X1487" si="14844">N1487*S1487+P1487*S1490-O1487*T1487-Q1487*T1490</f>
        <v>-0.29233346206153421</v>
      </c>
      <c r="Y1487" s="24">
        <f t="shared" ref="Y1487" si="14845">(N1487*T1487+O1487*S1487+P1487*T1490+Q1487*S1490)</f>
        <v>0</v>
      </c>
      <c r="Z1487" s="22">
        <f t="shared" ref="Z1487" si="14846">N1487*U1487+P1487*U1490-O1487*V1487-Q1487*V1490</f>
        <v>0</v>
      </c>
      <c r="AA1487" s="23">
        <f t="shared" ref="AA1487" si="14847">(N1487*V1487+O1487*U1487+P1487*V1490+Q1487*U1490)</f>
        <v>-3.1529186272748304</v>
      </c>
      <c r="AB1487" s="8"/>
      <c r="AC1487" s="21">
        <v>1</v>
      </c>
      <c r="AD1487" s="24">
        <v>0</v>
      </c>
      <c r="AE1487" s="22">
        <v>0</v>
      </c>
      <c r="AF1487" s="23">
        <v>0</v>
      </c>
      <c r="AH1487" s="21">
        <f t="shared" ref="AH1487" si="14848">X1487*AC1487+Z1487*AC1490-Y1487*AD1487-AA1487*AD1490</f>
        <v>1.6057240352215065</v>
      </c>
      <c r="AI1487" s="24">
        <f t="shared" ref="AI1487" si="14849">(X1487*AD1487+Y1487*AC1487+Z1487*AD1490+AA1487*AC1490)</f>
        <v>0</v>
      </c>
      <c r="AJ1487" s="22">
        <f t="shared" ref="AJ1487" si="14850">X1487*AE1487+Z1487*AE1490-Y1487*AF1487-AA1487*AF1490</f>
        <v>0</v>
      </c>
      <c r="AK1487" s="23">
        <f t="shared" ref="AK1487" si="14851">(X1487*AF1487+Y1487*AE1487+Z1487*AF1490+AA1487*AE1490)</f>
        <v>-3.1529186272748304</v>
      </c>
      <c r="AL1487" s="8"/>
      <c r="AM1487" s="25">
        <f t="shared" ref="AM1487" si="14852">COS($AO$8*$B1487)</f>
        <v>-0.75248873802803817</v>
      </c>
      <c r="AN1487" s="26">
        <v>0</v>
      </c>
      <c r="AO1487" s="10">
        <v>0</v>
      </c>
      <c r="AP1487" s="85">
        <f t="shared" ref="AP1487" si="14853">$AN$8*SIN($B1487*$AO$8)</f>
        <v>1.9758153487278953</v>
      </c>
      <c r="AR1487" s="21">
        <f t="shared" ref="AR1487" si="14854">AH1487*AM1487+AJ1487*AM1490-AI1487*AN1487-AK1487*AN1490</f>
        <v>-0.51611313987848773</v>
      </c>
      <c r="AS1487" s="24">
        <f t="shared" ref="AS1487" si="14855">(AH1487*AN1487+AI1487*AM1487+AJ1487*AN1490+AK1487*AM1490)</f>
        <v>0</v>
      </c>
      <c r="AT1487" s="22">
        <f t="shared" ref="AT1487" si="14856">AH1487*AO1487+AJ1487*AO1490-AI1487*AP1487-AK1487*AP1490</f>
        <v>0</v>
      </c>
      <c r="AU1487" s="23">
        <f t="shared" ref="AU1487" si="14857">(AH1487*AP1487+AI1487*AO1487+AJ1487*AP1490+AK1487*AO1490)</f>
        <v>5.5451499535550752</v>
      </c>
      <c r="AV1487" s="8"/>
      <c r="AW1487" s="21">
        <v>1</v>
      </c>
      <c r="AX1487" s="24">
        <v>0</v>
      </c>
      <c r="AY1487" s="22">
        <v>0</v>
      </c>
      <c r="AZ1487" s="23">
        <v>0</v>
      </c>
      <c r="BB1487" s="21">
        <f t="shared" ref="BB1487" si="14858">AR1487*AW1487+AT1487*AW1490-AS1487*AX1487-AU1487*AX1490</f>
        <v>-1.7449588509920158</v>
      </c>
      <c r="BC1487" s="24">
        <f t="shared" ref="BC1487" si="14859">(AR1487*AX1487+AS1487*AW1487+AT1487*AX1490+AU1487*AW1490)</f>
        <v>0</v>
      </c>
      <c r="BD1487" s="22">
        <f t="shared" ref="BD1487" si="14860">AR1487*AY1487+AT1487*AY1490-AS1487*AZ1487-AU1487*AZ1490</f>
        <v>0</v>
      </c>
      <c r="BE1487" s="23">
        <f t="shared" ref="BE1487" si="14861">(AR1487*AZ1487+AS1487*AY1487+AT1487*AZ1490+AU1487*AY1490)</f>
        <v>5.5451499535550752</v>
      </c>
      <c r="BF1487" s="8"/>
      <c r="BG1487" s="25">
        <f t="shared" ref="BG1487" si="14862">COS($BI$8*$B1487)</f>
        <v>0.18152834619041761</v>
      </c>
      <c r="BH1487" s="26">
        <v>0</v>
      </c>
      <c r="BI1487" s="10">
        <v>0</v>
      </c>
      <c r="BJ1487" s="85">
        <f t="shared" ref="BJ1487" si="14863">$BH$8*SIN($B1487*$BI$8)</f>
        <v>2.9501571374698581</v>
      </c>
      <c r="BL1487" s="21">
        <f t="shared" ref="BL1487" si="14864">BB1487*BG1487+BD1487*BG1490-BC1487*BH1487-BE1487*BH1490</f>
        <v>-2.13443324037104</v>
      </c>
      <c r="BM1487" s="24">
        <f t="shared" ref="BM1487" si="14865">(BB1487*BH1487+BC1487*BG1487+BD1487*BH1490+BE1487*BG1490)</f>
        <v>0</v>
      </c>
      <c r="BN1487" s="22">
        <f t="shared" ref="BN1487" si="14866">BB1487*BI1487+BD1487*BI1490-BC1487*BJ1487-BE1487*BJ1490</f>
        <v>0</v>
      </c>
      <c r="BO1487" s="23">
        <f t="shared" ref="BO1487" si="14867">(BB1487*BJ1487+BC1487*BI1487+BD1487*BJ1490+BE1487*BI1490)</f>
        <v>-4.1413009083985735</v>
      </c>
      <c r="BQ1487" s="27">
        <f t="shared" ref="BQ1487" si="14868">20*LOG((2*$BL$8)/(($BL$8*BL1487+BN1487+$BL$8*BL1490+BN1490)^2+($BL$8*BM1487+BO1487+$BL$8*BM1490+BO1490)^2)^0.5)</f>
        <v>-8.6033991777677539</v>
      </c>
      <c r="BS1487" s="64">
        <f t="shared" ref="BS1487" si="14869">((BL1487^2+BM1487^2)/(BL1490^2+BM1490^2))^0.5</f>
        <v>2.4856222014964198</v>
      </c>
      <c r="BT1487" s="4"/>
      <c r="BU1487" s="28"/>
      <c r="BV1487" s="28"/>
      <c r="BW1487" s="28"/>
      <c r="BX1487" s="28"/>
    </row>
    <row r="1488" spans="2:76" ht="18.649999999999999" customHeight="1" thickBot="1">
      <c r="D1488" s="25"/>
      <c r="E1488" s="10"/>
      <c r="F1488" s="10"/>
      <c r="G1488" s="31"/>
      <c r="I1488" s="29"/>
      <c r="L1488" s="30"/>
      <c r="N1488" s="29"/>
      <c r="Q1488" s="30"/>
      <c r="S1488" s="29"/>
      <c r="V1488" s="30"/>
      <c r="X1488" s="29"/>
      <c r="AA1488" s="30"/>
      <c r="AC1488" s="29"/>
      <c r="AF1488" s="30"/>
      <c r="AH1488" s="29"/>
      <c r="AK1488" s="30"/>
      <c r="AM1488" s="29"/>
      <c r="AP1488" s="30"/>
      <c r="AR1488" s="29"/>
      <c r="AU1488" s="30"/>
      <c r="AW1488" s="29"/>
      <c r="AZ1488" s="30"/>
      <c r="BB1488" s="29"/>
      <c r="BE1488" s="30"/>
      <c r="BG1488" s="29"/>
      <c r="BJ1488" s="30"/>
      <c r="BL1488" s="29"/>
      <c r="BO1488" s="30"/>
      <c r="BS1488" s="65"/>
      <c r="BT1488" s="65"/>
      <c r="BU1488" s="28"/>
      <c r="BV1488" s="28"/>
      <c r="BW1488" s="28"/>
      <c r="BX1488" s="28"/>
    </row>
    <row r="1489" spans="2:76" ht="18.649999999999999" customHeight="1" thickBot="1">
      <c r="D1489" s="254" t="s">
        <v>24</v>
      </c>
      <c r="E1489" s="255"/>
      <c r="F1489" s="256" t="s">
        <v>25</v>
      </c>
      <c r="G1489" s="257"/>
      <c r="H1489" s="123"/>
      <c r="I1489" s="242" t="s">
        <v>4</v>
      </c>
      <c r="J1489" s="243"/>
      <c r="K1489" s="244" t="s">
        <v>5</v>
      </c>
      <c r="L1489" s="245"/>
      <c r="M1489" s="123"/>
      <c r="N1489" s="242" t="s">
        <v>6</v>
      </c>
      <c r="O1489" s="243"/>
      <c r="P1489" s="244" t="s">
        <v>7</v>
      </c>
      <c r="Q1489" s="245"/>
      <c r="R1489" s="123"/>
      <c r="S1489" s="242" t="s">
        <v>34</v>
      </c>
      <c r="T1489" s="243"/>
      <c r="U1489" s="244" t="s">
        <v>35</v>
      </c>
      <c r="V1489" s="245"/>
      <c r="W1489" s="123"/>
      <c r="X1489" s="242" t="s">
        <v>47</v>
      </c>
      <c r="Y1489" s="243"/>
      <c r="Z1489" s="244" t="s">
        <v>48</v>
      </c>
      <c r="AA1489" s="245"/>
      <c r="AB1489" s="127"/>
      <c r="AC1489" s="242" t="s">
        <v>63</v>
      </c>
      <c r="AD1489" s="243"/>
      <c r="AE1489" s="244" t="s">
        <v>8</v>
      </c>
      <c r="AF1489" s="245"/>
      <c r="AG1489" s="123"/>
      <c r="AH1489" s="242" t="s">
        <v>78</v>
      </c>
      <c r="AI1489" s="243"/>
      <c r="AJ1489" s="244" t="s">
        <v>79</v>
      </c>
      <c r="AK1489" s="245"/>
      <c r="AL1489" s="127"/>
      <c r="AM1489" s="242" t="s">
        <v>67</v>
      </c>
      <c r="AN1489" s="243"/>
      <c r="AO1489" s="244" t="s">
        <v>66</v>
      </c>
      <c r="AP1489" s="245"/>
      <c r="AQ1489" s="123"/>
      <c r="AR1489" s="242" t="s">
        <v>83</v>
      </c>
      <c r="AS1489" s="243"/>
      <c r="AT1489" s="244" t="s">
        <v>82</v>
      </c>
      <c r="AU1489" s="245"/>
      <c r="AV1489" s="127"/>
      <c r="AW1489" s="242" t="s">
        <v>71</v>
      </c>
      <c r="AX1489" s="243"/>
      <c r="AY1489" s="244" t="s">
        <v>70</v>
      </c>
      <c r="AZ1489" s="245"/>
      <c r="BA1489" s="123"/>
      <c r="BB1489" s="124" t="s">
        <v>87</v>
      </c>
      <c r="BC1489" s="125"/>
      <c r="BD1489" s="122" t="s">
        <v>86</v>
      </c>
      <c r="BE1489" s="126"/>
      <c r="BF1489" s="127"/>
      <c r="BG1489" s="242" t="s">
        <v>74</v>
      </c>
      <c r="BH1489" s="243"/>
      <c r="BI1489" s="244" t="s">
        <v>75</v>
      </c>
      <c r="BJ1489" s="245"/>
      <c r="BK1489" s="123"/>
      <c r="BL1489" s="242" t="s">
        <v>91</v>
      </c>
      <c r="BM1489" s="243"/>
      <c r="BN1489" s="244" t="s">
        <v>90</v>
      </c>
      <c r="BO1489" s="245"/>
      <c r="BP1489" s="123"/>
      <c r="BQ1489" s="35" t="s">
        <v>166</v>
      </c>
      <c r="BS1489" s="66" t="s">
        <v>121</v>
      </c>
      <c r="BT1489" s="65"/>
      <c r="BU1489" s="28"/>
      <c r="BV1489" s="28"/>
      <c r="BW1489" s="28"/>
      <c r="BX1489" s="28"/>
    </row>
    <row r="1490" spans="2:76" ht="18.649999999999999" customHeight="1" thickTop="1" thickBot="1">
      <c r="D1490" s="15">
        <v>0</v>
      </c>
      <c r="E1490" s="145">
        <f t="shared" ref="E1490" si="14870">(1/$E$8)*SIN($B1487*$F$8)</f>
        <v>0.32779252224789718</v>
      </c>
      <c r="F1490" s="15">
        <f t="shared" ref="F1490" si="14871">COS($F$8*$B1487)</f>
        <v>0.18157246824685841</v>
      </c>
      <c r="G1490" s="37">
        <v>0</v>
      </c>
      <c r="I1490" s="21">
        <v>0</v>
      </c>
      <c r="J1490" s="24">
        <f t="shared" ref="J1490" si="14872">(TAN($K$8*$B1487))/$J$8</f>
        <v>0.22160730032660297</v>
      </c>
      <c r="K1490" s="22">
        <v>1</v>
      </c>
      <c r="L1490" s="23">
        <v>0</v>
      </c>
      <c r="N1490" s="21">
        <f t="shared" ref="N1490" si="14873">D1490*I1487+F1490*I1490-E1490*J1487-G1490*J1490</f>
        <v>0</v>
      </c>
      <c r="O1490" s="24">
        <f t="shared" ref="O1490" si="14874">(D1490*J1487+E1490*I1487+F1490*J1490+G1490*I1490)</f>
        <v>0.36803030674972131</v>
      </c>
      <c r="P1490" s="22">
        <f t="shared" ref="P1490" si="14875">D1490*K1487+F1490*K1490-E1490*L1487-G1490*L1490</f>
        <v>0.18157246824685841</v>
      </c>
      <c r="Q1490" s="23">
        <f t="shared" ref="Q1490" si="14876">(D1490*L1487+E1490*K1487+F1490*L1490+G1490*K1490)</f>
        <v>0</v>
      </c>
      <c r="S1490" s="15">
        <v>0</v>
      </c>
      <c r="T1490" s="145">
        <f t="shared" ref="T1490" si="14877">(1/$T$8)*SIN($B1487*$U$8)</f>
        <v>0.2195350387475439</v>
      </c>
      <c r="U1490" s="15">
        <f t="shared" ref="U1490" si="14878">COS($U$8*$B1487)</f>
        <v>-0.75248873802803817</v>
      </c>
      <c r="V1490" s="37">
        <v>0</v>
      </c>
      <c r="X1490" s="21">
        <f t="shared" ref="X1490" si="14879">N1490*S1487+P1490*S1490-O1490*T1487-Q1490*T1490</f>
        <v>0</v>
      </c>
      <c r="Y1490" s="24">
        <f t="shared" ref="Y1490" si="14880">(N1490*T1487+O1490*S1487+P1490*T1490+Q1490*S1490)</f>
        <v>-0.23707714223010834</v>
      </c>
      <c r="Z1490" s="22">
        <f t="shared" ref="Z1490" si="14881">N1490*U1487+P1490*U1490-O1490*V1487-Q1490*V1490</f>
        <v>-0.86379116636484943</v>
      </c>
      <c r="AA1490" s="23">
        <f t="shared" ref="AA1490" si="14882">(N1490*V1487+O1490*U1487+P1490*V1490+Q1490*U1490)</f>
        <v>0</v>
      </c>
      <c r="AB1490" s="8"/>
      <c r="AC1490" s="21">
        <v>0</v>
      </c>
      <c r="AD1490" s="24">
        <f t="shared" ref="AD1490" si="14883">(TAN($AE$8*$B1487))/$AD$8</f>
        <v>0.60200015340186341</v>
      </c>
      <c r="AE1490" s="22">
        <v>1</v>
      </c>
      <c r="AF1490" s="23">
        <v>0</v>
      </c>
      <c r="AH1490" s="21">
        <f t="shared" ref="AH1490" si="14884">X1490*AC1487+Z1490*AC1490-Y1490*AD1487-AA1490*AD1490</f>
        <v>0</v>
      </c>
      <c r="AI1490" s="24">
        <f t="shared" ref="AI1490" si="14885">(X1490*AD1487+Y1490*AC1487+Z1490*AD1490+AA1490*AC1490)</f>
        <v>-0.75707955688892226</v>
      </c>
      <c r="AJ1490" s="22">
        <f t="shared" ref="AJ1490" si="14886">X1490*AE1487+Z1490*AE1490-Y1490*AF1487-AA1490*AF1490</f>
        <v>-0.86379116636484943</v>
      </c>
      <c r="AK1490" s="23">
        <f t="shared" ref="AK1490" si="14887">(X1490*AF1487+Y1490*AE1487+Z1490*AF1490+AA1490*AE1490)</f>
        <v>0</v>
      </c>
      <c r="AL1490" s="8"/>
      <c r="AM1490" s="15">
        <v>0</v>
      </c>
      <c r="AN1490" s="85">
        <f t="shared" ref="AN1490" si="14888">(1/$AN$8)*SIN($B1487*$AO$8)</f>
        <v>0.2195350387475439</v>
      </c>
      <c r="AO1490" s="25">
        <f t="shared" ref="AO1490" si="14889">COS($AO$8*$B1487)</f>
        <v>-0.75248873802803817</v>
      </c>
      <c r="AP1490" s="37">
        <v>0</v>
      </c>
      <c r="AR1490" s="21">
        <f t="shared" ref="AR1490" si="14890">AH1490*AM1487+AJ1490*AM1490-AI1490*AN1487-AK1490*AN1490</f>
        <v>0</v>
      </c>
      <c r="AS1490" s="24">
        <f t="shared" ref="AS1490" si="14891">(AH1490*AN1487+AI1490*AM1487+AJ1490*AN1490+AK1490*AM1490)</f>
        <v>0.3800614131724781</v>
      </c>
      <c r="AT1490" s="22">
        <f t="shared" ref="AT1490" si="14892">AH1490*AO1487+AJ1490*AO1490-AI1490*AP1487-AK1490*AP1490</f>
        <v>2.1458425334068991</v>
      </c>
      <c r="AU1490" s="23">
        <f t="shared" ref="AU1490" si="14893">(AH1490*AP1487+AI1490*AO1487+AJ1490*AP1490+AK1490*AO1490)</f>
        <v>0</v>
      </c>
      <c r="AV1490" s="8"/>
      <c r="AW1490" s="21">
        <v>0</v>
      </c>
      <c r="AX1490" s="24">
        <f t="shared" ref="AX1490" si="14894">(TAN($AY$8*$B1487))/$AX$8</f>
        <v>0.22160730032660297</v>
      </c>
      <c r="AY1490" s="22">
        <v>1</v>
      </c>
      <c r="AZ1490" s="23">
        <v>0</v>
      </c>
      <c r="BB1490" s="21">
        <f t="shared" ref="BB1490" si="14895">AR1490*AW1487+AT1490*AW1490-AS1490*AX1487-AU1490*AX1490</f>
        <v>0</v>
      </c>
      <c r="BC1490" s="24">
        <f t="shared" ref="BC1490" si="14896">(AR1490*AX1487+AS1490*AW1487+AT1490*AX1490+AU1490*AW1490)</f>
        <v>0.85559578392677937</v>
      </c>
      <c r="BD1490" s="22">
        <f t="shared" ref="BD1490" si="14897">AR1490*AY1487+AT1490*AY1490-AS1490*AZ1487-AU1490*AZ1490</f>
        <v>2.1458425334068991</v>
      </c>
      <c r="BE1490" s="23">
        <f t="shared" ref="BE1490" si="14898">(AR1490*AZ1487+AS1490*AY1487+AT1490*AZ1490+AU1490*AY1490)</f>
        <v>0</v>
      </c>
      <c r="BF1490" s="8"/>
      <c r="BG1490" s="15">
        <v>0</v>
      </c>
      <c r="BH1490" s="85">
        <f t="shared" ref="BH1490" si="14899">(1/$BH$8)*SIN($B1487*$BI$8)</f>
        <v>0.32779523749665085</v>
      </c>
      <c r="BI1490" s="25">
        <f t="shared" ref="BI1490" si="14900">COS($BI$8*$B1487)</f>
        <v>0.18152834619041761</v>
      </c>
      <c r="BJ1490" s="37">
        <v>0</v>
      </c>
      <c r="BL1490" s="21">
        <f t="shared" ref="BL1490" si="14901">BB1490*BG1487+BD1490*BG1490-BC1490*BH1487-BE1490*BH1490</f>
        <v>0</v>
      </c>
      <c r="BM1490" s="24">
        <f t="shared" ref="BM1490" si="14902">(BB1490*BH1487+BC1490*BG1487+BD1490*BH1490+BE1490*BG1490)</f>
        <v>0.85871185053225163</v>
      </c>
      <c r="BN1490" s="22">
        <f t="shared" ref="BN1490" si="14903">BB1490*BI1487+BD1490*BI1490-BC1490*BJ1487-BE1490*BJ1490</f>
        <v>-2.1346107624662962</v>
      </c>
      <c r="BO1490" s="23">
        <f t="shared" ref="BO1490" si="14904">(BB1490*BJ1487+BC1490*BI1487+BD1490*BJ1490+BE1490*BI1490)</f>
        <v>0</v>
      </c>
      <c r="BQ1490" s="38">
        <f t="shared" ref="BQ1490" si="14905">(180/PI())*ATAN(-1*(($BL$8*BM1487+BO1487+$BL$8*BM1490+BO1490)/($BL$8*BL1487+BN1487+$BL$8*BL1490+BN1490)))</f>
        <v>-37.557705300072222</v>
      </c>
      <c r="BS1490" s="67">
        <f t="shared" ref="BS1490" si="14906">20*LOG(((($BL$8*BL1487+BN1487-$BL$8*BL1490-BN1490)^2+($BL$8*BM1487+BO1487-$BL$8*BM1490-BO1490)^2)/(($BL$8*BL1487+BN1487+$BL$8*BL1490+BN1490)^2+($BL$8*BM1487+BO1487+$BL$8*BM1490+BO1490)^2))^0.5)</f>
        <v>-0.64457683434773982</v>
      </c>
      <c r="BT1490" s="65"/>
      <c r="BU1490" s="28"/>
      <c r="BV1490" s="28"/>
      <c r="BW1490" s="28"/>
      <c r="BX1490" s="28"/>
    </row>
    <row r="1491" spans="2:76" ht="18.649999999999999" customHeight="1">
      <c r="BS1491" s="32"/>
    </row>
    <row r="1492" spans="2:76" ht="18.649999999999999" customHeight="1" thickBot="1">
      <c r="D1492" s="8"/>
      <c r="E1492" s="8" t="s">
        <v>93</v>
      </c>
      <c r="F1492" s="8"/>
      <c r="G1492" s="8"/>
      <c r="H1492" s="8"/>
      <c r="I1492" s="8"/>
      <c r="J1492" s="8" t="s">
        <v>94</v>
      </c>
      <c r="K1492" s="8"/>
      <c r="L1492" s="8"/>
      <c r="M1492" s="8"/>
      <c r="N1492" s="8"/>
      <c r="O1492" s="8" t="s">
        <v>95</v>
      </c>
      <c r="P1492" s="8"/>
      <c r="Q1492" s="8"/>
      <c r="R1492" s="8"/>
      <c r="S1492" s="8"/>
      <c r="T1492" s="8" t="s">
        <v>96</v>
      </c>
      <c r="U1492" s="8"/>
      <c r="V1492" s="8"/>
      <c r="W1492" s="8"/>
      <c r="X1492" s="8"/>
      <c r="Y1492" s="8" t="s">
        <v>97</v>
      </c>
      <c r="Z1492" s="8"/>
      <c r="AA1492" s="8"/>
      <c r="AB1492" s="8"/>
      <c r="AC1492" s="8"/>
      <c r="AD1492" s="8" t="s">
        <v>98</v>
      </c>
      <c r="AE1492" s="8"/>
      <c r="AF1492" s="8"/>
      <c r="AG1492" s="8"/>
      <c r="AH1492" s="8"/>
      <c r="AI1492" s="8" t="s">
        <v>99</v>
      </c>
      <c r="AJ1492" s="8"/>
      <c r="AK1492" s="8"/>
      <c r="AL1492" s="8"/>
      <c r="AM1492" s="8"/>
      <c r="AN1492" s="8" t="s">
        <v>96</v>
      </c>
      <c r="AO1492" s="8"/>
      <c r="AP1492" s="8"/>
      <c r="AQ1492" s="8"/>
      <c r="AR1492" s="8"/>
      <c r="AS1492" s="8" t="s">
        <v>100</v>
      </c>
      <c r="AT1492" s="8"/>
      <c r="AU1492" s="8"/>
      <c r="AV1492" s="8"/>
      <c r="AW1492" s="8"/>
      <c r="AX1492" s="8" t="s">
        <v>94</v>
      </c>
      <c r="AY1492" s="8"/>
      <c r="AZ1492" s="8"/>
      <c r="BA1492" s="8"/>
      <c r="BB1492" s="8"/>
      <c r="BC1492" s="8" t="s">
        <v>101</v>
      </c>
      <c r="BD1492" s="8"/>
      <c r="BE1492" s="8"/>
      <c r="BF1492" s="8"/>
      <c r="BG1492" s="8"/>
      <c r="BH1492" s="8" t="s">
        <v>96</v>
      </c>
      <c r="BI1492" s="8"/>
      <c r="BJ1492" s="8"/>
      <c r="BK1492" s="8"/>
      <c r="BL1492" s="8"/>
      <c r="BM1492" s="8" t="s">
        <v>102</v>
      </c>
      <c r="BN1492" s="8"/>
      <c r="BO1492" s="8"/>
      <c r="BP1492" s="8"/>
    </row>
    <row r="1493" spans="2:76" ht="18.649999999999999" customHeight="1" thickBot="1">
      <c r="B1493" s="16"/>
      <c r="D1493" s="250" t="s">
        <v>22</v>
      </c>
      <c r="E1493" s="251"/>
      <c r="F1493" s="252" t="s">
        <v>23</v>
      </c>
      <c r="G1493" s="253"/>
      <c r="H1493" s="123"/>
      <c r="I1493" s="242" t="s">
        <v>1</v>
      </c>
      <c r="J1493" s="243"/>
      <c r="K1493" s="244" t="s">
        <v>2</v>
      </c>
      <c r="L1493" s="245"/>
      <c r="M1493" s="123"/>
      <c r="N1493" s="242" t="s">
        <v>43</v>
      </c>
      <c r="O1493" s="243"/>
      <c r="P1493" s="244" t="s">
        <v>44</v>
      </c>
      <c r="Q1493" s="245"/>
      <c r="R1493" s="123"/>
      <c r="S1493" s="242" t="s">
        <v>32</v>
      </c>
      <c r="T1493" s="243"/>
      <c r="U1493" s="244" t="s">
        <v>33</v>
      </c>
      <c r="V1493" s="245"/>
      <c r="W1493" s="123"/>
      <c r="X1493" s="242" t="s">
        <v>45</v>
      </c>
      <c r="Y1493" s="243"/>
      <c r="Z1493" s="244" t="s">
        <v>46</v>
      </c>
      <c r="AA1493" s="245"/>
      <c r="AB1493" s="127"/>
      <c r="AC1493" s="242" t="s">
        <v>62</v>
      </c>
      <c r="AD1493" s="243"/>
      <c r="AE1493" s="244" t="s">
        <v>3</v>
      </c>
      <c r="AF1493" s="245"/>
      <c r="AG1493" s="123"/>
      <c r="AH1493" s="242" t="s">
        <v>76</v>
      </c>
      <c r="AI1493" s="243"/>
      <c r="AJ1493" s="244" t="s">
        <v>77</v>
      </c>
      <c r="AK1493" s="245"/>
      <c r="AL1493" s="127"/>
      <c r="AM1493" s="242" t="s">
        <v>64</v>
      </c>
      <c r="AN1493" s="243"/>
      <c r="AO1493" s="244" t="s">
        <v>65</v>
      </c>
      <c r="AP1493" s="245"/>
      <c r="AQ1493" s="123"/>
      <c r="AR1493" s="242" t="s">
        <v>80</v>
      </c>
      <c r="AS1493" s="243"/>
      <c r="AT1493" s="244" t="s">
        <v>81</v>
      </c>
      <c r="AU1493" s="245"/>
      <c r="AV1493" s="127"/>
      <c r="AW1493" s="242" t="s">
        <v>68</v>
      </c>
      <c r="AX1493" s="243"/>
      <c r="AY1493" s="244" t="s">
        <v>69</v>
      </c>
      <c r="AZ1493" s="245"/>
      <c r="BA1493" s="123"/>
      <c r="BB1493" s="246" t="s">
        <v>84</v>
      </c>
      <c r="BC1493" s="247"/>
      <c r="BD1493" s="248" t="s">
        <v>85</v>
      </c>
      <c r="BE1493" s="249"/>
      <c r="BF1493" s="127"/>
      <c r="BG1493" s="242" t="s">
        <v>72</v>
      </c>
      <c r="BH1493" s="243"/>
      <c r="BI1493" s="244" t="s">
        <v>73</v>
      </c>
      <c r="BJ1493" s="245"/>
      <c r="BK1493" s="123"/>
      <c r="BL1493" s="242" t="s">
        <v>88</v>
      </c>
      <c r="BM1493" s="243"/>
      <c r="BN1493" s="244" t="s">
        <v>89</v>
      </c>
      <c r="BO1493" s="245"/>
      <c r="BP1493" s="123"/>
      <c r="BQ1493" s="19" t="s">
        <v>165</v>
      </c>
      <c r="BS1493" s="63" t="s">
        <v>120</v>
      </c>
      <c r="BT1493" s="4"/>
      <c r="BU1493" s="28"/>
      <c r="BV1493" s="28"/>
      <c r="BW1493" s="28"/>
      <c r="BX1493" s="28"/>
    </row>
    <row r="1494" spans="2:76" ht="18.649999999999999" customHeight="1" thickTop="1" thickBot="1">
      <c r="B1494" s="39">
        <v>4.2</v>
      </c>
      <c r="D1494" s="25">
        <f t="shared" ref="D1494" si="14907">COS($F$8*$B1494)</f>
        <v>0.17503676159584117</v>
      </c>
      <c r="E1494" s="26">
        <v>0</v>
      </c>
      <c r="F1494" s="10">
        <v>0</v>
      </c>
      <c r="G1494" s="85">
        <f t="shared" ref="G1494" si="14908">$E$8*SIN($B1494*$F$8)</f>
        <v>2.9536856956708117</v>
      </c>
      <c r="I1494" s="21">
        <v>1</v>
      </c>
      <c r="J1494" s="24">
        <v>0</v>
      </c>
      <c r="K1494" s="22">
        <v>0</v>
      </c>
      <c r="L1494" s="23">
        <v>0</v>
      </c>
      <c r="N1494" s="21">
        <f t="shared" ref="N1494" si="14909">D1494*I1494+F1494*I1497-E1494*J1494-G1494*J1497</f>
        <v>-0.54782879834611908</v>
      </c>
      <c r="O1494" s="24">
        <f t="shared" ref="O1494" si="14910">(D1494*J1494+E1494*I1494+F1494*J1497+G1494*I1497)</f>
        <v>0</v>
      </c>
      <c r="P1494" s="22">
        <f t="shared" ref="P1494" si="14911">D1494*K1494+F1494*K1497-E1494*L1494-G1494*L1497</f>
        <v>0</v>
      </c>
      <c r="Q1494" s="23">
        <f t="shared" ref="Q1494" si="14912">(D1494*L1494+E1494*K1494+F1494*L1497+G1494*K1497)</f>
        <v>2.9536856956708117</v>
      </c>
      <c r="S1494" s="25">
        <f t="shared" ref="S1494" si="14913">COS($U$8*$B1494)</f>
        <v>-0.76007225295950476</v>
      </c>
      <c r="T1494" s="26">
        <v>0</v>
      </c>
      <c r="U1494" s="10">
        <v>0</v>
      </c>
      <c r="V1494" s="85">
        <f t="shared" ref="V1494" si="14914">$T$8*SIN($B1494*$U$8)</f>
        <v>1.9495157174358875</v>
      </c>
      <c r="X1494" s="21">
        <f t="shared" ref="X1494" si="14915">N1494*S1494+P1494*S1497-O1494*T1494-Q1494*T1497</f>
        <v>-0.22341682968005605</v>
      </c>
      <c r="Y1494" s="24">
        <f t="shared" ref="Y1494" si="14916">(N1494*T1494+O1494*S1494+P1494*T1497+Q1494*S1497)</f>
        <v>0</v>
      </c>
      <c r="Z1494" s="22">
        <f t="shared" ref="Z1494" si="14917">N1494*U1494+P1494*U1497-O1494*V1494-Q1494*V1497</f>
        <v>0</v>
      </c>
      <c r="AA1494" s="23">
        <f t="shared" ref="AA1494" si="14918">(N1494*V1494+O1494*U1494+P1494*V1497+Q1494*U1497)</f>
        <v>-3.3130153940825506</v>
      </c>
      <c r="AB1494" s="8"/>
      <c r="AC1494" s="21">
        <v>1</v>
      </c>
      <c r="AD1494" s="24">
        <v>0</v>
      </c>
      <c r="AE1494" s="22">
        <v>0</v>
      </c>
      <c r="AF1494" s="23">
        <v>0</v>
      </c>
      <c r="AH1494" s="21">
        <f t="shared" ref="AH1494" si="14919">X1494*AC1494+Z1494*AC1497-Y1494*AD1494-AA1494*AD1497</f>
        <v>1.866117858270302</v>
      </c>
      <c r="AI1494" s="24">
        <f t="shared" ref="AI1494" si="14920">(X1494*AD1494+Y1494*AC1494+Z1494*AD1497+AA1494*AC1497)</f>
        <v>0</v>
      </c>
      <c r="AJ1494" s="22">
        <f t="shared" ref="AJ1494" si="14921">X1494*AE1494+Z1494*AE1497-Y1494*AF1494-AA1494*AF1497</f>
        <v>0</v>
      </c>
      <c r="AK1494" s="23">
        <f t="shared" ref="AK1494" si="14922">(X1494*AF1494+Y1494*AE1494+Z1494*AF1497+AA1494*AE1497)</f>
        <v>-3.3130153940825506</v>
      </c>
      <c r="AL1494" s="8"/>
      <c r="AM1494" s="25">
        <f t="shared" ref="AM1494" si="14923">COS($AO$8*$B1494)</f>
        <v>-0.76007225295950476</v>
      </c>
      <c r="AN1494" s="26">
        <v>0</v>
      </c>
      <c r="AO1494" s="10">
        <v>0</v>
      </c>
      <c r="AP1494" s="85">
        <f t="shared" ref="AP1494" si="14924">$AN$8*SIN($B1494*$AO$8)</f>
        <v>1.9495157174358875</v>
      </c>
      <c r="AR1494" s="21">
        <f t="shared" ref="AR1494" si="14925">AH1494*AM1494+AJ1494*AM1497-AI1494*AN1494-AK1494*AN1497</f>
        <v>-0.70074267339336493</v>
      </c>
      <c r="AS1494" s="24">
        <f t="shared" ref="AS1494" si="14926">(AH1494*AN1494+AI1494*AM1494+AJ1494*AN1497+AK1494*AM1497)</f>
        <v>0</v>
      </c>
      <c r="AT1494" s="22">
        <f t="shared" ref="AT1494" si="14927">AH1494*AO1494+AJ1494*AO1497-AI1494*AP1494-AK1494*AP1497</f>
        <v>0</v>
      </c>
      <c r="AU1494" s="23">
        <f t="shared" ref="AU1494" si="14928">(AH1494*AP1494+AI1494*AO1494+AJ1494*AP1497+AK1494*AO1497)</f>
        <v>6.1561571699555948</v>
      </c>
      <c r="AV1494" s="8"/>
      <c r="AW1494" s="21">
        <v>1</v>
      </c>
      <c r="AX1494" s="24">
        <v>0</v>
      </c>
      <c r="AY1494" s="22">
        <v>0</v>
      </c>
      <c r="AZ1494" s="23">
        <v>0</v>
      </c>
      <c r="BB1494" s="21">
        <f t="shared" ref="BB1494" si="14929">AR1494*AW1494+AT1494*AW1497-AS1494*AX1494-AU1494*AX1497</f>
        <v>-2.2073599841902092</v>
      </c>
      <c r="BC1494" s="24">
        <f t="shared" ref="BC1494" si="14930">(AR1494*AX1494+AS1494*AW1494+AT1494*AX1497+AU1494*AW1497)</f>
        <v>0</v>
      </c>
      <c r="BD1494" s="22">
        <f t="shared" ref="BD1494" si="14931">AR1494*AY1494+AT1494*AY1497-AS1494*AZ1494-AU1494*AZ1497</f>
        <v>0</v>
      </c>
      <c r="BE1494" s="23">
        <f t="shared" ref="BE1494" si="14932">(AR1494*AZ1494+AS1494*AY1494+AT1494*AZ1497+AU1494*AY1497)</f>
        <v>6.1561571699555948</v>
      </c>
      <c r="BF1494" s="8"/>
      <c r="BG1494" s="25">
        <f t="shared" ref="BG1494" si="14933">COS($BI$8*$B1494)</f>
        <v>0.17499237504237047</v>
      </c>
      <c r="BH1494" s="26">
        <v>0</v>
      </c>
      <c r="BI1494" s="10">
        <v>0</v>
      </c>
      <c r="BJ1494" s="85">
        <f t="shared" ref="BJ1494" si="14934">$BH$8*SIN($B1494*$BI$8)</f>
        <v>2.9537093658810227</v>
      </c>
      <c r="BL1494" s="21">
        <f t="shared" ref="BL1494" si="14935">BB1494*BG1494+BD1494*BG1497-BC1494*BH1494-BE1494*BH1497</f>
        <v>-2.4066599540662059</v>
      </c>
      <c r="BM1494" s="24">
        <f t="shared" ref="BM1494" si="14936">(BB1494*BH1494+BC1494*BG1494+BD1494*BH1497+BE1494*BG1497)</f>
        <v>0</v>
      </c>
      <c r="BN1494" s="22">
        <f t="shared" ref="BN1494" si="14937">BB1494*BI1494+BD1494*BI1497-BC1494*BJ1494-BE1494*BJ1497</f>
        <v>0</v>
      </c>
      <c r="BO1494" s="23">
        <f t="shared" ref="BO1494" si="14938">(BB1494*BJ1494+BC1494*BI1494+BD1494*BJ1497+BE1494*BI1497)</f>
        <v>-5.44261929486896</v>
      </c>
      <c r="BQ1494" s="27">
        <f t="shared" ref="BQ1494" si="14939">20*LOG((2*$BL$8)/(($BL$8*BL1494+BN1494+$BL$8*BL1497+BN1497)^2+($BL$8*BM1494+BO1494+$BL$8*BM1497+BO1497)^2)^0.5)</f>
        <v>-10.412195584977868</v>
      </c>
      <c r="BS1494" s="64">
        <f t="shared" ref="BS1494" si="14940">((BL1494^2+BM1494^2)/(BL1497^2+BM1497^2))^0.5</f>
        <v>2.7331342655609476</v>
      </c>
      <c r="BT1494" s="4"/>
      <c r="BU1494" s="28"/>
      <c r="BV1494" s="28"/>
      <c r="BW1494" s="28"/>
      <c r="BX1494" s="28"/>
    </row>
    <row r="1495" spans="2:76" ht="18.649999999999999" customHeight="1" thickBot="1">
      <c r="D1495" s="25"/>
      <c r="E1495" s="10"/>
      <c r="F1495" s="10"/>
      <c r="G1495" s="31"/>
      <c r="I1495" s="29"/>
      <c r="L1495" s="30"/>
      <c r="N1495" s="29"/>
      <c r="Q1495" s="30"/>
      <c r="S1495" s="29"/>
      <c r="V1495" s="30"/>
      <c r="X1495" s="29"/>
      <c r="AA1495" s="30"/>
      <c r="AC1495" s="29"/>
      <c r="AF1495" s="30"/>
      <c r="AH1495" s="29"/>
      <c r="AK1495" s="30"/>
      <c r="AM1495" s="29"/>
      <c r="AP1495" s="30"/>
      <c r="AR1495" s="29"/>
      <c r="AU1495" s="30"/>
      <c r="AW1495" s="29"/>
      <c r="AZ1495" s="30"/>
      <c r="BB1495" s="29"/>
      <c r="BE1495" s="30"/>
      <c r="BG1495" s="29"/>
      <c r="BJ1495" s="30"/>
      <c r="BL1495" s="29"/>
      <c r="BO1495" s="30"/>
      <c r="BS1495" s="65"/>
      <c r="BT1495" s="65"/>
      <c r="BU1495" s="28"/>
      <c r="BV1495" s="28"/>
      <c r="BW1495" s="28"/>
      <c r="BX1495" s="28"/>
    </row>
    <row r="1496" spans="2:76" ht="18.649999999999999" customHeight="1" thickBot="1">
      <c r="D1496" s="254" t="s">
        <v>24</v>
      </c>
      <c r="E1496" s="255"/>
      <c r="F1496" s="256" t="s">
        <v>25</v>
      </c>
      <c r="G1496" s="257"/>
      <c r="H1496" s="123"/>
      <c r="I1496" s="242" t="s">
        <v>4</v>
      </c>
      <c r="J1496" s="243"/>
      <c r="K1496" s="244" t="s">
        <v>5</v>
      </c>
      <c r="L1496" s="245"/>
      <c r="M1496" s="123"/>
      <c r="N1496" s="242" t="s">
        <v>6</v>
      </c>
      <c r="O1496" s="243"/>
      <c r="P1496" s="244" t="s">
        <v>7</v>
      </c>
      <c r="Q1496" s="245"/>
      <c r="R1496" s="123"/>
      <c r="S1496" s="242" t="s">
        <v>34</v>
      </c>
      <c r="T1496" s="243"/>
      <c r="U1496" s="244" t="s">
        <v>35</v>
      </c>
      <c r="V1496" s="245"/>
      <c r="W1496" s="123"/>
      <c r="X1496" s="242" t="s">
        <v>47</v>
      </c>
      <c r="Y1496" s="243"/>
      <c r="Z1496" s="244" t="s">
        <v>48</v>
      </c>
      <c r="AA1496" s="245"/>
      <c r="AB1496" s="127"/>
      <c r="AC1496" s="242" t="s">
        <v>63</v>
      </c>
      <c r="AD1496" s="243"/>
      <c r="AE1496" s="244" t="s">
        <v>8</v>
      </c>
      <c r="AF1496" s="245"/>
      <c r="AG1496" s="123"/>
      <c r="AH1496" s="242" t="s">
        <v>78</v>
      </c>
      <c r="AI1496" s="243"/>
      <c r="AJ1496" s="244" t="s">
        <v>79</v>
      </c>
      <c r="AK1496" s="245"/>
      <c r="AL1496" s="127"/>
      <c r="AM1496" s="242" t="s">
        <v>67</v>
      </c>
      <c r="AN1496" s="243"/>
      <c r="AO1496" s="244" t="s">
        <v>66</v>
      </c>
      <c r="AP1496" s="245"/>
      <c r="AQ1496" s="123"/>
      <c r="AR1496" s="242" t="s">
        <v>83</v>
      </c>
      <c r="AS1496" s="243"/>
      <c r="AT1496" s="244" t="s">
        <v>82</v>
      </c>
      <c r="AU1496" s="245"/>
      <c r="AV1496" s="127"/>
      <c r="AW1496" s="242" t="s">
        <v>71</v>
      </c>
      <c r="AX1496" s="243"/>
      <c r="AY1496" s="244" t="s">
        <v>70</v>
      </c>
      <c r="AZ1496" s="245"/>
      <c r="BA1496" s="123"/>
      <c r="BB1496" s="124" t="s">
        <v>87</v>
      </c>
      <c r="BC1496" s="125"/>
      <c r="BD1496" s="122" t="s">
        <v>86</v>
      </c>
      <c r="BE1496" s="126"/>
      <c r="BF1496" s="127"/>
      <c r="BG1496" s="242" t="s">
        <v>74</v>
      </c>
      <c r="BH1496" s="243"/>
      <c r="BI1496" s="244" t="s">
        <v>75</v>
      </c>
      <c r="BJ1496" s="245"/>
      <c r="BK1496" s="123"/>
      <c r="BL1496" s="242" t="s">
        <v>91</v>
      </c>
      <c r="BM1496" s="243"/>
      <c r="BN1496" s="244" t="s">
        <v>90</v>
      </c>
      <c r="BO1496" s="245"/>
      <c r="BP1496" s="123"/>
      <c r="BQ1496" s="35" t="s">
        <v>166</v>
      </c>
      <c r="BS1496" s="66" t="s">
        <v>121</v>
      </c>
      <c r="BT1496" s="65"/>
      <c r="BU1496" s="28"/>
      <c r="BV1496" s="28"/>
      <c r="BW1496" s="28"/>
      <c r="BX1496" s="28"/>
    </row>
    <row r="1497" spans="2:76" ht="18.649999999999999" customHeight="1" thickTop="1" thickBot="1">
      <c r="D1497" s="15">
        <v>0</v>
      </c>
      <c r="E1497" s="145">
        <f t="shared" ref="E1497" si="14941">(1/$E$8)*SIN($B1494*$F$8)</f>
        <v>0.32818729951897907</v>
      </c>
      <c r="F1497" s="15">
        <f t="shared" ref="F1497" si="14942">COS($F$8*$B1494)</f>
        <v>0.17503676159584117</v>
      </c>
      <c r="G1497" s="37">
        <v>0</v>
      </c>
      <c r="I1497" s="21">
        <v>0</v>
      </c>
      <c r="J1497" s="24">
        <f t="shared" ref="J1497" si="14943">(TAN($K$8*$B1494))/$J$8</f>
        <v>0.24473340579245018</v>
      </c>
      <c r="K1497" s="22">
        <v>1</v>
      </c>
      <c r="L1497" s="23">
        <v>0</v>
      </c>
      <c r="N1497" s="21">
        <f t="shared" ref="N1497" si="14944">D1497*I1494+F1497*I1497-E1497*J1494-G1497*J1497</f>
        <v>0</v>
      </c>
      <c r="O1497" s="24">
        <f t="shared" ref="O1497" si="14945">(D1497*J1494+E1497*I1494+F1497*J1497+G1497*I1497)</f>
        <v>0.37102464232321042</v>
      </c>
      <c r="P1497" s="22">
        <f t="shared" ref="P1497" si="14946">D1497*K1494+F1497*K1497-E1497*L1494-G1497*L1497</f>
        <v>0.17503676159584117</v>
      </c>
      <c r="Q1497" s="23">
        <f t="shared" ref="Q1497" si="14947">(D1497*L1494+E1497*K1494+F1497*L1497+G1497*K1497)</f>
        <v>0</v>
      </c>
      <c r="S1497" s="15">
        <v>0</v>
      </c>
      <c r="T1497" s="145">
        <f t="shared" ref="T1497" si="14948">(1/$T$8)*SIN($B1494*$U$8)</f>
        <v>0.2166128574928764</v>
      </c>
      <c r="U1497" s="15">
        <f t="shared" ref="U1497" si="14949">COS($U$8*$B1494)</f>
        <v>-0.76007225295950476</v>
      </c>
      <c r="V1497" s="37">
        <v>0</v>
      </c>
      <c r="X1497" s="21">
        <f t="shared" ref="X1497" si="14950">N1497*S1494+P1497*S1497-O1497*T1494-Q1497*T1497</f>
        <v>0</v>
      </c>
      <c r="Y1497" s="24">
        <f t="shared" ref="Y1497" si="14951">(N1497*T1494+O1497*S1494+P1497*T1497+Q1497*S1497)</f>
        <v>-0.24409032269852246</v>
      </c>
      <c r="Z1497" s="22">
        <f t="shared" ref="Z1497" si="14952">N1497*U1494+P1497*U1497-O1497*V1494-Q1497*V1497</f>
        <v>-0.85635895750201385</v>
      </c>
      <c r="AA1497" s="23">
        <f t="shared" ref="AA1497" si="14953">(N1497*V1494+O1497*U1494+P1497*V1497+Q1497*U1497)</f>
        <v>0</v>
      </c>
      <c r="AB1497" s="8"/>
      <c r="AC1497" s="21">
        <v>0</v>
      </c>
      <c r="AD1497" s="24">
        <f t="shared" ref="AD1497" si="14954">(TAN($AE$8*$B1494))/$AD$8</f>
        <v>0.63070479288521319</v>
      </c>
      <c r="AE1497" s="22">
        <v>1</v>
      </c>
      <c r="AF1497" s="23">
        <v>0</v>
      </c>
      <c r="AH1497" s="21">
        <f t="shared" ref="AH1497" si="14955">X1497*AC1494+Z1497*AC1497-Y1497*AD1494-AA1497*AD1497</f>
        <v>0</v>
      </c>
      <c r="AI1497" s="24">
        <f t="shared" ref="AI1497" si="14956">(X1497*AD1494+Y1497*AC1494+Z1497*AD1497+AA1497*AC1497)</f>
        <v>-0.78420002162522717</v>
      </c>
      <c r="AJ1497" s="22">
        <f t="shared" ref="AJ1497" si="14957">X1497*AE1494+Z1497*AE1497-Y1497*AF1494-AA1497*AF1497</f>
        <v>-0.85635895750201385</v>
      </c>
      <c r="AK1497" s="23">
        <f t="shared" ref="AK1497" si="14958">(X1497*AF1494+Y1497*AE1494+Z1497*AF1497+AA1497*AE1497)</f>
        <v>0</v>
      </c>
      <c r="AL1497" s="8"/>
      <c r="AM1497" s="15">
        <v>0</v>
      </c>
      <c r="AN1497" s="85">
        <f t="shared" ref="AN1497" si="14959">(1/$AN$8)*SIN($B1494*$AO$8)</f>
        <v>0.2166128574928764</v>
      </c>
      <c r="AO1497" s="25">
        <f t="shared" ref="AO1497" si="14960">COS($AO$8*$B1494)</f>
        <v>-0.76007225295950476</v>
      </c>
      <c r="AP1497" s="37">
        <v>0</v>
      </c>
      <c r="AR1497" s="21">
        <f t="shared" ref="AR1497" si="14961">AH1497*AM1494+AJ1497*AM1497-AI1497*AN1494-AK1497*AN1497</f>
        <v>0</v>
      </c>
      <c r="AS1497" s="24">
        <f t="shared" ref="AS1497" si="14962">(AH1497*AN1494+AI1497*AM1494+AJ1497*AN1497+AK1497*AM1497)</f>
        <v>0.41055031638344686</v>
      </c>
      <c r="AT1497" s="22">
        <f t="shared" ref="AT1497" si="14963">AH1497*AO1494+AJ1497*AO1497-AI1497*AP1494-AK1497*AP1497</f>
        <v>2.1797049499425518</v>
      </c>
      <c r="AU1497" s="23">
        <f t="shared" ref="AU1497" si="14964">(AH1497*AP1494+AI1497*AO1494+AJ1497*AP1497+AK1497*AO1497)</f>
        <v>0</v>
      </c>
      <c r="AV1497" s="8"/>
      <c r="AW1497" s="21">
        <v>0</v>
      </c>
      <c r="AX1497" s="24">
        <f t="shared" ref="AX1497" si="14965">(TAN($AY$8*$B1494))/$AX$8</f>
        <v>0.24473340579245018</v>
      </c>
      <c r="AY1497" s="22">
        <v>1</v>
      </c>
      <c r="AZ1497" s="23">
        <v>0</v>
      </c>
      <c r="BB1497" s="21">
        <f t="shared" ref="BB1497" si="14966">AR1497*AW1494+AT1497*AW1497-AS1497*AX1494-AU1497*AX1497</f>
        <v>0</v>
      </c>
      <c r="BC1497" s="24">
        <f t="shared" ref="BC1497" si="14967">(AR1497*AX1494+AS1497*AW1494+AT1497*AX1497+AU1497*AW1497)</f>
        <v>0.94399693240554972</v>
      </c>
      <c r="BD1497" s="22">
        <f t="shared" ref="BD1497" si="14968">AR1497*AY1494+AT1497*AY1497-AS1497*AZ1494-AU1497*AZ1497</f>
        <v>2.1797049499425518</v>
      </c>
      <c r="BE1497" s="23">
        <f t="shared" ref="BE1497" si="14969">(AR1497*AZ1494+AS1497*AY1494+AT1497*AZ1497+AU1497*AY1497)</f>
        <v>0</v>
      </c>
      <c r="BF1497" s="8"/>
      <c r="BG1497" s="15">
        <v>0</v>
      </c>
      <c r="BH1497" s="85">
        <f t="shared" ref="BH1497" si="14970">(1/$BH$8)*SIN($B1494*$BI$8)</f>
        <v>0.32818992954233583</v>
      </c>
      <c r="BI1497" s="25">
        <f t="shared" ref="BI1497" si="14971">COS($BI$8*$B1494)</f>
        <v>0.17499237504237047</v>
      </c>
      <c r="BJ1497" s="37">
        <v>0</v>
      </c>
      <c r="BL1497" s="21">
        <f t="shared" ref="BL1497" si="14972">BB1497*BG1494+BD1497*BG1497-BC1497*BH1494-BE1497*BH1497</f>
        <v>0</v>
      </c>
      <c r="BM1497" s="24">
        <f t="shared" ref="BM1497" si="14973">(BB1497*BH1494+BC1497*BG1494+BD1497*BH1497+BE1497*BG1497)</f>
        <v>0.88054947917908599</v>
      </c>
      <c r="BN1497" s="22">
        <f t="shared" ref="BN1497" si="14974">BB1497*BI1494+BD1497*BI1497-BC1497*BJ1494-BE1497*BJ1497</f>
        <v>-2.4068608345271687</v>
      </c>
      <c r="BO1497" s="23">
        <f t="shared" ref="BO1497" si="14975">(BB1497*BJ1494+BC1497*BI1494+BD1497*BJ1497+BE1497*BI1497)</f>
        <v>0</v>
      </c>
      <c r="BQ1497" s="38">
        <f t="shared" ref="BQ1497" si="14976">(180/PI())*ATAN(-1*(($BL$8*BM1494+BO1494+$BL$8*BM1497+BO1497)/($BL$8*BL1494+BN1494+$BL$8*BL1497+BN1497)))</f>
        <v>-43.463709939151947</v>
      </c>
      <c r="BS1497" s="67">
        <f t="shared" ref="BS1497" si="14977">20*LOG(((($BL$8*BL1494+BN1494-$BL$8*BL1497-BN1497)^2+($BL$8*BM1494+BO1494-$BL$8*BM1497-BO1497)^2)/(($BL$8*BL1494+BN1494+$BL$8*BL1497+BN1497)^2+($BL$8*BM1494+BO1494+$BL$8*BM1497+BO1497)^2))^0.5)</f>
        <v>-0.4141000162069996</v>
      </c>
      <c r="BT1497" s="65"/>
      <c r="BU1497" s="28"/>
      <c r="BV1497" s="28"/>
      <c r="BW1497" s="28"/>
      <c r="BX1497" s="28"/>
    </row>
    <row r="1498" spans="2:76" ht="18.649999999999999" customHeight="1">
      <c r="BS1498" s="32"/>
    </row>
    <row r="1499" spans="2:76" ht="18.649999999999999" customHeight="1" thickBot="1">
      <c r="D1499" s="8"/>
      <c r="E1499" s="8" t="s">
        <v>93</v>
      </c>
      <c r="F1499" s="8"/>
      <c r="G1499" s="8"/>
      <c r="H1499" s="8"/>
      <c r="I1499" s="8"/>
      <c r="J1499" s="8" t="s">
        <v>94</v>
      </c>
      <c r="K1499" s="8"/>
      <c r="L1499" s="8"/>
      <c r="M1499" s="8"/>
      <c r="N1499" s="8"/>
      <c r="O1499" s="8" t="s">
        <v>95</v>
      </c>
      <c r="P1499" s="8"/>
      <c r="Q1499" s="8"/>
      <c r="R1499" s="8"/>
      <c r="S1499" s="8"/>
      <c r="T1499" s="8" t="s">
        <v>96</v>
      </c>
      <c r="U1499" s="8"/>
      <c r="V1499" s="8"/>
      <c r="W1499" s="8"/>
      <c r="X1499" s="8"/>
      <c r="Y1499" s="8" t="s">
        <v>97</v>
      </c>
      <c r="Z1499" s="8"/>
      <c r="AA1499" s="8"/>
      <c r="AB1499" s="8"/>
      <c r="AC1499" s="8"/>
      <c r="AD1499" s="8" t="s">
        <v>98</v>
      </c>
      <c r="AE1499" s="8"/>
      <c r="AF1499" s="8"/>
      <c r="AG1499" s="8"/>
      <c r="AH1499" s="8"/>
      <c r="AI1499" s="8" t="s">
        <v>99</v>
      </c>
      <c r="AJ1499" s="8"/>
      <c r="AK1499" s="8"/>
      <c r="AL1499" s="8"/>
      <c r="AM1499" s="8"/>
      <c r="AN1499" s="8" t="s">
        <v>96</v>
      </c>
      <c r="AO1499" s="8"/>
      <c r="AP1499" s="8"/>
      <c r="AQ1499" s="8"/>
      <c r="AR1499" s="8"/>
      <c r="AS1499" s="8" t="s">
        <v>100</v>
      </c>
      <c r="AT1499" s="8"/>
      <c r="AU1499" s="8"/>
      <c r="AV1499" s="8"/>
      <c r="AW1499" s="8"/>
      <c r="AX1499" s="8" t="s">
        <v>94</v>
      </c>
      <c r="AY1499" s="8"/>
      <c r="AZ1499" s="8"/>
      <c r="BA1499" s="8"/>
      <c r="BB1499" s="8"/>
      <c r="BC1499" s="8" t="s">
        <v>101</v>
      </c>
      <c r="BD1499" s="8"/>
      <c r="BE1499" s="8"/>
      <c r="BF1499" s="8"/>
      <c r="BG1499" s="8"/>
      <c r="BH1499" s="8" t="s">
        <v>96</v>
      </c>
      <c r="BI1499" s="8"/>
      <c r="BJ1499" s="8"/>
      <c r="BK1499" s="8"/>
      <c r="BL1499" s="8"/>
      <c r="BM1499" s="8" t="s">
        <v>102</v>
      </c>
      <c r="BN1499" s="8"/>
      <c r="BO1499" s="8"/>
      <c r="BP1499" s="8"/>
    </row>
    <row r="1500" spans="2:76" ht="18.649999999999999" customHeight="1" thickBot="1">
      <c r="B1500" s="16"/>
      <c r="D1500" s="250" t="s">
        <v>22</v>
      </c>
      <c r="E1500" s="251"/>
      <c r="F1500" s="252" t="s">
        <v>23</v>
      </c>
      <c r="G1500" s="253"/>
      <c r="H1500" s="123"/>
      <c r="I1500" s="242" t="s">
        <v>1</v>
      </c>
      <c r="J1500" s="243"/>
      <c r="K1500" s="244" t="s">
        <v>2</v>
      </c>
      <c r="L1500" s="245"/>
      <c r="M1500" s="123"/>
      <c r="N1500" s="242" t="s">
        <v>43</v>
      </c>
      <c r="O1500" s="243"/>
      <c r="P1500" s="244" t="s">
        <v>44</v>
      </c>
      <c r="Q1500" s="245"/>
      <c r="R1500" s="123"/>
      <c r="S1500" s="242" t="s">
        <v>32</v>
      </c>
      <c r="T1500" s="243"/>
      <c r="U1500" s="244" t="s">
        <v>33</v>
      </c>
      <c r="V1500" s="245"/>
      <c r="W1500" s="123"/>
      <c r="X1500" s="242" t="s">
        <v>45</v>
      </c>
      <c r="Y1500" s="243"/>
      <c r="Z1500" s="244" t="s">
        <v>46</v>
      </c>
      <c r="AA1500" s="245"/>
      <c r="AB1500" s="127"/>
      <c r="AC1500" s="242" t="s">
        <v>62</v>
      </c>
      <c r="AD1500" s="243"/>
      <c r="AE1500" s="244" t="s">
        <v>3</v>
      </c>
      <c r="AF1500" s="245"/>
      <c r="AG1500" s="123"/>
      <c r="AH1500" s="242" t="s">
        <v>76</v>
      </c>
      <c r="AI1500" s="243"/>
      <c r="AJ1500" s="244" t="s">
        <v>77</v>
      </c>
      <c r="AK1500" s="245"/>
      <c r="AL1500" s="127"/>
      <c r="AM1500" s="242" t="s">
        <v>64</v>
      </c>
      <c r="AN1500" s="243"/>
      <c r="AO1500" s="244" t="s">
        <v>65</v>
      </c>
      <c r="AP1500" s="245"/>
      <c r="AQ1500" s="123"/>
      <c r="AR1500" s="242" t="s">
        <v>80</v>
      </c>
      <c r="AS1500" s="243"/>
      <c r="AT1500" s="244" t="s">
        <v>81</v>
      </c>
      <c r="AU1500" s="245"/>
      <c r="AV1500" s="127"/>
      <c r="AW1500" s="242" t="s">
        <v>68</v>
      </c>
      <c r="AX1500" s="243"/>
      <c r="AY1500" s="244" t="s">
        <v>69</v>
      </c>
      <c r="AZ1500" s="245"/>
      <c r="BA1500" s="123"/>
      <c r="BB1500" s="246" t="s">
        <v>84</v>
      </c>
      <c r="BC1500" s="247"/>
      <c r="BD1500" s="248" t="s">
        <v>85</v>
      </c>
      <c r="BE1500" s="249"/>
      <c r="BF1500" s="127"/>
      <c r="BG1500" s="242" t="s">
        <v>72</v>
      </c>
      <c r="BH1500" s="243"/>
      <c r="BI1500" s="244" t="s">
        <v>73</v>
      </c>
      <c r="BJ1500" s="245"/>
      <c r="BK1500" s="123"/>
      <c r="BL1500" s="242" t="s">
        <v>88</v>
      </c>
      <c r="BM1500" s="243"/>
      <c r="BN1500" s="244" t="s">
        <v>89</v>
      </c>
      <c r="BO1500" s="245"/>
      <c r="BP1500" s="123"/>
      <c r="BQ1500" s="19" t="s">
        <v>165</v>
      </c>
      <c r="BS1500" s="63" t="s">
        <v>120</v>
      </c>
      <c r="BT1500" s="4"/>
      <c r="BU1500" s="28"/>
      <c r="BV1500" s="28"/>
      <c r="BW1500" s="28"/>
      <c r="BX1500" s="28"/>
    </row>
    <row r="1501" spans="2:76" ht="18.649999999999999" customHeight="1" thickTop="1" thickBot="1">
      <c r="B1501" s="39">
        <v>4.22</v>
      </c>
      <c r="D1501" s="25">
        <f t="shared" ref="D1501" si="14978">COS($F$8*$B1501)</f>
        <v>0.16849333265489966</v>
      </c>
      <c r="E1501" s="26">
        <v>0</v>
      </c>
      <c r="F1501" s="10">
        <v>0</v>
      </c>
      <c r="G1501" s="85">
        <f t="shared" ref="G1501" si="14979">$E$8*SIN($B1501*$F$8)</f>
        <v>2.9571083800999935</v>
      </c>
      <c r="I1501" s="21">
        <v>1</v>
      </c>
      <c r="J1501" s="24">
        <v>0</v>
      </c>
      <c r="K1501" s="22">
        <v>0</v>
      </c>
      <c r="L1501" s="23">
        <v>0</v>
      </c>
      <c r="N1501" s="21">
        <f t="shared" ref="N1501" si="14980">D1501*I1501+F1501*I1504-E1501*J1501-G1501*J1504</f>
        <v>-0.62396676211285862</v>
      </c>
      <c r="O1501" s="24">
        <f t="shared" ref="O1501" si="14981">(D1501*J1501+E1501*I1501+F1501*J1504+G1501*I1504)</f>
        <v>0</v>
      </c>
      <c r="P1501" s="22">
        <f t="shared" ref="P1501" si="14982">D1501*K1501+F1501*K1504-E1501*L1501-G1501*L1504</f>
        <v>0</v>
      </c>
      <c r="Q1501" s="23">
        <f t="shared" ref="Q1501" si="14983">(D1501*L1501+E1501*K1501+F1501*L1504+G1501*K1504)</f>
        <v>2.9571083800999935</v>
      </c>
      <c r="S1501" s="25">
        <f t="shared" ref="S1501" si="14984">COS($U$8*$B1501)</f>
        <v>-0.7675536430718255</v>
      </c>
      <c r="T1501" s="26">
        <v>0</v>
      </c>
      <c r="U1501" s="10">
        <v>0</v>
      </c>
      <c r="V1501" s="85">
        <f t="shared" ref="V1501" si="14985">$T$8*SIN($B1501*$U$8)</f>
        <v>1.9229541453358991</v>
      </c>
      <c r="X1501" s="21">
        <f t="shared" ref="X1501" si="14986">N1501*S1501+P1501*S1504-O1501*T1501-Q1501*T1504</f>
        <v>-0.15289246277574525</v>
      </c>
      <c r="Y1501" s="24">
        <f t="shared" ref="Y1501" si="14987">(N1501*T1501+O1501*S1501+P1501*T1504+Q1501*S1504)</f>
        <v>0</v>
      </c>
      <c r="Z1501" s="22">
        <f t="shared" ref="Z1501" si="14988">N1501*U1501+P1501*U1504-O1501*V1501-Q1501*V1504</f>
        <v>0</v>
      </c>
      <c r="AA1501" s="23">
        <f t="shared" ref="AA1501" si="14989">(N1501*V1501+O1501*U1501+P1501*V1504+Q1501*U1504)</f>
        <v>-3.4695987818607148</v>
      </c>
      <c r="AB1501" s="8"/>
      <c r="AC1501" s="21">
        <v>1</v>
      </c>
      <c r="AD1501" s="24">
        <v>0</v>
      </c>
      <c r="AE1501" s="22">
        <v>0</v>
      </c>
      <c r="AF1501" s="23">
        <v>0</v>
      </c>
      <c r="AH1501" s="21">
        <f t="shared" ref="AH1501" si="14990">X1501*AC1501+Z1501*AC1504-Y1501*AD1501-AA1501*AD1504</f>
        <v>2.136494749556197</v>
      </c>
      <c r="AI1501" s="24">
        <f t="shared" ref="AI1501" si="14991">(X1501*AD1501+Y1501*AC1501+Z1501*AD1504+AA1501*AC1504)</f>
        <v>0</v>
      </c>
      <c r="AJ1501" s="22">
        <f t="shared" ref="AJ1501" si="14992">X1501*AE1501+Z1501*AE1504-Y1501*AF1501-AA1501*AF1504</f>
        <v>0</v>
      </c>
      <c r="AK1501" s="23">
        <f t="shared" ref="AK1501" si="14993">(X1501*AF1501+Y1501*AE1501+Z1501*AF1504+AA1501*AE1504)</f>
        <v>-3.4695987818607148</v>
      </c>
      <c r="AL1501" s="8"/>
      <c r="AM1501" s="25">
        <f t="shared" ref="AM1501" si="14994">COS($AO$8*$B1501)</f>
        <v>-0.7675536430718255</v>
      </c>
      <c r="AN1501" s="26">
        <v>0</v>
      </c>
      <c r="AO1501" s="10">
        <v>0</v>
      </c>
      <c r="AP1501" s="85">
        <f t="shared" ref="AP1501" si="14995">$AN$8*SIN($B1501*$AO$8)</f>
        <v>1.9229541453358991</v>
      </c>
      <c r="AR1501" s="21">
        <f t="shared" ref="AR1501" si="14996">AH1501*AM1501+AJ1501*AM1504-AI1501*AN1501-AK1501*AN1504</f>
        <v>-0.89855439951108118</v>
      </c>
      <c r="AS1501" s="24">
        <f t="shared" ref="AS1501" si="14997">(AH1501*AN1501+AI1501*AM1501+AJ1501*AN1504+AK1501*AM1504)</f>
        <v>0</v>
      </c>
      <c r="AT1501" s="22">
        <f t="shared" ref="AT1501" si="14998">AH1501*AO1501+AJ1501*AO1504-AI1501*AP1501-AK1501*AP1504</f>
        <v>0</v>
      </c>
      <c r="AU1501" s="23">
        <f t="shared" ref="AU1501" si="14999">(AH1501*AP1501+AI1501*AO1501+AJ1501*AP1504+AK1501*AO1504)</f>
        <v>6.7714846201622318</v>
      </c>
      <c r="AV1501" s="8"/>
      <c r="AW1501" s="21">
        <v>1</v>
      </c>
      <c r="AX1501" s="24">
        <v>0</v>
      </c>
      <c r="AY1501" s="22">
        <v>0</v>
      </c>
      <c r="AZ1501" s="23">
        <v>0</v>
      </c>
      <c r="BB1501" s="21">
        <f t="shared" ref="BB1501" si="15000">AR1501*AW1501+AT1501*AW1504-AS1501*AX1501-AU1501*AX1504</f>
        <v>-2.7132093441603287</v>
      </c>
      <c r="BC1501" s="24">
        <f t="shared" ref="BC1501" si="15001">(AR1501*AX1501+AS1501*AW1501+AT1501*AX1504+AU1501*AW1504)</f>
        <v>0</v>
      </c>
      <c r="BD1501" s="22">
        <f t="shared" ref="BD1501" si="15002">AR1501*AY1501+AT1501*AY1504-AS1501*AZ1501-AU1501*AZ1504</f>
        <v>0</v>
      </c>
      <c r="BE1501" s="23">
        <f t="shared" ref="BE1501" si="15003">(AR1501*AZ1501+AS1501*AY1501+AT1501*AZ1504+AU1501*AY1504)</f>
        <v>6.7714846201622318</v>
      </c>
      <c r="BF1501" s="8"/>
      <c r="BG1501" s="25">
        <f t="shared" ref="BG1501" si="15004">COS($BI$8*$B1501)</f>
        <v>0.16844868306359337</v>
      </c>
      <c r="BH1501" s="26">
        <v>0</v>
      </c>
      <c r="BI1501" s="10">
        <v>0</v>
      </c>
      <c r="BJ1501" s="85">
        <f t="shared" ref="BJ1501" si="15005">$BH$8*SIN($B1501*$BI$8)</f>
        <v>2.9571312738137392</v>
      </c>
      <c r="BL1501" s="21">
        <f t="shared" ref="BL1501" si="15006">BB1501*BG1501+BD1501*BG1504-BC1501*BH1501-BE1501*BH1504</f>
        <v>-2.6819442009474748</v>
      </c>
      <c r="BM1501" s="24">
        <f t="shared" ref="BM1501" si="15007">(BB1501*BH1501+BC1501*BG1501+BD1501*BH1504+BE1501*BG1504)</f>
        <v>0</v>
      </c>
      <c r="BN1501" s="22">
        <f t="shared" ref="BN1501" si="15008">BB1501*BI1501+BD1501*BI1504-BC1501*BJ1501-BE1501*BJ1504</f>
        <v>0</v>
      </c>
      <c r="BO1501" s="23">
        <f t="shared" ref="BO1501" si="15009">(BB1501*BJ1501+BC1501*BI1501+BD1501*BJ1504+BE1501*BI1504)</f>
        <v>-6.8826685373684677</v>
      </c>
      <c r="BQ1501" s="27">
        <f t="shared" ref="BQ1501" si="15010">20*LOG((2*$BL$8)/(($BL$8*BL1501+BN1501+$BL$8*BL1504+BN1504)^2+($BL$8*BM1501+BO1501+$BL$8*BM1504+BO1504)^2)^0.5)</f>
        <v>-12.079555620919768</v>
      </c>
      <c r="BS1501" s="64">
        <f t="shared" ref="BS1501" si="15011">((BL1501^2+BM1501^2)/(BL1504^2+BM1504^2))^0.5</f>
        <v>2.9804048651936275</v>
      </c>
      <c r="BT1501" s="4"/>
      <c r="BU1501" s="28"/>
      <c r="BV1501" s="28"/>
      <c r="BW1501" s="28"/>
      <c r="BX1501" s="28"/>
    </row>
    <row r="1502" spans="2:76" ht="18.649999999999999" customHeight="1" thickBot="1">
      <c r="D1502" s="25"/>
      <c r="E1502" s="10"/>
      <c r="F1502" s="10"/>
      <c r="G1502" s="31"/>
      <c r="I1502" s="29"/>
      <c r="L1502" s="30"/>
      <c r="N1502" s="29"/>
      <c r="Q1502" s="30"/>
      <c r="S1502" s="29"/>
      <c r="V1502" s="30"/>
      <c r="X1502" s="29"/>
      <c r="AA1502" s="30"/>
      <c r="AC1502" s="29"/>
      <c r="AF1502" s="30"/>
      <c r="AH1502" s="29"/>
      <c r="AK1502" s="30"/>
      <c r="AM1502" s="29"/>
      <c r="AP1502" s="30"/>
      <c r="AR1502" s="29"/>
      <c r="AU1502" s="30"/>
      <c r="AW1502" s="29"/>
      <c r="AZ1502" s="30"/>
      <c r="BB1502" s="29"/>
      <c r="BE1502" s="30"/>
      <c r="BG1502" s="29"/>
      <c r="BJ1502" s="30"/>
      <c r="BL1502" s="29"/>
      <c r="BO1502" s="30"/>
      <c r="BS1502" s="65"/>
      <c r="BT1502" s="65"/>
      <c r="BU1502" s="28"/>
      <c r="BV1502" s="28"/>
      <c r="BW1502" s="28"/>
      <c r="BX1502" s="28"/>
    </row>
    <row r="1503" spans="2:76" ht="18.649999999999999" customHeight="1" thickBot="1">
      <c r="D1503" s="254" t="s">
        <v>24</v>
      </c>
      <c r="E1503" s="255"/>
      <c r="F1503" s="256" t="s">
        <v>25</v>
      </c>
      <c r="G1503" s="257"/>
      <c r="H1503" s="123"/>
      <c r="I1503" s="242" t="s">
        <v>4</v>
      </c>
      <c r="J1503" s="243"/>
      <c r="K1503" s="244" t="s">
        <v>5</v>
      </c>
      <c r="L1503" s="245"/>
      <c r="M1503" s="123"/>
      <c r="N1503" s="242" t="s">
        <v>6</v>
      </c>
      <c r="O1503" s="243"/>
      <c r="P1503" s="244" t="s">
        <v>7</v>
      </c>
      <c r="Q1503" s="245"/>
      <c r="R1503" s="123"/>
      <c r="S1503" s="242" t="s">
        <v>34</v>
      </c>
      <c r="T1503" s="243"/>
      <c r="U1503" s="244" t="s">
        <v>35</v>
      </c>
      <c r="V1503" s="245"/>
      <c r="W1503" s="123"/>
      <c r="X1503" s="242" t="s">
        <v>47</v>
      </c>
      <c r="Y1503" s="243"/>
      <c r="Z1503" s="244" t="s">
        <v>48</v>
      </c>
      <c r="AA1503" s="245"/>
      <c r="AB1503" s="127"/>
      <c r="AC1503" s="242" t="s">
        <v>63</v>
      </c>
      <c r="AD1503" s="243"/>
      <c r="AE1503" s="244" t="s">
        <v>8</v>
      </c>
      <c r="AF1503" s="245"/>
      <c r="AG1503" s="123"/>
      <c r="AH1503" s="242" t="s">
        <v>78</v>
      </c>
      <c r="AI1503" s="243"/>
      <c r="AJ1503" s="244" t="s">
        <v>79</v>
      </c>
      <c r="AK1503" s="245"/>
      <c r="AL1503" s="127"/>
      <c r="AM1503" s="242" t="s">
        <v>67</v>
      </c>
      <c r="AN1503" s="243"/>
      <c r="AO1503" s="244" t="s">
        <v>66</v>
      </c>
      <c r="AP1503" s="245"/>
      <c r="AQ1503" s="123"/>
      <c r="AR1503" s="242" t="s">
        <v>83</v>
      </c>
      <c r="AS1503" s="243"/>
      <c r="AT1503" s="244" t="s">
        <v>82</v>
      </c>
      <c r="AU1503" s="245"/>
      <c r="AV1503" s="127"/>
      <c r="AW1503" s="242" t="s">
        <v>71</v>
      </c>
      <c r="AX1503" s="243"/>
      <c r="AY1503" s="244" t="s">
        <v>70</v>
      </c>
      <c r="AZ1503" s="245"/>
      <c r="BA1503" s="123"/>
      <c r="BB1503" s="124" t="s">
        <v>87</v>
      </c>
      <c r="BC1503" s="125"/>
      <c r="BD1503" s="122" t="s">
        <v>86</v>
      </c>
      <c r="BE1503" s="126"/>
      <c r="BF1503" s="127"/>
      <c r="BG1503" s="242" t="s">
        <v>74</v>
      </c>
      <c r="BH1503" s="243"/>
      <c r="BI1503" s="244" t="s">
        <v>75</v>
      </c>
      <c r="BJ1503" s="245"/>
      <c r="BK1503" s="123"/>
      <c r="BL1503" s="242" t="s">
        <v>91</v>
      </c>
      <c r="BM1503" s="243"/>
      <c r="BN1503" s="244" t="s">
        <v>90</v>
      </c>
      <c r="BO1503" s="245"/>
      <c r="BP1503" s="123"/>
      <c r="BQ1503" s="35" t="s">
        <v>166</v>
      </c>
      <c r="BS1503" s="66" t="s">
        <v>121</v>
      </c>
      <c r="BT1503" s="65"/>
      <c r="BU1503" s="28"/>
      <c r="BV1503" s="28"/>
      <c r="BW1503" s="28"/>
      <c r="BX1503" s="28"/>
    </row>
    <row r="1504" spans="2:76" ht="18.649999999999999" customHeight="1" thickTop="1" thickBot="1">
      <c r="D1504" s="15">
        <v>0</v>
      </c>
      <c r="E1504" s="145">
        <f t="shared" ref="E1504" si="15012">(1/$E$8)*SIN($B1501*$F$8)</f>
        <v>0.32856759778888817</v>
      </c>
      <c r="F1504" s="15">
        <f t="shared" ref="F1504" si="15013">COS($F$8*$B1501)</f>
        <v>0.16849333265489966</v>
      </c>
      <c r="G1504" s="37">
        <v>0</v>
      </c>
      <c r="I1504" s="21">
        <v>0</v>
      </c>
      <c r="J1504" s="24">
        <f t="shared" ref="J1504" si="15014">(TAN($K$8*$B1501))/$J$8</f>
        <v>0.2679847989680248</v>
      </c>
      <c r="K1504" s="22">
        <v>1</v>
      </c>
      <c r="L1504" s="23">
        <v>0</v>
      </c>
      <c r="N1504" s="21">
        <f t="shared" ref="N1504" si="15015">D1504*I1501+F1504*I1504-E1504*J1501-G1504*J1504</f>
        <v>0</v>
      </c>
      <c r="O1504" s="24">
        <f t="shared" ref="O1504" si="15016">(D1504*J1501+E1504*I1501+F1504*J1504+G1504*I1504)</f>
        <v>0.37372124966786396</v>
      </c>
      <c r="P1504" s="22">
        <f t="shared" ref="P1504" si="15017">D1504*K1501+F1504*K1504-E1504*L1501-G1504*L1504</f>
        <v>0.16849333265489966</v>
      </c>
      <c r="Q1504" s="23">
        <f t="shared" ref="Q1504" si="15018">(D1504*L1501+E1504*K1501+F1504*L1504+G1504*K1504)</f>
        <v>0</v>
      </c>
      <c r="S1504" s="15">
        <v>0</v>
      </c>
      <c r="T1504" s="145">
        <f t="shared" ref="T1504" si="15019">(1/$T$8)*SIN($B1501*$U$8)</f>
        <v>0.21366157170398881</v>
      </c>
      <c r="U1504" s="15">
        <f t="shared" ref="U1504" si="15020">COS($U$8*$B1501)</f>
        <v>-0.7675536430718255</v>
      </c>
      <c r="V1504" s="37">
        <v>0</v>
      </c>
      <c r="X1504" s="21">
        <f t="shared" ref="X1504" si="15021">N1504*S1501+P1504*S1504-O1504*T1501-Q1504*T1504</f>
        <v>0</v>
      </c>
      <c r="Y1504" s="24">
        <f t="shared" ref="Y1504" si="15022">(N1504*T1501+O1504*S1501+P1504*T1504+Q1504*S1504)</f>
        <v>-0.25085055639923537</v>
      </c>
      <c r="Z1504" s="22">
        <f t="shared" ref="Z1504" si="15023">N1504*U1501+P1504*U1504-O1504*V1501-Q1504*V1504</f>
        <v>-0.84797649756151272</v>
      </c>
      <c r="AA1504" s="23">
        <f t="shared" ref="AA1504" si="15024">(N1504*V1501+O1504*U1501+P1504*V1504+Q1504*U1504)</f>
        <v>0</v>
      </c>
      <c r="AB1504" s="8"/>
      <c r="AC1504" s="21">
        <v>0</v>
      </c>
      <c r="AD1504" s="24">
        <f t="shared" ref="AD1504" si="15025">(TAN($AE$8*$B1501))/$AD$8</f>
        <v>0.6598420613648488</v>
      </c>
      <c r="AE1504" s="22">
        <v>1</v>
      </c>
      <c r="AF1504" s="23">
        <v>0</v>
      </c>
      <c r="AH1504" s="21">
        <f t="shared" ref="AH1504" si="15026">X1504*AC1501+Z1504*AC1504-Y1504*AD1501-AA1504*AD1504</f>
        <v>0</v>
      </c>
      <c r="AI1504" s="24">
        <f t="shared" ref="AI1504" si="15027">(X1504*AD1501+Y1504*AC1501+Z1504*AD1504+AA1504*AC1504)</f>
        <v>-0.81038111653916856</v>
      </c>
      <c r="AJ1504" s="22">
        <f t="shared" ref="AJ1504" si="15028">X1504*AE1501+Z1504*AE1504-Y1504*AF1501-AA1504*AF1504</f>
        <v>-0.84797649756151272</v>
      </c>
      <c r="AK1504" s="23">
        <f t="shared" ref="AK1504" si="15029">(X1504*AF1501+Y1504*AE1501+Z1504*AF1504+AA1504*AE1504)</f>
        <v>0</v>
      </c>
      <c r="AL1504" s="8"/>
      <c r="AM1504" s="15">
        <v>0</v>
      </c>
      <c r="AN1504" s="85">
        <f t="shared" ref="AN1504" si="15030">(1/$AN$8)*SIN($B1501*$AO$8)</f>
        <v>0.21366157170398881</v>
      </c>
      <c r="AO1504" s="25">
        <f t="shared" ref="AO1504" si="15031">COS($AO$8*$B1501)</f>
        <v>-0.7675536430718255</v>
      </c>
      <c r="AP1504" s="37">
        <v>0</v>
      </c>
      <c r="AR1504" s="21">
        <f t="shared" ref="AR1504" si="15032">AH1504*AM1501+AJ1504*AM1504-AI1504*AN1501-AK1504*AN1504</f>
        <v>0</v>
      </c>
      <c r="AS1504" s="24">
        <f t="shared" ref="AS1504" si="15033">(AH1504*AN1501+AI1504*AM1501+AJ1504*AN1504+AK1504*AM1504)</f>
        <v>0.44083098703921597</v>
      </c>
      <c r="AT1504" s="22">
        <f t="shared" ref="AT1504" si="15034">AH1504*AO1501+AJ1504*AO1504-AI1504*AP1501-AK1504*AP1504</f>
        <v>2.2091931772935545</v>
      </c>
      <c r="AU1504" s="23">
        <f t="shared" ref="AU1504" si="15035">(AH1504*AP1501+AI1504*AO1501+AJ1504*AP1504+AK1504*AO1504)</f>
        <v>0</v>
      </c>
      <c r="AV1504" s="8"/>
      <c r="AW1504" s="21">
        <v>0</v>
      </c>
      <c r="AX1504" s="24">
        <f t="shared" ref="AX1504" si="15036">(TAN($AY$8*$B1501))/$AX$8</f>
        <v>0.2679847989680248</v>
      </c>
      <c r="AY1504" s="22">
        <v>1</v>
      </c>
      <c r="AZ1504" s="23">
        <v>0</v>
      </c>
      <c r="BB1504" s="21">
        <f t="shared" ref="BB1504" si="15037">AR1504*AW1501+AT1504*AW1504-AS1504*AX1501-AU1504*AX1504</f>
        <v>0</v>
      </c>
      <c r="BC1504" s="24">
        <f t="shared" ref="BC1504" si="15038">(AR1504*AX1501+AS1504*AW1501+AT1504*AX1504+AU1504*AW1504)</f>
        <v>1.0328611765377611</v>
      </c>
      <c r="BD1504" s="22">
        <f t="shared" ref="BD1504" si="15039">AR1504*AY1501+AT1504*AY1504-AS1504*AZ1501-AU1504*AZ1504</f>
        <v>2.2091931772935545</v>
      </c>
      <c r="BE1504" s="23">
        <f t="shared" ref="BE1504" si="15040">(AR1504*AZ1501+AS1504*AY1501+AT1504*AZ1504+AU1504*AY1504)</f>
        <v>0</v>
      </c>
      <c r="BF1504" s="8"/>
      <c r="BG1504" s="15">
        <v>0</v>
      </c>
      <c r="BH1504" s="85">
        <f t="shared" ref="BH1504" si="15041">(1/$BH$8)*SIN($B1501*$BI$8)</f>
        <v>0.32857014153485992</v>
      </c>
      <c r="BI1504" s="25">
        <f t="shared" ref="BI1504" si="15042">COS($BI$8*$B1501)</f>
        <v>0.16844868306359337</v>
      </c>
      <c r="BJ1504" s="37">
        <v>0</v>
      </c>
      <c r="BL1504" s="21">
        <f t="shared" ref="BL1504" si="15043">BB1504*BG1501+BD1504*BG1504-BC1504*BH1501-BE1504*BH1504</f>
        <v>0</v>
      </c>
      <c r="BM1504" s="24">
        <f t="shared" ref="BM1504" si="15044">(BB1504*BH1501+BC1504*BG1501+BD1504*BH1504+BE1504*BG1504)</f>
        <v>0.89985901991648953</v>
      </c>
      <c r="BN1504" s="22">
        <f t="shared" ref="BN1504" si="15045">BB1504*BI1501+BD1504*BI1504-BC1504*BJ1501-BE1504*BJ1504</f>
        <v>-2.6821704052996922</v>
      </c>
      <c r="BO1504" s="23">
        <f t="shared" ref="BO1504" si="15046">(BB1504*BJ1501+BC1504*BI1501+BD1504*BJ1504+BE1504*BI1504)</f>
        <v>0</v>
      </c>
      <c r="BQ1504" s="38">
        <f t="shared" ref="BQ1504" si="15047">(180/PI())*ATAN(-1*(($BL$8*BM1501+BO1501+$BL$8*BM1504+BO1504)/($BL$8*BL1501+BN1501+$BL$8*BL1504+BN1504)))</f>
        <v>-48.120981478548927</v>
      </c>
      <c r="BS1504" s="67">
        <f t="shared" ref="BS1504" si="15048">20*LOG(((($BL$8*BL1501+BN1501-$BL$8*BL1504-BN1504)^2+($BL$8*BM1501+BO1501-$BL$8*BM1504-BO1504)^2)/(($BL$8*BL1501+BN1501+$BL$8*BL1504+BN1504)^2+($BL$8*BM1501+BO1501+$BL$8*BM1504+BO1504)^2))^0.5)</f>
        <v>-0.27774218736970396</v>
      </c>
      <c r="BT1504" s="65"/>
      <c r="BU1504" s="28"/>
      <c r="BV1504" s="28"/>
      <c r="BW1504" s="28"/>
      <c r="BX1504" s="28"/>
    </row>
    <row r="1505" spans="2:76" ht="18.649999999999999" customHeight="1">
      <c r="BS1505" s="32"/>
    </row>
    <row r="1506" spans="2:76" ht="18.649999999999999" customHeight="1" thickBot="1">
      <c r="D1506" s="8"/>
      <c r="E1506" s="8" t="s">
        <v>93</v>
      </c>
      <c r="F1506" s="8"/>
      <c r="G1506" s="8"/>
      <c r="H1506" s="8"/>
      <c r="I1506" s="8"/>
      <c r="J1506" s="8" t="s">
        <v>94</v>
      </c>
      <c r="K1506" s="8"/>
      <c r="L1506" s="8"/>
      <c r="M1506" s="8"/>
      <c r="N1506" s="8"/>
      <c r="O1506" s="8" t="s">
        <v>95</v>
      </c>
      <c r="P1506" s="8"/>
      <c r="Q1506" s="8"/>
      <c r="R1506" s="8"/>
      <c r="S1506" s="8"/>
      <c r="T1506" s="8" t="s">
        <v>96</v>
      </c>
      <c r="U1506" s="8"/>
      <c r="V1506" s="8"/>
      <c r="W1506" s="8"/>
      <c r="X1506" s="8"/>
      <c r="Y1506" s="8" t="s">
        <v>97</v>
      </c>
      <c r="Z1506" s="8"/>
      <c r="AA1506" s="8"/>
      <c r="AB1506" s="8"/>
      <c r="AC1506" s="8"/>
      <c r="AD1506" s="8" t="s">
        <v>98</v>
      </c>
      <c r="AE1506" s="8"/>
      <c r="AF1506" s="8"/>
      <c r="AG1506" s="8"/>
      <c r="AH1506" s="8"/>
      <c r="AI1506" s="8" t="s">
        <v>99</v>
      </c>
      <c r="AJ1506" s="8"/>
      <c r="AK1506" s="8"/>
      <c r="AL1506" s="8"/>
      <c r="AM1506" s="8"/>
      <c r="AN1506" s="8" t="s">
        <v>96</v>
      </c>
      <c r="AO1506" s="8"/>
      <c r="AP1506" s="8"/>
      <c r="AQ1506" s="8"/>
      <c r="AR1506" s="8"/>
      <c r="AS1506" s="8" t="s">
        <v>100</v>
      </c>
      <c r="AT1506" s="8"/>
      <c r="AU1506" s="8"/>
      <c r="AV1506" s="8"/>
      <c r="AW1506" s="8"/>
      <c r="AX1506" s="8" t="s">
        <v>94</v>
      </c>
      <c r="AY1506" s="8"/>
      <c r="AZ1506" s="8"/>
      <c r="BA1506" s="8"/>
      <c r="BB1506" s="8"/>
      <c r="BC1506" s="8" t="s">
        <v>101</v>
      </c>
      <c r="BD1506" s="8"/>
      <c r="BE1506" s="8"/>
      <c r="BF1506" s="8"/>
      <c r="BG1506" s="8"/>
      <c r="BH1506" s="8" t="s">
        <v>96</v>
      </c>
      <c r="BI1506" s="8"/>
      <c r="BJ1506" s="8"/>
      <c r="BK1506" s="8"/>
      <c r="BL1506" s="8"/>
      <c r="BM1506" s="8" t="s">
        <v>102</v>
      </c>
      <c r="BN1506" s="8"/>
      <c r="BO1506" s="8"/>
      <c r="BP1506" s="8"/>
    </row>
    <row r="1507" spans="2:76" ht="18.649999999999999" customHeight="1" thickBot="1">
      <c r="B1507" s="16"/>
      <c r="D1507" s="250" t="s">
        <v>22</v>
      </c>
      <c r="E1507" s="251"/>
      <c r="F1507" s="252" t="s">
        <v>23</v>
      </c>
      <c r="G1507" s="253"/>
      <c r="H1507" s="123"/>
      <c r="I1507" s="242" t="s">
        <v>1</v>
      </c>
      <c r="J1507" s="243"/>
      <c r="K1507" s="244" t="s">
        <v>2</v>
      </c>
      <c r="L1507" s="245"/>
      <c r="M1507" s="123"/>
      <c r="N1507" s="242" t="s">
        <v>43</v>
      </c>
      <c r="O1507" s="243"/>
      <c r="P1507" s="244" t="s">
        <v>44</v>
      </c>
      <c r="Q1507" s="245"/>
      <c r="R1507" s="123"/>
      <c r="S1507" s="242" t="s">
        <v>32</v>
      </c>
      <c r="T1507" s="243"/>
      <c r="U1507" s="244" t="s">
        <v>33</v>
      </c>
      <c r="V1507" s="245"/>
      <c r="W1507" s="123"/>
      <c r="X1507" s="242" t="s">
        <v>45</v>
      </c>
      <c r="Y1507" s="243"/>
      <c r="Z1507" s="244" t="s">
        <v>46</v>
      </c>
      <c r="AA1507" s="245"/>
      <c r="AB1507" s="127"/>
      <c r="AC1507" s="242" t="s">
        <v>62</v>
      </c>
      <c r="AD1507" s="243"/>
      <c r="AE1507" s="244" t="s">
        <v>3</v>
      </c>
      <c r="AF1507" s="245"/>
      <c r="AG1507" s="123"/>
      <c r="AH1507" s="242" t="s">
        <v>76</v>
      </c>
      <c r="AI1507" s="243"/>
      <c r="AJ1507" s="244" t="s">
        <v>77</v>
      </c>
      <c r="AK1507" s="245"/>
      <c r="AL1507" s="127"/>
      <c r="AM1507" s="242" t="s">
        <v>64</v>
      </c>
      <c r="AN1507" s="243"/>
      <c r="AO1507" s="244" t="s">
        <v>65</v>
      </c>
      <c r="AP1507" s="245"/>
      <c r="AQ1507" s="123"/>
      <c r="AR1507" s="242" t="s">
        <v>80</v>
      </c>
      <c r="AS1507" s="243"/>
      <c r="AT1507" s="244" t="s">
        <v>81</v>
      </c>
      <c r="AU1507" s="245"/>
      <c r="AV1507" s="127"/>
      <c r="AW1507" s="242" t="s">
        <v>68</v>
      </c>
      <c r="AX1507" s="243"/>
      <c r="AY1507" s="244" t="s">
        <v>69</v>
      </c>
      <c r="AZ1507" s="245"/>
      <c r="BA1507" s="123"/>
      <c r="BB1507" s="246" t="s">
        <v>84</v>
      </c>
      <c r="BC1507" s="247"/>
      <c r="BD1507" s="248" t="s">
        <v>85</v>
      </c>
      <c r="BE1507" s="249"/>
      <c r="BF1507" s="127"/>
      <c r="BG1507" s="242" t="s">
        <v>72</v>
      </c>
      <c r="BH1507" s="243"/>
      <c r="BI1507" s="244" t="s">
        <v>73</v>
      </c>
      <c r="BJ1507" s="245"/>
      <c r="BK1507" s="123"/>
      <c r="BL1507" s="242" t="s">
        <v>88</v>
      </c>
      <c r="BM1507" s="243"/>
      <c r="BN1507" s="244" t="s">
        <v>89</v>
      </c>
      <c r="BO1507" s="245"/>
      <c r="BP1507" s="123"/>
      <c r="BQ1507" s="19" t="s">
        <v>165</v>
      </c>
      <c r="BS1507" s="63" t="s">
        <v>120</v>
      </c>
      <c r="BT1507" s="4"/>
      <c r="BU1507" s="28"/>
      <c r="BV1507" s="28"/>
      <c r="BW1507" s="28"/>
      <c r="BX1507" s="28"/>
    </row>
    <row r="1508" spans="2:76" ht="18.649999999999999" customHeight="1" thickTop="1" thickBot="1">
      <c r="B1508" s="39">
        <v>4.24</v>
      </c>
      <c r="D1508" s="25">
        <f t="shared" ref="D1508" si="15049">COS($F$8*$B1508)</f>
        <v>0.16194247010770724</v>
      </c>
      <c r="E1508" s="26">
        <v>0</v>
      </c>
      <c r="F1508" s="10">
        <v>0</v>
      </c>
      <c r="G1508" s="85">
        <f t="shared" ref="G1508" si="15050">$E$8*SIN($B1508*$F$8)</f>
        <v>2.9604006025162759</v>
      </c>
      <c r="I1508" s="21">
        <v>1</v>
      </c>
      <c r="J1508" s="24">
        <v>0</v>
      </c>
      <c r="K1508" s="22">
        <v>0</v>
      </c>
      <c r="L1508" s="23">
        <v>0</v>
      </c>
      <c r="N1508" s="21">
        <f t="shared" ref="N1508" si="15051">D1508*I1508+F1508*I1511-E1508*J1508-G1508*J1511</f>
        <v>-0.70064177409326933</v>
      </c>
      <c r="O1508" s="24">
        <f t="shared" ref="O1508" si="15052">(D1508*J1508+E1508*I1508+F1508*J1511+G1508*I1511)</f>
        <v>0</v>
      </c>
      <c r="P1508" s="22">
        <f t="shared" ref="P1508" si="15053">D1508*K1508+F1508*K1511-E1508*L1508-G1508*L1511</f>
        <v>0</v>
      </c>
      <c r="Q1508" s="23">
        <f t="shared" ref="Q1508" si="15054">(D1508*L1508+E1508*K1508+F1508*L1511+G1508*K1511)</f>
        <v>2.9604006025162759</v>
      </c>
      <c r="S1508" s="25">
        <f t="shared" ref="S1508" si="15055">COS($U$8*$B1508)</f>
        <v>-0.77493190315055027</v>
      </c>
      <c r="T1508" s="26">
        <v>0</v>
      </c>
      <c r="U1508" s="10">
        <v>0</v>
      </c>
      <c r="V1508" s="85">
        <f t="shared" ref="V1508" si="15056">$T$8*SIN($B1508*$U$8)</f>
        <v>1.8961342012935676</v>
      </c>
      <c r="X1508" s="21">
        <f t="shared" ref="X1508" si="15057">N1508*S1508+P1508*S1511-O1508*T1508-Q1508*T1511</f>
        <v>-8.0752206793035297E-2</v>
      </c>
      <c r="Y1508" s="24">
        <f t="shared" ref="Y1508" si="15058">(N1508*T1508+O1508*S1508+P1508*T1511+Q1508*S1511)</f>
        <v>0</v>
      </c>
      <c r="Z1508" s="22">
        <f t="shared" ref="Z1508" si="15059">N1508*U1508+P1508*U1511-O1508*V1508-Q1508*V1511</f>
        <v>0</v>
      </c>
      <c r="AA1508" s="23">
        <f t="shared" ref="AA1508" si="15060">(N1508*V1508+O1508*U1508+P1508*V1511+Q1508*U1511)</f>
        <v>-3.6226197037092227</v>
      </c>
      <c r="AB1508" s="8"/>
      <c r="AC1508" s="21">
        <v>1</v>
      </c>
      <c r="AD1508" s="24">
        <v>0</v>
      </c>
      <c r="AE1508" s="22">
        <v>0</v>
      </c>
      <c r="AF1508" s="23">
        <v>0</v>
      </c>
      <c r="AH1508" s="21">
        <f t="shared" ref="AH1508" si="15061">X1508*AC1508+Z1508*AC1511-Y1508*AD1508-AA1508*AD1511</f>
        <v>2.4168228351135319</v>
      </c>
      <c r="AI1508" s="24">
        <f t="shared" ref="AI1508" si="15062">(X1508*AD1508+Y1508*AC1508+Z1508*AD1511+AA1508*AC1511)</f>
        <v>0</v>
      </c>
      <c r="AJ1508" s="22">
        <f t="shared" ref="AJ1508" si="15063">X1508*AE1508+Z1508*AE1511-Y1508*AF1508-AA1508*AF1511</f>
        <v>0</v>
      </c>
      <c r="AK1508" s="23">
        <f t="shared" ref="AK1508" si="15064">(X1508*AF1508+Y1508*AE1508+Z1508*AF1511+AA1508*AE1511)</f>
        <v>-3.6226197037092227</v>
      </c>
      <c r="AL1508" s="8"/>
      <c r="AM1508" s="25">
        <f t="shared" ref="AM1508" si="15065">COS($AO$8*$B1508)</f>
        <v>-0.77493190315055027</v>
      </c>
      <c r="AN1508" s="26">
        <v>0</v>
      </c>
      <c r="AO1508" s="10">
        <v>0</v>
      </c>
      <c r="AP1508" s="85">
        <f t="shared" ref="AP1508" si="15066">$AN$8*SIN($B1508*$AO$8)</f>
        <v>1.8961342012935676</v>
      </c>
      <c r="AR1508" s="21">
        <f t="shared" ref="AR1508" si="15067">AH1508*AM1508+AJ1508*AM1511-AI1508*AN1508-AK1508*AN1511</f>
        <v>-1.109653883805235</v>
      </c>
      <c r="AS1508" s="24">
        <f t="shared" ref="AS1508" si="15068">(AH1508*AN1508+AI1508*AM1508+AJ1508*AN1511+AK1508*AM1511)</f>
        <v>0</v>
      </c>
      <c r="AT1508" s="22">
        <f t="shared" ref="AT1508" si="15069">AH1508*AO1508+AJ1508*AO1511-AI1508*AP1508-AK1508*AP1511</f>
        <v>0</v>
      </c>
      <c r="AU1508" s="23">
        <f t="shared" ref="AU1508" si="15070">(AH1508*AP1508+AI1508*AO1508+AJ1508*AP1511+AK1508*AO1511)</f>
        <v>7.3899040175121229</v>
      </c>
      <c r="AV1508" s="8"/>
      <c r="AW1508" s="21">
        <v>1</v>
      </c>
      <c r="AX1508" s="24">
        <v>0</v>
      </c>
      <c r="AY1508" s="22">
        <v>0</v>
      </c>
      <c r="AZ1508" s="23">
        <v>0</v>
      </c>
      <c r="BB1508" s="21">
        <f t="shared" ref="BB1508" si="15071">AR1508*AW1508+AT1508*AW1511-AS1508*AX1508-AU1508*AX1511</f>
        <v>-3.2628809728165469</v>
      </c>
      <c r="BC1508" s="24">
        <f t="shared" ref="BC1508" si="15072">(AR1508*AX1508+AS1508*AW1508+AT1508*AX1511+AU1508*AW1511)</f>
        <v>0</v>
      </c>
      <c r="BD1508" s="22">
        <f t="shared" ref="BD1508" si="15073">AR1508*AY1508+AT1508*AY1511-AS1508*AZ1508-AU1508*AZ1511</f>
        <v>0</v>
      </c>
      <c r="BE1508" s="23">
        <f t="shared" ref="BE1508" si="15074">(AR1508*AZ1508+AS1508*AY1508+AT1508*AZ1511+AU1508*AY1511)</f>
        <v>7.3899040175121229</v>
      </c>
      <c r="BF1508" s="8"/>
      <c r="BG1508" s="25">
        <f t="shared" ref="BG1508" si="15075">COS($BI$8*$B1508)</f>
        <v>0.16189755896802607</v>
      </c>
      <c r="BH1508" s="26">
        <v>0</v>
      </c>
      <c r="BI1508" s="10">
        <v>0</v>
      </c>
      <c r="BJ1508" s="85">
        <f t="shared" ref="BJ1508" si="15076">$BH$8*SIN($B1508*$BI$8)</f>
        <v>2.9604227102901626</v>
      </c>
      <c r="BL1508" s="21">
        <f t="shared" ref="BL1508" si="15077">BB1508*BG1508+BD1508*BG1511-BC1508*BH1508-BE1508*BH1511</f>
        <v>-2.9590568736252614</v>
      </c>
      <c r="BM1508" s="24">
        <f t="shared" ref="BM1508" si="15078">(BB1508*BH1508+BC1508*BG1508+BD1508*BH1511+BE1508*BG1511)</f>
        <v>0</v>
      </c>
      <c r="BN1508" s="22">
        <f t="shared" ref="BN1508" si="15079">BB1508*BI1508+BD1508*BI1511-BC1508*BJ1508-BE1508*BJ1511</f>
        <v>0</v>
      </c>
      <c r="BO1508" s="23">
        <f t="shared" ref="BO1508" si="15080">(BB1508*BJ1508+BC1508*BI1508+BD1508*BJ1511+BE1508*BI1511)</f>
        <v>-8.4630995114565408</v>
      </c>
      <c r="BQ1508" s="27">
        <f t="shared" ref="BQ1508" si="15081">20*LOG((2*$BL$8)/(($BL$8*BL1508+BN1508+$BL$8*BL1511+BN1511)^2+($BL$8*BM1508+BO1508+$BL$8*BM1511+BO1511)^2)^0.5)</f>
        <v>-13.616222435863461</v>
      </c>
      <c r="BS1508" s="64">
        <f t="shared" ref="BS1508" si="15082">((BL1508^2+BM1508^2)/(BL1511^2+BM1511^2))^0.5</f>
        <v>3.2285087624726776</v>
      </c>
      <c r="BT1508" s="4"/>
      <c r="BU1508" s="28"/>
      <c r="BV1508" s="28"/>
      <c r="BW1508" s="28"/>
      <c r="BX1508" s="28"/>
    </row>
    <row r="1509" spans="2:76" ht="18.649999999999999" customHeight="1" thickBot="1">
      <c r="D1509" s="25"/>
      <c r="E1509" s="10"/>
      <c r="F1509" s="10"/>
      <c r="G1509" s="31"/>
      <c r="I1509" s="29"/>
      <c r="L1509" s="30"/>
      <c r="N1509" s="29"/>
      <c r="Q1509" s="30"/>
      <c r="S1509" s="29"/>
      <c r="V1509" s="30"/>
      <c r="X1509" s="29"/>
      <c r="AA1509" s="30"/>
      <c r="AC1509" s="29"/>
      <c r="AF1509" s="30"/>
      <c r="AH1509" s="29"/>
      <c r="AK1509" s="30"/>
      <c r="AM1509" s="29"/>
      <c r="AP1509" s="30"/>
      <c r="AR1509" s="29"/>
      <c r="AU1509" s="30"/>
      <c r="AW1509" s="29"/>
      <c r="AZ1509" s="30"/>
      <c r="BB1509" s="29"/>
      <c r="BE1509" s="30"/>
      <c r="BG1509" s="29"/>
      <c r="BJ1509" s="30"/>
      <c r="BL1509" s="29"/>
      <c r="BO1509" s="30"/>
      <c r="BS1509" s="65"/>
      <c r="BT1509" s="65"/>
      <c r="BU1509" s="28"/>
      <c r="BV1509" s="28"/>
      <c r="BW1509" s="28"/>
      <c r="BX1509" s="28"/>
    </row>
    <row r="1510" spans="2:76" ht="18.649999999999999" customHeight="1" thickBot="1">
      <c r="D1510" s="254" t="s">
        <v>24</v>
      </c>
      <c r="E1510" s="255"/>
      <c r="F1510" s="256" t="s">
        <v>25</v>
      </c>
      <c r="G1510" s="257"/>
      <c r="H1510" s="123"/>
      <c r="I1510" s="242" t="s">
        <v>4</v>
      </c>
      <c r="J1510" s="243"/>
      <c r="K1510" s="244" t="s">
        <v>5</v>
      </c>
      <c r="L1510" s="245"/>
      <c r="M1510" s="123"/>
      <c r="N1510" s="242" t="s">
        <v>6</v>
      </c>
      <c r="O1510" s="243"/>
      <c r="P1510" s="244" t="s">
        <v>7</v>
      </c>
      <c r="Q1510" s="245"/>
      <c r="R1510" s="123"/>
      <c r="S1510" s="242" t="s">
        <v>34</v>
      </c>
      <c r="T1510" s="243"/>
      <c r="U1510" s="244" t="s">
        <v>35</v>
      </c>
      <c r="V1510" s="245"/>
      <c r="W1510" s="123"/>
      <c r="X1510" s="242" t="s">
        <v>47</v>
      </c>
      <c r="Y1510" s="243"/>
      <c r="Z1510" s="244" t="s">
        <v>48</v>
      </c>
      <c r="AA1510" s="245"/>
      <c r="AB1510" s="127"/>
      <c r="AC1510" s="242" t="s">
        <v>63</v>
      </c>
      <c r="AD1510" s="243"/>
      <c r="AE1510" s="244" t="s">
        <v>8</v>
      </c>
      <c r="AF1510" s="245"/>
      <c r="AG1510" s="123"/>
      <c r="AH1510" s="242" t="s">
        <v>78</v>
      </c>
      <c r="AI1510" s="243"/>
      <c r="AJ1510" s="244" t="s">
        <v>79</v>
      </c>
      <c r="AK1510" s="245"/>
      <c r="AL1510" s="127"/>
      <c r="AM1510" s="242" t="s">
        <v>67</v>
      </c>
      <c r="AN1510" s="243"/>
      <c r="AO1510" s="244" t="s">
        <v>66</v>
      </c>
      <c r="AP1510" s="245"/>
      <c r="AQ1510" s="123"/>
      <c r="AR1510" s="242" t="s">
        <v>83</v>
      </c>
      <c r="AS1510" s="243"/>
      <c r="AT1510" s="244" t="s">
        <v>82</v>
      </c>
      <c r="AU1510" s="245"/>
      <c r="AV1510" s="127"/>
      <c r="AW1510" s="242" t="s">
        <v>71</v>
      </c>
      <c r="AX1510" s="243"/>
      <c r="AY1510" s="244" t="s">
        <v>70</v>
      </c>
      <c r="AZ1510" s="245"/>
      <c r="BA1510" s="123"/>
      <c r="BB1510" s="124" t="s">
        <v>87</v>
      </c>
      <c r="BC1510" s="125"/>
      <c r="BD1510" s="122" t="s">
        <v>86</v>
      </c>
      <c r="BE1510" s="126"/>
      <c r="BF1510" s="127"/>
      <c r="BG1510" s="242" t="s">
        <v>74</v>
      </c>
      <c r="BH1510" s="243"/>
      <c r="BI1510" s="244" t="s">
        <v>75</v>
      </c>
      <c r="BJ1510" s="245"/>
      <c r="BK1510" s="123"/>
      <c r="BL1510" s="242" t="s">
        <v>91</v>
      </c>
      <c r="BM1510" s="243"/>
      <c r="BN1510" s="244" t="s">
        <v>90</v>
      </c>
      <c r="BO1510" s="245"/>
      <c r="BP1510" s="123"/>
      <c r="BQ1510" s="35" t="s">
        <v>166</v>
      </c>
      <c r="BS1510" s="66" t="s">
        <v>121</v>
      </c>
      <c r="BT1510" s="65"/>
      <c r="BU1510" s="28"/>
      <c r="BV1510" s="28"/>
      <c r="BW1510" s="28"/>
      <c r="BX1510" s="28"/>
    </row>
    <row r="1511" spans="2:76" ht="18.649999999999999" customHeight="1" thickTop="1" thickBot="1">
      <c r="D1511" s="15">
        <v>0</v>
      </c>
      <c r="E1511" s="145">
        <f t="shared" ref="E1511" si="15083">(1/$E$8)*SIN($B1508*$F$8)</f>
        <v>0.32893340027958617</v>
      </c>
      <c r="F1511" s="15">
        <f t="shared" ref="F1511" si="15084">COS($F$8*$B1508)</f>
        <v>0.16194247010770724</v>
      </c>
      <c r="G1511" s="37">
        <v>0</v>
      </c>
      <c r="I1511" s="21">
        <v>0</v>
      </c>
      <c r="J1511" s="24">
        <f t="shared" ref="J1511" si="15085">(TAN($K$8*$B1508))/$J$8</f>
        <v>0.29137416181708609</v>
      </c>
      <c r="K1511" s="22">
        <v>1</v>
      </c>
      <c r="L1511" s="23">
        <v>0</v>
      </c>
      <c r="N1511" s="21">
        <f t="shared" ref="N1511" si="15086">D1511*I1508+F1511*I1511-E1511*J1508-G1511*J1511</f>
        <v>0</v>
      </c>
      <c r="O1511" s="24">
        <f t="shared" ref="O1511" si="15087">(D1511*J1508+E1511*I1508+F1511*J1511+G1511*I1511)</f>
        <v>0.37611925176980787</v>
      </c>
      <c r="P1511" s="22">
        <f t="shared" ref="P1511" si="15088">D1511*K1508+F1511*K1511-E1511*L1508-G1511*L1511</f>
        <v>0.16194247010770724</v>
      </c>
      <c r="Q1511" s="23">
        <f t="shared" ref="Q1511" si="15089">(D1511*L1508+E1511*K1508+F1511*L1511+G1511*K1511)</f>
        <v>0</v>
      </c>
      <c r="S1511" s="15">
        <v>0</v>
      </c>
      <c r="T1511" s="145">
        <f t="shared" ref="T1511" si="15090">(1/$T$8)*SIN($B1508*$U$8)</f>
        <v>0.21068157792150749</v>
      </c>
      <c r="U1511" s="15">
        <f t="shared" ref="U1511" si="15091">COS($U$8*$B1508)</f>
        <v>-0.77493190315055027</v>
      </c>
      <c r="V1511" s="37">
        <v>0</v>
      </c>
      <c r="X1511" s="21">
        <f t="shared" ref="X1511" si="15092">N1511*S1508+P1511*S1511-O1511*T1508-Q1511*T1511</f>
        <v>0</v>
      </c>
      <c r="Y1511" s="24">
        <f t="shared" ref="Y1511" si="15093">(N1511*T1508+O1511*S1508+P1511*T1511+Q1511*S1511)</f>
        <v>-0.25734851245073986</v>
      </c>
      <c r="Z1511" s="22">
        <f t="shared" ref="Z1511" si="15094">N1511*U1508+P1511*U1511-O1511*V1508-Q1511*V1511</f>
        <v>-0.83866696360714554</v>
      </c>
      <c r="AA1511" s="23">
        <f t="shared" ref="AA1511" si="15095">(N1511*V1508+O1511*U1508+P1511*V1511+Q1511*U1511)</f>
        <v>0</v>
      </c>
      <c r="AB1511" s="8"/>
      <c r="AC1511" s="21">
        <v>0</v>
      </c>
      <c r="AD1511" s="24">
        <f t="shared" ref="AD1511" si="15096">(TAN($AE$8*$B1508))/$AD$8</f>
        <v>0.68943892712483301</v>
      </c>
      <c r="AE1511" s="22">
        <v>1</v>
      </c>
      <c r="AF1511" s="23">
        <v>0</v>
      </c>
      <c r="AH1511" s="21">
        <f t="shared" ref="AH1511" si="15097">X1511*AC1508+Z1511*AC1511-Y1511*AD1508-AA1511*AD1511</f>
        <v>0</v>
      </c>
      <c r="AI1511" s="24">
        <f t="shared" ref="AI1511" si="15098">(X1511*AD1508+Y1511*AC1508+Z1511*AD1511+AA1511*AC1511)</f>
        <v>-0.83555816405509165</v>
      </c>
      <c r="AJ1511" s="22">
        <f t="shared" ref="AJ1511" si="15099">X1511*AE1508+Z1511*AE1511-Y1511*AF1508-AA1511*AF1511</f>
        <v>-0.83866696360714554</v>
      </c>
      <c r="AK1511" s="23">
        <f t="shared" ref="AK1511" si="15100">(X1511*AF1508+Y1511*AE1508+Z1511*AF1511+AA1511*AE1511)</f>
        <v>0</v>
      </c>
      <c r="AL1511" s="8"/>
      <c r="AM1511" s="15">
        <v>0</v>
      </c>
      <c r="AN1511" s="85">
        <f t="shared" ref="AN1511" si="15101">(1/$AN$8)*SIN($B1508*$AO$8)</f>
        <v>0.21068157792150749</v>
      </c>
      <c r="AO1511" s="25">
        <f t="shared" ref="AO1511" si="15102">COS($AO$8*$B1508)</f>
        <v>-0.77493190315055027</v>
      </c>
      <c r="AP1511" s="37">
        <v>0</v>
      </c>
      <c r="AR1511" s="21">
        <f t="shared" ref="AR1511" si="15103">AH1511*AM1508+AJ1511*AM1511-AI1511*AN1508-AK1511*AN1511</f>
        <v>0</v>
      </c>
      <c r="AS1511" s="24">
        <f t="shared" ref="AS1511" si="15104">(AH1511*AN1508+AI1511*AM1508+AJ1511*AN1511+AK1511*AM1511)</f>
        <v>0.47080899902079898</v>
      </c>
      <c r="AT1511" s="22">
        <f t="shared" ref="AT1511" si="15105">AH1511*AO1508+AJ1511*AO1511-AI1511*AP1508-AK1511*AP1511</f>
        <v>2.2342401982524995</v>
      </c>
      <c r="AU1511" s="23">
        <f t="shared" ref="AU1511" si="15106">(AH1511*AP1508+AI1511*AO1508+AJ1511*AP1511+AK1511*AO1511)</f>
        <v>0</v>
      </c>
      <c r="AV1511" s="8"/>
      <c r="AW1511" s="21">
        <v>0</v>
      </c>
      <c r="AX1511" s="24">
        <f t="shared" ref="AX1511" si="15107">(TAN($AY$8*$B1508))/$AX$8</f>
        <v>0.29137416181708609</v>
      </c>
      <c r="AY1511" s="22">
        <v>1</v>
      </c>
      <c r="AZ1511" s="23">
        <v>0</v>
      </c>
      <c r="BB1511" s="21">
        <f t="shared" ref="BB1511" si="15108">AR1511*AW1508+AT1511*AW1511-AS1511*AX1508-AU1511*AX1511</f>
        <v>0</v>
      </c>
      <c r="BC1511" s="24">
        <f t="shared" ref="BC1511" si="15109">(AR1511*AX1508+AS1511*AW1508+AT1511*AX1511+AU1511*AW1511)</f>
        <v>1.1218088640846613</v>
      </c>
      <c r="BD1511" s="22">
        <f t="shared" ref="BD1511" si="15110">AR1511*AY1508+AT1511*AY1511-AS1511*AZ1508-AU1511*AZ1511</f>
        <v>2.2342401982524995</v>
      </c>
      <c r="BE1511" s="23">
        <f t="shared" ref="BE1511" si="15111">(AR1511*AZ1508+AS1511*AY1508+AT1511*AZ1511+AU1511*AY1511)</f>
        <v>0</v>
      </c>
      <c r="BF1511" s="8"/>
      <c r="BG1511" s="15">
        <v>0</v>
      </c>
      <c r="BH1511" s="85">
        <f t="shared" ref="BH1511" si="15112">(1/$BH$8)*SIN($B1508*$BI$8)</f>
        <v>0.3289358566989069</v>
      </c>
      <c r="BI1511" s="25">
        <f t="shared" ref="BI1511" si="15113">COS($BI$8*$B1508)</f>
        <v>0.16189755896802607</v>
      </c>
      <c r="BJ1511" s="37">
        <v>0</v>
      </c>
      <c r="BL1511" s="21">
        <f t="shared" ref="BL1511" si="15114">BB1511*BG1508+BD1511*BG1511-BC1511*BH1508-BE1511*BH1511</f>
        <v>0</v>
      </c>
      <c r="BM1511" s="24">
        <f t="shared" ref="BM1511" si="15115">(BB1511*BH1508+BC1511*BG1508+BD1511*BH1511+BE1511*BG1511)</f>
        <v>0.91653983040732223</v>
      </c>
      <c r="BN1511" s="22">
        <f t="shared" ref="BN1511" si="15116">BB1511*BI1508+BD1511*BI1511-BC1511*BJ1508-BE1511*BJ1511</f>
        <v>-2.9593104035957234</v>
      </c>
      <c r="BO1511" s="23">
        <f t="shared" ref="BO1511" si="15117">(BB1511*BJ1508+BC1511*BI1508+BD1511*BJ1511+BE1511*BI1511)</f>
        <v>0</v>
      </c>
      <c r="BQ1511" s="38">
        <f t="shared" ref="BQ1511" si="15118">(180/PI())*ATAN(-1*(($BL$8*BM1508+BO1508+$BL$8*BM1511+BO1511)/($BL$8*BL1508+BN1508+$BL$8*BL1511+BN1511)))</f>
        <v>-51.894787930434404</v>
      </c>
      <c r="BS1511" s="67">
        <f t="shared" ref="BS1511" si="15119">20*LOG(((($BL$8*BL1508+BN1508-$BL$8*BL1511-BN1511)^2+($BL$8*BM1508+BO1508-$BL$8*BM1511-BO1511)^2)/(($BL$8*BL1508+BN1508+$BL$8*BL1511+BN1511)^2+($BL$8*BM1508+BO1508+$BL$8*BM1511+BO1511)^2))^0.5)</f>
        <v>-0.19309955461411887</v>
      </c>
      <c r="BT1511" s="65"/>
      <c r="BU1511" s="28"/>
      <c r="BV1511" s="28"/>
      <c r="BW1511" s="28"/>
      <c r="BX1511" s="28"/>
    </row>
    <row r="1512" spans="2:76" ht="18.649999999999999" customHeight="1">
      <c r="BS1512" s="32"/>
    </row>
    <row r="1513" spans="2:76" ht="18.649999999999999" customHeight="1" thickBot="1">
      <c r="D1513" s="8"/>
      <c r="E1513" s="8" t="s">
        <v>93</v>
      </c>
      <c r="F1513" s="8"/>
      <c r="G1513" s="8"/>
      <c r="H1513" s="8"/>
      <c r="I1513" s="8"/>
      <c r="J1513" s="8" t="s">
        <v>94</v>
      </c>
      <c r="K1513" s="8"/>
      <c r="L1513" s="8"/>
      <c r="M1513" s="8"/>
      <c r="N1513" s="8"/>
      <c r="O1513" s="8" t="s">
        <v>95</v>
      </c>
      <c r="P1513" s="8"/>
      <c r="Q1513" s="8"/>
      <c r="R1513" s="8"/>
      <c r="S1513" s="8"/>
      <c r="T1513" s="8" t="s">
        <v>96</v>
      </c>
      <c r="U1513" s="8"/>
      <c r="V1513" s="8"/>
      <c r="W1513" s="8"/>
      <c r="X1513" s="8"/>
      <c r="Y1513" s="8" t="s">
        <v>97</v>
      </c>
      <c r="Z1513" s="8"/>
      <c r="AA1513" s="8"/>
      <c r="AB1513" s="8"/>
      <c r="AC1513" s="8"/>
      <c r="AD1513" s="8" t="s">
        <v>98</v>
      </c>
      <c r="AE1513" s="8"/>
      <c r="AF1513" s="8"/>
      <c r="AG1513" s="8"/>
      <c r="AH1513" s="8"/>
      <c r="AI1513" s="8" t="s">
        <v>99</v>
      </c>
      <c r="AJ1513" s="8"/>
      <c r="AK1513" s="8"/>
      <c r="AL1513" s="8"/>
      <c r="AM1513" s="8"/>
      <c r="AN1513" s="8" t="s">
        <v>96</v>
      </c>
      <c r="AO1513" s="8"/>
      <c r="AP1513" s="8"/>
      <c r="AQ1513" s="8"/>
      <c r="AR1513" s="8"/>
      <c r="AS1513" s="8" t="s">
        <v>100</v>
      </c>
      <c r="AT1513" s="8"/>
      <c r="AU1513" s="8"/>
      <c r="AV1513" s="8"/>
      <c r="AW1513" s="8"/>
      <c r="AX1513" s="8" t="s">
        <v>94</v>
      </c>
      <c r="AY1513" s="8"/>
      <c r="AZ1513" s="8"/>
      <c r="BA1513" s="8"/>
      <c r="BB1513" s="8"/>
      <c r="BC1513" s="8" t="s">
        <v>101</v>
      </c>
      <c r="BD1513" s="8"/>
      <c r="BE1513" s="8"/>
      <c r="BF1513" s="8"/>
      <c r="BG1513" s="8"/>
      <c r="BH1513" s="8" t="s">
        <v>96</v>
      </c>
      <c r="BI1513" s="8"/>
      <c r="BJ1513" s="8"/>
      <c r="BK1513" s="8"/>
      <c r="BL1513" s="8"/>
      <c r="BM1513" s="8" t="s">
        <v>102</v>
      </c>
      <c r="BN1513" s="8"/>
      <c r="BO1513" s="8"/>
      <c r="BP1513" s="8"/>
    </row>
    <row r="1514" spans="2:76" ht="18.649999999999999" customHeight="1" thickBot="1">
      <c r="B1514" s="16"/>
      <c r="D1514" s="250" t="s">
        <v>22</v>
      </c>
      <c r="E1514" s="251"/>
      <c r="F1514" s="252" t="s">
        <v>23</v>
      </c>
      <c r="G1514" s="253"/>
      <c r="H1514" s="123"/>
      <c r="I1514" s="242" t="s">
        <v>1</v>
      </c>
      <c r="J1514" s="243"/>
      <c r="K1514" s="244" t="s">
        <v>2</v>
      </c>
      <c r="L1514" s="245"/>
      <c r="M1514" s="123"/>
      <c r="N1514" s="242" t="s">
        <v>43</v>
      </c>
      <c r="O1514" s="243"/>
      <c r="P1514" s="244" t="s">
        <v>44</v>
      </c>
      <c r="Q1514" s="245"/>
      <c r="R1514" s="123"/>
      <c r="S1514" s="242" t="s">
        <v>32</v>
      </c>
      <c r="T1514" s="243"/>
      <c r="U1514" s="244" t="s">
        <v>33</v>
      </c>
      <c r="V1514" s="245"/>
      <c r="W1514" s="123"/>
      <c r="X1514" s="242" t="s">
        <v>45</v>
      </c>
      <c r="Y1514" s="243"/>
      <c r="Z1514" s="244" t="s">
        <v>46</v>
      </c>
      <c r="AA1514" s="245"/>
      <c r="AB1514" s="127"/>
      <c r="AC1514" s="242" t="s">
        <v>62</v>
      </c>
      <c r="AD1514" s="243"/>
      <c r="AE1514" s="244" t="s">
        <v>3</v>
      </c>
      <c r="AF1514" s="245"/>
      <c r="AG1514" s="123"/>
      <c r="AH1514" s="242" t="s">
        <v>76</v>
      </c>
      <c r="AI1514" s="243"/>
      <c r="AJ1514" s="244" t="s">
        <v>77</v>
      </c>
      <c r="AK1514" s="245"/>
      <c r="AL1514" s="127"/>
      <c r="AM1514" s="242" t="s">
        <v>64</v>
      </c>
      <c r="AN1514" s="243"/>
      <c r="AO1514" s="244" t="s">
        <v>65</v>
      </c>
      <c r="AP1514" s="245"/>
      <c r="AQ1514" s="123"/>
      <c r="AR1514" s="242" t="s">
        <v>80</v>
      </c>
      <c r="AS1514" s="243"/>
      <c r="AT1514" s="244" t="s">
        <v>81</v>
      </c>
      <c r="AU1514" s="245"/>
      <c r="AV1514" s="127"/>
      <c r="AW1514" s="242" t="s">
        <v>68</v>
      </c>
      <c r="AX1514" s="243"/>
      <c r="AY1514" s="244" t="s">
        <v>69</v>
      </c>
      <c r="AZ1514" s="245"/>
      <c r="BA1514" s="123"/>
      <c r="BB1514" s="246" t="s">
        <v>84</v>
      </c>
      <c r="BC1514" s="247"/>
      <c r="BD1514" s="248" t="s">
        <v>85</v>
      </c>
      <c r="BE1514" s="249"/>
      <c r="BF1514" s="127"/>
      <c r="BG1514" s="242" t="s">
        <v>72</v>
      </c>
      <c r="BH1514" s="243"/>
      <c r="BI1514" s="244" t="s">
        <v>73</v>
      </c>
      <c r="BJ1514" s="245"/>
      <c r="BK1514" s="123"/>
      <c r="BL1514" s="242" t="s">
        <v>88</v>
      </c>
      <c r="BM1514" s="243"/>
      <c r="BN1514" s="244" t="s">
        <v>89</v>
      </c>
      <c r="BO1514" s="245"/>
      <c r="BP1514" s="123"/>
      <c r="BQ1514" s="19" t="s">
        <v>165</v>
      </c>
      <c r="BS1514" s="63" t="s">
        <v>120</v>
      </c>
      <c r="BT1514" s="4"/>
      <c r="BU1514" s="28"/>
      <c r="BV1514" s="28"/>
      <c r="BW1514" s="28"/>
      <c r="BX1514" s="28"/>
    </row>
    <row r="1515" spans="2:76" ht="18.649999999999999" customHeight="1" thickTop="1" thickBot="1">
      <c r="B1515" s="39">
        <v>4.26</v>
      </c>
      <c r="D1515" s="25">
        <f t="shared" ref="D1515" si="15120">COS($F$8*$B1515)</f>
        <v>0.15538446296589467</v>
      </c>
      <c r="E1515" s="26">
        <v>0</v>
      </c>
      <c r="F1515" s="10">
        <v>0</v>
      </c>
      <c r="G1515" s="85">
        <f t="shared" ref="G1515" si="15121">$E$8*SIN($B1515*$F$8)</f>
        <v>2.9635622176730498</v>
      </c>
      <c r="I1515" s="21">
        <v>1</v>
      </c>
      <c r="J1515" s="24">
        <v>0</v>
      </c>
      <c r="K1515" s="22">
        <v>0</v>
      </c>
      <c r="L1515" s="23">
        <v>0</v>
      </c>
      <c r="N1515" s="21">
        <f t="shared" ref="N1515" si="15122">D1515*I1515+F1515*I1518-E1515*J1515-G1515*J1518</f>
        <v>-0.77788414843269693</v>
      </c>
      <c r="O1515" s="24">
        <f t="shared" ref="O1515" si="15123">(D1515*J1515+E1515*I1515+F1515*J1518+G1515*I1518)</f>
        <v>0</v>
      </c>
      <c r="P1515" s="22">
        <f t="shared" ref="P1515" si="15124">D1515*K1515+F1515*K1518-E1515*L1515-G1515*L1518</f>
        <v>0</v>
      </c>
      <c r="Q1515" s="23">
        <f t="shared" ref="Q1515" si="15125">(D1515*L1515+E1515*K1515+F1515*L1518+G1515*K1518)</f>
        <v>2.9635622176730498</v>
      </c>
      <c r="S1515" s="25">
        <f t="shared" ref="S1515" si="15126">COS($U$8*$B1515)</f>
        <v>-0.78220604183798437</v>
      </c>
      <c r="T1515" s="26">
        <v>0</v>
      </c>
      <c r="U1515" s="10">
        <v>0</v>
      </c>
      <c r="V1515" s="85">
        <f t="shared" ref="V1515" si="15127">$T$8*SIN($B1515*$U$8)</f>
        <v>1.8690594888899019</v>
      </c>
      <c r="X1515" s="21">
        <f t="shared" ref="X1515" si="15128">N1515*S1515+P1515*S1518-O1515*T1515-Q1515*T1518</f>
        <v>-6.9869952301061522E-3</v>
      </c>
      <c r="Y1515" s="24">
        <f t="shared" ref="Y1515" si="15129">(N1515*T1515+O1515*S1515+P1515*T1518+Q1515*S1518)</f>
        <v>0</v>
      </c>
      <c r="Z1515" s="22">
        <f t="shared" ref="Z1515" si="15130">N1515*U1515+P1515*U1518-O1515*V1515-Q1515*V1518</f>
        <v>0</v>
      </c>
      <c r="AA1515" s="23">
        <f t="shared" ref="AA1515" si="15131">(N1515*V1515+O1515*U1515+P1515*V1518+Q1515*U1518)</f>
        <v>-3.7720280209118084</v>
      </c>
      <c r="AB1515" s="8"/>
      <c r="AC1515" s="21">
        <v>1</v>
      </c>
      <c r="AD1515" s="24">
        <v>0</v>
      </c>
      <c r="AE1515" s="22">
        <v>0</v>
      </c>
      <c r="AF1515" s="23">
        <v>0</v>
      </c>
      <c r="AH1515" s="21">
        <f t="shared" ref="AH1515" si="15132">X1515*AC1515+Z1515*AC1518-Y1515*AD1515-AA1515*AD1518</f>
        <v>2.7070767605873152</v>
      </c>
      <c r="AI1515" s="24">
        <f t="shared" ref="AI1515" si="15133">(X1515*AD1515+Y1515*AC1515+Z1515*AD1518+AA1515*AC1518)</f>
        <v>0</v>
      </c>
      <c r="AJ1515" s="22">
        <f t="shared" ref="AJ1515" si="15134">X1515*AE1515+Z1515*AE1518-Y1515*AF1515-AA1515*AF1518</f>
        <v>0</v>
      </c>
      <c r="AK1515" s="23">
        <f t="shared" ref="AK1515" si="15135">(X1515*AF1515+Y1515*AE1515+Z1515*AF1518+AA1515*AE1518)</f>
        <v>-3.7720280209118084</v>
      </c>
      <c r="AL1515" s="8"/>
      <c r="AM1515" s="25">
        <f t="shared" ref="AM1515" si="15136">COS($AO$8*$B1515)</f>
        <v>-0.78220604183798437</v>
      </c>
      <c r="AN1515" s="26">
        <v>0</v>
      </c>
      <c r="AO1515" s="10">
        <v>0</v>
      </c>
      <c r="AP1515" s="85">
        <f t="shared" ref="AP1515" si="15137">$AN$8*SIN($B1515*$AO$8)</f>
        <v>1.8690594888899019</v>
      </c>
      <c r="AR1515" s="21">
        <f t="shared" ref="AR1515" si="15138">AH1515*AM1515+AJ1515*AM1518-AI1515*AN1515-AK1515*AN1518</f>
        <v>-1.3341423795346175</v>
      </c>
      <c r="AS1515" s="24">
        <f t="shared" ref="AS1515" si="15139">(AH1515*AN1515+AI1515*AM1515+AJ1515*AN1518+AK1515*AM1518)</f>
        <v>0</v>
      </c>
      <c r="AT1515" s="22">
        <f t="shared" ref="AT1515" si="15140">AH1515*AO1515+AJ1515*AO1518-AI1515*AP1515-AK1515*AP1518</f>
        <v>0</v>
      </c>
      <c r="AU1515" s="23">
        <f t="shared" ref="AU1515" si="15141">(AH1515*AP1515+AI1515*AO1515+AJ1515*AP1518+AK1515*AO1518)</f>
        <v>8.0101906144684509</v>
      </c>
      <c r="AV1515" s="8"/>
      <c r="AW1515" s="21">
        <v>1</v>
      </c>
      <c r="AX1515" s="24">
        <v>0</v>
      </c>
      <c r="AY1515" s="22">
        <v>0</v>
      </c>
      <c r="AZ1515" s="23">
        <v>0</v>
      </c>
      <c r="BB1515" s="21">
        <f t="shared" ref="BB1515" si="15142">AR1515*AW1515+AT1515*AW1518-AS1515*AX1515-AU1515*AX1518</f>
        <v>-3.8566672744810755</v>
      </c>
      <c r="BC1515" s="24">
        <f t="shared" ref="BC1515" si="15143">(AR1515*AX1515+AS1515*AW1515+AT1515*AX1518+AU1515*AW1518)</f>
        <v>0</v>
      </c>
      <c r="BD1515" s="22">
        <f t="shared" ref="BD1515" si="15144">AR1515*AY1515+AT1515*AY1518-AS1515*AZ1515-AU1515*AZ1518</f>
        <v>0</v>
      </c>
      <c r="BE1515" s="23">
        <f t="shared" ref="BE1515" si="15145">(AR1515*AZ1515+AS1515*AY1515+AT1515*AZ1518+AU1515*AY1518)</f>
        <v>8.0101906144684509</v>
      </c>
      <c r="BF1515" s="8"/>
      <c r="BG1515" s="25">
        <f t="shared" ref="BG1515" si="15146">COS($BI$8*$B1515)</f>
        <v>0.15533929179752148</v>
      </c>
      <c r="BH1515" s="26">
        <v>0</v>
      </c>
      <c r="BI1515" s="10">
        <v>0</v>
      </c>
      <c r="BJ1515" s="85">
        <f t="shared" ref="BJ1515" si="15147">$BH$8*SIN($B1515*$BI$8)</f>
        <v>2.9635835300889699</v>
      </c>
      <c r="BL1515" s="21">
        <f t="shared" ref="BL1515" si="15148">BB1515*BG1515+BD1515*BG1518-BC1515*BH1515-BE1515*BH1518</f>
        <v>-3.2367440717734501</v>
      </c>
      <c r="BM1515" s="24">
        <f t="shared" ref="BM1515" si="15149">(BB1515*BH1515+BC1515*BG1515+BD1515*BH1518+BE1515*BG1518)</f>
        <v>0</v>
      </c>
      <c r="BN1515" s="22">
        <f t="shared" ref="BN1515" si="15150">BB1515*BI1515+BD1515*BI1518-BC1515*BJ1515-BE1515*BJ1518</f>
        <v>0</v>
      </c>
      <c r="BO1515" s="23">
        <f t="shared" ref="BO1515" si="15151">(BB1515*BJ1515+BC1515*BI1515+BD1515*BJ1518+BE1515*BI1518)</f>
        <v>-10.185258278470549</v>
      </c>
      <c r="BQ1515" s="27">
        <f t="shared" ref="BQ1515" si="15152">20*LOG((2*$BL$8)/(($BL$8*BL1515+BN1515+$BL$8*BL1518+BN1518)^2+($BL$8*BM1515+BO1515+$BL$8*BM1518+BO1518)^2)^0.5)</f>
        <v>-15.036551334891515</v>
      </c>
      <c r="BS1515" s="64">
        <f t="shared" ref="BS1515" si="15153">((BL1515^2+BM1515^2)/(BL1518^2+BM1518^2))^0.5</f>
        <v>3.478483290847981</v>
      </c>
      <c r="BT1515" s="4"/>
      <c r="BU1515" s="28"/>
      <c r="BV1515" s="28"/>
      <c r="BW1515" s="28"/>
      <c r="BX1515" s="28"/>
    </row>
    <row r="1516" spans="2:76" ht="18.649999999999999" customHeight="1" thickBot="1">
      <c r="D1516" s="25"/>
      <c r="E1516" s="10"/>
      <c r="F1516" s="10"/>
      <c r="G1516" s="31"/>
      <c r="I1516" s="29"/>
      <c r="L1516" s="30"/>
      <c r="N1516" s="29"/>
      <c r="Q1516" s="30"/>
      <c r="S1516" s="29"/>
      <c r="V1516" s="30"/>
      <c r="X1516" s="29"/>
      <c r="AA1516" s="30"/>
      <c r="AC1516" s="29"/>
      <c r="AF1516" s="30"/>
      <c r="AH1516" s="29"/>
      <c r="AK1516" s="30"/>
      <c r="AM1516" s="29"/>
      <c r="AP1516" s="30"/>
      <c r="AR1516" s="29"/>
      <c r="AU1516" s="30"/>
      <c r="AW1516" s="29"/>
      <c r="AZ1516" s="30"/>
      <c r="BB1516" s="29"/>
      <c r="BE1516" s="30"/>
      <c r="BG1516" s="29"/>
      <c r="BJ1516" s="30"/>
      <c r="BL1516" s="29"/>
      <c r="BO1516" s="30"/>
      <c r="BS1516" s="65"/>
      <c r="BT1516" s="65"/>
      <c r="BU1516" s="28"/>
      <c r="BV1516" s="28"/>
      <c r="BW1516" s="28"/>
      <c r="BX1516" s="28"/>
    </row>
    <row r="1517" spans="2:76" ht="18.649999999999999" customHeight="1" thickBot="1">
      <c r="D1517" s="254" t="s">
        <v>24</v>
      </c>
      <c r="E1517" s="255"/>
      <c r="F1517" s="256" t="s">
        <v>25</v>
      </c>
      <c r="G1517" s="257"/>
      <c r="H1517" s="123"/>
      <c r="I1517" s="242" t="s">
        <v>4</v>
      </c>
      <c r="J1517" s="243"/>
      <c r="K1517" s="244" t="s">
        <v>5</v>
      </c>
      <c r="L1517" s="245"/>
      <c r="M1517" s="123"/>
      <c r="N1517" s="242" t="s">
        <v>6</v>
      </c>
      <c r="O1517" s="243"/>
      <c r="P1517" s="244" t="s">
        <v>7</v>
      </c>
      <c r="Q1517" s="245"/>
      <c r="R1517" s="123"/>
      <c r="S1517" s="242" t="s">
        <v>34</v>
      </c>
      <c r="T1517" s="243"/>
      <c r="U1517" s="244" t="s">
        <v>35</v>
      </c>
      <c r="V1517" s="245"/>
      <c r="W1517" s="123"/>
      <c r="X1517" s="242" t="s">
        <v>47</v>
      </c>
      <c r="Y1517" s="243"/>
      <c r="Z1517" s="244" t="s">
        <v>48</v>
      </c>
      <c r="AA1517" s="245"/>
      <c r="AB1517" s="127"/>
      <c r="AC1517" s="242" t="s">
        <v>63</v>
      </c>
      <c r="AD1517" s="243"/>
      <c r="AE1517" s="244" t="s">
        <v>8</v>
      </c>
      <c r="AF1517" s="245"/>
      <c r="AG1517" s="123"/>
      <c r="AH1517" s="242" t="s">
        <v>78</v>
      </c>
      <c r="AI1517" s="243"/>
      <c r="AJ1517" s="244" t="s">
        <v>79</v>
      </c>
      <c r="AK1517" s="245"/>
      <c r="AL1517" s="127"/>
      <c r="AM1517" s="242" t="s">
        <v>67</v>
      </c>
      <c r="AN1517" s="243"/>
      <c r="AO1517" s="244" t="s">
        <v>66</v>
      </c>
      <c r="AP1517" s="245"/>
      <c r="AQ1517" s="123"/>
      <c r="AR1517" s="242" t="s">
        <v>83</v>
      </c>
      <c r="AS1517" s="243"/>
      <c r="AT1517" s="244" t="s">
        <v>82</v>
      </c>
      <c r="AU1517" s="245"/>
      <c r="AV1517" s="127"/>
      <c r="AW1517" s="242" t="s">
        <v>71</v>
      </c>
      <c r="AX1517" s="243"/>
      <c r="AY1517" s="244" t="s">
        <v>70</v>
      </c>
      <c r="AZ1517" s="245"/>
      <c r="BA1517" s="123"/>
      <c r="BB1517" s="124" t="s">
        <v>87</v>
      </c>
      <c r="BC1517" s="125"/>
      <c r="BD1517" s="122" t="s">
        <v>86</v>
      </c>
      <c r="BE1517" s="126"/>
      <c r="BF1517" s="127"/>
      <c r="BG1517" s="242" t="s">
        <v>74</v>
      </c>
      <c r="BH1517" s="243"/>
      <c r="BI1517" s="244" t="s">
        <v>75</v>
      </c>
      <c r="BJ1517" s="245"/>
      <c r="BK1517" s="123"/>
      <c r="BL1517" s="242" t="s">
        <v>91</v>
      </c>
      <c r="BM1517" s="243"/>
      <c r="BN1517" s="244" t="s">
        <v>90</v>
      </c>
      <c r="BO1517" s="245"/>
      <c r="BP1517" s="123"/>
      <c r="BQ1517" s="35" t="s">
        <v>166</v>
      </c>
      <c r="BS1517" s="66" t="s">
        <v>121</v>
      </c>
      <c r="BT1517" s="65"/>
      <c r="BU1517" s="28"/>
      <c r="BV1517" s="28"/>
      <c r="BW1517" s="28"/>
      <c r="BX1517" s="28"/>
    </row>
    <row r="1518" spans="2:76" ht="18.649999999999999" customHeight="1" thickTop="1" thickBot="1">
      <c r="D1518" s="15">
        <v>0</v>
      </c>
      <c r="E1518" s="145">
        <f t="shared" ref="E1518" si="15154">(1/$E$8)*SIN($B1515*$F$8)</f>
        <v>0.32928469085256107</v>
      </c>
      <c r="F1518" s="15">
        <f t="shared" ref="F1518" si="15155">COS($F$8*$B1515)</f>
        <v>0.15538446296589467</v>
      </c>
      <c r="G1518" s="37">
        <v>0</v>
      </c>
      <c r="I1518" s="21">
        <v>0</v>
      </c>
      <c r="J1518" s="24">
        <f t="shared" ref="J1518" si="15156">(TAN($K$8*$B1515))/$J$8</f>
        <v>0.31491446537990414</v>
      </c>
      <c r="K1518" s="22">
        <v>1</v>
      </c>
      <c r="L1518" s="23">
        <v>0</v>
      </c>
      <c r="N1518" s="21">
        <f t="shared" ref="N1518" si="15157">D1518*I1515+F1518*I1518-E1518*J1515-G1518*J1518</f>
        <v>0</v>
      </c>
      <c r="O1518" s="24">
        <f t="shared" ref="O1518" si="15158">(D1518*J1515+E1518*I1515+F1518*J1518+G1518*I1518)</f>
        <v>0.37821750593580927</v>
      </c>
      <c r="P1518" s="22">
        <f t="shared" ref="P1518" si="15159">D1518*K1515+F1518*K1518-E1518*L1515-G1518*L1518</f>
        <v>0.15538446296589467</v>
      </c>
      <c r="Q1518" s="23">
        <f t="shared" ref="Q1518" si="15160">(D1518*L1515+E1518*K1515+F1518*L1518+G1518*K1518)</f>
        <v>0</v>
      </c>
      <c r="S1518" s="15">
        <v>0</v>
      </c>
      <c r="T1518" s="145">
        <f t="shared" ref="T1518" si="15161">(1/$T$8)*SIN($B1515*$U$8)</f>
        <v>0.2076732765433224</v>
      </c>
      <c r="U1518" s="15">
        <f t="shared" ref="U1518" si="15162">COS($U$8*$B1515)</f>
        <v>-0.78220604183798437</v>
      </c>
      <c r="V1518" s="37">
        <v>0</v>
      </c>
      <c r="X1518" s="21">
        <f t="shared" ref="X1518" si="15163">N1518*S1515+P1518*S1518-O1518*T1515-Q1518*T1518</f>
        <v>0</v>
      </c>
      <c r="Y1518" s="24">
        <f t="shared" ref="Y1518" si="15164">(N1518*T1515+O1518*S1515+P1518*T1518+Q1518*S1518)</f>
        <v>-0.26357481772383184</v>
      </c>
      <c r="Z1518" s="22">
        <f t="shared" ref="Z1518" si="15165">N1518*U1515+P1518*U1518-O1518*V1515-Q1518*V1518</f>
        <v>-0.82845368407327047</v>
      </c>
      <c r="AA1518" s="23">
        <f t="shared" ref="AA1518" si="15166">(N1518*V1515+O1518*U1515+P1518*V1518+Q1518*U1518)</f>
        <v>0</v>
      </c>
      <c r="AB1518" s="8"/>
      <c r="AC1518" s="21">
        <v>0</v>
      </c>
      <c r="AD1518" s="24">
        <f t="shared" ref="AD1518" si="15167">(TAN($AE$8*$B1515))/$AD$8</f>
        <v>0.71952375241405386</v>
      </c>
      <c r="AE1518" s="22">
        <v>1</v>
      </c>
      <c r="AF1518" s="23">
        <v>0</v>
      </c>
      <c r="AH1518" s="21">
        <f t="shared" ref="AH1518" si="15168">X1518*AC1515+Z1518*AC1518-Y1518*AD1515-AA1518*AD1518</f>
        <v>0</v>
      </c>
      <c r="AI1518" s="24">
        <f t="shared" ref="AI1518" si="15169">(X1518*AD1515+Y1518*AC1515+Z1518*AD1518+AA1518*AC1518)</f>
        <v>-0.85966692118947852</v>
      </c>
      <c r="AJ1518" s="22">
        <f t="shared" ref="AJ1518" si="15170">X1518*AE1515+Z1518*AE1518-Y1518*AF1515-AA1518*AF1518</f>
        <v>-0.82845368407327047</v>
      </c>
      <c r="AK1518" s="23">
        <f t="shared" ref="AK1518" si="15171">(X1518*AF1515+Y1518*AE1515+Z1518*AF1518+AA1518*AE1518)</f>
        <v>0</v>
      </c>
      <c r="AL1518" s="8"/>
      <c r="AM1518" s="15">
        <v>0</v>
      </c>
      <c r="AN1518" s="85">
        <f t="shared" ref="AN1518" si="15172">(1/$AN$8)*SIN($B1515*$AO$8)</f>
        <v>0.2076732765433224</v>
      </c>
      <c r="AO1518" s="25">
        <f t="shared" ref="AO1518" si="15173">COS($AO$8*$B1515)</f>
        <v>-0.78220604183798437</v>
      </c>
      <c r="AP1518" s="37">
        <v>0</v>
      </c>
      <c r="AR1518" s="21">
        <f t="shared" ref="AR1518" si="15174">AH1518*AM1515+AJ1518*AM1518-AI1518*AN1515-AK1518*AN1518</f>
        <v>0</v>
      </c>
      <c r="AS1518" s="24">
        <f t="shared" ref="AS1518" si="15175">(AH1518*AN1515+AI1518*AM1515+AJ1518*AN1518+AK1518*AM1518)</f>
        <v>0.50038896868678584</v>
      </c>
      <c r="AT1518" s="22">
        <f t="shared" ref="AT1518" si="15176">AH1518*AO1515+AJ1518*AO1518-AI1518*AP1515-AK1518*AP1518</f>
        <v>2.254790093399011</v>
      </c>
      <c r="AU1518" s="23">
        <f t="shared" ref="AU1518" si="15177">(AH1518*AP1515+AI1518*AO1515+AJ1518*AP1518+AK1518*AO1518)</f>
        <v>0</v>
      </c>
      <c r="AV1518" s="8"/>
      <c r="AW1518" s="21">
        <v>0</v>
      </c>
      <c r="AX1518" s="24">
        <f t="shared" ref="AX1518" si="15178">(TAN($AY$8*$B1515))/$AX$8</f>
        <v>0.31491446537990414</v>
      </c>
      <c r="AY1518" s="22">
        <v>1</v>
      </c>
      <c r="AZ1518" s="23">
        <v>0</v>
      </c>
      <c r="BB1518" s="21">
        <f t="shared" ref="BB1518" si="15179">AR1518*AW1515+AT1518*AW1518-AS1518*AX1515-AU1518*AX1518</f>
        <v>0</v>
      </c>
      <c r="BC1518" s="24">
        <f t="shared" ref="BC1518" si="15180">(AR1518*AX1515+AS1518*AW1515+AT1518*AX1518+AU1518*AW1518)</f>
        <v>1.2104549854934397</v>
      </c>
      <c r="BD1518" s="22">
        <f t="shared" ref="BD1518" si="15181">AR1518*AY1515+AT1518*AY1518-AS1518*AZ1515-AU1518*AZ1518</f>
        <v>2.254790093399011</v>
      </c>
      <c r="BE1518" s="23">
        <f t="shared" ref="BE1518" si="15182">(AR1518*AZ1515+AS1518*AY1515+AT1518*AZ1518+AU1518*AY1518)</f>
        <v>0</v>
      </c>
      <c r="BF1518" s="8"/>
      <c r="BG1518" s="15">
        <v>0</v>
      </c>
      <c r="BH1518" s="85">
        <f t="shared" ref="BH1518" si="15183">(1/$BH$8)*SIN($B1515*$BI$8)</f>
        <v>0.32928705889877441</v>
      </c>
      <c r="BI1518" s="25">
        <f t="shared" ref="BI1518" si="15184">COS($BI$8*$B1515)</f>
        <v>0.15533929179752148</v>
      </c>
      <c r="BJ1518" s="37">
        <v>0</v>
      </c>
      <c r="BL1518" s="21">
        <f t="shared" ref="BL1518" si="15185">BB1518*BG1515+BD1518*BG1518-BC1518*BH1515-BE1518*BH1518</f>
        <v>0</v>
      </c>
      <c r="BM1518" s="24">
        <f t="shared" ref="BM1518" si="15186">(BB1518*BH1515+BC1518*BG1515+BD1518*BH1518+BE1518*BG1518)</f>
        <v>0.93050441848878329</v>
      </c>
      <c r="BN1518" s="22">
        <f t="shared" ref="BN1518" si="15187">BB1518*BI1515+BD1518*BI1518-BC1518*BJ1515-BE1518*BJ1518</f>
        <v>-3.2370269626617709</v>
      </c>
      <c r="BO1518" s="23">
        <f t="shared" ref="BO1518" si="15188">(BB1518*BJ1515+BC1518*BI1515+BD1518*BJ1518+BE1518*BI1518)</f>
        <v>0</v>
      </c>
      <c r="BQ1518" s="38">
        <f t="shared" ref="BQ1518" si="15189">(180/PI())*ATAN(-1*(($BL$8*BM1515+BO1515+$BL$8*BM1518+BO1518)/($BL$8*BL1515+BN1515+$BL$8*BL1518+BN1518)))</f>
        <v>-55.026917155019369</v>
      </c>
      <c r="BS1518" s="67">
        <f t="shared" ref="BS1518" si="15190">20*LOG(((($BL$8*BL1515+BN1515-$BL$8*BL1518-BN1518)^2+($BL$8*BM1515+BO1515-$BL$8*BM1518-BO1518)^2)/(($BL$8*BL1515+BN1515+$BL$8*BL1518+BN1518)^2+($BL$8*BM1515+BO1515+$BL$8*BM1518+BO1518)^2))^0.5)</f>
        <v>-0.13836591056570269</v>
      </c>
      <c r="BT1518" s="65"/>
      <c r="BU1518" s="28"/>
      <c r="BV1518" s="28"/>
      <c r="BW1518" s="28"/>
      <c r="BX1518" s="28"/>
    </row>
    <row r="1519" spans="2:76" ht="18.649999999999999" customHeight="1">
      <c r="BS1519" s="32"/>
    </row>
    <row r="1520" spans="2:76" ht="18.649999999999999" customHeight="1" thickBot="1">
      <c r="D1520" s="8"/>
      <c r="E1520" s="8" t="s">
        <v>93</v>
      </c>
      <c r="F1520" s="8"/>
      <c r="G1520" s="8"/>
      <c r="H1520" s="8"/>
      <c r="I1520" s="8"/>
      <c r="J1520" s="8" t="s">
        <v>94</v>
      </c>
      <c r="K1520" s="8"/>
      <c r="L1520" s="8"/>
      <c r="M1520" s="8"/>
      <c r="N1520" s="8"/>
      <c r="O1520" s="8" t="s">
        <v>95</v>
      </c>
      <c r="P1520" s="8"/>
      <c r="Q1520" s="8"/>
      <c r="R1520" s="8"/>
      <c r="S1520" s="8"/>
      <c r="T1520" s="8" t="s">
        <v>96</v>
      </c>
      <c r="U1520" s="8"/>
      <c r="V1520" s="8"/>
      <c r="W1520" s="8"/>
      <c r="X1520" s="8"/>
      <c r="Y1520" s="8" t="s">
        <v>97</v>
      </c>
      <c r="Z1520" s="8"/>
      <c r="AA1520" s="8"/>
      <c r="AB1520" s="8"/>
      <c r="AC1520" s="8"/>
      <c r="AD1520" s="8" t="s">
        <v>98</v>
      </c>
      <c r="AE1520" s="8"/>
      <c r="AF1520" s="8"/>
      <c r="AG1520" s="8"/>
      <c r="AH1520" s="8"/>
      <c r="AI1520" s="8" t="s">
        <v>99</v>
      </c>
      <c r="AJ1520" s="8"/>
      <c r="AK1520" s="8"/>
      <c r="AL1520" s="8"/>
      <c r="AM1520" s="8"/>
      <c r="AN1520" s="8" t="s">
        <v>96</v>
      </c>
      <c r="AO1520" s="8"/>
      <c r="AP1520" s="8"/>
      <c r="AQ1520" s="8"/>
      <c r="AR1520" s="8"/>
      <c r="AS1520" s="8" t="s">
        <v>100</v>
      </c>
      <c r="AT1520" s="8"/>
      <c r="AU1520" s="8"/>
      <c r="AV1520" s="8"/>
      <c r="AW1520" s="8"/>
      <c r="AX1520" s="8" t="s">
        <v>94</v>
      </c>
      <c r="AY1520" s="8"/>
      <c r="AZ1520" s="8"/>
      <c r="BA1520" s="8"/>
      <c r="BB1520" s="8"/>
      <c r="BC1520" s="8" t="s">
        <v>101</v>
      </c>
      <c r="BD1520" s="8"/>
      <c r="BE1520" s="8"/>
      <c r="BF1520" s="8"/>
      <c r="BG1520" s="8"/>
      <c r="BH1520" s="8" t="s">
        <v>96</v>
      </c>
      <c r="BI1520" s="8"/>
      <c r="BJ1520" s="8"/>
      <c r="BK1520" s="8"/>
      <c r="BL1520" s="8"/>
      <c r="BM1520" s="8" t="s">
        <v>102</v>
      </c>
      <c r="BN1520" s="8"/>
      <c r="BO1520" s="8"/>
      <c r="BP1520" s="8"/>
    </row>
    <row r="1521" spans="2:76" ht="18.649999999999999" customHeight="1" thickBot="1">
      <c r="B1521" s="16"/>
      <c r="D1521" s="250" t="s">
        <v>22</v>
      </c>
      <c r="E1521" s="251"/>
      <c r="F1521" s="252" t="s">
        <v>23</v>
      </c>
      <c r="G1521" s="253"/>
      <c r="H1521" s="123"/>
      <c r="I1521" s="242" t="s">
        <v>1</v>
      </c>
      <c r="J1521" s="243"/>
      <c r="K1521" s="244" t="s">
        <v>2</v>
      </c>
      <c r="L1521" s="245"/>
      <c r="M1521" s="123"/>
      <c r="N1521" s="242" t="s">
        <v>43</v>
      </c>
      <c r="O1521" s="243"/>
      <c r="P1521" s="244" t="s">
        <v>44</v>
      </c>
      <c r="Q1521" s="245"/>
      <c r="R1521" s="123"/>
      <c r="S1521" s="242" t="s">
        <v>32</v>
      </c>
      <c r="T1521" s="243"/>
      <c r="U1521" s="244" t="s">
        <v>33</v>
      </c>
      <c r="V1521" s="245"/>
      <c r="W1521" s="123"/>
      <c r="X1521" s="242" t="s">
        <v>45</v>
      </c>
      <c r="Y1521" s="243"/>
      <c r="Z1521" s="244" t="s">
        <v>46</v>
      </c>
      <c r="AA1521" s="245"/>
      <c r="AB1521" s="127"/>
      <c r="AC1521" s="242" t="s">
        <v>62</v>
      </c>
      <c r="AD1521" s="243"/>
      <c r="AE1521" s="244" t="s">
        <v>3</v>
      </c>
      <c r="AF1521" s="245"/>
      <c r="AG1521" s="123"/>
      <c r="AH1521" s="242" t="s">
        <v>76</v>
      </c>
      <c r="AI1521" s="243"/>
      <c r="AJ1521" s="244" t="s">
        <v>77</v>
      </c>
      <c r="AK1521" s="245"/>
      <c r="AL1521" s="127"/>
      <c r="AM1521" s="242" t="s">
        <v>64</v>
      </c>
      <c r="AN1521" s="243"/>
      <c r="AO1521" s="244" t="s">
        <v>65</v>
      </c>
      <c r="AP1521" s="245"/>
      <c r="AQ1521" s="123"/>
      <c r="AR1521" s="242" t="s">
        <v>80</v>
      </c>
      <c r="AS1521" s="243"/>
      <c r="AT1521" s="244" t="s">
        <v>81</v>
      </c>
      <c r="AU1521" s="245"/>
      <c r="AV1521" s="127"/>
      <c r="AW1521" s="242" t="s">
        <v>68</v>
      </c>
      <c r="AX1521" s="243"/>
      <c r="AY1521" s="244" t="s">
        <v>69</v>
      </c>
      <c r="AZ1521" s="245"/>
      <c r="BA1521" s="123"/>
      <c r="BB1521" s="246" t="s">
        <v>84</v>
      </c>
      <c r="BC1521" s="247"/>
      <c r="BD1521" s="248" t="s">
        <v>85</v>
      </c>
      <c r="BE1521" s="249"/>
      <c r="BF1521" s="127"/>
      <c r="BG1521" s="242" t="s">
        <v>72</v>
      </c>
      <c r="BH1521" s="243"/>
      <c r="BI1521" s="244" t="s">
        <v>73</v>
      </c>
      <c r="BJ1521" s="245"/>
      <c r="BK1521" s="123"/>
      <c r="BL1521" s="242" t="s">
        <v>88</v>
      </c>
      <c r="BM1521" s="243"/>
      <c r="BN1521" s="244" t="s">
        <v>89</v>
      </c>
      <c r="BO1521" s="245"/>
      <c r="BP1521" s="123"/>
      <c r="BQ1521" s="19" t="s">
        <v>165</v>
      </c>
      <c r="BS1521" s="63" t="s">
        <v>120</v>
      </c>
      <c r="BT1521" s="4"/>
      <c r="BU1521" s="28"/>
      <c r="BV1521" s="28"/>
      <c r="BW1521" s="28"/>
      <c r="BX1521" s="28"/>
    </row>
    <row r="1522" spans="2:76" ht="18.649999999999999" customHeight="1" thickTop="1" thickBot="1">
      <c r="B1522" s="39">
        <v>4.28</v>
      </c>
      <c r="D1522" s="25">
        <f t="shared" ref="D1522" si="15191">COS($F$8*$B1522)</f>
        <v>0.14881960055629789</v>
      </c>
      <c r="E1522" s="26">
        <v>0</v>
      </c>
      <c r="F1522" s="10">
        <v>0</v>
      </c>
      <c r="G1522" s="85">
        <f t="shared" ref="G1522" si="15192">$E$8*SIN($B1522*$F$8)</f>
        <v>2.9665930860858514</v>
      </c>
      <c r="I1522" s="21">
        <v>1</v>
      </c>
      <c r="J1522" s="24">
        <v>0</v>
      </c>
      <c r="K1522" s="22">
        <v>0</v>
      </c>
      <c r="L1522" s="23">
        <v>0</v>
      </c>
      <c r="N1522" s="21">
        <f t="shared" ref="N1522" si="15193">D1522*I1522+F1522*I1525-E1522*J1522-G1522*J1525</f>
        <v>-0.85572518319060564</v>
      </c>
      <c r="O1522" s="24">
        <f t="shared" ref="O1522" si="15194">(D1522*J1522+E1522*I1522+F1522*J1525+G1522*I1525)</f>
        <v>0</v>
      </c>
      <c r="P1522" s="22">
        <f t="shared" ref="P1522" si="15195">D1522*K1522+F1522*K1525-E1522*L1522-G1522*L1525</f>
        <v>0</v>
      </c>
      <c r="Q1522" s="23">
        <f t="shared" ref="Q1522" si="15196">(D1522*L1522+E1522*K1522+F1522*L1525+G1522*K1525)</f>
        <v>2.9665930860858514</v>
      </c>
      <c r="S1522" s="25">
        <f t="shared" ref="S1522" si="15197">COS($U$8*$B1522)</f>
        <v>-0.78937508176639126</v>
      </c>
      <c r="T1522" s="26">
        <v>0</v>
      </c>
      <c r="U1522" s="10">
        <v>0</v>
      </c>
      <c r="V1522" s="85">
        <f t="shared" ref="V1522" si="15198">$T$8*SIN($B1522*$U$8)</f>
        <v>1.8417336459370905</v>
      </c>
      <c r="X1522" s="21">
        <f t="shared" ref="X1522" si="15199">N1522*S1522+P1522*S1525-O1522*T1522-Q1522*T1525</f>
        <v>6.8413214178571158E-2</v>
      </c>
      <c r="Y1522" s="24">
        <f t="shared" ref="Y1522" si="15200">(N1522*T1522+O1522*S1522+P1522*T1525+Q1522*S1525)</f>
        <v>0</v>
      </c>
      <c r="Z1522" s="22">
        <f t="shared" ref="Z1522" si="15201">N1522*U1522+P1522*U1525-O1522*V1522-Q1522*V1525</f>
        <v>0</v>
      </c>
      <c r="AA1522" s="23">
        <f t="shared" ref="AA1522" si="15202">(N1522*V1522+O1522*U1522+P1522*V1525+Q1522*U1525)</f>
        <v>-3.9177725214544488</v>
      </c>
      <c r="AB1522" s="8"/>
      <c r="AC1522" s="21">
        <v>1</v>
      </c>
      <c r="AD1522" s="24">
        <v>0</v>
      </c>
      <c r="AE1522" s="22">
        <v>0</v>
      </c>
      <c r="AF1522" s="23">
        <v>0</v>
      </c>
      <c r="AH1522" s="21">
        <f t="shared" ref="AH1522" si="15203">X1522*AC1522+Z1522*AC1525-Y1522*AD1522-AA1522*AD1525</f>
        <v>3.0072378603591075</v>
      </c>
      <c r="AI1522" s="24">
        <f t="shared" ref="AI1522" si="15204">(X1522*AD1522+Y1522*AC1522+Z1522*AD1525+AA1522*AC1525)</f>
        <v>0</v>
      </c>
      <c r="AJ1522" s="22">
        <f t="shared" ref="AJ1522" si="15205">X1522*AE1522+Z1522*AE1525-Y1522*AF1522-AA1522*AF1525</f>
        <v>0</v>
      </c>
      <c r="AK1522" s="23">
        <f t="shared" ref="AK1522" si="15206">(X1522*AF1522+Y1522*AE1522+Z1522*AF1525+AA1522*AE1525)</f>
        <v>-3.9177725214544488</v>
      </c>
      <c r="AL1522" s="8"/>
      <c r="AM1522" s="25">
        <f t="shared" ref="AM1522" si="15207">COS($AO$8*$B1522)</f>
        <v>-0.78937508176639126</v>
      </c>
      <c r="AN1522" s="26">
        <v>0</v>
      </c>
      <c r="AO1522" s="10">
        <v>0</v>
      </c>
      <c r="AP1522" s="85">
        <f t="shared" ref="AP1522" si="15208">$AN$8*SIN($B1522*$AO$8)</f>
        <v>1.8417336459370905</v>
      </c>
      <c r="AR1522" s="21">
        <f t="shared" ref="AR1522" si="15209">AH1522*AM1522+AJ1522*AM1525-AI1522*AN1522-AK1522*AN1525</f>
        <v>-1.5721171352574634</v>
      </c>
      <c r="AS1522" s="24">
        <f t="shared" ref="AS1522" si="15210">(AH1522*AN1522+AI1522*AM1522+AJ1522*AN1525+AK1522*AM1525)</f>
        <v>0</v>
      </c>
      <c r="AT1522" s="22">
        <f t="shared" ref="AT1522" si="15211">AH1522*AO1522+AJ1522*AO1525-AI1522*AP1522-AK1522*AP1525</f>
        <v>0</v>
      </c>
      <c r="AU1522" s="23">
        <f t="shared" ref="AU1522" si="15212">(AH1522*AP1522+AI1522*AO1522+AJ1522*AP1525+AK1522*AO1525)</f>
        <v>8.6311231532244612</v>
      </c>
      <c r="AV1522" s="8"/>
      <c r="AW1522" s="21">
        <v>1</v>
      </c>
      <c r="AX1522" s="24">
        <v>0</v>
      </c>
      <c r="AY1522" s="22">
        <v>0</v>
      </c>
      <c r="AZ1522" s="23">
        <v>0</v>
      </c>
      <c r="BB1522" s="21">
        <f t="shared" ref="BB1522" si="15213">AR1522*AW1522+AT1522*AW1525-AS1522*AX1522-AU1522*AX1525</f>
        <v>-4.4947794249105728</v>
      </c>
      <c r="BC1522" s="24">
        <f t="shared" ref="BC1522" si="15214">(AR1522*AX1522+AS1522*AW1522+AT1522*AX1525+AU1522*AW1525)</f>
        <v>0</v>
      </c>
      <c r="BD1522" s="22">
        <f t="shared" ref="BD1522" si="15215">AR1522*AY1522+AT1522*AY1525-AS1522*AZ1522-AU1522*AZ1525</f>
        <v>0</v>
      </c>
      <c r="BE1522" s="23">
        <f t="shared" ref="BE1522" si="15216">(AR1522*AZ1522+AS1522*AY1522+AT1522*AZ1525+AU1522*AY1525)</f>
        <v>8.6311231532244612</v>
      </c>
      <c r="BF1522" s="8"/>
      <c r="BG1522" s="25">
        <f t="shared" ref="BG1522" si="15217">COS($BI$8*$B1522)</f>
        <v>0.14877417090909079</v>
      </c>
      <c r="BH1522" s="26">
        <v>0</v>
      </c>
      <c r="BI1522" s="10">
        <v>0</v>
      </c>
      <c r="BJ1522" s="85">
        <f t="shared" ref="BJ1522" si="15218">$BH$8*SIN($B1522*$BI$8)</f>
        <v>2.9666135937517737</v>
      </c>
      <c r="BL1522" s="21">
        <f t="shared" ref="BL1522" si="15219">BB1522*BG1522+BD1522*BG1525-BC1522*BH1522-BE1522*BH1525</f>
        <v>-3.513730112993795</v>
      </c>
      <c r="BM1522" s="24">
        <f t="shared" ref="BM1522" si="15220">(BB1522*BH1522+BC1522*BG1522+BD1522*BH1525+BE1522*BG1525)</f>
        <v>0</v>
      </c>
      <c r="BN1522" s="22">
        <f t="shared" ref="BN1522" si="15221">BB1522*BI1522+BD1522*BI1525-BC1522*BJ1522-BE1522*BJ1525</f>
        <v>0</v>
      </c>
      <c r="BO1522" s="23">
        <f t="shared" ref="BO1522" si="15222">(BB1522*BJ1522+BC1522*BI1522+BD1522*BJ1525+BE1522*BI1525)</f>
        <v>-12.050185551720258</v>
      </c>
      <c r="BQ1522" s="27">
        <f t="shared" ref="BQ1522" si="15223">20*LOG((2*$BL$8)/(($BL$8*BL1522+BN1522+$BL$8*BL1525+BN1525)^2+($BL$8*BM1522+BO1522+$BL$8*BM1525+BO1525)^2)^0.5)</f>
        <v>-16.354549393674198</v>
      </c>
      <c r="BS1522" s="64">
        <f t="shared" ref="BS1522" si="15224">((BL1522^2+BM1522^2)/(BL1525^2+BM1525^2))^0.5</f>
        <v>3.7313469077725778</v>
      </c>
      <c r="BT1522" s="4"/>
      <c r="BU1522" s="28"/>
      <c r="BV1522" s="28"/>
      <c r="BW1522" s="28"/>
      <c r="BX1522" s="28"/>
    </row>
    <row r="1523" spans="2:76" ht="18.649999999999999" customHeight="1" thickBot="1">
      <c r="D1523" s="25"/>
      <c r="E1523" s="10"/>
      <c r="F1523" s="10"/>
      <c r="G1523" s="31"/>
      <c r="I1523" s="29"/>
      <c r="L1523" s="30"/>
      <c r="N1523" s="29"/>
      <c r="Q1523" s="30"/>
      <c r="S1523" s="29"/>
      <c r="V1523" s="30"/>
      <c r="X1523" s="29"/>
      <c r="AA1523" s="30"/>
      <c r="AC1523" s="29"/>
      <c r="AF1523" s="30"/>
      <c r="AH1523" s="29"/>
      <c r="AK1523" s="30"/>
      <c r="AM1523" s="29"/>
      <c r="AP1523" s="30"/>
      <c r="AR1523" s="29"/>
      <c r="AU1523" s="30"/>
      <c r="AW1523" s="29"/>
      <c r="AZ1523" s="30"/>
      <c r="BB1523" s="29"/>
      <c r="BE1523" s="30"/>
      <c r="BG1523" s="29"/>
      <c r="BJ1523" s="30"/>
      <c r="BL1523" s="29"/>
      <c r="BO1523" s="30"/>
      <c r="BS1523" s="65"/>
      <c r="BT1523" s="65"/>
      <c r="BU1523" s="28"/>
      <c r="BV1523" s="28"/>
      <c r="BW1523" s="28"/>
      <c r="BX1523" s="28"/>
    </row>
    <row r="1524" spans="2:76" ht="18.649999999999999" customHeight="1" thickBot="1">
      <c r="D1524" s="254" t="s">
        <v>24</v>
      </c>
      <c r="E1524" s="255"/>
      <c r="F1524" s="256" t="s">
        <v>25</v>
      </c>
      <c r="G1524" s="257"/>
      <c r="H1524" s="123"/>
      <c r="I1524" s="242" t="s">
        <v>4</v>
      </c>
      <c r="J1524" s="243"/>
      <c r="K1524" s="244" t="s">
        <v>5</v>
      </c>
      <c r="L1524" s="245"/>
      <c r="M1524" s="123"/>
      <c r="N1524" s="242" t="s">
        <v>6</v>
      </c>
      <c r="O1524" s="243"/>
      <c r="P1524" s="244" t="s">
        <v>7</v>
      </c>
      <c r="Q1524" s="245"/>
      <c r="R1524" s="123"/>
      <c r="S1524" s="242" t="s">
        <v>34</v>
      </c>
      <c r="T1524" s="243"/>
      <c r="U1524" s="244" t="s">
        <v>35</v>
      </c>
      <c r="V1524" s="245"/>
      <c r="W1524" s="123"/>
      <c r="X1524" s="242" t="s">
        <v>47</v>
      </c>
      <c r="Y1524" s="243"/>
      <c r="Z1524" s="244" t="s">
        <v>48</v>
      </c>
      <c r="AA1524" s="245"/>
      <c r="AB1524" s="127"/>
      <c r="AC1524" s="242" t="s">
        <v>63</v>
      </c>
      <c r="AD1524" s="243"/>
      <c r="AE1524" s="244" t="s">
        <v>8</v>
      </c>
      <c r="AF1524" s="245"/>
      <c r="AG1524" s="123"/>
      <c r="AH1524" s="242" t="s">
        <v>78</v>
      </c>
      <c r="AI1524" s="243"/>
      <c r="AJ1524" s="244" t="s">
        <v>79</v>
      </c>
      <c r="AK1524" s="245"/>
      <c r="AL1524" s="127"/>
      <c r="AM1524" s="242" t="s">
        <v>67</v>
      </c>
      <c r="AN1524" s="243"/>
      <c r="AO1524" s="244" t="s">
        <v>66</v>
      </c>
      <c r="AP1524" s="245"/>
      <c r="AQ1524" s="123"/>
      <c r="AR1524" s="242" t="s">
        <v>83</v>
      </c>
      <c r="AS1524" s="243"/>
      <c r="AT1524" s="244" t="s">
        <v>82</v>
      </c>
      <c r="AU1524" s="245"/>
      <c r="AV1524" s="127"/>
      <c r="AW1524" s="242" t="s">
        <v>71</v>
      </c>
      <c r="AX1524" s="243"/>
      <c r="AY1524" s="244" t="s">
        <v>70</v>
      </c>
      <c r="AZ1524" s="245"/>
      <c r="BA1524" s="123"/>
      <c r="BB1524" s="124" t="s">
        <v>87</v>
      </c>
      <c r="BC1524" s="125"/>
      <c r="BD1524" s="122" t="s">
        <v>86</v>
      </c>
      <c r="BE1524" s="126"/>
      <c r="BF1524" s="127"/>
      <c r="BG1524" s="242" t="s">
        <v>74</v>
      </c>
      <c r="BH1524" s="243"/>
      <c r="BI1524" s="244" t="s">
        <v>75</v>
      </c>
      <c r="BJ1524" s="245"/>
      <c r="BK1524" s="123"/>
      <c r="BL1524" s="242" t="s">
        <v>91</v>
      </c>
      <c r="BM1524" s="243"/>
      <c r="BN1524" s="244" t="s">
        <v>90</v>
      </c>
      <c r="BO1524" s="245"/>
      <c r="BP1524" s="123"/>
      <c r="BQ1524" s="35" t="s">
        <v>166</v>
      </c>
      <c r="BS1524" s="66" t="s">
        <v>121</v>
      </c>
      <c r="BT1524" s="65"/>
      <c r="BU1524" s="28"/>
      <c r="BV1524" s="28"/>
      <c r="BW1524" s="28"/>
      <c r="BX1524" s="28"/>
    </row>
    <row r="1525" spans="2:76" ht="18.649999999999999" customHeight="1" thickTop="1" thickBot="1">
      <c r="D1525" s="15">
        <v>0</v>
      </c>
      <c r="E1525" s="145">
        <f t="shared" ref="E1525" si="15225">(1/$E$8)*SIN($B1522*$F$8)</f>
        <v>0.32962145400953902</v>
      </c>
      <c r="F1525" s="15">
        <f t="shared" ref="F1525" si="15226">COS($F$8*$B1522)</f>
        <v>0.14881960055629789</v>
      </c>
      <c r="G1525" s="37">
        <v>0</v>
      </c>
      <c r="I1525" s="21">
        <v>0</v>
      </c>
      <c r="J1525" s="24">
        <f t="shared" ref="J1525" si="15227">(TAN($K$8*$B1522))/$J$8</f>
        <v>0.33861899984143379</v>
      </c>
      <c r="K1525" s="22">
        <v>1</v>
      </c>
      <c r="L1525" s="23">
        <v>0</v>
      </c>
      <c r="N1525" s="21">
        <f t="shared" ref="N1525" si="15228">D1525*I1522+F1525*I1525-E1525*J1522-G1525*J1525</f>
        <v>0</v>
      </c>
      <c r="O1525" s="24">
        <f t="shared" ref="O1525" si="15229">(D1525*J1522+E1525*I1522+F1525*J1525+G1525*I1525)</f>
        <v>0.3800145983067143</v>
      </c>
      <c r="P1525" s="22">
        <f t="shared" ref="P1525" si="15230">D1525*K1522+F1525*K1525-E1525*L1522-G1525*L1525</f>
        <v>0.14881960055629789</v>
      </c>
      <c r="Q1525" s="23">
        <f t="shared" ref="Q1525" si="15231">(D1525*L1522+E1525*K1522+F1525*L1525+G1525*K1525)</f>
        <v>0</v>
      </c>
      <c r="S1525" s="15">
        <v>0</v>
      </c>
      <c r="T1525" s="145">
        <f t="shared" ref="T1525" si="15232">(1/$T$8)*SIN($B1522*$U$8)</f>
        <v>0.20463707177078783</v>
      </c>
      <c r="U1525" s="15">
        <f t="shared" ref="U1525" si="15233">COS($U$8*$B1522)</f>
        <v>-0.78937508176639126</v>
      </c>
      <c r="V1525" s="37">
        <v>0</v>
      </c>
      <c r="X1525" s="21">
        <f t="shared" ref="X1525" si="15234">N1525*S1522+P1525*S1525-O1525*T1522-Q1525*T1525</f>
        <v>0</v>
      </c>
      <c r="Y1525" s="24">
        <f t="shared" ref="Y1525" si="15235">(N1525*T1522+O1525*S1522+P1525*T1525+Q1525*S1525)</f>
        <v>-0.26952004733084578</v>
      </c>
      <c r="Z1525" s="22">
        <f t="shared" ref="Z1525" si="15236">N1525*U1522+P1525*U1525-O1525*V1522-Q1525*V1525</f>
        <v>-0.81736015600631318</v>
      </c>
      <c r="AA1525" s="23">
        <f t="shared" ref="AA1525" si="15237">(N1525*V1522+O1525*U1522+P1525*V1525+Q1525*U1525)</f>
        <v>0</v>
      </c>
      <c r="AB1525" s="8"/>
      <c r="AC1525" s="21">
        <v>0</v>
      </c>
      <c r="AD1525" s="24">
        <f t="shared" ref="AD1525" si="15238">(TAN($AE$8*$B1522))/$AD$8</f>
        <v>0.75012641241598066</v>
      </c>
      <c r="AE1525" s="22">
        <v>1</v>
      </c>
      <c r="AF1525" s="23">
        <v>0</v>
      </c>
      <c r="AH1525" s="21">
        <f t="shared" ref="AH1525" si="15239">X1525*AC1522+Z1525*AC1525-Y1525*AD1522-AA1525*AD1525</f>
        <v>0</v>
      </c>
      <c r="AI1525" s="24">
        <f t="shared" ref="AI1525" si="15240">(X1525*AD1522+Y1525*AC1522+Z1525*AD1525+AA1525*AC1525)</f>
        <v>-0.88264348880762777</v>
      </c>
      <c r="AJ1525" s="22">
        <f t="shared" ref="AJ1525" si="15241">X1525*AE1522+Z1525*AE1525-Y1525*AF1522-AA1525*AF1525</f>
        <v>-0.81736015600631318</v>
      </c>
      <c r="AK1525" s="23">
        <f t="shared" ref="AK1525" si="15242">(X1525*AF1522+Y1525*AE1522+Z1525*AF1525+AA1525*AE1525)</f>
        <v>0</v>
      </c>
      <c r="AL1525" s="8"/>
      <c r="AM1525" s="15">
        <v>0</v>
      </c>
      <c r="AN1525" s="85">
        <f t="shared" ref="AN1525" si="15243">(1/$AN$8)*SIN($B1522*$AO$8)</f>
        <v>0.20463707177078783</v>
      </c>
      <c r="AO1525" s="25">
        <f t="shared" ref="AO1525" si="15244">COS($AO$8*$B1522)</f>
        <v>-0.78937508176639126</v>
      </c>
      <c r="AP1525" s="37">
        <v>0</v>
      </c>
      <c r="AR1525" s="21">
        <f t="shared" ref="AR1525" si="15245">AH1525*AM1522+AJ1525*AM1525-AI1525*AN1522-AK1525*AN1525</f>
        <v>0</v>
      </c>
      <c r="AS1525" s="24">
        <f t="shared" ref="AS1525" si="15246">(AH1525*AN1522+AI1525*AM1522+AJ1525*AN1525+AK1525*AM1525)</f>
        <v>0.52947458724084773</v>
      </c>
      <c r="AT1525" s="22">
        <f t="shared" ref="AT1525" si="15247">AH1525*AO1522+AJ1525*AO1525-AI1525*AP1522-AK1525*AP1525</f>
        <v>2.2707979506843796</v>
      </c>
      <c r="AU1525" s="23">
        <f t="shared" ref="AU1525" si="15248">(AH1525*AP1522+AI1525*AO1522+AJ1525*AP1525+AK1525*AO1525)</f>
        <v>0</v>
      </c>
      <c r="AV1525" s="8"/>
      <c r="AW1525" s="21">
        <v>0</v>
      </c>
      <c r="AX1525" s="24">
        <f t="shared" ref="AX1525" si="15249">(TAN($AY$8*$B1522))/$AX$8</f>
        <v>0.33861899984143379</v>
      </c>
      <c r="AY1525" s="22">
        <v>1</v>
      </c>
      <c r="AZ1525" s="23">
        <v>0</v>
      </c>
      <c r="BB1525" s="21">
        <f t="shared" ref="BB1525" si="15250">AR1525*AW1522+AT1525*AW1525-AS1525*AX1522-AU1525*AX1525</f>
        <v>0</v>
      </c>
      <c r="BC1525" s="24">
        <f t="shared" ref="BC1525" si="15251">(AR1525*AX1522+AS1525*AW1522+AT1525*AX1525+AU1525*AW1525)</f>
        <v>1.29840991814357</v>
      </c>
      <c r="BD1525" s="22">
        <f t="shared" ref="BD1525" si="15252">AR1525*AY1522+AT1525*AY1525-AS1525*AZ1522-AU1525*AZ1525</f>
        <v>2.2707979506843796</v>
      </c>
      <c r="BE1525" s="23">
        <f t="shared" ref="BE1525" si="15253">(AR1525*AZ1522+AS1525*AY1522+AT1525*AZ1525+AU1525*AY1525)</f>
        <v>0</v>
      </c>
      <c r="BF1525" s="8"/>
      <c r="BG1525" s="15">
        <v>0</v>
      </c>
      <c r="BH1525" s="85">
        <f t="shared" ref="BH1525" si="15254">(1/$BH$8)*SIN($B1522*$BI$8)</f>
        <v>0.32962373263908595</v>
      </c>
      <c r="BI1525" s="25">
        <f t="shared" ref="BI1525" si="15255">COS($BI$8*$B1522)</f>
        <v>0.14877417090909079</v>
      </c>
      <c r="BJ1525" s="37">
        <v>0</v>
      </c>
      <c r="BL1525" s="21">
        <f t="shared" ref="BL1525" si="15256">BB1525*BG1522+BD1525*BG1525-BC1525*BH1522-BE1525*BH1525</f>
        <v>0</v>
      </c>
      <c r="BM1525" s="24">
        <f t="shared" ref="BM1525" si="15257">(BB1525*BH1522+BC1525*BG1522+BD1525*BH1525+BE1525*BG1525)</f>
        <v>0.94167875564572234</v>
      </c>
      <c r="BN1525" s="22">
        <f t="shared" ref="BN1525" si="15258">BB1525*BI1522+BD1525*BI1525-BC1525*BJ1522-BE1525*BJ1525</f>
        <v>-3.5140444310117114</v>
      </c>
      <c r="BO1525" s="23">
        <f t="shared" ref="BO1525" si="15259">(BB1525*BJ1522+BC1525*BI1522+BD1525*BJ1525+BE1525*BI1525)</f>
        <v>0</v>
      </c>
      <c r="BQ1525" s="38">
        <f t="shared" ref="BQ1525" si="15260">(180/PI())*ATAN(-1*(($BL$8*BM1522+BO1522+$BL$8*BM1525+BO1525)/($BL$8*BL1522+BN1522+$BL$8*BL1525+BN1525)))</f>
        <v>-57.680590822725613</v>
      </c>
      <c r="BS1525" s="67">
        <f t="shared" ref="BS1525" si="15261">20*LOG(((($BL$8*BL1522+BN1522-$BL$8*BL1525-BN1525)^2+($BL$8*BM1522+BO1522-$BL$8*BM1525-BO1525)^2)/(($BL$8*BL1522+BN1522+$BL$8*BL1525+BN1525)^2+($BL$8*BM1522+BO1522+$BL$8*BM1525+BO1525)^2))^0.5)</f>
        <v>-0.10171978517351585</v>
      </c>
      <c r="BT1525" s="65"/>
      <c r="BU1525" s="28"/>
      <c r="BV1525" s="28"/>
      <c r="BW1525" s="28"/>
      <c r="BX1525" s="28"/>
    </row>
    <row r="1526" spans="2:76" ht="18.649999999999999" customHeight="1">
      <c r="BS1526" s="32"/>
    </row>
    <row r="1527" spans="2:76" ht="18.649999999999999" customHeight="1" thickBot="1">
      <c r="D1527" s="8"/>
      <c r="E1527" s="8" t="s">
        <v>93</v>
      </c>
      <c r="F1527" s="8"/>
      <c r="G1527" s="8"/>
      <c r="H1527" s="8"/>
      <c r="I1527" s="8"/>
      <c r="J1527" s="8" t="s">
        <v>94</v>
      </c>
      <c r="K1527" s="8"/>
      <c r="L1527" s="8"/>
      <c r="M1527" s="8"/>
      <c r="N1527" s="8"/>
      <c r="O1527" s="8" t="s">
        <v>95</v>
      </c>
      <c r="P1527" s="8"/>
      <c r="Q1527" s="8"/>
      <c r="R1527" s="8"/>
      <c r="S1527" s="8"/>
      <c r="T1527" s="8" t="s">
        <v>96</v>
      </c>
      <c r="U1527" s="8"/>
      <c r="V1527" s="8"/>
      <c r="W1527" s="8"/>
      <c r="X1527" s="8"/>
      <c r="Y1527" s="8" t="s">
        <v>97</v>
      </c>
      <c r="Z1527" s="8"/>
      <c r="AA1527" s="8"/>
      <c r="AB1527" s="8"/>
      <c r="AC1527" s="8"/>
      <c r="AD1527" s="8" t="s">
        <v>98</v>
      </c>
      <c r="AE1527" s="8"/>
      <c r="AF1527" s="8"/>
      <c r="AG1527" s="8"/>
      <c r="AH1527" s="8"/>
      <c r="AI1527" s="8" t="s">
        <v>99</v>
      </c>
      <c r="AJ1527" s="8"/>
      <c r="AK1527" s="8"/>
      <c r="AL1527" s="8"/>
      <c r="AM1527" s="8"/>
      <c r="AN1527" s="8" t="s">
        <v>96</v>
      </c>
      <c r="AO1527" s="8"/>
      <c r="AP1527" s="8"/>
      <c r="AQ1527" s="8"/>
      <c r="AR1527" s="8"/>
      <c r="AS1527" s="8" t="s">
        <v>100</v>
      </c>
      <c r="AT1527" s="8"/>
      <c r="AU1527" s="8"/>
      <c r="AV1527" s="8"/>
      <c r="AW1527" s="8"/>
      <c r="AX1527" s="8" t="s">
        <v>94</v>
      </c>
      <c r="AY1527" s="8"/>
      <c r="AZ1527" s="8"/>
      <c r="BA1527" s="8"/>
      <c r="BB1527" s="8"/>
      <c r="BC1527" s="8" t="s">
        <v>101</v>
      </c>
      <c r="BD1527" s="8"/>
      <c r="BE1527" s="8"/>
      <c r="BF1527" s="8"/>
      <c r="BG1527" s="8"/>
      <c r="BH1527" s="8" t="s">
        <v>96</v>
      </c>
      <c r="BI1527" s="8"/>
      <c r="BJ1527" s="8"/>
      <c r="BK1527" s="8"/>
      <c r="BL1527" s="8"/>
      <c r="BM1527" s="8" t="s">
        <v>102</v>
      </c>
      <c r="BN1527" s="8"/>
      <c r="BO1527" s="8"/>
      <c r="BP1527" s="8"/>
    </row>
    <row r="1528" spans="2:76" ht="18.649999999999999" customHeight="1" thickBot="1">
      <c r="B1528" s="16"/>
      <c r="D1528" s="250" t="s">
        <v>22</v>
      </c>
      <c r="E1528" s="251"/>
      <c r="F1528" s="252" t="s">
        <v>23</v>
      </c>
      <c r="G1528" s="253"/>
      <c r="H1528" s="123"/>
      <c r="I1528" s="242" t="s">
        <v>1</v>
      </c>
      <c r="J1528" s="243"/>
      <c r="K1528" s="244" t="s">
        <v>2</v>
      </c>
      <c r="L1528" s="245"/>
      <c r="M1528" s="123"/>
      <c r="N1528" s="242" t="s">
        <v>43</v>
      </c>
      <c r="O1528" s="243"/>
      <c r="P1528" s="244" t="s">
        <v>44</v>
      </c>
      <c r="Q1528" s="245"/>
      <c r="R1528" s="123"/>
      <c r="S1528" s="242" t="s">
        <v>32</v>
      </c>
      <c r="T1528" s="243"/>
      <c r="U1528" s="244" t="s">
        <v>33</v>
      </c>
      <c r="V1528" s="245"/>
      <c r="W1528" s="123"/>
      <c r="X1528" s="242" t="s">
        <v>45</v>
      </c>
      <c r="Y1528" s="243"/>
      <c r="Z1528" s="244" t="s">
        <v>46</v>
      </c>
      <c r="AA1528" s="245"/>
      <c r="AB1528" s="127"/>
      <c r="AC1528" s="242" t="s">
        <v>62</v>
      </c>
      <c r="AD1528" s="243"/>
      <c r="AE1528" s="244" t="s">
        <v>3</v>
      </c>
      <c r="AF1528" s="245"/>
      <c r="AG1528" s="123"/>
      <c r="AH1528" s="242" t="s">
        <v>76</v>
      </c>
      <c r="AI1528" s="243"/>
      <c r="AJ1528" s="244" t="s">
        <v>77</v>
      </c>
      <c r="AK1528" s="245"/>
      <c r="AL1528" s="127"/>
      <c r="AM1528" s="242" t="s">
        <v>64</v>
      </c>
      <c r="AN1528" s="243"/>
      <c r="AO1528" s="244" t="s">
        <v>65</v>
      </c>
      <c r="AP1528" s="245"/>
      <c r="AQ1528" s="123"/>
      <c r="AR1528" s="242" t="s">
        <v>80</v>
      </c>
      <c r="AS1528" s="243"/>
      <c r="AT1528" s="244" t="s">
        <v>81</v>
      </c>
      <c r="AU1528" s="245"/>
      <c r="AV1528" s="127"/>
      <c r="AW1528" s="242" t="s">
        <v>68</v>
      </c>
      <c r="AX1528" s="243"/>
      <c r="AY1528" s="244" t="s">
        <v>69</v>
      </c>
      <c r="AZ1528" s="245"/>
      <c r="BA1528" s="123"/>
      <c r="BB1528" s="246" t="s">
        <v>84</v>
      </c>
      <c r="BC1528" s="247"/>
      <c r="BD1528" s="248" t="s">
        <v>85</v>
      </c>
      <c r="BE1528" s="249"/>
      <c r="BF1528" s="127"/>
      <c r="BG1528" s="242" t="s">
        <v>72</v>
      </c>
      <c r="BH1528" s="243"/>
      <c r="BI1528" s="244" t="s">
        <v>73</v>
      </c>
      <c r="BJ1528" s="245"/>
      <c r="BK1528" s="123"/>
      <c r="BL1528" s="242" t="s">
        <v>88</v>
      </c>
      <c r="BM1528" s="243"/>
      <c r="BN1528" s="244" t="s">
        <v>89</v>
      </c>
      <c r="BO1528" s="245"/>
      <c r="BP1528" s="123"/>
      <c r="BQ1528" s="19" t="s">
        <v>165</v>
      </c>
      <c r="BS1528" s="63" t="s">
        <v>120</v>
      </c>
      <c r="BT1528" s="4"/>
      <c r="BU1528" s="28"/>
      <c r="BV1528" s="28"/>
      <c r="BW1528" s="28"/>
      <c r="BX1528" s="28"/>
    </row>
    <row r="1529" spans="2:76" ht="18.649999999999999" customHeight="1" thickTop="1" thickBot="1">
      <c r="B1529" s="39">
        <v>4.3</v>
      </c>
      <c r="D1529" s="25">
        <f t="shared" ref="D1529" si="15262">COS($F$8*$B1529)</f>
        <v>0.1422481725081951</v>
      </c>
      <c r="E1529" s="26">
        <v>0</v>
      </c>
      <c r="F1529" s="10">
        <v>0</v>
      </c>
      <c r="G1529" s="85">
        <f t="shared" ref="G1529" si="15263">$E$8*SIN($B1529*$F$8)</f>
        <v>2.9694930740385148</v>
      </c>
      <c r="I1529" s="21">
        <v>1</v>
      </c>
      <c r="J1529" s="24">
        <v>0</v>
      </c>
      <c r="K1529" s="22">
        <v>0</v>
      </c>
      <c r="L1529" s="23">
        <v>0</v>
      </c>
      <c r="N1529" s="21">
        <f t="shared" ref="N1529" si="15264">D1529*I1529+F1529*I1532-E1529*J1529-G1529*J1532</f>
        <v>-0.9341972421257253</v>
      </c>
      <c r="O1529" s="24">
        <f t="shared" ref="O1529" si="15265">(D1529*J1529+E1529*I1529+F1529*J1532+G1529*I1532)</f>
        <v>0</v>
      </c>
      <c r="P1529" s="22">
        <f t="shared" ref="P1529" si="15266">D1529*K1529+F1529*K1532-E1529*L1529-G1529*L1532</f>
        <v>0</v>
      </c>
      <c r="Q1529" s="23">
        <f t="shared" ref="Q1529" si="15267">(D1529*L1529+E1529*K1529+F1529*L1532+G1529*K1532)</f>
        <v>2.9694930740385148</v>
      </c>
      <c r="S1529" s="25">
        <f t="shared" ref="S1529" si="15268">COS($U$8*$B1529)</f>
        <v>-0.79643805968931158</v>
      </c>
      <c r="T1529" s="26">
        <v>0</v>
      </c>
      <c r="U1529" s="10">
        <v>0</v>
      </c>
      <c r="V1529" s="85">
        <f t="shared" ref="V1529" si="15269">$T$8*SIN($B1529*$U$8)</f>
        <v>1.8141603439897263</v>
      </c>
      <c r="X1529" s="21">
        <f t="shared" ref="X1529" si="15270">N1529*S1529+P1529*S1532-O1529*T1529-Q1529*T1532</f>
        <v>0.14545950814429398</v>
      </c>
      <c r="Y1529" s="24">
        <f t="shared" ref="Y1529" si="15271">(N1529*T1529+O1529*S1529+P1529*T1532+Q1529*S1532)</f>
        <v>0</v>
      </c>
      <c r="Z1529" s="22">
        <f t="shared" ref="Z1529" si="15272">N1529*U1529+P1529*U1532-O1529*V1529-Q1529*V1532</f>
        <v>0</v>
      </c>
      <c r="AA1529" s="23">
        <f t="shared" ref="AA1529" si="15273">(N1529*V1529+O1529*U1529+P1529*V1532+Q1529*U1532)</f>
        <v>-4.0598008922771429</v>
      </c>
      <c r="AB1529" s="8"/>
      <c r="AC1529" s="21">
        <v>1</v>
      </c>
      <c r="AD1529" s="24">
        <v>0</v>
      </c>
      <c r="AE1529" s="22">
        <v>0</v>
      </c>
      <c r="AF1529" s="23">
        <v>0</v>
      </c>
      <c r="AH1529" s="21">
        <f t="shared" ref="AH1529" si="15274">X1529*AC1529+Z1529*AC1532-Y1529*AD1529-AA1529*AD1532</f>
        <v>3.3172943550422089</v>
      </c>
      <c r="AI1529" s="24">
        <f t="shared" ref="AI1529" si="15275">(X1529*AD1529+Y1529*AC1529+Z1529*AD1532+AA1529*AC1532)</f>
        <v>0</v>
      </c>
      <c r="AJ1529" s="22">
        <f t="shared" ref="AJ1529" si="15276">X1529*AE1529+Z1529*AE1532-Y1529*AF1529-AA1529*AF1532</f>
        <v>0</v>
      </c>
      <c r="AK1529" s="23">
        <f t="shared" ref="AK1529" si="15277">(X1529*AF1529+Y1529*AE1529+Z1529*AF1532+AA1529*AE1532)</f>
        <v>-4.0598008922771429</v>
      </c>
      <c r="AL1529" s="8"/>
      <c r="AM1529" s="25">
        <f t="shared" ref="AM1529" si="15278">COS($AO$8*$B1529)</f>
        <v>-0.79643805968931158</v>
      </c>
      <c r="AN1529" s="26">
        <v>0</v>
      </c>
      <c r="AO1529" s="10">
        <v>0</v>
      </c>
      <c r="AP1529" s="85">
        <f t="shared" ref="AP1529" si="15279">$AN$8*SIN($B1529*$AO$8)</f>
        <v>1.8141603439897263</v>
      </c>
      <c r="AR1529" s="21">
        <f t="shared" ref="AR1529" si="15280">AH1529*AM1529+AJ1529*AM1532-AI1529*AN1529-AK1529*AN1532</f>
        <v>-1.8236717258522013</v>
      </c>
      <c r="AS1529" s="24">
        <f t="shared" ref="AS1529" si="15281">(AH1529*AN1529+AI1529*AM1529+AJ1529*AN1532+AK1529*AM1532)</f>
        <v>0</v>
      </c>
      <c r="AT1529" s="22">
        <f t="shared" ref="AT1529" si="15282">AH1529*AO1529+AJ1529*AO1532-AI1529*AP1529-AK1529*AP1532</f>
        <v>0</v>
      </c>
      <c r="AU1529" s="23">
        <f t="shared" ref="AU1529" si="15283">(AH1529*AP1529+AI1529*AO1529+AJ1529*AP1532+AK1529*AO1532)</f>
        <v>9.2514838136286954</v>
      </c>
      <c r="AV1529" s="8"/>
      <c r="AW1529" s="21">
        <v>1</v>
      </c>
      <c r="AX1529" s="24">
        <v>0</v>
      </c>
      <c r="AY1529" s="22">
        <v>0</v>
      </c>
      <c r="AZ1529" s="23">
        <v>0</v>
      </c>
      <c r="BB1529" s="21">
        <f t="shared" ref="BB1529" si="15284">AR1529*AW1529+AT1529*AW1532-AS1529*AX1529-AU1529*AX1532</f>
        <v>-5.1773476164636163</v>
      </c>
      <c r="BC1529" s="24">
        <f t="shared" ref="BC1529" si="15285">(AR1529*AX1529+AS1529*AW1529+AT1529*AX1532+AU1529*AW1532)</f>
        <v>0</v>
      </c>
      <c r="BD1529" s="22">
        <f t="shared" ref="BD1529" si="15286">AR1529*AY1529+AT1529*AY1532-AS1529*AZ1529-AU1529*AZ1532</f>
        <v>0</v>
      </c>
      <c r="BE1529" s="23">
        <f t="shared" ref="BE1529" si="15287">(AR1529*AZ1529+AS1529*AY1529+AT1529*AZ1532+AU1529*AY1532)</f>
        <v>9.2514838136286954</v>
      </c>
      <c r="BF1529" s="8"/>
      <c r="BG1529" s="25">
        <f t="shared" ref="BG1529" si="15288">COS($BI$8*$B1529)</f>
        <v>0.14220248596213866</v>
      </c>
      <c r="BH1529" s="26">
        <v>0</v>
      </c>
      <c r="BI1529" s="10">
        <v>0</v>
      </c>
      <c r="BJ1529" s="85">
        <f t="shared" ref="BJ1529" si="15289">$BH$8*SIN($B1529*$BI$8)</f>
        <v>2.9695127675892703</v>
      </c>
      <c r="BL1529" s="21">
        <f t="shared" ref="BL1529" si="15290">BB1529*BG1529+BD1529*BG1532-BC1529*BH1529-BE1529*BH1532</f>
        <v>-3.7887205132752664</v>
      </c>
      <c r="BM1529" s="24">
        <f t="shared" ref="BM1529" si="15291">(BB1529*BH1529+BC1529*BG1529+BD1529*BH1532+BE1529*BG1532)</f>
        <v>0</v>
      </c>
      <c r="BN1529" s="22">
        <f t="shared" ref="BN1529" si="15292">BB1529*BI1529+BD1529*BI1532-BC1529*BJ1529-BE1529*BJ1532</f>
        <v>0</v>
      </c>
      <c r="BO1529" s="23">
        <f t="shared" ref="BO1529" si="15293">(BB1529*BJ1529+BC1529*BI1529+BD1529*BJ1532+BE1529*BI1532)</f>
        <v>-14.058615852200099</v>
      </c>
      <c r="BQ1529" s="27">
        <f t="shared" ref="BQ1529" si="15294">20*LOG((2*$BL$8)/(($BL$8*BL1529+BN1529+$BL$8*BL1532+BN1532)^2+($BL$8*BM1529+BO1529+$BL$8*BM1532+BO1532)^2)^0.5)</f>
        <v>-17.582656951493515</v>
      </c>
      <c r="BS1529" s="64">
        <f t="shared" ref="BS1529" si="15295">((BL1529^2+BM1529^2)/(BL1532^2+BM1532^2))^0.5</f>
        <v>3.9881161255843853</v>
      </c>
      <c r="BT1529" s="4"/>
      <c r="BU1529" s="28"/>
      <c r="BV1529" s="28"/>
      <c r="BW1529" s="28"/>
      <c r="BX1529" s="28"/>
    </row>
    <row r="1530" spans="2:76" ht="18.649999999999999" customHeight="1" thickBot="1">
      <c r="D1530" s="25"/>
      <c r="E1530" s="10"/>
      <c r="F1530" s="10"/>
      <c r="G1530" s="31"/>
      <c r="I1530" s="29"/>
      <c r="L1530" s="30"/>
      <c r="N1530" s="29"/>
      <c r="Q1530" s="30"/>
      <c r="S1530" s="29"/>
      <c r="V1530" s="30"/>
      <c r="X1530" s="29"/>
      <c r="AA1530" s="30"/>
      <c r="AC1530" s="29"/>
      <c r="AF1530" s="30"/>
      <c r="AH1530" s="29"/>
      <c r="AK1530" s="30"/>
      <c r="AM1530" s="29"/>
      <c r="AP1530" s="30"/>
      <c r="AR1530" s="29"/>
      <c r="AU1530" s="30"/>
      <c r="AW1530" s="29"/>
      <c r="AZ1530" s="30"/>
      <c r="BB1530" s="29"/>
      <c r="BE1530" s="30"/>
      <c r="BG1530" s="29"/>
      <c r="BJ1530" s="30"/>
      <c r="BL1530" s="29"/>
      <c r="BO1530" s="30"/>
      <c r="BS1530" s="65"/>
      <c r="BT1530" s="65"/>
      <c r="BU1530" s="28"/>
      <c r="BV1530" s="28"/>
      <c r="BW1530" s="28"/>
      <c r="BX1530" s="28"/>
    </row>
    <row r="1531" spans="2:76" ht="18.649999999999999" customHeight="1" thickBot="1">
      <c r="D1531" s="254" t="s">
        <v>24</v>
      </c>
      <c r="E1531" s="255"/>
      <c r="F1531" s="256" t="s">
        <v>25</v>
      </c>
      <c r="G1531" s="257"/>
      <c r="H1531" s="123"/>
      <c r="I1531" s="242" t="s">
        <v>4</v>
      </c>
      <c r="J1531" s="243"/>
      <c r="K1531" s="244" t="s">
        <v>5</v>
      </c>
      <c r="L1531" s="245"/>
      <c r="M1531" s="123"/>
      <c r="N1531" s="242" t="s">
        <v>6</v>
      </c>
      <c r="O1531" s="243"/>
      <c r="P1531" s="244" t="s">
        <v>7</v>
      </c>
      <c r="Q1531" s="245"/>
      <c r="R1531" s="123"/>
      <c r="S1531" s="242" t="s">
        <v>34</v>
      </c>
      <c r="T1531" s="243"/>
      <c r="U1531" s="244" t="s">
        <v>35</v>
      </c>
      <c r="V1531" s="245"/>
      <c r="W1531" s="123"/>
      <c r="X1531" s="242" t="s">
        <v>47</v>
      </c>
      <c r="Y1531" s="243"/>
      <c r="Z1531" s="244" t="s">
        <v>48</v>
      </c>
      <c r="AA1531" s="245"/>
      <c r="AB1531" s="127"/>
      <c r="AC1531" s="242" t="s">
        <v>63</v>
      </c>
      <c r="AD1531" s="243"/>
      <c r="AE1531" s="244" t="s">
        <v>8</v>
      </c>
      <c r="AF1531" s="245"/>
      <c r="AG1531" s="123"/>
      <c r="AH1531" s="242" t="s">
        <v>78</v>
      </c>
      <c r="AI1531" s="243"/>
      <c r="AJ1531" s="244" t="s">
        <v>79</v>
      </c>
      <c r="AK1531" s="245"/>
      <c r="AL1531" s="127"/>
      <c r="AM1531" s="242" t="s">
        <v>67</v>
      </c>
      <c r="AN1531" s="243"/>
      <c r="AO1531" s="244" t="s">
        <v>66</v>
      </c>
      <c r="AP1531" s="245"/>
      <c r="AQ1531" s="123"/>
      <c r="AR1531" s="242" t="s">
        <v>83</v>
      </c>
      <c r="AS1531" s="243"/>
      <c r="AT1531" s="244" t="s">
        <v>82</v>
      </c>
      <c r="AU1531" s="245"/>
      <c r="AV1531" s="127"/>
      <c r="AW1531" s="242" t="s">
        <v>71</v>
      </c>
      <c r="AX1531" s="243"/>
      <c r="AY1531" s="244" t="s">
        <v>70</v>
      </c>
      <c r="AZ1531" s="245"/>
      <c r="BA1531" s="123"/>
      <c r="BB1531" s="124" t="s">
        <v>87</v>
      </c>
      <c r="BC1531" s="125"/>
      <c r="BD1531" s="122" t="s">
        <v>86</v>
      </c>
      <c r="BE1531" s="126"/>
      <c r="BF1531" s="127"/>
      <c r="BG1531" s="242" t="s">
        <v>74</v>
      </c>
      <c r="BH1531" s="243"/>
      <c r="BI1531" s="244" t="s">
        <v>75</v>
      </c>
      <c r="BJ1531" s="245"/>
      <c r="BK1531" s="123"/>
      <c r="BL1531" s="242" t="s">
        <v>91</v>
      </c>
      <c r="BM1531" s="243"/>
      <c r="BN1531" s="244" t="s">
        <v>90</v>
      </c>
      <c r="BO1531" s="245"/>
      <c r="BP1531" s="123"/>
      <c r="BQ1531" s="35" t="s">
        <v>166</v>
      </c>
      <c r="BS1531" s="66" t="s">
        <v>121</v>
      </c>
      <c r="BT1531" s="65"/>
      <c r="BU1531" s="28"/>
      <c r="BV1531" s="28"/>
      <c r="BW1531" s="28"/>
      <c r="BX1531" s="28"/>
    </row>
    <row r="1532" spans="2:76" ht="18.649999999999999" customHeight="1" thickTop="1" thickBot="1">
      <c r="D1532" s="15">
        <v>0</v>
      </c>
      <c r="E1532" s="145">
        <f t="shared" ref="E1532" si="15296">(1/$E$8)*SIN($B1529*$F$8)</f>
        <v>0.32994367489316834</v>
      </c>
      <c r="F1532" s="15">
        <f t="shared" ref="F1532" si="15297">COS($F$8*$B1529)</f>
        <v>0.1422481725081951</v>
      </c>
      <c r="G1532" s="37">
        <v>0</v>
      </c>
      <c r="I1532" s="21">
        <v>0</v>
      </c>
      <c r="J1532" s="24">
        <f t="shared" ref="J1532" si="15298">(TAN($K$8*$B1529))/$J$8</f>
        <v>0.3625014060632083</v>
      </c>
      <c r="K1532" s="22">
        <v>1</v>
      </c>
      <c r="L1532" s="23">
        <v>0</v>
      </c>
      <c r="N1532" s="21">
        <f t="shared" ref="N1532" si="15299">D1532*I1529+F1532*I1532-E1532*J1529-G1532*J1532</f>
        <v>0</v>
      </c>
      <c r="O1532" s="24">
        <f t="shared" ref="O1532" si="15300">(D1532*J1529+E1532*I1529+F1532*J1532+G1532*I1532)</f>
        <v>0.3815088374373109</v>
      </c>
      <c r="P1532" s="22">
        <f t="shared" ref="P1532" si="15301">D1532*K1529+F1532*K1532-E1532*L1529-G1532*L1532</f>
        <v>0.1422481725081951</v>
      </c>
      <c r="Q1532" s="23">
        <f t="shared" ref="Q1532" si="15302">(D1532*L1529+E1532*K1529+F1532*L1532+G1532*K1532)</f>
        <v>0</v>
      </c>
      <c r="S1532" s="15">
        <v>0</v>
      </c>
      <c r="T1532" s="145">
        <f t="shared" ref="T1532" si="15303">(1/$T$8)*SIN($B1529*$U$8)</f>
        <v>0.20157337155441402</v>
      </c>
      <c r="U1532" s="15">
        <f t="shared" ref="U1532" si="15304">COS($U$8*$B1529)</f>
        <v>-0.79643805968931158</v>
      </c>
      <c r="V1532" s="37">
        <v>0</v>
      </c>
      <c r="X1532" s="21">
        <f t="shared" ref="X1532" si="15305">N1532*S1529+P1532*S1532-O1532*T1529-Q1532*T1532</f>
        <v>0</v>
      </c>
      <c r="Y1532" s="24">
        <f t="shared" ref="Y1532" si="15306">(N1532*T1529+O1532*S1529+P1532*T1532+Q1532*S1532)</f>
        <v>-0.2751747145129661</v>
      </c>
      <c r="Z1532" s="22">
        <f t="shared" ref="Z1532" si="15307">N1532*U1529+P1532*U1532-O1532*V1529-Q1532*V1532</f>
        <v>-0.80541006226716982</v>
      </c>
      <c r="AA1532" s="23">
        <f t="shared" ref="AA1532" si="15308">(N1532*V1529+O1532*U1529+P1532*V1532+Q1532*U1532)</f>
        <v>0</v>
      </c>
      <c r="AB1532" s="8"/>
      <c r="AC1532" s="21">
        <v>0</v>
      </c>
      <c r="AD1532" s="24">
        <f t="shared" ref="AD1532" si="15309">(TAN($AE$8*$B1529))/$AD$8</f>
        <v>0.78127842499163358</v>
      </c>
      <c r="AE1532" s="22">
        <v>1</v>
      </c>
      <c r="AF1532" s="23">
        <v>0</v>
      </c>
      <c r="AH1532" s="21">
        <f t="shared" ref="AH1532" si="15310">X1532*AC1529+Z1532*AC1532-Y1532*AD1529-AA1532*AD1532</f>
        <v>0</v>
      </c>
      <c r="AI1532" s="24">
        <f t="shared" ref="AI1532" si="15311">(X1532*AD1529+Y1532*AC1529+Z1532*AD1532+AA1532*AC1532)</f>
        <v>-0.90442421943347417</v>
      </c>
      <c r="AJ1532" s="22">
        <f t="shared" ref="AJ1532" si="15312">X1532*AE1529+Z1532*AE1532-Y1532*AF1529-AA1532*AF1532</f>
        <v>-0.80541006226716982</v>
      </c>
      <c r="AK1532" s="23">
        <f t="shared" ref="AK1532" si="15313">(X1532*AF1529+Y1532*AE1529+Z1532*AF1532+AA1532*AE1532)</f>
        <v>0</v>
      </c>
      <c r="AL1532" s="8"/>
      <c r="AM1532" s="15">
        <v>0</v>
      </c>
      <c r="AN1532" s="85">
        <f t="shared" ref="AN1532" si="15314">(1/$AN$8)*SIN($B1529*$AO$8)</f>
        <v>0.20157337155441402</v>
      </c>
      <c r="AO1532" s="25">
        <f t="shared" ref="AO1532" si="15315">COS($AO$8*$B1529)</f>
        <v>-0.79643805968931158</v>
      </c>
      <c r="AP1532" s="37">
        <v>0</v>
      </c>
      <c r="AR1532" s="21">
        <f t="shared" ref="AR1532" si="15316">AH1532*AM1529+AJ1532*AM1532-AI1532*AN1529-AK1532*AN1532</f>
        <v>0</v>
      </c>
      <c r="AS1532" s="24">
        <f t="shared" ref="AS1532" si="15317">(AH1532*AN1529+AI1532*AM1529+AJ1532*AN1532+AK1532*AM1532)</f>
        <v>0.55796864872657237</v>
      </c>
      <c r="AT1532" s="22">
        <f t="shared" ref="AT1532" si="15318">AH1532*AO1529+AJ1532*AO1532-AI1532*AP1529-AK1532*AP1532</f>
        <v>2.2822297802863836</v>
      </c>
      <c r="AU1532" s="23">
        <f t="shared" ref="AU1532" si="15319">(AH1532*AP1529+AI1532*AO1529+AJ1532*AP1532+AK1532*AO1532)</f>
        <v>0</v>
      </c>
      <c r="AV1532" s="8"/>
      <c r="AW1532" s="21">
        <v>0</v>
      </c>
      <c r="AX1532" s="24">
        <f t="shared" ref="AX1532" si="15320">(TAN($AY$8*$B1529))/$AX$8</f>
        <v>0.3625014060632083</v>
      </c>
      <c r="AY1532" s="22">
        <v>1</v>
      </c>
      <c r="AZ1532" s="23">
        <v>0</v>
      </c>
      <c r="BB1532" s="21">
        <f t="shared" ref="BB1532" si="15321">AR1532*AW1529+AT1532*AW1532-AS1532*AX1529-AU1532*AX1532</f>
        <v>0</v>
      </c>
      <c r="BC1532" s="24">
        <f t="shared" ref="BC1532" si="15322">(AR1532*AX1529+AS1532*AW1529+AT1532*AX1532+AU1532*AW1532)</f>
        <v>1.3852801530397132</v>
      </c>
      <c r="BD1532" s="22">
        <f t="shared" ref="BD1532" si="15323">AR1532*AY1529+AT1532*AY1532-AS1532*AZ1529-AU1532*AZ1532</f>
        <v>2.2822297802863836</v>
      </c>
      <c r="BE1532" s="23">
        <f t="shared" ref="BE1532" si="15324">(AR1532*AZ1529+AS1532*AY1529+AT1532*AZ1532+AU1532*AY1532)</f>
        <v>0</v>
      </c>
      <c r="BF1532" s="8"/>
      <c r="BG1532" s="15">
        <v>0</v>
      </c>
      <c r="BH1532" s="85">
        <f t="shared" ref="BH1532" si="15325">(1/$BH$8)*SIN($B1529*$BI$8)</f>
        <v>0.32994586306547447</v>
      </c>
      <c r="BI1532" s="25">
        <f t="shared" ref="BI1532" si="15326">COS($BI$8*$B1529)</f>
        <v>0.14220248596213866</v>
      </c>
      <c r="BJ1532" s="37">
        <v>0</v>
      </c>
      <c r="BL1532" s="21">
        <f t="shared" ref="BL1532" si="15327">BB1532*BG1529+BD1532*BG1532-BC1532*BH1529-BE1532*BH1532</f>
        <v>0</v>
      </c>
      <c r="BM1532" s="24">
        <f t="shared" ref="BM1532" si="15328">(BB1532*BH1529+BC1532*BG1529+BD1532*BH1532+BE1532*BG1532)</f>
        <v>0.95000255608657802</v>
      </c>
      <c r="BN1532" s="22">
        <f t="shared" ref="BN1532" si="15329">BB1532*BI1529+BD1532*BI1532-BC1532*BJ1529-BE1532*BJ1532</f>
        <v>-3.7890683528458977</v>
      </c>
      <c r="BO1532" s="23">
        <f t="shared" ref="BO1532" si="15330">(BB1532*BJ1529+BC1532*BI1529+BD1532*BJ1532+BE1532*BI1532)</f>
        <v>0</v>
      </c>
      <c r="BQ1532" s="38">
        <f t="shared" ref="BQ1532" si="15331">(180/PI())*ATAN(-1*(($BL$8*BM1529+BO1529+$BL$8*BM1532+BO1532)/($BL$8*BL1529+BN1529+$BL$8*BL1532+BN1532)))</f>
        <v>-59.968777536829336</v>
      </c>
      <c r="BS1532" s="67">
        <f t="shared" ref="BS1532" si="15332">20*LOG(((($BL$8*BL1529+BN1529-$BL$8*BL1532-BN1532)^2+($BL$8*BM1529+BO1529-$BL$8*BM1532-BO1532)^2)/(($BL$8*BL1529+BN1529+$BL$8*BL1532+BN1532)^2+($BL$8*BM1529+BO1529+$BL$8*BM1532+BO1532)^2))^0.5)</f>
        <v>-7.6442544921154459E-2</v>
      </c>
      <c r="BT1532" s="65"/>
      <c r="BU1532" s="28"/>
      <c r="BV1532" s="28"/>
      <c r="BW1532" s="28"/>
      <c r="BX1532" s="28"/>
    </row>
    <row r="1533" spans="2:76" ht="18.649999999999999" customHeight="1">
      <c r="BS1533" s="32"/>
    </row>
    <row r="1534" spans="2:76" ht="18.649999999999999" customHeight="1" thickBot="1">
      <c r="D1534" s="8"/>
      <c r="E1534" s="8" t="s">
        <v>93</v>
      </c>
      <c r="F1534" s="8"/>
      <c r="G1534" s="8"/>
      <c r="H1534" s="8"/>
      <c r="I1534" s="8"/>
      <c r="J1534" s="8" t="s">
        <v>94</v>
      </c>
      <c r="K1534" s="8"/>
      <c r="L1534" s="8"/>
      <c r="M1534" s="8"/>
      <c r="N1534" s="8"/>
      <c r="O1534" s="8" t="s">
        <v>95</v>
      </c>
      <c r="P1534" s="8"/>
      <c r="Q1534" s="8"/>
      <c r="R1534" s="8"/>
      <c r="S1534" s="8"/>
      <c r="T1534" s="8" t="s">
        <v>96</v>
      </c>
      <c r="U1534" s="8"/>
      <c r="V1534" s="8"/>
      <c r="W1534" s="8"/>
      <c r="X1534" s="8"/>
      <c r="Y1534" s="8" t="s">
        <v>97</v>
      </c>
      <c r="Z1534" s="8"/>
      <c r="AA1534" s="8"/>
      <c r="AB1534" s="8"/>
      <c r="AC1534" s="8"/>
      <c r="AD1534" s="8" t="s">
        <v>98</v>
      </c>
      <c r="AE1534" s="8"/>
      <c r="AF1534" s="8"/>
      <c r="AG1534" s="8"/>
      <c r="AH1534" s="8"/>
      <c r="AI1534" s="8" t="s">
        <v>99</v>
      </c>
      <c r="AJ1534" s="8"/>
      <c r="AK1534" s="8"/>
      <c r="AL1534" s="8"/>
      <c r="AM1534" s="8"/>
      <c r="AN1534" s="8" t="s">
        <v>96</v>
      </c>
      <c r="AO1534" s="8"/>
      <c r="AP1534" s="8"/>
      <c r="AQ1534" s="8"/>
      <c r="AR1534" s="8"/>
      <c r="AS1534" s="8" t="s">
        <v>100</v>
      </c>
      <c r="AT1534" s="8"/>
      <c r="AU1534" s="8"/>
      <c r="AV1534" s="8"/>
      <c r="AW1534" s="8"/>
      <c r="AX1534" s="8" t="s">
        <v>94</v>
      </c>
      <c r="AY1534" s="8"/>
      <c r="AZ1534" s="8"/>
      <c r="BA1534" s="8"/>
      <c r="BB1534" s="8"/>
      <c r="BC1534" s="8" t="s">
        <v>101</v>
      </c>
      <c r="BD1534" s="8"/>
      <c r="BE1534" s="8"/>
      <c r="BF1534" s="8"/>
      <c r="BG1534" s="8"/>
      <c r="BH1534" s="8" t="s">
        <v>96</v>
      </c>
      <c r="BI1534" s="8"/>
      <c r="BJ1534" s="8"/>
      <c r="BK1534" s="8"/>
      <c r="BL1534" s="8"/>
      <c r="BM1534" s="8" t="s">
        <v>102</v>
      </c>
      <c r="BN1534" s="8"/>
      <c r="BO1534" s="8"/>
      <c r="BP1534" s="8"/>
    </row>
    <row r="1535" spans="2:76" ht="18.649999999999999" customHeight="1" thickBot="1">
      <c r="B1535" s="16"/>
      <c r="D1535" s="250" t="s">
        <v>22</v>
      </c>
      <c r="E1535" s="251"/>
      <c r="F1535" s="252" t="s">
        <v>23</v>
      </c>
      <c r="G1535" s="253"/>
      <c r="H1535" s="123"/>
      <c r="I1535" s="242" t="s">
        <v>1</v>
      </c>
      <c r="J1535" s="243"/>
      <c r="K1535" s="244" t="s">
        <v>2</v>
      </c>
      <c r="L1535" s="245"/>
      <c r="M1535" s="123"/>
      <c r="N1535" s="242" t="s">
        <v>43</v>
      </c>
      <c r="O1535" s="243"/>
      <c r="P1535" s="244" t="s">
        <v>44</v>
      </c>
      <c r="Q1535" s="245"/>
      <c r="R1535" s="123"/>
      <c r="S1535" s="242" t="s">
        <v>32</v>
      </c>
      <c r="T1535" s="243"/>
      <c r="U1535" s="244" t="s">
        <v>33</v>
      </c>
      <c r="V1535" s="245"/>
      <c r="W1535" s="123"/>
      <c r="X1535" s="242" t="s">
        <v>45</v>
      </c>
      <c r="Y1535" s="243"/>
      <c r="Z1535" s="244" t="s">
        <v>46</v>
      </c>
      <c r="AA1535" s="245"/>
      <c r="AB1535" s="127"/>
      <c r="AC1535" s="242" t="s">
        <v>62</v>
      </c>
      <c r="AD1535" s="243"/>
      <c r="AE1535" s="244" t="s">
        <v>3</v>
      </c>
      <c r="AF1535" s="245"/>
      <c r="AG1535" s="123"/>
      <c r="AH1535" s="242" t="s">
        <v>76</v>
      </c>
      <c r="AI1535" s="243"/>
      <c r="AJ1535" s="244" t="s">
        <v>77</v>
      </c>
      <c r="AK1535" s="245"/>
      <c r="AL1535" s="127"/>
      <c r="AM1535" s="242" t="s">
        <v>64</v>
      </c>
      <c r="AN1535" s="243"/>
      <c r="AO1535" s="244" t="s">
        <v>65</v>
      </c>
      <c r="AP1535" s="245"/>
      <c r="AQ1535" s="123"/>
      <c r="AR1535" s="242" t="s">
        <v>80</v>
      </c>
      <c r="AS1535" s="243"/>
      <c r="AT1535" s="244" t="s">
        <v>81</v>
      </c>
      <c r="AU1535" s="245"/>
      <c r="AV1535" s="127"/>
      <c r="AW1535" s="242" t="s">
        <v>68</v>
      </c>
      <c r="AX1535" s="243"/>
      <c r="AY1535" s="244" t="s">
        <v>69</v>
      </c>
      <c r="AZ1535" s="245"/>
      <c r="BA1535" s="123"/>
      <c r="BB1535" s="246" t="s">
        <v>84</v>
      </c>
      <c r="BC1535" s="247"/>
      <c r="BD1535" s="248" t="s">
        <v>85</v>
      </c>
      <c r="BE1535" s="249"/>
      <c r="BF1535" s="127"/>
      <c r="BG1535" s="242" t="s">
        <v>72</v>
      </c>
      <c r="BH1535" s="243"/>
      <c r="BI1535" s="244" t="s">
        <v>73</v>
      </c>
      <c r="BJ1535" s="245"/>
      <c r="BK1535" s="123"/>
      <c r="BL1535" s="242" t="s">
        <v>88</v>
      </c>
      <c r="BM1535" s="243"/>
      <c r="BN1535" s="244" t="s">
        <v>89</v>
      </c>
      <c r="BO1535" s="245"/>
      <c r="BP1535" s="123"/>
      <c r="BQ1535" s="19" t="s">
        <v>165</v>
      </c>
      <c r="BS1535" s="63" t="s">
        <v>120</v>
      </c>
      <c r="BT1535" s="4"/>
      <c r="BU1535" s="28"/>
      <c r="BV1535" s="28"/>
      <c r="BW1535" s="28"/>
      <c r="BX1535" s="28"/>
    </row>
    <row r="1536" spans="2:76" ht="18.649999999999999" customHeight="1" thickTop="1" thickBot="1">
      <c r="B1536" s="39">
        <v>4.32</v>
      </c>
      <c r="D1536" s="25">
        <f t="shared" ref="D1536" si="15333">COS($F$8*$B1536)</f>
        <v>0.1356704687405271</v>
      </c>
      <c r="E1536" s="26">
        <v>0</v>
      </c>
      <c r="F1536" s="10">
        <v>0</v>
      </c>
      <c r="G1536" s="85">
        <f t="shared" ref="G1536" si="15334">$E$8*SIN($B1536*$F$8)</f>
        <v>2.9722620535890725</v>
      </c>
      <c r="I1536" s="21">
        <v>1</v>
      </c>
      <c r="J1536" s="24">
        <v>0</v>
      </c>
      <c r="K1536" s="22">
        <v>0</v>
      </c>
      <c r="L1536" s="23">
        <v>0</v>
      </c>
      <c r="N1536" s="21">
        <f t="shared" ref="N1536" si="15335">D1536*I1536+F1536*I1539-E1536*J1536-G1536*J1539</f>
        <v>-1.0133338411996451</v>
      </c>
      <c r="O1536" s="24">
        <f t="shared" ref="O1536" si="15336">(D1536*J1536+E1536*I1536+F1536*J1539+G1536*I1539)</f>
        <v>0</v>
      </c>
      <c r="P1536" s="22">
        <f t="shared" ref="P1536" si="15337">D1536*K1536+F1536*K1539-E1536*L1536-G1536*L1539</f>
        <v>0</v>
      </c>
      <c r="Q1536" s="23">
        <f t="shared" ref="Q1536" si="15338">(D1536*L1536+E1536*K1536+F1536*L1539+G1536*K1539)</f>
        <v>2.9722620535890725</v>
      </c>
      <c r="S1536" s="25">
        <f t="shared" ref="S1536" si="15339">COS($U$8*$B1536)</f>
        <v>-0.8033940266109888</v>
      </c>
      <c r="T1536" s="26">
        <v>0</v>
      </c>
      <c r="U1536" s="10">
        <v>0</v>
      </c>
      <c r="V1536" s="85">
        <f t="shared" ref="V1536" si="15340">$T$8*SIN($B1536*$U$8)</f>
        <v>1.78634328785148</v>
      </c>
      <c r="X1536" s="21">
        <f t="shared" ref="X1536" si="15341">N1536*S1536+P1536*S1539-O1536*T1536-Q1536*T1539</f>
        <v>0.22416409174206353</v>
      </c>
      <c r="Y1536" s="24">
        <f t="shared" ref="Y1536" si="15342">(N1536*T1536+O1536*S1536+P1536*T1539+Q1536*S1539)</f>
        <v>0</v>
      </c>
      <c r="Z1536" s="22">
        <f t="shared" ref="Z1536" si="15343">N1536*U1536+P1536*U1539-O1536*V1536-Q1536*V1539</f>
        <v>0</v>
      </c>
      <c r="AA1536" s="23">
        <f t="shared" ref="AA1536" si="15344">(N1536*V1536+O1536*U1536+P1536*V1539+Q1536*U1539)</f>
        <v>-4.198059684955715</v>
      </c>
      <c r="AB1536" s="8"/>
      <c r="AC1536" s="21">
        <v>1</v>
      </c>
      <c r="AD1536" s="24">
        <v>0</v>
      </c>
      <c r="AE1536" s="22">
        <v>0</v>
      </c>
      <c r="AF1536" s="23">
        <v>0</v>
      </c>
      <c r="AH1536" s="21">
        <f t="shared" ref="AH1536" si="15345">X1536*AC1536+Z1536*AC1539-Y1536*AD1536-AA1536*AD1539</f>
        <v>3.6372415784491281</v>
      </c>
      <c r="AI1536" s="24">
        <f t="shared" ref="AI1536" si="15346">(X1536*AD1536+Y1536*AC1536+Z1536*AD1539+AA1536*AC1539)</f>
        <v>0</v>
      </c>
      <c r="AJ1536" s="22">
        <f t="shared" ref="AJ1536" si="15347">X1536*AE1536+Z1536*AE1539-Y1536*AF1536-AA1536*AF1539</f>
        <v>0</v>
      </c>
      <c r="AK1536" s="23">
        <f t="shared" ref="AK1536" si="15348">(X1536*AF1536+Y1536*AE1536+Z1536*AF1539+AA1536*AE1539)</f>
        <v>-4.198059684955715</v>
      </c>
      <c r="AL1536" s="8"/>
      <c r="AM1536" s="25">
        <f t="shared" ref="AM1536" si="15349">COS($AO$8*$B1536)</f>
        <v>-0.8033940266109888</v>
      </c>
      <c r="AN1536" s="26">
        <v>0</v>
      </c>
      <c r="AO1536" s="10">
        <v>0</v>
      </c>
      <c r="AP1536" s="85">
        <f t="shared" ref="AP1536" si="15350">$AN$8*SIN($B1536*$AO$8)</f>
        <v>1.78634328785148</v>
      </c>
      <c r="AR1536" s="21">
        <f t="shared" ref="AR1536" si="15351">AH1536*AM1536+AJ1536*AM1539-AI1536*AN1536-AK1536*AN1539</f>
        <v>-2.0888964085537607</v>
      </c>
      <c r="AS1536" s="24">
        <f t="shared" ref="AS1536" si="15352">(AH1536*AN1536+AI1536*AM1536+AJ1536*AN1539+AK1536*AM1539)</f>
        <v>0</v>
      </c>
      <c r="AT1536" s="22">
        <f t="shared" ref="AT1536" si="15353">AH1536*AO1536+AJ1536*AO1539-AI1536*AP1536-AK1536*AP1539</f>
        <v>0</v>
      </c>
      <c r="AU1536" s="23">
        <f t="shared" ref="AU1536" si="15354">(AH1536*AP1536+AI1536*AO1536+AJ1536*AP1539+AK1536*AO1539)</f>
        <v>9.8700581542067543</v>
      </c>
      <c r="AV1536" s="8"/>
      <c r="AW1536" s="21">
        <v>1</v>
      </c>
      <c r="AX1536" s="24">
        <v>0</v>
      </c>
      <c r="AY1536" s="22">
        <v>0</v>
      </c>
      <c r="AZ1536" s="23">
        <v>0</v>
      </c>
      <c r="BB1536" s="21">
        <f t="shared" ref="BB1536" si="15355">AR1536*AW1536+AT1536*AW1539-AS1536*AX1536-AU1536*AX1539</f>
        <v>-5.9044211348643181</v>
      </c>
      <c r="BC1536" s="24">
        <f t="shared" ref="BC1536" si="15356">(AR1536*AX1536+AS1536*AW1536+AT1536*AX1539+AU1536*AW1539)</f>
        <v>0</v>
      </c>
      <c r="BD1536" s="22">
        <f t="shared" ref="BD1536" si="15357">AR1536*AY1536+AT1536*AY1539-AS1536*AZ1536-AU1536*AZ1539</f>
        <v>0</v>
      </c>
      <c r="BE1536" s="23">
        <f t="shared" ref="BE1536" si="15358">(AR1536*AZ1536+AS1536*AY1536+AT1536*AZ1539+AU1536*AY1539)</f>
        <v>9.8700581542067543</v>
      </c>
      <c r="BF1536" s="8"/>
      <c r="BG1536" s="25">
        <f t="shared" ref="BG1536" si="15359">COS($BI$8*$B1536)</f>
        <v>0.1356245269056815</v>
      </c>
      <c r="BH1536" s="26">
        <v>0</v>
      </c>
      <c r="BI1536" s="10">
        <v>0</v>
      </c>
      <c r="BJ1536" s="85">
        <f t="shared" ref="BJ1536" si="15360">$BH$8*SIN($B1536*$BI$8)</f>
        <v>2.9722809236871419</v>
      </c>
      <c r="BL1536" s="21">
        <f t="shared" ref="BL1536" si="15361">BB1536*BG1536+BD1536*BG1539-BC1536*BH1536-BE1536*BH1539</f>
        <v>-4.0604049416713757</v>
      </c>
      <c r="BM1536" s="24">
        <f t="shared" ref="BM1536" si="15362">(BB1536*BH1536+BC1536*BG1536+BD1536*BH1539+BE1536*BG1539)</f>
        <v>0</v>
      </c>
      <c r="BN1536" s="22">
        <f t="shared" ref="BN1536" si="15363">BB1536*BI1536+BD1536*BI1539-BC1536*BJ1536-BE1536*BJ1539</f>
        <v>0</v>
      </c>
      <c r="BO1536" s="23">
        <f t="shared" ref="BO1536" si="15364">(BB1536*BJ1536+BC1536*BI1536+BD1536*BJ1539+BE1536*BI1539)</f>
        <v>-16.210976336876545</v>
      </c>
      <c r="BQ1536" s="27">
        <f t="shared" ref="BQ1536" si="15365">20*LOG((2*$BL$8)/(($BL$8*BL1536+BN1536+$BL$8*BL1539+BN1539)^2+($BL$8*BM1536+BO1536+$BL$8*BM1539+BO1539)^2)^0.5)</f>
        <v>-18.731541343620076</v>
      </c>
      <c r="BS1536" s="64">
        <f t="shared" ref="BS1536" si="15366">((BL1536^2+BM1536^2)/(BL1539^2+BM1539^2))^0.5</f>
        <v>4.2498215165494058</v>
      </c>
      <c r="BT1536" s="4"/>
      <c r="BU1536" s="28"/>
      <c r="BV1536" s="28"/>
      <c r="BW1536" s="28"/>
      <c r="BX1536" s="28"/>
    </row>
    <row r="1537" spans="2:76" ht="18.649999999999999" customHeight="1" thickBot="1">
      <c r="D1537" s="25"/>
      <c r="E1537" s="10"/>
      <c r="F1537" s="10"/>
      <c r="G1537" s="31"/>
      <c r="I1537" s="29"/>
      <c r="L1537" s="30"/>
      <c r="N1537" s="29"/>
      <c r="Q1537" s="30"/>
      <c r="S1537" s="29"/>
      <c r="V1537" s="30"/>
      <c r="X1537" s="29"/>
      <c r="AA1537" s="30"/>
      <c r="AC1537" s="29"/>
      <c r="AF1537" s="30"/>
      <c r="AH1537" s="29"/>
      <c r="AK1537" s="30"/>
      <c r="AM1537" s="29"/>
      <c r="AP1537" s="30"/>
      <c r="AR1537" s="29"/>
      <c r="AU1537" s="30"/>
      <c r="AW1537" s="29"/>
      <c r="AZ1537" s="30"/>
      <c r="BB1537" s="29"/>
      <c r="BE1537" s="30"/>
      <c r="BG1537" s="29"/>
      <c r="BJ1537" s="30"/>
      <c r="BL1537" s="29"/>
      <c r="BO1537" s="30"/>
      <c r="BS1537" s="65"/>
      <c r="BT1537" s="65"/>
      <c r="BU1537" s="28"/>
      <c r="BV1537" s="28"/>
      <c r="BW1537" s="28"/>
      <c r="BX1537" s="28"/>
    </row>
    <row r="1538" spans="2:76" ht="18.649999999999999" customHeight="1" thickBot="1">
      <c r="D1538" s="254" t="s">
        <v>24</v>
      </c>
      <c r="E1538" s="255"/>
      <c r="F1538" s="256" t="s">
        <v>25</v>
      </c>
      <c r="G1538" s="257"/>
      <c r="H1538" s="123"/>
      <c r="I1538" s="242" t="s">
        <v>4</v>
      </c>
      <c r="J1538" s="243"/>
      <c r="K1538" s="244" t="s">
        <v>5</v>
      </c>
      <c r="L1538" s="245"/>
      <c r="M1538" s="123"/>
      <c r="N1538" s="242" t="s">
        <v>6</v>
      </c>
      <c r="O1538" s="243"/>
      <c r="P1538" s="244" t="s">
        <v>7</v>
      </c>
      <c r="Q1538" s="245"/>
      <c r="R1538" s="123"/>
      <c r="S1538" s="242" t="s">
        <v>34</v>
      </c>
      <c r="T1538" s="243"/>
      <c r="U1538" s="244" t="s">
        <v>35</v>
      </c>
      <c r="V1538" s="245"/>
      <c r="W1538" s="123"/>
      <c r="X1538" s="242" t="s">
        <v>47</v>
      </c>
      <c r="Y1538" s="243"/>
      <c r="Z1538" s="244" t="s">
        <v>48</v>
      </c>
      <c r="AA1538" s="245"/>
      <c r="AB1538" s="127"/>
      <c r="AC1538" s="242" t="s">
        <v>63</v>
      </c>
      <c r="AD1538" s="243"/>
      <c r="AE1538" s="244" t="s">
        <v>8</v>
      </c>
      <c r="AF1538" s="245"/>
      <c r="AG1538" s="123"/>
      <c r="AH1538" s="242" t="s">
        <v>78</v>
      </c>
      <c r="AI1538" s="243"/>
      <c r="AJ1538" s="244" t="s">
        <v>79</v>
      </c>
      <c r="AK1538" s="245"/>
      <c r="AL1538" s="127"/>
      <c r="AM1538" s="242" t="s">
        <v>67</v>
      </c>
      <c r="AN1538" s="243"/>
      <c r="AO1538" s="244" t="s">
        <v>66</v>
      </c>
      <c r="AP1538" s="245"/>
      <c r="AQ1538" s="123"/>
      <c r="AR1538" s="242" t="s">
        <v>83</v>
      </c>
      <c r="AS1538" s="243"/>
      <c r="AT1538" s="244" t="s">
        <v>82</v>
      </c>
      <c r="AU1538" s="245"/>
      <c r="AV1538" s="127"/>
      <c r="AW1538" s="242" t="s">
        <v>71</v>
      </c>
      <c r="AX1538" s="243"/>
      <c r="AY1538" s="244" t="s">
        <v>70</v>
      </c>
      <c r="AZ1538" s="245"/>
      <c r="BA1538" s="123"/>
      <c r="BB1538" s="124" t="s">
        <v>87</v>
      </c>
      <c r="BC1538" s="125"/>
      <c r="BD1538" s="122" t="s">
        <v>86</v>
      </c>
      <c r="BE1538" s="126"/>
      <c r="BF1538" s="127"/>
      <c r="BG1538" s="242" t="s">
        <v>74</v>
      </c>
      <c r="BH1538" s="243"/>
      <c r="BI1538" s="244" t="s">
        <v>75</v>
      </c>
      <c r="BJ1538" s="245"/>
      <c r="BK1538" s="123"/>
      <c r="BL1538" s="242" t="s">
        <v>91</v>
      </c>
      <c r="BM1538" s="243"/>
      <c r="BN1538" s="244" t="s">
        <v>90</v>
      </c>
      <c r="BO1538" s="245"/>
      <c r="BP1538" s="123"/>
      <c r="BQ1538" s="35" t="s">
        <v>166</v>
      </c>
      <c r="BS1538" s="66" t="s">
        <v>121</v>
      </c>
      <c r="BT1538" s="65"/>
      <c r="BU1538" s="28"/>
      <c r="BV1538" s="28"/>
      <c r="BW1538" s="28"/>
      <c r="BX1538" s="28"/>
    </row>
    <row r="1539" spans="2:76" ht="18.649999999999999" customHeight="1" thickTop="1" thickBot="1">
      <c r="D1539" s="15">
        <v>0</v>
      </c>
      <c r="E1539" s="145">
        <f t="shared" ref="E1539" si="15367">(1/$E$8)*SIN($B1536*$F$8)</f>
        <v>0.33025133928767469</v>
      </c>
      <c r="F1539" s="15">
        <f t="shared" ref="F1539" si="15368">COS($F$8*$B1536)</f>
        <v>0.1356704687405271</v>
      </c>
      <c r="G1539" s="37">
        <v>0</v>
      </c>
      <c r="I1539" s="21">
        <v>0</v>
      </c>
      <c r="J1539" s="24">
        <f t="shared" ref="J1539" si="15369">(TAN($K$8*$B1536))/$J$8</f>
        <v>0.3865757087443632</v>
      </c>
      <c r="K1539" s="22">
        <v>1</v>
      </c>
      <c r="L1539" s="23">
        <v>0</v>
      </c>
      <c r="N1539" s="21">
        <f t="shared" ref="N1539" si="15370">D1539*I1536+F1539*I1539-E1539*J1536-G1539*J1539</f>
        <v>0</v>
      </c>
      <c r="O1539" s="24">
        <f t="shared" ref="O1539" si="15371">(D1539*J1536+E1539*I1536+F1539*J1539+G1539*I1539)</f>
        <v>0.38269824689672394</v>
      </c>
      <c r="P1539" s="22">
        <f t="shared" ref="P1539" si="15372">D1539*K1536+F1539*K1539-E1539*L1536-G1539*L1539</f>
        <v>0.1356704687405271</v>
      </c>
      <c r="Q1539" s="23">
        <f t="shared" ref="Q1539" si="15373">(D1539*L1536+E1539*K1536+F1539*L1539+G1539*K1539)</f>
        <v>0</v>
      </c>
      <c r="S1539" s="15">
        <v>0</v>
      </c>
      <c r="T1539" s="145">
        <f t="shared" ref="T1539" si="15374">(1/$T$8)*SIN($B1536*$U$8)</f>
        <v>0.19848258753905335</v>
      </c>
      <c r="U1539" s="15">
        <f t="shared" ref="U1539" si="15375">COS($U$8*$B1536)</f>
        <v>-0.8033940266109888</v>
      </c>
      <c r="V1539" s="37">
        <v>0</v>
      </c>
      <c r="X1539" s="21">
        <f t="shared" ref="X1539" si="15376">N1539*S1536+P1539*S1539-O1539*T1536-Q1539*T1539</f>
        <v>0</v>
      </c>
      <c r="Y1539" s="24">
        <f t="shared" ref="Y1539" si="15377">(N1539*T1536+O1539*S1536+P1539*T1539+Q1539*S1539)</f>
        <v>-0.28052925986306931</v>
      </c>
      <c r="Z1539" s="22">
        <f t="shared" ref="Z1539" si="15378">N1539*U1536+P1539*U1539-O1539*V1536-Q1539*V1539</f>
        <v>-0.79262728879014355</v>
      </c>
      <c r="AA1539" s="23">
        <f t="shared" ref="AA1539" si="15379">(N1539*V1536+O1539*U1536+P1539*V1539+Q1539*U1539)</f>
        <v>0</v>
      </c>
      <c r="AB1539" s="8"/>
      <c r="AC1539" s="21">
        <v>0</v>
      </c>
      <c r="AD1539" s="24">
        <f t="shared" ref="AD1539" si="15380">(TAN($AE$8*$B1536))/$AD$8</f>
        <v>0.8130130924384581</v>
      </c>
      <c r="AE1539" s="22">
        <v>1</v>
      </c>
      <c r="AF1539" s="23">
        <v>0</v>
      </c>
      <c r="AH1539" s="21">
        <f t="shared" ref="AH1539" si="15381">X1539*AC1536+Z1539*AC1539-Y1539*AD1536-AA1539*AD1539</f>
        <v>0</v>
      </c>
      <c r="AI1539" s="24">
        <f t="shared" ref="AI1539" si="15382">(X1539*AD1536+Y1539*AC1536+Z1539*AD1539+AA1539*AC1539)</f>
        <v>-0.92494562307345474</v>
      </c>
      <c r="AJ1539" s="22">
        <f t="shared" ref="AJ1539" si="15383">X1539*AE1536+Z1539*AE1539-Y1539*AF1536-AA1539*AF1539</f>
        <v>-0.79262728879014355</v>
      </c>
      <c r="AK1539" s="23">
        <f t="shared" ref="AK1539" si="15384">(X1539*AF1536+Y1539*AE1536+Z1539*AF1539+AA1539*AE1539)</f>
        <v>0</v>
      </c>
      <c r="AL1539" s="8"/>
      <c r="AM1539" s="15">
        <v>0</v>
      </c>
      <c r="AN1539" s="85">
        <f t="shared" ref="AN1539" si="15385">(1/$AN$8)*SIN($B1536*$AO$8)</f>
        <v>0.19848258753905335</v>
      </c>
      <c r="AO1539" s="25">
        <f t="shared" ref="AO1539" si="15386">COS($AO$8*$B1536)</f>
        <v>-0.8033940266109888</v>
      </c>
      <c r="AP1539" s="37">
        <v>0</v>
      </c>
      <c r="AR1539" s="21">
        <f t="shared" ref="AR1539" si="15387">AH1539*AM1536+AJ1539*AM1539-AI1539*AN1536-AK1539*AN1539</f>
        <v>0</v>
      </c>
      <c r="AS1539" s="24">
        <f t="shared" ref="AS1539" si="15388">(AH1539*AN1536+AI1539*AM1536+AJ1539*AN1539+AK1539*AM1539)</f>
        <v>0.58577307328406047</v>
      </c>
      <c r="AT1539" s="22">
        <f t="shared" ref="AT1539" si="15389">AH1539*AO1536+AJ1539*AO1539-AI1539*AP1536-AK1539*AP1539</f>
        <v>2.2890624345477355</v>
      </c>
      <c r="AU1539" s="23">
        <f t="shared" ref="AU1539" si="15390">(AH1539*AP1536+AI1539*AO1536+AJ1539*AP1539+AK1539*AO1539)</f>
        <v>0</v>
      </c>
      <c r="AV1539" s="8"/>
      <c r="AW1539" s="21">
        <v>0</v>
      </c>
      <c r="AX1539" s="24">
        <f t="shared" ref="AX1539" si="15391">(TAN($AY$8*$B1536))/$AX$8</f>
        <v>0.3865757087443632</v>
      </c>
      <c r="AY1539" s="22">
        <v>1</v>
      </c>
      <c r="AZ1539" s="23">
        <v>0</v>
      </c>
      <c r="BB1539" s="21">
        <f t="shared" ref="BB1539" si="15392">AR1539*AW1536+AT1539*AW1539-AS1539*AX1536-AU1539*AX1539</f>
        <v>0</v>
      </c>
      <c r="BC1539" s="24">
        <f t="shared" ref="BC1539" si="15393">(AR1539*AX1536+AS1539*AW1536+AT1539*AX1539+AU1539*AW1539)</f>
        <v>1.470669006279449</v>
      </c>
      <c r="BD1539" s="22">
        <f t="shared" ref="BD1539" si="15394">AR1539*AY1536+AT1539*AY1539-AS1539*AZ1536-AU1539*AZ1539</f>
        <v>2.2890624345477355</v>
      </c>
      <c r="BE1539" s="23">
        <f t="shared" ref="BE1539" si="15395">(AR1539*AZ1536+AS1539*AY1536+AT1539*AZ1539+AU1539*AY1539)</f>
        <v>0</v>
      </c>
      <c r="BF1539" s="8"/>
      <c r="BG1539" s="15">
        <v>0</v>
      </c>
      <c r="BH1539" s="85">
        <f t="shared" ref="BH1539" si="15396">(1/$BH$8)*SIN($B1536*$BI$8)</f>
        <v>0.33025343596523798</v>
      </c>
      <c r="BI1539" s="25">
        <f t="shared" ref="BI1539" si="15397">COS($BI$8*$B1536)</f>
        <v>0.1356245269056815</v>
      </c>
      <c r="BJ1539" s="37">
        <v>0</v>
      </c>
      <c r="BL1539" s="21">
        <f t="shared" ref="BL1539" si="15398">BB1539*BG1536+BD1539*BG1539-BC1539*BH1536-BE1539*BH1539</f>
        <v>0</v>
      </c>
      <c r="BM1539" s="24">
        <f t="shared" ref="BM1539" si="15399">(BB1539*BH1536+BC1539*BG1536+BD1539*BH1539+BE1539*BG1539)</f>
        <v>0.95542952235984135</v>
      </c>
      <c r="BN1539" s="22">
        <f t="shared" ref="BN1539" si="15400">BB1539*BI1536+BD1539*BI1539-BC1539*BJ1536-BE1539*BJ1539</f>
        <v>-4.0607884226792281</v>
      </c>
      <c r="BO1539" s="23">
        <f t="shared" ref="BO1539" si="15401">(BB1539*BJ1536+BC1539*BI1536+BD1539*BJ1539+BE1539*BI1539)</f>
        <v>0</v>
      </c>
      <c r="BQ1539" s="38">
        <f t="shared" ref="BQ1539" si="15402">(180/PI())*ATAN(-1*(($BL$8*BM1536+BO1536+$BL$8*BM1539+BO1539)/($BL$8*BL1536+BN1536+$BL$8*BL1539+BN1539)))</f>
        <v>-61.971678766314859</v>
      </c>
      <c r="BS1539" s="67">
        <f t="shared" ref="BS1539" si="15403">20*LOG(((($BL$8*BL1536+BN1536-$BL$8*BL1539-BN1539)^2+($BL$8*BM1536+BO1536-$BL$8*BM1539-BO1539)^2)/(($BL$8*BL1536+BN1536+$BL$8*BL1539+BN1539)^2+($BL$8*BM1536+BO1536+$BL$8*BM1539+BO1539)^2))^0.5)</f>
        <v>-5.8553731123102311E-2</v>
      </c>
      <c r="BT1539" s="65"/>
      <c r="BU1539" s="28"/>
      <c r="BV1539" s="28"/>
      <c r="BW1539" s="28"/>
      <c r="BX1539" s="28"/>
    </row>
    <row r="1540" spans="2:76" ht="18.649999999999999" customHeight="1">
      <c r="BS1540" s="32"/>
    </row>
    <row r="1541" spans="2:76" ht="18.649999999999999" customHeight="1" thickBot="1">
      <c r="D1541" s="8"/>
      <c r="E1541" s="8" t="s">
        <v>93</v>
      </c>
      <c r="F1541" s="8"/>
      <c r="G1541" s="8"/>
      <c r="H1541" s="8"/>
      <c r="I1541" s="8"/>
      <c r="J1541" s="8" t="s">
        <v>94</v>
      </c>
      <c r="K1541" s="8"/>
      <c r="L1541" s="8"/>
      <c r="M1541" s="8"/>
      <c r="N1541" s="8"/>
      <c r="O1541" s="8" t="s">
        <v>95</v>
      </c>
      <c r="P1541" s="8"/>
      <c r="Q1541" s="8"/>
      <c r="R1541" s="8"/>
      <c r="S1541" s="8"/>
      <c r="T1541" s="8" t="s">
        <v>96</v>
      </c>
      <c r="U1541" s="8"/>
      <c r="V1541" s="8"/>
      <c r="W1541" s="8"/>
      <c r="X1541" s="8"/>
      <c r="Y1541" s="8" t="s">
        <v>97</v>
      </c>
      <c r="Z1541" s="8"/>
      <c r="AA1541" s="8"/>
      <c r="AB1541" s="8"/>
      <c r="AC1541" s="8"/>
      <c r="AD1541" s="8" t="s">
        <v>98</v>
      </c>
      <c r="AE1541" s="8"/>
      <c r="AF1541" s="8"/>
      <c r="AG1541" s="8"/>
      <c r="AH1541" s="8"/>
      <c r="AI1541" s="8" t="s">
        <v>99</v>
      </c>
      <c r="AJ1541" s="8"/>
      <c r="AK1541" s="8"/>
      <c r="AL1541" s="8"/>
      <c r="AM1541" s="8"/>
      <c r="AN1541" s="8" t="s">
        <v>96</v>
      </c>
      <c r="AO1541" s="8"/>
      <c r="AP1541" s="8"/>
      <c r="AQ1541" s="8"/>
      <c r="AR1541" s="8"/>
      <c r="AS1541" s="8" t="s">
        <v>100</v>
      </c>
      <c r="AT1541" s="8"/>
      <c r="AU1541" s="8"/>
      <c r="AV1541" s="8"/>
      <c r="AW1541" s="8"/>
      <c r="AX1541" s="8" t="s">
        <v>94</v>
      </c>
      <c r="AY1541" s="8"/>
      <c r="AZ1541" s="8"/>
      <c r="BA1541" s="8"/>
      <c r="BB1541" s="8"/>
      <c r="BC1541" s="8" t="s">
        <v>101</v>
      </c>
      <c r="BD1541" s="8"/>
      <c r="BE1541" s="8"/>
      <c r="BF1541" s="8"/>
      <c r="BG1541" s="8"/>
      <c r="BH1541" s="8" t="s">
        <v>96</v>
      </c>
      <c r="BI1541" s="8"/>
      <c r="BJ1541" s="8"/>
      <c r="BK1541" s="8"/>
      <c r="BL1541" s="8"/>
      <c r="BM1541" s="8" t="s">
        <v>102</v>
      </c>
      <c r="BN1541" s="8"/>
      <c r="BO1541" s="8"/>
      <c r="BP1541" s="8"/>
    </row>
    <row r="1542" spans="2:76" ht="18.649999999999999" customHeight="1" thickBot="1">
      <c r="B1542" s="16"/>
      <c r="D1542" s="250" t="s">
        <v>22</v>
      </c>
      <c r="E1542" s="251"/>
      <c r="F1542" s="252" t="s">
        <v>23</v>
      </c>
      <c r="G1542" s="253"/>
      <c r="H1542" s="123"/>
      <c r="I1542" s="242" t="s">
        <v>1</v>
      </c>
      <c r="J1542" s="243"/>
      <c r="K1542" s="244" t="s">
        <v>2</v>
      </c>
      <c r="L1542" s="245"/>
      <c r="M1542" s="123"/>
      <c r="N1542" s="242" t="s">
        <v>43</v>
      </c>
      <c r="O1542" s="243"/>
      <c r="P1542" s="244" t="s">
        <v>44</v>
      </c>
      <c r="Q1542" s="245"/>
      <c r="R1542" s="123"/>
      <c r="S1542" s="242" t="s">
        <v>32</v>
      </c>
      <c r="T1542" s="243"/>
      <c r="U1542" s="244" t="s">
        <v>33</v>
      </c>
      <c r="V1542" s="245"/>
      <c r="W1542" s="123"/>
      <c r="X1542" s="242" t="s">
        <v>45</v>
      </c>
      <c r="Y1542" s="243"/>
      <c r="Z1542" s="244" t="s">
        <v>46</v>
      </c>
      <c r="AA1542" s="245"/>
      <c r="AB1542" s="127"/>
      <c r="AC1542" s="242" t="s">
        <v>62</v>
      </c>
      <c r="AD1542" s="243"/>
      <c r="AE1542" s="244" t="s">
        <v>3</v>
      </c>
      <c r="AF1542" s="245"/>
      <c r="AG1542" s="123"/>
      <c r="AH1542" s="242" t="s">
        <v>76</v>
      </c>
      <c r="AI1542" s="243"/>
      <c r="AJ1542" s="244" t="s">
        <v>77</v>
      </c>
      <c r="AK1542" s="245"/>
      <c r="AL1542" s="127"/>
      <c r="AM1542" s="242" t="s">
        <v>64</v>
      </c>
      <c r="AN1542" s="243"/>
      <c r="AO1542" s="244" t="s">
        <v>65</v>
      </c>
      <c r="AP1542" s="245"/>
      <c r="AQ1542" s="123"/>
      <c r="AR1542" s="242" t="s">
        <v>80</v>
      </c>
      <c r="AS1542" s="243"/>
      <c r="AT1542" s="244" t="s">
        <v>81</v>
      </c>
      <c r="AU1542" s="245"/>
      <c r="AV1542" s="127"/>
      <c r="AW1542" s="242" t="s">
        <v>68</v>
      </c>
      <c r="AX1542" s="243"/>
      <c r="AY1542" s="244" t="s">
        <v>69</v>
      </c>
      <c r="AZ1542" s="245"/>
      <c r="BA1542" s="123"/>
      <c r="BB1542" s="246" t="s">
        <v>84</v>
      </c>
      <c r="BC1542" s="247"/>
      <c r="BD1542" s="248" t="s">
        <v>85</v>
      </c>
      <c r="BE1542" s="249"/>
      <c r="BF1542" s="127"/>
      <c r="BG1542" s="242" t="s">
        <v>72</v>
      </c>
      <c r="BH1542" s="243"/>
      <c r="BI1542" s="244" t="s">
        <v>73</v>
      </c>
      <c r="BJ1542" s="245"/>
      <c r="BK1542" s="123"/>
      <c r="BL1542" s="242" t="s">
        <v>88</v>
      </c>
      <c r="BM1542" s="243"/>
      <c r="BN1542" s="244" t="s">
        <v>89</v>
      </c>
      <c r="BO1542" s="245"/>
      <c r="BP1542" s="123"/>
      <c r="BQ1542" s="19" t="s">
        <v>165</v>
      </c>
      <c r="BS1542" s="63" t="s">
        <v>120</v>
      </c>
      <c r="BT1542" s="4"/>
      <c r="BU1542" s="28"/>
      <c r="BV1542" s="28"/>
      <c r="BW1542" s="28"/>
      <c r="BX1542" s="28"/>
    </row>
    <row r="1543" spans="2:76" ht="18.649999999999999" customHeight="1" thickTop="1" thickBot="1">
      <c r="B1543" s="39">
        <v>4.34</v>
      </c>
      <c r="D1543" s="25">
        <f t="shared" ref="D1543" si="15404">COS($F$8*$B1543)</f>
        <v>0.12908677944910871</v>
      </c>
      <c r="E1543" s="26">
        <v>0</v>
      </c>
      <c r="F1543" s="10">
        <v>0</v>
      </c>
      <c r="G1543" s="85">
        <f t="shared" ref="G1543" si="15405">$E$8*SIN($B1543*$F$8)</f>
        <v>2.9748999025753982</v>
      </c>
      <c r="I1543" s="21">
        <v>1</v>
      </c>
      <c r="J1543" s="24">
        <v>0</v>
      </c>
      <c r="K1543" s="22">
        <v>0</v>
      </c>
      <c r="L1543" s="23">
        <v>0</v>
      </c>
      <c r="N1543" s="21">
        <f t="shared" ref="N1543" si="15406">D1543*I1543+F1543*I1546-E1543*J1543-G1543*J1546</f>
        <v>-1.0931697402747371</v>
      </c>
      <c r="O1543" s="24">
        <f t="shared" ref="O1543" si="15407">(D1543*J1543+E1543*I1543+F1543*J1546+G1543*I1546)</f>
        <v>0</v>
      </c>
      <c r="P1543" s="22">
        <f t="shared" ref="P1543" si="15408">D1543*K1543+F1543*K1546-E1543*L1543-G1543*L1546</f>
        <v>0</v>
      </c>
      <c r="Q1543" s="23">
        <f t="shared" ref="Q1543" si="15409">(D1543*L1543+E1543*K1543+F1543*L1546+G1543*K1546)</f>
        <v>2.9748999025753982</v>
      </c>
      <c r="S1543" s="25">
        <f t="shared" ref="S1543" si="15410">COS($U$8*$B1543)</f>
        <v>-0.81024204791387655</v>
      </c>
      <c r="T1543" s="26">
        <v>0</v>
      </c>
      <c r="U1543" s="10">
        <v>0</v>
      </c>
      <c r="V1543" s="85">
        <f t="shared" ref="V1543" si="15411">$T$8*SIN($B1543*$U$8)</f>
        <v>1.7582862150773255</v>
      </c>
      <c r="X1543" s="21">
        <f t="shared" ref="X1543" si="15412">N1543*S1543+P1543*S1546-O1543*T1543-Q1543*T1546</f>
        <v>0.30454036797399453</v>
      </c>
      <c r="Y1543" s="24">
        <f t="shared" ref="Y1543" si="15413">(N1543*T1543+O1543*S1543+P1543*T1546+Q1543*S1546)</f>
        <v>0</v>
      </c>
      <c r="Z1543" s="22">
        <f t="shared" ref="Z1543" si="15414">N1543*U1543+P1543*U1546-O1543*V1543-Q1543*V1546</f>
        <v>0</v>
      </c>
      <c r="AA1543" s="23">
        <f t="shared" ref="AA1543" si="15415">(N1543*V1543+O1543*U1543+P1543*V1546+Q1543*U1546)</f>
        <v>-4.3324942744662129</v>
      </c>
      <c r="AB1543" s="8"/>
      <c r="AC1543" s="21">
        <v>1</v>
      </c>
      <c r="AD1543" s="24">
        <v>0</v>
      </c>
      <c r="AE1543" s="22">
        <v>0</v>
      </c>
      <c r="AF1543" s="23">
        <v>0</v>
      </c>
      <c r="AH1543" s="21">
        <f t="shared" ref="AH1543" si="15416">X1543*AC1543+Z1543*AC1546-Y1543*AD1543-AA1543*AD1546</f>
        <v>3.9670822353193858</v>
      </c>
      <c r="AI1543" s="24">
        <f t="shared" ref="AI1543" si="15417">(X1543*AD1543+Y1543*AC1543+Z1543*AD1546+AA1543*AC1546)</f>
        <v>0</v>
      </c>
      <c r="AJ1543" s="22">
        <f t="shared" ref="AJ1543" si="15418">X1543*AE1543+Z1543*AE1546-Y1543*AF1543-AA1543*AF1546</f>
        <v>0</v>
      </c>
      <c r="AK1543" s="23">
        <f t="shared" ref="AK1543" si="15419">(X1543*AF1543+Y1543*AE1543+Z1543*AF1546+AA1543*AE1546)</f>
        <v>-4.3324942744662129</v>
      </c>
      <c r="AL1543" s="8"/>
      <c r="AM1543" s="25">
        <f t="shared" ref="AM1543" si="15420">COS($AO$8*$B1543)</f>
        <v>-0.81024204791387655</v>
      </c>
      <c r="AN1543" s="26">
        <v>0</v>
      </c>
      <c r="AO1543" s="10">
        <v>0</v>
      </c>
      <c r="AP1543" s="85">
        <f t="shared" ref="AP1543" si="15421">$AN$8*SIN($B1543*$AO$8)</f>
        <v>1.7582862150773255</v>
      </c>
      <c r="AR1543" s="21">
        <f t="shared" ref="AR1543" si="15422">AH1543*AM1543+AJ1543*AM1546-AI1543*AN1543-AK1543*AN1546</f>
        <v>-2.3678785057328962</v>
      </c>
      <c r="AS1543" s="24">
        <f t="shared" ref="AS1543" si="15423">(AH1543*AN1543+AI1543*AM1543+AJ1543*AN1546+AK1543*AM1546)</f>
        <v>0</v>
      </c>
      <c r="AT1543" s="22">
        <f t="shared" ref="AT1543" si="15424">AH1543*AO1543+AJ1543*AO1546-AI1543*AP1543-AK1543*AP1546</f>
        <v>0</v>
      </c>
      <c r="AU1543" s="23">
        <f t="shared" ref="AU1543" si="15425">(AH1543*AP1543+AI1543*AO1543+AJ1543*AP1546+AK1543*AO1546)</f>
        <v>10.485635041958869</v>
      </c>
      <c r="AV1543" s="8"/>
      <c r="AW1543" s="21">
        <v>1</v>
      </c>
      <c r="AX1543" s="24">
        <v>0</v>
      </c>
      <c r="AY1543" s="22">
        <v>0</v>
      </c>
      <c r="AZ1543" s="23">
        <v>0</v>
      </c>
      <c r="BB1543" s="21">
        <f t="shared" ref="BB1543" si="15426">AR1543*AW1543+AT1543*AW1546-AS1543*AX1543-AU1543*AX1546</f>
        <v>-6.675968261083657</v>
      </c>
      <c r="BC1543" s="24">
        <f t="shared" ref="BC1543" si="15427">(AR1543*AX1543+AS1543*AW1543+AT1543*AX1546+AU1543*AW1546)</f>
        <v>0</v>
      </c>
      <c r="BD1543" s="22">
        <f t="shared" ref="BD1543" si="15428">AR1543*AY1543+AT1543*AY1546-AS1543*AZ1543-AU1543*AZ1546</f>
        <v>0</v>
      </c>
      <c r="BE1543" s="23">
        <f t="shared" ref="BE1543" si="15429">(AR1543*AZ1543+AS1543*AY1543+AT1543*AZ1546+AU1543*AY1546)</f>
        <v>10.485635041958869</v>
      </c>
      <c r="BF1543" s="8"/>
      <c r="BG1543" s="25">
        <f t="shared" ref="BG1543" si="15430">COS($BI$8*$B1543)</f>
        <v>0.12904058396555618</v>
      </c>
      <c r="BH1543" s="26">
        <v>0</v>
      </c>
      <c r="BI1543" s="10">
        <v>0</v>
      </c>
      <c r="BJ1543" s="85">
        <f t="shared" ref="BJ1543" si="15431">$BH$8*SIN($B1543*$BI$8)</f>
        <v>2.974917939911697</v>
      </c>
      <c r="BL1543" s="21">
        <f t="shared" ref="BL1543" si="15432">BB1543*BG1543+BD1543*BG1546-BC1543*BH1543-BE1543*BH1546</f>
        <v>-4.3274601538002182</v>
      </c>
      <c r="BM1543" s="24">
        <f t="shared" ref="BM1543" si="15433">(BB1543*BH1543+BC1543*BG1543+BD1543*BH1546+BE1543*BG1546)</f>
        <v>0</v>
      </c>
      <c r="BN1543" s="22">
        <f t="shared" ref="BN1543" si="15434">BB1543*BI1543+BD1543*BI1546-BC1543*BJ1543-BE1543*BJ1546</f>
        <v>0</v>
      </c>
      <c r="BO1543" s="23">
        <f t="shared" ref="BO1543" si="15435">(BB1543*BJ1543+BC1543*BI1543+BD1543*BJ1546+BE1543*BI1546)</f>
        <v>-18.507385277114796</v>
      </c>
      <c r="BQ1543" s="27">
        <f t="shared" ref="BQ1543" si="15436">20*LOG((2*$BL$8)/(($BL$8*BL1543+BN1543+$BL$8*BL1546+BN1546)^2+($BL$8*BM1543+BO1543+$BL$8*BM1546+BO1546)^2)^0.5)</f>
        <v>-19.810235647490693</v>
      </c>
      <c r="BS1543" s="64">
        <f t="shared" ref="BS1543" si="15437">((BL1543^2+BM1543^2)/(BL1546^2+BM1546^2))^0.5</f>
        <v>4.5175233931095491</v>
      </c>
      <c r="BT1543" s="4"/>
      <c r="BU1543" s="28"/>
      <c r="BV1543" s="28"/>
      <c r="BW1543" s="28"/>
      <c r="BX1543" s="28"/>
    </row>
    <row r="1544" spans="2:76" ht="18.649999999999999" customHeight="1" thickBot="1">
      <c r="D1544" s="25"/>
      <c r="E1544" s="10"/>
      <c r="F1544" s="10"/>
      <c r="G1544" s="31"/>
      <c r="I1544" s="29"/>
      <c r="L1544" s="30"/>
      <c r="N1544" s="29"/>
      <c r="Q1544" s="30"/>
      <c r="S1544" s="29"/>
      <c r="V1544" s="30"/>
      <c r="X1544" s="29"/>
      <c r="AA1544" s="30"/>
      <c r="AC1544" s="29"/>
      <c r="AF1544" s="30"/>
      <c r="AH1544" s="29"/>
      <c r="AK1544" s="30"/>
      <c r="AM1544" s="29"/>
      <c r="AP1544" s="30"/>
      <c r="AR1544" s="29"/>
      <c r="AU1544" s="30"/>
      <c r="AW1544" s="29"/>
      <c r="AZ1544" s="30"/>
      <c r="BB1544" s="29"/>
      <c r="BE1544" s="30"/>
      <c r="BG1544" s="29"/>
      <c r="BJ1544" s="30"/>
      <c r="BL1544" s="29"/>
      <c r="BO1544" s="30"/>
      <c r="BS1544" s="65"/>
      <c r="BT1544" s="65"/>
      <c r="BU1544" s="28"/>
      <c r="BV1544" s="28"/>
      <c r="BW1544" s="28"/>
      <c r="BX1544" s="28"/>
    </row>
    <row r="1545" spans="2:76" ht="18.649999999999999" customHeight="1" thickBot="1">
      <c r="D1545" s="254" t="s">
        <v>24</v>
      </c>
      <c r="E1545" s="255"/>
      <c r="F1545" s="256" t="s">
        <v>25</v>
      </c>
      <c r="G1545" s="257"/>
      <c r="H1545" s="123"/>
      <c r="I1545" s="242" t="s">
        <v>4</v>
      </c>
      <c r="J1545" s="243"/>
      <c r="K1545" s="244" t="s">
        <v>5</v>
      </c>
      <c r="L1545" s="245"/>
      <c r="M1545" s="123"/>
      <c r="N1545" s="242" t="s">
        <v>6</v>
      </c>
      <c r="O1545" s="243"/>
      <c r="P1545" s="244" t="s">
        <v>7</v>
      </c>
      <c r="Q1545" s="245"/>
      <c r="R1545" s="123"/>
      <c r="S1545" s="242" t="s">
        <v>34</v>
      </c>
      <c r="T1545" s="243"/>
      <c r="U1545" s="244" t="s">
        <v>35</v>
      </c>
      <c r="V1545" s="245"/>
      <c r="W1545" s="123"/>
      <c r="X1545" s="242" t="s">
        <v>47</v>
      </c>
      <c r="Y1545" s="243"/>
      <c r="Z1545" s="244" t="s">
        <v>48</v>
      </c>
      <c r="AA1545" s="245"/>
      <c r="AB1545" s="127"/>
      <c r="AC1545" s="242" t="s">
        <v>63</v>
      </c>
      <c r="AD1545" s="243"/>
      <c r="AE1545" s="244" t="s">
        <v>8</v>
      </c>
      <c r="AF1545" s="245"/>
      <c r="AG1545" s="123"/>
      <c r="AH1545" s="242" t="s">
        <v>78</v>
      </c>
      <c r="AI1545" s="243"/>
      <c r="AJ1545" s="244" t="s">
        <v>79</v>
      </c>
      <c r="AK1545" s="245"/>
      <c r="AL1545" s="127"/>
      <c r="AM1545" s="242" t="s">
        <v>67</v>
      </c>
      <c r="AN1545" s="243"/>
      <c r="AO1545" s="244" t="s">
        <v>66</v>
      </c>
      <c r="AP1545" s="245"/>
      <c r="AQ1545" s="123"/>
      <c r="AR1545" s="242" t="s">
        <v>83</v>
      </c>
      <c r="AS1545" s="243"/>
      <c r="AT1545" s="244" t="s">
        <v>82</v>
      </c>
      <c r="AU1545" s="245"/>
      <c r="AV1545" s="127"/>
      <c r="AW1545" s="242" t="s">
        <v>71</v>
      </c>
      <c r="AX1545" s="243"/>
      <c r="AY1545" s="244" t="s">
        <v>70</v>
      </c>
      <c r="AZ1545" s="245"/>
      <c r="BA1545" s="123"/>
      <c r="BB1545" s="124" t="s">
        <v>87</v>
      </c>
      <c r="BC1545" s="125"/>
      <c r="BD1545" s="122" t="s">
        <v>86</v>
      </c>
      <c r="BE1545" s="126"/>
      <c r="BF1545" s="127"/>
      <c r="BG1545" s="242" t="s">
        <v>74</v>
      </c>
      <c r="BH1545" s="243"/>
      <c r="BI1545" s="244" t="s">
        <v>75</v>
      </c>
      <c r="BJ1545" s="245"/>
      <c r="BK1545" s="123"/>
      <c r="BL1545" s="242" t="s">
        <v>91</v>
      </c>
      <c r="BM1545" s="243"/>
      <c r="BN1545" s="244" t="s">
        <v>90</v>
      </c>
      <c r="BO1545" s="245"/>
      <c r="BP1545" s="123"/>
      <c r="BQ1545" s="35" t="s">
        <v>166</v>
      </c>
      <c r="BS1545" s="66" t="s">
        <v>121</v>
      </c>
      <c r="BT1545" s="65"/>
      <c r="BU1545" s="28"/>
      <c r="BV1545" s="28"/>
      <c r="BW1545" s="28"/>
      <c r="BX1545" s="28"/>
    </row>
    <row r="1546" spans="2:76" ht="18.649999999999999" customHeight="1" thickTop="1" thickBot="1">
      <c r="D1546" s="15">
        <v>0</v>
      </c>
      <c r="E1546" s="145">
        <f t="shared" ref="E1546" si="15438">(1/$E$8)*SIN($B1543*$F$8)</f>
        <v>0.33054443361948871</v>
      </c>
      <c r="F1546" s="15">
        <f t="shared" ref="F1546" si="15439">COS($F$8*$B1543)</f>
        <v>0.12908677944910871</v>
      </c>
      <c r="G1546" s="37">
        <v>0</v>
      </c>
      <c r="I1546" s="21">
        <v>0</v>
      </c>
      <c r="J1546" s="24">
        <f t="shared" ref="J1546" si="15440">(TAN($K$8*$B1543))/$J$8</f>
        <v>0.41085635139042059</v>
      </c>
      <c r="K1546" s="22">
        <v>1</v>
      </c>
      <c r="L1546" s="23">
        <v>0</v>
      </c>
      <c r="N1546" s="21">
        <f t="shared" ref="N1546" si="15441">D1546*I1543+F1546*I1546-E1546*J1543-G1546*J1546</f>
        <v>0</v>
      </c>
      <c r="O1546" s="24">
        <f t="shared" ref="O1546" si="15442">(D1546*J1543+E1546*I1543+F1546*J1546+G1546*I1546)</f>
        <v>0.38358055683668946</v>
      </c>
      <c r="P1546" s="22">
        <f t="shared" ref="P1546" si="15443">D1546*K1543+F1546*K1546-E1546*L1543-G1546*L1546</f>
        <v>0.12908677944910871</v>
      </c>
      <c r="Q1546" s="23">
        <f t="shared" ref="Q1546" si="15444">(D1546*L1543+E1546*K1543+F1546*L1546+G1546*K1546)</f>
        <v>0</v>
      </c>
      <c r="S1546" s="15">
        <v>0</v>
      </c>
      <c r="T1546" s="145">
        <f t="shared" ref="T1546" si="15445">(1/$T$8)*SIN($B1543*$U$8)</f>
        <v>0.19536513500859171</v>
      </c>
      <c r="U1546" s="15">
        <f t="shared" ref="U1546" si="15446">COS($U$8*$B1543)</f>
        <v>-0.81024204791387655</v>
      </c>
      <c r="V1546" s="37">
        <v>0</v>
      </c>
      <c r="X1546" s="21">
        <f t="shared" ref="X1546" si="15447">N1546*S1543+P1546*S1546-O1546*T1543-Q1546*T1546</f>
        <v>0</v>
      </c>
      <c r="Y1546" s="24">
        <f t="shared" ref="Y1546" si="15448">(N1546*T1543+O1546*S1543+P1546*T1546+Q1546*S1546)</f>
        <v>-0.28557403981640495</v>
      </c>
      <c r="Z1546" s="22">
        <f t="shared" ref="Z1546" si="15449">N1546*U1543+P1546*U1546-O1546*V1543-Q1546*V1546</f>
        <v>-0.77903594199708837</v>
      </c>
      <c r="AA1546" s="23">
        <f t="shared" ref="AA1546" si="15450">(N1546*V1543+O1546*U1543+P1546*V1546+Q1546*U1546)</f>
        <v>0</v>
      </c>
      <c r="AB1546" s="8"/>
      <c r="AC1546" s="21">
        <v>0</v>
      </c>
      <c r="AD1546" s="24">
        <f t="shared" ref="AD1546" si="15451">(TAN($AE$8*$B1543))/$AD$8</f>
        <v>0.84536565666821017</v>
      </c>
      <c r="AE1546" s="22">
        <v>1</v>
      </c>
      <c r="AF1546" s="23">
        <v>0</v>
      </c>
      <c r="AH1546" s="21">
        <f t="shared" ref="AH1546" si="15452">X1546*AC1543+Z1546*AC1546-Y1546*AD1543-AA1546*AD1546</f>
        <v>0</v>
      </c>
      <c r="AI1546" s="24">
        <f t="shared" ref="AI1546" si="15453">(X1546*AD1543+Y1546*AC1543+Z1546*AD1546+AA1546*AC1546)</f>
        <v>-0.94414427049091121</v>
      </c>
      <c r="AJ1546" s="22">
        <f t="shared" ref="AJ1546" si="15454">X1546*AE1543+Z1546*AE1546-Y1546*AF1543-AA1546*AF1546</f>
        <v>-0.77903594199708837</v>
      </c>
      <c r="AK1546" s="23">
        <f t="shared" ref="AK1546" si="15455">(X1546*AF1543+Y1546*AE1543+Z1546*AF1546+AA1546*AE1546)</f>
        <v>0</v>
      </c>
      <c r="AL1546" s="8"/>
      <c r="AM1546" s="15">
        <v>0</v>
      </c>
      <c r="AN1546" s="85">
        <f t="shared" ref="AN1546" si="15456">(1/$AN$8)*SIN($B1543*$AO$8)</f>
        <v>0.19536513500859171</v>
      </c>
      <c r="AO1546" s="25">
        <f t="shared" ref="AO1546" si="15457">COS($AO$8*$B1543)</f>
        <v>-0.81024204791387655</v>
      </c>
      <c r="AP1546" s="37">
        <v>0</v>
      </c>
      <c r="AR1546" s="21">
        <f t="shared" ref="AR1546" si="15458">AH1546*AM1543+AJ1546*AM1546-AI1546*AN1543-AK1546*AN1546</f>
        <v>0</v>
      </c>
      <c r="AS1546" s="24">
        <f t="shared" ref="AS1546" si="15459">(AH1546*AN1543+AI1546*AM1543+AJ1546*AN1546+AK1546*AM1546)</f>
        <v>0.61278892526390227</v>
      </c>
      <c r="AT1546" s="22">
        <f t="shared" ref="AT1546" si="15460">AH1546*AO1543+AJ1546*AO1546-AI1546*AP1543-AK1546*AP1546</f>
        <v>2.2912835328906436</v>
      </c>
      <c r="AU1546" s="23">
        <f t="shared" ref="AU1546" si="15461">(AH1546*AP1543+AI1546*AO1543+AJ1546*AP1546+AK1546*AO1546)</f>
        <v>0</v>
      </c>
      <c r="AV1546" s="8"/>
      <c r="AW1546" s="21">
        <v>0</v>
      </c>
      <c r="AX1546" s="24">
        <f t="shared" ref="AX1546" si="15462">(TAN($AY$8*$B1543))/$AX$8</f>
        <v>0.41085635139042059</v>
      </c>
      <c r="AY1546" s="22">
        <v>1</v>
      </c>
      <c r="AZ1546" s="23">
        <v>0</v>
      </c>
      <c r="BB1546" s="21">
        <f t="shared" ref="BB1546" si="15463">AR1546*AW1543+AT1546*AW1546-AS1546*AX1543-AU1546*AX1546</f>
        <v>0</v>
      </c>
      <c r="BC1546" s="24">
        <f t="shared" ref="BC1546" si="15464">(AR1546*AX1543+AS1546*AW1543+AT1546*AX1546+AU1546*AW1546)</f>
        <v>1.5541773175883047</v>
      </c>
      <c r="BD1546" s="22">
        <f t="shared" ref="BD1546" si="15465">AR1546*AY1543+AT1546*AY1546-AS1546*AZ1543-AU1546*AZ1546</f>
        <v>2.2912835328906436</v>
      </c>
      <c r="BE1546" s="23">
        <f t="shared" ref="BE1546" si="15466">(AR1546*AZ1543+AS1546*AY1543+AT1546*AZ1546+AU1546*AY1546)</f>
        <v>0</v>
      </c>
      <c r="BF1546" s="8"/>
      <c r="BG1546" s="15">
        <v>0</v>
      </c>
      <c r="BH1546" s="85">
        <f t="shared" ref="BH1546" si="15467">(1/$BH$8)*SIN($B1543*$BI$8)</f>
        <v>0.33054643776796633</v>
      </c>
      <c r="BI1546" s="25">
        <f t="shared" ref="BI1546" si="15468">COS($BI$8*$B1543)</f>
        <v>0.12904058396555618</v>
      </c>
      <c r="BJ1546" s="37">
        <v>0</v>
      </c>
      <c r="BL1546" s="21">
        <f t="shared" ref="BL1546" si="15469">BB1546*BG1543+BD1546*BG1546-BC1546*BH1543-BE1546*BH1546</f>
        <v>0</v>
      </c>
      <c r="BM1546" s="24">
        <f t="shared" ref="BM1546" si="15470">(BB1546*BH1543+BC1546*BG1543+BD1546*BH1546+BE1546*BG1546)</f>
        <v>0.95792755836101962</v>
      </c>
      <c r="BN1546" s="22">
        <f t="shared" ref="BN1546" si="15471">BB1546*BI1543+BD1546*BI1546-BC1546*BJ1543-BE1546*BJ1546</f>
        <v>-4.3278814187824155</v>
      </c>
      <c r="BO1546" s="23">
        <f t="shared" ref="BO1546" si="15472">(BB1546*BJ1543+BC1546*BI1543+BD1546*BJ1546+BE1546*BI1546)</f>
        <v>0</v>
      </c>
      <c r="BQ1546" s="38">
        <f t="shared" ref="BQ1546" si="15473">(180/PI())*ATAN(-1*(($BL$8*BM1543+BO1543+$BL$8*BM1546+BO1546)/($BL$8*BL1543+BN1543+$BL$8*BL1546+BN1546)))</f>
        <v>-63.747618730973343</v>
      </c>
      <c r="BS1546" s="67">
        <f t="shared" ref="BS1546" si="15474">20*LOG(((($BL$8*BL1543+BN1543-$BL$8*BL1546-BN1546)^2+($BL$8*BM1543+BO1543-$BL$8*BM1546-BO1546)^2)/(($BL$8*BL1543+BN1543+$BL$8*BL1546+BN1546)^2+($BL$8*BM1543+BO1543+$BL$8*BM1546+BO1546)^2))^0.5)</f>
        <v>-4.5607801835358619E-2</v>
      </c>
      <c r="BT1546" s="65"/>
      <c r="BU1546" s="28"/>
      <c r="BV1546" s="28"/>
      <c r="BW1546" s="28"/>
      <c r="BX1546" s="28"/>
    </row>
    <row r="1547" spans="2:76" ht="18.649999999999999" customHeight="1">
      <c r="BS1547" s="32"/>
    </row>
    <row r="1548" spans="2:76" ht="18.649999999999999" customHeight="1" thickBot="1">
      <c r="D1548" s="8"/>
      <c r="E1548" s="8" t="s">
        <v>93</v>
      </c>
      <c r="F1548" s="8"/>
      <c r="G1548" s="8"/>
      <c r="H1548" s="8"/>
      <c r="I1548" s="8"/>
      <c r="J1548" s="8" t="s">
        <v>94</v>
      </c>
      <c r="K1548" s="8"/>
      <c r="L1548" s="8"/>
      <c r="M1548" s="8"/>
      <c r="N1548" s="8"/>
      <c r="O1548" s="8" t="s">
        <v>95</v>
      </c>
      <c r="P1548" s="8"/>
      <c r="Q1548" s="8"/>
      <c r="R1548" s="8"/>
      <c r="S1548" s="8"/>
      <c r="T1548" s="8" t="s">
        <v>96</v>
      </c>
      <c r="U1548" s="8"/>
      <c r="V1548" s="8"/>
      <c r="W1548" s="8"/>
      <c r="X1548" s="8"/>
      <c r="Y1548" s="8" t="s">
        <v>97</v>
      </c>
      <c r="Z1548" s="8"/>
      <c r="AA1548" s="8"/>
      <c r="AB1548" s="8"/>
      <c r="AC1548" s="8"/>
      <c r="AD1548" s="8" t="s">
        <v>98</v>
      </c>
      <c r="AE1548" s="8"/>
      <c r="AF1548" s="8"/>
      <c r="AG1548" s="8"/>
      <c r="AH1548" s="8"/>
      <c r="AI1548" s="8" t="s">
        <v>99</v>
      </c>
      <c r="AJ1548" s="8"/>
      <c r="AK1548" s="8"/>
      <c r="AL1548" s="8"/>
      <c r="AM1548" s="8"/>
      <c r="AN1548" s="8" t="s">
        <v>96</v>
      </c>
      <c r="AO1548" s="8"/>
      <c r="AP1548" s="8"/>
      <c r="AQ1548" s="8"/>
      <c r="AR1548" s="8"/>
      <c r="AS1548" s="8" t="s">
        <v>100</v>
      </c>
      <c r="AT1548" s="8"/>
      <c r="AU1548" s="8"/>
      <c r="AV1548" s="8"/>
      <c r="AW1548" s="8"/>
      <c r="AX1548" s="8" t="s">
        <v>94</v>
      </c>
      <c r="AY1548" s="8"/>
      <c r="AZ1548" s="8"/>
      <c r="BA1548" s="8"/>
      <c r="BB1548" s="8"/>
      <c r="BC1548" s="8" t="s">
        <v>101</v>
      </c>
      <c r="BD1548" s="8"/>
      <c r="BE1548" s="8"/>
      <c r="BF1548" s="8"/>
      <c r="BG1548" s="8"/>
      <c r="BH1548" s="8" t="s">
        <v>96</v>
      </c>
      <c r="BI1548" s="8"/>
      <c r="BJ1548" s="8"/>
      <c r="BK1548" s="8"/>
      <c r="BL1548" s="8"/>
      <c r="BM1548" s="8" t="s">
        <v>102</v>
      </c>
      <c r="BN1548" s="8"/>
      <c r="BO1548" s="8"/>
      <c r="BP1548" s="8"/>
    </row>
    <row r="1549" spans="2:76" ht="18.649999999999999" customHeight="1" thickBot="1">
      <c r="B1549" s="16"/>
      <c r="D1549" s="250" t="s">
        <v>22</v>
      </c>
      <c r="E1549" s="251"/>
      <c r="F1549" s="252" t="s">
        <v>23</v>
      </c>
      <c r="G1549" s="253"/>
      <c r="H1549" s="123"/>
      <c r="I1549" s="242" t="s">
        <v>1</v>
      </c>
      <c r="J1549" s="243"/>
      <c r="K1549" s="244" t="s">
        <v>2</v>
      </c>
      <c r="L1549" s="245"/>
      <c r="M1549" s="123"/>
      <c r="N1549" s="242" t="s">
        <v>43</v>
      </c>
      <c r="O1549" s="243"/>
      <c r="P1549" s="244" t="s">
        <v>44</v>
      </c>
      <c r="Q1549" s="245"/>
      <c r="R1549" s="123"/>
      <c r="S1549" s="242" t="s">
        <v>32</v>
      </c>
      <c r="T1549" s="243"/>
      <c r="U1549" s="244" t="s">
        <v>33</v>
      </c>
      <c r="V1549" s="245"/>
      <c r="W1549" s="123"/>
      <c r="X1549" s="242" t="s">
        <v>45</v>
      </c>
      <c r="Y1549" s="243"/>
      <c r="Z1549" s="244" t="s">
        <v>46</v>
      </c>
      <c r="AA1549" s="245"/>
      <c r="AB1549" s="127"/>
      <c r="AC1549" s="242" t="s">
        <v>62</v>
      </c>
      <c r="AD1549" s="243"/>
      <c r="AE1549" s="244" t="s">
        <v>3</v>
      </c>
      <c r="AF1549" s="245"/>
      <c r="AG1549" s="123"/>
      <c r="AH1549" s="242" t="s">
        <v>76</v>
      </c>
      <c r="AI1549" s="243"/>
      <c r="AJ1549" s="244" t="s">
        <v>77</v>
      </c>
      <c r="AK1549" s="245"/>
      <c r="AL1549" s="127"/>
      <c r="AM1549" s="242" t="s">
        <v>64</v>
      </c>
      <c r="AN1549" s="243"/>
      <c r="AO1549" s="244" t="s">
        <v>65</v>
      </c>
      <c r="AP1549" s="245"/>
      <c r="AQ1549" s="123"/>
      <c r="AR1549" s="242" t="s">
        <v>80</v>
      </c>
      <c r="AS1549" s="243"/>
      <c r="AT1549" s="244" t="s">
        <v>81</v>
      </c>
      <c r="AU1549" s="245"/>
      <c r="AV1549" s="127"/>
      <c r="AW1549" s="242" t="s">
        <v>68</v>
      </c>
      <c r="AX1549" s="243"/>
      <c r="AY1549" s="244" t="s">
        <v>69</v>
      </c>
      <c r="AZ1549" s="245"/>
      <c r="BA1549" s="123"/>
      <c r="BB1549" s="246" t="s">
        <v>84</v>
      </c>
      <c r="BC1549" s="247"/>
      <c r="BD1549" s="248" t="s">
        <v>85</v>
      </c>
      <c r="BE1549" s="249"/>
      <c r="BF1549" s="127"/>
      <c r="BG1549" s="242" t="s">
        <v>72</v>
      </c>
      <c r="BH1549" s="243"/>
      <c r="BI1549" s="244" t="s">
        <v>73</v>
      </c>
      <c r="BJ1549" s="245"/>
      <c r="BK1549" s="123"/>
      <c r="BL1549" s="242" t="s">
        <v>88</v>
      </c>
      <c r="BM1549" s="243"/>
      <c r="BN1549" s="244" t="s">
        <v>89</v>
      </c>
      <c r="BO1549" s="245"/>
      <c r="BP1549" s="123"/>
      <c r="BQ1549" s="19" t="s">
        <v>165</v>
      </c>
      <c r="BS1549" s="63" t="s">
        <v>120</v>
      </c>
      <c r="BT1549" s="4"/>
      <c r="BU1549" s="28"/>
      <c r="BV1549" s="28"/>
      <c r="BW1549" s="28"/>
      <c r="BX1549" s="28"/>
    </row>
    <row r="1550" spans="2:76" ht="18.649999999999999" customHeight="1" thickTop="1" thickBot="1">
      <c r="B1550" s="39">
        <v>4.3600000000000003</v>
      </c>
      <c r="D1550" s="25">
        <f t="shared" ref="D1550" si="15475">COS($F$8*$B1550)</f>
        <v>0.12249739509382307</v>
      </c>
      <c r="E1550" s="26">
        <v>0</v>
      </c>
      <c r="F1550" s="10">
        <v>0</v>
      </c>
      <c r="G1550" s="85">
        <f t="shared" ref="G1550" si="15476">$E$8*SIN($B1550*$F$8)</f>
        <v>2.9774065046205989</v>
      </c>
      <c r="I1550" s="21">
        <v>1</v>
      </c>
      <c r="J1550" s="24">
        <v>0</v>
      </c>
      <c r="K1550" s="22">
        <v>0</v>
      </c>
      <c r="L1550" s="23">
        <v>0</v>
      </c>
      <c r="N1550" s="21">
        <f t="shared" ref="N1550" si="15477">D1550*I1550+F1550*I1553-E1550*J1550-G1550*J1553</f>
        <v>-1.1737410405246516</v>
      </c>
      <c r="O1550" s="24">
        <f t="shared" ref="O1550" si="15478">(D1550*J1550+E1550*I1550+F1550*J1553+G1550*I1553)</f>
        <v>0</v>
      </c>
      <c r="P1550" s="22">
        <f t="shared" ref="P1550" si="15479">D1550*K1550+F1550*K1553-E1550*L1550-G1550*L1553</f>
        <v>0</v>
      </c>
      <c r="Q1550" s="23">
        <f t="shared" ref="Q1550" si="15480">(D1550*L1550+E1550*K1550+F1550*L1553+G1550*K1553)</f>
        <v>2.9774065046205989</v>
      </c>
      <c r="S1550" s="25">
        <f t="shared" ref="S1550" si="15481">COS($U$8*$B1550)</f>
        <v>-0.8169812034842171</v>
      </c>
      <c r="T1550" s="26">
        <v>0</v>
      </c>
      <c r="U1550" s="10">
        <v>0</v>
      </c>
      <c r="V1550" s="85">
        <f t="shared" ref="V1550" si="15482">$T$8*SIN($B1550*$U$8)</f>
        <v>1.7299928954713433</v>
      </c>
      <c r="X1550" s="21">
        <f t="shared" ref="X1550" si="15483">N1550*S1550+P1550*S1553-O1550*T1550-Q1550*T1553</f>
        <v>0.3866030234306691</v>
      </c>
      <c r="Y1550" s="24">
        <f t="shared" ref="Y1550" si="15484">(N1550*T1550+O1550*S1550+P1550*T1553+Q1550*S1553)</f>
        <v>0</v>
      </c>
      <c r="Z1550" s="22">
        <f t="shared" ref="Z1550" si="15485">N1550*U1550+P1550*U1553-O1550*V1550-Q1550*V1553</f>
        <v>0</v>
      </c>
      <c r="AA1550" s="23">
        <f t="shared" ref="AA1550" si="15486">(N1550*V1550+O1550*U1550+P1550*V1553+Q1550*U1553)</f>
        <v>-4.4630488106374617</v>
      </c>
      <c r="AB1550" s="8"/>
      <c r="AC1550" s="21">
        <v>1</v>
      </c>
      <c r="AD1550" s="24">
        <v>0</v>
      </c>
      <c r="AE1550" s="22">
        <v>0</v>
      </c>
      <c r="AF1550" s="23">
        <v>0</v>
      </c>
      <c r="AH1550" s="21">
        <f t="shared" ref="AH1550" si="15487">X1550*AC1550+Z1550*AC1553-Y1550*AD1550-AA1550*AD1553</f>
        <v>4.306826691294857</v>
      </c>
      <c r="AI1550" s="24">
        <f t="shared" ref="AI1550" si="15488">(X1550*AD1550+Y1550*AC1550+Z1550*AD1553+AA1550*AC1553)</f>
        <v>0</v>
      </c>
      <c r="AJ1550" s="22">
        <f t="shared" ref="AJ1550" si="15489">X1550*AE1550+Z1550*AE1553-Y1550*AF1550-AA1550*AF1553</f>
        <v>0</v>
      </c>
      <c r="AK1550" s="23">
        <f t="shared" ref="AK1550" si="15490">(X1550*AF1550+Y1550*AE1550+Z1550*AF1553+AA1550*AE1553)</f>
        <v>-4.4630488106374617</v>
      </c>
      <c r="AL1550" s="8"/>
      <c r="AM1550" s="25">
        <f t="shared" ref="AM1550" si="15491">COS($AO$8*$B1550)</f>
        <v>-0.8169812034842171</v>
      </c>
      <c r="AN1550" s="26">
        <v>0</v>
      </c>
      <c r="AO1550" s="10">
        <v>0</v>
      </c>
      <c r="AP1550" s="85">
        <f t="shared" ref="AP1550" si="15492">$AN$8*SIN($B1550*$AO$8)</f>
        <v>1.7299928954713433</v>
      </c>
      <c r="AR1550" s="21">
        <f t="shared" ref="AR1550" si="15493">AH1550*AM1550+AJ1550*AM1553-AI1550*AN1550-AK1550*AN1553</f>
        <v>-2.6607028162803945</v>
      </c>
      <c r="AS1550" s="24">
        <f t="shared" ref="AS1550" si="15494">(AH1550*AN1550+AI1550*AM1550+AJ1550*AN1553+AK1550*AM1553)</f>
        <v>0</v>
      </c>
      <c r="AT1550" s="22">
        <f t="shared" ref="AT1550" si="15495">AH1550*AO1550+AJ1550*AO1553-AI1550*AP1550-AK1550*AP1553</f>
        <v>0</v>
      </c>
      <c r="AU1550" s="23">
        <f t="shared" ref="AU1550" si="15496">(AH1550*AP1550+AI1550*AO1550+AJ1550*AP1553+AK1550*AO1553)</f>
        <v>11.097006566489853</v>
      </c>
      <c r="AV1550" s="8"/>
      <c r="AW1550" s="21">
        <v>1</v>
      </c>
      <c r="AX1550" s="24">
        <v>0</v>
      </c>
      <c r="AY1550" s="22">
        <v>0</v>
      </c>
      <c r="AZ1550" s="23">
        <v>0</v>
      </c>
      <c r="BB1550" s="21">
        <f t="shared" ref="BB1550" si="15497">AR1550*AW1550+AT1550*AW1553-AS1550*AX1550-AU1550*AX1553</f>
        <v>-7.4918759898030007</v>
      </c>
      <c r="BC1550" s="24">
        <f t="shared" ref="BC1550" si="15498">(AR1550*AX1550+AS1550*AW1550+AT1550*AX1553+AU1550*AW1553)</f>
        <v>0</v>
      </c>
      <c r="BD1550" s="22">
        <f t="shared" ref="BD1550" si="15499">AR1550*AY1550+AT1550*AY1553-AS1550*AZ1550-AU1550*AZ1553</f>
        <v>0</v>
      </c>
      <c r="BE1550" s="23">
        <f t="shared" ref="BE1550" si="15500">(AR1550*AZ1550+AS1550*AY1550+AT1550*AZ1553+AU1550*AY1553)</f>
        <v>11.097006566489853</v>
      </c>
      <c r="BF1550" s="8"/>
      <c r="BG1550" s="25">
        <f t="shared" ref="BG1550" si="15501">COS($BI$8*$B1550)</f>
        <v>0.12245094763161342</v>
      </c>
      <c r="BH1550" s="26">
        <v>0</v>
      </c>
      <c r="BI1550" s="10">
        <v>0</v>
      </c>
      <c r="BJ1550" s="85">
        <f t="shared" ref="BJ1550" si="15502">$BH$8*SIN($B1550*$BI$8)</f>
        <v>2.9774236999152603</v>
      </c>
      <c r="BL1550" s="21">
        <f t="shared" ref="BL1550" si="15503">BB1550*BG1550+BD1550*BG1553-BC1550*BH1550-BE1550*BH1553</f>
        <v>-4.5885529088434822</v>
      </c>
      <c r="BM1550" s="24">
        <f t="shared" ref="BM1550" si="15504">(BB1550*BH1550+BC1550*BG1550+BD1550*BH1553+BE1550*BG1553)</f>
        <v>0</v>
      </c>
      <c r="BN1550" s="22">
        <f t="shared" ref="BN1550" si="15505">BB1550*BI1550+BD1550*BI1553-BC1550*BJ1550-BE1550*BJ1553</f>
        <v>0</v>
      </c>
      <c r="BO1550" s="23">
        <f t="shared" ref="BO1550" si="15506">(BB1550*BJ1550+BC1550*BI1550+BD1550*BJ1553+BE1550*BI1553)</f>
        <v>-20.947650158924635</v>
      </c>
      <c r="BQ1550" s="27">
        <f t="shared" ref="BQ1550" si="15507">20*LOG((2*$BL$8)/(($BL$8*BL1550+BN1550+$BL$8*BL1553+BN1553)^2+($BL$8*BM1550+BO1550+$BL$8*BM1553+BO1553)^2)^0.5)</f>
        <v>-20.826370042604488</v>
      </c>
      <c r="BS1550" s="64">
        <f t="shared" ref="BS1550" si="15508">((BL1550^2+BM1550^2)/(BL1553^2+BM1553^2))^0.5</f>
        <v>4.7923277127476487</v>
      </c>
      <c r="BT1550" s="4"/>
      <c r="BU1550" s="28"/>
      <c r="BV1550" s="28"/>
      <c r="BW1550" s="28"/>
      <c r="BX1550" s="28"/>
    </row>
    <row r="1551" spans="2:76" ht="18.649999999999999" customHeight="1" thickBot="1">
      <c r="D1551" s="25"/>
      <c r="E1551" s="10"/>
      <c r="F1551" s="10"/>
      <c r="G1551" s="31"/>
      <c r="I1551" s="29"/>
      <c r="L1551" s="30"/>
      <c r="N1551" s="29"/>
      <c r="Q1551" s="30"/>
      <c r="S1551" s="29"/>
      <c r="V1551" s="30"/>
      <c r="X1551" s="29"/>
      <c r="AA1551" s="30"/>
      <c r="AC1551" s="29"/>
      <c r="AF1551" s="30"/>
      <c r="AH1551" s="29"/>
      <c r="AK1551" s="30"/>
      <c r="AM1551" s="29"/>
      <c r="AP1551" s="30"/>
      <c r="AR1551" s="29"/>
      <c r="AU1551" s="30"/>
      <c r="AW1551" s="29"/>
      <c r="AZ1551" s="30"/>
      <c r="BB1551" s="29"/>
      <c r="BE1551" s="30"/>
      <c r="BG1551" s="29"/>
      <c r="BJ1551" s="30"/>
      <c r="BL1551" s="29"/>
      <c r="BO1551" s="30"/>
      <c r="BS1551" s="65"/>
      <c r="BT1551" s="65"/>
      <c r="BU1551" s="28"/>
      <c r="BV1551" s="28"/>
      <c r="BW1551" s="28"/>
      <c r="BX1551" s="28"/>
    </row>
    <row r="1552" spans="2:76" ht="18.649999999999999" customHeight="1" thickBot="1">
      <c r="D1552" s="254" t="s">
        <v>24</v>
      </c>
      <c r="E1552" s="255"/>
      <c r="F1552" s="256" t="s">
        <v>25</v>
      </c>
      <c r="G1552" s="257"/>
      <c r="H1552" s="123"/>
      <c r="I1552" s="242" t="s">
        <v>4</v>
      </c>
      <c r="J1552" s="243"/>
      <c r="K1552" s="244" t="s">
        <v>5</v>
      </c>
      <c r="L1552" s="245"/>
      <c r="M1552" s="123"/>
      <c r="N1552" s="242" t="s">
        <v>6</v>
      </c>
      <c r="O1552" s="243"/>
      <c r="P1552" s="244" t="s">
        <v>7</v>
      </c>
      <c r="Q1552" s="245"/>
      <c r="R1552" s="123"/>
      <c r="S1552" s="242" t="s">
        <v>34</v>
      </c>
      <c r="T1552" s="243"/>
      <c r="U1552" s="244" t="s">
        <v>35</v>
      </c>
      <c r="V1552" s="245"/>
      <c r="W1552" s="123"/>
      <c r="X1552" s="242" t="s">
        <v>47</v>
      </c>
      <c r="Y1552" s="243"/>
      <c r="Z1552" s="244" t="s">
        <v>48</v>
      </c>
      <c r="AA1552" s="245"/>
      <c r="AB1552" s="127"/>
      <c r="AC1552" s="242" t="s">
        <v>63</v>
      </c>
      <c r="AD1552" s="243"/>
      <c r="AE1552" s="244" t="s">
        <v>8</v>
      </c>
      <c r="AF1552" s="245"/>
      <c r="AG1552" s="123"/>
      <c r="AH1552" s="242" t="s">
        <v>78</v>
      </c>
      <c r="AI1552" s="243"/>
      <c r="AJ1552" s="244" t="s">
        <v>79</v>
      </c>
      <c r="AK1552" s="245"/>
      <c r="AL1552" s="127"/>
      <c r="AM1552" s="242" t="s">
        <v>67</v>
      </c>
      <c r="AN1552" s="243"/>
      <c r="AO1552" s="244" t="s">
        <v>66</v>
      </c>
      <c r="AP1552" s="245"/>
      <c r="AQ1552" s="123"/>
      <c r="AR1552" s="242" t="s">
        <v>83</v>
      </c>
      <c r="AS1552" s="243"/>
      <c r="AT1552" s="244" t="s">
        <v>82</v>
      </c>
      <c r="AU1552" s="245"/>
      <c r="AV1552" s="127"/>
      <c r="AW1552" s="242" t="s">
        <v>71</v>
      </c>
      <c r="AX1552" s="243"/>
      <c r="AY1552" s="244" t="s">
        <v>70</v>
      </c>
      <c r="AZ1552" s="245"/>
      <c r="BA1552" s="123"/>
      <c r="BB1552" s="124" t="s">
        <v>87</v>
      </c>
      <c r="BC1552" s="125"/>
      <c r="BD1552" s="122" t="s">
        <v>86</v>
      </c>
      <c r="BE1552" s="126"/>
      <c r="BF1552" s="127"/>
      <c r="BG1552" s="242" t="s">
        <v>74</v>
      </c>
      <c r="BH1552" s="243"/>
      <c r="BI1552" s="244" t="s">
        <v>75</v>
      </c>
      <c r="BJ1552" s="245"/>
      <c r="BK1552" s="123"/>
      <c r="BL1552" s="242" t="s">
        <v>91</v>
      </c>
      <c r="BM1552" s="243"/>
      <c r="BN1552" s="244" t="s">
        <v>90</v>
      </c>
      <c r="BO1552" s="245"/>
      <c r="BP1552" s="123"/>
      <c r="BQ1552" s="35" t="s">
        <v>166</v>
      </c>
      <c r="BS1552" s="66" t="s">
        <v>121</v>
      </c>
      <c r="BT1552" s="65"/>
      <c r="BU1552" s="28"/>
      <c r="BV1552" s="28"/>
      <c r="BW1552" s="28"/>
      <c r="BX1552" s="28"/>
    </row>
    <row r="1553" spans="2:76" ht="18.649999999999999" customHeight="1" thickTop="1" thickBot="1">
      <c r="D1553" s="15">
        <v>0</v>
      </c>
      <c r="E1553" s="145">
        <f t="shared" ref="E1553" si="15509">(1/$E$8)*SIN($B1550*$F$8)</f>
        <v>0.33082294495784426</v>
      </c>
      <c r="F1553" s="15">
        <f t="shared" ref="F1553" si="15510">COS($F$8*$B1550)</f>
        <v>0.12249739509382307</v>
      </c>
      <c r="G1553" s="37">
        <v>0</v>
      </c>
      <c r="I1553" s="21">
        <v>0</v>
      </c>
      <c r="J1553" s="24">
        <f t="shared" ref="J1553" si="15511">(TAN($K$8*$B1550))/$J$8</f>
        <v>0.43535823328351669</v>
      </c>
      <c r="K1553" s="22">
        <v>1</v>
      </c>
      <c r="L1553" s="23">
        <v>0</v>
      </c>
      <c r="N1553" s="21">
        <f t="shared" ref="N1553" si="15512">D1553*I1550+F1553*I1553-E1553*J1550-G1553*J1553</f>
        <v>0</v>
      </c>
      <c r="O1553" s="24">
        <f t="shared" ref="O1553" si="15513">(D1553*J1550+E1553*I1550+F1553*J1553+G1553*I1553)</f>
        <v>0.384153194467724</v>
      </c>
      <c r="P1553" s="22">
        <f t="shared" ref="P1553" si="15514">D1553*K1550+F1553*K1553-E1553*L1550-G1553*L1553</f>
        <v>0.12249739509382307</v>
      </c>
      <c r="Q1553" s="23">
        <f t="shared" ref="Q1553" si="15515">(D1553*L1550+E1553*K1550+F1553*L1553+G1553*K1553)</f>
        <v>0</v>
      </c>
      <c r="S1553" s="15">
        <v>0</v>
      </c>
      <c r="T1553" s="145">
        <f t="shared" ref="T1553" si="15516">(1/$T$8)*SIN($B1550*$U$8)</f>
        <v>0.19222143283014925</v>
      </c>
      <c r="U1553" s="15">
        <f t="shared" ref="U1553" si="15517">COS($U$8*$B1550)</f>
        <v>-0.8169812034842171</v>
      </c>
      <c r="V1553" s="37">
        <v>0</v>
      </c>
      <c r="X1553" s="21">
        <f t="shared" ref="X1553" si="15518">N1553*S1550+P1553*S1553-O1553*T1550-Q1553*T1553</f>
        <v>0</v>
      </c>
      <c r="Y1553" s="24">
        <f t="shared" ref="Y1553" si="15519">(N1553*T1550+O1553*S1550+P1553*T1553+Q1553*S1553)</f>
        <v>-0.29029931433565209</v>
      </c>
      <c r="Z1553" s="22">
        <f t="shared" ref="Z1553" si="15520">N1553*U1550+P1553*U1553-O1553*V1550-Q1553*V1553</f>
        <v>-0.76466036646921709</v>
      </c>
      <c r="AA1553" s="23">
        <f t="shared" ref="AA1553" si="15521">(N1553*V1550+O1553*U1550+P1553*V1553+Q1553*U1553)</f>
        <v>0</v>
      </c>
      <c r="AB1553" s="8"/>
      <c r="AC1553" s="21">
        <v>0</v>
      </c>
      <c r="AD1553" s="24">
        <f t="shared" ref="AD1553" si="15522">(TAN($AE$8*$B1550))/$AD$8</f>
        <v>0.87837346939171357</v>
      </c>
      <c r="AE1553" s="22">
        <v>1</v>
      </c>
      <c r="AF1553" s="23">
        <v>0</v>
      </c>
      <c r="AH1553" s="21">
        <f t="shared" ref="AH1553" si="15523">X1553*AC1550+Z1553*AC1553-Y1553*AD1550-AA1553*AD1553</f>
        <v>0</v>
      </c>
      <c r="AI1553" s="24">
        <f t="shared" ref="AI1553" si="15524">(X1553*AD1550+Y1553*AC1550+Z1553*AD1553+AA1553*AC1553)</f>
        <v>-0.9619566933375574</v>
      </c>
      <c r="AJ1553" s="22">
        <f t="shared" ref="AJ1553" si="15525">X1553*AE1550+Z1553*AE1553-Y1553*AF1550-AA1553*AF1553</f>
        <v>-0.76466036646921709</v>
      </c>
      <c r="AK1553" s="23">
        <f t="shared" ref="AK1553" si="15526">(X1553*AF1550+Y1553*AE1550+Z1553*AF1553+AA1553*AE1553)</f>
        <v>0</v>
      </c>
      <c r="AL1553" s="8"/>
      <c r="AM1553" s="15">
        <v>0</v>
      </c>
      <c r="AN1553" s="85">
        <f t="shared" ref="AN1553" si="15527">(1/$AN$8)*SIN($B1550*$AO$8)</f>
        <v>0.19222143283014925</v>
      </c>
      <c r="AO1553" s="25">
        <f t="shared" ref="AO1553" si="15528">COS($AO$8*$B1550)</f>
        <v>-0.8169812034842171</v>
      </c>
      <c r="AP1553" s="37">
        <v>0</v>
      </c>
      <c r="AR1553" s="21">
        <f t="shared" ref="AR1553" si="15529">AH1553*AM1550+AJ1553*AM1553-AI1553*AN1550-AK1553*AN1553</f>
        <v>0</v>
      </c>
      <c r="AS1553" s="24">
        <f t="shared" ref="AS1553" si="15530">(AH1553*AN1550+AI1553*AM1550+AJ1553*AN1553+AK1553*AM1553)</f>
        <v>0.63891642575147567</v>
      </c>
      <c r="AT1553" s="22">
        <f t="shared" ref="AT1553" si="15531">AH1553*AO1550+AJ1553*AO1553-AI1553*AP1550-AK1553*AP1553</f>
        <v>2.2888913916797833</v>
      </c>
      <c r="AU1553" s="23">
        <f t="shared" ref="AU1553" si="15532">(AH1553*AP1550+AI1553*AO1550+AJ1553*AP1553+AK1553*AO1553)</f>
        <v>0</v>
      </c>
      <c r="AV1553" s="8"/>
      <c r="AW1553" s="21">
        <v>0</v>
      </c>
      <c r="AX1553" s="24">
        <f t="shared" ref="AX1553" si="15533">(TAN($AY$8*$B1550))/$AX$8</f>
        <v>0.43535823328351669</v>
      </c>
      <c r="AY1553" s="22">
        <v>1</v>
      </c>
      <c r="AZ1553" s="23">
        <v>0</v>
      </c>
      <c r="BB1553" s="21">
        <f t="shared" ref="BB1553" si="15534">AR1553*AW1550+AT1553*AW1553-AS1553*AX1550-AU1553*AX1553</f>
        <v>0</v>
      </c>
      <c r="BC1553" s="24">
        <f t="shared" ref="BC1553" si="15535">(AR1553*AX1550+AS1553*AW1550+AT1553*AX1553+AU1553*AW1553)</f>
        <v>1.6354041382110358</v>
      </c>
      <c r="BD1553" s="22">
        <f t="shared" ref="BD1553" si="15536">AR1553*AY1550+AT1553*AY1553-AS1553*AZ1550-AU1553*AZ1553</f>
        <v>2.2888913916797833</v>
      </c>
      <c r="BE1553" s="23">
        <f t="shared" ref="BE1553" si="15537">(AR1553*AZ1550+AS1553*AY1550+AT1553*AZ1553+AU1553*AY1553)</f>
        <v>0</v>
      </c>
      <c r="BF1553" s="8"/>
      <c r="BG1553" s="15">
        <v>0</v>
      </c>
      <c r="BH1553" s="85">
        <f t="shared" ref="BH1553" si="15538">(1/$BH$8)*SIN($B1550*$BI$8)</f>
        <v>0.33082485554614005</v>
      </c>
      <c r="BI1553" s="25">
        <f t="shared" ref="BI1553" si="15539">COS($BI$8*$B1550)</f>
        <v>0.12245094763161342</v>
      </c>
      <c r="BJ1553" s="37">
        <v>0</v>
      </c>
      <c r="BL1553" s="21">
        <f t="shared" ref="BL1553" si="15540">BB1553*BG1550+BD1553*BG1553-BC1553*BH1550-BE1553*BH1553</f>
        <v>0</v>
      </c>
      <c r="BM1553" s="24">
        <f t="shared" ref="BM1553" si="15541">(BB1553*BH1550+BC1553*BG1550+BD1553*BH1553+BE1553*BG1553)</f>
        <v>0.95747895049787124</v>
      </c>
      <c r="BN1553" s="22">
        <f t="shared" ref="BN1553" si="15542">BB1553*BI1550+BD1553*BI1553-BC1553*BJ1550-BE1553*BJ1553</f>
        <v>-4.5890141201119983</v>
      </c>
      <c r="BO1553" s="23">
        <f t="shared" ref="BO1553" si="15543">(BB1553*BJ1550+BC1553*BI1550+BD1553*BJ1553+BE1553*BI1553)</f>
        <v>0</v>
      </c>
      <c r="BQ1553" s="38">
        <f t="shared" ref="BQ1553" si="15544">(180/PI())*ATAN(-1*(($BL$8*BM1550+BO1550+$BL$8*BM1553+BO1553)/($BL$8*BL1550+BN1550+$BL$8*BL1553+BN1553)))</f>
        <v>-65.339956706006518</v>
      </c>
      <c r="BS1553" s="67">
        <f t="shared" ref="BS1553" si="15545">20*LOG(((($BL$8*BL1550+BN1550-$BL$8*BL1553-BN1553)^2+($BL$8*BM1550+BO1550-$BL$8*BM1553-BO1553)^2)/(($BL$8*BL1550+BN1550+$BL$8*BL1553+BN1553)^2+($BL$8*BM1550+BO1550+$BL$8*BM1553+BO1553)^2))^0.5)</f>
        <v>-3.6053608655997452E-2</v>
      </c>
      <c r="BT1553" s="65"/>
      <c r="BU1553" s="28"/>
      <c r="BV1553" s="28"/>
      <c r="BW1553" s="28"/>
      <c r="BX1553" s="28"/>
    </row>
    <row r="1554" spans="2:76" ht="18.649999999999999" customHeight="1">
      <c r="BS1554" s="32"/>
    </row>
    <row r="1555" spans="2:76" ht="18.649999999999999" customHeight="1" thickBot="1">
      <c r="D1555" s="8"/>
      <c r="E1555" s="8" t="s">
        <v>93</v>
      </c>
      <c r="F1555" s="8"/>
      <c r="G1555" s="8"/>
      <c r="H1555" s="8"/>
      <c r="I1555" s="8"/>
      <c r="J1555" s="8" t="s">
        <v>94</v>
      </c>
      <c r="K1555" s="8"/>
      <c r="L1555" s="8"/>
      <c r="M1555" s="8"/>
      <c r="N1555" s="8"/>
      <c r="O1555" s="8" t="s">
        <v>95</v>
      </c>
      <c r="P1555" s="8"/>
      <c r="Q1555" s="8"/>
      <c r="R1555" s="8"/>
      <c r="S1555" s="8"/>
      <c r="T1555" s="8" t="s">
        <v>96</v>
      </c>
      <c r="U1555" s="8"/>
      <c r="V1555" s="8"/>
      <c r="W1555" s="8"/>
      <c r="X1555" s="8"/>
      <c r="Y1555" s="8" t="s">
        <v>97</v>
      </c>
      <c r="Z1555" s="8"/>
      <c r="AA1555" s="8"/>
      <c r="AB1555" s="8"/>
      <c r="AC1555" s="8"/>
      <c r="AD1555" s="8" t="s">
        <v>98</v>
      </c>
      <c r="AE1555" s="8"/>
      <c r="AF1555" s="8"/>
      <c r="AG1555" s="8"/>
      <c r="AH1555" s="8"/>
      <c r="AI1555" s="8" t="s">
        <v>99</v>
      </c>
      <c r="AJ1555" s="8"/>
      <c r="AK1555" s="8"/>
      <c r="AL1555" s="8"/>
      <c r="AM1555" s="8"/>
      <c r="AN1555" s="8" t="s">
        <v>96</v>
      </c>
      <c r="AO1555" s="8"/>
      <c r="AP1555" s="8"/>
      <c r="AQ1555" s="8"/>
      <c r="AR1555" s="8"/>
      <c r="AS1555" s="8" t="s">
        <v>100</v>
      </c>
      <c r="AT1555" s="8"/>
      <c r="AU1555" s="8"/>
      <c r="AV1555" s="8"/>
      <c r="AW1555" s="8"/>
      <c r="AX1555" s="8" t="s">
        <v>94</v>
      </c>
      <c r="AY1555" s="8"/>
      <c r="AZ1555" s="8"/>
      <c r="BA1555" s="8"/>
      <c r="BB1555" s="8"/>
      <c r="BC1555" s="8" t="s">
        <v>101</v>
      </c>
      <c r="BD1555" s="8"/>
      <c r="BE1555" s="8"/>
      <c r="BF1555" s="8"/>
      <c r="BG1555" s="8"/>
      <c r="BH1555" s="8" t="s">
        <v>96</v>
      </c>
      <c r="BI1555" s="8"/>
      <c r="BJ1555" s="8"/>
      <c r="BK1555" s="8"/>
      <c r="BL1555" s="8"/>
      <c r="BM1555" s="8" t="s">
        <v>102</v>
      </c>
      <c r="BN1555" s="8"/>
      <c r="BO1555" s="8"/>
      <c r="BP1555" s="8"/>
    </row>
    <row r="1556" spans="2:76" ht="18.649999999999999" customHeight="1" thickBot="1">
      <c r="B1556" s="16"/>
      <c r="D1556" s="250" t="s">
        <v>22</v>
      </c>
      <c r="E1556" s="251"/>
      <c r="F1556" s="252" t="s">
        <v>23</v>
      </c>
      <c r="G1556" s="253"/>
      <c r="H1556" s="123"/>
      <c r="I1556" s="242" t="s">
        <v>1</v>
      </c>
      <c r="J1556" s="243"/>
      <c r="K1556" s="244" t="s">
        <v>2</v>
      </c>
      <c r="L1556" s="245"/>
      <c r="M1556" s="123"/>
      <c r="N1556" s="242" t="s">
        <v>43</v>
      </c>
      <c r="O1556" s="243"/>
      <c r="P1556" s="244" t="s">
        <v>44</v>
      </c>
      <c r="Q1556" s="245"/>
      <c r="R1556" s="123"/>
      <c r="S1556" s="242" t="s">
        <v>32</v>
      </c>
      <c r="T1556" s="243"/>
      <c r="U1556" s="244" t="s">
        <v>33</v>
      </c>
      <c r="V1556" s="245"/>
      <c r="W1556" s="123"/>
      <c r="X1556" s="242" t="s">
        <v>45</v>
      </c>
      <c r="Y1556" s="243"/>
      <c r="Z1556" s="244" t="s">
        <v>46</v>
      </c>
      <c r="AA1556" s="245"/>
      <c r="AB1556" s="127"/>
      <c r="AC1556" s="242" t="s">
        <v>62</v>
      </c>
      <c r="AD1556" s="243"/>
      <c r="AE1556" s="244" t="s">
        <v>3</v>
      </c>
      <c r="AF1556" s="245"/>
      <c r="AG1556" s="123"/>
      <c r="AH1556" s="242" t="s">
        <v>76</v>
      </c>
      <c r="AI1556" s="243"/>
      <c r="AJ1556" s="244" t="s">
        <v>77</v>
      </c>
      <c r="AK1556" s="245"/>
      <c r="AL1556" s="127"/>
      <c r="AM1556" s="242" t="s">
        <v>64</v>
      </c>
      <c r="AN1556" s="243"/>
      <c r="AO1556" s="244" t="s">
        <v>65</v>
      </c>
      <c r="AP1556" s="245"/>
      <c r="AQ1556" s="123"/>
      <c r="AR1556" s="242" t="s">
        <v>80</v>
      </c>
      <c r="AS1556" s="243"/>
      <c r="AT1556" s="244" t="s">
        <v>81</v>
      </c>
      <c r="AU1556" s="245"/>
      <c r="AV1556" s="127"/>
      <c r="AW1556" s="242" t="s">
        <v>68</v>
      </c>
      <c r="AX1556" s="243"/>
      <c r="AY1556" s="244" t="s">
        <v>69</v>
      </c>
      <c r="AZ1556" s="245"/>
      <c r="BA1556" s="123"/>
      <c r="BB1556" s="246" t="s">
        <v>84</v>
      </c>
      <c r="BC1556" s="247"/>
      <c r="BD1556" s="248" t="s">
        <v>85</v>
      </c>
      <c r="BE1556" s="249"/>
      <c r="BF1556" s="127"/>
      <c r="BG1556" s="242" t="s">
        <v>72</v>
      </c>
      <c r="BH1556" s="243"/>
      <c r="BI1556" s="244" t="s">
        <v>73</v>
      </c>
      <c r="BJ1556" s="245"/>
      <c r="BK1556" s="123"/>
      <c r="BL1556" s="242" t="s">
        <v>88</v>
      </c>
      <c r="BM1556" s="243"/>
      <c r="BN1556" s="244" t="s">
        <v>89</v>
      </c>
      <c r="BO1556" s="245"/>
      <c r="BP1556" s="123"/>
      <c r="BQ1556" s="19" t="s">
        <v>165</v>
      </c>
      <c r="BS1556" s="63" t="s">
        <v>120</v>
      </c>
      <c r="BT1556" s="4"/>
      <c r="BU1556" s="28"/>
      <c r="BV1556" s="28"/>
      <c r="BW1556" s="28"/>
      <c r="BX1556" s="28"/>
    </row>
    <row r="1557" spans="2:76" ht="18.649999999999999" customHeight="1" thickTop="1" thickBot="1">
      <c r="B1557" s="39">
        <v>4.38</v>
      </c>
      <c r="D1557" s="25">
        <f t="shared" ref="D1557" si="15546">COS($F$8*$B1557)</f>
        <v>0.11590260638581036</v>
      </c>
      <c r="E1557" s="26">
        <v>0</v>
      </c>
      <c r="F1557" s="10">
        <v>0</v>
      </c>
      <c r="G1557" s="85">
        <f t="shared" ref="G1557" si="15547">$E$8*SIN($B1557*$F$8)</f>
        <v>2.9797817491381453</v>
      </c>
      <c r="I1557" s="21">
        <v>1</v>
      </c>
      <c r="J1557" s="24">
        <v>0</v>
      </c>
      <c r="K1557" s="22">
        <v>0</v>
      </c>
      <c r="L1557" s="23">
        <v>0</v>
      </c>
      <c r="N1557" s="21">
        <f t="shared" ref="N1557" si="15548">D1557*I1557+F1557*I1560-E1557*J1557-G1557*J1560</f>
        <v>-1.2550852881225862</v>
      </c>
      <c r="O1557" s="24">
        <f t="shared" ref="O1557" si="15549">(D1557*J1557+E1557*I1557+F1557*J1560+G1557*I1560)</f>
        <v>0</v>
      </c>
      <c r="P1557" s="22">
        <f t="shared" ref="P1557" si="15550">D1557*K1557+F1557*K1560-E1557*L1557-G1557*L1560</f>
        <v>0</v>
      </c>
      <c r="Q1557" s="23">
        <f t="shared" ref="Q1557" si="15551">(D1557*L1557+E1557*K1557+F1557*L1560+G1557*K1560)</f>
        <v>2.9797817491381453</v>
      </c>
      <c r="S1557" s="25">
        <f t="shared" ref="S1557" si="15552">COS($U$8*$B1557)</f>
        <v>-0.82361058783566843</v>
      </c>
      <c r="T1557" s="26">
        <v>0</v>
      </c>
      <c r="U1557" s="10">
        <v>0</v>
      </c>
      <c r="V1557" s="85">
        <f t="shared" ref="V1557" si="15553">$T$8*SIN($B1557*$U$8)</f>
        <v>1.7014671305802129</v>
      </c>
      <c r="X1557" s="21">
        <f t="shared" ref="X1557" si="15554">N1557*S1557+P1557*S1560-O1557*T1557-Q1557*T1560</f>
        <v>0.47036812054994626</v>
      </c>
      <c r="Y1557" s="24">
        <f t="shared" ref="Y1557" si="15555">(N1557*T1557+O1557*S1557+P1557*T1560+Q1557*S1560)</f>
        <v>0</v>
      </c>
      <c r="Z1557" s="22">
        <f t="shared" ref="Z1557" si="15556">N1557*U1557+P1557*U1560-O1557*V1557-Q1557*V1560</f>
        <v>0</v>
      </c>
      <c r="AA1557" s="23">
        <f t="shared" ref="AA1557" si="15557">(N1557*V1557+O1557*U1557+P1557*V1560+Q1557*U1560)</f>
        <v>-4.5896661618450407</v>
      </c>
      <c r="AB1557" s="8"/>
      <c r="AC1557" s="21">
        <v>1</v>
      </c>
      <c r="AD1557" s="24">
        <v>0</v>
      </c>
      <c r="AE1557" s="22">
        <v>0</v>
      </c>
      <c r="AF1557" s="23">
        <v>0</v>
      </c>
      <c r="AH1557" s="21">
        <f t="shared" ref="AH1557" si="15558">X1557*AC1557+Z1557*AC1560-Y1557*AD1557-AA1557*AD1560</f>
        <v>4.6564932968411883</v>
      </c>
      <c r="AI1557" s="24">
        <f t="shared" ref="AI1557" si="15559">(X1557*AD1557+Y1557*AC1557+Z1557*AD1560+AA1557*AC1560)</f>
        <v>0</v>
      </c>
      <c r="AJ1557" s="22">
        <f t="shared" ref="AJ1557" si="15560">X1557*AE1557+Z1557*AE1560-Y1557*AF1557-AA1557*AF1560</f>
        <v>0</v>
      </c>
      <c r="AK1557" s="23">
        <f t="shared" ref="AK1557" si="15561">(X1557*AF1557+Y1557*AE1557+Z1557*AF1560+AA1557*AE1560)</f>
        <v>-4.5896661618450407</v>
      </c>
      <c r="AL1557" s="8"/>
      <c r="AM1557" s="25">
        <f t="shared" ref="AM1557" si="15562">COS($AO$8*$B1557)</f>
        <v>-0.82361058783566843</v>
      </c>
      <c r="AN1557" s="26">
        <v>0</v>
      </c>
      <c r="AO1557" s="10">
        <v>0</v>
      </c>
      <c r="AP1557" s="85">
        <f t="shared" ref="AP1557" si="15563">$AN$8*SIN($B1557*$AO$8)</f>
        <v>1.7014671305802129</v>
      </c>
      <c r="AR1557" s="21">
        <f t="shared" ref="AR1557" si="15564">AH1557*AM1557+AJ1557*AM1560-AI1557*AN1557-AK1557*AN1560</f>
        <v>-2.9674520576069341</v>
      </c>
      <c r="AS1557" s="24">
        <f t="shared" ref="AS1557" si="15565">(AH1557*AN1557+AI1557*AM1557+AJ1557*AN1560+AK1557*AM1560)</f>
        <v>0</v>
      </c>
      <c r="AT1557" s="22">
        <f t="shared" ref="AT1557" si="15566">AH1557*AO1557+AJ1557*AO1560-AI1557*AP1557-AK1557*AP1560</f>
        <v>0</v>
      </c>
      <c r="AU1557" s="23">
        <f t="shared" ref="AU1557" si="15567">(AH1557*AP1557+AI1557*AO1557+AJ1557*AP1560+AK1557*AO1560)</f>
        <v>11.702967933869044</v>
      </c>
      <c r="AV1557" s="8"/>
      <c r="AW1557" s="21">
        <v>1</v>
      </c>
      <c r="AX1557" s="24">
        <v>0</v>
      </c>
      <c r="AY1557" s="22">
        <v>0</v>
      </c>
      <c r="AZ1557" s="23">
        <v>0</v>
      </c>
      <c r="BB1557" s="21">
        <f t="shared" ref="BB1557" si="15568">AR1557*AW1557+AT1557*AW1560-AS1557*AX1557-AU1557*AX1560</f>
        <v>-8.3519495537054489</v>
      </c>
      <c r="BC1557" s="24">
        <f t="shared" ref="BC1557" si="15569">(AR1557*AX1557+AS1557*AW1557+AT1557*AX1560+AU1557*AW1560)</f>
        <v>0</v>
      </c>
      <c r="BD1557" s="22">
        <f t="shared" ref="BD1557" si="15570">AR1557*AY1557+AT1557*AY1560-AS1557*AZ1557-AU1557*AZ1560</f>
        <v>0</v>
      </c>
      <c r="BE1557" s="23">
        <f t="shared" ref="BE1557" si="15571">(AR1557*AZ1557+AS1557*AY1557+AT1557*AZ1560+AU1557*AY1560)</f>
        <v>11.702967933869044</v>
      </c>
      <c r="BF1557" s="8"/>
      <c r="BG1557" s="25">
        <f t="shared" ref="BG1557" si="15572">COS($BI$8*$B1557)</f>
        <v>0.11585590864490279</v>
      </c>
      <c r="BH1557" s="26">
        <v>0</v>
      </c>
      <c r="BI1557" s="10">
        <v>0</v>
      </c>
      <c r="BJ1557" s="85">
        <f t="shared" ref="BJ1557" si="15573">$BH$8*SIN($B1557*$BI$8)</f>
        <v>2.9797980931413077</v>
      </c>
      <c r="BL1557" s="21">
        <f t="shared" ref="BL1557" si="15574">BB1557*BG1557+BD1557*BG1560-BC1557*BH1557-BE1557*BH1560</f>
        <v>-4.8423428748828075</v>
      </c>
      <c r="BM1557" s="24">
        <f t="shared" ref="BM1557" si="15575">(BB1557*BH1557+BC1557*BG1557+BD1557*BH1560+BE1557*BG1560)</f>
        <v>0</v>
      </c>
      <c r="BN1557" s="22">
        <f t="shared" ref="BN1557" si="15576">BB1557*BI1557+BD1557*BI1560-BC1557*BJ1557-BE1557*BJ1560</f>
        <v>0</v>
      </c>
      <c r="BO1557" s="23">
        <f t="shared" ref="BO1557" si="15577">(BB1557*BJ1557+BC1557*BI1557+BD1557*BJ1560+BE1557*BI1560)</f>
        <v>-23.531265370323332</v>
      </c>
      <c r="BQ1557" s="27">
        <f t="shared" ref="BQ1557" si="15578">20*LOG((2*$BL$8)/(($BL$8*BL1557+BN1557+$BL$8*BL1560+BN1560)^2+($BL$8*BM1557+BO1557+$BL$8*BM1560+BO1560)^2)^0.5)</f>
        <v>-21.786404281966249</v>
      </c>
      <c r="BS1557" s="64">
        <f t="shared" ref="BS1557" si="15579">((BL1557^2+BM1557^2)/(BL1560^2+BM1560^2))^0.5</f>
        <v>5.0754027412059033</v>
      </c>
      <c r="BT1557" s="4"/>
      <c r="BU1557" s="28"/>
      <c r="BV1557" s="28"/>
      <c r="BW1557" s="28"/>
      <c r="BX1557" s="28"/>
    </row>
    <row r="1558" spans="2:76" ht="18.649999999999999" customHeight="1" thickBot="1">
      <c r="D1558" s="25"/>
      <c r="E1558" s="10"/>
      <c r="F1558" s="10"/>
      <c r="G1558" s="31"/>
      <c r="I1558" s="29"/>
      <c r="L1558" s="30"/>
      <c r="N1558" s="29"/>
      <c r="Q1558" s="30"/>
      <c r="S1558" s="29"/>
      <c r="V1558" s="30"/>
      <c r="X1558" s="29"/>
      <c r="AA1558" s="30"/>
      <c r="AC1558" s="29"/>
      <c r="AF1558" s="30"/>
      <c r="AH1558" s="29"/>
      <c r="AK1558" s="30"/>
      <c r="AM1558" s="29"/>
      <c r="AP1558" s="30"/>
      <c r="AR1558" s="29"/>
      <c r="AU1558" s="30"/>
      <c r="AW1558" s="29"/>
      <c r="AZ1558" s="30"/>
      <c r="BB1558" s="29"/>
      <c r="BE1558" s="30"/>
      <c r="BG1558" s="29"/>
      <c r="BJ1558" s="30"/>
      <c r="BL1558" s="29"/>
      <c r="BO1558" s="30"/>
      <c r="BS1558" s="65"/>
      <c r="BT1558" s="65"/>
      <c r="BU1558" s="28"/>
      <c r="BV1558" s="28"/>
      <c r="BW1558" s="28"/>
      <c r="BX1558" s="28"/>
    </row>
    <row r="1559" spans="2:76" ht="18.649999999999999" customHeight="1" thickBot="1">
      <c r="D1559" s="254" t="s">
        <v>24</v>
      </c>
      <c r="E1559" s="255"/>
      <c r="F1559" s="256" t="s">
        <v>25</v>
      </c>
      <c r="G1559" s="257"/>
      <c r="H1559" s="123"/>
      <c r="I1559" s="242" t="s">
        <v>4</v>
      </c>
      <c r="J1559" s="243"/>
      <c r="K1559" s="244" t="s">
        <v>5</v>
      </c>
      <c r="L1559" s="245"/>
      <c r="M1559" s="123"/>
      <c r="N1559" s="242" t="s">
        <v>6</v>
      </c>
      <c r="O1559" s="243"/>
      <c r="P1559" s="244" t="s">
        <v>7</v>
      </c>
      <c r="Q1559" s="245"/>
      <c r="R1559" s="123"/>
      <c r="S1559" s="242" t="s">
        <v>34</v>
      </c>
      <c r="T1559" s="243"/>
      <c r="U1559" s="244" t="s">
        <v>35</v>
      </c>
      <c r="V1559" s="245"/>
      <c r="W1559" s="123"/>
      <c r="X1559" s="242" t="s">
        <v>47</v>
      </c>
      <c r="Y1559" s="243"/>
      <c r="Z1559" s="244" t="s">
        <v>48</v>
      </c>
      <c r="AA1559" s="245"/>
      <c r="AB1559" s="127"/>
      <c r="AC1559" s="242" t="s">
        <v>63</v>
      </c>
      <c r="AD1559" s="243"/>
      <c r="AE1559" s="244" t="s">
        <v>8</v>
      </c>
      <c r="AF1559" s="245"/>
      <c r="AG1559" s="123"/>
      <c r="AH1559" s="242" t="s">
        <v>78</v>
      </c>
      <c r="AI1559" s="243"/>
      <c r="AJ1559" s="244" t="s">
        <v>79</v>
      </c>
      <c r="AK1559" s="245"/>
      <c r="AL1559" s="127"/>
      <c r="AM1559" s="242" t="s">
        <v>67</v>
      </c>
      <c r="AN1559" s="243"/>
      <c r="AO1559" s="244" t="s">
        <v>66</v>
      </c>
      <c r="AP1559" s="245"/>
      <c r="AQ1559" s="123"/>
      <c r="AR1559" s="242" t="s">
        <v>83</v>
      </c>
      <c r="AS1559" s="243"/>
      <c r="AT1559" s="244" t="s">
        <v>82</v>
      </c>
      <c r="AU1559" s="245"/>
      <c r="AV1559" s="127"/>
      <c r="AW1559" s="242" t="s">
        <v>71</v>
      </c>
      <c r="AX1559" s="243"/>
      <c r="AY1559" s="244" t="s">
        <v>70</v>
      </c>
      <c r="AZ1559" s="245"/>
      <c r="BA1559" s="123"/>
      <c r="BB1559" s="124" t="s">
        <v>87</v>
      </c>
      <c r="BC1559" s="125"/>
      <c r="BD1559" s="122" t="s">
        <v>86</v>
      </c>
      <c r="BE1559" s="126"/>
      <c r="BF1559" s="127"/>
      <c r="BG1559" s="242" t="s">
        <v>74</v>
      </c>
      <c r="BH1559" s="243"/>
      <c r="BI1559" s="244" t="s">
        <v>75</v>
      </c>
      <c r="BJ1559" s="245"/>
      <c r="BK1559" s="123"/>
      <c r="BL1559" s="242" t="s">
        <v>91</v>
      </c>
      <c r="BM1559" s="243"/>
      <c r="BN1559" s="244" t="s">
        <v>90</v>
      </c>
      <c r="BO1559" s="245"/>
      <c r="BP1559" s="123"/>
      <c r="BQ1559" s="35" t="s">
        <v>166</v>
      </c>
      <c r="BS1559" s="66" t="s">
        <v>121</v>
      </c>
      <c r="BT1559" s="65"/>
      <c r="BU1559" s="28"/>
      <c r="BV1559" s="28"/>
      <c r="BW1559" s="28"/>
      <c r="BX1559" s="28"/>
    </row>
    <row r="1560" spans="2:76" ht="18.649999999999999" customHeight="1" thickTop="1" thickBot="1">
      <c r="D1560" s="15">
        <v>0</v>
      </c>
      <c r="E1560" s="145">
        <f t="shared" ref="E1560" si="15580">(1/$E$8)*SIN($B1557*$F$8)</f>
        <v>0.33108686101534945</v>
      </c>
      <c r="F1560" s="15">
        <f t="shared" ref="F1560" si="15581">COS($F$8*$B1557)</f>
        <v>0.11590260638581036</v>
      </c>
      <c r="G1560" s="37">
        <v>0</v>
      </c>
      <c r="I1560" s="21">
        <v>0</v>
      </c>
      <c r="J1560" s="24">
        <f t="shared" ref="J1560" si="15582">(TAN($K$8*$B1557))/$J$8</f>
        <v>0.46009674866453998</v>
      </c>
      <c r="K1560" s="22">
        <v>1</v>
      </c>
      <c r="L1560" s="23">
        <v>0</v>
      </c>
      <c r="N1560" s="21">
        <f t="shared" ref="N1560" si="15583">D1560*I1557+F1560*I1560-E1560*J1557-G1560*J1560</f>
        <v>0</v>
      </c>
      <c r="O1560" s="24">
        <f t="shared" ref="O1560" si="15584">(D1560*J1557+E1560*I1557+F1560*J1560+G1560*I1560)</f>
        <v>0.38441327337520675</v>
      </c>
      <c r="P1560" s="22">
        <f t="shared" ref="P1560" si="15585">D1560*K1557+F1560*K1560-E1560*L1557-G1560*L1560</f>
        <v>0.11590260638581036</v>
      </c>
      <c r="Q1560" s="23">
        <f t="shared" ref="Q1560" si="15586">(D1560*L1557+E1560*K1557+F1560*L1560+G1560*K1560)</f>
        <v>0</v>
      </c>
      <c r="S1560" s="15">
        <v>0</v>
      </c>
      <c r="T1560" s="145">
        <f t="shared" ref="T1560" si="15587">(1/$T$8)*SIN($B1557*$U$8)</f>
        <v>0.18905190339780142</v>
      </c>
      <c r="U1560" s="15">
        <f t="shared" ref="U1560" si="15588">COS($U$8*$B1557)</f>
        <v>-0.82361058783566843</v>
      </c>
      <c r="V1560" s="37">
        <v>0</v>
      </c>
      <c r="X1560" s="21">
        <f t="shared" ref="X1560" si="15589">N1560*S1557+P1560*S1560-O1560*T1557-Q1560*T1560</f>
        <v>0</v>
      </c>
      <c r="Y1560" s="24">
        <f t="shared" ref="Y1560" si="15590">(N1560*T1557+O1560*S1557+P1560*T1560+Q1560*S1560)</f>
        <v>-0.29469523371038392</v>
      </c>
      <c r="Z1560" s="22">
        <f t="shared" ref="Z1560" si="15591">N1560*U1557+P1560*U1560-O1560*V1557-Q1560*V1560</f>
        <v>-0.74952516298376337</v>
      </c>
      <c r="AA1560" s="23">
        <f t="shared" ref="AA1560" si="15592">(N1560*V1557+O1560*U1557+P1560*V1560+Q1560*U1560)</f>
        <v>0</v>
      </c>
      <c r="AB1560" s="8"/>
      <c r="AC1560" s="21">
        <v>0</v>
      </c>
      <c r="AD1560" s="24">
        <f t="shared" ref="AD1560" si="15593">(TAN($AE$8*$B1557))/$AD$8</f>
        <v>0.91207617911112382</v>
      </c>
      <c r="AE1560" s="22">
        <v>1</v>
      </c>
      <c r="AF1560" s="23">
        <v>0</v>
      </c>
      <c r="AH1560" s="21">
        <f t="shared" ref="AH1560" si="15594">X1560*AC1557+Z1560*AC1560-Y1560*AD1557-AA1560*AD1560</f>
        <v>0</v>
      </c>
      <c r="AI1560" s="24">
        <f t="shared" ref="AI1560" si="15595">(X1560*AD1557+Y1560*AC1557+Z1560*AD1560+AA1560*AC1560)</f>
        <v>-0.97831928051225714</v>
      </c>
      <c r="AJ1560" s="22">
        <f t="shared" ref="AJ1560" si="15596">X1560*AE1557+Z1560*AE1560-Y1560*AF1557-AA1560*AF1560</f>
        <v>-0.74952516298376337</v>
      </c>
      <c r="AK1560" s="23">
        <f t="shared" ref="AK1560" si="15597">(X1560*AF1557+Y1560*AE1557+Z1560*AF1560+AA1560*AE1560)</f>
        <v>0</v>
      </c>
      <c r="AL1560" s="8"/>
      <c r="AM1560" s="15">
        <v>0</v>
      </c>
      <c r="AN1560" s="85">
        <f t="shared" ref="AN1560" si="15598">(1/$AN$8)*SIN($B1557*$AO$8)</f>
        <v>0.18905190339780142</v>
      </c>
      <c r="AO1560" s="25">
        <f t="shared" ref="AO1560" si="15599">COS($AO$8*$B1557)</f>
        <v>-0.82361058783566843</v>
      </c>
      <c r="AP1560" s="37">
        <v>0</v>
      </c>
      <c r="AR1560" s="21">
        <f t="shared" ref="AR1560" si="15600">AH1560*AM1557+AJ1560*AM1560-AI1560*AN1557-AK1560*AN1560</f>
        <v>0</v>
      </c>
      <c r="AS1560" s="24">
        <f t="shared" ref="AS1560" si="15601">(AH1560*AN1557+AI1560*AM1557+AJ1560*AN1560+AK1560*AM1560)</f>
        <v>0.66405495900704059</v>
      </c>
      <c r="AT1560" s="22">
        <f t="shared" ref="AT1560" si="15602">AH1560*AO1557+AJ1560*AO1560-AI1560*AP1557-AK1560*AP1560</f>
        <v>2.2818949590871709</v>
      </c>
      <c r="AU1560" s="23">
        <f t="shared" ref="AU1560" si="15603">(AH1560*AP1557+AI1560*AO1557+AJ1560*AP1560+AK1560*AO1560)</f>
        <v>0</v>
      </c>
      <c r="AV1560" s="8"/>
      <c r="AW1560" s="21">
        <v>0</v>
      </c>
      <c r="AX1560" s="24">
        <f t="shared" ref="AX1560" si="15604">(TAN($AY$8*$B1557))/$AX$8</f>
        <v>0.46009674866453998</v>
      </c>
      <c r="AY1560" s="22">
        <v>1</v>
      </c>
      <c r="AZ1560" s="23">
        <v>0</v>
      </c>
      <c r="BB1560" s="21">
        <f t="shared" ref="BB1560" si="15605">AR1560*AW1557+AT1560*AW1560-AS1560*AX1557-AU1560*AX1560</f>
        <v>0</v>
      </c>
      <c r="BC1560" s="24">
        <f t="shared" ref="BC1560" si="15606">(AR1560*AX1557+AS1560*AW1557+AT1560*AX1560+AU1560*AW1560)</f>
        <v>1.7139474104770513</v>
      </c>
      <c r="BD1560" s="22">
        <f t="shared" ref="BD1560" si="15607">AR1560*AY1557+AT1560*AY1560-AS1560*AZ1557-AU1560*AZ1560</f>
        <v>2.2818949590871709</v>
      </c>
      <c r="BE1560" s="23">
        <f t="shared" ref="BE1560" si="15608">(AR1560*AZ1557+AS1560*AY1557+AT1560*AZ1560+AU1560*AY1560)</f>
        <v>0</v>
      </c>
      <c r="BF1560" s="8"/>
      <c r="BG1560" s="15">
        <v>0</v>
      </c>
      <c r="BH1560" s="85">
        <f t="shared" ref="BH1560" si="15609">(1/$BH$8)*SIN($B1557*$BI$8)</f>
        <v>0.33108867701570088</v>
      </c>
      <c r="BI1560" s="25">
        <f t="shared" ref="BI1560" si="15610">COS($BI$8*$B1557)</f>
        <v>0.11585590864490279</v>
      </c>
      <c r="BJ1560" s="37">
        <v>0</v>
      </c>
      <c r="BL1560" s="21">
        <f t="shared" ref="BL1560" si="15611">BB1560*BG1557+BD1560*BG1560-BC1560*BH1557-BE1560*BH1560</f>
        <v>0</v>
      </c>
      <c r="BM1560" s="24">
        <f t="shared" ref="BM1560" si="15612">(BB1560*BH1557+BC1560*BG1557+BD1560*BH1560+BE1560*BG1560)</f>
        <v>0.95408051770336533</v>
      </c>
      <c r="BN1560" s="22">
        <f t="shared" ref="BN1560" si="15613">BB1560*BI1557+BD1560*BI1560-BC1560*BJ1557-BE1560*BJ1560</f>
        <v>-4.8428462115667319</v>
      </c>
      <c r="BO1560" s="23">
        <f t="shared" ref="BO1560" si="15614">(BB1560*BJ1557+BC1560*BI1557+BD1560*BJ1560+BE1560*BI1560)</f>
        <v>0</v>
      </c>
      <c r="BQ1560" s="38">
        <f t="shared" ref="BQ1560" si="15615">(180/PI())*ATAN(-1*(($BL$8*BM1557+BO1557+$BL$8*BM1560+BO1560)/($BL$8*BL1557+BN1557+$BL$8*BL1560+BN1560)))</f>
        <v>-66.78157477231791</v>
      </c>
      <c r="BS1560" s="67">
        <f t="shared" ref="BS1560" si="15616">20*LOG(((($BL$8*BL1557+BN1557-$BL$8*BL1560-BN1560)^2+($BL$8*BM1557+BO1557-$BL$8*BM1560-BO1560)^2)/(($BL$8*BL1557+BN1557+$BL$8*BL1560+BN1560)^2+($BL$8*BM1557+BO1557+$BL$8*BM1560+BO1560)^2))^0.5)</f>
        <v>-2.8879325733439164E-2</v>
      </c>
      <c r="BT1560" s="65"/>
      <c r="BU1560" s="28"/>
      <c r="BV1560" s="28"/>
      <c r="BW1560" s="28"/>
      <c r="BX1560" s="28"/>
    </row>
    <row r="1561" spans="2:76" ht="18.649999999999999" customHeight="1">
      <c r="BS1561" s="32"/>
    </row>
    <row r="1562" spans="2:76" ht="18.649999999999999" customHeight="1" thickBot="1">
      <c r="D1562" s="8"/>
      <c r="E1562" s="8" t="s">
        <v>93</v>
      </c>
      <c r="F1562" s="8"/>
      <c r="G1562" s="8"/>
      <c r="H1562" s="8"/>
      <c r="I1562" s="8"/>
      <c r="J1562" s="8" t="s">
        <v>94</v>
      </c>
      <c r="K1562" s="8"/>
      <c r="L1562" s="8"/>
      <c r="M1562" s="8"/>
      <c r="N1562" s="8"/>
      <c r="O1562" s="8" t="s">
        <v>95</v>
      </c>
      <c r="P1562" s="8"/>
      <c r="Q1562" s="8"/>
      <c r="R1562" s="8"/>
      <c r="S1562" s="8"/>
      <c r="T1562" s="8" t="s">
        <v>96</v>
      </c>
      <c r="U1562" s="8"/>
      <c r="V1562" s="8"/>
      <c r="W1562" s="8"/>
      <c r="X1562" s="8"/>
      <c r="Y1562" s="8" t="s">
        <v>97</v>
      </c>
      <c r="Z1562" s="8"/>
      <c r="AA1562" s="8"/>
      <c r="AB1562" s="8"/>
      <c r="AC1562" s="8"/>
      <c r="AD1562" s="8" t="s">
        <v>98</v>
      </c>
      <c r="AE1562" s="8"/>
      <c r="AF1562" s="8"/>
      <c r="AG1562" s="8"/>
      <c r="AH1562" s="8"/>
      <c r="AI1562" s="8" t="s">
        <v>99</v>
      </c>
      <c r="AJ1562" s="8"/>
      <c r="AK1562" s="8"/>
      <c r="AL1562" s="8"/>
      <c r="AM1562" s="8"/>
      <c r="AN1562" s="8" t="s">
        <v>96</v>
      </c>
      <c r="AO1562" s="8"/>
      <c r="AP1562" s="8"/>
      <c r="AQ1562" s="8"/>
      <c r="AR1562" s="8"/>
      <c r="AS1562" s="8" t="s">
        <v>100</v>
      </c>
      <c r="AT1562" s="8"/>
      <c r="AU1562" s="8"/>
      <c r="AV1562" s="8"/>
      <c r="AW1562" s="8"/>
      <c r="AX1562" s="8" t="s">
        <v>94</v>
      </c>
      <c r="AY1562" s="8"/>
      <c r="AZ1562" s="8"/>
      <c r="BA1562" s="8"/>
      <c r="BB1562" s="8"/>
      <c r="BC1562" s="8" t="s">
        <v>101</v>
      </c>
      <c r="BD1562" s="8"/>
      <c r="BE1562" s="8"/>
      <c r="BF1562" s="8"/>
      <c r="BG1562" s="8"/>
      <c r="BH1562" s="8" t="s">
        <v>96</v>
      </c>
      <c r="BI1562" s="8"/>
      <c r="BJ1562" s="8"/>
      <c r="BK1562" s="8"/>
      <c r="BL1562" s="8"/>
      <c r="BM1562" s="8" t="s">
        <v>102</v>
      </c>
      <c r="BN1562" s="8"/>
      <c r="BO1562" s="8"/>
      <c r="BP1562" s="8"/>
    </row>
    <row r="1563" spans="2:76" ht="18.649999999999999" customHeight="1" thickBot="1">
      <c r="B1563" s="16"/>
      <c r="D1563" s="250" t="s">
        <v>22</v>
      </c>
      <c r="E1563" s="251"/>
      <c r="F1563" s="252" t="s">
        <v>23</v>
      </c>
      <c r="G1563" s="253"/>
      <c r="H1563" s="123"/>
      <c r="I1563" s="242" t="s">
        <v>1</v>
      </c>
      <c r="J1563" s="243"/>
      <c r="K1563" s="244" t="s">
        <v>2</v>
      </c>
      <c r="L1563" s="245"/>
      <c r="M1563" s="123"/>
      <c r="N1563" s="242" t="s">
        <v>43</v>
      </c>
      <c r="O1563" s="243"/>
      <c r="P1563" s="244" t="s">
        <v>44</v>
      </c>
      <c r="Q1563" s="245"/>
      <c r="R1563" s="123"/>
      <c r="S1563" s="242" t="s">
        <v>32</v>
      </c>
      <c r="T1563" s="243"/>
      <c r="U1563" s="244" t="s">
        <v>33</v>
      </c>
      <c r="V1563" s="245"/>
      <c r="W1563" s="123"/>
      <c r="X1563" s="242" t="s">
        <v>45</v>
      </c>
      <c r="Y1563" s="243"/>
      <c r="Z1563" s="244" t="s">
        <v>46</v>
      </c>
      <c r="AA1563" s="245"/>
      <c r="AB1563" s="127"/>
      <c r="AC1563" s="242" t="s">
        <v>62</v>
      </c>
      <c r="AD1563" s="243"/>
      <c r="AE1563" s="244" t="s">
        <v>3</v>
      </c>
      <c r="AF1563" s="245"/>
      <c r="AG1563" s="123"/>
      <c r="AH1563" s="242" t="s">
        <v>76</v>
      </c>
      <c r="AI1563" s="243"/>
      <c r="AJ1563" s="244" t="s">
        <v>77</v>
      </c>
      <c r="AK1563" s="245"/>
      <c r="AL1563" s="127"/>
      <c r="AM1563" s="242" t="s">
        <v>64</v>
      </c>
      <c r="AN1563" s="243"/>
      <c r="AO1563" s="244" t="s">
        <v>65</v>
      </c>
      <c r="AP1563" s="245"/>
      <c r="AQ1563" s="123"/>
      <c r="AR1563" s="242" t="s">
        <v>80</v>
      </c>
      <c r="AS1563" s="243"/>
      <c r="AT1563" s="244" t="s">
        <v>81</v>
      </c>
      <c r="AU1563" s="245"/>
      <c r="AV1563" s="127"/>
      <c r="AW1563" s="242" t="s">
        <v>68</v>
      </c>
      <c r="AX1563" s="243"/>
      <c r="AY1563" s="244" t="s">
        <v>69</v>
      </c>
      <c r="AZ1563" s="245"/>
      <c r="BA1563" s="123"/>
      <c r="BB1563" s="246" t="s">
        <v>84</v>
      </c>
      <c r="BC1563" s="247"/>
      <c r="BD1563" s="248" t="s">
        <v>85</v>
      </c>
      <c r="BE1563" s="249"/>
      <c r="BF1563" s="127"/>
      <c r="BG1563" s="242" t="s">
        <v>72</v>
      </c>
      <c r="BH1563" s="243"/>
      <c r="BI1563" s="244" t="s">
        <v>73</v>
      </c>
      <c r="BJ1563" s="245"/>
      <c r="BK1563" s="123"/>
      <c r="BL1563" s="242" t="s">
        <v>88</v>
      </c>
      <c r="BM1563" s="243"/>
      <c r="BN1563" s="244" t="s">
        <v>89</v>
      </c>
      <c r="BO1563" s="245"/>
      <c r="BP1563" s="123"/>
      <c r="BQ1563" s="19" t="s">
        <v>165</v>
      </c>
      <c r="BS1563" s="63" t="s">
        <v>120</v>
      </c>
      <c r="BT1563" s="4"/>
      <c r="BU1563" s="28"/>
      <c r="BV1563" s="28"/>
      <c r="BW1563" s="28"/>
      <c r="BX1563" s="28"/>
    </row>
    <row r="1564" spans="2:76" ht="18.649999999999999" customHeight="1" thickTop="1" thickBot="1">
      <c r="B1564" s="39">
        <v>4.4000000000000004</v>
      </c>
      <c r="D1564" s="25">
        <f t="shared" ref="D1564" si="15617">COS($F$8*$B1564)</f>
        <v>0.1093027042746394</v>
      </c>
      <c r="E1564" s="26">
        <v>0</v>
      </c>
      <c r="F1564" s="10">
        <v>0</v>
      </c>
      <c r="G1564" s="85">
        <f t="shared" ref="G1564" si="15618">$E$8*SIN($B1564*$F$8)</f>
        <v>2.9820255313367552</v>
      </c>
      <c r="I1564" s="21">
        <v>1</v>
      </c>
      <c r="J1564" s="24">
        <v>0</v>
      </c>
      <c r="K1564" s="22">
        <v>0</v>
      </c>
      <c r="L1564" s="23">
        <v>0</v>
      </c>
      <c r="N1564" s="21">
        <f t="shared" ref="N1564" si="15619">D1564*I1564+F1564*I1567-E1564*J1564-G1564*J1567</f>
        <v>-1.3372415848258972</v>
      </c>
      <c r="O1564" s="24">
        <f t="shared" ref="O1564" si="15620">(D1564*J1564+E1564*I1564+F1564*J1567+G1564*I1567)</f>
        <v>0</v>
      </c>
      <c r="P1564" s="22">
        <f t="shared" ref="P1564" si="15621">D1564*K1564+F1564*K1567-E1564*L1564-G1564*L1567</f>
        <v>0</v>
      </c>
      <c r="Q1564" s="23">
        <f t="shared" ref="Q1564" si="15622">(D1564*L1564+E1564*K1564+F1564*L1567+G1564*K1567)</f>
        <v>2.9820255313367552</v>
      </c>
      <c r="S1564" s="25">
        <f t="shared" ref="S1564" si="15623">COS($U$8*$B1564)</f>
        <v>-0.83012931023096825</v>
      </c>
      <c r="T1564" s="26">
        <v>0</v>
      </c>
      <c r="U1564" s="10">
        <v>0</v>
      </c>
      <c r="V1564" s="85">
        <f t="shared" ref="V1564" si="15624">$T$8*SIN($B1564*$U$8)</f>
        <v>1.6727127531824202</v>
      </c>
      <c r="X1564" s="21">
        <f t="shared" ref="X1564" si="15625">N1564*S1564+P1564*S1567-O1564*T1564-Q1564*T1567</f>
        <v>0.55585319702562508</v>
      </c>
      <c r="Y1564" s="24">
        <f t="shared" ref="Y1564" si="15626">(N1564*T1564+O1564*S1564+P1564*T1567+Q1564*S1567)</f>
        <v>0</v>
      </c>
      <c r="Z1564" s="22">
        <f t="shared" ref="Z1564" si="15627">N1564*U1564+P1564*U1567-O1564*V1564-Q1564*V1567</f>
        <v>0</v>
      </c>
      <c r="AA1564" s="23">
        <f t="shared" ref="AA1564" si="15628">(N1564*V1564+O1564*U1564+P1564*V1567+Q1564*U1567)</f>
        <v>-4.7122878504438663</v>
      </c>
      <c r="AB1564" s="8"/>
      <c r="AC1564" s="21">
        <v>1</v>
      </c>
      <c r="AD1564" s="24">
        <v>0</v>
      </c>
      <c r="AE1564" s="22">
        <v>0</v>
      </c>
      <c r="AF1564" s="23">
        <v>0</v>
      </c>
      <c r="AH1564" s="21">
        <f t="shared" ref="AH1564" si="15629">X1564*AC1564+Z1564*AC1567-Y1564*AD1564-AA1564*AD1567</f>
        <v>5.0161087470436536</v>
      </c>
      <c r="AI1564" s="24">
        <f t="shared" ref="AI1564" si="15630">(X1564*AD1564+Y1564*AC1564+Z1564*AD1567+AA1564*AC1567)</f>
        <v>0</v>
      </c>
      <c r="AJ1564" s="22">
        <f t="shared" ref="AJ1564" si="15631">X1564*AE1564+Z1564*AE1567-Y1564*AF1564-AA1564*AF1567</f>
        <v>0</v>
      </c>
      <c r="AK1564" s="23">
        <f t="shared" ref="AK1564" si="15632">(X1564*AF1564+Y1564*AE1564+Z1564*AF1567+AA1564*AE1567)</f>
        <v>-4.7122878504438663</v>
      </c>
      <c r="AL1564" s="8"/>
      <c r="AM1564" s="25">
        <f t="shared" ref="AM1564" si="15633">COS($AO$8*$B1564)</f>
        <v>-0.83012931023096825</v>
      </c>
      <c r="AN1564" s="26">
        <v>0</v>
      </c>
      <c r="AO1564" s="10">
        <v>0</v>
      </c>
      <c r="AP1564" s="85">
        <f t="shared" ref="AP1564" si="15634">$AN$8*SIN($B1564*$AO$8)</f>
        <v>1.6727127531824202</v>
      </c>
      <c r="AR1564" s="21">
        <f t="shared" ref="AR1564" si="15635">AH1564*AM1564+AJ1564*AM1567-AI1564*AN1564-AK1564*AN1567</f>
        <v>-3.288207340437538</v>
      </c>
      <c r="AS1564" s="24">
        <f t="shared" ref="AS1564" si="15636">(AH1564*AN1564+AI1564*AM1564+AJ1564*AN1567+AK1564*AM1567)</f>
        <v>0</v>
      </c>
      <c r="AT1564" s="22">
        <f t="shared" ref="AT1564" si="15637">AH1564*AO1564+AJ1564*AO1567-AI1564*AP1564-AK1564*AP1567</f>
        <v>0</v>
      </c>
      <c r="AU1564" s="23">
        <f t="shared" ref="AU1564" si="15638">(AH1564*AP1564+AI1564*AO1564+AJ1564*AP1567+AK1564*AO1567)</f>
        <v>12.302317335428548</v>
      </c>
      <c r="AV1564" s="8"/>
      <c r="AW1564" s="21">
        <v>1</v>
      </c>
      <c r="AX1564" s="24">
        <v>0</v>
      </c>
      <c r="AY1564" s="22">
        <v>0</v>
      </c>
      <c r="AZ1564" s="23">
        <v>0</v>
      </c>
      <c r="BB1564" s="21">
        <f t="shared" ref="BB1564" si="15639">AR1564*AW1564+AT1564*AW1567-AS1564*AX1564-AU1564*AX1567</f>
        <v>-9.255911740436197</v>
      </c>
      <c r="BC1564" s="24">
        <f t="shared" ref="BC1564" si="15640">(AR1564*AX1564+AS1564*AW1564+AT1564*AX1567+AU1564*AW1567)</f>
        <v>0</v>
      </c>
      <c r="BD1564" s="22">
        <f t="shared" ref="BD1564" si="15641">AR1564*AY1564+AT1564*AY1567-AS1564*AZ1564-AU1564*AZ1567</f>
        <v>0</v>
      </c>
      <c r="BE1564" s="23">
        <f t="shared" ref="BE1564" si="15642">(AR1564*AZ1564+AS1564*AY1564+AT1564*AZ1567+AU1564*AY1567)</f>
        <v>12.302317335428548</v>
      </c>
      <c r="BF1564" s="8"/>
      <c r="BG1564" s="25">
        <f t="shared" ref="BG1564" si="15643">COS($BI$8*$B1564)</f>
        <v>0.10925575798484316</v>
      </c>
      <c r="BH1564" s="26">
        <v>0</v>
      </c>
      <c r="BI1564" s="10">
        <v>0</v>
      </c>
      <c r="BJ1564" s="85">
        <f t="shared" ref="BJ1564" si="15644">$BH$8*SIN($B1564*$BI$8)</f>
        <v>2.9820410148293428</v>
      </c>
      <c r="BL1564" s="21">
        <f t="shared" ref="BL1564" si="15645">BB1564*BG1564+BD1564*BG1567-BC1564*BH1564-BE1564*BH1567</f>
        <v>-5.0874855276748274</v>
      </c>
      <c r="BM1564" s="24">
        <f t="shared" ref="BM1564" si="15646">(BB1564*BH1564+BC1564*BG1564+BD1564*BH1567+BE1564*BG1567)</f>
        <v>0</v>
      </c>
      <c r="BN1564" s="22">
        <f t="shared" ref="BN1564" si="15647">BB1564*BI1564+BD1564*BI1567-BC1564*BJ1564-BE1564*BJ1567</f>
        <v>0</v>
      </c>
      <c r="BO1564" s="23">
        <f t="shared" ref="BO1564" si="15648">(BB1564*BJ1564+BC1564*BI1564+BD1564*BJ1567+BE1564*BI1567)</f>
        <v>-26.257409434168864</v>
      </c>
      <c r="BQ1564" s="27">
        <f t="shared" ref="BQ1564" si="15649">20*LOG((2*$BL$8)/(($BL$8*BL1564+BN1564+$BL$8*BL1567+BN1567)^2+($BL$8*BM1564+BO1564+$BL$8*BM1567+BO1567)^2)^0.5)</f>
        <v>-22.695831956121438</v>
      </c>
      <c r="BS1564" s="64">
        <f t="shared" ref="BS1564" si="15650">((BL1564^2+BM1564^2)/(BL1567^2+BM1567^2))^0.5</f>
        <v>5.3679970246711264</v>
      </c>
      <c r="BT1564" s="4"/>
      <c r="BU1564" s="28"/>
      <c r="BV1564" s="28"/>
      <c r="BW1564" s="28"/>
      <c r="BX1564" s="28"/>
    </row>
    <row r="1565" spans="2:76" ht="18.649999999999999" customHeight="1" thickBot="1">
      <c r="D1565" s="25"/>
      <c r="E1565" s="10"/>
      <c r="F1565" s="10"/>
      <c r="G1565" s="31"/>
      <c r="I1565" s="29"/>
      <c r="L1565" s="30"/>
      <c r="N1565" s="29"/>
      <c r="Q1565" s="30"/>
      <c r="S1565" s="29"/>
      <c r="V1565" s="30"/>
      <c r="X1565" s="29"/>
      <c r="AA1565" s="30"/>
      <c r="AC1565" s="29"/>
      <c r="AF1565" s="30"/>
      <c r="AH1565" s="29"/>
      <c r="AK1565" s="30"/>
      <c r="AM1565" s="29"/>
      <c r="AP1565" s="30"/>
      <c r="AR1565" s="29"/>
      <c r="AU1565" s="30"/>
      <c r="AW1565" s="29"/>
      <c r="AZ1565" s="30"/>
      <c r="BB1565" s="29"/>
      <c r="BE1565" s="30"/>
      <c r="BG1565" s="29"/>
      <c r="BJ1565" s="30"/>
      <c r="BL1565" s="29"/>
      <c r="BO1565" s="30"/>
      <c r="BS1565" s="65"/>
      <c r="BT1565" s="65"/>
      <c r="BU1565" s="28"/>
      <c r="BV1565" s="28"/>
      <c r="BW1565" s="28"/>
      <c r="BX1565" s="28"/>
    </row>
    <row r="1566" spans="2:76" ht="18.649999999999999" customHeight="1" thickBot="1">
      <c r="D1566" s="254" t="s">
        <v>24</v>
      </c>
      <c r="E1566" s="255"/>
      <c r="F1566" s="256" t="s">
        <v>25</v>
      </c>
      <c r="G1566" s="257"/>
      <c r="H1566" s="123"/>
      <c r="I1566" s="242" t="s">
        <v>4</v>
      </c>
      <c r="J1566" s="243"/>
      <c r="K1566" s="244" t="s">
        <v>5</v>
      </c>
      <c r="L1566" s="245"/>
      <c r="M1566" s="123"/>
      <c r="N1566" s="242" t="s">
        <v>6</v>
      </c>
      <c r="O1566" s="243"/>
      <c r="P1566" s="244" t="s">
        <v>7</v>
      </c>
      <c r="Q1566" s="245"/>
      <c r="R1566" s="123"/>
      <c r="S1566" s="242" t="s">
        <v>34</v>
      </c>
      <c r="T1566" s="243"/>
      <c r="U1566" s="244" t="s">
        <v>35</v>
      </c>
      <c r="V1566" s="245"/>
      <c r="W1566" s="123"/>
      <c r="X1566" s="242" t="s">
        <v>47</v>
      </c>
      <c r="Y1566" s="243"/>
      <c r="Z1566" s="244" t="s">
        <v>48</v>
      </c>
      <c r="AA1566" s="245"/>
      <c r="AB1566" s="127"/>
      <c r="AC1566" s="242" t="s">
        <v>63</v>
      </c>
      <c r="AD1566" s="243"/>
      <c r="AE1566" s="244" t="s">
        <v>8</v>
      </c>
      <c r="AF1566" s="245"/>
      <c r="AG1566" s="123"/>
      <c r="AH1566" s="242" t="s">
        <v>78</v>
      </c>
      <c r="AI1566" s="243"/>
      <c r="AJ1566" s="244" t="s">
        <v>79</v>
      </c>
      <c r="AK1566" s="245"/>
      <c r="AL1566" s="127"/>
      <c r="AM1566" s="242" t="s">
        <v>67</v>
      </c>
      <c r="AN1566" s="243"/>
      <c r="AO1566" s="244" t="s">
        <v>66</v>
      </c>
      <c r="AP1566" s="245"/>
      <c r="AQ1566" s="123"/>
      <c r="AR1566" s="242" t="s">
        <v>83</v>
      </c>
      <c r="AS1566" s="243"/>
      <c r="AT1566" s="244" t="s">
        <v>82</v>
      </c>
      <c r="AU1566" s="245"/>
      <c r="AV1566" s="127"/>
      <c r="AW1566" s="242" t="s">
        <v>71</v>
      </c>
      <c r="AX1566" s="243"/>
      <c r="AY1566" s="244" t="s">
        <v>70</v>
      </c>
      <c r="AZ1566" s="245"/>
      <c r="BA1566" s="123"/>
      <c r="BB1566" s="124" t="s">
        <v>87</v>
      </c>
      <c r="BC1566" s="125"/>
      <c r="BD1566" s="122" t="s">
        <v>86</v>
      </c>
      <c r="BE1566" s="126"/>
      <c r="BF1566" s="127"/>
      <c r="BG1566" s="242" t="s">
        <v>74</v>
      </c>
      <c r="BH1566" s="243"/>
      <c r="BI1566" s="244" t="s">
        <v>75</v>
      </c>
      <c r="BJ1566" s="245"/>
      <c r="BK1566" s="123"/>
      <c r="BL1566" s="242" t="s">
        <v>91</v>
      </c>
      <c r="BM1566" s="243"/>
      <c r="BN1566" s="244" t="s">
        <v>90</v>
      </c>
      <c r="BO1566" s="245"/>
      <c r="BP1566" s="123"/>
      <c r="BQ1566" s="35" t="s">
        <v>166</v>
      </c>
      <c r="BS1566" s="66" t="s">
        <v>121</v>
      </c>
      <c r="BT1566" s="65"/>
      <c r="BU1566" s="28"/>
      <c r="BV1566" s="28"/>
      <c r="BW1566" s="28"/>
      <c r="BX1566" s="28"/>
    </row>
    <row r="1567" spans="2:76" ht="18.649999999999999" customHeight="1" thickTop="1" thickBot="1">
      <c r="D1567" s="15">
        <v>0</v>
      </c>
      <c r="E1567" s="145">
        <f t="shared" ref="E1567" si="15651">(1/$E$8)*SIN($B1564*$F$8)</f>
        <v>0.33133617014852834</v>
      </c>
      <c r="F1567" s="15">
        <f t="shared" ref="F1567" si="15652">COS($F$8*$B1564)</f>
        <v>0.1093027042746394</v>
      </c>
      <c r="G1567" s="37">
        <v>0</v>
      </c>
      <c r="I1567" s="21">
        <v>0</v>
      </c>
      <c r="J1567" s="24">
        <f t="shared" ref="J1567" si="15653">(TAN($K$8*$B1564))/$J$8</f>
        <v>0.48508782835675213</v>
      </c>
      <c r="K1567" s="22">
        <v>1</v>
      </c>
      <c r="L1567" s="23">
        <v>0</v>
      </c>
      <c r="N1567" s="21">
        <f t="shared" ref="N1567" si="15654">D1567*I1564+F1567*I1567-E1567*J1564-G1567*J1567</f>
        <v>0</v>
      </c>
      <c r="O1567" s="24">
        <f t="shared" ref="O1567" si="15655">(D1567*J1564+E1567*I1564+F1567*J1567+G1567*I1567)</f>
        <v>0.38435758159863342</v>
      </c>
      <c r="P1567" s="22">
        <f t="shared" ref="P1567" si="15656">D1567*K1564+F1567*K1567-E1567*L1564-G1567*L1567</f>
        <v>0.1093027042746394</v>
      </c>
      <c r="Q1567" s="23">
        <f t="shared" ref="Q1567" si="15657">(D1567*L1564+E1567*K1564+F1567*L1567+G1567*K1567)</f>
        <v>0</v>
      </c>
      <c r="S1567" s="15">
        <v>0</v>
      </c>
      <c r="T1567" s="145">
        <f t="shared" ref="T1567" si="15658">(1/$T$8)*SIN($B1564*$U$8)</f>
        <v>0.18585697257582445</v>
      </c>
      <c r="U1567" s="15">
        <f t="shared" ref="U1567" si="15659">COS($U$8*$B1564)</f>
        <v>-0.83012931023096825</v>
      </c>
      <c r="V1567" s="37">
        <v>0</v>
      </c>
      <c r="X1567" s="21">
        <f t="shared" ref="X1567" si="15660">N1567*S1564+P1567*S1567-O1567*T1564-Q1567*T1567</f>
        <v>0</v>
      </c>
      <c r="Y1567" s="24">
        <f t="shared" ref="Y1567" si="15661">(N1567*T1564+O1567*S1564+P1567*T1567+Q1567*S1567)</f>
        <v>-0.29875182438368153</v>
      </c>
      <c r="Z1567" s="22">
        <f t="shared" ref="Z1567" si="15662">N1567*U1564+P1567*U1567-O1567*V1564-Q1567*V1567</f>
        <v>-0.73365520702827269</v>
      </c>
      <c r="AA1567" s="23">
        <f t="shared" ref="AA1567" si="15663">(N1567*V1564+O1567*U1564+P1567*V1567+Q1567*U1567)</f>
        <v>0</v>
      </c>
      <c r="AB1567" s="8"/>
      <c r="AC1567" s="21">
        <v>0</v>
      </c>
      <c r="AD1567" s="24">
        <f t="shared" ref="AD1567" si="15664">(TAN($AE$8*$B1564))/$AD$8</f>
        <v>0.94651593696635106</v>
      </c>
      <c r="AE1567" s="22">
        <v>1</v>
      </c>
      <c r="AF1567" s="23">
        <v>0</v>
      </c>
      <c r="AH1567" s="21">
        <f t="shared" ref="AH1567" si="15665">X1567*AC1564+Z1567*AC1567-Y1567*AD1564-AA1567*AD1567</f>
        <v>0</v>
      </c>
      <c r="AI1567" s="24">
        <f t="shared" ref="AI1567" si="15666">(X1567*AD1564+Y1567*AC1564+Z1567*AD1567+AA1567*AC1567)</f>
        <v>-0.99316817007428937</v>
      </c>
      <c r="AJ1567" s="22">
        <f t="shared" ref="AJ1567" si="15667">X1567*AE1564+Z1567*AE1567-Y1567*AF1564-AA1567*AF1567</f>
        <v>-0.73365520702827269</v>
      </c>
      <c r="AK1567" s="23">
        <f t="shared" ref="AK1567" si="15668">(X1567*AF1564+Y1567*AE1564+Z1567*AF1567+AA1567*AE1567)</f>
        <v>0</v>
      </c>
      <c r="AL1567" s="8"/>
      <c r="AM1567" s="15">
        <v>0</v>
      </c>
      <c r="AN1567" s="85">
        <f t="shared" ref="AN1567" si="15669">(1/$AN$8)*SIN($B1564*$AO$8)</f>
        <v>0.18585697257582445</v>
      </c>
      <c r="AO1567" s="25">
        <f t="shared" ref="AO1567" si="15670">COS($AO$8*$B1564)</f>
        <v>-0.83012931023096825</v>
      </c>
      <c r="AP1567" s="37">
        <v>0</v>
      </c>
      <c r="AR1567" s="21">
        <f t="shared" ref="AR1567" si="15671">AH1567*AM1564+AJ1567*AM1567-AI1567*AN1564-AK1567*AN1567</f>
        <v>0</v>
      </c>
      <c r="AS1567" s="24">
        <f t="shared" ref="AS1567" si="15672">(AH1567*AN1564+AI1567*AM1564+AJ1567*AN1567+AK1567*AM1567)</f>
        <v>0.6881030722743583</v>
      </c>
      <c r="AT1567" s="22">
        <f t="shared" ref="AT1567" si="15673">AH1567*AO1564+AJ1567*AO1567-AI1567*AP1564-AK1567*AP1567</f>
        <v>2.2703137550958488</v>
      </c>
      <c r="AU1567" s="23">
        <f t="shared" ref="AU1567" si="15674">(AH1567*AP1564+AI1567*AO1564+AJ1567*AP1567+AK1567*AO1567)</f>
        <v>0</v>
      </c>
      <c r="AV1567" s="8"/>
      <c r="AW1567" s="21">
        <v>0</v>
      </c>
      <c r="AX1567" s="24">
        <f t="shared" ref="AX1567" si="15675">(TAN($AY$8*$B1564))/$AX$8</f>
        <v>0.48508782835675213</v>
      </c>
      <c r="AY1567" s="22">
        <v>1</v>
      </c>
      <c r="AZ1567" s="23">
        <v>0</v>
      </c>
      <c r="BB1567" s="21">
        <f t="shared" ref="BB1567" si="15676">AR1567*AW1564+AT1567*AW1567-AS1567*AX1564-AU1567*AX1567</f>
        <v>0</v>
      </c>
      <c r="BC1567" s="24">
        <f t="shared" ref="BC1567" si="15677">(AR1567*AX1564+AS1567*AW1564+AT1567*AX1567+AU1567*AW1567)</f>
        <v>1.7894046414222666</v>
      </c>
      <c r="BD1567" s="22">
        <f t="shared" ref="BD1567" si="15678">AR1567*AY1564+AT1567*AY1567-AS1567*AZ1564-AU1567*AZ1567</f>
        <v>2.2703137550958488</v>
      </c>
      <c r="BE1567" s="23">
        <f t="shared" ref="BE1567" si="15679">(AR1567*AZ1564+AS1567*AY1564+AT1567*AZ1567+AU1567*AY1567)</f>
        <v>0</v>
      </c>
      <c r="BF1567" s="8"/>
      <c r="BG1567" s="15">
        <v>0</v>
      </c>
      <c r="BH1567" s="85">
        <f t="shared" ref="BH1567" si="15680">(1/$BH$8)*SIN($B1564*$BI$8)</f>
        <v>0.33133789053659363</v>
      </c>
      <c r="BI1567" s="25">
        <f t="shared" ref="BI1567" si="15681">COS($BI$8*$B1564)</f>
        <v>0.10925575798484316</v>
      </c>
      <c r="BJ1567" s="37">
        <v>0</v>
      </c>
      <c r="BL1567" s="21">
        <f t="shared" ref="BL1567" si="15682">BB1567*BG1564+BD1567*BG1567-BC1567*BH1564-BE1567*BH1567</f>
        <v>0</v>
      </c>
      <c r="BM1567" s="24">
        <f t="shared" ref="BM1567" si="15683">(BB1567*BH1564+BC1567*BG1564+BD1567*BH1567+BE1567*BG1567)</f>
        <v>0.94774373090985742</v>
      </c>
      <c r="BN1567" s="22">
        <f t="shared" ref="BN1567" si="15684">BB1567*BI1564+BD1567*BI1567-BC1567*BJ1564-BE1567*BJ1567</f>
        <v>-5.0880331826707792</v>
      </c>
      <c r="BO1567" s="23">
        <f t="shared" ref="BO1567" si="15685">(BB1567*BJ1564+BC1567*BI1564+BD1567*BJ1567+BE1567*BI1567)</f>
        <v>0</v>
      </c>
      <c r="BQ1567" s="38">
        <f t="shared" ref="BQ1567" si="15686">(180/PI())*ATAN(-1*(($BL$8*BM1564+BO1564+$BL$8*BM1567+BO1567)/($BL$8*BL1564+BN1564+$BL$8*BL1567+BN1567)))</f>
        <v>-68.097859543241341</v>
      </c>
      <c r="BS1567" s="67">
        <f t="shared" ref="BS1567" si="15687">20*LOG(((($BL$8*BL1564+BN1564-$BL$8*BL1567-BN1567)^2+($BL$8*BM1564+BO1564-$BL$8*BM1567-BO1567)^2)/(($BL$8*BL1564+BN1564+$BL$8*BL1567+BN1567)^2+($BL$8*BM1564+BO1564+$BL$8*BM1567+BO1567)^2))^0.5)</f>
        <v>-2.3408361085139287E-2</v>
      </c>
      <c r="BT1567" s="65"/>
      <c r="BU1567" s="28"/>
      <c r="BV1567" s="28"/>
      <c r="BW1567" s="28"/>
      <c r="BX1567" s="28"/>
    </row>
    <row r="1568" spans="2:76" ht="18.649999999999999" customHeight="1">
      <c r="BS1568" s="32"/>
    </row>
    <row r="1569" spans="2:76" ht="18.649999999999999" customHeight="1" thickBot="1">
      <c r="D1569" s="8"/>
      <c r="E1569" s="8" t="s">
        <v>93</v>
      </c>
      <c r="F1569" s="8"/>
      <c r="G1569" s="8"/>
      <c r="H1569" s="8"/>
      <c r="I1569" s="8"/>
      <c r="J1569" s="8" t="s">
        <v>94</v>
      </c>
      <c r="K1569" s="8"/>
      <c r="L1569" s="8"/>
      <c r="M1569" s="8"/>
      <c r="N1569" s="8"/>
      <c r="O1569" s="8" t="s">
        <v>95</v>
      </c>
      <c r="P1569" s="8"/>
      <c r="Q1569" s="8"/>
      <c r="R1569" s="8"/>
      <c r="S1569" s="8"/>
      <c r="T1569" s="8" t="s">
        <v>96</v>
      </c>
      <c r="U1569" s="8"/>
      <c r="V1569" s="8"/>
      <c r="W1569" s="8"/>
      <c r="X1569" s="8"/>
      <c r="Y1569" s="8" t="s">
        <v>97</v>
      </c>
      <c r="Z1569" s="8"/>
      <c r="AA1569" s="8"/>
      <c r="AB1569" s="8"/>
      <c r="AC1569" s="8"/>
      <c r="AD1569" s="8" t="s">
        <v>98</v>
      </c>
      <c r="AE1569" s="8"/>
      <c r="AF1569" s="8"/>
      <c r="AG1569" s="8"/>
      <c r="AH1569" s="8"/>
      <c r="AI1569" s="8" t="s">
        <v>99</v>
      </c>
      <c r="AJ1569" s="8"/>
      <c r="AK1569" s="8"/>
      <c r="AL1569" s="8"/>
      <c r="AM1569" s="8"/>
      <c r="AN1569" s="8" t="s">
        <v>96</v>
      </c>
      <c r="AO1569" s="8"/>
      <c r="AP1569" s="8"/>
      <c r="AQ1569" s="8"/>
      <c r="AR1569" s="8"/>
      <c r="AS1569" s="8" t="s">
        <v>100</v>
      </c>
      <c r="AT1569" s="8"/>
      <c r="AU1569" s="8"/>
      <c r="AV1569" s="8"/>
      <c r="AW1569" s="8"/>
      <c r="AX1569" s="8" t="s">
        <v>94</v>
      </c>
      <c r="AY1569" s="8"/>
      <c r="AZ1569" s="8"/>
      <c r="BA1569" s="8"/>
      <c r="BB1569" s="8"/>
      <c r="BC1569" s="8" t="s">
        <v>101</v>
      </c>
      <c r="BD1569" s="8"/>
      <c r="BE1569" s="8"/>
      <c r="BF1569" s="8"/>
      <c r="BG1569" s="8"/>
      <c r="BH1569" s="8" t="s">
        <v>96</v>
      </c>
      <c r="BI1569" s="8"/>
      <c r="BJ1569" s="8"/>
      <c r="BK1569" s="8"/>
      <c r="BL1569" s="8"/>
      <c r="BM1569" s="8" t="s">
        <v>102</v>
      </c>
      <c r="BN1569" s="8"/>
      <c r="BO1569" s="8"/>
      <c r="BP1569" s="8"/>
    </row>
    <row r="1570" spans="2:76" ht="18.649999999999999" customHeight="1" thickBot="1">
      <c r="B1570" s="16"/>
      <c r="D1570" s="250" t="s">
        <v>22</v>
      </c>
      <c r="E1570" s="251"/>
      <c r="F1570" s="252" t="s">
        <v>23</v>
      </c>
      <c r="G1570" s="253"/>
      <c r="H1570" s="123"/>
      <c r="I1570" s="242" t="s">
        <v>1</v>
      </c>
      <c r="J1570" s="243"/>
      <c r="K1570" s="244" t="s">
        <v>2</v>
      </c>
      <c r="L1570" s="245"/>
      <c r="M1570" s="123"/>
      <c r="N1570" s="242" t="s">
        <v>43</v>
      </c>
      <c r="O1570" s="243"/>
      <c r="P1570" s="244" t="s">
        <v>44</v>
      </c>
      <c r="Q1570" s="245"/>
      <c r="R1570" s="123"/>
      <c r="S1570" s="242" t="s">
        <v>32</v>
      </c>
      <c r="T1570" s="243"/>
      <c r="U1570" s="244" t="s">
        <v>33</v>
      </c>
      <c r="V1570" s="245"/>
      <c r="W1570" s="123"/>
      <c r="X1570" s="242" t="s">
        <v>45</v>
      </c>
      <c r="Y1570" s="243"/>
      <c r="Z1570" s="244" t="s">
        <v>46</v>
      </c>
      <c r="AA1570" s="245"/>
      <c r="AB1570" s="127"/>
      <c r="AC1570" s="242" t="s">
        <v>62</v>
      </c>
      <c r="AD1570" s="243"/>
      <c r="AE1570" s="244" t="s">
        <v>3</v>
      </c>
      <c r="AF1570" s="245"/>
      <c r="AG1570" s="123"/>
      <c r="AH1570" s="242" t="s">
        <v>76</v>
      </c>
      <c r="AI1570" s="243"/>
      <c r="AJ1570" s="244" t="s">
        <v>77</v>
      </c>
      <c r="AK1570" s="245"/>
      <c r="AL1570" s="127"/>
      <c r="AM1570" s="242" t="s">
        <v>64</v>
      </c>
      <c r="AN1570" s="243"/>
      <c r="AO1570" s="244" t="s">
        <v>65</v>
      </c>
      <c r="AP1570" s="245"/>
      <c r="AQ1570" s="123"/>
      <c r="AR1570" s="242" t="s">
        <v>80</v>
      </c>
      <c r="AS1570" s="243"/>
      <c r="AT1570" s="244" t="s">
        <v>81</v>
      </c>
      <c r="AU1570" s="245"/>
      <c r="AV1570" s="127"/>
      <c r="AW1570" s="242" t="s">
        <v>68</v>
      </c>
      <c r="AX1570" s="243"/>
      <c r="AY1570" s="244" t="s">
        <v>69</v>
      </c>
      <c r="AZ1570" s="245"/>
      <c r="BA1570" s="123"/>
      <c r="BB1570" s="246" t="s">
        <v>84</v>
      </c>
      <c r="BC1570" s="247"/>
      <c r="BD1570" s="248" t="s">
        <v>85</v>
      </c>
      <c r="BE1570" s="249"/>
      <c r="BF1570" s="127"/>
      <c r="BG1570" s="242" t="s">
        <v>72</v>
      </c>
      <c r="BH1570" s="243"/>
      <c r="BI1570" s="244" t="s">
        <v>73</v>
      </c>
      <c r="BJ1570" s="245"/>
      <c r="BK1570" s="123"/>
      <c r="BL1570" s="242" t="s">
        <v>88</v>
      </c>
      <c r="BM1570" s="243"/>
      <c r="BN1570" s="244" t="s">
        <v>89</v>
      </c>
      <c r="BO1570" s="245"/>
      <c r="BP1570" s="123"/>
      <c r="BQ1570" s="19" t="s">
        <v>165</v>
      </c>
      <c r="BS1570" s="63" t="s">
        <v>120</v>
      </c>
      <c r="BT1570" s="4"/>
      <c r="BU1570" s="28"/>
      <c r="BV1570" s="28"/>
      <c r="BW1570" s="28"/>
      <c r="BX1570" s="28"/>
    </row>
    <row r="1571" spans="2:76" ht="18.649999999999999" customHeight="1" thickTop="1" thickBot="1">
      <c r="B1571" s="39">
        <v>4.42</v>
      </c>
      <c r="D1571" s="25">
        <f t="shared" ref="D1571" si="15688">COS($F$8*$B1571)</f>
        <v>0.10269797993547355</v>
      </c>
      <c r="E1571" s="26">
        <v>0</v>
      </c>
      <c r="F1571" s="10">
        <v>0</v>
      </c>
      <c r="G1571" s="85">
        <f t="shared" ref="G1571" si="15689">$E$8*SIN($B1571*$F$8)</f>
        <v>2.9841377522250139</v>
      </c>
      <c r="I1571" s="21">
        <v>1</v>
      </c>
      <c r="J1571" s="24">
        <v>0</v>
      </c>
      <c r="K1571" s="22">
        <v>0</v>
      </c>
      <c r="L1571" s="23">
        <v>0</v>
      </c>
      <c r="N1571" s="21">
        <f t="shared" ref="N1571" si="15690">D1571*I1571+F1571*I1574-E1571*J1571-G1571*J1574</f>
        <v>-1.4202507061347129</v>
      </c>
      <c r="O1571" s="24">
        <f t="shared" ref="O1571" si="15691">(D1571*J1571+E1571*I1571+F1571*J1574+G1571*I1574)</f>
        <v>0</v>
      </c>
      <c r="P1571" s="22">
        <f t="shared" ref="P1571" si="15692">D1571*K1571+F1571*K1574-E1571*L1571-G1571*L1574</f>
        <v>0</v>
      </c>
      <c r="Q1571" s="23">
        <f t="shared" ref="Q1571" si="15693">(D1571*L1571+E1571*K1571+F1571*L1574+G1571*K1574)</f>
        <v>2.9841377522250139</v>
      </c>
      <c r="S1571" s="25">
        <f t="shared" ref="S1571" si="15694">COS($U$8*$B1571)</f>
        <v>-0.83653649480161407</v>
      </c>
      <c r="T1571" s="26">
        <v>0</v>
      </c>
      <c r="U1571" s="10">
        <v>0</v>
      </c>
      <c r="V1571" s="85">
        <f t="shared" ref="V1571" si="15695">$T$8*SIN($B1571*$U$8)</f>
        <v>1.6437336267732863</v>
      </c>
      <c r="X1571" s="21">
        <f t="shared" ref="X1571" si="15696">N1571*S1571+P1571*S1574-O1571*T1571-Q1571*T1574</f>
        <v>0.64307737297657175</v>
      </c>
      <c r="Y1571" s="24">
        <f t="shared" ref="Y1571" si="15697">(N1571*T1571+O1571*S1571+P1571*T1574+Q1571*S1574)</f>
        <v>0</v>
      </c>
      <c r="Z1571" s="22">
        <f t="shared" ref="Z1571" si="15698">N1571*U1571+P1571*U1574-O1571*V1571-Q1571*V1574</f>
        <v>0</v>
      </c>
      <c r="AA1571" s="23">
        <f t="shared" ref="AA1571" si="15699">(N1571*V1571+O1571*U1571+P1571*V1574+Q1571*U1574)</f>
        <v>-4.8308539793736127</v>
      </c>
      <c r="AB1571" s="8"/>
      <c r="AC1571" s="21">
        <v>1</v>
      </c>
      <c r="AD1571" s="24">
        <v>0</v>
      </c>
      <c r="AE1571" s="22">
        <v>0</v>
      </c>
      <c r="AF1571" s="23">
        <v>0</v>
      </c>
      <c r="AH1571" s="21">
        <f t="shared" ref="AH1571" si="15700">X1571*AC1571+Z1571*AC1574-Y1571*AD1571-AA1571*AD1574</f>
        <v>5.3857084794519778</v>
      </c>
      <c r="AI1571" s="24">
        <f t="shared" ref="AI1571" si="15701">(X1571*AD1571+Y1571*AC1571+Z1571*AD1574+AA1571*AC1574)</f>
        <v>0</v>
      </c>
      <c r="AJ1571" s="22">
        <f t="shared" ref="AJ1571" si="15702">X1571*AE1571+Z1571*AE1574-Y1571*AF1571-AA1571*AF1574</f>
        <v>0</v>
      </c>
      <c r="AK1571" s="23">
        <f t="shared" ref="AK1571" si="15703">(X1571*AF1571+Y1571*AE1571+Z1571*AF1574+AA1571*AE1574)</f>
        <v>-4.8308539793736127</v>
      </c>
      <c r="AL1571" s="8"/>
      <c r="AM1571" s="25">
        <f t="shared" ref="AM1571" si="15704">COS($AO$8*$B1571)</f>
        <v>-0.83653649480161407</v>
      </c>
      <c r="AN1571" s="26">
        <v>0</v>
      </c>
      <c r="AO1571" s="10">
        <v>0</v>
      </c>
      <c r="AP1571" s="85">
        <f t="shared" ref="AP1571" si="15705">$AN$8*SIN($B1571*$AO$8)</f>
        <v>1.6437336267732863</v>
      </c>
      <c r="AR1571" s="21">
        <f t="shared" ref="AR1571" si="15706">AH1571*AM1571+AJ1571*AM1574-AI1571*AN1571-AK1571*AN1574</f>
        <v>-3.6230486787654272</v>
      </c>
      <c r="AS1571" s="24">
        <f t="shared" ref="AS1571" si="15707">(AH1571*AN1571+AI1571*AM1571+AJ1571*AN1574+AK1571*AM1574)</f>
        <v>0</v>
      </c>
      <c r="AT1571" s="22">
        <f t="shared" ref="AT1571" si="15708">AH1571*AO1571+AJ1571*AO1574-AI1571*AP1571-AK1571*AP1574</f>
        <v>0</v>
      </c>
      <c r="AU1571" s="23">
        <f t="shared" ref="AU1571" si="15709">(AH1571*AP1571+AI1571*AO1571+AJ1571*AP1574+AK1571*AO1574)</f>
        <v>12.893855786476871</v>
      </c>
      <c r="AV1571" s="8"/>
      <c r="AW1571" s="21">
        <v>1</v>
      </c>
      <c r="AX1571" s="24">
        <v>0</v>
      </c>
      <c r="AY1571" s="22">
        <v>0</v>
      </c>
      <c r="AZ1571" s="23">
        <v>0</v>
      </c>
      <c r="BB1571" s="21">
        <f t="shared" ref="BB1571" si="15710">AR1571*AW1571+AT1571*AW1574-AS1571*AX1571-AU1571*AX1574</f>
        <v>-10.203401986434299</v>
      </c>
      <c r="BC1571" s="24">
        <f t="shared" ref="BC1571" si="15711">(AR1571*AX1571+AS1571*AW1571+AT1571*AX1574+AU1571*AW1574)</f>
        <v>0</v>
      </c>
      <c r="BD1571" s="22">
        <f t="shared" ref="BD1571" si="15712">AR1571*AY1571+AT1571*AY1574-AS1571*AZ1571-AU1571*AZ1574</f>
        <v>0</v>
      </c>
      <c r="BE1571" s="23">
        <f t="shared" ref="BE1571" si="15713">(AR1571*AZ1571+AS1571*AY1571+AT1571*AZ1574+AU1571*AY1574)</f>
        <v>12.893855786476871</v>
      </c>
      <c r="BF1571" s="8"/>
      <c r="BG1571" s="25">
        <f t="shared" ref="BG1571" si="15714">COS($BI$8*$B1571)</f>
        <v>0.10265078685638644</v>
      </c>
      <c r="BH1571" s="26">
        <v>0</v>
      </c>
      <c r="BI1571" s="10">
        <v>0</v>
      </c>
      <c r="BJ1571" s="85">
        <f t="shared" ref="BJ1571" si="15715">$BH$8*SIN($B1571*$BI$8)</f>
        <v>2.9841523660195168</v>
      </c>
      <c r="BL1571" s="21">
        <f t="shared" ref="BL1571" si="15716">BB1571*BG1571+BD1571*BG1574-BC1571*BH1571-BE1571*BH1574</f>
        <v>-5.3226350483338747</v>
      </c>
      <c r="BM1571" s="24">
        <f t="shared" ref="BM1571" si="15717">(BB1571*BH1571+BC1571*BG1571+BD1571*BH1574+BE1571*BG1574)</f>
        <v>0</v>
      </c>
      <c r="BN1571" s="22">
        <f t="shared" ref="BN1571" si="15718">BB1571*BI1571+BD1571*BI1574-BC1571*BJ1571-BE1571*BJ1574</f>
        <v>0</v>
      </c>
      <c r="BO1571" s="23">
        <f t="shared" ref="BO1571" si="15719">(BB1571*BJ1571+BC1571*BI1571+BD1571*BJ1574+BE1571*BI1574)</f>
        <v>-29.124941737171529</v>
      </c>
      <c r="BQ1571" s="27">
        <f t="shared" ref="BQ1571" si="15720">20*LOG((2*$BL$8)/(($BL$8*BL1571+BN1571+$BL$8*BL1574+BN1574)^2+($BL$8*BM1571+BO1571+$BL$8*BM1574+BO1574)^2)^0.5)</f>
        <v>-23.55935074863655</v>
      </c>
      <c r="BS1571" s="64">
        <f t="shared" ref="BS1571" si="15721">((BL1571^2+BM1571^2)/(BL1574^2+BM1574^2))^0.5</f>
        <v>5.6714592707679028</v>
      </c>
      <c r="BT1571" s="4"/>
      <c r="BU1571" s="28"/>
      <c r="BV1571" s="28"/>
      <c r="BW1571" s="28"/>
      <c r="BX1571" s="28"/>
    </row>
    <row r="1572" spans="2:76" ht="18.649999999999999" customHeight="1" thickBot="1">
      <c r="D1572" s="25"/>
      <c r="E1572" s="10"/>
      <c r="F1572" s="10"/>
      <c r="G1572" s="31"/>
      <c r="I1572" s="29"/>
      <c r="L1572" s="30"/>
      <c r="N1572" s="29"/>
      <c r="Q1572" s="30"/>
      <c r="S1572" s="29"/>
      <c r="V1572" s="30"/>
      <c r="X1572" s="29"/>
      <c r="AA1572" s="30"/>
      <c r="AC1572" s="29"/>
      <c r="AF1572" s="30"/>
      <c r="AH1572" s="29"/>
      <c r="AK1572" s="30"/>
      <c r="AM1572" s="29"/>
      <c r="AP1572" s="30"/>
      <c r="AR1572" s="29"/>
      <c r="AU1572" s="30"/>
      <c r="AW1572" s="29"/>
      <c r="AZ1572" s="30"/>
      <c r="BB1572" s="29"/>
      <c r="BE1572" s="30"/>
      <c r="BG1572" s="29"/>
      <c r="BJ1572" s="30"/>
      <c r="BL1572" s="29"/>
      <c r="BO1572" s="30"/>
      <c r="BS1572" s="65"/>
      <c r="BT1572" s="65"/>
      <c r="BU1572" s="28"/>
      <c r="BV1572" s="28"/>
      <c r="BW1572" s="28"/>
      <c r="BX1572" s="28"/>
    </row>
    <row r="1573" spans="2:76" ht="18.649999999999999" customHeight="1" thickBot="1">
      <c r="D1573" s="254" t="s">
        <v>24</v>
      </c>
      <c r="E1573" s="255"/>
      <c r="F1573" s="256" t="s">
        <v>25</v>
      </c>
      <c r="G1573" s="257"/>
      <c r="H1573" s="123"/>
      <c r="I1573" s="242" t="s">
        <v>4</v>
      </c>
      <c r="J1573" s="243"/>
      <c r="K1573" s="244" t="s">
        <v>5</v>
      </c>
      <c r="L1573" s="245"/>
      <c r="M1573" s="123"/>
      <c r="N1573" s="242" t="s">
        <v>6</v>
      </c>
      <c r="O1573" s="243"/>
      <c r="P1573" s="244" t="s">
        <v>7</v>
      </c>
      <c r="Q1573" s="245"/>
      <c r="R1573" s="123"/>
      <c r="S1573" s="242" t="s">
        <v>34</v>
      </c>
      <c r="T1573" s="243"/>
      <c r="U1573" s="244" t="s">
        <v>35</v>
      </c>
      <c r="V1573" s="245"/>
      <c r="W1573" s="123"/>
      <c r="X1573" s="242" t="s">
        <v>47</v>
      </c>
      <c r="Y1573" s="243"/>
      <c r="Z1573" s="244" t="s">
        <v>48</v>
      </c>
      <c r="AA1573" s="245"/>
      <c r="AB1573" s="127"/>
      <c r="AC1573" s="242" t="s">
        <v>63</v>
      </c>
      <c r="AD1573" s="243"/>
      <c r="AE1573" s="244" t="s">
        <v>8</v>
      </c>
      <c r="AF1573" s="245"/>
      <c r="AG1573" s="123"/>
      <c r="AH1573" s="242" t="s">
        <v>78</v>
      </c>
      <c r="AI1573" s="243"/>
      <c r="AJ1573" s="244" t="s">
        <v>79</v>
      </c>
      <c r="AK1573" s="245"/>
      <c r="AL1573" s="127"/>
      <c r="AM1573" s="242" t="s">
        <v>67</v>
      </c>
      <c r="AN1573" s="243"/>
      <c r="AO1573" s="244" t="s">
        <v>66</v>
      </c>
      <c r="AP1573" s="245"/>
      <c r="AQ1573" s="123"/>
      <c r="AR1573" s="242" t="s">
        <v>83</v>
      </c>
      <c r="AS1573" s="243"/>
      <c r="AT1573" s="244" t="s">
        <v>82</v>
      </c>
      <c r="AU1573" s="245"/>
      <c r="AV1573" s="127"/>
      <c r="AW1573" s="242" t="s">
        <v>71</v>
      </c>
      <c r="AX1573" s="243"/>
      <c r="AY1573" s="244" t="s">
        <v>70</v>
      </c>
      <c r="AZ1573" s="245"/>
      <c r="BA1573" s="123"/>
      <c r="BB1573" s="124" t="s">
        <v>87</v>
      </c>
      <c r="BC1573" s="125"/>
      <c r="BD1573" s="122" t="s">
        <v>86</v>
      </c>
      <c r="BE1573" s="126"/>
      <c r="BF1573" s="127"/>
      <c r="BG1573" s="242" t="s">
        <v>74</v>
      </c>
      <c r="BH1573" s="243"/>
      <c r="BI1573" s="244" t="s">
        <v>75</v>
      </c>
      <c r="BJ1573" s="245"/>
      <c r="BK1573" s="123"/>
      <c r="BL1573" s="242" t="s">
        <v>91</v>
      </c>
      <c r="BM1573" s="243"/>
      <c r="BN1573" s="244" t="s">
        <v>90</v>
      </c>
      <c r="BO1573" s="245"/>
      <c r="BP1573" s="123"/>
      <c r="BQ1573" s="35" t="s">
        <v>166</v>
      </c>
      <c r="BS1573" s="66" t="s">
        <v>121</v>
      </c>
      <c r="BT1573" s="65"/>
      <c r="BU1573" s="28"/>
      <c r="BV1573" s="28"/>
      <c r="BW1573" s="28"/>
      <c r="BX1573" s="28"/>
    </row>
    <row r="1574" spans="2:76" ht="18.649999999999999" customHeight="1" thickTop="1" thickBot="1">
      <c r="D1574" s="15">
        <v>0</v>
      </c>
      <c r="E1574" s="145">
        <f t="shared" ref="E1574" si="15722">(1/$E$8)*SIN($B1571*$F$8)</f>
        <v>0.33157086135833486</v>
      </c>
      <c r="F1574" s="15">
        <f t="shared" ref="F1574" si="15723">COS($F$8*$B1571)</f>
        <v>0.10269797993547355</v>
      </c>
      <c r="G1574" s="37">
        <v>0</v>
      </c>
      <c r="I1574" s="21">
        <v>0</v>
      </c>
      <c r="J1574" s="24">
        <f t="shared" ref="J1574" si="15724">(TAN($K$8*$B1571))/$J$8</f>
        <v>0.51034798408171844</v>
      </c>
      <c r="K1574" s="22">
        <v>1</v>
      </c>
      <c r="L1574" s="23">
        <v>0</v>
      </c>
      <c r="N1574" s="21">
        <f t="shared" ref="N1574" si="15725">D1574*I1571+F1574*I1574-E1574*J1571-G1574*J1574</f>
        <v>0</v>
      </c>
      <c r="O1574" s="24">
        <f t="shared" ref="O1574" si="15726">(D1574*J1571+E1574*I1571+F1574*J1574+G1574*I1574)</f>
        <v>0.38398256838766853</v>
      </c>
      <c r="P1574" s="22">
        <f t="shared" ref="P1574" si="15727">D1574*K1571+F1574*K1574-E1574*L1571-G1574*L1574</f>
        <v>0.10269797993547355</v>
      </c>
      <c r="Q1574" s="23">
        <f t="shared" ref="Q1574" si="15728">(D1574*L1571+E1574*K1571+F1574*L1574+G1574*K1574)</f>
        <v>0</v>
      </c>
      <c r="S1574" s="15">
        <v>0</v>
      </c>
      <c r="T1574" s="145">
        <f t="shared" ref="T1574" si="15729">(1/$T$8)*SIN($B1571*$U$8)</f>
        <v>0.18263706964147625</v>
      </c>
      <c r="U1574" s="15">
        <f t="shared" ref="U1574" si="15730">COS($U$8*$B1571)</f>
        <v>-0.83653649480161407</v>
      </c>
      <c r="V1574" s="37">
        <v>0</v>
      </c>
      <c r="X1574" s="21">
        <f t="shared" ref="X1574" si="15731">N1574*S1571+P1574*S1574-O1574*T1571-Q1574*T1574</f>
        <v>0</v>
      </c>
      <c r="Y1574" s="24">
        <f t="shared" ref="Y1574" si="15732">(N1574*T1571+O1574*S1571+P1574*T1574+Q1574*S1574)</f>
        <v>-0.30245897371042729</v>
      </c>
      <c r="Z1574" s="22">
        <f t="shared" ref="Z1574" si="15733">N1574*U1571+P1574*U1574-O1574*V1571-Q1574*V1574</f>
        <v>-0.71707566791201138</v>
      </c>
      <c r="AA1574" s="23">
        <f t="shared" ref="AA1574" si="15734">(N1574*V1571+O1574*U1571+P1574*V1574+Q1574*U1574)</f>
        <v>0</v>
      </c>
      <c r="AB1574" s="8"/>
      <c r="AC1574" s="21">
        <v>0</v>
      </c>
      <c r="AD1574" s="24">
        <f t="shared" ref="AD1574" si="15735">(TAN($AE$8*$B1571))/$AD$8</f>
        <v>0.9817376237669585</v>
      </c>
      <c r="AE1574" s="22">
        <v>1</v>
      </c>
      <c r="AF1574" s="23">
        <v>0</v>
      </c>
      <c r="AH1574" s="21">
        <f t="shared" ref="AH1574" si="15736">X1574*AC1571+Z1574*AC1574-Y1574*AD1571-AA1574*AD1574</f>
        <v>0</v>
      </c>
      <c r="AI1574" s="24">
        <f t="shared" ref="AI1574" si="15737">(X1574*AD1571+Y1574*AC1571+Z1574*AD1574+AA1574*AC1574)</f>
        <v>-1.00643913598747</v>
      </c>
      <c r="AJ1574" s="22">
        <f t="shared" ref="AJ1574" si="15738">X1574*AE1571+Z1574*AE1574-Y1574*AF1571-AA1574*AF1574</f>
        <v>-0.71707566791201138</v>
      </c>
      <c r="AK1574" s="23">
        <f t="shared" ref="AK1574" si="15739">(X1574*AF1571+Y1574*AE1571+Z1574*AF1574+AA1574*AE1574)</f>
        <v>0</v>
      </c>
      <c r="AL1574" s="8"/>
      <c r="AM1574" s="15">
        <v>0</v>
      </c>
      <c r="AN1574" s="85">
        <f t="shared" ref="AN1574" si="15740">(1/$AN$8)*SIN($B1571*$AO$8)</f>
        <v>0.18263706964147625</v>
      </c>
      <c r="AO1574" s="25">
        <f t="shared" ref="AO1574" si="15741">COS($AO$8*$B1571)</f>
        <v>-0.83653649480161407</v>
      </c>
      <c r="AP1574" s="37">
        <v>0</v>
      </c>
      <c r="AR1574" s="21">
        <f t="shared" ref="AR1574" si="15742">AH1574*AM1571+AJ1574*AM1574-AI1574*AN1571-AK1574*AN1574</f>
        <v>0</v>
      </c>
      <c r="AS1574" s="24">
        <f t="shared" ref="AS1574" si="15743">(AH1574*AN1571+AI1574*AM1571+AJ1574*AN1574+AK1574*AM1574)</f>
        <v>0.71095846835146914</v>
      </c>
      <c r="AT1574" s="22">
        <f t="shared" ref="AT1574" si="15744">AH1574*AO1571+AJ1574*AO1574-AI1574*AP1571-AK1574*AP1574</f>
        <v>2.254177816865897</v>
      </c>
      <c r="AU1574" s="23">
        <f t="shared" ref="AU1574" si="15745">(AH1574*AP1571+AI1574*AO1571+AJ1574*AP1574+AK1574*AO1574)</f>
        <v>0</v>
      </c>
      <c r="AV1574" s="8"/>
      <c r="AW1574" s="21">
        <v>0</v>
      </c>
      <c r="AX1574" s="24">
        <f t="shared" ref="AX1574" si="15746">(TAN($AY$8*$B1571))/$AX$8</f>
        <v>0.51034798408171844</v>
      </c>
      <c r="AY1574" s="22">
        <v>1</v>
      </c>
      <c r="AZ1574" s="23">
        <v>0</v>
      </c>
      <c r="BB1574" s="21">
        <f t="shared" ref="BB1574" si="15747">AR1574*AW1571+AT1574*AW1574-AS1574*AX1571-AU1574*AX1574</f>
        <v>0</v>
      </c>
      <c r="BC1574" s="24">
        <f t="shared" ref="BC1574" si="15748">(AR1574*AX1571+AS1574*AW1571+AT1574*AX1574+AU1574*AW1574)</f>
        <v>1.8613735729507088</v>
      </c>
      <c r="BD1574" s="22">
        <f t="shared" ref="BD1574" si="15749">AR1574*AY1571+AT1574*AY1574-AS1574*AZ1571-AU1574*AZ1574</f>
        <v>2.254177816865897</v>
      </c>
      <c r="BE1574" s="23">
        <f t="shared" ref="BE1574" si="15750">(AR1574*AZ1571+AS1574*AY1571+AT1574*AZ1574+AU1574*AY1574)</f>
        <v>0</v>
      </c>
      <c r="BF1574" s="8"/>
      <c r="BG1574" s="15">
        <v>0</v>
      </c>
      <c r="BH1574" s="85">
        <f t="shared" ref="BH1574" si="15751">(1/$BH$8)*SIN($B1571*$BI$8)</f>
        <v>0.33157248511327964</v>
      </c>
      <c r="BI1574" s="25">
        <f t="shared" ref="BI1574" si="15752">COS($BI$8*$B1571)</f>
        <v>0.10265078685638644</v>
      </c>
      <c r="BJ1574" s="37">
        <v>0</v>
      </c>
      <c r="BL1574" s="21">
        <f t="shared" ref="BL1574" si="15753">BB1574*BG1571+BD1574*BG1574-BC1574*BH1571-BE1574*BH1574</f>
        <v>0</v>
      </c>
      <c r="BM1574" s="24">
        <f t="shared" ref="BM1574" si="15754">(BB1574*BH1571+BC1574*BG1571+BD1574*BH1574+BE1574*BG1574)</f>
        <v>0.93849480252252648</v>
      </c>
      <c r="BN1574" s="22">
        <f t="shared" ref="BN1574" si="15755">BB1574*BI1571+BD1574*BI1574-BC1574*BJ1571-BE1574*BJ1574</f>
        <v>-5.3232292251515636</v>
      </c>
      <c r="BO1574" s="23">
        <f t="shared" ref="BO1574" si="15756">(BB1574*BJ1571+BC1574*BI1571+BD1574*BJ1574+BE1574*BI1574)</f>
        <v>0</v>
      </c>
      <c r="BQ1574" s="38">
        <f t="shared" ref="BQ1574" si="15757">(180/PI())*ATAN(-1*(($BL$8*BM1571+BO1571+$BL$8*BM1574+BO1574)/($BL$8*BL1571+BN1571+$BL$8*BL1574+BN1574)))</f>
        <v>-69.308727967397132</v>
      </c>
      <c r="BS1574" s="67">
        <f t="shared" ref="BS1574" si="15758">20*LOG(((($BL$8*BL1571+BN1571-$BL$8*BL1574-BN1574)^2+($BL$8*BM1571+BO1571-$BL$8*BM1574-BO1574)^2)/(($BL$8*BL1571+BN1571+$BL$8*BL1574+BN1574)^2+($BL$8*BM1571+BO1571+$BL$8*BM1574+BO1574)^2))^0.5)</f>
        <v>-1.9178197796174416E-2</v>
      </c>
      <c r="BT1574" s="65"/>
      <c r="BU1574" s="28"/>
      <c r="BV1574" s="28"/>
      <c r="BW1574" s="28"/>
      <c r="BX1574" s="28"/>
    </row>
    <row r="1575" spans="2:76" ht="18.649999999999999" customHeight="1">
      <c r="BS1575" s="32"/>
    </row>
    <row r="1576" spans="2:76" ht="18.649999999999999" customHeight="1" thickBot="1">
      <c r="D1576" s="8"/>
      <c r="E1576" s="8" t="s">
        <v>93</v>
      </c>
      <c r="F1576" s="8"/>
      <c r="G1576" s="8"/>
      <c r="H1576" s="8"/>
      <c r="I1576" s="8"/>
      <c r="J1576" s="8" t="s">
        <v>94</v>
      </c>
      <c r="K1576" s="8"/>
      <c r="L1576" s="8"/>
      <c r="M1576" s="8"/>
      <c r="N1576" s="8"/>
      <c r="O1576" s="8" t="s">
        <v>95</v>
      </c>
      <c r="P1576" s="8"/>
      <c r="Q1576" s="8"/>
      <c r="R1576" s="8"/>
      <c r="S1576" s="8"/>
      <c r="T1576" s="8" t="s">
        <v>96</v>
      </c>
      <c r="U1576" s="8"/>
      <c r="V1576" s="8"/>
      <c r="W1576" s="8"/>
      <c r="X1576" s="8"/>
      <c r="Y1576" s="8" t="s">
        <v>97</v>
      </c>
      <c r="Z1576" s="8"/>
      <c r="AA1576" s="8"/>
      <c r="AB1576" s="8"/>
      <c r="AC1576" s="8"/>
      <c r="AD1576" s="8" t="s">
        <v>98</v>
      </c>
      <c r="AE1576" s="8"/>
      <c r="AF1576" s="8"/>
      <c r="AG1576" s="8"/>
      <c r="AH1576" s="8"/>
      <c r="AI1576" s="8" t="s">
        <v>99</v>
      </c>
      <c r="AJ1576" s="8"/>
      <c r="AK1576" s="8"/>
      <c r="AL1576" s="8"/>
      <c r="AM1576" s="8"/>
      <c r="AN1576" s="8" t="s">
        <v>96</v>
      </c>
      <c r="AO1576" s="8"/>
      <c r="AP1576" s="8"/>
      <c r="AQ1576" s="8"/>
      <c r="AR1576" s="8"/>
      <c r="AS1576" s="8" t="s">
        <v>100</v>
      </c>
      <c r="AT1576" s="8"/>
      <c r="AU1576" s="8"/>
      <c r="AV1576" s="8"/>
      <c r="AW1576" s="8"/>
      <c r="AX1576" s="8" t="s">
        <v>94</v>
      </c>
      <c r="AY1576" s="8"/>
      <c r="AZ1576" s="8"/>
      <c r="BA1576" s="8"/>
      <c r="BB1576" s="8"/>
      <c r="BC1576" s="8" t="s">
        <v>101</v>
      </c>
      <c r="BD1576" s="8"/>
      <c r="BE1576" s="8"/>
      <c r="BF1576" s="8"/>
      <c r="BG1576" s="8"/>
      <c r="BH1576" s="8" t="s">
        <v>96</v>
      </c>
      <c r="BI1576" s="8"/>
      <c r="BJ1576" s="8"/>
      <c r="BK1576" s="8"/>
      <c r="BL1576" s="8"/>
      <c r="BM1576" s="8" t="s">
        <v>102</v>
      </c>
      <c r="BN1576" s="8"/>
      <c r="BO1576" s="8"/>
      <c r="BP1576" s="8"/>
    </row>
    <row r="1577" spans="2:76" ht="18.649999999999999" customHeight="1" thickBot="1">
      <c r="B1577" s="16"/>
      <c r="D1577" s="250" t="s">
        <v>22</v>
      </c>
      <c r="E1577" s="251"/>
      <c r="F1577" s="252" t="s">
        <v>23</v>
      </c>
      <c r="G1577" s="253"/>
      <c r="H1577" s="123"/>
      <c r="I1577" s="242" t="s">
        <v>1</v>
      </c>
      <c r="J1577" s="243"/>
      <c r="K1577" s="244" t="s">
        <v>2</v>
      </c>
      <c r="L1577" s="245"/>
      <c r="M1577" s="123"/>
      <c r="N1577" s="242" t="s">
        <v>43</v>
      </c>
      <c r="O1577" s="243"/>
      <c r="P1577" s="244" t="s">
        <v>44</v>
      </c>
      <c r="Q1577" s="245"/>
      <c r="R1577" s="123"/>
      <c r="S1577" s="242" t="s">
        <v>32</v>
      </c>
      <c r="T1577" s="243"/>
      <c r="U1577" s="244" t="s">
        <v>33</v>
      </c>
      <c r="V1577" s="245"/>
      <c r="W1577" s="123"/>
      <c r="X1577" s="242" t="s">
        <v>45</v>
      </c>
      <c r="Y1577" s="243"/>
      <c r="Z1577" s="244" t="s">
        <v>46</v>
      </c>
      <c r="AA1577" s="245"/>
      <c r="AB1577" s="127"/>
      <c r="AC1577" s="242" t="s">
        <v>62</v>
      </c>
      <c r="AD1577" s="243"/>
      <c r="AE1577" s="244" t="s">
        <v>3</v>
      </c>
      <c r="AF1577" s="245"/>
      <c r="AG1577" s="123"/>
      <c r="AH1577" s="242" t="s">
        <v>76</v>
      </c>
      <c r="AI1577" s="243"/>
      <c r="AJ1577" s="244" t="s">
        <v>77</v>
      </c>
      <c r="AK1577" s="245"/>
      <c r="AL1577" s="127"/>
      <c r="AM1577" s="242" t="s">
        <v>64</v>
      </c>
      <c r="AN1577" s="243"/>
      <c r="AO1577" s="244" t="s">
        <v>65</v>
      </c>
      <c r="AP1577" s="245"/>
      <c r="AQ1577" s="123"/>
      <c r="AR1577" s="242" t="s">
        <v>80</v>
      </c>
      <c r="AS1577" s="243"/>
      <c r="AT1577" s="244" t="s">
        <v>81</v>
      </c>
      <c r="AU1577" s="245"/>
      <c r="AV1577" s="127"/>
      <c r="AW1577" s="242" t="s">
        <v>68</v>
      </c>
      <c r="AX1577" s="243"/>
      <c r="AY1577" s="244" t="s">
        <v>69</v>
      </c>
      <c r="AZ1577" s="245"/>
      <c r="BA1577" s="123"/>
      <c r="BB1577" s="246" t="s">
        <v>84</v>
      </c>
      <c r="BC1577" s="247"/>
      <c r="BD1577" s="248" t="s">
        <v>85</v>
      </c>
      <c r="BE1577" s="249"/>
      <c r="BF1577" s="127"/>
      <c r="BG1577" s="242" t="s">
        <v>72</v>
      </c>
      <c r="BH1577" s="243"/>
      <c r="BI1577" s="244" t="s">
        <v>73</v>
      </c>
      <c r="BJ1577" s="245"/>
      <c r="BK1577" s="123"/>
      <c r="BL1577" s="242" t="s">
        <v>88</v>
      </c>
      <c r="BM1577" s="243"/>
      <c r="BN1577" s="244" t="s">
        <v>89</v>
      </c>
      <c r="BO1577" s="245"/>
      <c r="BP1577" s="123"/>
      <c r="BQ1577" s="19" t="s">
        <v>165</v>
      </c>
      <c r="BS1577" s="63" t="s">
        <v>120</v>
      </c>
      <c r="BT1577" s="4"/>
      <c r="BU1577" s="28"/>
      <c r="BV1577" s="28"/>
      <c r="BW1577" s="28"/>
      <c r="BX1577" s="28"/>
    </row>
    <row r="1578" spans="2:76" ht="18.649999999999999" customHeight="1" thickTop="1" thickBot="1">
      <c r="B1578" s="39">
        <v>4.4400000000000004</v>
      </c>
      <c r="D1578" s="25">
        <f t="shared" ref="D1578" si="15759">COS($F$8*$B1578)</f>
        <v>9.6088724756222876E-2</v>
      </c>
      <c r="E1578" s="26">
        <v>0</v>
      </c>
      <c r="F1578" s="10">
        <v>0</v>
      </c>
      <c r="G1578" s="85">
        <f t="shared" ref="G1578" si="15760">$E$8*SIN($B1578*$F$8)</f>
        <v>2.9861183186157421</v>
      </c>
      <c r="I1578" s="21">
        <v>1</v>
      </c>
      <c r="J1578" s="24">
        <v>0</v>
      </c>
      <c r="K1578" s="22">
        <v>0</v>
      </c>
      <c r="L1578" s="23">
        <v>0</v>
      </c>
      <c r="N1578" s="21">
        <f t="shared" ref="N1578" si="15761">D1578*I1578+F1578*I1581-E1578*J1578-G1578*J1581</f>
        <v>-1.5041552277692407</v>
      </c>
      <c r="O1578" s="24">
        <f t="shared" ref="O1578" si="15762">(D1578*J1578+E1578*I1578+F1578*J1581+G1578*I1581)</f>
        <v>0</v>
      </c>
      <c r="P1578" s="22">
        <f t="shared" ref="P1578" si="15763">D1578*K1578+F1578*K1581-E1578*L1578-G1578*L1581</f>
        <v>0</v>
      </c>
      <c r="Q1578" s="23">
        <f t="shared" ref="Q1578" si="15764">(D1578*L1578+E1578*K1578+F1578*L1581+G1578*K1581)</f>
        <v>2.9861183186157421</v>
      </c>
      <c r="S1578" s="25">
        <f t="shared" ref="S1578" si="15765">COS($U$8*$B1578)</f>
        <v>-0.84283128066554824</v>
      </c>
      <c r="T1578" s="26">
        <v>0</v>
      </c>
      <c r="U1578" s="10">
        <v>0</v>
      </c>
      <c r="V1578" s="85">
        <f t="shared" ref="V1578" si="15766">$T$8*SIN($B1578*$U$8)</f>
        <v>1.6145336450458527</v>
      </c>
      <c r="X1578" s="21">
        <f t="shared" ref="X1578" si="15767">N1578*S1578+P1578*S1581-O1578*T1578-Q1578*T1581</f>
        <v>0.73206146655243232</v>
      </c>
      <c r="Y1578" s="24">
        <f t="shared" ref="Y1578" si="15768">(N1578*T1578+O1578*S1578+P1578*T1581+Q1578*S1581)</f>
        <v>0</v>
      </c>
      <c r="Z1578" s="22">
        <f t="shared" ref="Z1578" si="15769">N1578*U1578+P1578*U1581-O1578*V1578-Q1578*V1581</f>
        <v>0</v>
      </c>
      <c r="AA1578" s="23">
        <f t="shared" ref="AA1578" si="15770">(N1578*V1578+O1578*U1578+P1578*V1581+Q1578*U1581)</f>
        <v>-4.9453031493028066</v>
      </c>
      <c r="AB1578" s="8"/>
      <c r="AC1578" s="21">
        <v>1</v>
      </c>
      <c r="AD1578" s="24">
        <v>0</v>
      </c>
      <c r="AE1578" s="22">
        <v>0</v>
      </c>
      <c r="AF1578" s="23">
        <v>0</v>
      </c>
      <c r="AH1578" s="21">
        <f t="shared" ref="AH1578" si="15771">X1578*AC1578+Z1578*AC1581-Y1578*AD1578-AA1578*AD1581</f>
        <v>5.7653371124178054</v>
      </c>
      <c r="AI1578" s="24">
        <f t="shared" ref="AI1578" si="15772">(X1578*AD1578+Y1578*AC1578+Z1578*AD1581+AA1578*AC1581)</f>
        <v>0</v>
      </c>
      <c r="AJ1578" s="22">
        <f t="shared" ref="AJ1578" si="15773">X1578*AE1578+Z1578*AE1581-Y1578*AF1578-AA1578*AF1581</f>
        <v>0</v>
      </c>
      <c r="AK1578" s="23">
        <f t="shared" ref="AK1578" si="15774">(X1578*AF1578+Y1578*AE1578+Z1578*AF1581+AA1578*AE1581)</f>
        <v>-4.9453031493028066</v>
      </c>
      <c r="AL1578" s="8"/>
      <c r="AM1578" s="25">
        <f t="shared" ref="AM1578" si="15775">COS($AO$8*$B1578)</f>
        <v>-0.84283128066554824</v>
      </c>
      <c r="AN1578" s="26">
        <v>0</v>
      </c>
      <c r="AO1578" s="10">
        <v>0</v>
      </c>
      <c r="AP1578" s="85">
        <f t="shared" ref="AP1578" si="15776">$AN$8*SIN($B1578*$AO$8)</f>
        <v>1.6145336450458527</v>
      </c>
      <c r="AR1578" s="21">
        <f t="shared" ref="AR1578" si="15777">AH1578*AM1578+AJ1578*AM1581-AI1578*AN1578-AK1578*AN1581</f>
        <v>-3.9720555375387576</v>
      </c>
      <c r="AS1578" s="24">
        <f t="shared" ref="AS1578" si="15778">(AH1578*AN1578+AI1578*AM1578+AJ1578*AN1581+AK1578*AM1581)</f>
        <v>0</v>
      </c>
      <c r="AT1578" s="22">
        <f t="shared" ref="AT1578" si="15779">AH1578*AO1578+AJ1578*AO1581-AI1578*AP1578-AK1578*AP1581</f>
        <v>0</v>
      </c>
      <c r="AU1578" s="23">
        <f t="shared" ref="AU1578" si="15780">(AH1578*AP1578+AI1578*AO1578+AJ1578*AP1581+AK1578*AO1581)</f>
        <v>13.476386929636305</v>
      </c>
      <c r="AV1578" s="8"/>
      <c r="AW1578" s="21">
        <v>1</v>
      </c>
      <c r="AX1578" s="24">
        <v>0</v>
      </c>
      <c r="AY1578" s="22">
        <v>0</v>
      </c>
      <c r="AZ1578" s="23">
        <v>0</v>
      </c>
      <c r="BB1578" s="21">
        <f t="shared" ref="BB1578" si="15781">AR1578*AW1578+AT1578*AW1581-AS1578*AX1578-AU1578*AX1581</f>
        <v>-11.193975228932867</v>
      </c>
      <c r="BC1578" s="24">
        <f t="shared" ref="BC1578" si="15782">(AR1578*AX1578+AS1578*AW1578+AT1578*AX1581+AU1578*AW1581)</f>
        <v>0</v>
      </c>
      <c r="BD1578" s="22">
        <f t="shared" ref="BD1578" si="15783">AR1578*AY1578+AT1578*AY1581-AS1578*AZ1578-AU1578*AZ1581</f>
        <v>0</v>
      </c>
      <c r="BE1578" s="23">
        <f t="shared" ref="BE1578" si="15784">(AR1578*AZ1578+AS1578*AY1578+AT1578*AZ1581+AU1578*AY1581)</f>
        <v>13.476386929636305</v>
      </c>
      <c r="BF1578" s="8"/>
      <c r="BG1578" s="25">
        <f t="shared" ref="BG1578" si="15785">COS($BI$8*$B1578)</f>
        <v>9.6041286677166632E-2</v>
      </c>
      <c r="BH1578" s="26">
        <v>0</v>
      </c>
      <c r="BI1578" s="10">
        <v>0</v>
      </c>
      <c r="BJ1578" s="85">
        <f t="shared" ref="BJ1578" si="15786">$BH$8*SIN($B1578*$BI$8)</f>
        <v>2.9861320535570006</v>
      </c>
      <c r="BL1578" s="21">
        <f t="shared" ref="BL1578" si="15787">BB1578*BG1578+BD1578*BG1581-BC1578*BH1578-BE1578*BH1581</f>
        <v>-5.5464472258772188</v>
      </c>
      <c r="BM1578" s="24">
        <f t="shared" ref="BM1578" si="15788">(BB1578*BH1578+BC1578*BG1578+BD1578*BH1581+BE1578*BG1581)</f>
        <v>0</v>
      </c>
      <c r="BN1578" s="22">
        <f t="shared" ref="BN1578" si="15789">BB1578*BI1578+BD1578*BI1581-BC1578*BJ1578-BE1578*BJ1581</f>
        <v>0</v>
      </c>
      <c r="BO1578" s="23">
        <f t="shared" ref="BO1578" si="15790">(BB1578*BJ1578+BC1578*BI1578+BD1578*BJ1581+BE1578*BI1581)</f>
        <v>-32.132398697357878</v>
      </c>
      <c r="BQ1578" s="27">
        <f t="shared" ref="BQ1578" si="15791">20*LOG((2*$BL$8)/(($BL$8*BL1578+BN1578+$BL$8*BL1581+BN1581)^2+($BL$8*BM1578+BO1578+$BL$8*BM1581+BO1581)^2)^0.5)</f>
        <v>-24.381001171409139</v>
      </c>
      <c r="BS1578" s="64">
        <f t="shared" ref="BS1578" si="15792">((BL1578^2+BM1578^2)/(BL1581^2+BM1581^2))^0.5</f>
        <v>5.9872608225885724</v>
      </c>
      <c r="BT1578" s="4"/>
      <c r="BU1578" s="28"/>
      <c r="BV1578" s="28"/>
      <c r="BW1578" s="28"/>
      <c r="BX1578" s="28"/>
    </row>
    <row r="1579" spans="2:76" ht="18.649999999999999" customHeight="1" thickBot="1">
      <c r="D1579" s="25"/>
      <c r="E1579" s="10"/>
      <c r="F1579" s="10"/>
      <c r="G1579" s="31"/>
      <c r="I1579" s="29"/>
      <c r="L1579" s="30"/>
      <c r="N1579" s="29"/>
      <c r="Q1579" s="30"/>
      <c r="S1579" s="29"/>
      <c r="V1579" s="30"/>
      <c r="X1579" s="29"/>
      <c r="AA1579" s="30"/>
      <c r="AC1579" s="29"/>
      <c r="AF1579" s="30"/>
      <c r="AH1579" s="29"/>
      <c r="AK1579" s="30"/>
      <c r="AM1579" s="29"/>
      <c r="AP1579" s="30"/>
      <c r="AR1579" s="29"/>
      <c r="AU1579" s="30"/>
      <c r="AW1579" s="29"/>
      <c r="AZ1579" s="30"/>
      <c r="BB1579" s="29"/>
      <c r="BE1579" s="30"/>
      <c r="BG1579" s="29"/>
      <c r="BJ1579" s="30"/>
      <c r="BL1579" s="29"/>
      <c r="BO1579" s="30"/>
      <c r="BS1579" s="65"/>
      <c r="BT1579" s="65"/>
      <c r="BU1579" s="28"/>
      <c r="BV1579" s="28"/>
      <c r="BW1579" s="28"/>
      <c r="BX1579" s="28"/>
    </row>
    <row r="1580" spans="2:76" ht="18.649999999999999" customHeight="1" thickBot="1">
      <c r="D1580" s="254" t="s">
        <v>24</v>
      </c>
      <c r="E1580" s="255"/>
      <c r="F1580" s="256" t="s">
        <v>25</v>
      </c>
      <c r="G1580" s="257"/>
      <c r="H1580" s="123"/>
      <c r="I1580" s="242" t="s">
        <v>4</v>
      </c>
      <c r="J1580" s="243"/>
      <c r="K1580" s="244" t="s">
        <v>5</v>
      </c>
      <c r="L1580" s="245"/>
      <c r="M1580" s="123"/>
      <c r="N1580" s="242" t="s">
        <v>6</v>
      </c>
      <c r="O1580" s="243"/>
      <c r="P1580" s="244" t="s">
        <v>7</v>
      </c>
      <c r="Q1580" s="245"/>
      <c r="R1580" s="123"/>
      <c r="S1580" s="242" t="s">
        <v>34</v>
      </c>
      <c r="T1580" s="243"/>
      <c r="U1580" s="244" t="s">
        <v>35</v>
      </c>
      <c r="V1580" s="245"/>
      <c r="W1580" s="123"/>
      <c r="X1580" s="242" t="s">
        <v>47</v>
      </c>
      <c r="Y1580" s="243"/>
      <c r="Z1580" s="244" t="s">
        <v>48</v>
      </c>
      <c r="AA1580" s="245"/>
      <c r="AB1580" s="127"/>
      <c r="AC1580" s="242" t="s">
        <v>63</v>
      </c>
      <c r="AD1580" s="243"/>
      <c r="AE1580" s="244" t="s">
        <v>8</v>
      </c>
      <c r="AF1580" s="245"/>
      <c r="AG1580" s="123"/>
      <c r="AH1580" s="242" t="s">
        <v>78</v>
      </c>
      <c r="AI1580" s="243"/>
      <c r="AJ1580" s="244" t="s">
        <v>79</v>
      </c>
      <c r="AK1580" s="245"/>
      <c r="AL1580" s="127"/>
      <c r="AM1580" s="242" t="s">
        <v>67</v>
      </c>
      <c r="AN1580" s="243"/>
      <c r="AO1580" s="244" t="s">
        <v>66</v>
      </c>
      <c r="AP1580" s="245"/>
      <c r="AQ1580" s="123"/>
      <c r="AR1580" s="242" t="s">
        <v>83</v>
      </c>
      <c r="AS1580" s="243"/>
      <c r="AT1580" s="244" t="s">
        <v>82</v>
      </c>
      <c r="AU1580" s="245"/>
      <c r="AV1580" s="127"/>
      <c r="AW1580" s="242" t="s">
        <v>71</v>
      </c>
      <c r="AX1580" s="243"/>
      <c r="AY1580" s="244" t="s">
        <v>70</v>
      </c>
      <c r="AZ1580" s="245"/>
      <c r="BA1580" s="123"/>
      <c r="BB1580" s="124" t="s">
        <v>87</v>
      </c>
      <c r="BC1580" s="125"/>
      <c r="BD1580" s="122" t="s">
        <v>86</v>
      </c>
      <c r="BE1580" s="126"/>
      <c r="BF1580" s="127"/>
      <c r="BG1580" s="242" t="s">
        <v>74</v>
      </c>
      <c r="BH1580" s="243"/>
      <c r="BI1580" s="244" t="s">
        <v>75</v>
      </c>
      <c r="BJ1580" s="245"/>
      <c r="BK1580" s="123"/>
      <c r="BL1580" s="242" t="s">
        <v>91</v>
      </c>
      <c r="BM1580" s="243"/>
      <c r="BN1580" s="244" t="s">
        <v>90</v>
      </c>
      <c r="BO1580" s="245"/>
      <c r="BP1580" s="123"/>
      <c r="BQ1580" s="35" t="s">
        <v>166</v>
      </c>
      <c r="BS1580" s="66" t="s">
        <v>121</v>
      </c>
      <c r="BT1580" s="65"/>
      <c r="BU1580" s="28"/>
      <c r="BV1580" s="28"/>
      <c r="BW1580" s="28"/>
      <c r="BX1580" s="28"/>
    </row>
    <row r="1581" spans="2:76" ht="18.649999999999999" customHeight="1" thickTop="1" thickBot="1">
      <c r="D1581" s="15">
        <v>0</v>
      </c>
      <c r="E1581" s="145">
        <f t="shared" ref="E1581" si="15793">(1/$E$8)*SIN($B1578*$F$8)</f>
        <v>0.33179092429063795</v>
      </c>
      <c r="F1581" s="15">
        <f t="shared" ref="F1581" si="15794">COS($F$8*$B1578)</f>
        <v>9.6088724756222876E-2</v>
      </c>
      <c r="G1581" s="37">
        <v>0</v>
      </c>
      <c r="I1581" s="21">
        <v>0</v>
      </c>
      <c r="J1581" s="24">
        <f t="shared" ref="J1581" si="15795">(TAN($K$8*$B1578))/$J$8</f>
        <v>0.53589435574250099</v>
      </c>
      <c r="K1581" s="22">
        <v>1</v>
      </c>
      <c r="L1581" s="23">
        <v>0</v>
      </c>
      <c r="N1581" s="21">
        <f t="shared" ref="N1581" si="15796">D1581*I1578+F1581*I1581-E1581*J1578-G1581*J1581</f>
        <v>0</v>
      </c>
      <c r="O1581" s="24">
        <f t="shared" ref="O1581" si="15797">(D1581*J1578+E1581*I1578+F1581*J1581+G1581*I1581)</f>
        <v>0.38328432953799252</v>
      </c>
      <c r="P1581" s="22">
        <f t="shared" ref="P1581" si="15798">D1581*K1578+F1581*K1581-E1581*L1578-G1581*L1581</f>
        <v>9.6088724756222876E-2</v>
      </c>
      <c r="Q1581" s="23">
        <f t="shared" ref="Q1581" si="15799">(D1581*L1578+E1581*K1578+F1581*L1581+G1581*K1581)</f>
        <v>0</v>
      </c>
      <c r="S1581" s="15">
        <v>0</v>
      </c>
      <c r="T1581" s="145">
        <f t="shared" ref="T1581" si="15800">(1/$T$8)*SIN($B1578*$U$8)</f>
        <v>0.17939262722731697</v>
      </c>
      <c r="U1581" s="15">
        <f t="shared" ref="U1581" si="15801">COS($U$8*$B1578)</f>
        <v>-0.84283128066554824</v>
      </c>
      <c r="V1581" s="37">
        <v>0</v>
      </c>
      <c r="X1581" s="21">
        <f t="shared" ref="X1581" si="15802">N1581*S1578+P1581*S1581-O1581*T1578-Q1581*T1581</f>
        <v>0</v>
      </c>
      <c r="Y1581" s="24">
        <f t="shared" ref="Y1581" si="15803">(N1581*T1578+O1581*S1578+P1581*T1581+Q1581*S1581)</f>
        <v>-0.30580641354260085</v>
      </c>
      <c r="Z1581" s="22">
        <f t="shared" ref="Z1581" si="15804">N1581*U1578+P1581*U1581-O1581*V1578-Q1581*V1581</f>
        <v>-0.69981202860173752</v>
      </c>
      <c r="AA1581" s="23">
        <f t="shared" ref="AA1581" si="15805">(N1581*V1578+O1581*U1578+P1581*V1581+Q1581*U1581)</f>
        <v>0</v>
      </c>
      <c r="AB1581" s="8"/>
      <c r="AC1581" s="21">
        <v>0</v>
      </c>
      <c r="AD1581" s="24">
        <f t="shared" ref="AD1581" si="15806">(TAN($AE$8*$B1578))/$AD$8</f>
        <v>1.0177891008713933</v>
      </c>
      <c r="AE1581" s="22">
        <v>1</v>
      </c>
      <c r="AF1581" s="23">
        <v>0</v>
      </c>
      <c r="AH1581" s="21">
        <f t="shared" ref="AH1581" si="15807">X1581*AC1578+Z1581*AC1581-Y1581*AD1578-AA1581*AD1581</f>
        <v>0</v>
      </c>
      <c r="AI1581" s="24">
        <f t="shared" ref="AI1581" si="15808">(X1581*AD1578+Y1581*AC1578+Z1581*AD1581+AA1581*AC1581)</f>
        <v>-1.0180674689121489</v>
      </c>
      <c r="AJ1581" s="22">
        <f t="shared" ref="AJ1581" si="15809">X1581*AE1578+Z1581*AE1581-Y1581*AF1578-AA1581*AF1581</f>
        <v>-0.69981202860173752</v>
      </c>
      <c r="AK1581" s="23">
        <f t="shared" ref="AK1581" si="15810">(X1581*AF1578+Y1581*AE1578+Z1581*AF1581+AA1581*AE1581)</f>
        <v>0</v>
      </c>
      <c r="AL1581" s="8"/>
      <c r="AM1581" s="15">
        <v>0</v>
      </c>
      <c r="AN1581" s="85">
        <f t="shared" ref="AN1581" si="15811">(1/$AN$8)*SIN($B1578*$AO$8)</f>
        <v>0.17939262722731697</v>
      </c>
      <c r="AO1581" s="25">
        <f t="shared" ref="AO1581" si="15812">COS($AO$8*$B1578)</f>
        <v>-0.84283128066554824</v>
      </c>
      <c r="AP1581" s="37">
        <v>0</v>
      </c>
      <c r="AR1581" s="21">
        <f t="shared" ref="AR1581" si="15813">AH1581*AM1578+AJ1581*AM1581-AI1581*AN1578-AK1581*AN1581</f>
        <v>0</v>
      </c>
      <c r="AS1581" s="24">
        <f t="shared" ref="AS1581" si="15814">(AH1581*AN1578+AI1581*AM1578+AJ1581*AN1581+AK1581*AM1581)</f>
        <v>0.73251799025101572</v>
      </c>
      <c r="AT1581" s="22">
        <f t="shared" ref="AT1581" si="15815">AH1581*AO1578+AJ1581*AO1581-AI1581*AP1578-AK1581*AP1581</f>
        <v>2.233527649776895</v>
      </c>
      <c r="AU1581" s="23">
        <f t="shared" ref="AU1581" si="15816">(AH1581*AP1578+AI1581*AO1578+AJ1581*AP1581+AK1581*AO1581)</f>
        <v>0</v>
      </c>
      <c r="AV1581" s="8"/>
      <c r="AW1581" s="21">
        <v>0</v>
      </c>
      <c r="AX1581" s="24">
        <f t="shared" ref="AX1581" si="15817">(TAN($AY$8*$B1578))/$AX$8</f>
        <v>0.53589435574250099</v>
      </c>
      <c r="AY1581" s="22">
        <v>1</v>
      </c>
      <c r="AZ1581" s="23">
        <v>0</v>
      </c>
      <c r="BB1581" s="21">
        <f t="shared" ref="BB1581" si="15818">AR1581*AW1578+AT1581*AW1581-AS1581*AX1578-AU1581*AX1581</f>
        <v>0</v>
      </c>
      <c r="BC1581" s="24">
        <f t="shared" ref="BC1581" si="15819">(AR1581*AX1578+AS1581*AW1578+AT1581*AX1581+AU1581*AW1581)</f>
        <v>1.9294528511612672</v>
      </c>
      <c r="BD1581" s="22">
        <f t="shared" ref="BD1581" si="15820">AR1581*AY1578+AT1581*AY1581-AS1581*AZ1578-AU1581*AZ1581</f>
        <v>2.233527649776895</v>
      </c>
      <c r="BE1581" s="23">
        <f t="shared" ref="BE1581" si="15821">(AR1581*AZ1578+AS1581*AY1578+AT1581*AZ1581+AU1581*AY1581)</f>
        <v>0</v>
      </c>
      <c r="BF1581" s="8"/>
      <c r="BG1581" s="15">
        <v>0</v>
      </c>
      <c r="BH1581" s="85">
        <f t="shared" ref="BH1581" si="15822">(1/$BH$8)*SIN($B1578*$BI$8)</f>
        <v>0.33179245039522226</v>
      </c>
      <c r="BI1581" s="25">
        <f t="shared" ref="BI1581" si="15823">COS($BI$8*$B1578)</f>
        <v>9.6041286677166632E-2</v>
      </c>
      <c r="BJ1581" s="37">
        <v>0</v>
      </c>
      <c r="BL1581" s="21">
        <f t="shared" ref="BL1581" si="15824">BB1581*BG1578+BD1581*BG1581-BC1581*BH1578-BE1581*BH1581</f>
        <v>0</v>
      </c>
      <c r="BM1581" s="24">
        <f t="shared" ref="BM1581" si="15825">(BB1581*BH1578+BC1581*BG1578+BD1581*BH1581+BE1581*BG1581)</f>
        <v>0.92637474635341355</v>
      </c>
      <c r="BN1581" s="22">
        <f t="shared" ref="BN1581" si="15826">BB1581*BI1578+BD1581*BI1581-BC1581*BJ1578-BE1581*BJ1581</f>
        <v>-5.5470901353660036</v>
      </c>
      <c r="BO1581" s="23">
        <f t="shared" ref="BO1581" si="15827">(BB1581*BJ1578+BC1581*BI1578+BD1581*BJ1581+BE1581*BI1581)</f>
        <v>0</v>
      </c>
      <c r="BQ1581" s="38">
        <f t="shared" ref="BQ1581" si="15828">(180/PI())*ATAN(-1*(($BL$8*BM1578+BO1578+$BL$8*BM1581+BO1581)/($BL$8*BL1578+BN1578+$BL$8*BL1581+BN1581)))</f>
        <v>-70.430032853606818</v>
      </c>
      <c r="BS1581" s="67">
        <f t="shared" ref="BS1581" si="15829">20*LOG(((($BL$8*BL1578+BN1578-$BL$8*BL1581-BN1581)^2+($BL$8*BM1578+BO1578-$BL$8*BM1581-BO1581)^2)/(($BL$8*BL1578+BN1578+$BL$8*BL1581+BN1581)^2+($BL$8*BM1578+BO1578+$BL$8*BM1581+BO1581)^2))^0.5)</f>
        <v>-1.5866358779140714E-2</v>
      </c>
      <c r="BT1581" s="65"/>
      <c r="BU1581" s="28"/>
      <c r="BV1581" s="28"/>
      <c r="BW1581" s="28"/>
      <c r="BX1581" s="28"/>
    </row>
    <row r="1582" spans="2:76" ht="18.649999999999999" customHeight="1">
      <c r="BS1582" s="32"/>
    </row>
    <row r="1583" spans="2:76" ht="18.649999999999999" customHeight="1" thickBot="1">
      <c r="D1583" s="8"/>
      <c r="E1583" s="8" t="s">
        <v>93</v>
      </c>
      <c r="F1583" s="8"/>
      <c r="G1583" s="8"/>
      <c r="H1583" s="8"/>
      <c r="I1583" s="8"/>
      <c r="J1583" s="8" t="s">
        <v>94</v>
      </c>
      <c r="K1583" s="8"/>
      <c r="L1583" s="8"/>
      <c r="M1583" s="8"/>
      <c r="N1583" s="8"/>
      <c r="O1583" s="8" t="s">
        <v>95</v>
      </c>
      <c r="P1583" s="8"/>
      <c r="Q1583" s="8"/>
      <c r="R1583" s="8"/>
      <c r="S1583" s="8"/>
      <c r="T1583" s="8" t="s">
        <v>96</v>
      </c>
      <c r="U1583" s="8"/>
      <c r="V1583" s="8"/>
      <c r="W1583" s="8"/>
      <c r="X1583" s="8"/>
      <c r="Y1583" s="8" t="s">
        <v>97</v>
      </c>
      <c r="Z1583" s="8"/>
      <c r="AA1583" s="8"/>
      <c r="AB1583" s="8"/>
      <c r="AC1583" s="8"/>
      <c r="AD1583" s="8" t="s">
        <v>98</v>
      </c>
      <c r="AE1583" s="8"/>
      <c r="AF1583" s="8"/>
      <c r="AG1583" s="8"/>
      <c r="AH1583" s="8"/>
      <c r="AI1583" s="8" t="s">
        <v>99</v>
      </c>
      <c r="AJ1583" s="8"/>
      <c r="AK1583" s="8"/>
      <c r="AL1583" s="8"/>
      <c r="AM1583" s="8"/>
      <c r="AN1583" s="8" t="s">
        <v>96</v>
      </c>
      <c r="AO1583" s="8"/>
      <c r="AP1583" s="8"/>
      <c r="AQ1583" s="8"/>
      <c r="AR1583" s="8"/>
      <c r="AS1583" s="8" t="s">
        <v>100</v>
      </c>
      <c r="AT1583" s="8"/>
      <c r="AU1583" s="8"/>
      <c r="AV1583" s="8"/>
      <c r="AW1583" s="8"/>
      <c r="AX1583" s="8" t="s">
        <v>94</v>
      </c>
      <c r="AY1583" s="8"/>
      <c r="AZ1583" s="8"/>
      <c r="BA1583" s="8"/>
      <c r="BB1583" s="8"/>
      <c r="BC1583" s="8" t="s">
        <v>101</v>
      </c>
      <c r="BD1583" s="8"/>
      <c r="BE1583" s="8"/>
      <c r="BF1583" s="8"/>
      <c r="BG1583" s="8"/>
      <c r="BH1583" s="8" t="s">
        <v>96</v>
      </c>
      <c r="BI1583" s="8"/>
      <c r="BJ1583" s="8"/>
      <c r="BK1583" s="8"/>
      <c r="BL1583" s="8"/>
      <c r="BM1583" s="8" t="s">
        <v>102</v>
      </c>
      <c r="BN1583" s="8"/>
      <c r="BO1583" s="8"/>
      <c r="BP1583" s="8"/>
    </row>
    <row r="1584" spans="2:76" ht="18.649999999999999" customHeight="1" thickBot="1">
      <c r="B1584" s="16"/>
      <c r="D1584" s="250" t="s">
        <v>22</v>
      </c>
      <c r="E1584" s="251"/>
      <c r="F1584" s="252" t="s">
        <v>23</v>
      </c>
      <c r="G1584" s="253"/>
      <c r="H1584" s="123"/>
      <c r="I1584" s="242" t="s">
        <v>1</v>
      </c>
      <c r="J1584" s="243"/>
      <c r="K1584" s="244" t="s">
        <v>2</v>
      </c>
      <c r="L1584" s="245"/>
      <c r="M1584" s="123"/>
      <c r="N1584" s="242" t="s">
        <v>43</v>
      </c>
      <c r="O1584" s="243"/>
      <c r="P1584" s="244" t="s">
        <v>44</v>
      </c>
      <c r="Q1584" s="245"/>
      <c r="R1584" s="123"/>
      <c r="S1584" s="242" t="s">
        <v>32</v>
      </c>
      <c r="T1584" s="243"/>
      <c r="U1584" s="244" t="s">
        <v>33</v>
      </c>
      <c r="V1584" s="245"/>
      <c r="W1584" s="123"/>
      <c r="X1584" s="242" t="s">
        <v>45</v>
      </c>
      <c r="Y1584" s="243"/>
      <c r="Z1584" s="244" t="s">
        <v>46</v>
      </c>
      <c r="AA1584" s="245"/>
      <c r="AB1584" s="127"/>
      <c r="AC1584" s="242" t="s">
        <v>62</v>
      </c>
      <c r="AD1584" s="243"/>
      <c r="AE1584" s="244" t="s">
        <v>3</v>
      </c>
      <c r="AF1584" s="245"/>
      <c r="AG1584" s="123"/>
      <c r="AH1584" s="242" t="s">
        <v>76</v>
      </c>
      <c r="AI1584" s="243"/>
      <c r="AJ1584" s="244" t="s">
        <v>77</v>
      </c>
      <c r="AK1584" s="245"/>
      <c r="AL1584" s="127"/>
      <c r="AM1584" s="242" t="s">
        <v>64</v>
      </c>
      <c r="AN1584" s="243"/>
      <c r="AO1584" s="244" t="s">
        <v>65</v>
      </c>
      <c r="AP1584" s="245"/>
      <c r="AQ1584" s="123"/>
      <c r="AR1584" s="242" t="s">
        <v>80</v>
      </c>
      <c r="AS1584" s="243"/>
      <c r="AT1584" s="244" t="s">
        <v>81</v>
      </c>
      <c r="AU1584" s="245"/>
      <c r="AV1584" s="127"/>
      <c r="AW1584" s="242" t="s">
        <v>68</v>
      </c>
      <c r="AX1584" s="243"/>
      <c r="AY1584" s="244" t="s">
        <v>69</v>
      </c>
      <c r="AZ1584" s="245"/>
      <c r="BA1584" s="123"/>
      <c r="BB1584" s="246" t="s">
        <v>84</v>
      </c>
      <c r="BC1584" s="247"/>
      <c r="BD1584" s="248" t="s">
        <v>85</v>
      </c>
      <c r="BE1584" s="249"/>
      <c r="BF1584" s="127"/>
      <c r="BG1584" s="242" t="s">
        <v>72</v>
      </c>
      <c r="BH1584" s="243"/>
      <c r="BI1584" s="244" t="s">
        <v>73</v>
      </c>
      <c r="BJ1584" s="245"/>
      <c r="BK1584" s="123"/>
      <c r="BL1584" s="242" t="s">
        <v>88</v>
      </c>
      <c r="BM1584" s="243"/>
      <c r="BN1584" s="244" t="s">
        <v>89</v>
      </c>
      <c r="BO1584" s="245"/>
      <c r="BP1584" s="123"/>
      <c r="BQ1584" s="19" t="s">
        <v>165</v>
      </c>
      <c r="BS1584" s="63" t="s">
        <v>120</v>
      </c>
      <c r="BT1584" s="4"/>
      <c r="BU1584" s="28"/>
      <c r="BV1584" s="28"/>
      <c r="BW1584" s="28"/>
      <c r="BX1584" s="28"/>
    </row>
    <row r="1585" spans="2:76" ht="18.649999999999999" customHeight="1" thickTop="1" thickBot="1">
      <c r="B1585" s="39">
        <v>4.46</v>
      </c>
      <c r="D1585" s="25">
        <f t="shared" ref="D1585" si="15830">COS($F$8*$B1585)</f>
        <v>8.9475230324690347E-2</v>
      </c>
      <c r="E1585" s="26">
        <v>0</v>
      </c>
      <c r="F1585" s="10">
        <v>0</v>
      </c>
      <c r="G1585" s="85">
        <f t="shared" ref="G1585" si="15831">$E$8*SIN($B1585*$F$8)</f>
        <v>2.9879671431301067</v>
      </c>
      <c r="I1585" s="21">
        <v>1</v>
      </c>
      <c r="J1585" s="24">
        <v>0</v>
      </c>
      <c r="K1585" s="22">
        <v>0</v>
      </c>
      <c r="L1585" s="23">
        <v>0</v>
      </c>
      <c r="N1585" s="21">
        <f t="shared" ref="N1585" si="15832">D1585*I1585+F1585*I1588-E1585*J1585-G1585*J1588</f>
        <v>-1.5889996612851287</v>
      </c>
      <c r="O1585" s="24">
        <f t="shared" ref="O1585" si="15833">(D1585*J1585+E1585*I1585+F1585*J1588+G1585*I1588)</f>
        <v>0</v>
      </c>
      <c r="P1585" s="22">
        <f t="shared" ref="P1585" si="15834">D1585*K1585+F1585*K1588-E1585*L1585-G1585*L1588</f>
        <v>0</v>
      </c>
      <c r="Q1585" s="23">
        <f t="shared" ref="Q1585" si="15835">(D1585*L1585+E1585*K1585+F1585*L1588+G1585*K1588)</f>
        <v>2.9879671431301067</v>
      </c>
      <c r="S1585" s="25">
        <f t="shared" ref="S1585" si="15836">COS($U$8*$B1585)</f>
        <v>-0.84901282204282547</v>
      </c>
      <c r="T1585" s="26">
        <v>0</v>
      </c>
      <c r="U1585" s="10">
        <v>0</v>
      </c>
      <c r="V1585" s="85">
        <f t="shared" ref="V1585" si="15837">$T$8*SIN($B1585*$U$8)</f>
        <v>1.5851167313677246</v>
      </c>
      <c r="X1585" s="21">
        <f t="shared" ref="X1585" si="15838">N1585*S1585+P1585*S1588-O1585*T1585-Q1585*T1588</f>
        <v>0.82282811872471961</v>
      </c>
      <c r="Y1585" s="24">
        <f t="shared" ref="Y1585" si="15839">(N1585*T1585+O1585*S1585+P1585*T1588+Q1585*S1588)</f>
        <v>0</v>
      </c>
      <c r="Z1585" s="22">
        <f t="shared" ref="Z1585" si="15840">N1585*U1585+P1585*U1588-O1585*V1585-Q1585*V1588</f>
        <v>0</v>
      </c>
      <c r="AA1585" s="23">
        <f t="shared" ref="AA1585" si="15841">(N1585*V1585+O1585*U1585+P1585*V1588+Q1585*U1588)</f>
        <v>-5.0555723656008356</v>
      </c>
      <c r="AB1585" s="8"/>
      <c r="AC1585" s="21">
        <v>1</v>
      </c>
      <c r="AD1585" s="24">
        <v>0</v>
      </c>
      <c r="AE1585" s="22">
        <v>0</v>
      </c>
      <c r="AF1585" s="23">
        <v>0</v>
      </c>
      <c r="AH1585" s="21">
        <f t="shared" ref="AH1585" si="15842">X1585*AC1585+Z1585*AC1588-Y1585*AD1585-AA1585*AD1588</f>
        <v>6.1550489266596848</v>
      </c>
      <c r="AI1585" s="24">
        <f t="shared" ref="AI1585" si="15843">(X1585*AD1585+Y1585*AC1585+Z1585*AD1588+AA1585*AC1588)</f>
        <v>0</v>
      </c>
      <c r="AJ1585" s="22">
        <f t="shared" ref="AJ1585" si="15844">X1585*AE1585+Z1585*AE1588-Y1585*AF1585-AA1585*AF1588</f>
        <v>0</v>
      </c>
      <c r="AK1585" s="23">
        <f t="shared" ref="AK1585" si="15845">(X1585*AF1585+Y1585*AE1585+Z1585*AF1588+AA1585*AE1588)</f>
        <v>-5.0555723656008356</v>
      </c>
      <c r="AL1585" s="8"/>
      <c r="AM1585" s="25">
        <f t="shared" ref="AM1585" si="15846">COS($AO$8*$B1585)</f>
        <v>-0.84901282204282547</v>
      </c>
      <c r="AN1585" s="26">
        <v>0</v>
      </c>
      <c r="AO1585" s="10">
        <v>0</v>
      </c>
      <c r="AP1585" s="85">
        <f t="shared" ref="AP1585" si="15847">$AN$8*SIN($B1585*$AO$8)</f>
        <v>1.5851167313677246</v>
      </c>
      <c r="AR1585" s="21">
        <f t="shared" ref="AR1585" si="15848">AH1585*AM1585+AJ1585*AM1588-AI1585*AN1585-AK1585*AN1588</f>
        <v>-4.3353074208845372</v>
      </c>
      <c r="AS1585" s="24">
        <f t="shared" ref="AS1585" si="15849">(AH1585*AN1585+AI1585*AM1585+AJ1585*AN1588+AK1585*AM1588)</f>
        <v>0</v>
      </c>
      <c r="AT1585" s="22">
        <f t="shared" ref="AT1585" si="15850">AH1585*AO1585+AJ1585*AO1588-AI1585*AP1585-AK1585*AP1588</f>
        <v>0</v>
      </c>
      <c r="AU1585" s="23">
        <f t="shared" ref="AU1585" si="15851">(AH1585*AP1585+AI1585*AO1585+AJ1585*AP1588+AK1585*AO1588)</f>
        <v>14.048716797195709</v>
      </c>
      <c r="AV1585" s="8"/>
      <c r="AW1585" s="21">
        <v>1</v>
      </c>
      <c r="AX1585" s="24">
        <v>0</v>
      </c>
      <c r="AY1585" s="22">
        <v>0</v>
      </c>
      <c r="AZ1585" s="23">
        <v>0</v>
      </c>
      <c r="BB1585" s="21">
        <f t="shared" ref="BB1585" si="15852">AR1585*AW1585+AT1585*AW1588-AS1585*AX1585-AU1585*AX1588</f>
        <v>-12.227100494193891</v>
      </c>
      <c r="BC1585" s="24">
        <f t="shared" ref="BC1585" si="15853">(AR1585*AX1585+AS1585*AW1585+AT1585*AX1588+AU1585*AW1588)</f>
        <v>0</v>
      </c>
      <c r="BD1585" s="22">
        <f t="shared" ref="BD1585" si="15854">AR1585*AY1585+AT1585*AY1588-AS1585*AZ1585-AU1585*AZ1588</f>
        <v>0</v>
      </c>
      <c r="BE1585" s="23">
        <f t="shared" ref="BE1585" si="15855">(AR1585*AZ1585+AS1585*AY1585+AT1585*AZ1588+AU1585*AY1588)</f>
        <v>14.048716797195709</v>
      </c>
      <c r="BF1585" s="8"/>
      <c r="BG1585" s="25">
        <f t="shared" ref="BG1585" si="15856">COS($BI$8*$B1585)</f>
        <v>8.9427549064645367E-2</v>
      </c>
      <c r="BH1585" s="26">
        <v>0</v>
      </c>
      <c r="BI1585" s="10">
        <v>0</v>
      </c>
      <c r="BJ1585" s="85">
        <f t="shared" ref="BJ1585" si="15857">$BH$8*SIN($B1585*$BI$8)</f>
        <v>2.9879799900960871</v>
      </c>
      <c r="BL1585" s="21">
        <f t="shared" ref="BL1585" si="15858">BB1585*BG1585+BD1585*BG1588-BC1585*BH1585-BE1585*BH1588</f>
        <v>-5.757582371201492</v>
      </c>
      <c r="BM1585" s="24">
        <f t="shared" ref="BM1585" si="15859">(BB1585*BH1585+BC1585*BG1585+BD1585*BH1588+BE1585*BG1588)</f>
        <v>0</v>
      </c>
      <c r="BN1585" s="22">
        <f t="shared" ref="BN1585" si="15860">BB1585*BI1585+BD1585*BI1588-BC1585*BJ1585-BE1585*BJ1588</f>
        <v>0</v>
      </c>
      <c r="BO1585" s="23">
        <f t="shared" ref="BO1585" si="15861">(BB1585*BJ1585+BC1585*BI1585+BD1585*BJ1588+BE1585*BI1588)</f>
        <v>-35.277989302868797</v>
      </c>
      <c r="BQ1585" s="27">
        <f t="shared" ref="BQ1585" si="15862">20*LOG((2*$BL$8)/(($BL$8*BL1585+BN1585+$BL$8*BL1588+BN1588)^2+($BL$8*BM1585+BO1585+$BL$8*BM1588+BO1588)^2)^0.5)</f>
        <v>-25.164278614440882</v>
      </c>
      <c r="BS1585" s="64">
        <f t="shared" ref="BS1585" si="15863">((BL1585^2+BM1585^2)/(BL1588^2+BM1588^2))^0.5</f>
        <v>6.3170215355559849</v>
      </c>
      <c r="BT1585" s="4"/>
      <c r="BU1585" s="28"/>
      <c r="BV1585" s="28"/>
      <c r="BW1585" s="28"/>
      <c r="BX1585" s="28"/>
    </row>
    <row r="1586" spans="2:76" ht="18.649999999999999" customHeight="1" thickBot="1">
      <c r="D1586" s="25"/>
      <c r="E1586" s="10"/>
      <c r="F1586" s="10"/>
      <c r="G1586" s="31"/>
      <c r="I1586" s="29"/>
      <c r="L1586" s="30"/>
      <c r="N1586" s="29"/>
      <c r="Q1586" s="30"/>
      <c r="S1586" s="29"/>
      <c r="V1586" s="30"/>
      <c r="X1586" s="29"/>
      <c r="AA1586" s="30"/>
      <c r="AC1586" s="29"/>
      <c r="AF1586" s="30"/>
      <c r="AH1586" s="29"/>
      <c r="AK1586" s="30"/>
      <c r="AM1586" s="29"/>
      <c r="AP1586" s="30"/>
      <c r="AR1586" s="29"/>
      <c r="AU1586" s="30"/>
      <c r="AW1586" s="29"/>
      <c r="AZ1586" s="30"/>
      <c r="BB1586" s="29"/>
      <c r="BE1586" s="30"/>
      <c r="BG1586" s="29"/>
      <c r="BJ1586" s="30"/>
      <c r="BL1586" s="29"/>
      <c r="BO1586" s="30"/>
      <c r="BS1586" s="65"/>
      <c r="BT1586" s="65"/>
      <c r="BU1586" s="28"/>
      <c r="BV1586" s="28"/>
      <c r="BW1586" s="28"/>
      <c r="BX1586" s="28"/>
    </row>
    <row r="1587" spans="2:76" ht="18.649999999999999" customHeight="1" thickBot="1">
      <c r="D1587" s="254" t="s">
        <v>24</v>
      </c>
      <c r="E1587" s="255"/>
      <c r="F1587" s="256" t="s">
        <v>25</v>
      </c>
      <c r="G1587" s="257"/>
      <c r="H1587" s="123"/>
      <c r="I1587" s="242" t="s">
        <v>4</v>
      </c>
      <c r="J1587" s="243"/>
      <c r="K1587" s="244" t="s">
        <v>5</v>
      </c>
      <c r="L1587" s="245"/>
      <c r="M1587" s="123"/>
      <c r="N1587" s="242" t="s">
        <v>6</v>
      </c>
      <c r="O1587" s="243"/>
      <c r="P1587" s="244" t="s">
        <v>7</v>
      </c>
      <c r="Q1587" s="245"/>
      <c r="R1587" s="123"/>
      <c r="S1587" s="242" t="s">
        <v>34</v>
      </c>
      <c r="T1587" s="243"/>
      <c r="U1587" s="244" t="s">
        <v>35</v>
      </c>
      <c r="V1587" s="245"/>
      <c r="W1587" s="123"/>
      <c r="X1587" s="242" t="s">
        <v>47</v>
      </c>
      <c r="Y1587" s="243"/>
      <c r="Z1587" s="244" t="s">
        <v>48</v>
      </c>
      <c r="AA1587" s="245"/>
      <c r="AB1587" s="127"/>
      <c r="AC1587" s="242" t="s">
        <v>63</v>
      </c>
      <c r="AD1587" s="243"/>
      <c r="AE1587" s="244" t="s">
        <v>8</v>
      </c>
      <c r="AF1587" s="245"/>
      <c r="AG1587" s="123"/>
      <c r="AH1587" s="242" t="s">
        <v>78</v>
      </c>
      <c r="AI1587" s="243"/>
      <c r="AJ1587" s="244" t="s">
        <v>79</v>
      </c>
      <c r="AK1587" s="245"/>
      <c r="AL1587" s="127"/>
      <c r="AM1587" s="242" t="s">
        <v>67</v>
      </c>
      <c r="AN1587" s="243"/>
      <c r="AO1587" s="244" t="s">
        <v>66</v>
      </c>
      <c r="AP1587" s="245"/>
      <c r="AQ1587" s="123"/>
      <c r="AR1587" s="242" t="s">
        <v>83</v>
      </c>
      <c r="AS1587" s="243"/>
      <c r="AT1587" s="244" t="s">
        <v>82</v>
      </c>
      <c r="AU1587" s="245"/>
      <c r="AV1587" s="127"/>
      <c r="AW1587" s="242" t="s">
        <v>71</v>
      </c>
      <c r="AX1587" s="243"/>
      <c r="AY1587" s="244" t="s">
        <v>70</v>
      </c>
      <c r="AZ1587" s="245"/>
      <c r="BA1587" s="123"/>
      <c r="BB1587" s="124" t="s">
        <v>87</v>
      </c>
      <c r="BC1587" s="125"/>
      <c r="BD1587" s="122" t="s">
        <v>86</v>
      </c>
      <c r="BE1587" s="126"/>
      <c r="BF1587" s="127"/>
      <c r="BG1587" s="242" t="s">
        <v>74</v>
      </c>
      <c r="BH1587" s="243"/>
      <c r="BI1587" s="244" t="s">
        <v>75</v>
      </c>
      <c r="BJ1587" s="245"/>
      <c r="BK1587" s="123"/>
      <c r="BL1587" s="242" t="s">
        <v>91</v>
      </c>
      <c r="BM1587" s="243"/>
      <c r="BN1587" s="244" t="s">
        <v>90</v>
      </c>
      <c r="BO1587" s="245"/>
      <c r="BP1587" s="123"/>
      <c r="BQ1587" s="35" t="s">
        <v>166</v>
      </c>
      <c r="BS1587" s="66" t="s">
        <v>121</v>
      </c>
      <c r="BT1587" s="65"/>
      <c r="BU1587" s="28"/>
      <c r="BV1587" s="28"/>
      <c r="BW1587" s="28"/>
      <c r="BX1587" s="28"/>
    </row>
    <row r="1588" spans="2:76" ht="18.649999999999999" customHeight="1" thickTop="1" thickBot="1">
      <c r="D1588" s="15">
        <v>0</v>
      </c>
      <c r="E1588" s="145">
        <f t="shared" ref="E1588" si="15864">(1/$E$8)*SIN($B1585*$F$8)</f>
        <v>0.33199634923667853</v>
      </c>
      <c r="F1588" s="15">
        <f t="shared" ref="F1588" si="15865">COS($F$8*$B1585)</f>
        <v>8.9475230324690347E-2</v>
      </c>
      <c r="G1588" s="37">
        <v>0</v>
      </c>
      <c r="I1588" s="21">
        <v>0</v>
      </c>
      <c r="J1588" s="24">
        <f t="shared" ref="J1588" si="15866">(TAN($K$8*$B1585))/$J$8</f>
        <v>0.56174476197602963</v>
      </c>
      <c r="K1588" s="22">
        <v>1</v>
      </c>
      <c r="L1588" s="23">
        <v>0</v>
      </c>
      <c r="N1588" s="21">
        <f t="shared" ref="N1588" si="15867">D1588*I1585+F1588*I1588-E1588*J1585-G1588*J1588</f>
        <v>0</v>
      </c>
      <c r="O1588" s="24">
        <f t="shared" ref="O1588" si="15868">(D1588*J1585+E1588*I1585+F1588*J1588+G1588*I1588)</f>
        <v>0.38225859119817213</v>
      </c>
      <c r="P1588" s="22">
        <f t="shared" ref="P1588" si="15869">D1588*K1585+F1588*K1588-E1588*L1585-G1588*L1588</f>
        <v>8.9475230324690347E-2</v>
      </c>
      <c r="Q1588" s="23">
        <f t="shared" ref="Q1588" si="15870">(D1588*L1585+E1588*K1585+F1588*L1588+G1588*K1588)</f>
        <v>0</v>
      </c>
      <c r="S1588" s="15">
        <v>0</v>
      </c>
      <c r="T1588" s="145">
        <f t="shared" ref="T1588" si="15871">(1/$T$8)*SIN($B1585*$U$8)</f>
        <v>0.17612408126308049</v>
      </c>
      <c r="U1588" s="15">
        <f t="shared" ref="U1588" si="15872">COS($U$8*$B1585)</f>
        <v>-0.84901282204282547</v>
      </c>
      <c r="V1588" s="37">
        <v>0</v>
      </c>
      <c r="X1588" s="21">
        <f t="shared" ref="X1588" si="15873">N1588*S1585+P1588*S1588-O1588*T1585-Q1588*T1588</f>
        <v>0</v>
      </c>
      <c r="Y1588" s="24">
        <f t="shared" ref="Y1588" si="15874">(N1588*T1585+O1588*S1585+P1588*T1588+Q1588*S1588)</f>
        <v>-0.30878370252653625</v>
      </c>
      <c r="Z1588" s="22">
        <f t="shared" ref="Z1588" si="15875">N1588*U1585+P1588*U1588-O1588*V1585-Q1588*V1588</f>
        <v>-0.68189010641817505</v>
      </c>
      <c r="AA1588" s="23">
        <f t="shared" ref="AA1588" si="15876">(N1588*V1585+O1588*U1585+P1588*V1588+Q1588*U1588)</f>
        <v>0</v>
      </c>
      <c r="AB1588" s="8"/>
      <c r="AC1588" s="21">
        <v>0</v>
      </c>
      <c r="AD1588" s="24">
        <f t="shared" ref="AD1588" si="15877">(TAN($AE$8*$B1585))/$AD$8</f>
        <v>1.0547214879598013</v>
      </c>
      <c r="AE1588" s="22">
        <v>1</v>
      </c>
      <c r="AF1588" s="23">
        <v>0</v>
      </c>
      <c r="AH1588" s="21">
        <f t="shared" ref="AH1588" si="15878">X1588*AC1585+Z1588*AC1588-Y1588*AD1585-AA1588*AD1588</f>
        <v>0</v>
      </c>
      <c r="AI1588" s="24">
        <f t="shared" ref="AI1588" si="15879">(X1588*AD1585+Y1588*AC1585+Z1588*AD1588+AA1588*AC1588)</f>
        <v>-1.0279878501929811</v>
      </c>
      <c r="AJ1588" s="22">
        <f t="shared" ref="AJ1588" si="15880">X1588*AE1585+Z1588*AE1588-Y1588*AF1585-AA1588*AF1588</f>
        <v>-0.68189010641817505</v>
      </c>
      <c r="AK1588" s="23">
        <f t="shared" ref="AK1588" si="15881">(X1588*AF1585+Y1588*AE1585+Z1588*AF1588+AA1588*AE1588)</f>
        <v>0</v>
      </c>
      <c r="AL1588" s="8"/>
      <c r="AM1588" s="15">
        <v>0</v>
      </c>
      <c r="AN1588" s="85">
        <f t="shared" ref="AN1588" si="15882">(1/$AN$8)*SIN($B1585*$AO$8)</f>
        <v>0.17612408126308049</v>
      </c>
      <c r="AO1588" s="25">
        <f t="shared" ref="AO1588" si="15883">COS($AO$8*$B1585)</f>
        <v>-0.84901282204282547</v>
      </c>
      <c r="AP1588" s="37">
        <v>0</v>
      </c>
      <c r="AR1588" s="21">
        <f t="shared" ref="AR1588" si="15884">AH1588*AM1585+AJ1588*AM1588-AI1588*AN1585-AK1588*AN1588</f>
        <v>0</v>
      </c>
      <c r="AS1588" s="24">
        <f t="shared" ref="AS1588" si="15885">(AH1588*AN1585+AI1588*AM1585+AJ1588*AN1588+AK1588*AM1588)</f>
        <v>0.75267759720279492</v>
      </c>
      <c r="AT1588" s="22">
        <f t="shared" ref="AT1588" si="15886">AH1588*AO1585+AJ1588*AO1588-AI1588*AP1585-AK1588*AP1588</f>
        <v>2.2084141845568097</v>
      </c>
      <c r="AU1588" s="23">
        <f t="shared" ref="AU1588" si="15887">(AH1588*AP1585+AI1588*AO1585+AJ1588*AP1588+AK1588*AO1588)</f>
        <v>0</v>
      </c>
      <c r="AV1588" s="8"/>
      <c r="AW1588" s="21">
        <v>0</v>
      </c>
      <c r="AX1588" s="24">
        <f t="shared" ref="AX1588" si="15888">(TAN($AY$8*$B1585))/$AX$8</f>
        <v>0.56174476197602963</v>
      </c>
      <c r="AY1588" s="22">
        <v>1</v>
      </c>
      <c r="AZ1588" s="23">
        <v>0</v>
      </c>
      <c r="BB1588" s="21">
        <f t="shared" ref="BB1588" si="15889">AR1588*AW1585+AT1588*AW1588-AS1588*AX1585-AU1588*AX1588</f>
        <v>0</v>
      </c>
      <c r="BC1588" s="24">
        <f t="shared" ref="BC1588" si="15890">(AR1588*AX1585+AS1588*AW1585+AT1588*AX1588+AU1588*AW1588)</f>
        <v>1.9932426976511475</v>
      </c>
      <c r="BD1588" s="22">
        <f t="shared" ref="BD1588" si="15891">AR1588*AY1585+AT1588*AY1588-AS1588*AZ1585-AU1588*AZ1588</f>
        <v>2.2084141845568097</v>
      </c>
      <c r="BE1588" s="23">
        <f t="shared" ref="BE1588" si="15892">(AR1588*AZ1585+AS1588*AY1585+AT1588*AZ1588+AU1588*AY1588)</f>
        <v>0</v>
      </c>
      <c r="BF1588" s="8"/>
      <c r="BG1588" s="15">
        <v>0</v>
      </c>
      <c r="BH1588" s="85">
        <f t="shared" ref="BH1588" si="15893">(1/$BH$8)*SIN($B1585*$BI$8)</f>
        <v>0.33199777667734298</v>
      </c>
      <c r="BI1588" s="25">
        <f t="shared" ref="BI1588" si="15894">COS($BI$8*$B1585)</f>
        <v>8.9427549064645367E-2</v>
      </c>
      <c r="BJ1588" s="37">
        <v>0</v>
      </c>
      <c r="BL1588" s="21">
        <f t="shared" ref="BL1588" si="15895">BB1588*BG1585+BD1588*BG1588-BC1588*BH1585-BE1588*BH1588</f>
        <v>0</v>
      </c>
      <c r="BM1588" s="24">
        <f t="shared" ref="BM1588" si="15896">(BB1588*BH1585+BC1588*BG1585+BD1588*BH1588+BE1588*BG1588)</f>
        <v>0.91143940839751236</v>
      </c>
      <c r="BN1588" s="22">
        <f t="shared" ref="BN1588" si="15897">BB1588*BI1585+BD1588*BI1588-BC1588*BJ1585-BE1588*BJ1588</f>
        <v>-5.758276228142261</v>
      </c>
      <c r="BO1588" s="23">
        <f t="shared" ref="BO1588" si="15898">(BB1588*BJ1585+BC1588*BI1585+BD1588*BJ1588+BE1588*BI1588)</f>
        <v>0</v>
      </c>
      <c r="BQ1588" s="38">
        <f t="shared" ref="BQ1588" si="15899">(180/PI())*ATAN(-1*(($BL$8*BM1585+BO1585+$BL$8*BM1588+BO1588)/($BL$8*BL1585+BN1585+$BL$8*BL1588+BN1588)))</f>
        <v>-71.474557213500233</v>
      </c>
      <c r="BS1588" s="67">
        <f t="shared" ref="BS1588" si="15900">20*LOG(((($BL$8*BL1585+BN1585-$BL$8*BL1588-BN1588)^2+($BL$8*BM1585+BO1585-$BL$8*BM1588-BO1588)^2)/(($BL$8*BL1585+BN1585+$BL$8*BL1588+BN1588)^2+($BL$8*BM1585+BO1585+$BL$8*BM1588+BO1588)^2))^0.5)</f>
        <v>-1.3243978910546819E-2</v>
      </c>
      <c r="BT1588" s="65"/>
      <c r="BU1588" s="28"/>
      <c r="BV1588" s="28"/>
      <c r="BW1588" s="28"/>
      <c r="BX1588" s="28"/>
    </row>
    <row r="1589" spans="2:76" ht="18.649999999999999" customHeight="1">
      <c r="BS1589" s="32"/>
    </row>
    <row r="1590" spans="2:76" ht="18.649999999999999" customHeight="1" thickBot="1">
      <c r="D1590" s="8"/>
      <c r="E1590" s="8" t="s">
        <v>93</v>
      </c>
      <c r="F1590" s="8"/>
      <c r="G1590" s="8"/>
      <c r="H1590" s="8"/>
      <c r="I1590" s="8"/>
      <c r="J1590" s="8" t="s">
        <v>94</v>
      </c>
      <c r="K1590" s="8"/>
      <c r="L1590" s="8"/>
      <c r="M1590" s="8"/>
      <c r="N1590" s="8"/>
      <c r="O1590" s="8" t="s">
        <v>95</v>
      </c>
      <c r="P1590" s="8"/>
      <c r="Q1590" s="8"/>
      <c r="R1590" s="8"/>
      <c r="S1590" s="8"/>
      <c r="T1590" s="8" t="s">
        <v>96</v>
      </c>
      <c r="U1590" s="8"/>
      <c r="V1590" s="8"/>
      <c r="W1590" s="8"/>
      <c r="X1590" s="8"/>
      <c r="Y1590" s="8" t="s">
        <v>97</v>
      </c>
      <c r="Z1590" s="8"/>
      <c r="AA1590" s="8"/>
      <c r="AB1590" s="8"/>
      <c r="AC1590" s="8"/>
      <c r="AD1590" s="8" t="s">
        <v>98</v>
      </c>
      <c r="AE1590" s="8"/>
      <c r="AF1590" s="8"/>
      <c r="AG1590" s="8"/>
      <c r="AH1590" s="8"/>
      <c r="AI1590" s="8" t="s">
        <v>99</v>
      </c>
      <c r="AJ1590" s="8"/>
      <c r="AK1590" s="8"/>
      <c r="AL1590" s="8"/>
      <c r="AM1590" s="8"/>
      <c r="AN1590" s="8" t="s">
        <v>96</v>
      </c>
      <c r="AO1590" s="8"/>
      <c r="AP1590" s="8"/>
      <c r="AQ1590" s="8"/>
      <c r="AR1590" s="8"/>
      <c r="AS1590" s="8" t="s">
        <v>100</v>
      </c>
      <c r="AT1590" s="8"/>
      <c r="AU1590" s="8"/>
      <c r="AV1590" s="8"/>
      <c r="AW1590" s="8"/>
      <c r="AX1590" s="8" t="s">
        <v>94</v>
      </c>
      <c r="AY1590" s="8"/>
      <c r="AZ1590" s="8"/>
      <c r="BA1590" s="8"/>
      <c r="BB1590" s="8"/>
      <c r="BC1590" s="8" t="s">
        <v>101</v>
      </c>
      <c r="BD1590" s="8"/>
      <c r="BE1590" s="8"/>
      <c r="BF1590" s="8"/>
      <c r="BG1590" s="8"/>
      <c r="BH1590" s="8" t="s">
        <v>96</v>
      </c>
      <c r="BI1590" s="8"/>
      <c r="BJ1590" s="8"/>
      <c r="BK1590" s="8"/>
      <c r="BL1590" s="8"/>
      <c r="BM1590" s="8" t="s">
        <v>102</v>
      </c>
      <c r="BN1590" s="8"/>
      <c r="BO1590" s="8"/>
      <c r="BP1590" s="8"/>
    </row>
    <row r="1591" spans="2:76" ht="18.649999999999999" customHeight="1" thickBot="1">
      <c r="B1591" s="16"/>
      <c r="D1591" s="250" t="s">
        <v>22</v>
      </c>
      <c r="E1591" s="251"/>
      <c r="F1591" s="252" t="s">
        <v>23</v>
      </c>
      <c r="G1591" s="253"/>
      <c r="H1591" s="123"/>
      <c r="I1591" s="242" t="s">
        <v>1</v>
      </c>
      <c r="J1591" s="243"/>
      <c r="K1591" s="244" t="s">
        <v>2</v>
      </c>
      <c r="L1591" s="245"/>
      <c r="M1591" s="123"/>
      <c r="N1591" s="242" t="s">
        <v>43</v>
      </c>
      <c r="O1591" s="243"/>
      <c r="P1591" s="244" t="s">
        <v>44</v>
      </c>
      <c r="Q1591" s="245"/>
      <c r="R1591" s="123"/>
      <c r="S1591" s="242" t="s">
        <v>32</v>
      </c>
      <c r="T1591" s="243"/>
      <c r="U1591" s="244" t="s">
        <v>33</v>
      </c>
      <c r="V1591" s="245"/>
      <c r="W1591" s="123"/>
      <c r="X1591" s="242" t="s">
        <v>45</v>
      </c>
      <c r="Y1591" s="243"/>
      <c r="Z1591" s="244" t="s">
        <v>46</v>
      </c>
      <c r="AA1591" s="245"/>
      <c r="AB1591" s="127"/>
      <c r="AC1591" s="242" t="s">
        <v>62</v>
      </c>
      <c r="AD1591" s="243"/>
      <c r="AE1591" s="244" t="s">
        <v>3</v>
      </c>
      <c r="AF1591" s="245"/>
      <c r="AG1591" s="123"/>
      <c r="AH1591" s="242" t="s">
        <v>76</v>
      </c>
      <c r="AI1591" s="243"/>
      <c r="AJ1591" s="244" t="s">
        <v>77</v>
      </c>
      <c r="AK1591" s="245"/>
      <c r="AL1591" s="127"/>
      <c r="AM1591" s="242" t="s">
        <v>64</v>
      </c>
      <c r="AN1591" s="243"/>
      <c r="AO1591" s="244" t="s">
        <v>65</v>
      </c>
      <c r="AP1591" s="245"/>
      <c r="AQ1591" s="123"/>
      <c r="AR1591" s="242" t="s">
        <v>80</v>
      </c>
      <c r="AS1591" s="243"/>
      <c r="AT1591" s="244" t="s">
        <v>81</v>
      </c>
      <c r="AU1591" s="245"/>
      <c r="AV1591" s="127"/>
      <c r="AW1591" s="242" t="s">
        <v>68</v>
      </c>
      <c r="AX1591" s="243"/>
      <c r="AY1591" s="244" t="s">
        <v>69</v>
      </c>
      <c r="AZ1591" s="245"/>
      <c r="BA1591" s="123"/>
      <c r="BB1591" s="246" t="s">
        <v>84</v>
      </c>
      <c r="BC1591" s="247"/>
      <c r="BD1591" s="248" t="s">
        <v>85</v>
      </c>
      <c r="BE1591" s="249"/>
      <c r="BF1591" s="127"/>
      <c r="BG1591" s="242" t="s">
        <v>72</v>
      </c>
      <c r="BH1591" s="243"/>
      <c r="BI1591" s="244" t="s">
        <v>73</v>
      </c>
      <c r="BJ1591" s="245"/>
      <c r="BK1591" s="123"/>
      <c r="BL1591" s="242" t="s">
        <v>88</v>
      </c>
      <c r="BM1591" s="243"/>
      <c r="BN1591" s="244" t="s">
        <v>89</v>
      </c>
      <c r="BO1591" s="245"/>
      <c r="BP1591" s="123"/>
      <c r="BQ1591" s="19" t="s">
        <v>165</v>
      </c>
      <c r="BS1591" s="63" t="s">
        <v>120</v>
      </c>
      <c r="BT1591" s="4"/>
      <c r="BU1591" s="28"/>
      <c r="BV1591" s="28"/>
      <c r="BW1591" s="28"/>
      <c r="BX1591" s="28"/>
    </row>
    <row r="1592" spans="2:76" ht="18.649999999999999" customHeight="1" thickTop="1" thickBot="1">
      <c r="B1592" s="39">
        <v>4.4800000000000004</v>
      </c>
      <c r="D1592" s="25">
        <f t="shared" ref="D1592" si="15901">COS($F$8*$B1592)</f>
        <v>8.2857788415705846E-2</v>
      </c>
      <c r="E1592" s="26">
        <v>0</v>
      </c>
      <c r="F1592" s="10">
        <v>0</v>
      </c>
      <c r="G1592" s="85">
        <f t="shared" ref="G1592" si="15902">$E$8*SIN($B1592*$F$8)</f>
        <v>2.9896841442014779</v>
      </c>
      <c r="I1592" s="21">
        <v>1</v>
      </c>
      <c r="J1592" s="24">
        <v>0</v>
      </c>
      <c r="K1592" s="22">
        <v>0</v>
      </c>
      <c r="L1592" s="23">
        <v>0</v>
      </c>
      <c r="N1592" s="21">
        <f t="shared" ref="N1592" si="15903">D1592*I1592+F1592*I1595-E1592*J1592-G1592*J1595</f>
        <v>-1.6748305997306847</v>
      </c>
      <c r="O1592" s="24">
        <f t="shared" ref="O1592" si="15904">(D1592*J1592+E1592*I1592+F1592*J1595+G1592*I1595)</f>
        <v>0</v>
      </c>
      <c r="P1592" s="22">
        <f t="shared" ref="P1592" si="15905">D1592*K1592+F1592*K1595-E1592*L1592-G1592*L1595</f>
        <v>0</v>
      </c>
      <c r="Q1592" s="23">
        <f t="shared" ref="Q1592" si="15906">(D1592*L1592+E1592*K1592+F1592*L1595+G1592*K1595)</f>
        <v>2.9896841442014779</v>
      </c>
      <c r="S1592" s="25">
        <f t="shared" ref="S1592" si="15907">COS($U$8*$B1592)</f>
        <v>-0.85508028836925654</v>
      </c>
      <c r="T1592" s="26">
        <v>0</v>
      </c>
      <c r="U1592" s="10">
        <v>0</v>
      </c>
      <c r="V1592" s="85">
        <f t="shared" ref="V1592" si="15908">$T$8*SIN($B1592*$U$8)</f>
        <v>1.5554868382539087</v>
      </c>
      <c r="X1592" s="21">
        <f t="shared" ref="X1592" si="15909">N1592*S1592+P1592*S1595-O1592*T1592-Q1592*T1595</f>
        <v>0.91540192809383558</v>
      </c>
      <c r="Y1592" s="24">
        <f t="shared" ref="Y1592" si="15910">(N1592*T1592+O1592*S1592+P1592*T1595+Q1592*S1595)</f>
        <v>0</v>
      </c>
      <c r="Z1592" s="22">
        <f t="shared" ref="Z1592" si="15911">N1592*U1592+P1592*U1595-O1592*V1592-Q1592*V1595</f>
        <v>0</v>
      </c>
      <c r="AA1592" s="23">
        <f t="shared" ref="AA1592" si="15912">(N1592*V1592+O1592*U1592+P1592*V1595+Q1592*U1595)</f>
        <v>-5.1615969343427741</v>
      </c>
      <c r="AB1592" s="8"/>
      <c r="AC1592" s="21">
        <v>1</v>
      </c>
      <c r="AD1592" s="24">
        <v>0</v>
      </c>
      <c r="AE1592" s="22">
        <v>0</v>
      </c>
      <c r="AF1592" s="23">
        <v>0</v>
      </c>
      <c r="AH1592" s="21">
        <f t="shared" ref="AH1592" si="15913">X1592*AC1592+Z1592*AC1595-Y1592*AD1592-AA1592*AD1595</f>
        <v>6.5549083931101322</v>
      </c>
      <c r="AI1592" s="24">
        <f t="shared" ref="AI1592" si="15914">(X1592*AD1592+Y1592*AC1592+Z1592*AD1595+AA1592*AC1595)</f>
        <v>0</v>
      </c>
      <c r="AJ1592" s="22">
        <f t="shared" ref="AJ1592" si="15915">X1592*AE1592+Z1592*AE1595-Y1592*AF1592-AA1592*AF1595</f>
        <v>0</v>
      </c>
      <c r="AK1592" s="23">
        <f t="shared" ref="AK1592" si="15916">(X1592*AF1592+Y1592*AE1592+Z1592*AF1595+AA1592*AE1595)</f>
        <v>-5.1615969343427741</v>
      </c>
      <c r="AL1592" s="8"/>
      <c r="AM1592" s="25">
        <f t="shared" ref="AM1592" si="15917">COS($AO$8*$B1592)</f>
        <v>-0.85508028836925654</v>
      </c>
      <c r="AN1592" s="26">
        <v>0</v>
      </c>
      <c r="AO1592" s="10">
        <v>0</v>
      </c>
      <c r="AP1592" s="85">
        <f t="shared" ref="AP1592" si="15918">$AN$8*SIN($B1592*$AO$8)</f>
        <v>1.5554868382539087</v>
      </c>
      <c r="AR1592" s="21">
        <f t="shared" ref="AR1592" si="15919">AH1592*AM1592+AJ1592*AM1595-AI1592*AN1592-AK1592*AN1595</f>
        <v>-4.712884503932238</v>
      </c>
      <c r="AS1592" s="24">
        <f t="shared" ref="AS1592" si="15920">(AH1592*AN1592+AI1592*AM1592+AJ1592*AN1595+AK1592*AM1595)</f>
        <v>0</v>
      </c>
      <c r="AT1592" s="22">
        <f t="shared" ref="AT1592" si="15921">AH1592*AO1592+AJ1592*AO1595-AI1592*AP1592-AK1592*AP1595</f>
        <v>0</v>
      </c>
      <c r="AU1592" s="23">
        <f t="shared" ref="AU1592" si="15922">(AH1592*AP1592+AI1592*AO1592+AJ1592*AP1595+AK1592*AO1595)</f>
        <v>14.609653526506579</v>
      </c>
      <c r="AV1592" s="8"/>
      <c r="AW1592" s="21">
        <v>1</v>
      </c>
      <c r="AX1592" s="24">
        <v>0</v>
      </c>
      <c r="AY1592" s="22">
        <v>0</v>
      </c>
      <c r="AZ1592" s="23">
        <v>0</v>
      </c>
      <c r="BB1592" s="21">
        <f t="shared" ref="BB1592" si="15923">AR1592*AW1592+AT1592*AW1595-AS1592*AX1592-AU1592*AX1595</f>
        <v>-13.302159196440368</v>
      </c>
      <c r="BC1592" s="24">
        <f t="shared" ref="BC1592" si="15924">(AR1592*AX1592+AS1592*AW1592+AT1592*AX1595+AU1592*AW1595)</f>
        <v>0</v>
      </c>
      <c r="BD1592" s="22">
        <f t="shared" ref="BD1592" si="15925">AR1592*AY1592+AT1592*AY1595-AS1592*AZ1592-AU1592*AZ1595</f>
        <v>0</v>
      </c>
      <c r="BE1592" s="23">
        <f t="shared" ref="BE1592" si="15926">(AR1592*AZ1592+AS1592*AY1592+AT1592*AZ1595+AU1592*AY1595)</f>
        <v>14.609653526506579</v>
      </c>
      <c r="BF1592" s="8"/>
      <c r="BG1592" s="25">
        <f t="shared" ref="BG1592" si="15927">COS($BI$8*$B1592)</f>
        <v>8.2809865823242734E-2</v>
      </c>
      <c r="BH1592" s="26">
        <v>0</v>
      </c>
      <c r="BI1592" s="10">
        <v>0</v>
      </c>
      <c r="BJ1592" s="85">
        <f t="shared" ref="BJ1592" si="15928">$BH$8*SIN($B1592*$BI$8)</f>
        <v>2.9896960941040529</v>
      </c>
      <c r="BL1592" s="21">
        <f t="shared" ref="BL1592" si="15929">BB1592*BG1592+BD1592*BG1595-BC1592*BH1592-BE1592*BH1595</f>
        <v>-5.9547082498177764</v>
      </c>
      <c r="BM1592" s="24">
        <f t="shared" ref="BM1592" si="15930">(BB1592*BH1592+BC1592*BG1592+BD1592*BH1595+BE1592*BG1595)</f>
        <v>0</v>
      </c>
      <c r="BN1592" s="22">
        <f t="shared" ref="BN1592" si="15931">BB1592*BI1592+BD1592*BI1595-BC1592*BJ1592-BE1592*BJ1595</f>
        <v>0</v>
      </c>
      <c r="BO1592" s="23">
        <f t="shared" ref="BO1592" si="15932">(BB1592*BJ1592+BC1592*BI1592+BD1592*BJ1595+BE1592*BI1595)</f>
        <v>-38.559589944493993</v>
      </c>
      <c r="BQ1592" s="27">
        <f t="shared" ref="BQ1592" si="15933">20*LOG((2*$BL$8)/(($BL$8*BL1592+BN1592+$BL$8*BL1595+BN1595)^2+($BL$8*BM1592+BO1592+$BL$8*BM1595+BO1595)^2)^0.5)</f>
        <v>-25.912223665974444</v>
      </c>
      <c r="BS1592" s="64">
        <f t="shared" ref="BS1592" si="15934">((BL1592^2+BM1592^2)/(BL1595^2+BM1595^2))^0.5</f>
        <v>6.6625400435370752</v>
      </c>
      <c r="BT1592" s="4"/>
      <c r="BU1592" s="28"/>
      <c r="BV1592" s="28"/>
      <c r="BW1592" s="28"/>
      <c r="BX1592" s="28"/>
    </row>
    <row r="1593" spans="2:76" ht="18.649999999999999" customHeight="1" thickBot="1">
      <c r="D1593" s="25"/>
      <c r="E1593" s="10"/>
      <c r="F1593" s="10"/>
      <c r="G1593" s="31"/>
      <c r="I1593" s="29"/>
      <c r="L1593" s="30"/>
      <c r="N1593" s="29"/>
      <c r="Q1593" s="30"/>
      <c r="S1593" s="29"/>
      <c r="V1593" s="30"/>
      <c r="X1593" s="29"/>
      <c r="AA1593" s="30"/>
      <c r="AC1593" s="29"/>
      <c r="AF1593" s="30"/>
      <c r="AH1593" s="29"/>
      <c r="AK1593" s="30"/>
      <c r="AM1593" s="29"/>
      <c r="AP1593" s="30"/>
      <c r="AR1593" s="29"/>
      <c r="AU1593" s="30"/>
      <c r="AW1593" s="29"/>
      <c r="AZ1593" s="30"/>
      <c r="BB1593" s="29"/>
      <c r="BE1593" s="30"/>
      <c r="BG1593" s="29"/>
      <c r="BJ1593" s="30"/>
      <c r="BL1593" s="29"/>
      <c r="BO1593" s="30"/>
      <c r="BS1593" s="65"/>
      <c r="BT1593" s="65"/>
      <c r="BU1593" s="28"/>
      <c r="BV1593" s="28"/>
      <c r="BW1593" s="28"/>
      <c r="BX1593" s="28"/>
    </row>
    <row r="1594" spans="2:76" ht="18.649999999999999" customHeight="1" thickBot="1">
      <c r="D1594" s="254" t="s">
        <v>24</v>
      </c>
      <c r="E1594" s="255"/>
      <c r="F1594" s="256" t="s">
        <v>25</v>
      </c>
      <c r="G1594" s="257"/>
      <c r="H1594" s="123"/>
      <c r="I1594" s="242" t="s">
        <v>4</v>
      </c>
      <c r="J1594" s="243"/>
      <c r="K1594" s="244" t="s">
        <v>5</v>
      </c>
      <c r="L1594" s="245"/>
      <c r="M1594" s="123"/>
      <c r="N1594" s="242" t="s">
        <v>6</v>
      </c>
      <c r="O1594" s="243"/>
      <c r="P1594" s="244" t="s">
        <v>7</v>
      </c>
      <c r="Q1594" s="245"/>
      <c r="R1594" s="123"/>
      <c r="S1594" s="242" t="s">
        <v>34</v>
      </c>
      <c r="T1594" s="243"/>
      <c r="U1594" s="244" t="s">
        <v>35</v>
      </c>
      <c r="V1594" s="245"/>
      <c r="W1594" s="123"/>
      <c r="X1594" s="242" t="s">
        <v>47</v>
      </c>
      <c r="Y1594" s="243"/>
      <c r="Z1594" s="244" t="s">
        <v>48</v>
      </c>
      <c r="AA1594" s="245"/>
      <c r="AB1594" s="127"/>
      <c r="AC1594" s="242" t="s">
        <v>63</v>
      </c>
      <c r="AD1594" s="243"/>
      <c r="AE1594" s="244" t="s">
        <v>8</v>
      </c>
      <c r="AF1594" s="245"/>
      <c r="AG1594" s="123"/>
      <c r="AH1594" s="242" t="s">
        <v>78</v>
      </c>
      <c r="AI1594" s="243"/>
      <c r="AJ1594" s="244" t="s">
        <v>79</v>
      </c>
      <c r="AK1594" s="245"/>
      <c r="AL1594" s="127"/>
      <c r="AM1594" s="242" t="s">
        <v>67</v>
      </c>
      <c r="AN1594" s="243"/>
      <c r="AO1594" s="244" t="s">
        <v>66</v>
      </c>
      <c r="AP1594" s="245"/>
      <c r="AQ1594" s="123"/>
      <c r="AR1594" s="242" t="s">
        <v>83</v>
      </c>
      <c r="AS1594" s="243"/>
      <c r="AT1594" s="244" t="s">
        <v>82</v>
      </c>
      <c r="AU1594" s="245"/>
      <c r="AV1594" s="127"/>
      <c r="AW1594" s="242" t="s">
        <v>71</v>
      </c>
      <c r="AX1594" s="243"/>
      <c r="AY1594" s="244" t="s">
        <v>70</v>
      </c>
      <c r="AZ1594" s="245"/>
      <c r="BA1594" s="123"/>
      <c r="BB1594" s="124" t="s">
        <v>87</v>
      </c>
      <c r="BC1594" s="125"/>
      <c r="BD1594" s="122" t="s">
        <v>86</v>
      </c>
      <c r="BE1594" s="126"/>
      <c r="BF1594" s="127"/>
      <c r="BG1594" s="242" t="s">
        <v>74</v>
      </c>
      <c r="BH1594" s="243"/>
      <c r="BI1594" s="244" t="s">
        <v>75</v>
      </c>
      <c r="BJ1594" s="245"/>
      <c r="BK1594" s="123"/>
      <c r="BL1594" s="242" t="s">
        <v>91</v>
      </c>
      <c r="BM1594" s="243"/>
      <c r="BN1594" s="244" t="s">
        <v>90</v>
      </c>
      <c r="BO1594" s="245"/>
      <c r="BP1594" s="123"/>
      <c r="BQ1594" s="35" t="s">
        <v>166</v>
      </c>
      <c r="BS1594" s="66" t="s">
        <v>121</v>
      </c>
      <c r="BT1594" s="65"/>
      <c r="BU1594" s="28"/>
      <c r="BV1594" s="28"/>
      <c r="BW1594" s="28"/>
      <c r="BX1594" s="28"/>
    </row>
    <row r="1595" spans="2:76" ht="18.649999999999999" customHeight="1" thickTop="1" thickBot="1">
      <c r="D1595" s="15">
        <v>0</v>
      </c>
      <c r="E1595" s="145">
        <f t="shared" ref="E1595" si="15935">(1/$E$8)*SIN($B1592*$F$8)</f>
        <v>0.33218712713349752</v>
      </c>
      <c r="F1595" s="15">
        <f t="shared" ref="F1595" si="15936">COS($F$8*$B1592)</f>
        <v>8.2857788415705846E-2</v>
      </c>
      <c r="G1595" s="37">
        <v>0</v>
      </c>
      <c r="I1595" s="21">
        <v>0</v>
      </c>
      <c r="J1595" s="24">
        <f t="shared" ref="J1595" si="15937">(TAN($K$8*$B1592))/$J$8</f>
        <v>0.58791775430707105</v>
      </c>
      <c r="K1595" s="22">
        <v>1</v>
      </c>
      <c r="L1595" s="23">
        <v>0</v>
      </c>
      <c r="N1595" s="21">
        <f t="shared" ref="N1595" si="15938">D1595*I1592+F1595*I1595-E1595*J1592-G1595*J1595</f>
        <v>0</v>
      </c>
      <c r="O1595" s="24">
        <f t="shared" ref="O1595" si="15939">(D1595*J1592+E1595*I1592+F1595*J1595+G1595*I1595)</f>
        <v>0.38090069202570975</v>
      </c>
      <c r="P1595" s="22">
        <f t="shared" ref="P1595" si="15940">D1595*K1592+F1595*K1595-E1595*L1592-G1595*L1595</f>
        <v>8.2857788415705846E-2</v>
      </c>
      <c r="Q1595" s="23">
        <f t="shared" ref="Q1595" si="15941">(D1595*L1592+E1595*K1592+F1595*L1595+G1595*K1595)</f>
        <v>0</v>
      </c>
      <c r="S1595" s="15">
        <v>0</v>
      </c>
      <c r="T1595" s="145">
        <f t="shared" ref="T1595" si="15942">(1/$T$8)*SIN($B1592*$U$8)</f>
        <v>0.17283187091710095</v>
      </c>
      <c r="U1595" s="15">
        <f t="shared" ref="U1595" si="15943">COS($U$8*$B1592)</f>
        <v>-0.85508028836925654</v>
      </c>
      <c r="V1595" s="37">
        <v>0</v>
      </c>
      <c r="X1595" s="21">
        <f t="shared" ref="X1595" si="15944">N1595*S1592+P1595*S1595-O1595*T1592-Q1595*T1595</f>
        <v>0</v>
      </c>
      <c r="Y1595" s="24">
        <f t="shared" ref="Y1595" si="15945">(N1595*T1592+O1595*S1592+P1595*T1595+Q1595*S1595)</f>
        <v>-0.31138020698545354</v>
      </c>
      <c r="Z1595" s="22">
        <f t="shared" ref="Z1595" si="15946">N1595*U1592+P1595*U1595-O1595*V1592-Q1595*V1595</f>
        <v>-0.66333607473993761</v>
      </c>
      <c r="AA1595" s="23">
        <f t="shared" ref="AA1595" si="15947">(N1595*V1592+O1595*U1592+P1595*V1595+Q1595*U1595)</f>
        <v>0</v>
      </c>
      <c r="AB1595" s="8"/>
      <c r="AC1595" s="21">
        <v>0</v>
      </c>
      <c r="AD1595" s="24">
        <f t="shared" ref="AD1595" si="15948">(TAN($AE$8*$B1592))/$AD$8</f>
        <v>1.0925894711951922</v>
      </c>
      <c r="AE1595" s="22">
        <v>1</v>
      </c>
      <c r="AF1595" s="23">
        <v>0</v>
      </c>
      <c r="AH1595" s="21">
        <f t="shared" ref="AH1595" si="15949">X1595*AC1592+Z1595*AC1595-Y1595*AD1592-AA1595*AD1595</f>
        <v>0</v>
      </c>
      <c r="AI1595" s="24">
        <f t="shared" ref="AI1595" si="15950">(X1595*AD1592+Y1595*AC1592+Z1595*AD1595+AA1595*AC1595)</f>
        <v>-1.0361342181102566</v>
      </c>
      <c r="AJ1595" s="22">
        <f t="shared" ref="AJ1595" si="15951">X1595*AE1592+Z1595*AE1595-Y1595*AF1592-AA1595*AF1595</f>
        <v>-0.66333607473993761</v>
      </c>
      <c r="AK1595" s="23">
        <f t="shared" ref="AK1595" si="15952">(X1595*AF1592+Y1595*AE1592+Z1595*AF1595+AA1595*AE1595)</f>
        <v>0</v>
      </c>
      <c r="AL1595" s="8"/>
      <c r="AM1595" s="15">
        <v>0</v>
      </c>
      <c r="AN1595" s="85">
        <f t="shared" ref="AN1595" si="15953">(1/$AN$8)*SIN($B1592*$AO$8)</f>
        <v>0.17283187091710095</v>
      </c>
      <c r="AO1595" s="25">
        <f t="shared" ref="AO1595" si="15954">COS($AO$8*$B1592)</f>
        <v>-0.85508028836925654</v>
      </c>
      <c r="AP1595" s="37">
        <v>0</v>
      </c>
      <c r="AR1595" s="21">
        <f t="shared" ref="AR1595" si="15955">AH1595*AM1592+AJ1595*AM1595-AI1595*AN1592-AK1595*AN1595</f>
        <v>0</v>
      </c>
      <c r="AS1595" s="24">
        <f t="shared" ref="AS1595" si="15956">(AH1595*AN1592+AI1595*AM1592+AJ1595*AN1595+AK1595*AM1595)</f>
        <v>0.77133233116686306</v>
      </c>
      <c r="AT1595" s="22">
        <f t="shared" ref="AT1595" si="15957">AH1595*AO1592+AJ1595*AO1595-AI1595*AP1592-AK1595*AP1595</f>
        <v>2.1788987410093652</v>
      </c>
      <c r="AU1595" s="23">
        <f t="shared" ref="AU1595" si="15958">(AH1595*AP1592+AI1595*AO1592+AJ1595*AP1595+AK1595*AO1595)</f>
        <v>0</v>
      </c>
      <c r="AV1595" s="8"/>
      <c r="AW1595" s="21">
        <v>0</v>
      </c>
      <c r="AX1595" s="24">
        <f t="shared" ref="AX1595" si="15959">(TAN($AY$8*$B1592))/$AX$8</f>
        <v>0.58791775430707105</v>
      </c>
      <c r="AY1595" s="22">
        <v>1</v>
      </c>
      <c r="AZ1595" s="23">
        <v>0</v>
      </c>
      <c r="BB1595" s="21">
        <f t="shared" ref="BB1595" si="15960">AR1595*AW1592+AT1595*AW1595-AS1595*AX1592-AU1595*AX1595</f>
        <v>0</v>
      </c>
      <c r="BC1595" s="24">
        <f t="shared" ref="BC1595" si="15961">(AR1595*AX1592+AS1595*AW1592+AT1595*AX1595+AU1595*AW1595)</f>
        <v>2.0523455858435935</v>
      </c>
      <c r="BD1595" s="22">
        <f t="shared" ref="BD1595" si="15962">AR1595*AY1592+AT1595*AY1595-AS1595*AZ1592-AU1595*AZ1595</f>
        <v>2.1788987410093652</v>
      </c>
      <c r="BE1595" s="23">
        <f t="shared" ref="BE1595" si="15963">(AR1595*AZ1592+AS1595*AY1592+AT1595*AZ1595+AU1595*AY1595)</f>
        <v>0</v>
      </c>
      <c r="BF1595" s="8"/>
      <c r="BG1595" s="15">
        <v>0</v>
      </c>
      <c r="BH1595" s="85">
        <f t="shared" ref="BH1595" si="15964">(1/$BH$8)*SIN($B1592*$BI$8)</f>
        <v>0.33218845490045029</v>
      </c>
      <c r="BI1595" s="25">
        <f t="shared" ref="BI1595" si="15965">COS($BI$8*$B1592)</f>
        <v>8.2809865823242734E-2</v>
      </c>
      <c r="BJ1595" s="37">
        <v>0</v>
      </c>
      <c r="BL1595" s="21">
        <f t="shared" ref="BL1595" si="15966">BB1595*BG1592+BD1595*BG1595-BC1595*BH1592-BE1595*BH1595</f>
        <v>0</v>
      </c>
      <c r="BM1595" s="24">
        <f t="shared" ref="BM1595" si="15967">(BB1595*BH1592+BC1595*BG1592+BD1595*BH1595+BE1595*BG1595)</f>
        <v>0.89375946874706991</v>
      </c>
      <c r="BN1595" s="22">
        <f t="shared" ref="BN1595" si="15968">BB1595*BI1592+BD1595*BI1595-BC1595*BJ1592-BE1595*BJ1595</f>
        <v>-5.9554552693628677</v>
      </c>
      <c r="BO1595" s="23">
        <f t="shared" ref="BO1595" si="15969">(BB1595*BJ1592+BC1595*BI1592+BD1595*BJ1595+BE1595*BI1595)</f>
        <v>0</v>
      </c>
      <c r="BQ1595" s="38">
        <f t="shared" ref="BQ1595" si="15970">(180/PI())*ATAN(-1*(($BL$8*BM1592+BO1592+$BL$8*BM1595+BO1595)/($BL$8*BL1592+BN1592+$BL$8*BL1595+BN1595)))</f>
        <v>-72.452730455503698</v>
      </c>
      <c r="BS1595" s="67">
        <f t="shared" ref="BS1595" si="15971">20*LOG(((($BL$8*BL1592+BN1592-$BL$8*BL1595-BN1595)^2+($BL$8*BM1592+BO1592-$BL$8*BM1595-BO1595)^2)/(($BL$8*BL1592+BN1592+$BL$8*BL1595+BN1595)^2+($BL$8*BM1592+BO1592+$BL$8*BM1595+BO1595)^2))^0.5)</f>
        <v>-1.1146002230348243E-2</v>
      </c>
      <c r="BT1595" s="65"/>
      <c r="BU1595" s="28"/>
      <c r="BV1595" s="28"/>
      <c r="BW1595" s="28"/>
      <c r="BX1595" s="28"/>
    </row>
    <row r="1596" spans="2:76" ht="18.649999999999999" customHeight="1">
      <c r="BS1596" s="32"/>
    </row>
    <row r="1597" spans="2:76" ht="18.649999999999999" customHeight="1" thickBot="1">
      <c r="D1597" s="8"/>
      <c r="E1597" s="8" t="s">
        <v>93</v>
      </c>
      <c r="F1597" s="8"/>
      <c r="G1597" s="8"/>
      <c r="H1597" s="8"/>
      <c r="I1597" s="8"/>
      <c r="J1597" s="8" t="s">
        <v>94</v>
      </c>
      <c r="K1597" s="8"/>
      <c r="L1597" s="8"/>
      <c r="M1597" s="8"/>
      <c r="N1597" s="8"/>
      <c r="O1597" s="8" t="s">
        <v>95</v>
      </c>
      <c r="P1597" s="8"/>
      <c r="Q1597" s="8"/>
      <c r="R1597" s="8"/>
      <c r="S1597" s="8"/>
      <c r="T1597" s="8" t="s">
        <v>96</v>
      </c>
      <c r="U1597" s="8"/>
      <c r="V1597" s="8"/>
      <c r="W1597" s="8"/>
      <c r="X1597" s="8"/>
      <c r="Y1597" s="8" t="s">
        <v>97</v>
      </c>
      <c r="Z1597" s="8"/>
      <c r="AA1597" s="8"/>
      <c r="AB1597" s="8"/>
      <c r="AC1597" s="8"/>
      <c r="AD1597" s="8" t="s">
        <v>98</v>
      </c>
      <c r="AE1597" s="8"/>
      <c r="AF1597" s="8"/>
      <c r="AG1597" s="8"/>
      <c r="AH1597" s="8"/>
      <c r="AI1597" s="8" t="s">
        <v>99</v>
      </c>
      <c r="AJ1597" s="8"/>
      <c r="AK1597" s="8"/>
      <c r="AL1597" s="8"/>
      <c r="AM1597" s="8"/>
      <c r="AN1597" s="8" t="s">
        <v>96</v>
      </c>
      <c r="AO1597" s="8"/>
      <c r="AP1597" s="8"/>
      <c r="AQ1597" s="8"/>
      <c r="AR1597" s="8"/>
      <c r="AS1597" s="8" t="s">
        <v>100</v>
      </c>
      <c r="AT1597" s="8"/>
      <c r="AU1597" s="8"/>
      <c r="AV1597" s="8"/>
      <c r="AW1597" s="8"/>
      <c r="AX1597" s="8" t="s">
        <v>94</v>
      </c>
      <c r="AY1597" s="8"/>
      <c r="AZ1597" s="8"/>
      <c r="BA1597" s="8"/>
      <c r="BB1597" s="8"/>
      <c r="BC1597" s="8" t="s">
        <v>101</v>
      </c>
      <c r="BD1597" s="8"/>
      <c r="BE1597" s="8"/>
      <c r="BF1597" s="8"/>
      <c r="BG1597" s="8"/>
      <c r="BH1597" s="8" t="s">
        <v>96</v>
      </c>
      <c r="BI1597" s="8"/>
      <c r="BJ1597" s="8"/>
      <c r="BK1597" s="8"/>
      <c r="BL1597" s="8"/>
      <c r="BM1597" s="8" t="s">
        <v>102</v>
      </c>
      <c r="BN1597" s="8"/>
      <c r="BO1597" s="8"/>
      <c r="BP1597" s="8"/>
    </row>
    <row r="1598" spans="2:76" ht="18.649999999999999" customHeight="1" thickBot="1">
      <c r="B1598" s="16"/>
      <c r="D1598" s="250" t="s">
        <v>22</v>
      </c>
      <c r="E1598" s="251"/>
      <c r="F1598" s="252" t="s">
        <v>23</v>
      </c>
      <c r="G1598" s="253"/>
      <c r="H1598" s="123"/>
      <c r="I1598" s="242" t="s">
        <v>1</v>
      </c>
      <c r="J1598" s="243"/>
      <c r="K1598" s="244" t="s">
        <v>2</v>
      </c>
      <c r="L1598" s="245"/>
      <c r="M1598" s="123"/>
      <c r="N1598" s="242" t="s">
        <v>43</v>
      </c>
      <c r="O1598" s="243"/>
      <c r="P1598" s="244" t="s">
        <v>44</v>
      </c>
      <c r="Q1598" s="245"/>
      <c r="R1598" s="123"/>
      <c r="S1598" s="242" t="s">
        <v>32</v>
      </c>
      <c r="T1598" s="243"/>
      <c r="U1598" s="244" t="s">
        <v>33</v>
      </c>
      <c r="V1598" s="245"/>
      <c r="W1598" s="123"/>
      <c r="X1598" s="242" t="s">
        <v>45</v>
      </c>
      <c r="Y1598" s="243"/>
      <c r="Z1598" s="244" t="s">
        <v>46</v>
      </c>
      <c r="AA1598" s="245"/>
      <c r="AB1598" s="127"/>
      <c r="AC1598" s="242" t="s">
        <v>62</v>
      </c>
      <c r="AD1598" s="243"/>
      <c r="AE1598" s="244" t="s">
        <v>3</v>
      </c>
      <c r="AF1598" s="245"/>
      <c r="AG1598" s="123"/>
      <c r="AH1598" s="242" t="s">
        <v>76</v>
      </c>
      <c r="AI1598" s="243"/>
      <c r="AJ1598" s="244" t="s">
        <v>77</v>
      </c>
      <c r="AK1598" s="245"/>
      <c r="AL1598" s="127"/>
      <c r="AM1598" s="242" t="s">
        <v>64</v>
      </c>
      <c r="AN1598" s="243"/>
      <c r="AO1598" s="244" t="s">
        <v>65</v>
      </c>
      <c r="AP1598" s="245"/>
      <c r="AQ1598" s="123"/>
      <c r="AR1598" s="242" t="s">
        <v>80</v>
      </c>
      <c r="AS1598" s="243"/>
      <c r="AT1598" s="244" t="s">
        <v>81</v>
      </c>
      <c r="AU1598" s="245"/>
      <c r="AV1598" s="127"/>
      <c r="AW1598" s="242" t="s">
        <v>68</v>
      </c>
      <c r="AX1598" s="243"/>
      <c r="AY1598" s="244" t="s">
        <v>69</v>
      </c>
      <c r="AZ1598" s="245"/>
      <c r="BA1598" s="123"/>
      <c r="BB1598" s="246" t="s">
        <v>84</v>
      </c>
      <c r="BC1598" s="247"/>
      <c r="BD1598" s="248" t="s">
        <v>85</v>
      </c>
      <c r="BE1598" s="249"/>
      <c r="BF1598" s="127"/>
      <c r="BG1598" s="242" t="s">
        <v>72</v>
      </c>
      <c r="BH1598" s="243"/>
      <c r="BI1598" s="244" t="s">
        <v>73</v>
      </c>
      <c r="BJ1598" s="245"/>
      <c r="BK1598" s="123"/>
      <c r="BL1598" s="242" t="s">
        <v>88</v>
      </c>
      <c r="BM1598" s="243"/>
      <c r="BN1598" s="244" t="s">
        <v>89</v>
      </c>
      <c r="BO1598" s="245"/>
      <c r="BP1598" s="123"/>
      <c r="BQ1598" s="19" t="s">
        <v>165</v>
      </c>
      <c r="BS1598" s="63" t="s">
        <v>120</v>
      </c>
      <c r="BT1598" s="4"/>
      <c r="BU1598" s="28"/>
      <c r="BV1598" s="28"/>
      <c r="BW1598" s="28"/>
      <c r="BX1598" s="28"/>
    </row>
    <row r="1599" spans="2:76" ht="18.649999999999999" customHeight="1" thickTop="1" thickBot="1">
      <c r="B1599" s="39">
        <v>4.5</v>
      </c>
      <c r="D1599" s="25">
        <f t="shared" ref="D1599" si="15972">COS($F$8*$B1599)</f>
        <v>7.6236690978255348E-2</v>
      </c>
      <c r="E1599" s="26">
        <v>0</v>
      </c>
      <c r="F1599" s="10">
        <v>0</v>
      </c>
      <c r="G1599" s="85">
        <f t="shared" ref="G1599" si="15973">$E$8*SIN($B1599*$F$8)</f>
        <v>2.9912692460790242</v>
      </c>
      <c r="I1599" s="21">
        <v>1</v>
      </c>
      <c r="J1599" s="24">
        <v>0</v>
      </c>
      <c r="K1599" s="22">
        <v>0</v>
      </c>
      <c r="L1599" s="23">
        <v>0</v>
      </c>
      <c r="N1599" s="21">
        <f t="shared" ref="N1599" si="15974">D1599*I1599+F1599*I1602-E1599*J1599-G1599*J1602</f>
        <v>-1.7616968743441834</v>
      </c>
      <c r="O1599" s="24">
        <f t="shared" ref="O1599" si="15975">(D1599*J1599+E1599*I1599+F1599*J1602+G1599*I1602)</f>
        <v>0</v>
      </c>
      <c r="P1599" s="22">
        <f t="shared" ref="P1599" si="15976">D1599*K1599+F1599*K1602-E1599*L1599-G1599*L1602</f>
        <v>0</v>
      </c>
      <c r="Q1599" s="23">
        <f t="shared" ref="Q1599" si="15977">(D1599*L1599+E1599*K1599+F1599*L1602+G1599*K1602)</f>
        <v>2.9912692460790242</v>
      </c>
      <c r="S1599" s="25">
        <f t="shared" ref="S1599" si="15978">COS($U$8*$B1599)</f>
        <v>-0.86103286440800153</v>
      </c>
      <c r="T1599" s="26">
        <v>0</v>
      </c>
      <c r="U1599" s="10">
        <v>0</v>
      </c>
      <c r="V1599" s="85">
        <f t="shared" ref="V1599" si="15979">$T$8*SIN($B1599*$U$8)</f>
        <v>1.5256479468357595</v>
      </c>
      <c r="X1599" s="21">
        <f t="shared" ref="X1599" si="15980">N1599*S1599+P1599*S1602-O1599*T1599-Q1599*T1602</f>
        <v>1.0098095966337051</v>
      </c>
      <c r="Y1599" s="24">
        <f t="shared" ref="Y1599" si="15981">(N1599*T1599+O1599*S1599+P1599*T1602+Q1599*S1602)</f>
        <v>0</v>
      </c>
      <c r="Z1599" s="22">
        <f t="shared" ref="Z1599" si="15982">N1599*U1599+P1599*U1602-O1599*V1599-Q1599*V1602</f>
        <v>0</v>
      </c>
      <c r="AA1599" s="23">
        <f t="shared" ref="AA1599" si="15983">(N1599*V1599+O1599*U1599+P1599*V1602+Q1599*U1602)</f>
        <v>-5.263310346457164</v>
      </c>
      <c r="AB1599" s="8"/>
      <c r="AC1599" s="21">
        <v>1</v>
      </c>
      <c r="AD1599" s="24">
        <v>0</v>
      </c>
      <c r="AE1599" s="22">
        <v>0</v>
      </c>
      <c r="AF1599" s="23">
        <v>0</v>
      </c>
      <c r="AH1599" s="21">
        <f t="shared" ref="AH1599" si="15984">X1599*AC1599+Z1599*AC1602-Y1599*AD1599-AA1599*AD1602</f>
        <v>6.9649907504468045</v>
      </c>
      <c r="AI1599" s="24">
        <f t="shared" ref="AI1599" si="15985">(X1599*AD1599+Y1599*AC1599+Z1599*AD1602+AA1599*AC1602)</f>
        <v>0</v>
      </c>
      <c r="AJ1599" s="22">
        <f t="shared" ref="AJ1599" si="15986">X1599*AE1599+Z1599*AE1602-Y1599*AF1599-AA1599*AF1602</f>
        <v>0</v>
      </c>
      <c r="AK1599" s="23">
        <f t="shared" ref="AK1599" si="15987">(X1599*AF1599+Y1599*AE1599+Z1599*AF1602+AA1599*AE1602)</f>
        <v>-5.263310346457164</v>
      </c>
      <c r="AL1599" s="8"/>
      <c r="AM1599" s="25">
        <f t="shared" ref="AM1599" si="15988">COS($AO$8*$B1599)</f>
        <v>-0.86103286440800153</v>
      </c>
      <c r="AN1599" s="26">
        <v>0</v>
      </c>
      <c r="AO1599" s="10">
        <v>0</v>
      </c>
      <c r="AP1599" s="85">
        <f t="shared" ref="AP1599" si="15989">$AN$8*SIN($B1599*$AO$8)</f>
        <v>1.5256479468357595</v>
      </c>
      <c r="AR1599" s="21">
        <f t="shared" ref="AR1599" si="15990">AH1599*AM1599+AJ1599*AM1602-AI1599*AN1599-AK1599*AN1602</f>
        <v>-5.1048683115844726</v>
      </c>
      <c r="AS1599" s="24">
        <f t="shared" ref="AS1599" si="15991">(AH1599*AN1599+AI1599*AM1599+AJ1599*AN1602+AK1599*AM1602)</f>
        <v>0</v>
      </c>
      <c r="AT1599" s="22">
        <f t="shared" ref="AT1599" si="15992">AH1599*AO1599+AJ1599*AO1602-AI1599*AP1599-AK1599*AP1602</f>
        <v>0</v>
      </c>
      <c r="AU1599" s="23">
        <f t="shared" ref="AU1599" si="15993">(AH1599*AP1599+AI1599*AO1599+AJ1599*AP1602+AK1599*AO1602)</f>
        <v>15.158007022027505</v>
      </c>
      <c r="AV1599" s="8"/>
      <c r="AW1599" s="21">
        <v>1</v>
      </c>
      <c r="AX1599" s="24">
        <v>0</v>
      </c>
      <c r="AY1599" s="22">
        <v>0</v>
      </c>
      <c r="AZ1599" s="23">
        <v>0</v>
      </c>
      <c r="BB1599" s="21">
        <f t="shared" ref="BB1599" si="15994">AR1599*AW1599+AT1599*AW1602-AS1599*AX1599-AU1599*AX1602</f>
        <v>-14.418443117896501</v>
      </c>
      <c r="BC1599" s="24">
        <f t="shared" ref="BC1599" si="15995">(AR1599*AX1599+AS1599*AW1599+AT1599*AX1602+AU1599*AW1602)</f>
        <v>0</v>
      </c>
      <c r="BD1599" s="22">
        <f t="shared" ref="BD1599" si="15996">AR1599*AY1599+AT1599*AY1602-AS1599*AZ1599-AU1599*AZ1602</f>
        <v>0</v>
      </c>
      <c r="BE1599" s="23">
        <f t="shared" ref="BE1599" si="15997">(AR1599*AZ1599+AS1599*AY1599+AT1599*AZ1602+AU1599*AY1602)</f>
        <v>15.158007022027505</v>
      </c>
      <c r="BF1599" s="8"/>
      <c r="BG1599" s="25">
        <f t="shared" ref="BG1599" si="15998">COS($BI$8*$B1599)</f>
        <v>7.6188528931464647E-2</v>
      </c>
      <c r="BH1599" s="26">
        <v>0</v>
      </c>
      <c r="BI1599" s="10">
        <v>0</v>
      </c>
      <c r="BJ1599" s="85">
        <f t="shared" ref="BJ1599" si="15999">$BH$8*SIN($B1599*$BI$8)</f>
        <v>2.9912802898647488</v>
      </c>
      <c r="BL1599" s="21">
        <f t="shared" ref="BL1599" si="16000">BB1599*BG1599+BD1599*BG1602-BC1599*BH1599-BE1599*BH1602</f>
        <v>-6.1365030415925714</v>
      </c>
      <c r="BM1599" s="24">
        <f t="shared" ref="BM1599" si="16001">(BB1599*BH1599+BC1599*BG1599+BD1599*BH1602+BE1599*BG1602)</f>
        <v>0</v>
      </c>
      <c r="BN1599" s="22">
        <f t="shared" ref="BN1599" si="16002">BB1599*BI1599+BD1599*BI1602-BC1599*BJ1599-BE1599*BJ1602</f>
        <v>0</v>
      </c>
      <c r="BO1599" s="23">
        <f t="shared" ref="BO1599" si="16003">(BB1599*BJ1599+BC1599*BI1599+BD1599*BJ1602+BE1599*BI1602)</f>
        <v>-41.974738452558753</v>
      </c>
      <c r="BQ1599" s="27">
        <f t="shared" ref="BQ1599" si="16004">20*LOG((2*$BL$8)/(($BL$8*BL1599+BN1599+$BL$8*BL1602+BN1602)^2+($BL$8*BM1599+BO1599+$BL$8*BM1602+BO1602)^2)^0.5)</f>
        <v>-26.627495042340669</v>
      </c>
      <c r="BS1599" s="64">
        <f t="shared" ref="BS1599" si="16005">((BL1599^2+BM1599^2)/(BL1602^2+BM1602^2))^0.5</f>
        <v>7.0258296431798293</v>
      </c>
      <c r="BT1599" s="4"/>
      <c r="BU1599" s="28"/>
      <c r="BV1599" s="28"/>
      <c r="BW1599" s="28"/>
      <c r="BX1599" s="28"/>
    </row>
    <row r="1600" spans="2:76" ht="18.649999999999999" customHeight="1" thickBot="1">
      <c r="D1600" s="25"/>
      <c r="E1600" s="10"/>
      <c r="F1600" s="10"/>
      <c r="G1600" s="31"/>
      <c r="I1600" s="29"/>
      <c r="L1600" s="30"/>
      <c r="N1600" s="29"/>
      <c r="Q1600" s="30"/>
      <c r="S1600" s="29"/>
      <c r="V1600" s="30"/>
      <c r="X1600" s="29"/>
      <c r="AA1600" s="30"/>
      <c r="AC1600" s="29"/>
      <c r="AF1600" s="30"/>
      <c r="AH1600" s="29"/>
      <c r="AK1600" s="30"/>
      <c r="AM1600" s="29"/>
      <c r="AP1600" s="30"/>
      <c r="AR1600" s="29"/>
      <c r="AU1600" s="30"/>
      <c r="AW1600" s="29"/>
      <c r="AZ1600" s="30"/>
      <c r="BB1600" s="29"/>
      <c r="BE1600" s="30"/>
      <c r="BG1600" s="29"/>
      <c r="BJ1600" s="30"/>
      <c r="BL1600" s="29"/>
      <c r="BO1600" s="30"/>
      <c r="BS1600" s="65"/>
      <c r="BT1600" s="65"/>
      <c r="BU1600" s="28"/>
      <c r="BV1600" s="28"/>
      <c r="BW1600" s="28"/>
      <c r="BX1600" s="28"/>
    </row>
    <row r="1601" spans="2:76" ht="18.649999999999999" customHeight="1" thickBot="1">
      <c r="D1601" s="254" t="s">
        <v>24</v>
      </c>
      <c r="E1601" s="255"/>
      <c r="F1601" s="256" t="s">
        <v>25</v>
      </c>
      <c r="G1601" s="257"/>
      <c r="H1601" s="123"/>
      <c r="I1601" s="242" t="s">
        <v>4</v>
      </c>
      <c r="J1601" s="243"/>
      <c r="K1601" s="244" t="s">
        <v>5</v>
      </c>
      <c r="L1601" s="245"/>
      <c r="M1601" s="123"/>
      <c r="N1601" s="242" t="s">
        <v>6</v>
      </c>
      <c r="O1601" s="243"/>
      <c r="P1601" s="244" t="s">
        <v>7</v>
      </c>
      <c r="Q1601" s="245"/>
      <c r="R1601" s="123"/>
      <c r="S1601" s="242" t="s">
        <v>34</v>
      </c>
      <c r="T1601" s="243"/>
      <c r="U1601" s="244" t="s">
        <v>35</v>
      </c>
      <c r="V1601" s="245"/>
      <c r="W1601" s="123"/>
      <c r="X1601" s="242" t="s">
        <v>47</v>
      </c>
      <c r="Y1601" s="243"/>
      <c r="Z1601" s="244" t="s">
        <v>48</v>
      </c>
      <c r="AA1601" s="245"/>
      <c r="AB1601" s="127"/>
      <c r="AC1601" s="242" t="s">
        <v>63</v>
      </c>
      <c r="AD1601" s="243"/>
      <c r="AE1601" s="244" t="s">
        <v>8</v>
      </c>
      <c r="AF1601" s="245"/>
      <c r="AG1601" s="123"/>
      <c r="AH1601" s="242" t="s">
        <v>78</v>
      </c>
      <c r="AI1601" s="243"/>
      <c r="AJ1601" s="244" t="s">
        <v>79</v>
      </c>
      <c r="AK1601" s="245"/>
      <c r="AL1601" s="127"/>
      <c r="AM1601" s="242" t="s">
        <v>67</v>
      </c>
      <c r="AN1601" s="243"/>
      <c r="AO1601" s="244" t="s">
        <v>66</v>
      </c>
      <c r="AP1601" s="245"/>
      <c r="AQ1601" s="123"/>
      <c r="AR1601" s="242" t="s">
        <v>83</v>
      </c>
      <c r="AS1601" s="243"/>
      <c r="AT1601" s="244" t="s">
        <v>82</v>
      </c>
      <c r="AU1601" s="245"/>
      <c r="AV1601" s="127"/>
      <c r="AW1601" s="242" t="s">
        <v>71</v>
      </c>
      <c r="AX1601" s="243"/>
      <c r="AY1601" s="244" t="s">
        <v>70</v>
      </c>
      <c r="AZ1601" s="245"/>
      <c r="BA1601" s="123"/>
      <c r="BB1601" s="124" t="s">
        <v>87</v>
      </c>
      <c r="BC1601" s="125"/>
      <c r="BD1601" s="122" t="s">
        <v>86</v>
      </c>
      <c r="BE1601" s="126"/>
      <c r="BF1601" s="127"/>
      <c r="BG1601" s="242" t="s">
        <v>74</v>
      </c>
      <c r="BH1601" s="243"/>
      <c r="BI1601" s="244" t="s">
        <v>75</v>
      </c>
      <c r="BJ1601" s="245"/>
      <c r="BK1601" s="123"/>
      <c r="BL1601" s="242" t="s">
        <v>91</v>
      </c>
      <c r="BM1601" s="243"/>
      <c r="BN1601" s="244" t="s">
        <v>90</v>
      </c>
      <c r="BO1601" s="245"/>
      <c r="BP1601" s="123"/>
      <c r="BQ1601" s="35" t="s">
        <v>166</v>
      </c>
      <c r="BS1601" s="66" t="s">
        <v>121</v>
      </c>
      <c r="BT1601" s="65"/>
      <c r="BU1601" s="28"/>
      <c r="BV1601" s="28"/>
      <c r="BW1601" s="28"/>
      <c r="BX1601" s="28"/>
    </row>
    <row r="1602" spans="2:76" ht="18.649999999999999" customHeight="1" thickTop="1" thickBot="1">
      <c r="D1602" s="15">
        <v>0</v>
      </c>
      <c r="E1602" s="145">
        <f t="shared" ref="E1602" si="16006">(1/$E$8)*SIN($B1599*$F$8)</f>
        <v>0.33236324956433599</v>
      </c>
      <c r="F1602" s="15">
        <f t="shared" ref="F1602" si="16007">COS($F$8*$B1599)</f>
        <v>7.6236690978255348E-2</v>
      </c>
      <c r="G1602" s="37">
        <v>0</v>
      </c>
      <c r="I1602" s="21">
        <v>0</v>
      </c>
      <c r="J1602" s="24">
        <f t="shared" ref="J1602" si="16008">(TAN($K$8*$B1599))/$J$8</f>
        <v>0.61443267527041046</v>
      </c>
      <c r="K1602" s="22">
        <v>1</v>
      </c>
      <c r="L1602" s="23">
        <v>0</v>
      </c>
      <c r="N1602" s="21">
        <f t="shared" ref="N1602" si="16009">D1602*I1599+F1602*I1602-E1602*J1599-G1602*J1602</f>
        <v>0</v>
      </c>
      <c r="O1602" s="24">
        <f t="shared" ref="O1602" si="16010">(D1602*J1599+E1602*I1599+F1602*J1602+G1602*I1602)</f>
        <v>0.37920556355586899</v>
      </c>
      <c r="P1602" s="22">
        <f t="shared" ref="P1602" si="16011">D1602*K1599+F1602*K1602-E1602*L1599-G1602*L1602</f>
        <v>7.6236690978255348E-2</v>
      </c>
      <c r="Q1602" s="23">
        <f t="shared" ref="Q1602" si="16012">(D1602*L1599+E1602*K1599+F1602*L1602+G1602*K1602)</f>
        <v>0</v>
      </c>
      <c r="S1602" s="15">
        <v>0</v>
      </c>
      <c r="T1602" s="145">
        <f t="shared" ref="T1602" si="16013">(1/$T$8)*SIN($B1599*$U$8)</f>
        <v>0.16951643853730661</v>
      </c>
      <c r="U1602" s="15">
        <f t="shared" ref="U1602" si="16014">COS($U$8*$B1599)</f>
        <v>-0.86103286440800153</v>
      </c>
      <c r="V1602" s="37">
        <v>0</v>
      </c>
      <c r="X1602" s="21">
        <f t="shared" ref="X1602" si="16015">N1602*S1599+P1602*S1602-O1602*T1599-Q1602*T1602</f>
        <v>0</v>
      </c>
      <c r="Y1602" s="24">
        <f t="shared" ref="Y1602" si="16016">(N1602*T1599+O1602*S1599+P1602*T1602+Q1602*S1602)</f>
        <v>-0.31358508024745729</v>
      </c>
      <c r="Z1602" s="22">
        <f t="shared" ref="Z1602" si="16017">N1602*U1599+P1602*U1602-O1602*V1599-Q1602*V1602</f>
        <v>-0.64417648587370346</v>
      </c>
      <c r="AA1602" s="23">
        <f t="shared" ref="AA1602" si="16018">(N1602*V1599+O1602*U1599+P1602*V1602+Q1602*U1602)</f>
        <v>0</v>
      </c>
      <c r="AB1602" s="8"/>
      <c r="AC1602" s="21">
        <v>0</v>
      </c>
      <c r="AD1602" s="24">
        <f t="shared" ref="AD1602" si="16019">(TAN($AE$8*$B1599))/$AD$8</f>
        <v>1.1314516457920152</v>
      </c>
      <c r="AE1602" s="22">
        <v>1</v>
      </c>
      <c r="AF1602" s="23">
        <v>0</v>
      </c>
      <c r="AH1602" s="21">
        <f t="shared" ref="AH1602" si="16020">X1602*AC1599+Z1602*AC1602-Y1602*AD1599-AA1602*AD1602</f>
        <v>0</v>
      </c>
      <c r="AI1602" s="24">
        <f t="shared" ref="AI1602" si="16021">(X1602*AD1599+Y1602*AC1599+Z1602*AD1602+AA1602*AC1602)</f>
        <v>-1.0424396253697759</v>
      </c>
      <c r="AJ1602" s="22">
        <f t="shared" ref="AJ1602" si="16022">X1602*AE1599+Z1602*AE1602-Y1602*AF1599-AA1602*AF1602</f>
        <v>-0.64417648587370346</v>
      </c>
      <c r="AK1602" s="23">
        <f t="shared" ref="AK1602" si="16023">(X1602*AF1599+Y1602*AE1599+Z1602*AF1602+AA1602*AE1602)</f>
        <v>0</v>
      </c>
      <c r="AL1602" s="8"/>
      <c r="AM1602" s="15">
        <v>0</v>
      </c>
      <c r="AN1602" s="85">
        <f t="shared" ref="AN1602" si="16024">(1/$AN$8)*SIN($B1599*$AO$8)</f>
        <v>0.16951643853730661</v>
      </c>
      <c r="AO1602" s="25">
        <f t="shared" ref="AO1602" si="16025">COS($AO$8*$B1599)</f>
        <v>-0.86103286440800153</v>
      </c>
      <c r="AP1602" s="37">
        <v>0</v>
      </c>
      <c r="AR1602" s="21">
        <f t="shared" ref="AR1602" si="16026">AH1602*AM1599+AJ1602*AM1602-AI1602*AN1599-AK1602*AN1602</f>
        <v>0</v>
      </c>
      <c r="AS1602" s="24">
        <f t="shared" ref="AS1602" si="16027">(AH1602*AN1599+AI1602*AM1599+AJ1602*AN1602+AK1602*AM1602)</f>
        <v>0.78837627292975432</v>
      </c>
      <c r="AT1602" s="22">
        <f t="shared" ref="AT1602" si="16028">AH1602*AO1599+AJ1602*AO1602-AI1602*AP1599-AK1602*AP1602</f>
        <v>2.1450529989617522</v>
      </c>
      <c r="AU1602" s="23">
        <f t="shared" ref="AU1602" si="16029">(AH1602*AP1599+AI1602*AO1599+AJ1602*AP1602+AK1602*AO1602)</f>
        <v>0</v>
      </c>
      <c r="AV1602" s="8"/>
      <c r="AW1602" s="21">
        <v>0</v>
      </c>
      <c r="AX1602" s="24">
        <f t="shared" ref="AX1602" si="16030">(TAN($AY$8*$B1599))/$AX$8</f>
        <v>0.61443267527041046</v>
      </c>
      <c r="AY1602" s="22">
        <v>1</v>
      </c>
      <c r="AZ1602" s="23">
        <v>0</v>
      </c>
      <c r="BB1602" s="21">
        <f t="shared" ref="BB1602" si="16031">AR1602*AW1599+AT1602*AW1602-AS1602*AX1599-AU1602*AX1602</f>
        <v>0</v>
      </c>
      <c r="BC1602" s="24">
        <f t="shared" ref="BC1602" si="16032">(AR1602*AX1599+AS1602*AW1599+AT1602*AX1602+AU1602*AW1602)</f>
        <v>2.1063669256786408</v>
      </c>
      <c r="BD1602" s="22">
        <f t="shared" ref="BD1602" si="16033">AR1602*AY1599+AT1602*AY1602-AS1602*AZ1599-AU1602*AZ1602</f>
        <v>2.1450529989617522</v>
      </c>
      <c r="BE1602" s="23">
        <f t="shared" ref="BE1602" si="16034">(AR1602*AZ1599+AS1602*AY1599+AT1602*AZ1602+AU1602*AY1602)</f>
        <v>0</v>
      </c>
      <c r="BF1602" s="8"/>
      <c r="BG1602" s="15">
        <v>0</v>
      </c>
      <c r="BH1602" s="85">
        <f t="shared" ref="BH1602" si="16035">(1/$BH$8)*SIN($B1599*$BI$8)</f>
        <v>0.33236447665163871</v>
      </c>
      <c r="BI1602" s="25">
        <f t="shared" ref="BI1602" si="16036">COS($BI$8*$B1599)</f>
        <v>7.6188528931464647E-2</v>
      </c>
      <c r="BJ1602" s="37">
        <v>0</v>
      </c>
      <c r="BL1602" s="21">
        <f t="shared" ref="BL1602" si="16037">BB1602*BG1599+BD1602*BG1602-BC1602*BH1599-BE1602*BH1602</f>
        <v>0</v>
      </c>
      <c r="BM1602" s="24">
        <f t="shared" ref="BM1602" si="16038">(BB1602*BH1599+BC1602*BG1599+BD1602*BH1602+BE1602*BG1602)</f>
        <v>0.87342041484729815</v>
      </c>
      <c r="BN1602" s="22">
        <f t="shared" ref="BN1602" si="16039">BB1602*BI1599+BD1602*BI1602-BC1602*BJ1599-BE1602*BJ1602</f>
        <v>-6.1373054355346017</v>
      </c>
      <c r="BO1602" s="23">
        <f t="shared" ref="BO1602" si="16040">(BB1602*BJ1599+BC1602*BI1599+BD1602*BJ1602+BE1602*BI1602)</f>
        <v>0</v>
      </c>
      <c r="BQ1602" s="38">
        <f t="shared" ref="BQ1602" si="16041">(180/PI())*ATAN(-1*(($BL$8*BM1599+BO1599+$BL$8*BM1602+BO1602)/($BL$8*BL1599+BN1599+$BL$8*BL1602+BN1602)))</f>
        <v>-73.373152823690376</v>
      </c>
      <c r="BS1602" s="67">
        <f t="shared" ref="BS1602" si="16042">20*LOG(((($BL$8*BL1599+BN1599-$BL$8*BL1602-BN1602)^2+($BL$8*BM1599+BO1599-$BL$8*BM1602-BO1602)^2)/(($BL$8*BL1599+BN1599+$BL$8*BL1602+BN1602)^2+($BL$8*BM1599+BO1599+$BL$8*BM1602+BO1602)^2))^0.5)</f>
        <v>-9.4516428707441709E-3</v>
      </c>
      <c r="BT1602" s="65"/>
      <c r="BU1602" s="28"/>
      <c r="BV1602" s="28"/>
      <c r="BW1602" s="28"/>
      <c r="BX1602" s="28"/>
    </row>
    <row r="1603" spans="2:76" ht="18.649999999999999" customHeight="1">
      <c r="BS1603" s="32"/>
    </row>
    <row r="1604" spans="2:76" ht="18.649999999999999" customHeight="1" thickBot="1">
      <c r="D1604" s="8"/>
      <c r="E1604" s="8" t="s">
        <v>93</v>
      </c>
      <c r="F1604" s="8"/>
      <c r="G1604" s="8"/>
      <c r="H1604" s="8"/>
      <c r="I1604" s="8"/>
      <c r="J1604" s="8" t="s">
        <v>94</v>
      </c>
      <c r="K1604" s="8"/>
      <c r="L1604" s="8"/>
      <c r="M1604" s="8"/>
      <c r="N1604" s="8"/>
      <c r="O1604" s="8" t="s">
        <v>95</v>
      </c>
      <c r="P1604" s="8"/>
      <c r="Q1604" s="8"/>
      <c r="R1604" s="8"/>
      <c r="S1604" s="8"/>
      <c r="T1604" s="8" t="s">
        <v>96</v>
      </c>
      <c r="U1604" s="8"/>
      <c r="V1604" s="8"/>
      <c r="W1604" s="8"/>
      <c r="X1604" s="8"/>
      <c r="Y1604" s="8" t="s">
        <v>97</v>
      </c>
      <c r="Z1604" s="8"/>
      <c r="AA1604" s="8"/>
      <c r="AB1604" s="8"/>
      <c r="AC1604" s="8"/>
      <c r="AD1604" s="8" t="s">
        <v>98</v>
      </c>
      <c r="AE1604" s="8"/>
      <c r="AF1604" s="8"/>
      <c r="AG1604" s="8"/>
      <c r="AH1604" s="8"/>
      <c r="AI1604" s="8" t="s">
        <v>99</v>
      </c>
      <c r="AJ1604" s="8"/>
      <c r="AK1604" s="8"/>
      <c r="AL1604" s="8"/>
      <c r="AM1604" s="8"/>
      <c r="AN1604" s="8" t="s">
        <v>96</v>
      </c>
      <c r="AO1604" s="8"/>
      <c r="AP1604" s="8"/>
      <c r="AQ1604" s="8"/>
      <c r="AR1604" s="8"/>
      <c r="AS1604" s="8" t="s">
        <v>100</v>
      </c>
      <c r="AT1604" s="8"/>
      <c r="AU1604" s="8"/>
      <c r="AV1604" s="8"/>
      <c r="AW1604" s="8"/>
      <c r="AX1604" s="8" t="s">
        <v>94</v>
      </c>
      <c r="AY1604" s="8"/>
      <c r="AZ1604" s="8"/>
      <c r="BA1604" s="8"/>
      <c r="BB1604" s="8"/>
      <c r="BC1604" s="8" t="s">
        <v>101</v>
      </c>
      <c r="BD1604" s="8"/>
      <c r="BE1604" s="8"/>
      <c r="BF1604" s="8"/>
      <c r="BG1604" s="8"/>
      <c r="BH1604" s="8" t="s">
        <v>96</v>
      </c>
      <c r="BI1604" s="8"/>
      <c r="BJ1604" s="8"/>
      <c r="BK1604" s="8"/>
      <c r="BL1604" s="8"/>
      <c r="BM1604" s="8" t="s">
        <v>102</v>
      </c>
      <c r="BN1604" s="8"/>
      <c r="BO1604" s="8"/>
      <c r="BP1604" s="8"/>
    </row>
    <row r="1605" spans="2:76" ht="18.649999999999999" customHeight="1" thickBot="1">
      <c r="B1605" s="16"/>
      <c r="D1605" s="250" t="s">
        <v>22</v>
      </c>
      <c r="E1605" s="251"/>
      <c r="F1605" s="252" t="s">
        <v>23</v>
      </c>
      <c r="G1605" s="253"/>
      <c r="H1605" s="123"/>
      <c r="I1605" s="242" t="s">
        <v>1</v>
      </c>
      <c r="J1605" s="243"/>
      <c r="K1605" s="244" t="s">
        <v>2</v>
      </c>
      <c r="L1605" s="245"/>
      <c r="M1605" s="123"/>
      <c r="N1605" s="242" t="s">
        <v>43</v>
      </c>
      <c r="O1605" s="243"/>
      <c r="P1605" s="244" t="s">
        <v>44</v>
      </c>
      <c r="Q1605" s="245"/>
      <c r="R1605" s="123"/>
      <c r="S1605" s="242" t="s">
        <v>32</v>
      </c>
      <c r="T1605" s="243"/>
      <c r="U1605" s="244" t="s">
        <v>33</v>
      </c>
      <c r="V1605" s="245"/>
      <c r="W1605" s="123"/>
      <c r="X1605" s="242" t="s">
        <v>45</v>
      </c>
      <c r="Y1605" s="243"/>
      <c r="Z1605" s="244" t="s">
        <v>46</v>
      </c>
      <c r="AA1605" s="245"/>
      <c r="AB1605" s="127"/>
      <c r="AC1605" s="242" t="s">
        <v>62</v>
      </c>
      <c r="AD1605" s="243"/>
      <c r="AE1605" s="244" t="s">
        <v>3</v>
      </c>
      <c r="AF1605" s="245"/>
      <c r="AG1605" s="123"/>
      <c r="AH1605" s="242" t="s">
        <v>76</v>
      </c>
      <c r="AI1605" s="243"/>
      <c r="AJ1605" s="244" t="s">
        <v>77</v>
      </c>
      <c r="AK1605" s="245"/>
      <c r="AL1605" s="127"/>
      <c r="AM1605" s="242" t="s">
        <v>64</v>
      </c>
      <c r="AN1605" s="243"/>
      <c r="AO1605" s="244" t="s">
        <v>65</v>
      </c>
      <c r="AP1605" s="245"/>
      <c r="AQ1605" s="123"/>
      <c r="AR1605" s="242" t="s">
        <v>80</v>
      </c>
      <c r="AS1605" s="243"/>
      <c r="AT1605" s="244" t="s">
        <v>81</v>
      </c>
      <c r="AU1605" s="245"/>
      <c r="AV1605" s="127"/>
      <c r="AW1605" s="242" t="s">
        <v>68</v>
      </c>
      <c r="AX1605" s="243"/>
      <c r="AY1605" s="244" t="s">
        <v>69</v>
      </c>
      <c r="AZ1605" s="245"/>
      <c r="BA1605" s="123"/>
      <c r="BB1605" s="246" t="s">
        <v>84</v>
      </c>
      <c r="BC1605" s="247"/>
      <c r="BD1605" s="248" t="s">
        <v>85</v>
      </c>
      <c r="BE1605" s="249"/>
      <c r="BF1605" s="127"/>
      <c r="BG1605" s="242" t="s">
        <v>72</v>
      </c>
      <c r="BH1605" s="243"/>
      <c r="BI1605" s="244" t="s">
        <v>73</v>
      </c>
      <c r="BJ1605" s="245"/>
      <c r="BK1605" s="123"/>
      <c r="BL1605" s="242" t="s">
        <v>88</v>
      </c>
      <c r="BM1605" s="243"/>
      <c r="BN1605" s="244" t="s">
        <v>89</v>
      </c>
      <c r="BO1605" s="245"/>
      <c r="BP1605" s="123"/>
      <c r="BQ1605" s="19" t="s">
        <v>165</v>
      </c>
      <c r="BS1605" s="63" t="s">
        <v>120</v>
      </c>
      <c r="BT1605" s="4"/>
      <c r="BU1605" s="28"/>
      <c r="BV1605" s="28"/>
      <c r="BW1605" s="28"/>
      <c r="BX1605" s="28"/>
    </row>
    <row r="1606" spans="2:76" ht="18.649999999999999" customHeight="1" thickTop="1" thickBot="1">
      <c r="B1606" s="39">
        <v>4.5199999999999996</v>
      </c>
      <c r="D1606" s="25">
        <f t="shared" ref="D1606" si="16043">COS($F$8*$B1606)</f>
        <v>6.9612230122599372E-2</v>
      </c>
      <c r="E1606" s="26">
        <v>0</v>
      </c>
      <c r="F1606" s="10">
        <v>0</v>
      </c>
      <c r="G1606" s="85">
        <f t="shared" ref="G1606" si="16044">$E$8*SIN($B1606*$F$8)</f>
        <v>2.9927223788310577</v>
      </c>
      <c r="I1606" s="21">
        <v>1</v>
      </c>
      <c r="J1606" s="24">
        <v>0</v>
      </c>
      <c r="K1606" s="22">
        <v>0</v>
      </c>
      <c r="L1606" s="23">
        <v>0</v>
      </c>
      <c r="N1606" s="21">
        <f t="shared" ref="N1606" si="16045">D1606*I1606+F1606*I1609-E1606*J1606-G1606*J1609</f>
        <v>-1.8496497233963851</v>
      </c>
      <c r="O1606" s="24">
        <f t="shared" ref="O1606" si="16046">(D1606*J1606+E1606*I1606+F1606*J1609+G1606*I1609)</f>
        <v>0</v>
      </c>
      <c r="P1606" s="22">
        <f t="shared" ref="P1606" si="16047">D1606*K1606+F1606*K1609-E1606*L1606-G1606*L1609</f>
        <v>0</v>
      </c>
      <c r="Q1606" s="23">
        <f t="shared" ref="Q1606" si="16048">(D1606*L1606+E1606*K1606+F1606*L1609+G1606*K1609)</f>
        <v>2.9927223788310577</v>
      </c>
      <c r="S1606" s="25">
        <f t="shared" ref="S1606" si="16049">COS($U$8*$B1606)</f>
        <v>-0.86686975035910852</v>
      </c>
      <c r="T1606" s="26">
        <v>0</v>
      </c>
      <c r="U1606" s="10">
        <v>0</v>
      </c>
      <c r="V1606" s="85">
        <f t="shared" ref="V1606" si="16050">$T$8*SIN($B1606*$U$8)</f>
        <v>1.4956040663260555</v>
      </c>
      <c r="X1606" s="21">
        <f t="shared" ref="X1606" si="16051">N1606*S1606+P1606*S1609-O1606*T1606-Q1606*T1609</f>
        <v>1.1060800873985612</v>
      </c>
      <c r="Y1606" s="24">
        <f t="shared" ref="Y1606" si="16052">(N1606*T1606+O1606*S1606+P1606*T1609+Q1606*S1609)</f>
        <v>0</v>
      </c>
      <c r="Z1606" s="22">
        <f t="shared" ref="Z1606" si="16053">N1606*U1606+P1606*U1609-O1606*V1606-Q1606*V1609</f>
        <v>0</v>
      </c>
      <c r="AA1606" s="23">
        <f t="shared" ref="AA1606" si="16054">(N1606*V1606+O1606*U1606+P1606*V1609+Q1606*U1609)</f>
        <v>-5.3606441490218941</v>
      </c>
      <c r="AB1606" s="8"/>
      <c r="AC1606" s="21">
        <v>1</v>
      </c>
      <c r="AD1606" s="24">
        <v>0</v>
      </c>
      <c r="AE1606" s="22">
        <v>0</v>
      </c>
      <c r="AF1606" s="23">
        <v>0</v>
      </c>
      <c r="AH1606" s="21">
        <f t="shared" ref="AH1606" si="16055">X1606*AC1606+Z1606*AC1609-Y1606*AD1606-AA1606*AD1609</f>
        <v>7.385382636093226</v>
      </c>
      <c r="AI1606" s="24">
        <f t="shared" ref="AI1606" si="16056">(X1606*AD1606+Y1606*AC1606+Z1606*AD1609+AA1606*AC1609)</f>
        <v>0</v>
      </c>
      <c r="AJ1606" s="22">
        <f t="shared" ref="AJ1606" si="16057">X1606*AE1606+Z1606*AE1609-Y1606*AF1606-AA1606*AF1609</f>
        <v>0</v>
      </c>
      <c r="AK1606" s="23">
        <f t="shared" ref="AK1606" si="16058">(X1606*AF1606+Y1606*AE1606+Z1606*AF1609+AA1606*AE1609)</f>
        <v>-5.3606441490218941</v>
      </c>
      <c r="AL1606" s="8"/>
      <c r="AM1606" s="25">
        <f t="shared" ref="AM1606" si="16059">COS($AO$8*$B1606)</f>
        <v>-0.86686975035910852</v>
      </c>
      <c r="AN1606" s="26">
        <v>0</v>
      </c>
      <c r="AO1606" s="10">
        <v>0</v>
      </c>
      <c r="AP1606" s="85">
        <f t="shared" ref="AP1606" si="16060">$AN$8*SIN($B1606*$AO$8)</f>
        <v>1.4956040663260555</v>
      </c>
      <c r="AR1606" s="21">
        <f t="shared" ref="AR1606" si="16061">AH1606*AM1606+AJ1606*AM1609-AI1606*AN1606-AK1606*AN1609</f>
        <v>-5.5113424479006161</v>
      </c>
      <c r="AS1606" s="24">
        <f t="shared" ref="AS1606" si="16062">(AH1606*AN1606+AI1606*AM1606+AJ1606*AN1609+AK1606*AM1609)</f>
        <v>0</v>
      </c>
      <c r="AT1606" s="22">
        <f t="shared" ref="AT1606" si="16063">AH1606*AO1606+AJ1606*AO1609-AI1606*AP1606-AK1606*AP1609</f>
        <v>0</v>
      </c>
      <c r="AU1606" s="23">
        <f t="shared" ref="AU1606" si="16064">(AH1606*AP1606+AI1606*AO1606+AJ1606*AP1609+AK1606*AO1609)</f>
        <v>15.692588557141496</v>
      </c>
      <c r="AV1606" s="8"/>
      <c r="AW1606" s="21">
        <v>1</v>
      </c>
      <c r="AX1606" s="24">
        <v>0</v>
      </c>
      <c r="AY1606" s="22">
        <v>0</v>
      </c>
      <c r="AZ1606" s="23">
        <v>0</v>
      </c>
      <c r="BB1606" s="21">
        <f t="shared" ref="BB1606" si="16065">AR1606*AW1606+AT1606*AW1609-AS1606*AX1606-AU1606*AX1609</f>
        <v>-15.575152035782626</v>
      </c>
      <c r="BC1606" s="24">
        <f t="shared" ref="BC1606" si="16066">(AR1606*AX1606+AS1606*AW1606+AT1606*AX1609+AU1606*AW1609)</f>
        <v>0</v>
      </c>
      <c r="BD1606" s="22">
        <f t="shared" ref="BD1606" si="16067">AR1606*AY1606+AT1606*AY1609-AS1606*AZ1606-AU1606*AZ1609</f>
        <v>0</v>
      </c>
      <c r="BE1606" s="23">
        <f t="shared" ref="BE1606" si="16068">(AR1606*AZ1606+AS1606*AY1606+AT1606*AZ1609+AU1606*AY1609)</f>
        <v>15.692588557141496</v>
      </c>
      <c r="BF1606" s="8"/>
      <c r="BG1606" s="25">
        <f t="shared" ref="BG1606" si="16069">COS($BI$8*$B1606)</f>
        <v>6.9563830529018919E-2</v>
      </c>
      <c r="BH1606" s="26">
        <v>0</v>
      </c>
      <c r="BI1606" s="10">
        <v>0</v>
      </c>
      <c r="BJ1606" s="85">
        <f t="shared" ref="BJ1606" si="16070">$BH$8*SIN($B1606*$BI$8)</f>
        <v>2.9927325074819446</v>
      </c>
      <c r="BL1606" s="21">
        <f t="shared" ref="BL1606" si="16071">BB1606*BG1606+BD1606*BG1609-BC1606*BH1606-BE1606*BH1609</f>
        <v>-6.3016583368471686</v>
      </c>
      <c r="BM1606" s="24">
        <f t="shared" ref="BM1606" si="16072">(BB1606*BH1606+BC1606*BG1606+BD1606*BH1609+BE1606*BG1609)</f>
        <v>0</v>
      </c>
      <c r="BN1606" s="22">
        <f t="shared" ref="BN1606" si="16073">BB1606*BI1606+BD1606*BI1609-BC1606*BJ1606-BE1606*BJ1609</f>
        <v>0</v>
      </c>
      <c r="BO1606" s="23">
        <f t="shared" ref="BO1606" si="16074">(BB1606*BJ1606+BC1606*BI1606+BD1606*BJ1609+BE1606*BI1609)</f>
        <v>-45.520627235509643</v>
      </c>
      <c r="BQ1606" s="27">
        <f t="shared" ref="BQ1606" si="16075">20*LOG((2*$BL$8)/(($BL$8*BL1606+BN1606+$BL$8*BL1609+BN1609)^2+($BL$8*BM1606+BO1606+$BL$8*BM1609+BO1609)^2)^0.5)</f>
        <v>-27.312428692950075</v>
      </c>
      <c r="BS1606" s="64">
        <f t="shared" ref="BS1606" si="16076">((BL1606^2+BM1606^2)/(BL1609^2+BM1609^2))^0.5</f>
        <v>7.4091613556881608</v>
      </c>
      <c r="BT1606" s="4"/>
      <c r="BU1606" s="28"/>
      <c r="BV1606" s="28"/>
      <c r="BW1606" s="28"/>
      <c r="BX1606" s="28"/>
    </row>
    <row r="1607" spans="2:76" ht="18.649999999999999" customHeight="1" thickBot="1">
      <c r="D1607" s="25"/>
      <c r="E1607" s="10"/>
      <c r="F1607" s="10"/>
      <c r="G1607" s="31"/>
      <c r="I1607" s="29"/>
      <c r="L1607" s="30"/>
      <c r="N1607" s="29"/>
      <c r="Q1607" s="30"/>
      <c r="S1607" s="29"/>
      <c r="V1607" s="30"/>
      <c r="X1607" s="29"/>
      <c r="AA1607" s="30"/>
      <c r="AC1607" s="29"/>
      <c r="AF1607" s="30"/>
      <c r="AH1607" s="29"/>
      <c r="AK1607" s="30"/>
      <c r="AM1607" s="29"/>
      <c r="AP1607" s="30"/>
      <c r="AR1607" s="29"/>
      <c r="AU1607" s="30"/>
      <c r="AW1607" s="29"/>
      <c r="AZ1607" s="30"/>
      <c r="BB1607" s="29"/>
      <c r="BE1607" s="30"/>
      <c r="BG1607" s="29"/>
      <c r="BJ1607" s="30"/>
      <c r="BL1607" s="29"/>
      <c r="BO1607" s="30"/>
      <c r="BS1607" s="65"/>
      <c r="BT1607" s="65"/>
      <c r="BU1607" s="28"/>
      <c r="BV1607" s="28"/>
      <c r="BW1607" s="28"/>
      <c r="BX1607" s="28"/>
    </row>
    <row r="1608" spans="2:76" ht="18.649999999999999" customHeight="1" thickBot="1">
      <c r="D1608" s="254" t="s">
        <v>24</v>
      </c>
      <c r="E1608" s="255"/>
      <c r="F1608" s="256" t="s">
        <v>25</v>
      </c>
      <c r="G1608" s="257"/>
      <c r="H1608" s="123"/>
      <c r="I1608" s="242" t="s">
        <v>4</v>
      </c>
      <c r="J1608" s="243"/>
      <c r="K1608" s="244" t="s">
        <v>5</v>
      </c>
      <c r="L1608" s="245"/>
      <c r="M1608" s="123"/>
      <c r="N1608" s="242" t="s">
        <v>6</v>
      </c>
      <c r="O1608" s="243"/>
      <c r="P1608" s="244" t="s">
        <v>7</v>
      </c>
      <c r="Q1608" s="245"/>
      <c r="R1608" s="123"/>
      <c r="S1608" s="242" t="s">
        <v>34</v>
      </c>
      <c r="T1608" s="243"/>
      <c r="U1608" s="244" t="s">
        <v>35</v>
      </c>
      <c r="V1608" s="245"/>
      <c r="W1608" s="123"/>
      <c r="X1608" s="242" t="s">
        <v>47</v>
      </c>
      <c r="Y1608" s="243"/>
      <c r="Z1608" s="244" t="s">
        <v>48</v>
      </c>
      <c r="AA1608" s="245"/>
      <c r="AB1608" s="127"/>
      <c r="AC1608" s="242" t="s">
        <v>63</v>
      </c>
      <c r="AD1608" s="243"/>
      <c r="AE1608" s="244" t="s">
        <v>8</v>
      </c>
      <c r="AF1608" s="245"/>
      <c r="AG1608" s="123"/>
      <c r="AH1608" s="242" t="s">
        <v>78</v>
      </c>
      <c r="AI1608" s="243"/>
      <c r="AJ1608" s="244" t="s">
        <v>79</v>
      </c>
      <c r="AK1608" s="245"/>
      <c r="AL1608" s="127"/>
      <c r="AM1608" s="242" t="s">
        <v>67</v>
      </c>
      <c r="AN1608" s="243"/>
      <c r="AO1608" s="244" t="s">
        <v>66</v>
      </c>
      <c r="AP1608" s="245"/>
      <c r="AQ1608" s="123"/>
      <c r="AR1608" s="242" t="s">
        <v>83</v>
      </c>
      <c r="AS1608" s="243"/>
      <c r="AT1608" s="244" t="s">
        <v>82</v>
      </c>
      <c r="AU1608" s="245"/>
      <c r="AV1608" s="127"/>
      <c r="AW1608" s="242" t="s">
        <v>71</v>
      </c>
      <c r="AX1608" s="243"/>
      <c r="AY1608" s="244" t="s">
        <v>70</v>
      </c>
      <c r="AZ1608" s="245"/>
      <c r="BA1608" s="123"/>
      <c r="BB1608" s="124" t="s">
        <v>87</v>
      </c>
      <c r="BC1608" s="125"/>
      <c r="BD1608" s="122" t="s">
        <v>86</v>
      </c>
      <c r="BE1608" s="126"/>
      <c r="BF1608" s="127"/>
      <c r="BG1608" s="242" t="s">
        <v>74</v>
      </c>
      <c r="BH1608" s="243"/>
      <c r="BI1608" s="244" t="s">
        <v>75</v>
      </c>
      <c r="BJ1608" s="245"/>
      <c r="BK1608" s="123"/>
      <c r="BL1608" s="242" t="s">
        <v>91</v>
      </c>
      <c r="BM1608" s="243"/>
      <c r="BN1608" s="244" t="s">
        <v>90</v>
      </c>
      <c r="BO1608" s="245"/>
      <c r="BP1608" s="123"/>
      <c r="BQ1608" s="35" t="s">
        <v>166</v>
      </c>
      <c r="BS1608" s="66" t="s">
        <v>121</v>
      </c>
      <c r="BT1608" s="65"/>
      <c r="BU1608" s="28"/>
      <c r="BV1608" s="28"/>
      <c r="BW1608" s="28"/>
      <c r="BX1608" s="28"/>
    </row>
    <row r="1609" spans="2:76" ht="18.649999999999999" customHeight="1" thickTop="1" thickBot="1">
      <c r="D1609" s="15">
        <v>0</v>
      </c>
      <c r="E1609" s="145">
        <f t="shared" ref="E1609" si="16077">(1/$E$8)*SIN($B1606*$F$8)</f>
        <v>0.33252470875900642</v>
      </c>
      <c r="F1609" s="15">
        <f t="shared" ref="F1609" si="16078">COS($F$8*$B1606)</f>
        <v>6.9612230122599372E-2</v>
      </c>
      <c r="G1609" s="37">
        <v>0</v>
      </c>
      <c r="I1609" s="21">
        <v>0</v>
      </c>
      <c r="J1609" s="24">
        <f t="shared" ref="J1609" si="16079">(TAN($K$8*$B1606))/$J$8</f>
        <v>0.64130972090656757</v>
      </c>
      <c r="K1609" s="22">
        <v>1</v>
      </c>
      <c r="L1609" s="23">
        <v>0</v>
      </c>
      <c r="N1609" s="21">
        <f t="shared" ref="N1609" si="16080">D1609*I1606+F1609*I1609-E1609*J1606-G1609*J1609</f>
        <v>0</v>
      </c>
      <c r="O1609" s="24">
        <f t="shared" ref="O1609" si="16081">(D1609*J1606+E1609*I1606+F1609*J1609+G1609*I1609)</f>
        <v>0.37716770863061438</v>
      </c>
      <c r="P1609" s="22">
        <f t="shared" ref="P1609" si="16082">D1609*K1606+F1609*K1609-E1609*L1606-G1609*L1609</f>
        <v>6.9612230122599372E-2</v>
      </c>
      <c r="Q1609" s="23">
        <f t="shared" ref="Q1609" si="16083">(D1609*L1606+E1609*K1606+F1609*L1609+G1609*K1609)</f>
        <v>0</v>
      </c>
      <c r="S1609" s="15">
        <v>0</v>
      </c>
      <c r="T1609" s="145">
        <f t="shared" ref="T1609" si="16084">(1/$T$8)*SIN($B1606*$U$8)</f>
        <v>0.16617822959178394</v>
      </c>
      <c r="U1609" s="15">
        <f t="shared" ref="U1609" si="16085">COS($U$8*$B1606)</f>
        <v>-0.86686975035910852</v>
      </c>
      <c r="V1609" s="37">
        <v>0</v>
      </c>
      <c r="X1609" s="21">
        <f t="shared" ref="X1609" si="16086">N1609*S1606+P1609*S1609-O1609*T1606-Q1609*T1609</f>
        <v>0</v>
      </c>
      <c r="Y1609" s="24">
        <f t="shared" ref="Y1609" si="16087">(N1609*T1606+O1609*S1606+P1609*T1609+Q1609*S1609)</f>
        <v>-0.31538724026442821</v>
      </c>
      <c r="Z1609" s="22">
        <f t="shared" ref="Z1609" si="16088">N1609*U1606+P1609*U1609-O1609*V1606-Q1609*V1609</f>
        <v>-0.62443829526314631</v>
      </c>
      <c r="AA1609" s="23">
        <f t="shared" ref="AA1609" si="16089">(N1609*V1606+O1609*U1606+P1609*V1609+Q1609*U1609)</f>
        <v>0</v>
      </c>
      <c r="AB1609" s="8"/>
      <c r="AC1609" s="21">
        <v>0</v>
      </c>
      <c r="AD1609" s="24">
        <f t="shared" ref="AD1609" si="16090">(TAN($AE$8*$B1606))/$AD$8</f>
        <v>1.1713708976262469</v>
      </c>
      <c r="AE1609" s="22">
        <v>1</v>
      </c>
      <c r="AF1609" s="23">
        <v>0</v>
      </c>
      <c r="AH1609" s="21">
        <f t="shared" ref="AH1609" si="16091">X1609*AC1606+Z1609*AC1609-Y1609*AD1606-AA1609*AD1609</f>
        <v>0</v>
      </c>
      <c r="AI1609" s="24">
        <f t="shared" ref="AI1609" si="16092">(X1609*AD1606+Y1609*AC1606+Z1609*AD1609+AA1609*AC1609)</f>
        <v>-1.0468360866990234</v>
      </c>
      <c r="AJ1609" s="22">
        <f t="shared" ref="AJ1609" si="16093">X1609*AE1606+Z1609*AE1609-Y1609*AF1606-AA1609*AF1609</f>
        <v>-0.62443829526314631</v>
      </c>
      <c r="AK1609" s="23">
        <f t="shared" ref="AK1609" si="16094">(X1609*AF1606+Y1609*AE1606+Z1609*AF1609+AA1609*AE1609)</f>
        <v>0</v>
      </c>
      <c r="AL1609" s="8"/>
      <c r="AM1609" s="15">
        <v>0</v>
      </c>
      <c r="AN1609" s="85">
        <f t="shared" ref="AN1609" si="16095">(1/$AN$8)*SIN($B1606*$AO$8)</f>
        <v>0.16617822959178394</v>
      </c>
      <c r="AO1609" s="25">
        <f t="shared" ref="AO1609" si="16096">COS($AO$8*$B1606)</f>
        <v>-0.86686975035910852</v>
      </c>
      <c r="AP1609" s="37">
        <v>0</v>
      </c>
      <c r="AR1609" s="21">
        <f t="shared" ref="AR1609" si="16097">AH1609*AM1606+AJ1609*AM1609-AI1609*AN1606-AK1609*AN1609</f>
        <v>0</v>
      </c>
      <c r="AS1609" s="24">
        <f t="shared" ref="AS1609" si="16098">(AH1609*AN1606+AI1609*AM1606+AJ1609*AN1609+AK1609*AM1609)</f>
        <v>0.80370248674754718</v>
      </c>
      <c r="AT1609" s="22">
        <f t="shared" ref="AT1609" si="16099">AH1609*AO1606+AJ1609*AO1609-AI1609*AP1606-AK1609*AP1609</f>
        <v>2.1069589771733455</v>
      </c>
      <c r="AU1609" s="23">
        <f t="shared" ref="AU1609" si="16100">(AH1609*AP1606+AI1609*AO1606+AJ1609*AP1609+AK1609*AO1609)</f>
        <v>0</v>
      </c>
      <c r="AV1609" s="8"/>
      <c r="AW1609" s="21">
        <v>0</v>
      </c>
      <c r="AX1609" s="24">
        <f t="shared" ref="AX1609" si="16101">(TAN($AY$8*$B1606))/$AX$8</f>
        <v>0.64130972090656757</v>
      </c>
      <c r="AY1609" s="22">
        <v>1</v>
      </c>
      <c r="AZ1609" s="23">
        <v>0</v>
      </c>
      <c r="BB1609" s="21">
        <f t="shared" ref="BB1609" si="16102">AR1609*AW1606+AT1609*AW1609-AS1609*AX1606-AU1609*AX1609</f>
        <v>0</v>
      </c>
      <c r="BC1609" s="24">
        <f t="shared" ref="BC1609" si="16103">(AR1609*AX1606+AS1609*AW1606+AT1609*AX1609+AU1609*AW1609)</f>
        <v>2.1549157603601725</v>
      </c>
      <c r="BD1609" s="22">
        <f t="shared" ref="BD1609" si="16104">AR1609*AY1606+AT1609*AY1609-AS1609*AZ1606-AU1609*AZ1609</f>
        <v>2.1069589771733455</v>
      </c>
      <c r="BE1609" s="23">
        <f t="shared" ref="BE1609" si="16105">(AR1609*AZ1606+AS1609*AY1606+AT1609*AZ1609+AU1609*AY1609)</f>
        <v>0</v>
      </c>
      <c r="BF1609" s="8"/>
      <c r="BG1609" s="15">
        <v>0</v>
      </c>
      <c r="BH1609" s="85">
        <f t="shared" ref="BH1609" si="16106">(1/$BH$8)*SIN($B1606*$BI$8)</f>
        <v>0.33252583416466053</v>
      </c>
      <c r="BI1609" s="25">
        <f t="shared" ref="BI1609" si="16107">COS($BI$8*$B1606)</f>
        <v>6.9563830529018919E-2</v>
      </c>
      <c r="BJ1609" s="37">
        <v>0</v>
      </c>
      <c r="BL1609" s="21">
        <f t="shared" ref="BL1609" si="16108">BB1609*BG1606+BD1609*BG1609-BC1609*BH1606-BE1609*BH1609</f>
        <v>0</v>
      </c>
      <c r="BM1609" s="24">
        <f t="shared" ref="BM1609" si="16109">(BB1609*BH1606+BC1609*BG1606+BD1609*BH1609+BE1609*BG1609)</f>
        <v>0.85052248619329363</v>
      </c>
      <c r="BN1609" s="22">
        <f t="shared" ref="BN1609" si="16110">BB1609*BI1606+BD1609*BI1609-BC1609*BJ1606-BE1609*BJ1609</f>
        <v>-6.3025183096953796</v>
      </c>
      <c r="BO1609" s="23">
        <f t="shared" ref="BO1609" si="16111">(BB1609*BJ1606+BC1609*BI1606+BD1609*BJ1609+BE1609*BI1609)</f>
        <v>0</v>
      </c>
      <c r="BQ1609" s="38">
        <f t="shared" ref="BQ1609" si="16112">(180/PI())*ATAN(-1*(($BL$8*BM1606+BO1606+$BL$8*BM1609+BO1609)/($BL$8*BL1606+BN1606+$BL$8*BL1609+BN1609)))</f>
        <v>-74.242985292348521</v>
      </c>
      <c r="BS1609" s="67">
        <f t="shared" ref="BS1609" si="16113">20*LOG(((($BL$8*BL1606+BN1606-$BL$8*BL1609-BN1609)^2+($BL$8*BM1606+BO1606-$BL$8*BM1609-BO1609)^2)/(($BL$8*BL1606+BN1606+$BL$8*BL1609+BN1609)^2+($BL$8*BM1606+BO1606+$BL$8*BM1609+BO1609)^2))^0.5)</f>
        <v>-8.0713270609266714E-3</v>
      </c>
      <c r="BT1609" s="65"/>
      <c r="BU1609" s="28"/>
      <c r="BV1609" s="28"/>
      <c r="BW1609" s="28"/>
      <c r="BX1609" s="28"/>
    </row>
    <row r="1610" spans="2:76" ht="18.649999999999999" customHeight="1">
      <c r="BS1610" s="32"/>
    </row>
    <row r="1611" spans="2:76" ht="18.649999999999999" customHeight="1" thickBot="1">
      <c r="D1611" s="8"/>
      <c r="E1611" s="8" t="s">
        <v>93</v>
      </c>
      <c r="F1611" s="8"/>
      <c r="G1611" s="8"/>
      <c r="H1611" s="8"/>
      <c r="I1611" s="8"/>
      <c r="J1611" s="8" t="s">
        <v>94</v>
      </c>
      <c r="K1611" s="8"/>
      <c r="L1611" s="8"/>
      <c r="M1611" s="8"/>
      <c r="N1611" s="8"/>
      <c r="O1611" s="8" t="s">
        <v>95</v>
      </c>
      <c r="P1611" s="8"/>
      <c r="Q1611" s="8"/>
      <c r="R1611" s="8"/>
      <c r="S1611" s="8"/>
      <c r="T1611" s="8" t="s">
        <v>96</v>
      </c>
      <c r="U1611" s="8"/>
      <c r="V1611" s="8"/>
      <c r="W1611" s="8"/>
      <c r="X1611" s="8"/>
      <c r="Y1611" s="8" t="s">
        <v>97</v>
      </c>
      <c r="Z1611" s="8"/>
      <c r="AA1611" s="8"/>
      <c r="AB1611" s="8"/>
      <c r="AC1611" s="8"/>
      <c r="AD1611" s="8" t="s">
        <v>98</v>
      </c>
      <c r="AE1611" s="8"/>
      <c r="AF1611" s="8"/>
      <c r="AG1611" s="8"/>
      <c r="AH1611" s="8"/>
      <c r="AI1611" s="8" t="s">
        <v>99</v>
      </c>
      <c r="AJ1611" s="8"/>
      <c r="AK1611" s="8"/>
      <c r="AL1611" s="8"/>
      <c r="AM1611" s="8"/>
      <c r="AN1611" s="8" t="s">
        <v>96</v>
      </c>
      <c r="AO1611" s="8"/>
      <c r="AP1611" s="8"/>
      <c r="AQ1611" s="8"/>
      <c r="AR1611" s="8"/>
      <c r="AS1611" s="8" t="s">
        <v>100</v>
      </c>
      <c r="AT1611" s="8"/>
      <c r="AU1611" s="8"/>
      <c r="AV1611" s="8"/>
      <c r="AW1611" s="8"/>
      <c r="AX1611" s="8" t="s">
        <v>94</v>
      </c>
      <c r="AY1611" s="8"/>
      <c r="AZ1611" s="8"/>
      <c r="BA1611" s="8"/>
      <c r="BB1611" s="8"/>
      <c r="BC1611" s="8" t="s">
        <v>101</v>
      </c>
      <c r="BD1611" s="8"/>
      <c r="BE1611" s="8"/>
      <c r="BF1611" s="8"/>
      <c r="BG1611" s="8"/>
      <c r="BH1611" s="8" t="s">
        <v>96</v>
      </c>
      <c r="BI1611" s="8"/>
      <c r="BJ1611" s="8"/>
      <c r="BK1611" s="8"/>
      <c r="BL1611" s="8"/>
      <c r="BM1611" s="8" t="s">
        <v>102</v>
      </c>
      <c r="BN1611" s="8"/>
      <c r="BO1611" s="8"/>
      <c r="BP1611" s="8"/>
    </row>
    <row r="1612" spans="2:76" ht="18.649999999999999" customHeight="1" thickBot="1">
      <c r="B1612" s="16"/>
      <c r="D1612" s="250" t="s">
        <v>22</v>
      </c>
      <c r="E1612" s="251"/>
      <c r="F1612" s="252" t="s">
        <v>23</v>
      </c>
      <c r="G1612" s="253"/>
      <c r="H1612" s="123"/>
      <c r="I1612" s="242" t="s">
        <v>1</v>
      </c>
      <c r="J1612" s="243"/>
      <c r="K1612" s="244" t="s">
        <v>2</v>
      </c>
      <c r="L1612" s="245"/>
      <c r="M1612" s="123"/>
      <c r="N1612" s="242" t="s">
        <v>43</v>
      </c>
      <c r="O1612" s="243"/>
      <c r="P1612" s="244" t="s">
        <v>44</v>
      </c>
      <c r="Q1612" s="245"/>
      <c r="R1612" s="123"/>
      <c r="S1612" s="242" t="s">
        <v>32</v>
      </c>
      <c r="T1612" s="243"/>
      <c r="U1612" s="244" t="s">
        <v>33</v>
      </c>
      <c r="V1612" s="245"/>
      <c r="W1612" s="123"/>
      <c r="X1612" s="242" t="s">
        <v>45</v>
      </c>
      <c r="Y1612" s="243"/>
      <c r="Z1612" s="244" t="s">
        <v>46</v>
      </c>
      <c r="AA1612" s="245"/>
      <c r="AB1612" s="127"/>
      <c r="AC1612" s="242" t="s">
        <v>62</v>
      </c>
      <c r="AD1612" s="243"/>
      <c r="AE1612" s="244" t="s">
        <v>3</v>
      </c>
      <c r="AF1612" s="245"/>
      <c r="AG1612" s="123"/>
      <c r="AH1612" s="242" t="s">
        <v>76</v>
      </c>
      <c r="AI1612" s="243"/>
      <c r="AJ1612" s="244" t="s">
        <v>77</v>
      </c>
      <c r="AK1612" s="245"/>
      <c r="AL1612" s="127"/>
      <c r="AM1612" s="242" t="s">
        <v>64</v>
      </c>
      <c r="AN1612" s="243"/>
      <c r="AO1612" s="244" t="s">
        <v>65</v>
      </c>
      <c r="AP1612" s="245"/>
      <c r="AQ1612" s="123"/>
      <c r="AR1612" s="242" t="s">
        <v>80</v>
      </c>
      <c r="AS1612" s="243"/>
      <c r="AT1612" s="244" t="s">
        <v>81</v>
      </c>
      <c r="AU1612" s="245"/>
      <c r="AV1612" s="127"/>
      <c r="AW1612" s="242" t="s">
        <v>68</v>
      </c>
      <c r="AX1612" s="243"/>
      <c r="AY1612" s="244" t="s">
        <v>69</v>
      </c>
      <c r="AZ1612" s="245"/>
      <c r="BA1612" s="123"/>
      <c r="BB1612" s="246" t="s">
        <v>84</v>
      </c>
      <c r="BC1612" s="247"/>
      <c r="BD1612" s="248" t="s">
        <v>85</v>
      </c>
      <c r="BE1612" s="249"/>
      <c r="BF1612" s="127"/>
      <c r="BG1612" s="242" t="s">
        <v>72</v>
      </c>
      <c r="BH1612" s="243"/>
      <c r="BI1612" s="244" t="s">
        <v>73</v>
      </c>
      <c r="BJ1612" s="245"/>
      <c r="BK1612" s="123"/>
      <c r="BL1612" s="242" t="s">
        <v>88</v>
      </c>
      <c r="BM1612" s="243"/>
      <c r="BN1612" s="244" t="s">
        <v>89</v>
      </c>
      <c r="BO1612" s="245"/>
      <c r="BP1612" s="123"/>
      <c r="BQ1612" s="19" t="s">
        <v>165</v>
      </c>
      <c r="BS1612" s="63" t="s">
        <v>120</v>
      </c>
      <c r="BT1612" s="4"/>
      <c r="BU1612" s="28"/>
      <c r="BV1612" s="28"/>
      <c r="BW1612" s="28"/>
      <c r="BX1612" s="28"/>
    </row>
    <row r="1613" spans="2:76" ht="18.649999999999999" customHeight="1" thickTop="1" thickBot="1">
      <c r="B1613" s="39">
        <v>4.54</v>
      </c>
      <c r="D1613" s="25">
        <f t="shared" ref="D1613" si="16114">COS($F$8*$B1613)</f>
        <v>6.2984698107385412E-2</v>
      </c>
      <c r="E1613" s="26">
        <v>0</v>
      </c>
      <c r="F1613" s="10">
        <v>0</v>
      </c>
      <c r="G1613" s="85">
        <f t="shared" ref="G1613" si="16115">$E$8*SIN($B1613*$F$8)</f>
        <v>2.9940434783481176</v>
      </c>
      <c r="I1613" s="21">
        <v>1</v>
      </c>
      <c r="J1613" s="24">
        <v>0</v>
      </c>
      <c r="K1613" s="22">
        <v>0</v>
      </c>
      <c r="L1613" s="23">
        <v>0</v>
      </c>
      <c r="N1613" s="21">
        <f t="shared" ref="N1613" si="16116">D1613*I1613+F1613*I1616-E1613*J1613-G1613*J1616</f>
        <v>-1.9387429744033811</v>
      </c>
      <c r="O1613" s="24">
        <f t="shared" ref="O1613" si="16117">(D1613*J1613+E1613*I1613+F1613*J1616+G1613*I1616)</f>
        <v>0</v>
      </c>
      <c r="P1613" s="22">
        <f t="shared" ref="P1613" si="16118">D1613*K1613+F1613*K1616-E1613*L1613-G1613*L1616</f>
        <v>0</v>
      </c>
      <c r="Q1613" s="23">
        <f t="shared" ref="Q1613" si="16119">(D1613*L1613+E1613*K1613+F1613*L1616+G1613*K1616)</f>
        <v>2.9940434783481176</v>
      </c>
      <c r="S1613" s="25">
        <f t="shared" ref="S1613" si="16120">COS($U$8*$B1613)</f>
        <v>-0.87259016196697603</v>
      </c>
      <c r="T1613" s="26">
        <v>0</v>
      </c>
      <c r="U1613" s="10">
        <v>0</v>
      </c>
      <c r="V1613" s="85">
        <f t="shared" ref="V1613" si="16121">$T$8*SIN($B1613*$U$8)</f>
        <v>1.465359233480316</v>
      </c>
      <c r="X1613" s="21">
        <f t="shared" ref="X1613" si="16122">N1613*S1613+P1613*S1616-O1613*T1613-Q1613*T1616</f>
        <v>1.2042447953315458</v>
      </c>
      <c r="Y1613" s="24">
        <f t="shared" ref="Y1613" si="16123">(N1613*T1613+O1613*S1613+P1613*T1616+Q1613*S1616)</f>
        <v>0</v>
      </c>
      <c r="Z1613" s="22">
        <f t="shared" ref="Z1613" si="16124">N1613*U1613+P1613*U1616-O1613*V1613-Q1613*V1616</f>
        <v>0</v>
      </c>
      <c r="AA1613" s="23">
        <f t="shared" ref="AA1613" si="16125">(N1613*V1613+O1613*U1613+P1613*V1616+Q1613*U1616)</f>
        <v>-5.4535278025950387</v>
      </c>
      <c r="AB1613" s="8"/>
      <c r="AC1613" s="21">
        <v>1</v>
      </c>
      <c r="AD1613" s="24">
        <v>0</v>
      </c>
      <c r="AE1613" s="22">
        <v>0</v>
      </c>
      <c r="AF1613" s="23">
        <v>0</v>
      </c>
      <c r="AH1613" s="21">
        <f t="shared" ref="AH1613" si="16126">X1613*AC1613+Z1613*AC1616-Y1613*AD1613-AA1613*AD1616</f>
        <v>7.8161827748928756</v>
      </c>
      <c r="AI1613" s="24">
        <f t="shared" ref="AI1613" si="16127">(X1613*AD1613+Y1613*AC1613+Z1613*AD1616+AA1613*AC1616)</f>
        <v>0</v>
      </c>
      <c r="AJ1613" s="22">
        <f t="shared" ref="AJ1613" si="16128">X1613*AE1613+Z1613*AE1616-Y1613*AF1613-AA1613*AF1616</f>
        <v>0</v>
      </c>
      <c r="AK1613" s="23">
        <f t="shared" ref="AK1613" si="16129">(X1613*AF1613+Y1613*AE1613+Z1613*AF1616+AA1613*AE1616)</f>
        <v>-5.4535278025950387</v>
      </c>
      <c r="AL1613" s="8"/>
      <c r="AM1613" s="25">
        <f t="shared" ref="AM1613" si="16130">COS($AO$8*$B1613)</f>
        <v>-0.87259016196697603</v>
      </c>
      <c r="AN1613" s="26">
        <v>0</v>
      </c>
      <c r="AO1613" s="10">
        <v>0</v>
      </c>
      <c r="AP1613" s="85">
        <f t="shared" ref="AP1613" si="16131">$AN$8*SIN($B1613*$AO$8)</f>
        <v>1.465359233480316</v>
      </c>
      <c r="AR1613" s="21">
        <f t="shared" ref="AR1613" si="16132">AH1613*AM1613+AJ1613*AM1616-AI1613*AN1613-AK1613*AN1616</f>
        <v>-5.9323933801101223</v>
      </c>
      <c r="AS1613" s="24">
        <f t="shared" ref="AS1613" si="16133">(AH1613*AN1613+AI1613*AM1613+AJ1613*AN1616+AK1613*AM1616)</f>
        <v>0</v>
      </c>
      <c r="AT1613" s="22">
        <f t="shared" ref="AT1613" si="16134">AH1613*AO1613+AJ1613*AO1616-AI1613*AP1613-AK1613*AP1616</f>
        <v>0</v>
      </c>
      <c r="AU1613" s="23">
        <f t="shared" ref="AU1613" si="16135">(AH1613*AP1613+AI1613*AO1613+AJ1613*AP1616+AK1613*AO1616)</f>
        <v>16.212210308316884</v>
      </c>
      <c r="AV1613" s="8"/>
      <c r="AW1613" s="21">
        <v>1</v>
      </c>
      <c r="AX1613" s="24">
        <v>0</v>
      </c>
      <c r="AY1613" s="22">
        <v>0</v>
      </c>
      <c r="AZ1613" s="23">
        <v>0</v>
      </c>
      <c r="BB1613" s="21">
        <f t="shared" ref="BB1613" si="16136">AR1613*AW1613+AT1613*AW1616-AS1613*AX1613-AU1613*AX1616</f>
        <v>-16.771390956934546</v>
      </c>
      <c r="BC1613" s="24">
        <f t="shared" ref="BC1613" si="16137">(AR1613*AX1613+AS1613*AW1613+AT1613*AX1616+AU1613*AW1616)</f>
        <v>0</v>
      </c>
      <c r="BD1613" s="22">
        <f t="shared" ref="BD1613" si="16138">AR1613*AY1613+AT1613*AY1616-AS1613*AZ1613-AU1613*AZ1616</f>
        <v>0</v>
      </c>
      <c r="BE1613" s="23">
        <f t="shared" ref="BE1613" si="16139">(AR1613*AZ1613+AS1613*AY1613+AT1613*AZ1616+AU1613*AY1616)</f>
        <v>16.212210308316884</v>
      </c>
      <c r="BF1613" s="8"/>
      <c r="BG1613" s="25">
        <f t="shared" ref="BG1613" si="16140">COS($BI$8*$B1613)</f>
        <v>6.2936062903926365E-2</v>
      </c>
      <c r="BH1613" s="26">
        <v>0</v>
      </c>
      <c r="BI1613" s="10">
        <v>0</v>
      </c>
      <c r="BJ1613" s="85">
        <f t="shared" ref="BJ1613" si="16141">$BH$8*SIN($B1613*$BI$8)</f>
        <v>2.9940526828824132</v>
      </c>
      <c r="BL1613" s="21">
        <f t="shared" ref="BL1613" si="16142">BB1613*BG1613+BD1613*BG1616-BC1613*BH1613-BE1613*BH1616</f>
        <v>-6.4488821794819833</v>
      </c>
      <c r="BM1613" s="24">
        <f t="shared" ref="BM1613" si="16143">(BB1613*BH1613+BC1613*BG1613+BD1613*BH1616+BE1613*BG1616)</f>
        <v>0</v>
      </c>
      <c r="BN1613" s="22">
        <f t="shared" ref="BN1613" si="16144">BB1613*BI1613+BD1613*BI1616-BC1613*BJ1613-BE1613*BJ1616</f>
        <v>0</v>
      </c>
      <c r="BO1613" s="23">
        <f t="shared" ref="BO1613" si="16145">(BB1613*BJ1613+BC1613*BI1613+BD1613*BJ1616+BE1613*BI1616)</f>
        <v>-49.194095402503805</v>
      </c>
      <c r="BQ1613" s="27">
        <f t="shared" ref="BQ1613" si="16146">20*LOG((2*$BL$8)/(($BL$8*BL1613+BN1613+$BL$8*BL1616+BN1616)^2+($BL$8*BM1613+BO1613+$BL$8*BM1616+BO1616)^2)^0.5)</f>
        <v>-27.969085925127409</v>
      </c>
      <c r="BS1613" s="64">
        <f t="shared" ref="BS1613" si="16147">((BL1613^2+BM1613^2)/(BL1616^2+BM1616^2))^0.5</f>
        <v>7.8151161746980193</v>
      </c>
      <c r="BT1613" s="4"/>
      <c r="BU1613" s="28"/>
      <c r="BV1613" s="28"/>
      <c r="BW1613" s="28"/>
      <c r="BX1613" s="28"/>
    </row>
    <row r="1614" spans="2:76" ht="18.649999999999999" customHeight="1" thickBot="1">
      <c r="D1614" s="25"/>
      <c r="E1614" s="10"/>
      <c r="F1614" s="10"/>
      <c r="G1614" s="31"/>
      <c r="I1614" s="29"/>
      <c r="L1614" s="30"/>
      <c r="N1614" s="29"/>
      <c r="Q1614" s="30"/>
      <c r="S1614" s="29"/>
      <c r="V1614" s="30"/>
      <c r="X1614" s="29"/>
      <c r="AA1614" s="30"/>
      <c r="AC1614" s="29"/>
      <c r="AF1614" s="30"/>
      <c r="AH1614" s="29"/>
      <c r="AK1614" s="30"/>
      <c r="AM1614" s="29"/>
      <c r="AP1614" s="30"/>
      <c r="AR1614" s="29"/>
      <c r="AU1614" s="30"/>
      <c r="AW1614" s="29"/>
      <c r="AZ1614" s="30"/>
      <c r="BB1614" s="29"/>
      <c r="BE1614" s="30"/>
      <c r="BG1614" s="29"/>
      <c r="BJ1614" s="30"/>
      <c r="BL1614" s="29"/>
      <c r="BO1614" s="30"/>
      <c r="BS1614" s="65"/>
      <c r="BT1614" s="65"/>
      <c r="BU1614" s="28"/>
      <c r="BV1614" s="28"/>
      <c r="BW1614" s="28"/>
      <c r="BX1614" s="28"/>
    </row>
    <row r="1615" spans="2:76" ht="18.649999999999999" customHeight="1" thickBot="1">
      <c r="D1615" s="254" t="s">
        <v>24</v>
      </c>
      <c r="E1615" s="255"/>
      <c r="F1615" s="256" t="s">
        <v>25</v>
      </c>
      <c r="G1615" s="257"/>
      <c r="H1615" s="123"/>
      <c r="I1615" s="242" t="s">
        <v>4</v>
      </c>
      <c r="J1615" s="243"/>
      <c r="K1615" s="244" t="s">
        <v>5</v>
      </c>
      <c r="L1615" s="245"/>
      <c r="M1615" s="123"/>
      <c r="N1615" s="242" t="s">
        <v>6</v>
      </c>
      <c r="O1615" s="243"/>
      <c r="P1615" s="244" t="s">
        <v>7</v>
      </c>
      <c r="Q1615" s="245"/>
      <c r="R1615" s="123"/>
      <c r="S1615" s="242" t="s">
        <v>34</v>
      </c>
      <c r="T1615" s="243"/>
      <c r="U1615" s="244" t="s">
        <v>35</v>
      </c>
      <c r="V1615" s="245"/>
      <c r="W1615" s="123"/>
      <c r="X1615" s="242" t="s">
        <v>47</v>
      </c>
      <c r="Y1615" s="243"/>
      <c r="Z1615" s="244" t="s">
        <v>48</v>
      </c>
      <c r="AA1615" s="245"/>
      <c r="AB1615" s="127"/>
      <c r="AC1615" s="242" t="s">
        <v>63</v>
      </c>
      <c r="AD1615" s="243"/>
      <c r="AE1615" s="244" t="s">
        <v>8</v>
      </c>
      <c r="AF1615" s="245"/>
      <c r="AG1615" s="123"/>
      <c r="AH1615" s="242" t="s">
        <v>78</v>
      </c>
      <c r="AI1615" s="243"/>
      <c r="AJ1615" s="244" t="s">
        <v>79</v>
      </c>
      <c r="AK1615" s="245"/>
      <c r="AL1615" s="127"/>
      <c r="AM1615" s="242" t="s">
        <v>67</v>
      </c>
      <c r="AN1615" s="243"/>
      <c r="AO1615" s="244" t="s">
        <v>66</v>
      </c>
      <c r="AP1615" s="245"/>
      <c r="AQ1615" s="123"/>
      <c r="AR1615" s="242" t="s">
        <v>83</v>
      </c>
      <c r="AS1615" s="243"/>
      <c r="AT1615" s="244" t="s">
        <v>82</v>
      </c>
      <c r="AU1615" s="245"/>
      <c r="AV1615" s="127"/>
      <c r="AW1615" s="242" t="s">
        <v>71</v>
      </c>
      <c r="AX1615" s="243"/>
      <c r="AY1615" s="244" t="s">
        <v>70</v>
      </c>
      <c r="AZ1615" s="245"/>
      <c r="BA1615" s="123"/>
      <c r="BB1615" s="124" t="s">
        <v>87</v>
      </c>
      <c r="BC1615" s="125"/>
      <c r="BD1615" s="122" t="s">
        <v>86</v>
      </c>
      <c r="BE1615" s="126"/>
      <c r="BF1615" s="127"/>
      <c r="BG1615" s="242" t="s">
        <v>74</v>
      </c>
      <c r="BH1615" s="243"/>
      <c r="BI1615" s="244" t="s">
        <v>75</v>
      </c>
      <c r="BJ1615" s="245"/>
      <c r="BK1615" s="123"/>
      <c r="BL1615" s="242" t="s">
        <v>91</v>
      </c>
      <c r="BM1615" s="243"/>
      <c r="BN1615" s="244" t="s">
        <v>90</v>
      </c>
      <c r="BO1615" s="245"/>
      <c r="BP1615" s="123"/>
      <c r="BQ1615" s="35" t="s">
        <v>166</v>
      </c>
      <c r="BS1615" s="66" t="s">
        <v>121</v>
      </c>
      <c r="BT1615" s="65"/>
      <c r="BU1615" s="28"/>
      <c r="BV1615" s="28"/>
      <c r="BW1615" s="28"/>
      <c r="BX1615" s="28"/>
    </row>
    <row r="1616" spans="2:76" ht="18.649999999999999" customHeight="1" thickTop="1" thickBot="1">
      <c r="D1616" s="15">
        <v>0</v>
      </c>
      <c r="E1616" s="145">
        <f t="shared" ref="E1616" si="16148">(1/$E$8)*SIN($B1613*$F$8)</f>
        <v>0.33267149759423525</v>
      </c>
      <c r="F1616" s="15">
        <f t="shared" ref="F1616" si="16149">COS($F$8*$B1613)</f>
        <v>6.2984698107385412E-2</v>
      </c>
      <c r="G1616" s="37">
        <v>0</v>
      </c>
      <c r="I1616" s="21">
        <v>0</v>
      </c>
      <c r="J1616" s="24">
        <f t="shared" ref="J1616" si="16150">(TAN($K$8*$B1613))/$J$8</f>
        <v>0.66857000807989786</v>
      </c>
      <c r="K1616" s="22">
        <v>1</v>
      </c>
      <c r="L1616" s="23">
        <v>0</v>
      </c>
      <c r="N1616" s="21">
        <f t="shared" ref="N1616" si="16151">D1616*I1613+F1616*I1616-E1616*J1613-G1616*J1616</f>
        <v>0</v>
      </c>
      <c r="O1616" s="24">
        <f t="shared" ref="O1616" si="16152">(D1616*J1613+E1616*I1613+F1616*J1616+G1616*I1616)</f>
        <v>0.37478117771679986</v>
      </c>
      <c r="P1616" s="22">
        <f t="shared" ref="P1616" si="16153">D1616*K1613+F1616*K1616-E1616*L1613-G1616*L1616</f>
        <v>6.2984698107385412E-2</v>
      </c>
      <c r="Q1616" s="23">
        <f t="shared" ref="Q1616" si="16154">(D1616*L1613+E1616*K1613+F1616*L1616+G1616*K1616)</f>
        <v>0</v>
      </c>
      <c r="S1616" s="15">
        <v>0</v>
      </c>
      <c r="T1616" s="145">
        <f t="shared" ref="T1616" si="16155">(1/$T$8)*SIN($B1613*$U$8)</f>
        <v>0.16281769260892398</v>
      </c>
      <c r="U1616" s="15">
        <f t="shared" ref="U1616" si="16156">COS($U$8*$B1613)</f>
        <v>-0.87259016196697603</v>
      </c>
      <c r="V1616" s="37">
        <v>0</v>
      </c>
      <c r="X1616" s="21">
        <f t="shared" ref="X1616" si="16157">N1616*S1613+P1616*S1616-O1616*T1613-Q1616*T1616</f>
        <v>0</v>
      </c>
      <c r="Y1616" s="24">
        <f t="shared" ref="Y1616" si="16158">(N1616*T1613+O1616*S1613+P1616*T1616+Q1616*S1616)</f>
        <v>-0.31677534535056229</v>
      </c>
      <c r="Z1616" s="22">
        <f t="shared" ref="Z1616" si="16159">N1616*U1613+P1616*U1616-O1616*V1613-Q1616*V1616</f>
        <v>-0.60414888722490445</v>
      </c>
      <c r="AA1616" s="23">
        <f t="shared" ref="AA1616" si="16160">(N1616*V1613+O1616*U1613+P1616*V1616+Q1616*U1616)</f>
        <v>0</v>
      </c>
      <c r="AB1616" s="8"/>
      <c r="AC1616" s="21">
        <v>0</v>
      </c>
      <c r="AD1616" s="24">
        <f t="shared" ref="AD1616" si="16161">(TAN($AE$8*$B1613))/$AD$8</f>
        <v>1.212414829244121</v>
      </c>
      <c r="AE1616" s="22">
        <v>1</v>
      </c>
      <c r="AF1616" s="23">
        <v>0</v>
      </c>
      <c r="AH1616" s="21">
        <f t="shared" ref="AH1616" si="16162">X1616*AC1613+Z1616*AC1616-Y1616*AD1613-AA1616*AD1616</f>
        <v>0</v>
      </c>
      <c r="AI1616" s="24">
        <f t="shared" ref="AI1616" si="16163">(X1616*AD1613+Y1616*AC1613+Z1616*AD1616+AA1616*AC1616)</f>
        <v>-1.0492544152933707</v>
      </c>
      <c r="AJ1616" s="22">
        <f t="shared" ref="AJ1616" si="16164">X1616*AE1613+Z1616*AE1616-Y1616*AF1613-AA1616*AF1616</f>
        <v>-0.60414888722490445</v>
      </c>
      <c r="AK1616" s="23">
        <f t="shared" ref="AK1616" si="16165">(X1616*AF1613+Y1616*AE1613+Z1616*AF1616+AA1616*AE1616)</f>
        <v>0</v>
      </c>
      <c r="AL1616" s="8"/>
      <c r="AM1616" s="15">
        <v>0</v>
      </c>
      <c r="AN1616" s="85">
        <f t="shared" ref="AN1616" si="16166">(1/$AN$8)*SIN($B1613*$AO$8)</f>
        <v>0.16281769260892398</v>
      </c>
      <c r="AO1616" s="25">
        <f t="shared" ref="AO1616" si="16167">COS($AO$8*$B1613)</f>
        <v>-0.87259016196697603</v>
      </c>
      <c r="AP1616" s="37">
        <v>0</v>
      </c>
      <c r="AR1616" s="21">
        <f t="shared" ref="AR1616" si="16168">AH1616*AM1613+AJ1616*AM1616-AI1616*AN1613-AK1616*AN1616</f>
        <v>0</v>
      </c>
      <c r="AS1616" s="24">
        <f t="shared" ref="AS1616" si="16169">(AH1616*AN1613+AI1616*AM1613+AJ1616*AN1616+AK1616*AM1616)</f>
        <v>0.81720295237519913</v>
      </c>
      <c r="AT1616" s="22">
        <f t="shared" ref="AT1616" si="16170">AH1616*AO1613+AJ1616*AO1616-AI1616*AP1613-AK1616*AP1616</f>
        <v>2.0647090210758785</v>
      </c>
      <c r="AU1616" s="23">
        <f t="shared" ref="AU1616" si="16171">(AH1616*AP1613+AI1616*AO1613+AJ1616*AP1616+AK1616*AO1616)</f>
        <v>0</v>
      </c>
      <c r="AV1616" s="8"/>
      <c r="AW1616" s="21">
        <v>0</v>
      </c>
      <c r="AX1616" s="24">
        <f t="shared" ref="AX1616" si="16172">(TAN($AY$8*$B1613))/$AX$8</f>
        <v>0.66857000807989786</v>
      </c>
      <c r="AY1616" s="22">
        <v>1</v>
      </c>
      <c r="AZ1616" s="23">
        <v>0</v>
      </c>
      <c r="BB1616" s="21">
        <f t="shared" ref="BB1616" si="16173">AR1616*AW1613+AT1616*AW1616-AS1616*AX1613-AU1616*AX1616</f>
        <v>0</v>
      </c>
      <c r="BC1616" s="24">
        <f t="shared" ref="BC1616" si="16174">(AR1616*AX1613+AS1616*AW1613+AT1616*AX1616+AU1616*AW1616)</f>
        <v>2.1976054792785371</v>
      </c>
      <c r="BD1616" s="22">
        <f t="shared" ref="BD1616" si="16175">AR1616*AY1613+AT1616*AY1616-AS1616*AZ1613-AU1616*AZ1616</f>
        <v>2.0647090210758785</v>
      </c>
      <c r="BE1616" s="23">
        <f t="shared" ref="BE1616" si="16176">(AR1616*AZ1613+AS1616*AY1613+AT1616*AZ1616+AU1616*AY1616)</f>
        <v>0</v>
      </c>
      <c r="BF1616" s="8"/>
      <c r="BG1616" s="15">
        <v>0</v>
      </c>
      <c r="BH1616" s="85">
        <f t="shared" ref="BH1616" si="16177">(1/$BH$8)*SIN($B1613*$BI$8)</f>
        <v>0.33267252032026812</v>
      </c>
      <c r="BI1616" s="25">
        <f t="shared" ref="BI1616" si="16178">COS($BI$8*$B1613)</f>
        <v>6.2936062903926365E-2</v>
      </c>
      <c r="BJ1616" s="37">
        <v>0</v>
      </c>
      <c r="BL1616" s="21">
        <f t="shared" ref="BL1616" si="16179">BB1616*BG1613+BD1616*BG1616-BC1616*BH1613-BE1616*BH1616</f>
        <v>0</v>
      </c>
      <c r="BM1616" s="24">
        <f t="shared" ref="BM1616" si="16180">(BB1616*BH1613+BC1616*BG1613+BD1616*BH1616+BE1616*BG1616)</f>
        <v>0.8251805904511933</v>
      </c>
      <c r="BN1616" s="22">
        <f t="shared" ref="BN1616" si="16181">BB1616*BI1613+BD1616*BI1616-BC1616*BJ1613-BE1616*BJ1616</f>
        <v>-6.4498019243222604</v>
      </c>
      <c r="BO1616" s="23">
        <f t="shared" ref="BO1616" si="16182">(BB1616*BJ1613+BC1616*BI1613+BD1616*BJ1616+BE1616*BI1616)</f>
        <v>0</v>
      </c>
      <c r="BQ1616" s="38">
        <f t="shared" ref="BQ1616" si="16183">(180/PI())*ATAN(-1*(($BL$8*BM1613+BO1613+$BL$8*BM1616+BO1616)/($BL$8*BL1613+BN1613+$BL$8*BL1616+BN1616)))</f>
        <v>-75.068243504893189</v>
      </c>
      <c r="BS1616" s="67">
        <f t="shared" ref="BS1616" si="16184">20*LOG(((($BL$8*BL1613+BN1613-$BL$8*BL1616-BN1616)^2+($BL$8*BM1613+BO1613-$BL$8*BM1616-BO1616)^2)/(($BL$8*BL1613+BN1613+$BL$8*BL1616+BN1616)^2+($BL$8*BM1613+BO1613+$BL$8*BM1616+BO1616)^2))^0.5)</f>
        <v>-6.9378125755988193E-3</v>
      </c>
      <c r="BT1616" s="65"/>
      <c r="BU1616" s="28"/>
      <c r="BV1616" s="28"/>
      <c r="BW1616" s="28"/>
      <c r="BX1616" s="28"/>
    </row>
    <row r="1617" spans="2:76" ht="18.649999999999999" customHeight="1">
      <c r="BS1617" s="32"/>
    </row>
    <row r="1618" spans="2:76" ht="18.649999999999999" customHeight="1" thickBot="1">
      <c r="D1618" s="8"/>
      <c r="E1618" s="8" t="s">
        <v>93</v>
      </c>
      <c r="F1618" s="8"/>
      <c r="G1618" s="8"/>
      <c r="H1618" s="8"/>
      <c r="I1618" s="8"/>
      <c r="J1618" s="8" t="s">
        <v>94</v>
      </c>
      <c r="K1618" s="8"/>
      <c r="L1618" s="8"/>
      <c r="M1618" s="8"/>
      <c r="N1618" s="8"/>
      <c r="O1618" s="8" t="s">
        <v>95</v>
      </c>
      <c r="P1618" s="8"/>
      <c r="Q1618" s="8"/>
      <c r="R1618" s="8"/>
      <c r="S1618" s="8"/>
      <c r="T1618" s="8" t="s">
        <v>96</v>
      </c>
      <c r="U1618" s="8"/>
      <c r="V1618" s="8"/>
      <c r="W1618" s="8"/>
      <c r="X1618" s="8"/>
      <c r="Y1618" s="8" t="s">
        <v>97</v>
      </c>
      <c r="Z1618" s="8"/>
      <c r="AA1618" s="8"/>
      <c r="AB1618" s="8"/>
      <c r="AC1618" s="8"/>
      <c r="AD1618" s="8" t="s">
        <v>98</v>
      </c>
      <c r="AE1618" s="8"/>
      <c r="AF1618" s="8"/>
      <c r="AG1618" s="8"/>
      <c r="AH1618" s="8"/>
      <c r="AI1618" s="8" t="s">
        <v>99</v>
      </c>
      <c r="AJ1618" s="8"/>
      <c r="AK1618" s="8"/>
      <c r="AL1618" s="8"/>
      <c r="AM1618" s="8"/>
      <c r="AN1618" s="8" t="s">
        <v>96</v>
      </c>
      <c r="AO1618" s="8"/>
      <c r="AP1618" s="8"/>
      <c r="AQ1618" s="8"/>
      <c r="AR1618" s="8"/>
      <c r="AS1618" s="8" t="s">
        <v>100</v>
      </c>
      <c r="AT1618" s="8"/>
      <c r="AU1618" s="8"/>
      <c r="AV1618" s="8"/>
      <c r="AW1618" s="8"/>
      <c r="AX1618" s="8" t="s">
        <v>94</v>
      </c>
      <c r="AY1618" s="8"/>
      <c r="AZ1618" s="8"/>
      <c r="BA1618" s="8"/>
      <c r="BB1618" s="8"/>
      <c r="BC1618" s="8" t="s">
        <v>101</v>
      </c>
      <c r="BD1618" s="8"/>
      <c r="BE1618" s="8"/>
      <c r="BF1618" s="8"/>
      <c r="BG1618" s="8"/>
      <c r="BH1618" s="8" t="s">
        <v>96</v>
      </c>
      <c r="BI1618" s="8"/>
      <c r="BJ1618" s="8"/>
      <c r="BK1618" s="8"/>
      <c r="BL1618" s="8"/>
      <c r="BM1618" s="8" t="s">
        <v>102</v>
      </c>
      <c r="BN1618" s="8"/>
      <c r="BO1618" s="8"/>
      <c r="BP1618" s="8"/>
    </row>
    <row r="1619" spans="2:76" ht="18.649999999999999" customHeight="1" thickBot="1">
      <c r="B1619" s="16"/>
      <c r="D1619" s="250" t="s">
        <v>22</v>
      </c>
      <c r="E1619" s="251"/>
      <c r="F1619" s="252" t="s">
        <v>23</v>
      </c>
      <c r="G1619" s="253"/>
      <c r="H1619" s="123"/>
      <c r="I1619" s="242" t="s">
        <v>1</v>
      </c>
      <c r="J1619" s="243"/>
      <c r="K1619" s="244" t="s">
        <v>2</v>
      </c>
      <c r="L1619" s="245"/>
      <c r="M1619" s="123"/>
      <c r="N1619" s="242" t="s">
        <v>43</v>
      </c>
      <c r="O1619" s="243"/>
      <c r="P1619" s="244" t="s">
        <v>44</v>
      </c>
      <c r="Q1619" s="245"/>
      <c r="R1619" s="123"/>
      <c r="S1619" s="242" t="s">
        <v>32</v>
      </c>
      <c r="T1619" s="243"/>
      <c r="U1619" s="244" t="s">
        <v>33</v>
      </c>
      <c r="V1619" s="245"/>
      <c r="W1619" s="123"/>
      <c r="X1619" s="242" t="s">
        <v>45</v>
      </c>
      <c r="Y1619" s="243"/>
      <c r="Z1619" s="244" t="s">
        <v>46</v>
      </c>
      <c r="AA1619" s="245"/>
      <c r="AB1619" s="127"/>
      <c r="AC1619" s="242" t="s">
        <v>62</v>
      </c>
      <c r="AD1619" s="243"/>
      <c r="AE1619" s="244" t="s">
        <v>3</v>
      </c>
      <c r="AF1619" s="245"/>
      <c r="AG1619" s="123"/>
      <c r="AH1619" s="242" t="s">
        <v>76</v>
      </c>
      <c r="AI1619" s="243"/>
      <c r="AJ1619" s="244" t="s">
        <v>77</v>
      </c>
      <c r="AK1619" s="245"/>
      <c r="AL1619" s="127"/>
      <c r="AM1619" s="242" t="s">
        <v>64</v>
      </c>
      <c r="AN1619" s="243"/>
      <c r="AO1619" s="244" t="s">
        <v>65</v>
      </c>
      <c r="AP1619" s="245"/>
      <c r="AQ1619" s="123"/>
      <c r="AR1619" s="242" t="s">
        <v>80</v>
      </c>
      <c r="AS1619" s="243"/>
      <c r="AT1619" s="244" t="s">
        <v>81</v>
      </c>
      <c r="AU1619" s="245"/>
      <c r="AV1619" s="127"/>
      <c r="AW1619" s="242" t="s">
        <v>68</v>
      </c>
      <c r="AX1619" s="243"/>
      <c r="AY1619" s="244" t="s">
        <v>69</v>
      </c>
      <c r="AZ1619" s="245"/>
      <c r="BA1619" s="123"/>
      <c r="BB1619" s="246" t="s">
        <v>84</v>
      </c>
      <c r="BC1619" s="247"/>
      <c r="BD1619" s="248" t="s">
        <v>85</v>
      </c>
      <c r="BE1619" s="249"/>
      <c r="BF1619" s="127"/>
      <c r="BG1619" s="242" t="s">
        <v>72</v>
      </c>
      <c r="BH1619" s="243"/>
      <c r="BI1619" s="244" t="s">
        <v>73</v>
      </c>
      <c r="BJ1619" s="245"/>
      <c r="BK1619" s="123"/>
      <c r="BL1619" s="242" t="s">
        <v>88</v>
      </c>
      <c r="BM1619" s="243"/>
      <c r="BN1619" s="244" t="s">
        <v>89</v>
      </c>
      <c r="BO1619" s="245"/>
      <c r="BP1619" s="123"/>
      <c r="BQ1619" s="19" t="s">
        <v>165</v>
      </c>
      <c r="BS1619" s="63" t="s">
        <v>120</v>
      </c>
      <c r="BT1619" s="4"/>
      <c r="BU1619" s="28"/>
      <c r="BV1619" s="28"/>
      <c r="BW1619" s="28"/>
      <c r="BX1619" s="28"/>
    </row>
    <row r="1620" spans="2:76" ht="18.649999999999999" customHeight="1" thickTop="1" thickBot="1">
      <c r="B1620" s="39">
        <v>4.5599999999999996</v>
      </c>
      <c r="D1620" s="25">
        <f t="shared" ref="D1620" si="16185">COS($F$8*$B1620)</f>
        <v>5.6354387326756024E-2</v>
      </c>
      <c r="E1620" s="26">
        <v>0</v>
      </c>
      <c r="F1620" s="10">
        <v>0</v>
      </c>
      <c r="G1620" s="85">
        <f t="shared" ref="G1620" si="16186">$E$8*SIN($B1620*$F$8)</f>
        <v>2.9952324863457984</v>
      </c>
      <c r="I1620" s="21">
        <v>1</v>
      </c>
      <c r="J1620" s="24">
        <v>0</v>
      </c>
      <c r="K1620" s="22">
        <v>0</v>
      </c>
      <c r="L1620" s="23">
        <v>0</v>
      </c>
      <c r="N1620" s="21">
        <f t="shared" ref="N1620" si="16187">D1620*I1620+F1620*I1623-E1620*J1620-G1620*J1623</f>
        <v>-2.0290332410706355</v>
      </c>
      <c r="O1620" s="24">
        <f t="shared" ref="O1620" si="16188">(D1620*J1620+E1620*I1620+F1620*J1623+G1620*I1623)</f>
        <v>0</v>
      </c>
      <c r="P1620" s="22">
        <f t="shared" ref="P1620" si="16189">D1620*K1620+F1620*K1623-E1620*L1620-G1620*L1623</f>
        <v>0</v>
      </c>
      <c r="Q1620" s="23">
        <f t="shared" ref="Q1620" si="16190">(D1620*L1620+E1620*K1620+F1620*L1623+G1620*K1623)</f>
        <v>2.9952324863457984</v>
      </c>
      <c r="S1620" s="25">
        <f t="shared" ref="S1620" si="16191">COS($U$8*$B1620)</f>
        <v>-0.87819333062572613</v>
      </c>
      <c r="T1620" s="26">
        <v>0</v>
      </c>
      <c r="U1620" s="10">
        <v>0</v>
      </c>
      <c r="V1620" s="85">
        <f t="shared" ref="V1620" si="16192">$T$8*SIN($B1620*$U$8)</f>
        <v>1.4349175120544202</v>
      </c>
      <c r="X1620" s="21">
        <f t="shared" ref="X1620" si="16193">N1620*S1620+P1620*S1623-O1620*T1620-Q1620*T1623</f>
        <v>1.3043377324448124</v>
      </c>
      <c r="Y1620" s="24">
        <f t="shared" ref="Y1620" si="16194">(N1620*T1620+O1620*S1620+P1620*T1623+Q1620*S1623)</f>
        <v>0</v>
      </c>
      <c r="Z1620" s="22">
        <f t="shared" ref="Z1620" si="16195">N1620*U1620+P1620*U1623-O1620*V1620-Q1620*V1623</f>
        <v>0</v>
      </c>
      <c r="AA1620" s="23">
        <f t="shared" ref="AA1620" si="16196">(N1620*V1620+O1620*U1620+P1620*V1623+Q1620*U1623)</f>
        <v>-5.5418885233351851</v>
      </c>
      <c r="AB1620" s="8"/>
      <c r="AC1620" s="21">
        <v>1</v>
      </c>
      <c r="AD1620" s="24">
        <v>0</v>
      </c>
      <c r="AE1620" s="22">
        <v>0</v>
      </c>
      <c r="AF1620" s="23">
        <v>0</v>
      </c>
      <c r="AH1620" s="21">
        <f t="shared" ref="AH1620" si="16197">X1620*AC1620+Z1620*AC1623-Y1620*AD1620-AA1620*AD1623</f>
        <v>8.2575027301219563</v>
      </c>
      <c r="AI1620" s="24">
        <f t="shared" ref="AI1620" si="16198">(X1620*AD1620+Y1620*AC1620+Z1620*AD1623+AA1620*AC1623)</f>
        <v>0</v>
      </c>
      <c r="AJ1620" s="22">
        <f t="shared" ref="AJ1620" si="16199">X1620*AE1620+Z1620*AE1623-Y1620*AF1620-AA1620*AF1623</f>
        <v>0</v>
      </c>
      <c r="AK1620" s="23">
        <f t="shared" ref="AK1620" si="16200">(X1620*AF1620+Y1620*AE1620+Z1620*AF1623+AA1620*AE1623)</f>
        <v>-5.5418885233351851</v>
      </c>
      <c r="AL1620" s="8"/>
      <c r="AM1620" s="25">
        <f t="shared" ref="AM1620" si="16201">COS($AO$8*$B1620)</f>
        <v>-0.87819333062572613</v>
      </c>
      <c r="AN1620" s="26">
        <v>0</v>
      </c>
      <c r="AO1620" s="10">
        <v>0</v>
      </c>
      <c r="AP1620" s="85">
        <f t="shared" ref="AP1620" si="16202">$AN$8*SIN($B1620*$AO$8)</f>
        <v>1.4349175120544202</v>
      </c>
      <c r="AR1620" s="21">
        <f t="shared" ref="AR1620" si="16203">AH1620*AM1620+AJ1620*AM1623-AI1620*AN1620-AK1620*AN1623</f>
        <v>-6.368111281662709</v>
      </c>
      <c r="AS1620" s="24">
        <f t="shared" ref="AS1620" si="16204">(AH1620*AN1620+AI1620*AM1620+AJ1620*AN1623+AK1620*AM1623)</f>
        <v>0</v>
      </c>
      <c r="AT1620" s="22">
        <f t="shared" ref="AT1620" si="16205">AH1620*AO1620+AJ1620*AO1623-AI1620*AP1620-AK1620*AP1623</f>
        <v>0</v>
      </c>
      <c r="AU1620" s="23">
        <f t="shared" ref="AU1620" si="16206">(AH1620*AP1620+AI1620*AO1620+AJ1620*AP1623+AK1620*AO1623)</f>
        <v>16.715684813553395</v>
      </c>
      <c r="AV1620" s="8"/>
      <c r="AW1620" s="21">
        <v>1</v>
      </c>
      <c r="AX1620" s="24">
        <v>0</v>
      </c>
      <c r="AY1620" s="22">
        <v>0</v>
      </c>
      <c r="AZ1620" s="23">
        <v>0</v>
      </c>
      <c r="BB1620" s="21">
        <f t="shared" ref="BB1620" si="16207">AR1620*AW1620+AT1620*AW1623-AS1620*AX1620-AU1620*AX1623</f>
        <v>-18.006166914834012</v>
      </c>
      <c r="BC1620" s="24">
        <f t="shared" ref="BC1620" si="16208">(AR1620*AX1620+AS1620*AW1620+AT1620*AX1623+AU1620*AW1623)</f>
        <v>0</v>
      </c>
      <c r="BD1620" s="22">
        <f t="shared" ref="BD1620" si="16209">AR1620*AY1620+AT1620*AY1623-AS1620*AZ1620-AU1620*AZ1623</f>
        <v>0</v>
      </c>
      <c r="BE1620" s="23">
        <f t="shared" ref="BE1620" si="16210">(AR1620*AZ1620+AS1620*AY1620+AT1620*AZ1623+AU1620*AY1623)</f>
        <v>16.715684813553395</v>
      </c>
      <c r="BF1620" s="8"/>
      <c r="BG1620" s="25">
        <f t="shared" ref="BG1620" si="16211">COS($BI$8*$B1620)</f>
        <v>5.6305518479625567E-2</v>
      </c>
      <c r="BH1620" s="26">
        <v>0</v>
      </c>
      <c r="BI1620" s="10">
        <v>0</v>
      </c>
      <c r="BJ1620" s="85">
        <f t="shared" ref="BJ1620" si="16212">$BH$8*SIN($B1620*$BI$8)</f>
        <v>2.9952407578187543</v>
      </c>
      <c r="BL1620" s="21">
        <f t="shared" ref="BL1620" si="16213">BB1620*BG1620+BD1620*BG1623-BC1620*BH1620-BE1620*BH1623</f>
        <v>-6.5769021693489762</v>
      </c>
      <c r="BM1620" s="24">
        <f t="shared" ref="BM1620" si="16214">(BB1620*BH1620+BC1620*BG1620+BD1620*BH1623+BE1620*BG1623)</f>
        <v>0</v>
      </c>
      <c r="BN1620" s="22">
        <f t="shared" ref="BN1620" si="16215">BB1620*BI1620+BD1620*BI1623-BC1620*BJ1620-BE1620*BJ1623</f>
        <v>0</v>
      </c>
      <c r="BO1620" s="23">
        <f t="shared" ref="BO1620" si="16216">(BB1620*BJ1620+BC1620*BI1620+BD1620*BJ1623+BE1620*BI1623)</f>
        <v>-52.991619735229285</v>
      </c>
      <c r="BQ1620" s="27">
        <f t="shared" ref="BQ1620" si="16217">20*LOG((2*$BL$8)/(($BL$8*BL1620+BN1620+$BL$8*BL1623+BN1623)^2+($BL$8*BM1620+BO1620+$BL$8*BM1623+BO1623)^2)^0.5)</f>
        <v>-28.599292787601691</v>
      </c>
      <c r="BS1620" s="64">
        <f t="shared" ref="BS1620" si="16218">((BL1620^2+BM1620^2)/(BL1623^2+BM1623^2))^0.5</f>
        <v>8.2466491233522099</v>
      </c>
      <c r="BT1620" s="4"/>
      <c r="BU1620" s="28"/>
      <c r="BV1620" s="28"/>
      <c r="BW1620" s="28"/>
      <c r="BX1620" s="28"/>
    </row>
    <row r="1621" spans="2:76" ht="18.649999999999999" customHeight="1" thickBot="1">
      <c r="D1621" s="25"/>
      <c r="E1621" s="10"/>
      <c r="F1621" s="10"/>
      <c r="G1621" s="31"/>
      <c r="I1621" s="29"/>
      <c r="L1621" s="30"/>
      <c r="N1621" s="29"/>
      <c r="Q1621" s="30"/>
      <c r="S1621" s="29"/>
      <c r="V1621" s="30"/>
      <c r="X1621" s="29"/>
      <c r="AA1621" s="30"/>
      <c r="AC1621" s="29"/>
      <c r="AF1621" s="30"/>
      <c r="AH1621" s="29"/>
      <c r="AK1621" s="30"/>
      <c r="AM1621" s="29"/>
      <c r="AP1621" s="30"/>
      <c r="AR1621" s="29"/>
      <c r="AU1621" s="30"/>
      <c r="AW1621" s="29"/>
      <c r="AZ1621" s="30"/>
      <c r="BB1621" s="29"/>
      <c r="BE1621" s="30"/>
      <c r="BG1621" s="29"/>
      <c r="BJ1621" s="30"/>
      <c r="BL1621" s="29"/>
      <c r="BO1621" s="30"/>
      <c r="BS1621" s="65"/>
      <c r="BT1621" s="65"/>
      <c r="BU1621" s="28"/>
      <c r="BV1621" s="28"/>
      <c r="BW1621" s="28"/>
      <c r="BX1621" s="28"/>
    </row>
    <row r="1622" spans="2:76" ht="18.649999999999999" customHeight="1" thickBot="1">
      <c r="D1622" s="254" t="s">
        <v>24</v>
      </c>
      <c r="E1622" s="255"/>
      <c r="F1622" s="256" t="s">
        <v>25</v>
      </c>
      <c r="G1622" s="257"/>
      <c r="H1622" s="123"/>
      <c r="I1622" s="242" t="s">
        <v>4</v>
      </c>
      <c r="J1622" s="243"/>
      <c r="K1622" s="244" t="s">
        <v>5</v>
      </c>
      <c r="L1622" s="245"/>
      <c r="M1622" s="123"/>
      <c r="N1622" s="242" t="s">
        <v>6</v>
      </c>
      <c r="O1622" s="243"/>
      <c r="P1622" s="244" t="s">
        <v>7</v>
      </c>
      <c r="Q1622" s="245"/>
      <c r="R1622" s="123"/>
      <c r="S1622" s="242" t="s">
        <v>34</v>
      </c>
      <c r="T1622" s="243"/>
      <c r="U1622" s="244" t="s">
        <v>35</v>
      </c>
      <c r="V1622" s="245"/>
      <c r="W1622" s="123"/>
      <c r="X1622" s="242" t="s">
        <v>47</v>
      </c>
      <c r="Y1622" s="243"/>
      <c r="Z1622" s="244" t="s">
        <v>48</v>
      </c>
      <c r="AA1622" s="245"/>
      <c r="AB1622" s="127"/>
      <c r="AC1622" s="242" t="s">
        <v>63</v>
      </c>
      <c r="AD1622" s="243"/>
      <c r="AE1622" s="244" t="s">
        <v>8</v>
      </c>
      <c r="AF1622" s="245"/>
      <c r="AG1622" s="123"/>
      <c r="AH1622" s="242" t="s">
        <v>78</v>
      </c>
      <c r="AI1622" s="243"/>
      <c r="AJ1622" s="244" t="s">
        <v>79</v>
      </c>
      <c r="AK1622" s="245"/>
      <c r="AL1622" s="127"/>
      <c r="AM1622" s="242" t="s">
        <v>67</v>
      </c>
      <c r="AN1622" s="243"/>
      <c r="AO1622" s="244" t="s">
        <v>66</v>
      </c>
      <c r="AP1622" s="245"/>
      <c r="AQ1622" s="123"/>
      <c r="AR1622" s="242" t="s">
        <v>83</v>
      </c>
      <c r="AS1622" s="243"/>
      <c r="AT1622" s="244" t="s">
        <v>82</v>
      </c>
      <c r="AU1622" s="245"/>
      <c r="AV1622" s="127"/>
      <c r="AW1622" s="242" t="s">
        <v>71</v>
      </c>
      <c r="AX1622" s="243"/>
      <c r="AY1622" s="244" t="s">
        <v>70</v>
      </c>
      <c r="AZ1622" s="245"/>
      <c r="BA1622" s="123"/>
      <c r="BB1622" s="124" t="s">
        <v>87</v>
      </c>
      <c r="BC1622" s="125"/>
      <c r="BD1622" s="122" t="s">
        <v>86</v>
      </c>
      <c r="BE1622" s="126"/>
      <c r="BF1622" s="127"/>
      <c r="BG1622" s="242" t="s">
        <v>74</v>
      </c>
      <c r="BH1622" s="243"/>
      <c r="BI1622" s="244" t="s">
        <v>75</v>
      </c>
      <c r="BJ1622" s="245"/>
      <c r="BK1622" s="123"/>
      <c r="BL1622" s="242" t="s">
        <v>91</v>
      </c>
      <c r="BM1622" s="243"/>
      <c r="BN1622" s="244" t="s">
        <v>90</v>
      </c>
      <c r="BO1622" s="245"/>
      <c r="BP1622" s="123"/>
      <c r="BQ1622" s="35" t="s">
        <v>166</v>
      </c>
      <c r="BS1622" s="66" t="s">
        <v>121</v>
      </c>
      <c r="BT1622" s="65"/>
      <c r="BU1622" s="28"/>
      <c r="BV1622" s="28"/>
      <c r="BW1622" s="28"/>
      <c r="BX1622" s="28"/>
    </row>
    <row r="1623" spans="2:76" ht="18.649999999999999" customHeight="1" thickTop="1" thickBot="1">
      <c r="D1623" s="15">
        <v>0</v>
      </c>
      <c r="E1623" s="145">
        <f t="shared" ref="E1623" si="16219">(1/$E$8)*SIN($B1620*$F$8)</f>
        <v>0.33280360959397759</v>
      </c>
      <c r="F1623" s="15">
        <f t="shared" ref="F1623" si="16220">COS($F$8*$B1620)</f>
        <v>5.6354387326756024E-2</v>
      </c>
      <c r="G1623" s="37">
        <v>0</v>
      </c>
      <c r="I1623" s="21">
        <v>0</v>
      </c>
      <c r="J1623" s="24">
        <f t="shared" ref="J1623" si="16221">(TAN($K$8*$B1620))/$J$8</f>
        <v>0.69623564711718822</v>
      </c>
      <c r="K1623" s="22">
        <v>1</v>
      </c>
      <c r="L1623" s="23">
        <v>0</v>
      </c>
      <c r="N1623" s="21">
        <f t="shared" ref="N1623" si="16222">D1623*I1620+F1623*I1623-E1623*J1620-G1623*J1623</f>
        <v>0</v>
      </c>
      <c r="O1623" s="24">
        <f t="shared" ref="O1623" si="16223">(D1623*J1620+E1623*I1620+F1623*J1623+G1623*I1623)</f>
        <v>0.37203954292231423</v>
      </c>
      <c r="P1623" s="22">
        <f t="shared" ref="P1623" si="16224">D1623*K1620+F1623*K1623-E1623*L1620-G1623*L1623</f>
        <v>5.6354387326756024E-2</v>
      </c>
      <c r="Q1623" s="23">
        <f t="shared" ref="Q1623" si="16225">(D1623*L1620+E1623*K1620+F1623*L1623+G1623*K1623)</f>
        <v>0</v>
      </c>
      <c r="S1623" s="15">
        <v>0</v>
      </c>
      <c r="T1623" s="145">
        <f t="shared" ref="T1623" si="16226">(1/$T$8)*SIN($B1620*$U$8)</f>
        <v>0.15943527911715777</v>
      </c>
      <c r="U1623" s="15">
        <f t="shared" ref="U1623" si="16227">COS($U$8*$B1620)</f>
        <v>-0.87819333062572613</v>
      </c>
      <c r="V1623" s="37">
        <v>0</v>
      </c>
      <c r="X1623" s="21">
        <f t="shared" ref="X1623" si="16228">N1623*S1620+P1623*S1623-O1623*T1620-Q1623*T1623</f>
        <v>0</v>
      </c>
      <c r="Y1623" s="24">
        <f t="shared" ref="Y1623" si="16229">(N1623*T1620+O1623*S1620+P1623*T1623+Q1623*S1623)</f>
        <v>-0.31773776785050217</v>
      </c>
      <c r="Z1623" s="22">
        <f t="shared" ref="Z1623" si="16230">N1623*U1620+P1623*U1623-O1623*V1620-Q1623*V1623</f>
        <v>-0.58333610241780687</v>
      </c>
      <c r="AA1623" s="23">
        <f t="shared" ref="AA1623" si="16231">(N1623*V1620+O1623*U1620+P1623*V1623+Q1623*U1623)</f>
        <v>0</v>
      </c>
      <c r="AB1623" s="8"/>
      <c r="AC1623" s="21">
        <v>0</v>
      </c>
      <c r="AD1623" s="24">
        <f t="shared" ref="AD1623" si="16232">(TAN($AE$8*$B1620))/$AD$8</f>
        <v>1.2546562364795879</v>
      </c>
      <c r="AE1623" s="22">
        <v>1</v>
      </c>
      <c r="AF1623" s="23">
        <v>0</v>
      </c>
      <c r="AH1623" s="21">
        <f t="shared" ref="AH1623" si="16233">X1623*AC1620+Z1623*AC1623-Y1623*AD1620-AA1623*AD1623</f>
        <v>0</v>
      </c>
      <c r="AI1623" s="24">
        <f t="shared" ref="AI1623" si="16234">(X1623*AD1620+Y1623*AC1620+Z1623*AD1623+AA1623*AC1623)</f>
        <v>-1.0496240467126992</v>
      </c>
      <c r="AJ1623" s="22">
        <f t="shared" ref="AJ1623" si="16235">X1623*AE1620+Z1623*AE1623-Y1623*AF1620-AA1623*AF1623</f>
        <v>-0.58333610241780687</v>
      </c>
      <c r="AK1623" s="23">
        <f t="shared" ref="AK1623" si="16236">(X1623*AF1620+Y1623*AE1620+Z1623*AF1623+AA1623*AE1623)</f>
        <v>0</v>
      </c>
      <c r="AL1623" s="8"/>
      <c r="AM1623" s="15">
        <v>0</v>
      </c>
      <c r="AN1623" s="85">
        <f t="shared" ref="AN1623" si="16237">(1/$AN$8)*SIN($B1620*$AO$8)</f>
        <v>0.15943527911715777</v>
      </c>
      <c r="AO1623" s="25">
        <f t="shared" ref="AO1623" si="16238">COS($AO$8*$B1620)</f>
        <v>-0.87819333062572613</v>
      </c>
      <c r="AP1623" s="37">
        <v>0</v>
      </c>
      <c r="AR1623" s="21">
        <f t="shared" ref="AR1623" si="16239">AH1623*AM1620+AJ1623*AM1623-AI1623*AN1620-AK1623*AN1623</f>
        <v>0</v>
      </c>
      <c r="AS1623" s="24">
        <f t="shared" ref="AS1623" si="16240">(AH1623*AN1620+AI1623*AM1620+AJ1623*AN1623+AK1623*AM1623)</f>
        <v>0.82876848317938012</v>
      </c>
      <c r="AT1623" s="22">
        <f t="shared" ref="AT1623" si="16241">AH1623*AO1620+AJ1623*AO1623-AI1623*AP1620-AK1623*AP1623</f>
        <v>2.0184058003580025</v>
      </c>
      <c r="AU1623" s="23">
        <f t="shared" ref="AU1623" si="16242">(AH1623*AP1620+AI1623*AO1620+AJ1623*AP1623+AK1623*AO1623)</f>
        <v>0</v>
      </c>
      <c r="AV1623" s="8"/>
      <c r="AW1623" s="21">
        <v>0</v>
      </c>
      <c r="AX1623" s="24">
        <f t="shared" ref="AX1623" si="16243">(TAN($AY$8*$B1620))/$AX$8</f>
        <v>0.69623564711718822</v>
      </c>
      <c r="AY1623" s="22">
        <v>1</v>
      </c>
      <c r="AZ1623" s="23">
        <v>0</v>
      </c>
      <c r="BB1623" s="21">
        <f t="shared" ref="BB1623" si="16244">AR1623*AW1620+AT1623*AW1623-AS1623*AX1620-AU1623*AX1623</f>
        <v>0</v>
      </c>
      <c r="BC1623" s="24">
        <f t="shared" ref="BC1623" si="16245">(AR1623*AX1620+AS1623*AW1620+AT1623*AX1623+AU1623*AW1623)</f>
        <v>2.2340545517367203</v>
      </c>
      <c r="BD1623" s="22">
        <f t="shared" ref="BD1623" si="16246">AR1623*AY1620+AT1623*AY1623-AS1623*AZ1620-AU1623*AZ1623</f>
        <v>2.0184058003580025</v>
      </c>
      <c r="BE1623" s="23">
        <f t="shared" ref="BE1623" si="16247">(AR1623*AZ1620+AS1623*AY1620+AT1623*AZ1623+AU1623*AY1623)</f>
        <v>0</v>
      </c>
      <c r="BF1623" s="8"/>
      <c r="BG1623" s="15">
        <v>0</v>
      </c>
      <c r="BH1623" s="85">
        <f t="shared" ref="BH1623" si="16248">(1/$BH$8)*SIN($B1620*$BI$8)</f>
        <v>0.33280452864652821</v>
      </c>
      <c r="BI1623" s="25">
        <f t="shared" ref="BI1623" si="16249">COS($BI$8*$B1620)</f>
        <v>5.6305518479625567E-2</v>
      </c>
      <c r="BJ1623" s="37">
        <v>0</v>
      </c>
      <c r="BL1623" s="21">
        <f t="shared" ref="BL1623" si="16250">BB1623*BG1620+BD1623*BG1623-BC1623*BH1620-BE1623*BH1623</f>
        <v>0</v>
      </c>
      <c r="BM1623" s="24">
        <f t="shared" ref="BM1623" si="16251">(BB1623*BH1620+BC1623*BG1620+BD1623*BH1623+BE1623*BG1623)</f>
        <v>0.79752419085286708</v>
      </c>
      <c r="BN1623" s="22">
        <f t="shared" ref="BN1623" si="16252">BB1623*BI1620+BD1623*BI1623-BC1623*BJ1620-BE1623*BJ1623</f>
        <v>-6.5778838634608912</v>
      </c>
      <c r="BO1623" s="23">
        <f t="shared" ref="BO1623" si="16253">(BB1623*BJ1620+BC1623*BI1620+BD1623*BJ1623+BE1623*BI1623)</f>
        <v>0</v>
      </c>
      <c r="BQ1623" s="38">
        <f t="shared" ref="BQ1623" si="16254">(180/PI())*ATAN(-1*(($BL$8*BM1620+BO1620+$BL$8*BM1623+BO1623)/($BL$8*BL1620+BN1620+$BL$8*BL1623+BN1623)))</f>
        <v>-75.854022236820001</v>
      </c>
      <c r="BS1623" s="67">
        <f t="shared" ref="BS1623" si="16255">20*LOG(((($BL$8*BL1620+BN1620-$BL$8*BL1623-BN1623)^2+($BL$8*BM1620+BO1620-$BL$8*BM1623-BO1623)^2)/(($BL$8*BL1620+BN1620+$BL$8*BL1623+BN1623)^2+($BL$8*BM1620+BO1620+$BL$8*BM1623+BO1623)^2))^0.5)</f>
        <v>-6.0000518112598945E-3</v>
      </c>
      <c r="BT1623" s="65"/>
      <c r="BU1623" s="28"/>
      <c r="BV1623" s="28"/>
      <c r="BW1623" s="28"/>
      <c r="BX1623" s="28"/>
    </row>
    <row r="1624" spans="2:76" ht="18.649999999999999" customHeight="1">
      <c r="BS1624" s="32"/>
    </row>
    <row r="1625" spans="2:76" ht="18.649999999999999" customHeight="1" thickBot="1">
      <c r="D1625" s="8"/>
      <c r="E1625" s="8" t="s">
        <v>93</v>
      </c>
      <c r="F1625" s="8"/>
      <c r="G1625" s="8"/>
      <c r="H1625" s="8"/>
      <c r="I1625" s="8"/>
      <c r="J1625" s="8" t="s">
        <v>94</v>
      </c>
      <c r="K1625" s="8"/>
      <c r="L1625" s="8"/>
      <c r="M1625" s="8"/>
      <c r="N1625" s="8"/>
      <c r="O1625" s="8" t="s">
        <v>95</v>
      </c>
      <c r="P1625" s="8"/>
      <c r="Q1625" s="8"/>
      <c r="R1625" s="8"/>
      <c r="S1625" s="8"/>
      <c r="T1625" s="8" t="s">
        <v>96</v>
      </c>
      <c r="U1625" s="8"/>
      <c r="V1625" s="8"/>
      <c r="W1625" s="8"/>
      <c r="X1625" s="8"/>
      <c r="Y1625" s="8" t="s">
        <v>97</v>
      </c>
      <c r="Z1625" s="8"/>
      <c r="AA1625" s="8"/>
      <c r="AB1625" s="8"/>
      <c r="AC1625" s="8"/>
      <c r="AD1625" s="8" t="s">
        <v>98</v>
      </c>
      <c r="AE1625" s="8"/>
      <c r="AF1625" s="8"/>
      <c r="AG1625" s="8"/>
      <c r="AH1625" s="8"/>
      <c r="AI1625" s="8" t="s">
        <v>99</v>
      </c>
      <c r="AJ1625" s="8"/>
      <c r="AK1625" s="8"/>
      <c r="AL1625" s="8"/>
      <c r="AM1625" s="8"/>
      <c r="AN1625" s="8" t="s">
        <v>96</v>
      </c>
      <c r="AO1625" s="8"/>
      <c r="AP1625" s="8"/>
      <c r="AQ1625" s="8"/>
      <c r="AR1625" s="8"/>
      <c r="AS1625" s="8" t="s">
        <v>100</v>
      </c>
      <c r="AT1625" s="8"/>
      <c r="AU1625" s="8"/>
      <c r="AV1625" s="8"/>
      <c r="AW1625" s="8"/>
      <c r="AX1625" s="8" t="s">
        <v>94</v>
      </c>
      <c r="AY1625" s="8"/>
      <c r="AZ1625" s="8"/>
      <c r="BA1625" s="8"/>
      <c r="BB1625" s="8"/>
      <c r="BC1625" s="8" t="s">
        <v>101</v>
      </c>
      <c r="BD1625" s="8"/>
      <c r="BE1625" s="8"/>
      <c r="BF1625" s="8"/>
      <c r="BG1625" s="8"/>
      <c r="BH1625" s="8" t="s">
        <v>96</v>
      </c>
      <c r="BI1625" s="8"/>
      <c r="BJ1625" s="8"/>
      <c r="BK1625" s="8"/>
      <c r="BL1625" s="8"/>
      <c r="BM1625" s="8" t="s">
        <v>102</v>
      </c>
      <c r="BN1625" s="8"/>
      <c r="BO1625" s="8"/>
      <c r="BP1625" s="8"/>
    </row>
    <row r="1626" spans="2:76" ht="18.649999999999999" customHeight="1" thickBot="1">
      <c r="B1626" s="16"/>
      <c r="D1626" s="250" t="s">
        <v>22</v>
      </c>
      <c r="E1626" s="251"/>
      <c r="F1626" s="252" t="s">
        <v>23</v>
      </c>
      <c r="G1626" s="253"/>
      <c r="H1626" s="123"/>
      <c r="I1626" s="242" t="s">
        <v>1</v>
      </c>
      <c r="J1626" s="243"/>
      <c r="K1626" s="244" t="s">
        <v>2</v>
      </c>
      <c r="L1626" s="245"/>
      <c r="M1626" s="123"/>
      <c r="N1626" s="242" t="s">
        <v>43</v>
      </c>
      <c r="O1626" s="243"/>
      <c r="P1626" s="244" t="s">
        <v>44</v>
      </c>
      <c r="Q1626" s="245"/>
      <c r="R1626" s="123"/>
      <c r="S1626" s="242" t="s">
        <v>32</v>
      </c>
      <c r="T1626" s="243"/>
      <c r="U1626" s="244" t="s">
        <v>33</v>
      </c>
      <c r="V1626" s="245"/>
      <c r="W1626" s="123"/>
      <c r="X1626" s="242" t="s">
        <v>45</v>
      </c>
      <c r="Y1626" s="243"/>
      <c r="Z1626" s="244" t="s">
        <v>46</v>
      </c>
      <c r="AA1626" s="245"/>
      <c r="AB1626" s="127"/>
      <c r="AC1626" s="242" t="s">
        <v>62</v>
      </c>
      <c r="AD1626" s="243"/>
      <c r="AE1626" s="244" t="s">
        <v>3</v>
      </c>
      <c r="AF1626" s="245"/>
      <c r="AG1626" s="123"/>
      <c r="AH1626" s="242" t="s">
        <v>76</v>
      </c>
      <c r="AI1626" s="243"/>
      <c r="AJ1626" s="244" t="s">
        <v>77</v>
      </c>
      <c r="AK1626" s="245"/>
      <c r="AL1626" s="127"/>
      <c r="AM1626" s="242" t="s">
        <v>64</v>
      </c>
      <c r="AN1626" s="243"/>
      <c r="AO1626" s="244" t="s">
        <v>65</v>
      </c>
      <c r="AP1626" s="245"/>
      <c r="AQ1626" s="123"/>
      <c r="AR1626" s="242" t="s">
        <v>80</v>
      </c>
      <c r="AS1626" s="243"/>
      <c r="AT1626" s="244" t="s">
        <v>81</v>
      </c>
      <c r="AU1626" s="245"/>
      <c r="AV1626" s="127"/>
      <c r="AW1626" s="242" t="s">
        <v>68</v>
      </c>
      <c r="AX1626" s="243"/>
      <c r="AY1626" s="244" t="s">
        <v>69</v>
      </c>
      <c r="AZ1626" s="245"/>
      <c r="BA1626" s="123"/>
      <c r="BB1626" s="246" t="s">
        <v>84</v>
      </c>
      <c r="BC1626" s="247"/>
      <c r="BD1626" s="248" t="s">
        <v>85</v>
      </c>
      <c r="BE1626" s="249"/>
      <c r="BF1626" s="127"/>
      <c r="BG1626" s="242" t="s">
        <v>72</v>
      </c>
      <c r="BH1626" s="243"/>
      <c r="BI1626" s="244" t="s">
        <v>73</v>
      </c>
      <c r="BJ1626" s="245"/>
      <c r="BK1626" s="123"/>
      <c r="BL1626" s="242" t="s">
        <v>88</v>
      </c>
      <c r="BM1626" s="243"/>
      <c r="BN1626" s="244" t="s">
        <v>89</v>
      </c>
      <c r="BO1626" s="245"/>
      <c r="BP1626" s="123"/>
      <c r="BQ1626" s="19" t="s">
        <v>165</v>
      </c>
      <c r="BS1626" s="63" t="s">
        <v>120</v>
      </c>
      <c r="BT1626" s="4"/>
      <c r="BU1626" s="28"/>
      <c r="BV1626" s="28"/>
      <c r="BW1626" s="28"/>
      <c r="BX1626" s="28"/>
    </row>
    <row r="1627" spans="2:76" ht="18.649999999999999" customHeight="1" thickTop="1" thickBot="1">
      <c r="B1627" s="39">
        <v>4.58</v>
      </c>
      <c r="D1627" s="25">
        <f t="shared" ref="D1627" si="16256">COS($F$8*$B1627)</f>
        <v>4.9721590297446494E-2</v>
      </c>
      <c r="E1627" s="26">
        <v>0</v>
      </c>
      <c r="F1627" s="10">
        <v>0</v>
      </c>
      <c r="G1627" s="85">
        <f t="shared" ref="G1627" si="16257">$E$8*SIN($B1627*$F$8)</f>
        <v>2.9962893503673236</v>
      </c>
      <c r="I1627" s="21">
        <v>1</v>
      </c>
      <c r="J1627" s="24">
        <v>0</v>
      </c>
      <c r="K1627" s="22">
        <v>0</v>
      </c>
      <c r="L1627" s="23">
        <v>0</v>
      </c>
      <c r="N1627" s="21">
        <f t="shared" ref="N1627" si="16258">D1627*I1627+F1627*I1630-E1627*J1627-G1627*J1630</f>
        <v>-2.120580136482475</v>
      </c>
      <c r="O1627" s="24">
        <f t="shared" ref="O1627" si="16259">(D1627*J1627+E1627*I1627+F1627*J1630+G1627*I1630)</f>
        <v>0</v>
      </c>
      <c r="P1627" s="22">
        <f t="shared" ref="P1627" si="16260">D1627*K1627+F1627*K1630-E1627*L1627-G1627*L1630</f>
        <v>0</v>
      </c>
      <c r="Q1627" s="23">
        <f t="shared" ref="Q1627" si="16261">(D1627*L1627+E1627*K1627+F1627*L1630+G1627*K1630)</f>
        <v>2.9962893503673236</v>
      </c>
      <c r="S1627" s="25">
        <f t="shared" ref="S1627" si="16262">COS($U$8*$B1627)</f>
        <v>-0.88367850348247767</v>
      </c>
      <c r="T1627" s="26">
        <v>0</v>
      </c>
      <c r="U1627" s="10">
        <v>0</v>
      </c>
      <c r="V1627" s="85">
        <f t="shared" ref="V1627" si="16263">$T$8*SIN($B1627*$U$8)</f>
        <v>1.4042829922585829</v>
      </c>
      <c r="X1627" s="21">
        <f t="shared" ref="X1627" si="16264">N1627*S1627+P1627*S1630-O1627*T1627-Q1627*T1630</f>
        <v>1.4063957287874629</v>
      </c>
      <c r="Y1627" s="24">
        <f t="shared" ref="Y1627" si="16265">(N1627*T1627+O1627*S1627+P1627*T1630+Q1627*S1630)</f>
        <v>0</v>
      </c>
      <c r="Z1627" s="22">
        <f t="shared" ref="Z1627" si="16266">N1627*U1627+P1627*U1630-O1627*V1627-Q1627*V1630</f>
        <v>0</v>
      </c>
      <c r="AA1627" s="23">
        <f t="shared" ref="AA1627" si="16267">(N1627*V1627+O1627*U1627+P1627*V1630+Q1627*U1630)</f>
        <v>-5.6256511085168057</v>
      </c>
      <c r="AB1627" s="8"/>
      <c r="AC1627" s="21">
        <v>1</v>
      </c>
      <c r="AD1627" s="24">
        <v>0</v>
      </c>
      <c r="AE1627" s="22">
        <v>0</v>
      </c>
      <c r="AF1627" s="23">
        <v>0</v>
      </c>
      <c r="AH1627" s="21">
        <f t="shared" ref="AH1627" si="16268">X1627*AC1627+Z1627*AC1630-Y1627*AD1627-AA1627*AD1630</f>
        <v>8.709467722013029</v>
      </c>
      <c r="AI1627" s="24">
        <f t="shared" ref="AI1627" si="16269">(X1627*AD1627+Y1627*AC1627+Z1627*AD1630+AA1627*AC1630)</f>
        <v>0</v>
      </c>
      <c r="AJ1627" s="22">
        <f t="shared" ref="AJ1627" si="16270">X1627*AE1627+Z1627*AE1630-Y1627*AF1627-AA1627*AF1630</f>
        <v>0</v>
      </c>
      <c r="AK1627" s="23">
        <f t="shared" ref="AK1627" si="16271">(X1627*AF1627+Y1627*AE1627+Z1627*AF1630+AA1627*AE1630)</f>
        <v>-5.6256511085168057</v>
      </c>
      <c r="AL1627" s="8"/>
      <c r="AM1627" s="25">
        <f t="shared" ref="AM1627" si="16272">COS($AO$8*$B1627)</f>
        <v>-0.88367850348247767</v>
      </c>
      <c r="AN1627" s="26">
        <v>0</v>
      </c>
      <c r="AO1627" s="10">
        <v>0</v>
      </c>
      <c r="AP1627" s="85">
        <f t="shared" ref="AP1627" si="16273">$AN$8*SIN($B1627*$AO$8)</f>
        <v>1.4042829922585829</v>
      </c>
      <c r="AR1627" s="21">
        <f t="shared" ref="AR1627" si="16274">AH1627*AM1627+AJ1627*AM1630-AI1627*AN1627-AK1627*AN1630</f>
        <v>-6.8185909391539958</v>
      </c>
      <c r="AS1627" s="24">
        <f t="shared" ref="AS1627" si="16275">(AH1627*AN1627+AI1627*AM1627+AJ1627*AN1630+AK1627*AM1630)</f>
        <v>0</v>
      </c>
      <c r="AT1627" s="22">
        <f t="shared" ref="AT1627" si="16276">AH1627*AO1627+AJ1627*AO1630-AI1627*AP1627-AK1627*AP1630</f>
        <v>0</v>
      </c>
      <c r="AU1627" s="23">
        <f t="shared" ref="AU1627" si="16277">(AH1627*AP1627+AI1627*AO1627+AJ1627*AP1630+AK1627*AO1630)</f>
        <v>17.201824346336672</v>
      </c>
      <c r="AV1627" s="8"/>
      <c r="AW1627" s="21">
        <v>1</v>
      </c>
      <c r="AX1627" s="24">
        <v>0</v>
      </c>
      <c r="AY1627" s="22">
        <v>0</v>
      </c>
      <c r="AZ1627" s="23">
        <v>0</v>
      </c>
      <c r="BB1627" s="21">
        <f t="shared" ref="BB1627" si="16278">AR1627*AW1627+AT1627*AW1630-AS1627*AX1627-AU1627*AX1630</f>
        <v>-19.278385277121586</v>
      </c>
      <c r="BC1627" s="24">
        <f t="shared" ref="BC1627" si="16279">(AR1627*AX1627+AS1627*AW1627+AT1627*AX1630+AU1627*AW1630)</f>
        <v>0</v>
      </c>
      <c r="BD1627" s="22">
        <f t="shared" ref="BD1627" si="16280">AR1627*AY1627+AT1627*AY1630-AS1627*AZ1627-AU1627*AZ1630</f>
        <v>0</v>
      </c>
      <c r="BE1627" s="23">
        <f t="shared" ref="BE1627" si="16281">(AR1627*AZ1627+AS1627*AY1627+AT1627*AZ1630+AU1627*AY1630)</f>
        <v>17.201824346336672</v>
      </c>
      <c r="BF1627" s="8"/>
      <c r="BG1627" s="25">
        <f t="shared" ref="BG1627" si="16282">COS($BI$8*$B1627)</f>
        <v>4.9672489802069203E-2</v>
      </c>
      <c r="BH1627" s="26">
        <v>0</v>
      </c>
      <c r="BI1627" s="10">
        <v>0</v>
      </c>
      <c r="BJ1627" s="85">
        <f t="shared" ref="BJ1627" si="16283">$BH$8*SIN($B1627*$BI$8)</f>
        <v>2.9962966798719668</v>
      </c>
      <c r="BL1627" s="21">
        <f t="shared" ref="BL1627" si="16284">BB1627*BG1627+BD1627*BG1630-BC1627*BH1627-BE1627*BH1630</f>
        <v>-6.6844686379303306</v>
      </c>
      <c r="BM1627" s="24">
        <f t="shared" ref="BM1627" si="16285">(BB1627*BH1627+BC1627*BG1627+BD1627*BH1630+BE1627*BG1630)</f>
        <v>0</v>
      </c>
      <c r="BN1627" s="22">
        <f t="shared" ref="BN1627" si="16286">BB1627*BI1627+BD1627*BI1630-BC1627*BJ1627-BE1627*BJ1630</f>
        <v>0</v>
      </c>
      <c r="BO1627" s="23">
        <f t="shared" ref="BO1627" si="16287">(BB1627*BJ1627+BC1627*BI1627+BD1627*BJ1630+BE1627*BI1630)</f>
        <v>-56.909304354711615</v>
      </c>
      <c r="BQ1627" s="27">
        <f t="shared" ref="BQ1627" si="16288">20*LOG((2*$BL$8)/(($BL$8*BL1627+BN1627+$BL$8*BL1630+BN1630)^2+($BL$8*BM1627+BO1627+$BL$8*BM1630+BO1630)^2)^0.5)</f>
        <v>-29.20467246486065</v>
      </c>
      <c r="BS1627" s="64">
        <f t="shared" ref="BS1627" si="16289">((BL1627^2+BM1627^2)/(BL1630^2+BM1630^2))^0.5</f>
        <v>8.707168590069104</v>
      </c>
      <c r="BT1627" s="4"/>
      <c r="BU1627" s="28"/>
      <c r="BV1627" s="28"/>
      <c r="BW1627" s="28"/>
      <c r="BX1627" s="28"/>
    </row>
    <row r="1628" spans="2:76" ht="18.649999999999999" customHeight="1" thickBot="1">
      <c r="D1628" s="25"/>
      <c r="E1628" s="10"/>
      <c r="F1628" s="10"/>
      <c r="G1628" s="31"/>
      <c r="I1628" s="29"/>
      <c r="L1628" s="30"/>
      <c r="N1628" s="29"/>
      <c r="Q1628" s="30"/>
      <c r="S1628" s="29"/>
      <c r="V1628" s="30"/>
      <c r="X1628" s="29"/>
      <c r="AA1628" s="30"/>
      <c r="AC1628" s="29"/>
      <c r="AF1628" s="30"/>
      <c r="AH1628" s="29"/>
      <c r="AK1628" s="30"/>
      <c r="AM1628" s="29"/>
      <c r="AP1628" s="30"/>
      <c r="AR1628" s="29"/>
      <c r="AU1628" s="30"/>
      <c r="AW1628" s="29"/>
      <c r="AZ1628" s="30"/>
      <c r="BB1628" s="29"/>
      <c r="BE1628" s="30"/>
      <c r="BG1628" s="29"/>
      <c r="BJ1628" s="30"/>
      <c r="BL1628" s="29"/>
      <c r="BO1628" s="30"/>
      <c r="BS1628" s="65"/>
      <c r="BT1628" s="65"/>
      <c r="BU1628" s="28"/>
      <c r="BV1628" s="28"/>
      <c r="BW1628" s="28"/>
      <c r="BX1628" s="28"/>
    </row>
    <row r="1629" spans="2:76" ht="18.649999999999999" customHeight="1" thickBot="1">
      <c r="D1629" s="254" t="s">
        <v>24</v>
      </c>
      <c r="E1629" s="255"/>
      <c r="F1629" s="256" t="s">
        <v>25</v>
      </c>
      <c r="G1629" s="257"/>
      <c r="H1629" s="123"/>
      <c r="I1629" s="242" t="s">
        <v>4</v>
      </c>
      <c r="J1629" s="243"/>
      <c r="K1629" s="244" t="s">
        <v>5</v>
      </c>
      <c r="L1629" s="245"/>
      <c r="M1629" s="123"/>
      <c r="N1629" s="242" t="s">
        <v>6</v>
      </c>
      <c r="O1629" s="243"/>
      <c r="P1629" s="244" t="s">
        <v>7</v>
      </c>
      <c r="Q1629" s="245"/>
      <c r="R1629" s="123"/>
      <c r="S1629" s="242" t="s">
        <v>34</v>
      </c>
      <c r="T1629" s="243"/>
      <c r="U1629" s="244" t="s">
        <v>35</v>
      </c>
      <c r="V1629" s="245"/>
      <c r="W1629" s="123"/>
      <c r="X1629" s="242" t="s">
        <v>47</v>
      </c>
      <c r="Y1629" s="243"/>
      <c r="Z1629" s="244" t="s">
        <v>48</v>
      </c>
      <c r="AA1629" s="245"/>
      <c r="AB1629" s="127"/>
      <c r="AC1629" s="242" t="s">
        <v>63</v>
      </c>
      <c r="AD1629" s="243"/>
      <c r="AE1629" s="244" t="s">
        <v>8</v>
      </c>
      <c r="AF1629" s="245"/>
      <c r="AG1629" s="123"/>
      <c r="AH1629" s="242" t="s">
        <v>78</v>
      </c>
      <c r="AI1629" s="243"/>
      <c r="AJ1629" s="244" t="s">
        <v>79</v>
      </c>
      <c r="AK1629" s="245"/>
      <c r="AL1629" s="127"/>
      <c r="AM1629" s="242" t="s">
        <v>67</v>
      </c>
      <c r="AN1629" s="243"/>
      <c r="AO1629" s="244" t="s">
        <v>66</v>
      </c>
      <c r="AP1629" s="245"/>
      <c r="AQ1629" s="123"/>
      <c r="AR1629" s="242" t="s">
        <v>83</v>
      </c>
      <c r="AS1629" s="243"/>
      <c r="AT1629" s="244" t="s">
        <v>82</v>
      </c>
      <c r="AU1629" s="245"/>
      <c r="AV1629" s="127"/>
      <c r="AW1629" s="242" t="s">
        <v>71</v>
      </c>
      <c r="AX1629" s="243"/>
      <c r="AY1629" s="244" t="s">
        <v>70</v>
      </c>
      <c r="AZ1629" s="245"/>
      <c r="BA1629" s="123"/>
      <c r="BB1629" s="124" t="s">
        <v>87</v>
      </c>
      <c r="BC1629" s="125"/>
      <c r="BD1629" s="122" t="s">
        <v>86</v>
      </c>
      <c r="BE1629" s="126"/>
      <c r="BF1629" s="127"/>
      <c r="BG1629" s="242" t="s">
        <v>74</v>
      </c>
      <c r="BH1629" s="243"/>
      <c r="BI1629" s="244" t="s">
        <v>75</v>
      </c>
      <c r="BJ1629" s="245"/>
      <c r="BK1629" s="123"/>
      <c r="BL1629" s="242" t="s">
        <v>91</v>
      </c>
      <c r="BM1629" s="243"/>
      <c r="BN1629" s="244" t="s">
        <v>90</v>
      </c>
      <c r="BO1629" s="245"/>
      <c r="BP1629" s="123"/>
      <c r="BQ1629" s="35" t="s">
        <v>166</v>
      </c>
      <c r="BS1629" s="66" t="s">
        <v>121</v>
      </c>
      <c r="BT1629" s="65"/>
      <c r="BU1629" s="28"/>
      <c r="BV1629" s="28"/>
      <c r="BW1629" s="28"/>
      <c r="BX1629" s="28"/>
    </row>
    <row r="1630" spans="2:76" ht="18.649999999999999" customHeight="1" thickTop="1" thickBot="1">
      <c r="D1630" s="15">
        <v>0</v>
      </c>
      <c r="E1630" s="145">
        <f t="shared" ref="E1630" si="16290">(1/$E$8)*SIN($B1627*$F$8)</f>
        <v>0.3329210389297026</v>
      </c>
      <c r="F1630" s="15">
        <f t="shared" ref="F1630" si="16291">COS($F$8*$B1627)</f>
        <v>4.9721590297446494E-2</v>
      </c>
      <c r="G1630" s="37">
        <v>0</v>
      </c>
      <c r="I1630" s="21">
        <v>0</v>
      </c>
      <c r="J1630" s="24">
        <f t="shared" ref="J1630" si="16292">(TAN($K$8*$B1627))/$J$8</f>
        <v>0.72432982032054349</v>
      </c>
      <c r="K1630" s="22">
        <v>1</v>
      </c>
      <c r="L1630" s="23">
        <v>0</v>
      </c>
      <c r="N1630" s="21">
        <f t="shared" ref="N1630" si="16293">D1630*I1627+F1630*I1630-E1630*J1627-G1630*J1630</f>
        <v>0</v>
      </c>
      <c r="O1630" s="24">
        <f t="shared" ref="O1630" si="16294">(D1630*J1627+E1630*I1627+F1630*J1630+G1630*I1630)</f>
        <v>0.36893586949590368</v>
      </c>
      <c r="P1630" s="22">
        <f t="shared" ref="P1630" si="16295">D1630*K1627+F1630*K1630-E1630*L1627-G1630*L1630</f>
        <v>4.9721590297446494E-2</v>
      </c>
      <c r="Q1630" s="23">
        <f t="shared" ref="Q1630" si="16296">(D1630*L1627+E1630*K1627+F1630*L1630+G1630*K1630)</f>
        <v>0</v>
      </c>
      <c r="S1630" s="15">
        <v>0</v>
      </c>
      <c r="T1630" s="145">
        <f t="shared" ref="T1630" si="16297">(1/$T$8)*SIN($B1627*$U$8)</f>
        <v>0.15603144358428697</v>
      </c>
      <c r="U1630" s="15">
        <f t="shared" ref="U1630" si="16298">COS($U$8*$B1627)</f>
        <v>-0.88367850348247767</v>
      </c>
      <c r="V1630" s="37">
        <v>0</v>
      </c>
      <c r="X1630" s="21">
        <f t="shared" ref="X1630" si="16299">N1630*S1627+P1630*S1630-O1630*T1627-Q1630*T1630</f>
        <v>0</v>
      </c>
      <c r="Y1630" s="24">
        <f t="shared" ref="Y1630" si="16300">(N1630*T1627+O1630*S1627+P1630*T1630+Q1630*S1630)</f>
        <v>-0.31826256552572979</v>
      </c>
      <c r="Z1630" s="22">
        <f t="shared" ref="Z1630" si="16301">N1630*U1627+P1630*U1630-O1630*V1627-Q1630*V1630</f>
        <v>-0.56202826727204602</v>
      </c>
      <c r="AA1630" s="23">
        <f t="shared" ref="AA1630" si="16302">(N1630*V1627+O1630*U1627+P1630*V1630+Q1630*U1630)</f>
        <v>0</v>
      </c>
      <c r="AB1630" s="8"/>
      <c r="AC1630" s="21">
        <v>0</v>
      </c>
      <c r="AD1630" s="24">
        <f t="shared" ref="AD1630" si="16303">(TAN($AE$8*$B1627))/$AD$8</f>
        <v>1.2981736428996233</v>
      </c>
      <c r="AE1630" s="22">
        <v>1</v>
      </c>
      <c r="AF1630" s="23">
        <v>0</v>
      </c>
      <c r="AH1630" s="21">
        <f t="shared" ref="AH1630" si="16304">X1630*AC1627+Z1630*AC1630-Y1630*AD1627-AA1630*AD1630</f>
        <v>0</v>
      </c>
      <c r="AI1630" s="24">
        <f t="shared" ref="AI1630" si="16305">(X1630*AD1627+Y1630*AC1627+Z1630*AD1630+AA1630*AC1630)</f>
        <v>-1.047872848662845</v>
      </c>
      <c r="AJ1630" s="22">
        <f t="shared" ref="AJ1630" si="16306">X1630*AE1627+Z1630*AE1630-Y1630*AF1627-AA1630*AF1630</f>
        <v>-0.56202826727204602</v>
      </c>
      <c r="AK1630" s="23">
        <f t="shared" ref="AK1630" si="16307">(X1630*AF1627+Y1630*AE1627+Z1630*AF1630+AA1630*AE1630)</f>
        <v>0</v>
      </c>
      <c r="AL1630" s="8"/>
      <c r="AM1630" s="15">
        <v>0</v>
      </c>
      <c r="AN1630" s="85">
        <f t="shared" ref="AN1630" si="16308">(1/$AN$8)*SIN($B1627*$AO$8)</f>
        <v>0.15603144358428697</v>
      </c>
      <c r="AO1630" s="25">
        <f t="shared" ref="AO1630" si="16309">COS($AO$8*$B1627)</f>
        <v>-0.88367850348247767</v>
      </c>
      <c r="AP1630" s="37">
        <v>0</v>
      </c>
      <c r="AR1630" s="21">
        <f t="shared" ref="AR1630" si="16310">AH1630*AM1627+AJ1630*AM1630-AI1630*AN1627-AK1630*AN1630</f>
        <v>0</v>
      </c>
      <c r="AS1630" s="24">
        <f t="shared" ref="AS1630" si="16311">(AH1630*AN1627+AI1630*AM1627+AJ1630*AN1630+AK1630*AM1630)</f>
        <v>0.83828862886867084</v>
      </c>
      <c r="AT1630" s="22">
        <f t="shared" ref="AT1630" si="16312">AH1630*AO1627+AJ1630*AO1630-AI1630*AP1627-AK1630*AP1630</f>
        <v>1.9681623175645968</v>
      </c>
      <c r="AU1630" s="23">
        <f t="shared" ref="AU1630" si="16313">(AH1630*AP1627+AI1630*AO1627+AJ1630*AP1630+AK1630*AO1630)</f>
        <v>0</v>
      </c>
      <c r="AV1630" s="8"/>
      <c r="AW1630" s="21">
        <v>0</v>
      </c>
      <c r="AX1630" s="24">
        <f t="shared" ref="AX1630" si="16314">(TAN($AY$8*$B1627))/$AX$8</f>
        <v>0.72432982032054349</v>
      </c>
      <c r="AY1630" s="22">
        <v>1</v>
      </c>
      <c r="AZ1630" s="23">
        <v>0</v>
      </c>
      <c r="BB1630" s="21">
        <f t="shared" ref="BB1630" si="16315">AR1630*AW1627+AT1630*AW1630-AS1630*AX1627-AU1630*AX1630</f>
        <v>0</v>
      </c>
      <c r="BC1630" s="24">
        <f t="shared" ref="BC1630" si="16316">(AR1630*AX1627+AS1630*AW1627+AT1630*AX1630+AU1630*AW1630)</f>
        <v>2.2638872867119</v>
      </c>
      <c r="BD1630" s="22">
        <f t="shared" ref="BD1630" si="16317">AR1630*AY1627+AT1630*AY1630-AS1630*AZ1627-AU1630*AZ1630</f>
        <v>1.9681623175645968</v>
      </c>
      <c r="BE1630" s="23">
        <f t="shared" ref="BE1630" si="16318">(AR1630*AZ1627+AS1630*AY1627+AT1630*AZ1630+AU1630*AY1630)</f>
        <v>0</v>
      </c>
      <c r="BF1630" s="8"/>
      <c r="BG1630" s="15">
        <v>0</v>
      </c>
      <c r="BH1630" s="85">
        <f t="shared" ref="BH1630" si="16319">(1/$BH$8)*SIN($B1627*$BI$8)</f>
        <v>0.3329218533191074</v>
      </c>
      <c r="BI1630" s="25">
        <f t="shared" ref="BI1630" si="16320">COS($BI$8*$B1627)</f>
        <v>4.9672489802069203E-2</v>
      </c>
      <c r="BJ1630" s="37">
        <v>0</v>
      </c>
      <c r="BL1630" s="21">
        <f t="shared" ref="BL1630" si="16321">BB1630*BG1627+BD1630*BG1630-BC1630*BH1627-BE1630*BH1630</f>
        <v>0</v>
      </c>
      <c r="BM1630" s="24">
        <f t="shared" ref="BM1630" si="16322">(BB1630*BH1627+BC1630*BG1627+BD1630*BH1630+BE1630*BG1630)</f>
        <v>0.7676971645586661</v>
      </c>
      <c r="BN1630" s="22">
        <f t="shared" ref="BN1630" si="16323">BB1630*BI1627+BD1630*BI1630-BC1630*BJ1627-BE1630*BJ1630</f>
        <v>-6.6855144381311771</v>
      </c>
      <c r="BO1630" s="23">
        <f t="shared" ref="BO1630" si="16324">(BB1630*BJ1627+BC1630*BI1627+BD1630*BJ1630+BE1630*BI1630)</f>
        <v>0</v>
      </c>
      <c r="BQ1630" s="38">
        <f t="shared" ref="BQ1630" si="16325">(180/PI())*ATAN(-1*(($BL$8*BM1627+BO1627+$BL$8*BM1630+BO1630)/($BL$8*BL1627+BN1627+$BL$8*BL1630+BN1630)))</f>
        <v>-76.604668847333869</v>
      </c>
      <c r="BS1630" s="67">
        <f t="shared" ref="BS1630" si="16326">20*LOG(((($BL$8*BL1627+BN1627-$BL$8*BL1630-BN1630)^2+($BL$8*BM1627+BO1627-$BL$8*BM1630-BO1630)^2)/(($BL$8*BL1627+BN1627+$BL$8*BL1630+BN1630)^2+($BL$8*BM1627+BO1627+$BL$8*BM1630+BO1630)^2))^0.5)</f>
        <v>-5.2188880758587755E-3</v>
      </c>
      <c r="BT1630" s="65"/>
      <c r="BU1630" s="28"/>
      <c r="BV1630" s="28"/>
      <c r="BW1630" s="28"/>
      <c r="BX1630" s="28"/>
    </row>
    <row r="1631" spans="2:76" ht="18.649999999999999" customHeight="1">
      <c r="BS1631" s="32"/>
    </row>
    <row r="1632" spans="2:76" ht="18.649999999999999" customHeight="1" thickBot="1">
      <c r="D1632" s="8"/>
      <c r="E1632" s="8" t="s">
        <v>93</v>
      </c>
      <c r="F1632" s="8"/>
      <c r="G1632" s="8"/>
      <c r="H1632" s="8"/>
      <c r="I1632" s="8"/>
      <c r="J1632" s="8" t="s">
        <v>94</v>
      </c>
      <c r="K1632" s="8"/>
      <c r="L1632" s="8"/>
      <c r="M1632" s="8"/>
      <c r="N1632" s="8"/>
      <c r="O1632" s="8" t="s">
        <v>95</v>
      </c>
      <c r="P1632" s="8"/>
      <c r="Q1632" s="8"/>
      <c r="R1632" s="8"/>
      <c r="S1632" s="8"/>
      <c r="T1632" s="8" t="s">
        <v>96</v>
      </c>
      <c r="U1632" s="8"/>
      <c r="V1632" s="8"/>
      <c r="W1632" s="8"/>
      <c r="X1632" s="8"/>
      <c r="Y1632" s="8" t="s">
        <v>97</v>
      </c>
      <c r="Z1632" s="8"/>
      <c r="AA1632" s="8"/>
      <c r="AB1632" s="8"/>
      <c r="AC1632" s="8"/>
      <c r="AD1632" s="8" t="s">
        <v>98</v>
      </c>
      <c r="AE1632" s="8"/>
      <c r="AF1632" s="8"/>
      <c r="AG1632" s="8"/>
      <c r="AH1632" s="8"/>
      <c r="AI1632" s="8" t="s">
        <v>99</v>
      </c>
      <c r="AJ1632" s="8"/>
      <c r="AK1632" s="8"/>
      <c r="AL1632" s="8"/>
      <c r="AM1632" s="8"/>
      <c r="AN1632" s="8" t="s">
        <v>96</v>
      </c>
      <c r="AO1632" s="8"/>
      <c r="AP1632" s="8"/>
      <c r="AQ1632" s="8"/>
      <c r="AR1632" s="8"/>
      <c r="AS1632" s="8" t="s">
        <v>100</v>
      </c>
      <c r="AT1632" s="8"/>
      <c r="AU1632" s="8"/>
      <c r="AV1632" s="8"/>
      <c r="AW1632" s="8"/>
      <c r="AX1632" s="8" t="s">
        <v>94</v>
      </c>
      <c r="AY1632" s="8"/>
      <c r="AZ1632" s="8"/>
      <c r="BA1632" s="8"/>
      <c r="BB1632" s="8"/>
      <c r="BC1632" s="8" t="s">
        <v>101</v>
      </c>
      <c r="BD1632" s="8"/>
      <c r="BE1632" s="8"/>
      <c r="BF1632" s="8"/>
      <c r="BG1632" s="8"/>
      <c r="BH1632" s="8" t="s">
        <v>96</v>
      </c>
      <c r="BI1632" s="8"/>
      <c r="BJ1632" s="8"/>
      <c r="BK1632" s="8"/>
      <c r="BL1632" s="8"/>
      <c r="BM1632" s="8" t="s">
        <v>102</v>
      </c>
      <c r="BN1632" s="8"/>
      <c r="BO1632" s="8"/>
      <c r="BP1632" s="8"/>
    </row>
    <row r="1633" spans="2:76" ht="18.649999999999999" customHeight="1" thickBot="1">
      <c r="B1633" s="16"/>
      <c r="D1633" s="250" t="s">
        <v>22</v>
      </c>
      <c r="E1633" s="251"/>
      <c r="F1633" s="252" t="s">
        <v>23</v>
      </c>
      <c r="G1633" s="253"/>
      <c r="H1633" s="123"/>
      <c r="I1633" s="242" t="s">
        <v>1</v>
      </c>
      <c r="J1633" s="243"/>
      <c r="K1633" s="244" t="s">
        <v>2</v>
      </c>
      <c r="L1633" s="245"/>
      <c r="M1633" s="123"/>
      <c r="N1633" s="242" t="s">
        <v>43</v>
      </c>
      <c r="O1633" s="243"/>
      <c r="P1633" s="244" t="s">
        <v>44</v>
      </c>
      <c r="Q1633" s="245"/>
      <c r="R1633" s="123"/>
      <c r="S1633" s="242" t="s">
        <v>32</v>
      </c>
      <c r="T1633" s="243"/>
      <c r="U1633" s="244" t="s">
        <v>33</v>
      </c>
      <c r="V1633" s="245"/>
      <c r="W1633" s="123"/>
      <c r="X1633" s="242" t="s">
        <v>45</v>
      </c>
      <c r="Y1633" s="243"/>
      <c r="Z1633" s="244" t="s">
        <v>46</v>
      </c>
      <c r="AA1633" s="245"/>
      <c r="AB1633" s="127"/>
      <c r="AC1633" s="242" t="s">
        <v>62</v>
      </c>
      <c r="AD1633" s="243"/>
      <c r="AE1633" s="244" t="s">
        <v>3</v>
      </c>
      <c r="AF1633" s="245"/>
      <c r="AG1633" s="123"/>
      <c r="AH1633" s="242" t="s">
        <v>76</v>
      </c>
      <c r="AI1633" s="243"/>
      <c r="AJ1633" s="244" t="s">
        <v>77</v>
      </c>
      <c r="AK1633" s="245"/>
      <c r="AL1633" s="127"/>
      <c r="AM1633" s="242" t="s">
        <v>64</v>
      </c>
      <c r="AN1633" s="243"/>
      <c r="AO1633" s="244" t="s">
        <v>65</v>
      </c>
      <c r="AP1633" s="245"/>
      <c r="AQ1633" s="123"/>
      <c r="AR1633" s="242" t="s">
        <v>80</v>
      </c>
      <c r="AS1633" s="243"/>
      <c r="AT1633" s="244" t="s">
        <v>81</v>
      </c>
      <c r="AU1633" s="245"/>
      <c r="AV1633" s="127"/>
      <c r="AW1633" s="242" t="s">
        <v>68</v>
      </c>
      <c r="AX1633" s="243"/>
      <c r="AY1633" s="244" t="s">
        <v>69</v>
      </c>
      <c r="AZ1633" s="245"/>
      <c r="BA1633" s="123"/>
      <c r="BB1633" s="246" t="s">
        <v>84</v>
      </c>
      <c r="BC1633" s="247"/>
      <c r="BD1633" s="248" t="s">
        <v>85</v>
      </c>
      <c r="BE1633" s="249"/>
      <c r="BF1633" s="127"/>
      <c r="BG1633" s="242" t="s">
        <v>72</v>
      </c>
      <c r="BH1633" s="243"/>
      <c r="BI1633" s="244" t="s">
        <v>73</v>
      </c>
      <c r="BJ1633" s="245"/>
      <c r="BK1633" s="123"/>
      <c r="BL1633" s="242" t="s">
        <v>88</v>
      </c>
      <c r="BM1633" s="243"/>
      <c r="BN1633" s="244" t="s">
        <v>89</v>
      </c>
      <c r="BO1633" s="245"/>
      <c r="BP1633" s="123"/>
      <c r="BQ1633" s="19" t="s">
        <v>165</v>
      </c>
      <c r="BS1633" s="63" t="s">
        <v>120</v>
      </c>
      <c r="BT1633" s="4"/>
      <c r="BU1633" s="28"/>
      <c r="BV1633" s="28"/>
      <c r="BW1633" s="28"/>
      <c r="BX1633" s="28"/>
    </row>
    <row r="1634" spans="2:76" ht="18.649999999999999" customHeight="1" thickTop="1" thickBot="1">
      <c r="B1634" s="39">
        <v>4.5999999999999996</v>
      </c>
      <c r="D1634" s="25">
        <f t="shared" ref="D1634" si="16327">COS($F$8*$B1634)</f>
        <v>4.3086599645881594E-2</v>
      </c>
      <c r="E1634" s="26">
        <v>0</v>
      </c>
      <c r="F1634" s="10">
        <v>0</v>
      </c>
      <c r="G1634" s="85">
        <f t="shared" ref="G1634" si="16328">$E$8*SIN($B1634*$F$8)</f>
        <v>2.9972140237858556</v>
      </c>
      <c r="I1634" s="21">
        <v>1</v>
      </c>
      <c r="J1634" s="24">
        <v>0</v>
      </c>
      <c r="K1634" s="22">
        <v>0</v>
      </c>
      <c r="L1634" s="23">
        <v>0</v>
      </c>
      <c r="N1634" s="21">
        <f t="shared" ref="N1634" si="16329">D1634*I1634+F1634*I1637-E1634*J1634-G1634*J1637</f>
        <v>-2.2134465042246374</v>
      </c>
      <c r="O1634" s="24">
        <f t="shared" ref="O1634" si="16330">(D1634*J1634+E1634*I1634+F1634*J1637+G1634*I1637)</f>
        <v>0</v>
      </c>
      <c r="P1634" s="22">
        <f t="shared" ref="P1634" si="16331">D1634*K1634+F1634*K1637-E1634*L1634-G1634*L1637</f>
        <v>0</v>
      </c>
      <c r="Q1634" s="23">
        <f t="shared" ref="Q1634" si="16332">(D1634*L1634+E1634*K1634+F1634*L1637+G1634*K1637)</f>
        <v>2.9972140237858556</v>
      </c>
      <c r="S1634" s="25">
        <f t="shared" ref="S1634" si="16333">COS($U$8*$B1634)</f>
        <v>-0.88904494353849906</v>
      </c>
      <c r="T1634" s="26">
        <v>0</v>
      </c>
      <c r="U1634" s="10">
        <v>0</v>
      </c>
      <c r="V1634" s="85">
        <f t="shared" ref="V1634" si="16334">$T$8*SIN($B1634*$U$8)</f>
        <v>1.3734597902077963</v>
      </c>
      <c r="X1634" s="21">
        <f t="shared" ref="X1634" si="16335">N1634*S1634+P1634*S1637-O1634*T1634-Q1634*T1637</f>
        <v>1.5104586507831268</v>
      </c>
      <c r="Y1634" s="24">
        <f t="shared" ref="Y1634" si="16336">(N1634*T1634+O1634*S1634+P1634*T1637+Q1634*S1637)</f>
        <v>0</v>
      </c>
      <c r="Z1634" s="22">
        <f t="shared" ref="Z1634" si="16337">N1634*U1634+P1634*U1637-O1634*V1634-Q1634*V1637</f>
        <v>0</v>
      </c>
      <c r="AA1634" s="23">
        <f t="shared" ref="AA1634" si="16338">(N1634*V1634+O1634*U1634+P1634*V1637+Q1634*U1637)</f>
        <v>-5.7047377438780442</v>
      </c>
      <c r="AB1634" s="8"/>
      <c r="AC1634" s="21">
        <v>1</v>
      </c>
      <c r="AD1634" s="24">
        <v>0</v>
      </c>
      <c r="AE1634" s="22">
        <v>0</v>
      </c>
      <c r="AF1634" s="23">
        <v>0</v>
      </c>
      <c r="AH1634" s="21">
        <f t="shared" ref="AH1634" si="16339">X1634*AC1634+Z1634*AC1637-Y1634*AD1634-AA1634*AD1637</f>
        <v>9.1722175195185294</v>
      </c>
      <c r="AI1634" s="24">
        <f t="shared" ref="AI1634" si="16340">(X1634*AD1634+Y1634*AC1634+Z1634*AD1637+AA1634*AC1637)</f>
        <v>0</v>
      </c>
      <c r="AJ1634" s="22">
        <f t="shared" ref="AJ1634" si="16341">X1634*AE1634+Z1634*AE1637-Y1634*AF1634-AA1634*AF1637</f>
        <v>0</v>
      </c>
      <c r="AK1634" s="23">
        <f t="shared" ref="AK1634" si="16342">(X1634*AF1634+Y1634*AE1634+Z1634*AF1637+AA1634*AE1637)</f>
        <v>-5.7047377438780442</v>
      </c>
      <c r="AL1634" s="8"/>
      <c r="AM1634" s="25">
        <f t="shared" ref="AM1634" si="16343">COS($AO$8*$B1634)</f>
        <v>-0.88904494353849906</v>
      </c>
      <c r="AN1634" s="26">
        <v>0</v>
      </c>
      <c r="AO1634" s="10">
        <v>0</v>
      </c>
      <c r="AP1634" s="85">
        <f t="shared" ref="AP1634" si="16344">$AN$8*SIN($B1634*$AO$8)</f>
        <v>1.3734597902077963</v>
      </c>
      <c r="AR1634" s="21">
        <f t="shared" ref="AR1634" si="16345">AH1634*AM1634+AJ1634*AM1637-AI1634*AN1634-AK1634*AN1637</f>
        <v>-7.2839327284412683</v>
      </c>
      <c r="AS1634" s="24">
        <f t="shared" ref="AS1634" si="16346">(AH1634*AN1634+AI1634*AM1634+AJ1634*AN1637+AK1634*AM1637)</f>
        <v>0</v>
      </c>
      <c r="AT1634" s="22">
        <f t="shared" ref="AT1634" si="16347">AH1634*AO1634+AJ1634*AO1637-AI1634*AP1634-AK1634*AP1637</f>
        <v>0</v>
      </c>
      <c r="AU1634" s="23">
        <f t="shared" ref="AU1634" si="16348">(AH1634*AP1634+AI1634*AO1634+AJ1634*AP1637+AK1634*AO1637)</f>
        <v>17.669440195506191</v>
      </c>
      <c r="AV1634" s="8"/>
      <c r="AW1634" s="21">
        <v>1</v>
      </c>
      <c r="AX1634" s="24">
        <v>0</v>
      </c>
      <c r="AY1634" s="22">
        <v>0</v>
      </c>
      <c r="AZ1634" s="23">
        <v>0</v>
      </c>
      <c r="BB1634" s="21">
        <f t="shared" ref="BB1634" si="16349">AR1634*AW1634+AT1634*AW1637-AS1634*AX1634-AU1634*AX1637</f>
        <v>-20.586845503971787</v>
      </c>
      <c r="BC1634" s="24">
        <f t="shared" ref="BC1634" si="16350">(AR1634*AX1634+AS1634*AW1634+AT1634*AX1637+AU1634*AW1637)</f>
        <v>0</v>
      </c>
      <c r="BD1634" s="22">
        <f t="shared" ref="BD1634" si="16351">AR1634*AY1634+AT1634*AY1637-AS1634*AZ1634-AU1634*AZ1637</f>
        <v>0</v>
      </c>
      <c r="BE1634" s="23">
        <f t="shared" ref="BE1634" si="16352">(AR1634*AZ1634+AS1634*AY1634+AT1634*AZ1637+AU1634*AY1637)</f>
        <v>17.669440195506191</v>
      </c>
      <c r="BF1634" s="8"/>
      <c r="BG1634" s="25">
        <f t="shared" ref="BG1634" si="16353">COS($BI$8*$B1634)</f>
        <v>4.3037269526818495E-2</v>
      </c>
      <c r="BH1634" s="26">
        <v>0</v>
      </c>
      <c r="BI1634" s="10">
        <v>0</v>
      </c>
      <c r="BJ1634" s="85">
        <f t="shared" ref="BJ1634" si="16354">$BH$8*SIN($B1634*$BI$8)</f>
        <v>2.9972204024537605</v>
      </c>
      <c r="BL1634" s="21">
        <f t="shared" ref="BL1634" si="16355">BB1634*BG1634+BD1634*BG1637-BC1634*BH1634-BE1634*BH1637</f>
        <v>-6.7703579135400398</v>
      </c>
      <c r="BM1634" s="24">
        <f t="shared" ref="BM1634" si="16356">(BB1634*BH1634+BC1634*BG1634+BD1634*BH1637+BE1634*BG1637)</f>
        <v>0</v>
      </c>
      <c r="BN1634" s="22">
        <f t="shared" ref="BN1634" si="16357">BB1634*BI1634+BD1634*BI1637-BC1634*BJ1634-BE1634*BJ1637</f>
        <v>0</v>
      </c>
      <c r="BO1634" s="23">
        <f t="shared" ref="BO1634" si="16358">(BB1634*BJ1634+BC1634*BI1634+BD1634*BJ1637+BE1634*BI1637)</f>
        <v>-60.942868906585709</v>
      </c>
      <c r="BQ1634" s="27">
        <f t="shared" ref="BQ1634" si="16359">20*LOG((2*$BL$8)/(($BL$8*BL1634+BN1634+$BL$8*BL1637+BN1637)^2+($BL$8*BM1634+BO1634+$BL$8*BM1637+BO1637)^2)^0.5)</f>
        <v>-29.786672052242768</v>
      </c>
      <c r="BS1634" s="64">
        <f t="shared" ref="BS1634" si="16360">((BL1634^2+BM1634^2)/(BL1637^2+BM1637^2))^0.5</f>
        <v>9.2006355899549668</v>
      </c>
      <c r="BT1634" s="4"/>
      <c r="BU1634" s="28"/>
      <c r="BV1634" s="28"/>
      <c r="BW1634" s="28"/>
      <c r="BX1634" s="28"/>
    </row>
    <row r="1635" spans="2:76" ht="18.649999999999999" customHeight="1" thickBot="1">
      <c r="D1635" s="25"/>
      <c r="E1635" s="10"/>
      <c r="F1635" s="10"/>
      <c r="G1635" s="31"/>
      <c r="I1635" s="29"/>
      <c r="L1635" s="30"/>
      <c r="N1635" s="29"/>
      <c r="Q1635" s="30"/>
      <c r="S1635" s="29"/>
      <c r="V1635" s="30"/>
      <c r="X1635" s="29"/>
      <c r="AA1635" s="30"/>
      <c r="AC1635" s="29"/>
      <c r="AF1635" s="30"/>
      <c r="AH1635" s="29"/>
      <c r="AK1635" s="30"/>
      <c r="AM1635" s="29"/>
      <c r="AP1635" s="30"/>
      <c r="AR1635" s="29"/>
      <c r="AU1635" s="30"/>
      <c r="AW1635" s="29"/>
      <c r="AZ1635" s="30"/>
      <c r="BB1635" s="29"/>
      <c r="BE1635" s="30"/>
      <c r="BG1635" s="29"/>
      <c r="BJ1635" s="30"/>
      <c r="BL1635" s="29"/>
      <c r="BO1635" s="30"/>
      <c r="BS1635" s="65"/>
      <c r="BT1635" s="65"/>
      <c r="BU1635" s="28"/>
      <c r="BV1635" s="28"/>
      <c r="BW1635" s="28"/>
      <c r="BX1635" s="28"/>
    </row>
    <row r="1636" spans="2:76" ht="18.649999999999999" customHeight="1" thickBot="1">
      <c r="D1636" s="254" t="s">
        <v>24</v>
      </c>
      <c r="E1636" s="255"/>
      <c r="F1636" s="256" t="s">
        <v>25</v>
      </c>
      <c r="G1636" s="257"/>
      <c r="H1636" s="123"/>
      <c r="I1636" s="242" t="s">
        <v>4</v>
      </c>
      <c r="J1636" s="243"/>
      <c r="K1636" s="244" t="s">
        <v>5</v>
      </c>
      <c r="L1636" s="245"/>
      <c r="M1636" s="123"/>
      <c r="N1636" s="242" t="s">
        <v>6</v>
      </c>
      <c r="O1636" s="243"/>
      <c r="P1636" s="244" t="s">
        <v>7</v>
      </c>
      <c r="Q1636" s="245"/>
      <c r="R1636" s="123"/>
      <c r="S1636" s="242" t="s">
        <v>34</v>
      </c>
      <c r="T1636" s="243"/>
      <c r="U1636" s="244" t="s">
        <v>35</v>
      </c>
      <c r="V1636" s="245"/>
      <c r="W1636" s="123"/>
      <c r="X1636" s="242" t="s">
        <v>47</v>
      </c>
      <c r="Y1636" s="243"/>
      <c r="Z1636" s="244" t="s">
        <v>48</v>
      </c>
      <c r="AA1636" s="245"/>
      <c r="AB1636" s="127"/>
      <c r="AC1636" s="242" t="s">
        <v>63</v>
      </c>
      <c r="AD1636" s="243"/>
      <c r="AE1636" s="244" t="s">
        <v>8</v>
      </c>
      <c r="AF1636" s="245"/>
      <c r="AG1636" s="123"/>
      <c r="AH1636" s="242" t="s">
        <v>78</v>
      </c>
      <c r="AI1636" s="243"/>
      <c r="AJ1636" s="244" t="s">
        <v>79</v>
      </c>
      <c r="AK1636" s="245"/>
      <c r="AL1636" s="127"/>
      <c r="AM1636" s="242" t="s">
        <v>67</v>
      </c>
      <c r="AN1636" s="243"/>
      <c r="AO1636" s="244" t="s">
        <v>66</v>
      </c>
      <c r="AP1636" s="245"/>
      <c r="AQ1636" s="123"/>
      <c r="AR1636" s="242" t="s">
        <v>83</v>
      </c>
      <c r="AS1636" s="243"/>
      <c r="AT1636" s="244" t="s">
        <v>82</v>
      </c>
      <c r="AU1636" s="245"/>
      <c r="AV1636" s="127"/>
      <c r="AW1636" s="242" t="s">
        <v>71</v>
      </c>
      <c r="AX1636" s="243"/>
      <c r="AY1636" s="244" t="s">
        <v>70</v>
      </c>
      <c r="AZ1636" s="245"/>
      <c r="BA1636" s="123"/>
      <c r="BB1636" s="124" t="s">
        <v>87</v>
      </c>
      <c r="BC1636" s="125"/>
      <c r="BD1636" s="122" t="s">
        <v>86</v>
      </c>
      <c r="BE1636" s="126"/>
      <c r="BF1636" s="127"/>
      <c r="BG1636" s="242" t="s">
        <v>74</v>
      </c>
      <c r="BH1636" s="243"/>
      <c r="BI1636" s="244" t="s">
        <v>75</v>
      </c>
      <c r="BJ1636" s="245"/>
      <c r="BK1636" s="123"/>
      <c r="BL1636" s="242" t="s">
        <v>91</v>
      </c>
      <c r="BM1636" s="243"/>
      <c r="BN1636" s="244" t="s">
        <v>90</v>
      </c>
      <c r="BO1636" s="245"/>
      <c r="BP1636" s="123"/>
      <c r="BQ1636" s="35" t="s">
        <v>166</v>
      </c>
      <c r="BS1636" s="66" t="s">
        <v>121</v>
      </c>
      <c r="BT1636" s="65"/>
      <c r="BU1636" s="28"/>
      <c r="BV1636" s="28"/>
      <c r="BW1636" s="28"/>
      <c r="BX1636" s="28"/>
    </row>
    <row r="1637" spans="2:76" ht="18.649999999999999" customHeight="1" thickTop="1" thickBot="1">
      <c r="D1637" s="15">
        <v>0</v>
      </c>
      <c r="E1637" s="145">
        <f t="shared" ref="E1637" si="16361">(1/$E$8)*SIN($B1634*$F$8)</f>
        <v>0.33302378042065062</v>
      </c>
      <c r="F1637" s="15">
        <f t="shared" ref="F1637" si="16362">COS($F$8*$B1634)</f>
        <v>4.3086599645881594E-2</v>
      </c>
      <c r="G1637" s="37">
        <v>0</v>
      </c>
      <c r="I1637" s="21">
        <v>0</v>
      </c>
      <c r="J1637" s="24">
        <f t="shared" ref="J1637" si="16363">(TAN($K$8*$B1634))/$J$8</f>
        <v>0.75287686697136025</v>
      </c>
      <c r="K1637" s="22">
        <v>1</v>
      </c>
      <c r="L1637" s="23">
        <v>0</v>
      </c>
      <c r="N1637" s="21">
        <f t="shared" ref="N1637" si="16364">D1637*I1634+F1637*I1637-E1637*J1634-G1637*J1637</f>
        <v>0</v>
      </c>
      <c r="O1637" s="24">
        <f t="shared" ref="O1637" si="16365">(D1637*J1634+E1637*I1634+F1637*J1637+G1637*I1637)</f>
        <v>0.36546268457049125</v>
      </c>
      <c r="P1637" s="22">
        <f t="shared" ref="P1637" si="16366">D1637*K1634+F1637*K1637-E1637*L1634-G1637*L1637</f>
        <v>4.3086599645881594E-2</v>
      </c>
      <c r="Q1637" s="23">
        <f t="shared" ref="Q1637" si="16367">(D1637*L1634+E1637*K1634+F1637*L1637+G1637*K1637)</f>
        <v>0</v>
      </c>
      <c r="S1637" s="15">
        <v>0</v>
      </c>
      <c r="T1637" s="145">
        <f t="shared" ref="T1637" si="16368">(1/$T$8)*SIN($B1634*$U$8)</f>
        <v>0.1526066433564218</v>
      </c>
      <c r="U1637" s="15">
        <f t="shared" ref="U1637" si="16369">COS($U$8*$B1634)</f>
        <v>-0.88904494353849906</v>
      </c>
      <c r="V1637" s="37">
        <v>0</v>
      </c>
      <c r="X1637" s="21">
        <f t="shared" ref="X1637" si="16370">N1637*S1634+P1637*S1637-O1637*T1634-Q1637*T1637</f>
        <v>0</v>
      </c>
      <c r="Y1637" s="24">
        <f t="shared" ref="Y1637" si="16371">(N1637*T1634+O1637*S1634+P1637*T1637+Q1637*S1637)</f>
        <v>-0.31833745042380068</v>
      </c>
      <c r="Z1637" s="22">
        <f t="shared" ref="Z1637" si="16372">N1637*U1634+P1637*U1637-O1637*V1634-Q1637*V1637</f>
        <v>-0.54025422562840364</v>
      </c>
      <c r="AA1637" s="23">
        <f t="shared" ref="AA1637" si="16373">(N1637*V1634+O1637*U1634+P1637*V1637+Q1637*U1637)</f>
        <v>0</v>
      </c>
      <c r="AB1637" s="8"/>
      <c r="AC1637" s="21">
        <v>0</v>
      </c>
      <c r="AD1637" s="24">
        <f t="shared" ref="AD1637" si="16374">(TAN($AE$8*$B1634))/$AD$8</f>
        <v>1.3430519004940249</v>
      </c>
      <c r="AE1637" s="22">
        <v>1</v>
      </c>
      <c r="AF1637" s="23">
        <v>0</v>
      </c>
      <c r="AH1637" s="21">
        <f t="shared" ref="AH1637" si="16375">X1637*AC1634+Z1637*AC1637-Y1637*AD1634-AA1637*AD1637</f>
        <v>0</v>
      </c>
      <c r="AI1637" s="24">
        <f t="shared" ref="AI1637" si="16376">(X1637*AD1634+Y1637*AC1634+Z1637*AD1637+AA1637*AC1637)</f>
        <v>-1.0439269149039561</v>
      </c>
      <c r="AJ1637" s="22">
        <f t="shared" ref="AJ1637" si="16377">X1637*AE1634+Z1637*AE1637-Y1637*AF1634-AA1637*AF1637</f>
        <v>-0.54025422562840364</v>
      </c>
      <c r="AK1637" s="23">
        <f t="shared" ref="AK1637" si="16378">(X1637*AF1634+Y1637*AE1634+Z1637*AF1637+AA1637*AE1637)</f>
        <v>0</v>
      </c>
      <c r="AL1637" s="8"/>
      <c r="AM1637" s="15">
        <v>0</v>
      </c>
      <c r="AN1637" s="85">
        <f t="shared" ref="AN1637" si="16379">(1/$AN$8)*SIN($B1634*$AO$8)</f>
        <v>0.1526066433564218</v>
      </c>
      <c r="AO1637" s="25">
        <f t="shared" ref="AO1637" si="16380">COS($AO$8*$B1634)</f>
        <v>-0.88904494353849906</v>
      </c>
      <c r="AP1637" s="37">
        <v>0</v>
      </c>
      <c r="AR1637" s="21">
        <f t="shared" ref="AR1637" si="16381">AH1637*AM1634+AJ1637*AM1637-AI1637*AN1634-AK1637*AN1637</f>
        <v>0</v>
      </c>
      <c r="AS1637" s="24">
        <f t="shared" ref="AS1637" si="16382">(AH1637*AN1634+AI1637*AM1634+AJ1637*AN1637+AK1637*AM1637)</f>
        <v>0.84565156118683349</v>
      </c>
      <c r="AT1637" s="22">
        <f t="shared" ref="AT1637" si="16383">AH1637*AO1634+AJ1637*AO1637-AI1637*AP1634-AK1637*AP1637</f>
        <v>1.9141019290564991</v>
      </c>
      <c r="AU1637" s="23">
        <f t="shared" ref="AU1637" si="16384">(AH1637*AP1634+AI1637*AO1634+AJ1637*AP1637+AK1637*AO1637)</f>
        <v>0</v>
      </c>
      <c r="AV1637" s="8"/>
      <c r="AW1637" s="21">
        <v>0</v>
      </c>
      <c r="AX1637" s="24">
        <f t="shared" ref="AX1637" si="16385">(TAN($AY$8*$B1634))/$AX$8</f>
        <v>0.75287686697136025</v>
      </c>
      <c r="AY1637" s="22">
        <v>1</v>
      </c>
      <c r="AZ1637" s="23">
        <v>0</v>
      </c>
      <c r="BB1637" s="21">
        <f t="shared" ref="BB1637" si="16386">AR1637*AW1634+AT1637*AW1637-AS1637*AX1634-AU1637*AX1637</f>
        <v>0</v>
      </c>
      <c r="BC1637" s="24">
        <f t="shared" ref="BC1637" si="16387">(AR1637*AX1634+AS1637*AW1634+AT1637*AX1637+AU1637*AW1637)</f>
        <v>2.2867346245987275</v>
      </c>
      <c r="BD1637" s="22">
        <f t="shared" ref="BD1637" si="16388">AR1637*AY1634+AT1637*AY1637-AS1637*AZ1634-AU1637*AZ1637</f>
        <v>1.9141019290564991</v>
      </c>
      <c r="BE1637" s="23">
        <f t="shared" ref="BE1637" si="16389">(AR1637*AZ1634+AS1637*AY1634+AT1637*AZ1637+AU1637*AY1637)</f>
        <v>0</v>
      </c>
      <c r="BF1637" s="8"/>
      <c r="BG1637" s="15">
        <v>0</v>
      </c>
      <c r="BH1637" s="85">
        <f t="shared" ref="BH1637" si="16390">(1/$BH$8)*SIN($B1634*$BI$8)</f>
        <v>0.33302448916152894</v>
      </c>
      <c r="BI1637" s="25">
        <f t="shared" ref="BI1637" si="16391">COS($BI$8*$B1634)</f>
        <v>4.3037269526818495E-2</v>
      </c>
      <c r="BJ1637" s="37">
        <v>0</v>
      </c>
      <c r="BL1637" s="21">
        <f t="shared" ref="BL1637" si="16392">BB1637*BG1634+BD1637*BG1637-BC1637*BH1634-BE1637*BH1637</f>
        <v>0</v>
      </c>
      <c r="BM1637" s="24">
        <f t="shared" ref="BM1637" si="16393">(BB1637*BH1634+BC1637*BG1634+BD1637*BH1637+BE1637*BG1637)</f>
        <v>0.73585763150230121</v>
      </c>
      <c r="BN1637" s="22">
        <f t="shared" ref="BN1637" si="16394">BB1637*BI1634+BD1637*BI1637-BC1637*BJ1634-BE1637*BJ1637</f>
        <v>-6.771469951222139</v>
      </c>
      <c r="BO1637" s="23">
        <f t="shared" ref="BO1637" si="16395">(BB1637*BJ1634+BC1637*BI1634+BD1637*BJ1637+BE1637*BI1637)</f>
        <v>0</v>
      </c>
      <c r="BQ1637" s="38">
        <f t="shared" ref="BQ1637" si="16396">(180/PI())*ATAN(-1*(($BL$8*BM1634+BO1634+$BL$8*BM1637+BO1637)/($BL$8*BL1634+BN1634+$BL$8*BL1637+BN1637)))</f>
        <v>-77.323918789457807</v>
      </c>
      <c r="BS1637" s="67">
        <f t="shared" ref="BS1637" si="16397">20*LOG(((($BL$8*BL1634+BN1634-$BL$8*BL1637-BN1637)^2+($BL$8*BM1634+BO1634-$BL$8*BM1637-BO1637)^2)/(($BL$8*BL1634+BN1634+$BL$8*BL1637+BN1637)^2+($BL$8*BM1634+BO1634+$BL$8*BM1637+BO1637)^2))^0.5)</f>
        <v>-4.5639963235512707E-3</v>
      </c>
      <c r="BT1637" s="65"/>
      <c r="BU1637" s="28"/>
      <c r="BV1637" s="28"/>
      <c r="BW1637" s="28"/>
      <c r="BX1637" s="28"/>
    </row>
    <row r="1638" spans="2:76" ht="18.649999999999999" customHeight="1">
      <c r="BS1638" s="32"/>
    </row>
    <row r="1639" spans="2:76" ht="18.649999999999999" customHeight="1" thickBot="1">
      <c r="D1639" s="8"/>
      <c r="E1639" s="8" t="s">
        <v>93</v>
      </c>
      <c r="F1639" s="8"/>
      <c r="G1639" s="8"/>
      <c r="H1639" s="8"/>
      <c r="I1639" s="8"/>
      <c r="J1639" s="8" t="s">
        <v>94</v>
      </c>
      <c r="K1639" s="8"/>
      <c r="L1639" s="8"/>
      <c r="M1639" s="8"/>
      <c r="N1639" s="8"/>
      <c r="O1639" s="8" t="s">
        <v>95</v>
      </c>
      <c r="P1639" s="8"/>
      <c r="Q1639" s="8"/>
      <c r="R1639" s="8"/>
      <c r="S1639" s="8"/>
      <c r="T1639" s="8" t="s">
        <v>96</v>
      </c>
      <c r="U1639" s="8"/>
      <c r="V1639" s="8"/>
      <c r="W1639" s="8"/>
      <c r="X1639" s="8"/>
      <c r="Y1639" s="8" t="s">
        <v>97</v>
      </c>
      <c r="Z1639" s="8"/>
      <c r="AA1639" s="8"/>
      <c r="AB1639" s="8"/>
      <c r="AC1639" s="8"/>
      <c r="AD1639" s="8" t="s">
        <v>98</v>
      </c>
      <c r="AE1639" s="8"/>
      <c r="AF1639" s="8"/>
      <c r="AG1639" s="8"/>
      <c r="AH1639" s="8"/>
      <c r="AI1639" s="8" t="s">
        <v>99</v>
      </c>
      <c r="AJ1639" s="8"/>
      <c r="AK1639" s="8"/>
      <c r="AL1639" s="8"/>
      <c r="AM1639" s="8"/>
      <c r="AN1639" s="8" t="s">
        <v>96</v>
      </c>
      <c r="AO1639" s="8"/>
      <c r="AP1639" s="8"/>
      <c r="AQ1639" s="8"/>
      <c r="AR1639" s="8"/>
      <c r="AS1639" s="8" t="s">
        <v>100</v>
      </c>
      <c r="AT1639" s="8"/>
      <c r="AU1639" s="8"/>
      <c r="AV1639" s="8"/>
      <c r="AW1639" s="8"/>
      <c r="AX1639" s="8" t="s">
        <v>94</v>
      </c>
      <c r="AY1639" s="8"/>
      <c r="AZ1639" s="8"/>
      <c r="BA1639" s="8"/>
      <c r="BB1639" s="8"/>
      <c r="BC1639" s="8" t="s">
        <v>101</v>
      </c>
      <c r="BD1639" s="8"/>
      <c r="BE1639" s="8"/>
      <c r="BF1639" s="8"/>
      <c r="BG1639" s="8"/>
      <c r="BH1639" s="8" t="s">
        <v>96</v>
      </c>
      <c r="BI1639" s="8"/>
      <c r="BJ1639" s="8"/>
      <c r="BK1639" s="8"/>
      <c r="BL1639" s="8"/>
      <c r="BM1639" s="8" t="s">
        <v>102</v>
      </c>
      <c r="BN1639" s="8"/>
      <c r="BO1639" s="8"/>
      <c r="BP1639" s="8"/>
    </row>
    <row r="1640" spans="2:76" ht="18.649999999999999" customHeight="1" thickBot="1">
      <c r="B1640" s="16"/>
      <c r="D1640" s="250" t="s">
        <v>22</v>
      </c>
      <c r="E1640" s="251"/>
      <c r="F1640" s="252" t="s">
        <v>23</v>
      </c>
      <c r="G1640" s="253"/>
      <c r="H1640" s="123"/>
      <c r="I1640" s="242" t="s">
        <v>1</v>
      </c>
      <c r="J1640" s="243"/>
      <c r="K1640" s="244" t="s">
        <v>2</v>
      </c>
      <c r="L1640" s="245"/>
      <c r="M1640" s="123"/>
      <c r="N1640" s="242" t="s">
        <v>43</v>
      </c>
      <c r="O1640" s="243"/>
      <c r="P1640" s="244" t="s">
        <v>44</v>
      </c>
      <c r="Q1640" s="245"/>
      <c r="R1640" s="123"/>
      <c r="S1640" s="242" t="s">
        <v>32</v>
      </c>
      <c r="T1640" s="243"/>
      <c r="U1640" s="244" t="s">
        <v>33</v>
      </c>
      <c r="V1640" s="245"/>
      <c r="W1640" s="123"/>
      <c r="X1640" s="242" t="s">
        <v>45</v>
      </c>
      <c r="Y1640" s="243"/>
      <c r="Z1640" s="244" t="s">
        <v>46</v>
      </c>
      <c r="AA1640" s="245"/>
      <c r="AB1640" s="127"/>
      <c r="AC1640" s="242" t="s">
        <v>62</v>
      </c>
      <c r="AD1640" s="243"/>
      <c r="AE1640" s="244" t="s">
        <v>3</v>
      </c>
      <c r="AF1640" s="245"/>
      <c r="AG1640" s="123"/>
      <c r="AH1640" s="242" t="s">
        <v>76</v>
      </c>
      <c r="AI1640" s="243"/>
      <c r="AJ1640" s="244" t="s">
        <v>77</v>
      </c>
      <c r="AK1640" s="245"/>
      <c r="AL1640" s="127"/>
      <c r="AM1640" s="242" t="s">
        <v>64</v>
      </c>
      <c r="AN1640" s="243"/>
      <c r="AO1640" s="244" t="s">
        <v>65</v>
      </c>
      <c r="AP1640" s="245"/>
      <c r="AQ1640" s="123"/>
      <c r="AR1640" s="242" t="s">
        <v>80</v>
      </c>
      <c r="AS1640" s="243"/>
      <c r="AT1640" s="244" t="s">
        <v>81</v>
      </c>
      <c r="AU1640" s="245"/>
      <c r="AV1640" s="127"/>
      <c r="AW1640" s="242" t="s">
        <v>68</v>
      </c>
      <c r="AX1640" s="243"/>
      <c r="AY1640" s="244" t="s">
        <v>69</v>
      </c>
      <c r="AZ1640" s="245"/>
      <c r="BA1640" s="123"/>
      <c r="BB1640" s="246" t="s">
        <v>84</v>
      </c>
      <c r="BC1640" s="247"/>
      <c r="BD1640" s="248" t="s">
        <v>85</v>
      </c>
      <c r="BE1640" s="249"/>
      <c r="BF1640" s="127"/>
      <c r="BG1640" s="242" t="s">
        <v>72</v>
      </c>
      <c r="BH1640" s="243"/>
      <c r="BI1640" s="244" t="s">
        <v>73</v>
      </c>
      <c r="BJ1640" s="245"/>
      <c r="BK1640" s="123"/>
      <c r="BL1640" s="242" t="s">
        <v>88</v>
      </c>
      <c r="BM1640" s="243"/>
      <c r="BN1640" s="244" t="s">
        <v>89</v>
      </c>
      <c r="BO1640" s="245"/>
      <c r="BP1640" s="123"/>
      <c r="BQ1640" s="19" t="s">
        <v>165</v>
      </c>
      <c r="BS1640" s="63" t="s">
        <v>120</v>
      </c>
      <c r="BT1640" s="4"/>
      <c r="BU1640" s="28"/>
      <c r="BV1640" s="28"/>
      <c r="BW1640" s="28"/>
      <c r="BX1640" s="28"/>
    </row>
    <row r="1641" spans="2:76" ht="18.649999999999999" customHeight="1" thickTop="1" thickBot="1">
      <c r="B1641" s="39">
        <v>4.62</v>
      </c>
      <c r="D1641" s="25">
        <f t="shared" ref="D1641" si="16398">COS($F$8*$B1641)</f>
        <v>3.6449708095263655E-2</v>
      </c>
      <c r="E1641" s="26">
        <v>0</v>
      </c>
      <c r="F1641" s="10">
        <v>0</v>
      </c>
      <c r="G1641" s="85">
        <f t="shared" ref="G1641" si="16399">$E$8*SIN($B1641*$F$8)</f>
        <v>2.9980064658065584</v>
      </c>
      <c r="I1641" s="21">
        <v>1</v>
      </c>
      <c r="J1641" s="24">
        <v>0</v>
      </c>
      <c r="K1641" s="22">
        <v>0</v>
      </c>
      <c r="L1641" s="23">
        <v>0</v>
      </c>
      <c r="N1641" s="21">
        <f t="shared" ref="N1641" si="16400">D1641*I1641+F1641*I1644-E1641*J1641-G1641*J1644</f>
        <v>-2.3076986693244663</v>
      </c>
      <c r="O1641" s="24">
        <f t="shared" ref="O1641" si="16401">(D1641*J1641+E1641*I1641+F1641*J1644+G1641*I1644)</f>
        <v>0</v>
      </c>
      <c r="P1641" s="22">
        <f t="shared" ref="P1641" si="16402">D1641*K1641+F1641*K1644-E1641*L1641-G1641*L1644</f>
        <v>0</v>
      </c>
      <c r="Q1641" s="23">
        <f t="shared" ref="Q1641" si="16403">(D1641*L1641+E1641*K1641+F1641*L1644+G1641*K1644)</f>
        <v>2.9980064658065584</v>
      </c>
      <c r="S1641" s="25">
        <f t="shared" ref="S1641" si="16404">COS($U$8*$B1641)</f>
        <v>-0.89429192974823479</v>
      </c>
      <c r="T1641" s="26">
        <v>0</v>
      </c>
      <c r="U1641" s="10">
        <v>0</v>
      </c>
      <c r="V1641" s="85">
        <f t="shared" ref="V1641" si="16405">$T$8*SIN($B1641*$U$8)</f>
        <v>1.3424520473687711</v>
      </c>
      <c r="X1641" s="21">
        <f t="shared" ref="X1641" si="16406">N1641*S1641+P1641*S1644-O1641*T1641-Q1641*T1644</f>
        <v>1.616569638706852</v>
      </c>
      <c r="Y1641" s="24">
        <f t="shared" ref="Y1641" si="16407">(N1641*T1641+O1641*S1641+P1641*T1644+Q1641*S1644)</f>
        <v>0</v>
      </c>
      <c r="Z1641" s="22">
        <f t="shared" ref="Z1641" si="16408">N1641*U1641+P1641*U1644-O1641*V1641-Q1641*V1644</f>
        <v>0</v>
      </c>
      <c r="AA1641" s="23">
        <f t="shared" ref="AA1641" si="16409">(N1641*V1641+O1641*U1641+P1641*V1644+Q1641*U1644)</f>
        <v>-5.779067791048651</v>
      </c>
      <c r="AB1641" s="8"/>
      <c r="AC1641" s="21">
        <v>1</v>
      </c>
      <c r="AD1641" s="24">
        <v>0</v>
      </c>
      <c r="AE1641" s="22">
        <v>0</v>
      </c>
      <c r="AF1641" s="23">
        <v>0</v>
      </c>
      <c r="AH1641" s="21">
        <f t="shared" ref="AH1641" si="16410">X1641*AC1641+Z1641*AC1644-Y1641*AD1641-AA1641*AD1644</f>
        <v>9.6459074116570136</v>
      </c>
      <c r="AI1641" s="24">
        <f t="shared" ref="AI1641" si="16411">(X1641*AD1641+Y1641*AC1641+Z1641*AD1644+AA1641*AC1644)</f>
        <v>0</v>
      </c>
      <c r="AJ1641" s="22">
        <f t="shared" ref="AJ1641" si="16412">X1641*AE1641+Z1641*AE1644-Y1641*AF1641-AA1641*AF1644</f>
        <v>0</v>
      </c>
      <c r="AK1641" s="23">
        <f t="shared" ref="AK1641" si="16413">(X1641*AF1641+Y1641*AE1641+Z1641*AF1644+AA1641*AE1644)</f>
        <v>-5.779067791048651</v>
      </c>
      <c r="AL1641" s="8"/>
      <c r="AM1641" s="25">
        <f t="shared" ref="AM1641" si="16414">COS($AO$8*$B1641)</f>
        <v>-0.89429192974823479</v>
      </c>
      <c r="AN1641" s="26">
        <v>0</v>
      </c>
      <c r="AO1641" s="10">
        <v>0</v>
      </c>
      <c r="AP1641" s="85">
        <f t="shared" ref="AP1641" si="16415">$AN$8*SIN($B1641*$AO$8)</f>
        <v>1.3424520473687711</v>
      </c>
      <c r="AR1641" s="21">
        <f t="shared" ref="AR1641" si="16416">AH1641*AM1641+AJ1641*AM1644-AI1641*AN1641-AK1641*AN1644</f>
        <v>-7.7642436657906426</v>
      </c>
      <c r="AS1641" s="24">
        <f t="shared" ref="AS1641" si="16417">(AH1641*AN1641+AI1641*AM1641+AJ1641*AN1644+AK1641*AM1644)</f>
        <v>0</v>
      </c>
      <c r="AT1641" s="22">
        <f t="shared" ref="AT1641" si="16418">AH1641*AO1641+AJ1641*AO1644-AI1641*AP1641-AK1641*AP1644</f>
        <v>0</v>
      </c>
      <c r="AU1641" s="23">
        <f t="shared" ref="AU1641" si="16419">(AH1641*AP1641+AI1641*AO1641+AJ1641*AP1644+AK1641*AO1644)</f>
        <v>18.11734184051133</v>
      </c>
      <c r="AV1641" s="8"/>
      <c r="AW1641" s="21">
        <v>1</v>
      </c>
      <c r="AX1641" s="24">
        <v>0</v>
      </c>
      <c r="AY1641" s="22">
        <v>0</v>
      </c>
      <c r="AZ1641" s="23">
        <v>0</v>
      </c>
      <c r="BB1641" s="21">
        <f t="shared" ref="BB1641" si="16420">AR1641*AW1641+AT1641*AW1644-AS1641*AX1641-AU1641*AX1644</f>
        <v>-21.930236288881105</v>
      </c>
      <c r="BC1641" s="24">
        <f t="shared" ref="BC1641" si="16421">(AR1641*AX1641+AS1641*AW1641+AT1641*AX1644+AU1641*AW1644)</f>
        <v>0</v>
      </c>
      <c r="BD1641" s="22">
        <f t="shared" ref="BD1641" si="16422">AR1641*AY1641+AT1641*AY1644-AS1641*AZ1641-AU1641*AZ1644</f>
        <v>0</v>
      </c>
      <c r="BE1641" s="23">
        <f t="shared" ref="BE1641" si="16423">(AR1641*AZ1641+AS1641*AY1641+AT1641*AZ1644+AU1641*AY1644)</f>
        <v>18.11734184051133</v>
      </c>
      <c r="BF1641" s="8"/>
      <c r="BG1641" s="25">
        <f t="shared" ref="BG1641" si="16424">COS($BI$8*$B1641)</f>
        <v>3.640015040612915E-2</v>
      </c>
      <c r="BH1641" s="26">
        <v>0</v>
      </c>
      <c r="BI1641" s="10">
        <v>0</v>
      </c>
      <c r="BJ1641" s="85">
        <f t="shared" ref="BJ1641" si="16425">$BH$8*SIN($B1641*$BI$8)</f>
        <v>2.9980118848086144</v>
      </c>
      <c r="BL1641" s="21">
        <f t="shared" ref="BL1641" si="16426">BB1641*BG1641+BD1641*BG1644-BC1641*BH1641-BE1641*BH1644</f>
        <v>-6.833375694800929</v>
      </c>
      <c r="BM1641" s="24">
        <f t="shared" ref="BM1641" si="16427">(BB1641*BH1641+BC1641*BG1641+BD1641*BH1644+BE1641*BG1644)</f>
        <v>0</v>
      </c>
      <c r="BN1641" s="22">
        <f t="shared" ref="BN1641" si="16428">BB1641*BI1641+BD1641*BI1644-BC1641*BJ1641-BE1641*BJ1644</f>
        <v>0</v>
      </c>
      <c r="BO1641" s="23">
        <f t="shared" ref="BO1641" si="16429">(BB1641*BJ1641+BC1641*BI1641+BD1641*BJ1644+BE1641*BI1644)</f>
        <v>-65.087635062772847</v>
      </c>
      <c r="BQ1641" s="27">
        <f t="shared" ref="BQ1641" si="16430">20*LOG((2*$BL$8)/(($BL$8*BL1641+BN1641+$BL$8*BL1644+BN1644)^2+($BL$8*BM1641+BO1641+$BL$8*BM1644+BO1644)^2)^0.5)</f>
        <v>-30.346584784223385</v>
      </c>
      <c r="BS1641" s="64">
        <f t="shared" ref="BS1641" si="16431">((BL1641^2+BM1641^2)/(BL1644^2+BM1644^2))^0.5</f>
        <v>9.731689255907332</v>
      </c>
      <c r="BT1641" s="4"/>
      <c r="BU1641" s="28"/>
      <c r="BV1641" s="28"/>
      <c r="BW1641" s="28"/>
      <c r="BX1641" s="28"/>
    </row>
    <row r="1642" spans="2:76" ht="18.649999999999999" customHeight="1" thickBot="1">
      <c r="D1642" s="25"/>
      <c r="E1642" s="10"/>
      <c r="F1642" s="10"/>
      <c r="G1642" s="31"/>
      <c r="I1642" s="29"/>
      <c r="L1642" s="30"/>
      <c r="N1642" s="29"/>
      <c r="Q1642" s="30"/>
      <c r="S1642" s="29"/>
      <c r="V1642" s="30"/>
      <c r="X1642" s="29"/>
      <c r="AA1642" s="30"/>
      <c r="AC1642" s="29"/>
      <c r="AF1642" s="30"/>
      <c r="AH1642" s="29"/>
      <c r="AK1642" s="30"/>
      <c r="AM1642" s="29"/>
      <c r="AP1642" s="30"/>
      <c r="AR1642" s="29"/>
      <c r="AU1642" s="30"/>
      <c r="AW1642" s="29"/>
      <c r="AZ1642" s="30"/>
      <c r="BB1642" s="29"/>
      <c r="BE1642" s="30"/>
      <c r="BG1642" s="29"/>
      <c r="BJ1642" s="30"/>
      <c r="BL1642" s="29"/>
      <c r="BO1642" s="30"/>
      <c r="BS1642" s="65"/>
      <c r="BT1642" s="65"/>
      <c r="BU1642" s="28"/>
      <c r="BV1642" s="28"/>
      <c r="BW1642" s="28"/>
      <c r="BX1642" s="28"/>
    </row>
    <row r="1643" spans="2:76" ht="18.649999999999999" customHeight="1" thickBot="1">
      <c r="D1643" s="254" t="s">
        <v>24</v>
      </c>
      <c r="E1643" s="255"/>
      <c r="F1643" s="256" t="s">
        <v>25</v>
      </c>
      <c r="G1643" s="257"/>
      <c r="H1643" s="123"/>
      <c r="I1643" s="242" t="s">
        <v>4</v>
      </c>
      <c r="J1643" s="243"/>
      <c r="K1643" s="244" t="s">
        <v>5</v>
      </c>
      <c r="L1643" s="245"/>
      <c r="M1643" s="123"/>
      <c r="N1643" s="242" t="s">
        <v>6</v>
      </c>
      <c r="O1643" s="243"/>
      <c r="P1643" s="244" t="s">
        <v>7</v>
      </c>
      <c r="Q1643" s="245"/>
      <c r="R1643" s="123"/>
      <c r="S1643" s="242" t="s">
        <v>34</v>
      </c>
      <c r="T1643" s="243"/>
      <c r="U1643" s="244" t="s">
        <v>35</v>
      </c>
      <c r="V1643" s="245"/>
      <c r="W1643" s="123"/>
      <c r="X1643" s="242" t="s">
        <v>47</v>
      </c>
      <c r="Y1643" s="243"/>
      <c r="Z1643" s="244" t="s">
        <v>48</v>
      </c>
      <c r="AA1643" s="245"/>
      <c r="AB1643" s="127"/>
      <c r="AC1643" s="242" t="s">
        <v>63</v>
      </c>
      <c r="AD1643" s="243"/>
      <c r="AE1643" s="244" t="s">
        <v>8</v>
      </c>
      <c r="AF1643" s="245"/>
      <c r="AG1643" s="123"/>
      <c r="AH1643" s="242" t="s">
        <v>78</v>
      </c>
      <c r="AI1643" s="243"/>
      <c r="AJ1643" s="244" t="s">
        <v>79</v>
      </c>
      <c r="AK1643" s="245"/>
      <c r="AL1643" s="127"/>
      <c r="AM1643" s="242" t="s">
        <v>67</v>
      </c>
      <c r="AN1643" s="243"/>
      <c r="AO1643" s="244" t="s">
        <v>66</v>
      </c>
      <c r="AP1643" s="245"/>
      <c r="AQ1643" s="123"/>
      <c r="AR1643" s="242" t="s">
        <v>83</v>
      </c>
      <c r="AS1643" s="243"/>
      <c r="AT1643" s="244" t="s">
        <v>82</v>
      </c>
      <c r="AU1643" s="245"/>
      <c r="AV1643" s="127"/>
      <c r="AW1643" s="242" t="s">
        <v>71</v>
      </c>
      <c r="AX1643" s="243"/>
      <c r="AY1643" s="244" t="s">
        <v>70</v>
      </c>
      <c r="AZ1643" s="245"/>
      <c r="BA1643" s="123"/>
      <c r="BB1643" s="124" t="s">
        <v>87</v>
      </c>
      <c r="BC1643" s="125"/>
      <c r="BD1643" s="122" t="s">
        <v>86</v>
      </c>
      <c r="BE1643" s="126"/>
      <c r="BF1643" s="127"/>
      <c r="BG1643" s="242" t="s">
        <v>74</v>
      </c>
      <c r="BH1643" s="243"/>
      <c r="BI1643" s="244" t="s">
        <v>75</v>
      </c>
      <c r="BJ1643" s="245"/>
      <c r="BK1643" s="123"/>
      <c r="BL1643" s="242" t="s">
        <v>91</v>
      </c>
      <c r="BM1643" s="243"/>
      <c r="BN1643" s="244" t="s">
        <v>90</v>
      </c>
      <c r="BO1643" s="245"/>
      <c r="BP1643" s="123"/>
      <c r="BQ1643" s="35" t="s">
        <v>166</v>
      </c>
      <c r="BS1643" s="66" t="s">
        <v>121</v>
      </c>
      <c r="BT1643" s="65"/>
      <c r="BU1643" s="28"/>
      <c r="BV1643" s="28"/>
      <c r="BW1643" s="28"/>
      <c r="BX1643" s="28"/>
    </row>
    <row r="1644" spans="2:76" ht="18.649999999999999" customHeight="1" thickTop="1" thickBot="1">
      <c r="D1644" s="15">
        <v>0</v>
      </c>
      <c r="E1644" s="145">
        <f t="shared" ref="E1644" si="16432">(1/$E$8)*SIN($B1641*$F$8)</f>
        <v>0.33311182953406204</v>
      </c>
      <c r="F1644" s="15">
        <f t="shared" ref="F1644" si="16433">COS($F$8*$B1641)</f>
        <v>3.6449708095263655E-2</v>
      </c>
      <c r="G1644" s="37">
        <v>0</v>
      </c>
      <c r="I1644" s="21">
        <v>0</v>
      </c>
      <c r="J1644" s="24">
        <f t="shared" ref="J1644" si="16434">(TAN($K$8*$B1641))/$J$8</f>
        <v>0.78190237551374997</v>
      </c>
      <c r="K1644" s="22">
        <v>1</v>
      </c>
      <c r="L1644" s="23">
        <v>0</v>
      </c>
      <c r="N1644" s="21">
        <f t="shared" ref="N1644" si="16435">D1644*I1641+F1644*I1644-E1644*J1641-G1644*J1644</f>
        <v>0</v>
      </c>
      <c r="O1644" s="24">
        <f t="shared" ref="O1644" si="16436">(D1644*J1641+E1644*I1641+F1644*J1644+G1644*I1644)</f>
        <v>0.36161194288053145</v>
      </c>
      <c r="P1644" s="22">
        <f t="shared" ref="P1644" si="16437">D1644*K1641+F1644*K1644-E1644*L1641-G1644*L1644</f>
        <v>3.6449708095263655E-2</v>
      </c>
      <c r="Q1644" s="23">
        <f t="shared" ref="Q1644" si="16438">(D1644*L1641+E1644*K1641+F1644*L1644+G1644*K1644)</f>
        <v>0</v>
      </c>
      <c r="S1644" s="15">
        <v>0</v>
      </c>
      <c r="T1644" s="145">
        <f t="shared" ref="T1644" si="16439">(1/$T$8)*SIN($B1641*$U$8)</f>
        <v>0.14916133859653011</v>
      </c>
      <c r="U1644" s="15">
        <f t="shared" ref="U1644" si="16440">COS($U$8*$B1641)</f>
        <v>-0.89429192974823479</v>
      </c>
      <c r="V1644" s="37">
        <v>0</v>
      </c>
      <c r="X1644" s="21">
        <f t="shared" ref="X1644" si="16441">N1644*S1641+P1644*S1644-O1644*T1641-Q1644*T1644</f>
        <v>0</v>
      </c>
      <c r="Y1644" s="24">
        <f t="shared" ref="Y1644" si="16442">(N1644*T1641+O1644*S1641+P1644*T1644+Q1644*S1644)</f>
        <v>-0.31794975496769662</v>
      </c>
      <c r="Z1644" s="22">
        <f t="shared" ref="Z1644" si="16443">N1644*U1641+P1644*U1644-O1644*V1641-Q1644*V1644</f>
        <v>-0.51804337286424174</v>
      </c>
      <c r="AA1644" s="23">
        <f t="shared" ref="AA1644" si="16444">(N1644*V1641+O1644*U1641+P1644*V1644+Q1644*U1644)</f>
        <v>0</v>
      </c>
      <c r="AB1644" s="8"/>
      <c r="AC1644" s="21">
        <v>0</v>
      </c>
      <c r="AD1644" s="24">
        <f t="shared" ref="AD1644" si="16445">(TAN($AE$8*$B1641))/$AD$8</f>
        <v>1.389382866452443</v>
      </c>
      <c r="AE1644" s="22">
        <v>1</v>
      </c>
      <c r="AF1644" s="23">
        <v>0</v>
      </c>
      <c r="AH1644" s="21">
        <f t="shared" ref="AH1644" si="16446">X1644*AC1641+Z1644*AC1644-Y1644*AD1641-AA1644*AD1644</f>
        <v>0</v>
      </c>
      <c r="AI1644" s="24">
        <f t="shared" ref="AI1644" si="16447">(X1644*AD1641+Y1644*AC1641+Z1644*AD1644+AA1644*AC1644)</f>
        <v>-1.0377103413045086</v>
      </c>
      <c r="AJ1644" s="22">
        <f t="shared" ref="AJ1644" si="16448">X1644*AE1641+Z1644*AE1644-Y1644*AF1641-AA1644*AF1644</f>
        <v>-0.51804337286424174</v>
      </c>
      <c r="AK1644" s="23">
        <f t="shared" ref="AK1644" si="16449">(X1644*AF1641+Y1644*AE1641+Z1644*AF1644+AA1644*AE1644)</f>
        <v>0</v>
      </c>
      <c r="AL1644" s="8"/>
      <c r="AM1644" s="15">
        <v>0</v>
      </c>
      <c r="AN1644" s="85">
        <f t="shared" ref="AN1644" si="16450">(1/$AN$8)*SIN($B1641*$AO$8)</f>
        <v>0.14916133859653011</v>
      </c>
      <c r="AO1644" s="25">
        <f t="shared" ref="AO1644" si="16451">COS($AO$8*$B1641)</f>
        <v>-0.89429192974823479</v>
      </c>
      <c r="AP1644" s="37">
        <v>0</v>
      </c>
      <c r="AR1644" s="21">
        <f t="shared" ref="AR1644" si="16452">AH1644*AM1641+AJ1644*AM1644-AI1644*AN1641-AK1644*AN1644</f>
        <v>0</v>
      </c>
      <c r="AS1644" s="24">
        <f t="shared" ref="AS1644" si="16453">(AH1644*AN1641+AI1644*AM1641+AJ1644*AN1644+AK1644*AM1644)</f>
        <v>0.85074394069741666</v>
      </c>
      <c r="AT1644" s="22">
        <f t="shared" ref="AT1644" si="16454">AH1644*AO1641+AJ1644*AO1644-AI1644*AP1641-AK1644*AP1644</f>
        <v>1.8563583798720309</v>
      </c>
      <c r="AU1644" s="23">
        <f t="shared" ref="AU1644" si="16455">(AH1644*AP1641+AI1644*AO1641+AJ1644*AP1644+AK1644*AO1644)</f>
        <v>0</v>
      </c>
      <c r="AV1644" s="8"/>
      <c r="AW1644" s="21">
        <v>0</v>
      </c>
      <c r="AX1644" s="24">
        <f t="shared" ref="AX1644" si="16456">(TAN($AY$8*$B1641))/$AX$8</f>
        <v>0.78190237551374997</v>
      </c>
      <c r="AY1644" s="22">
        <v>1</v>
      </c>
      <c r="AZ1644" s="23">
        <v>0</v>
      </c>
      <c r="BB1644" s="21">
        <f t="shared" ref="BB1644" si="16457">AR1644*AW1641+AT1644*AW1644-AS1644*AX1641-AU1644*AX1644</f>
        <v>0</v>
      </c>
      <c r="BC1644" s="24">
        <f t="shared" ref="BC1644" si="16458">(AR1644*AX1641+AS1644*AW1641+AT1644*AX1644+AU1644*AW1644)</f>
        <v>2.302234967724214</v>
      </c>
      <c r="BD1644" s="22">
        <f t="shared" ref="BD1644" si="16459">AR1644*AY1641+AT1644*AY1644-AS1644*AZ1641-AU1644*AZ1644</f>
        <v>1.8563583798720309</v>
      </c>
      <c r="BE1644" s="23">
        <f t="shared" ref="BE1644" si="16460">(AR1644*AZ1641+AS1644*AY1641+AT1644*AZ1644+AU1644*AY1644)</f>
        <v>0</v>
      </c>
      <c r="BF1644" s="8"/>
      <c r="BG1644" s="15">
        <v>0</v>
      </c>
      <c r="BH1644" s="85">
        <f t="shared" ref="BH1644" si="16461">(1/$BH$8)*SIN($B1641*$BI$8)</f>
        <v>0.33311243164540161</v>
      </c>
      <c r="BI1644" s="25">
        <f t="shared" ref="BI1644" si="16462">COS($BI$8*$B1641)</f>
        <v>3.640015040612915E-2</v>
      </c>
      <c r="BJ1644" s="37">
        <v>0</v>
      </c>
      <c r="BL1644" s="21">
        <f t="shared" ref="BL1644" si="16463">BB1644*BG1641+BD1644*BG1644-BC1644*BH1641-BE1644*BH1644</f>
        <v>0</v>
      </c>
      <c r="BM1644" s="24">
        <f t="shared" ref="BM1644" si="16464">(BB1644*BH1641+BC1644*BG1641+BD1644*BH1644+BE1644*BG1644)</f>
        <v>0.7021777530199016</v>
      </c>
      <c r="BN1644" s="22">
        <f t="shared" ref="BN1644" si="16465">BB1644*BI1641+BD1644*BI1644-BC1644*BJ1641-BE1644*BJ1644</f>
        <v>-6.8345560706241502</v>
      </c>
      <c r="BO1644" s="23">
        <f t="shared" ref="BO1644" si="16466">(BB1644*BJ1641+BC1644*BI1641+BD1644*BJ1644+BE1644*BI1644)</f>
        <v>0</v>
      </c>
      <c r="BQ1644" s="38">
        <f t="shared" ref="BQ1644" si="16467">(180/PI())*ATAN(-1*(($BL$8*BM1641+BO1641+$BL$8*BM1644+BO1644)/($BL$8*BL1641+BN1641+$BL$8*BL1644+BN1644)))</f>
        <v>-78.015002559808138</v>
      </c>
      <c r="BS1644" s="67">
        <f t="shared" ref="BS1644" si="16468">20*LOG(((($BL$8*BL1641+BN1641-$BL$8*BL1644-BN1644)^2+($BL$8*BM1641+BO1641-$BL$8*BM1644-BO1644)^2)/(($BL$8*BL1641+BN1641+$BL$8*BL1644+BN1644)^2+($BL$8*BM1641+BO1641+$BL$8*BM1644+BO1644)^2))^0.5)</f>
        <v>-4.0116810915210594E-3</v>
      </c>
      <c r="BT1644" s="65"/>
      <c r="BU1644" s="28"/>
      <c r="BV1644" s="28"/>
      <c r="BW1644" s="28"/>
      <c r="BX1644" s="28"/>
    </row>
    <row r="1645" spans="2:76" ht="18.649999999999999" customHeight="1">
      <c r="BS1645" s="32"/>
    </row>
    <row r="1646" spans="2:76" ht="18.649999999999999" customHeight="1" thickBot="1">
      <c r="D1646" s="8"/>
      <c r="E1646" s="8" t="s">
        <v>93</v>
      </c>
      <c r="F1646" s="8"/>
      <c r="G1646" s="8"/>
      <c r="H1646" s="8"/>
      <c r="I1646" s="8"/>
      <c r="J1646" s="8" t="s">
        <v>94</v>
      </c>
      <c r="K1646" s="8"/>
      <c r="L1646" s="8"/>
      <c r="M1646" s="8"/>
      <c r="N1646" s="8"/>
      <c r="O1646" s="8" t="s">
        <v>95</v>
      </c>
      <c r="P1646" s="8"/>
      <c r="Q1646" s="8"/>
      <c r="R1646" s="8"/>
      <c r="S1646" s="8"/>
      <c r="T1646" s="8" t="s">
        <v>96</v>
      </c>
      <c r="U1646" s="8"/>
      <c r="V1646" s="8"/>
      <c r="W1646" s="8"/>
      <c r="X1646" s="8"/>
      <c r="Y1646" s="8" t="s">
        <v>97</v>
      </c>
      <c r="Z1646" s="8"/>
      <c r="AA1646" s="8"/>
      <c r="AB1646" s="8"/>
      <c r="AC1646" s="8"/>
      <c r="AD1646" s="8" t="s">
        <v>98</v>
      </c>
      <c r="AE1646" s="8"/>
      <c r="AF1646" s="8"/>
      <c r="AG1646" s="8"/>
      <c r="AH1646" s="8"/>
      <c r="AI1646" s="8" t="s">
        <v>99</v>
      </c>
      <c r="AJ1646" s="8"/>
      <c r="AK1646" s="8"/>
      <c r="AL1646" s="8"/>
      <c r="AM1646" s="8"/>
      <c r="AN1646" s="8" t="s">
        <v>96</v>
      </c>
      <c r="AO1646" s="8"/>
      <c r="AP1646" s="8"/>
      <c r="AQ1646" s="8"/>
      <c r="AR1646" s="8"/>
      <c r="AS1646" s="8" t="s">
        <v>100</v>
      </c>
      <c r="AT1646" s="8"/>
      <c r="AU1646" s="8"/>
      <c r="AV1646" s="8"/>
      <c r="AW1646" s="8"/>
      <c r="AX1646" s="8" t="s">
        <v>94</v>
      </c>
      <c r="AY1646" s="8"/>
      <c r="AZ1646" s="8"/>
      <c r="BA1646" s="8"/>
      <c r="BB1646" s="8"/>
      <c r="BC1646" s="8" t="s">
        <v>101</v>
      </c>
      <c r="BD1646" s="8"/>
      <c r="BE1646" s="8"/>
      <c r="BF1646" s="8"/>
      <c r="BG1646" s="8"/>
      <c r="BH1646" s="8" t="s">
        <v>96</v>
      </c>
      <c r="BI1646" s="8"/>
      <c r="BJ1646" s="8"/>
      <c r="BK1646" s="8"/>
      <c r="BL1646" s="8"/>
      <c r="BM1646" s="8" t="s">
        <v>102</v>
      </c>
      <c r="BN1646" s="8"/>
      <c r="BO1646" s="8"/>
      <c r="BP1646" s="8"/>
    </row>
    <row r="1647" spans="2:76" ht="18.649999999999999" customHeight="1" thickBot="1">
      <c r="B1647" s="16"/>
      <c r="D1647" s="250" t="s">
        <v>22</v>
      </c>
      <c r="E1647" s="251"/>
      <c r="F1647" s="252" t="s">
        <v>23</v>
      </c>
      <c r="G1647" s="253"/>
      <c r="H1647" s="123"/>
      <c r="I1647" s="242" t="s">
        <v>1</v>
      </c>
      <c r="J1647" s="243"/>
      <c r="K1647" s="244" t="s">
        <v>2</v>
      </c>
      <c r="L1647" s="245"/>
      <c r="M1647" s="123"/>
      <c r="N1647" s="242" t="s">
        <v>43</v>
      </c>
      <c r="O1647" s="243"/>
      <c r="P1647" s="244" t="s">
        <v>44</v>
      </c>
      <c r="Q1647" s="245"/>
      <c r="R1647" s="123"/>
      <c r="S1647" s="242" t="s">
        <v>32</v>
      </c>
      <c r="T1647" s="243"/>
      <c r="U1647" s="244" t="s">
        <v>33</v>
      </c>
      <c r="V1647" s="245"/>
      <c r="W1647" s="123"/>
      <c r="X1647" s="242" t="s">
        <v>45</v>
      </c>
      <c r="Y1647" s="243"/>
      <c r="Z1647" s="244" t="s">
        <v>46</v>
      </c>
      <c r="AA1647" s="245"/>
      <c r="AB1647" s="127"/>
      <c r="AC1647" s="242" t="s">
        <v>62</v>
      </c>
      <c r="AD1647" s="243"/>
      <c r="AE1647" s="244" t="s">
        <v>3</v>
      </c>
      <c r="AF1647" s="245"/>
      <c r="AG1647" s="123"/>
      <c r="AH1647" s="242" t="s">
        <v>76</v>
      </c>
      <c r="AI1647" s="243"/>
      <c r="AJ1647" s="244" t="s">
        <v>77</v>
      </c>
      <c r="AK1647" s="245"/>
      <c r="AL1647" s="127"/>
      <c r="AM1647" s="242" t="s">
        <v>64</v>
      </c>
      <c r="AN1647" s="243"/>
      <c r="AO1647" s="244" t="s">
        <v>65</v>
      </c>
      <c r="AP1647" s="245"/>
      <c r="AQ1647" s="123"/>
      <c r="AR1647" s="242" t="s">
        <v>80</v>
      </c>
      <c r="AS1647" s="243"/>
      <c r="AT1647" s="244" t="s">
        <v>81</v>
      </c>
      <c r="AU1647" s="245"/>
      <c r="AV1647" s="127"/>
      <c r="AW1647" s="242" t="s">
        <v>68</v>
      </c>
      <c r="AX1647" s="243"/>
      <c r="AY1647" s="244" t="s">
        <v>69</v>
      </c>
      <c r="AZ1647" s="245"/>
      <c r="BA1647" s="123"/>
      <c r="BB1647" s="246" t="s">
        <v>84</v>
      </c>
      <c r="BC1647" s="247"/>
      <c r="BD1647" s="248" t="s">
        <v>85</v>
      </c>
      <c r="BE1647" s="249"/>
      <c r="BF1647" s="127"/>
      <c r="BG1647" s="242" t="s">
        <v>72</v>
      </c>
      <c r="BH1647" s="243"/>
      <c r="BI1647" s="244" t="s">
        <v>73</v>
      </c>
      <c r="BJ1647" s="245"/>
      <c r="BK1647" s="123"/>
      <c r="BL1647" s="242" t="s">
        <v>88</v>
      </c>
      <c r="BM1647" s="243"/>
      <c r="BN1647" s="244" t="s">
        <v>89</v>
      </c>
      <c r="BO1647" s="245"/>
      <c r="BP1647" s="123"/>
      <c r="BQ1647" s="19" t="s">
        <v>165</v>
      </c>
      <c r="BS1647" s="63" t="s">
        <v>120</v>
      </c>
      <c r="BT1647" s="4"/>
      <c r="BU1647" s="28"/>
      <c r="BV1647" s="28"/>
      <c r="BW1647" s="28"/>
      <c r="BX1647" s="28"/>
    </row>
    <row r="1648" spans="2:76" ht="18.649999999999999" customHeight="1" thickTop="1" thickBot="1">
      <c r="B1648" s="39">
        <v>4.6399999999999997</v>
      </c>
      <c r="D1648" s="25">
        <f t="shared" ref="D1648" si="16469">COS($F$8*$B1648)</f>
        <v>2.9811208452659957E-2</v>
      </c>
      <c r="E1648" s="26">
        <v>0</v>
      </c>
      <c r="F1648" s="10">
        <v>0</v>
      </c>
      <c r="G1648" s="85">
        <f t="shared" ref="G1648" si="16470">$E$8*SIN($B1648*$F$8)</f>
        <v>2.9986666414683922</v>
      </c>
      <c r="I1648" s="21">
        <v>1</v>
      </c>
      <c r="J1648" s="24">
        <v>0</v>
      </c>
      <c r="K1648" s="22">
        <v>0</v>
      </c>
      <c r="L1648" s="23">
        <v>0</v>
      </c>
      <c r="N1648" s="21">
        <f t="shared" ref="N1648" si="16471">D1648*I1648+F1648*I1651-E1648*J1648-G1648*J1651</f>
        <v>-2.4034067111164368</v>
      </c>
      <c r="O1648" s="24">
        <f t="shared" ref="O1648" si="16472">(D1648*J1648+E1648*I1648+F1648*J1651+G1648*I1651)</f>
        <v>0</v>
      </c>
      <c r="P1648" s="22">
        <f t="shared" ref="P1648" si="16473">D1648*K1648+F1648*K1651-E1648*L1648-G1648*L1651</f>
        <v>0</v>
      </c>
      <c r="Q1648" s="23">
        <f t="shared" ref="Q1648" si="16474">(D1648*L1648+E1648*K1648+F1648*L1651+G1648*K1651)</f>
        <v>2.9986666414683922</v>
      </c>
      <c r="S1648" s="25">
        <f t="shared" ref="S1648" si="16475">COS($U$8*$B1648)</f>
        <v>-0.89941875711618491</v>
      </c>
      <c r="T1648" s="26">
        <v>0</v>
      </c>
      <c r="U1648" s="10">
        <v>0</v>
      </c>
      <c r="V1648" s="85">
        <f t="shared" ref="V1648" si="16476">$T$8*SIN($B1648*$U$8)</f>
        <v>1.3112639300034892</v>
      </c>
      <c r="X1648" s="21">
        <f t="shared" ref="X1648" si="16477">N1648*S1648+P1648*S1651-O1648*T1648-Q1648*T1651</f>
        <v>1.7247753652834645</v>
      </c>
      <c r="Y1648" s="24">
        <f t="shared" ref="Y1648" si="16478">(N1648*T1648+O1648*S1648+P1648*T1651+Q1648*S1651)</f>
        <v>0</v>
      </c>
      <c r="Z1648" s="22">
        <f t="shared" ref="Z1648" si="16479">N1648*U1648+P1648*U1651-O1648*V1648-Q1648*V1651</f>
        <v>0</v>
      </c>
      <c r="AA1648" s="23">
        <f t="shared" ref="AA1648" si="16480">(N1648*V1648+O1648*U1648+P1648*V1651+Q1648*U1651)</f>
        <v>-5.8485575530905649</v>
      </c>
      <c r="AB1648" s="8"/>
      <c r="AC1648" s="21">
        <v>1</v>
      </c>
      <c r="AD1648" s="24">
        <v>0</v>
      </c>
      <c r="AE1648" s="22">
        <v>0</v>
      </c>
      <c r="AF1648" s="23">
        <v>0</v>
      </c>
      <c r="AH1648" s="21">
        <f t="shared" ref="AH1648" si="16481">X1648*AC1648+Z1648*AC1651-Y1648*AD1648-AA1648*AD1651</f>
        <v>10.130709265457906</v>
      </c>
      <c r="AI1648" s="24">
        <f t="shared" ref="AI1648" si="16482">(X1648*AD1648+Y1648*AC1648+Z1648*AD1651+AA1648*AC1651)</f>
        <v>0</v>
      </c>
      <c r="AJ1648" s="22">
        <f t="shared" ref="AJ1648" si="16483">X1648*AE1648+Z1648*AE1651-Y1648*AF1648-AA1648*AF1651</f>
        <v>0</v>
      </c>
      <c r="AK1648" s="23">
        <f t="shared" ref="AK1648" si="16484">(X1648*AF1648+Y1648*AE1648+Z1648*AF1651+AA1648*AE1651)</f>
        <v>-5.8485575530905649</v>
      </c>
      <c r="AL1648" s="8"/>
      <c r="AM1648" s="25">
        <f t="shared" ref="AM1648" si="16485">COS($AO$8*$B1648)</f>
        <v>-0.89941875711618491</v>
      </c>
      <c r="AN1648" s="26">
        <v>0</v>
      </c>
      <c r="AO1648" s="10">
        <v>0</v>
      </c>
      <c r="AP1648" s="85">
        <f t="shared" ref="AP1648" si="16486">$AN$8*SIN($B1648*$AO$8)</f>
        <v>1.3112639300034892</v>
      </c>
      <c r="AR1648" s="21">
        <f t="shared" ref="AR1648" si="16487">AH1648*AM1648+AJ1648*AM1651-AI1648*AN1648-AK1648*AN1651</f>
        <v>-8.2596385404749988</v>
      </c>
      <c r="AS1648" s="24">
        <f t="shared" ref="AS1648" si="16488">(AH1648*AN1648+AI1648*AM1648+AJ1648*AN1651+AK1648*AM1651)</f>
        <v>0</v>
      </c>
      <c r="AT1648" s="22">
        <f t="shared" ref="AT1648" si="16489">AH1648*AO1648+AJ1648*AO1651-AI1648*AP1648-AK1648*AP1651</f>
        <v>0</v>
      </c>
      <c r="AU1648" s="23">
        <f t="shared" ref="AU1648" si="16490">(AH1648*AP1648+AI1648*AO1648+AJ1648*AP1651+AK1648*AO1651)</f>
        <v>18.544336010470285</v>
      </c>
      <c r="AV1648" s="8"/>
      <c r="AW1648" s="21">
        <v>1</v>
      </c>
      <c r="AX1648" s="24">
        <v>0</v>
      </c>
      <c r="AY1648" s="22">
        <v>0</v>
      </c>
      <c r="AZ1648" s="23">
        <v>0</v>
      </c>
      <c r="BB1648" s="21">
        <f t="shared" ref="BB1648" si="16491">AR1648*AW1648+AT1648*AW1651-AS1648*AX1648-AU1648*AX1651</f>
        <v>-23.307130003244325</v>
      </c>
      <c r="BC1648" s="24">
        <f t="shared" ref="BC1648" si="16492">(AR1648*AX1648+AS1648*AW1648+AT1648*AX1651+AU1648*AW1651)</f>
        <v>0</v>
      </c>
      <c r="BD1648" s="22">
        <f t="shared" ref="BD1648" si="16493">AR1648*AY1648+AT1648*AY1651-AS1648*AZ1648-AU1648*AZ1651</f>
        <v>0</v>
      </c>
      <c r="BE1648" s="23">
        <f t="shared" ref="BE1648" si="16494">(AR1648*AZ1648+AS1648*AY1648+AT1648*AZ1651+AU1648*AY1651)</f>
        <v>18.544336010470285</v>
      </c>
      <c r="BF1648" s="8"/>
      <c r="BG1648" s="25">
        <f t="shared" ref="BG1648" si="16495">COS($BI$8*$B1648)</f>
        <v>2.9761425276036851E-2</v>
      </c>
      <c r="BH1648" s="26">
        <v>0</v>
      </c>
      <c r="BI1648" s="10">
        <v>0</v>
      </c>
      <c r="BJ1648" s="85">
        <f t="shared" ref="BJ1648" si="16496">$BH$8*SIN($B1648*$BI$8)</f>
        <v>2.9986710920155701</v>
      </c>
      <c r="BL1648" s="21">
        <f t="shared" ref="BL1648" si="16497">BB1648*BG1648+BD1648*BG1651-BC1648*BH1648-BE1648*BH1651</f>
        <v>-6.8723605541260531</v>
      </c>
      <c r="BM1648" s="24">
        <f t="shared" ref="BM1648" si="16498">(BB1648*BH1648+BC1648*BG1648+BD1648*BH1651+BE1648*BG1651)</f>
        <v>0</v>
      </c>
      <c r="BN1648" s="22">
        <f t="shared" ref="BN1648" si="16499">BB1648*BI1648+BD1648*BI1651-BC1648*BJ1648-BE1648*BJ1651</f>
        <v>0</v>
      </c>
      <c r="BO1648" s="23">
        <f t="shared" ref="BO1648" si="16500">(BB1648*BJ1648+BC1648*BI1648+BD1648*BJ1651+BE1648*BI1651)</f>
        <v>-69.338511108108193</v>
      </c>
      <c r="BQ1648" s="27">
        <f t="shared" ref="BQ1648" si="16501">20*LOG((2*$BL$8)/(($BL$8*BL1648+BN1648+$BL$8*BL1651+BN1651)^2+($BL$8*BM1648+BO1648+$BL$8*BM1651+BO1651)^2)^0.5)</f>
        <v>-30.885568557762401</v>
      </c>
      <c r="BS1648" s="64">
        <f t="shared" ref="BS1648" si="16502">((BL1648^2+BM1648^2)/(BL1651^2+BM1651^2))^0.5</f>
        <v>10.305807226406072</v>
      </c>
      <c r="BT1648" s="4"/>
      <c r="BU1648" s="28"/>
      <c r="BV1648" s="28"/>
      <c r="BW1648" s="28"/>
      <c r="BX1648" s="28"/>
    </row>
    <row r="1649" spans="2:76" ht="18.649999999999999" customHeight="1" thickBot="1">
      <c r="D1649" s="25"/>
      <c r="E1649" s="10"/>
      <c r="F1649" s="10"/>
      <c r="G1649" s="31"/>
      <c r="I1649" s="29"/>
      <c r="L1649" s="30"/>
      <c r="N1649" s="29"/>
      <c r="Q1649" s="30"/>
      <c r="S1649" s="29"/>
      <c r="V1649" s="30"/>
      <c r="X1649" s="29"/>
      <c r="AA1649" s="30"/>
      <c r="AC1649" s="29"/>
      <c r="AF1649" s="30"/>
      <c r="AH1649" s="29"/>
      <c r="AK1649" s="30"/>
      <c r="AM1649" s="29"/>
      <c r="AP1649" s="30"/>
      <c r="AR1649" s="29"/>
      <c r="AU1649" s="30"/>
      <c r="AW1649" s="29"/>
      <c r="AZ1649" s="30"/>
      <c r="BB1649" s="29"/>
      <c r="BE1649" s="30"/>
      <c r="BG1649" s="29"/>
      <c r="BJ1649" s="30"/>
      <c r="BL1649" s="29"/>
      <c r="BO1649" s="30"/>
      <c r="BS1649" s="65"/>
      <c r="BT1649" s="65"/>
      <c r="BU1649" s="28"/>
      <c r="BV1649" s="28"/>
      <c r="BW1649" s="28"/>
      <c r="BX1649" s="28"/>
    </row>
    <row r="1650" spans="2:76" ht="18.649999999999999" customHeight="1" thickBot="1">
      <c r="D1650" s="254" t="s">
        <v>24</v>
      </c>
      <c r="E1650" s="255"/>
      <c r="F1650" s="256" t="s">
        <v>25</v>
      </c>
      <c r="G1650" s="257"/>
      <c r="H1650" s="123"/>
      <c r="I1650" s="242" t="s">
        <v>4</v>
      </c>
      <c r="J1650" s="243"/>
      <c r="K1650" s="244" t="s">
        <v>5</v>
      </c>
      <c r="L1650" s="245"/>
      <c r="M1650" s="123"/>
      <c r="N1650" s="242" t="s">
        <v>6</v>
      </c>
      <c r="O1650" s="243"/>
      <c r="P1650" s="244" t="s">
        <v>7</v>
      </c>
      <c r="Q1650" s="245"/>
      <c r="R1650" s="123"/>
      <c r="S1650" s="242" t="s">
        <v>34</v>
      </c>
      <c r="T1650" s="243"/>
      <c r="U1650" s="244" t="s">
        <v>35</v>
      </c>
      <c r="V1650" s="245"/>
      <c r="W1650" s="123"/>
      <c r="X1650" s="242" t="s">
        <v>47</v>
      </c>
      <c r="Y1650" s="243"/>
      <c r="Z1650" s="244" t="s">
        <v>48</v>
      </c>
      <c r="AA1650" s="245"/>
      <c r="AB1650" s="127"/>
      <c r="AC1650" s="242" t="s">
        <v>63</v>
      </c>
      <c r="AD1650" s="243"/>
      <c r="AE1650" s="244" t="s">
        <v>8</v>
      </c>
      <c r="AF1650" s="245"/>
      <c r="AG1650" s="123"/>
      <c r="AH1650" s="242" t="s">
        <v>78</v>
      </c>
      <c r="AI1650" s="243"/>
      <c r="AJ1650" s="244" t="s">
        <v>79</v>
      </c>
      <c r="AK1650" s="245"/>
      <c r="AL1650" s="127"/>
      <c r="AM1650" s="242" t="s">
        <v>67</v>
      </c>
      <c r="AN1650" s="243"/>
      <c r="AO1650" s="244" t="s">
        <v>66</v>
      </c>
      <c r="AP1650" s="245"/>
      <c r="AQ1650" s="123"/>
      <c r="AR1650" s="242" t="s">
        <v>83</v>
      </c>
      <c r="AS1650" s="243"/>
      <c r="AT1650" s="244" t="s">
        <v>82</v>
      </c>
      <c r="AU1650" s="245"/>
      <c r="AV1650" s="127"/>
      <c r="AW1650" s="242" t="s">
        <v>71</v>
      </c>
      <c r="AX1650" s="243"/>
      <c r="AY1650" s="244" t="s">
        <v>70</v>
      </c>
      <c r="AZ1650" s="245"/>
      <c r="BA1650" s="123"/>
      <c r="BB1650" s="124" t="s">
        <v>87</v>
      </c>
      <c r="BC1650" s="125"/>
      <c r="BD1650" s="122" t="s">
        <v>86</v>
      </c>
      <c r="BE1650" s="126"/>
      <c r="BF1650" s="127"/>
      <c r="BG1650" s="242" t="s">
        <v>74</v>
      </c>
      <c r="BH1650" s="243"/>
      <c r="BI1650" s="244" t="s">
        <v>75</v>
      </c>
      <c r="BJ1650" s="245"/>
      <c r="BK1650" s="123"/>
      <c r="BL1650" s="242" t="s">
        <v>91</v>
      </c>
      <c r="BM1650" s="243"/>
      <c r="BN1650" s="244" t="s">
        <v>90</v>
      </c>
      <c r="BO1650" s="245"/>
      <c r="BP1650" s="123"/>
      <c r="BQ1650" s="35" t="s">
        <v>166</v>
      </c>
      <c r="BS1650" s="66" t="s">
        <v>121</v>
      </c>
      <c r="BT1650" s="65"/>
      <c r="BU1650" s="28"/>
      <c r="BV1650" s="28"/>
      <c r="BW1650" s="28"/>
      <c r="BX1650" s="28"/>
    </row>
    <row r="1651" spans="2:76" ht="18.649999999999999" customHeight="1" thickTop="1" thickBot="1">
      <c r="D1651" s="15">
        <v>0</v>
      </c>
      <c r="E1651" s="145">
        <f t="shared" ref="E1651" si="16503">(1/$E$8)*SIN($B1648*$F$8)</f>
        <v>0.33318518238537692</v>
      </c>
      <c r="F1651" s="15">
        <f t="shared" ref="F1651" si="16504">COS($F$8*$B1648)</f>
        <v>2.9811208452659957E-2</v>
      </c>
      <c r="G1651" s="37">
        <v>0</v>
      </c>
      <c r="I1651" s="21">
        <v>0</v>
      </c>
      <c r="J1651" s="24">
        <f t="shared" ref="J1651" si="16505">(TAN($K$8*$B1648))/$J$8</f>
        <v>0.81143328368691048</v>
      </c>
      <c r="K1651" s="22">
        <v>1</v>
      </c>
      <c r="L1651" s="23">
        <v>0</v>
      </c>
      <c r="N1651" s="21">
        <f t="shared" ref="N1651" si="16506">D1651*I1648+F1651*I1651-E1651*J1648-G1651*J1651</f>
        <v>0</v>
      </c>
      <c r="O1651" s="24">
        <f t="shared" ref="O1651" si="16507">(D1651*J1648+E1651*I1648+F1651*J1651+G1651*I1651)</f>
        <v>0.3573749891507938</v>
      </c>
      <c r="P1651" s="22">
        <f t="shared" ref="P1651" si="16508">D1651*K1648+F1651*K1651-E1651*L1648-G1651*L1651</f>
        <v>2.9811208452659957E-2</v>
      </c>
      <c r="Q1651" s="23">
        <f t="shared" ref="Q1651" si="16509">(D1651*L1648+E1651*K1648+F1651*L1651+G1651*K1651)</f>
        <v>0</v>
      </c>
      <c r="S1651" s="15">
        <v>0</v>
      </c>
      <c r="T1651" s="145">
        <f t="shared" ref="T1651" si="16510">(1/$T$8)*SIN($B1648*$U$8)</f>
        <v>0.1456959922226099</v>
      </c>
      <c r="U1651" s="15">
        <f t="shared" ref="U1651" si="16511">COS($U$8*$B1648)</f>
        <v>-0.89941875711618491</v>
      </c>
      <c r="V1651" s="37">
        <v>0</v>
      </c>
      <c r="X1651" s="21">
        <f t="shared" ref="X1651" si="16512">N1651*S1648+P1651*S1651-O1651*T1648-Q1651*T1651</f>
        <v>0</v>
      </c>
      <c r="Y1651" s="24">
        <f t="shared" ref="Y1651" si="16513">(N1651*T1648+O1651*S1648+P1651*T1651+Q1651*S1651)</f>
        <v>-0.31708639497155167</v>
      </c>
      <c r="Z1651" s="22">
        <f t="shared" ref="Z1651" si="16514">N1651*U1648+P1651*U1651-O1651*V1648-Q1651*V1651</f>
        <v>-0.49542569281344712</v>
      </c>
      <c r="AA1651" s="23">
        <f t="shared" ref="AA1651" si="16515">(N1651*V1648+O1651*U1648+P1651*V1651+Q1651*U1651)</f>
        <v>0</v>
      </c>
      <c r="AB1651" s="8"/>
      <c r="AC1651" s="21">
        <v>0</v>
      </c>
      <c r="AD1651" s="24">
        <f t="shared" ref="AD1651" si="16516">(TAN($AE$8*$B1648))/$AD$8</f>
        <v>1.4372661675753668</v>
      </c>
      <c r="AE1651" s="22">
        <v>1</v>
      </c>
      <c r="AF1651" s="23">
        <v>0</v>
      </c>
      <c r="AH1651" s="21">
        <f t="shared" ref="AH1651" si="16517">X1651*AC1648+Z1651*AC1651-Y1651*AD1648-AA1651*AD1651</f>
        <v>0</v>
      </c>
      <c r="AI1651" s="24">
        <f t="shared" ref="AI1651" si="16518">(X1651*AD1648+Y1651*AC1648+Z1651*AD1651+AA1651*AC1651)</f>
        <v>-1.0291449817999059</v>
      </c>
      <c r="AJ1651" s="22">
        <f t="shared" ref="AJ1651" si="16519">X1651*AE1648+Z1651*AE1651-Y1651*AF1648-AA1651*AF1651</f>
        <v>-0.49542569281344712</v>
      </c>
      <c r="AK1651" s="23">
        <f t="shared" ref="AK1651" si="16520">(X1651*AF1648+Y1651*AE1648+Z1651*AF1651+AA1651*AE1651)</f>
        <v>0</v>
      </c>
      <c r="AL1651" s="8"/>
      <c r="AM1651" s="15">
        <v>0</v>
      </c>
      <c r="AN1651" s="85">
        <f t="shared" ref="AN1651" si="16521">(1/$AN$8)*SIN($B1648*$AO$8)</f>
        <v>0.1456959922226099</v>
      </c>
      <c r="AO1651" s="25">
        <f t="shared" ref="AO1651" si="16522">COS($AO$8*$B1648)</f>
        <v>-0.89941875711618491</v>
      </c>
      <c r="AP1651" s="37">
        <v>0</v>
      </c>
      <c r="AR1651" s="21">
        <f t="shared" ref="AR1651" si="16523">AH1651*AM1648+AJ1651*AM1651-AI1651*AN1648-AK1651*AN1651</f>
        <v>0</v>
      </c>
      <c r="AS1651" s="24">
        <f t="shared" ref="AS1651" si="16524">(AH1651*AN1648+AI1651*AM1648+AJ1651*AN1651+AK1651*AM1651)</f>
        <v>0.85345076253580099</v>
      </c>
      <c r="AT1651" s="22">
        <f t="shared" ref="AT1651" si="16525">AH1651*AO1648+AJ1651*AO1651-AI1651*AP1648-AK1651*AP1651</f>
        <v>1.7950758542520093</v>
      </c>
      <c r="AU1651" s="23">
        <f t="shared" ref="AU1651" si="16526">(AH1651*AP1648+AI1651*AO1648+AJ1651*AP1651+AK1651*AO1651)</f>
        <v>0</v>
      </c>
      <c r="AV1651" s="8"/>
      <c r="AW1651" s="21">
        <v>0</v>
      </c>
      <c r="AX1651" s="24">
        <f t="shared" ref="AX1651" si="16527">(TAN($AY$8*$B1648))/$AX$8</f>
        <v>0.81143328368691048</v>
      </c>
      <c r="AY1651" s="22">
        <v>1</v>
      </c>
      <c r="AZ1651" s="23">
        <v>0</v>
      </c>
      <c r="BB1651" s="21">
        <f t="shared" ref="BB1651" si="16528">AR1651*AW1648+AT1651*AW1651-AS1651*AX1648-AU1651*AX1651</f>
        <v>0</v>
      </c>
      <c r="BC1651" s="24">
        <f t="shared" ref="BC1651" si="16529">(AR1651*AX1648+AS1651*AW1648+AT1651*AX1651+AU1651*AW1651)</f>
        <v>2.3100350574185948</v>
      </c>
      <c r="BD1651" s="22">
        <f t="shared" ref="BD1651" si="16530">AR1651*AY1648+AT1651*AY1651-AS1651*AZ1648-AU1651*AZ1651</f>
        <v>1.7950758542520093</v>
      </c>
      <c r="BE1651" s="23">
        <f t="shared" ref="BE1651" si="16531">(AR1651*AZ1648+AS1651*AY1648+AT1651*AZ1651+AU1651*AY1651)</f>
        <v>0</v>
      </c>
      <c r="BF1651" s="8"/>
      <c r="BG1651" s="15">
        <v>0</v>
      </c>
      <c r="BH1651" s="85">
        <f t="shared" ref="BH1651" si="16532">(1/$BH$8)*SIN($B1648*$BI$8)</f>
        <v>0.33318567689061884</v>
      </c>
      <c r="BI1651" s="25">
        <f t="shared" ref="BI1651" si="16533">COS($BI$8*$B1648)</f>
        <v>2.9761425276036851E-2</v>
      </c>
      <c r="BJ1651" s="37">
        <v>0</v>
      </c>
      <c r="BL1651" s="21">
        <f t="shared" ref="BL1651" si="16534">BB1651*BG1648+BD1651*BG1651-BC1651*BH1648-BE1651*BH1651</f>
        <v>0</v>
      </c>
      <c r="BM1651" s="24">
        <f t="shared" ref="BM1651" si="16535">(BB1651*BH1648+BC1651*BG1648+BD1651*BH1651+BE1651*BG1651)</f>
        <v>0.66684349931535059</v>
      </c>
      <c r="BN1651" s="22">
        <f t="shared" ref="BN1651" si="16536">BB1651*BI1648+BD1651*BI1651-BC1651*BJ1648-BE1651*BJ1651</f>
        <v>-6.873611332322529</v>
      </c>
      <c r="BO1651" s="23">
        <f t="shared" ref="BO1651" si="16537">(BB1651*BJ1648+BC1651*BI1648+BD1651*BJ1651+BE1651*BI1651)</f>
        <v>0</v>
      </c>
      <c r="BQ1651" s="38">
        <f t="shared" ref="BQ1651" si="16538">(180/PI())*ATAN(-1*(($BL$8*BM1648+BO1648+$BL$8*BM1651+BO1651)/($BL$8*BL1648+BN1648+$BL$8*BL1651+BN1651)))</f>
        <v>-78.680730909860543</v>
      </c>
      <c r="BS1651" s="67">
        <f t="shared" ref="BS1651" si="16539">20*LOG(((($BL$8*BL1648+BN1648-$BL$8*BL1651-BN1651)^2+($BL$8*BM1648+BO1648-$BL$8*BM1651-BO1651)^2)/(($BL$8*BL1648+BN1648+$BL$8*BL1651+BN1651)^2+($BL$8*BM1648+BO1648+$BL$8*BM1651+BO1651)^2))^0.5)</f>
        <v>-3.543272936684654E-3</v>
      </c>
      <c r="BT1651" s="65"/>
      <c r="BU1651" s="28"/>
      <c r="BV1651" s="28"/>
      <c r="BW1651" s="28"/>
      <c r="BX1651" s="28"/>
    </row>
    <row r="1652" spans="2:76" ht="18.649999999999999" customHeight="1">
      <c r="BS1652" s="32"/>
    </row>
    <row r="1653" spans="2:76" ht="18.649999999999999" customHeight="1" thickBot="1">
      <c r="D1653" s="8"/>
      <c r="E1653" s="8" t="s">
        <v>93</v>
      </c>
      <c r="F1653" s="8"/>
      <c r="G1653" s="8"/>
      <c r="H1653" s="8"/>
      <c r="I1653" s="8"/>
      <c r="J1653" s="8" t="s">
        <v>94</v>
      </c>
      <c r="K1653" s="8"/>
      <c r="L1653" s="8"/>
      <c r="M1653" s="8"/>
      <c r="N1653" s="8"/>
      <c r="O1653" s="8" t="s">
        <v>95</v>
      </c>
      <c r="P1653" s="8"/>
      <c r="Q1653" s="8"/>
      <c r="R1653" s="8"/>
      <c r="S1653" s="8"/>
      <c r="T1653" s="8" t="s">
        <v>96</v>
      </c>
      <c r="U1653" s="8"/>
      <c r="V1653" s="8"/>
      <c r="W1653" s="8"/>
      <c r="X1653" s="8"/>
      <c r="Y1653" s="8" t="s">
        <v>97</v>
      </c>
      <c r="Z1653" s="8"/>
      <c r="AA1653" s="8"/>
      <c r="AB1653" s="8"/>
      <c r="AC1653" s="8"/>
      <c r="AD1653" s="8" t="s">
        <v>98</v>
      </c>
      <c r="AE1653" s="8"/>
      <c r="AF1653" s="8"/>
      <c r="AG1653" s="8"/>
      <c r="AH1653" s="8"/>
      <c r="AI1653" s="8" t="s">
        <v>99</v>
      </c>
      <c r="AJ1653" s="8"/>
      <c r="AK1653" s="8"/>
      <c r="AL1653" s="8"/>
      <c r="AM1653" s="8"/>
      <c r="AN1653" s="8" t="s">
        <v>96</v>
      </c>
      <c r="AO1653" s="8"/>
      <c r="AP1653" s="8"/>
      <c r="AQ1653" s="8"/>
      <c r="AR1653" s="8"/>
      <c r="AS1653" s="8" t="s">
        <v>100</v>
      </c>
      <c r="AT1653" s="8"/>
      <c r="AU1653" s="8"/>
      <c r="AV1653" s="8"/>
      <c r="AW1653" s="8"/>
      <c r="AX1653" s="8" t="s">
        <v>94</v>
      </c>
      <c r="AY1653" s="8"/>
      <c r="AZ1653" s="8"/>
      <c r="BA1653" s="8"/>
      <c r="BB1653" s="8"/>
      <c r="BC1653" s="8" t="s">
        <v>101</v>
      </c>
      <c r="BD1653" s="8"/>
      <c r="BE1653" s="8"/>
      <c r="BF1653" s="8"/>
      <c r="BG1653" s="8"/>
      <c r="BH1653" s="8" t="s">
        <v>96</v>
      </c>
      <c r="BI1653" s="8"/>
      <c r="BJ1653" s="8"/>
      <c r="BK1653" s="8"/>
      <c r="BL1653" s="8"/>
      <c r="BM1653" s="8" t="s">
        <v>102</v>
      </c>
      <c r="BN1653" s="8"/>
      <c r="BO1653" s="8"/>
      <c r="BP1653" s="8"/>
    </row>
    <row r="1654" spans="2:76" ht="18.649999999999999" customHeight="1" thickBot="1">
      <c r="B1654" s="16"/>
      <c r="D1654" s="250" t="s">
        <v>22</v>
      </c>
      <c r="E1654" s="251"/>
      <c r="F1654" s="252" t="s">
        <v>23</v>
      </c>
      <c r="G1654" s="253"/>
      <c r="H1654" s="123"/>
      <c r="I1654" s="242" t="s">
        <v>1</v>
      </c>
      <c r="J1654" s="243"/>
      <c r="K1654" s="244" t="s">
        <v>2</v>
      </c>
      <c r="L1654" s="245"/>
      <c r="M1654" s="123"/>
      <c r="N1654" s="242" t="s">
        <v>43</v>
      </c>
      <c r="O1654" s="243"/>
      <c r="P1654" s="244" t="s">
        <v>44</v>
      </c>
      <c r="Q1654" s="245"/>
      <c r="R1654" s="123"/>
      <c r="S1654" s="242" t="s">
        <v>32</v>
      </c>
      <c r="T1654" s="243"/>
      <c r="U1654" s="244" t="s">
        <v>33</v>
      </c>
      <c r="V1654" s="245"/>
      <c r="W1654" s="123"/>
      <c r="X1654" s="242" t="s">
        <v>45</v>
      </c>
      <c r="Y1654" s="243"/>
      <c r="Z1654" s="244" t="s">
        <v>46</v>
      </c>
      <c r="AA1654" s="245"/>
      <c r="AB1654" s="127"/>
      <c r="AC1654" s="242" t="s">
        <v>62</v>
      </c>
      <c r="AD1654" s="243"/>
      <c r="AE1654" s="244" t="s">
        <v>3</v>
      </c>
      <c r="AF1654" s="245"/>
      <c r="AG1654" s="123"/>
      <c r="AH1654" s="242" t="s">
        <v>76</v>
      </c>
      <c r="AI1654" s="243"/>
      <c r="AJ1654" s="244" t="s">
        <v>77</v>
      </c>
      <c r="AK1654" s="245"/>
      <c r="AL1654" s="127"/>
      <c r="AM1654" s="242" t="s">
        <v>64</v>
      </c>
      <c r="AN1654" s="243"/>
      <c r="AO1654" s="244" t="s">
        <v>65</v>
      </c>
      <c r="AP1654" s="245"/>
      <c r="AQ1654" s="123"/>
      <c r="AR1654" s="242" t="s">
        <v>80</v>
      </c>
      <c r="AS1654" s="243"/>
      <c r="AT1654" s="244" t="s">
        <v>81</v>
      </c>
      <c r="AU1654" s="245"/>
      <c r="AV1654" s="127"/>
      <c r="AW1654" s="242" t="s">
        <v>68</v>
      </c>
      <c r="AX1654" s="243"/>
      <c r="AY1654" s="244" t="s">
        <v>69</v>
      </c>
      <c r="AZ1654" s="245"/>
      <c r="BA1654" s="123"/>
      <c r="BB1654" s="246" t="s">
        <v>84</v>
      </c>
      <c r="BC1654" s="247"/>
      <c r="BD1654" s="248" t="s">
        <v>85</v>
      </c>
      <c r="BE1654" s="249"/>
      <c r="BF1654" s="127"/>
      <c r="BG1654" s="242" t="s">
        <v>72</v>
      </c>
      <c r="BH1654" s="243"/>
      <c r="BI1654" s="244" t="s">
        <v>73</v>
      </c>
      <c r="BJ1654" s="245"/>
      <c r="BK1654" s="123"/>
      <c r="BL1654" s="242" t="s">
        <v>88</v>
      </c>
      <c r="BM1654" s="243"/>
      <c r="BN1654" s="244" t="s">
        <v>89</v>
      </c>
      <c r="BO1654" s="245"/>
      <c r="BP1654" s="123"/>
      <c r="BQ1654" s="19" t="s">
        <v>165</v>
      </c>
      <c r="BS1654" s="63" t="s">
        <v>120</v>
      </c>
      <c r="BT1654" s="4"/>
      <c r="BU1654" s="28"/>
      <c r="BV1654" s="28"/>
      <c r="BW1654" s="28"/>
      <c r="BX1654" s="28"/>
    </row>
    <row r="1655" spans="2:76" ht="18.649999999999999" customHeight="1" thickTop="1" thickBot="1">
      <c r="B1655" s="39">
        <v>4.66</v>
      </c>
      <c r="D1655" s="25">
        <f t="shared" ref="D1655" si="16540">COS($F$8*$B1655)</f>
        <v>2.3171393596082859E-2</v>
      </c>
      <c r="E1655" s="26">
        <v>0</v>
      </c>
      <c r="F1655" s="10">
        <v>0</v>
      </c>
      <c r="G1655" s="85">
        <f t="shared" ref="G1655" si="16541">$E$8*SIN($B1655*$F$8)</f>
        <v>2.9991945216456601</v>
      </c>
      <c r="I1655" s="21">
        <v>1</v>
      </c>
      <c r="J1655" s="24">
        <v>0</v>
      </c>
      <c r="K1655" s="22">
        <v>0</v>
      </c>
      <c r="L1655" s="23">
        <v>0</v>
      </c>
      <c r="N1655" s="21">
        <f t="shared" ref="N1655" si="16542">D1655*I1655+F1655*I1658-E1655*J1655-G1655*J1658</f>
        <v>-2.500644760395009</v>
      </c>
      <c r="O1655" s="24">
        <f t="shared" ref="O1655" si="16543">(D1655*J1655+E1655*I1655+F1655*J1658+G1655*I1658)</f>
        <v>0</v>
      </c>
      <c r="P1655" s="22">
        <f t="shared" ref="P1655" si="16544">D1655*K1655+F1655*K1658-E1655*L1655-G1655*L1658</f>
        <v>0</v>
      </c>
      <c r="Q1655" s="23">
        <f t="shared" ref="Q1655" si="16545">(D1655*L1655+E1655*K1655+F1655*L1658+G1655*K1658)</f>
        <v>2.9991945216456601</v>
      </c>
      <c r="S1655" s="25">
        <f t="shared" ref="S1655" si="16546">COS($U$8*$B1655)</f>
        <v>-0.90442473679163093</v>
      </c>
      <c r="T1655" s="26">
        <v>0</v>
      </c>
      <c r="U1655" s="10">
        <v>0</v>
      </c>
      <c r="V1655" s="85">
        <f t="shared" ref="V1655" si="16547">$T$8*SIN($B1655*$U$8)</f>
        <v>1.2798996286094086</v>
      </c>
      <c r="X1655" s="21">
        <f t="shared" ref="X1655" si="16548">N1655*S1655+P1655*S1658-O1655*T1655-Q1655*T1658</f>
        <v>1.8351263176316657</v>
      </c>
      <c r="Y1655" s="24">
        <f t="shared" ref="Y1655" si="16549">(N1655*T1655+O1655*S1655+P1655*T1658+Q1655*S1658)</f>
        <v>0</v>
      </c>
      <c r="Z1655" s="22">
        <f t="shared" ref="Z1655" si="16550">N1655*U1655+P1655*U1658-O1655*V1655-Q1655*V1658</f>
        <v>0</v>
      </c>
      <c r="AA1655" s="23">
        <f t="shared" ref="AA1655" si="16551">(N1655*V1655+O1655*U1655+P1655*V1658+Q1655*U1658)</f>
        <v>-5.9131200159399135</v>
      </c>
      <c r="AB1655" s="8"/>
      <c r="AC1655" s="21">
        <v>1</v>
      </c>
      <c r="AD1655" s="24">
        <v>0</v>
      </c>
      <c r="AE1655" s="22">
        <v>0</v>
      </c>
      <c r="AF1655" s="23">
        <v>0</v>
      </c>
      <c r="AH1655" s="21">
        <f t="shared" ref="AH1655" si="16552">X1655*AC1655+Z1655*AC1658-Y1655*AD1655-AA1655*AD1658</f>
        <v>10.626812678260896</v>
      </c>
      <c r="AI1655" s="24">
        <f t="shared" ref="AI1655" si="16553">(X1655*AD1655+Y1655*AC1655+Z1655*AD1658+AA1655*AC1658)</f>
        <v>0</v>
      </c>
      <c r="AJ1655" s="22">
        <f t="shared" ref="AJ1655" si="16554">X1655*AE1655+Z1655*AE1658-Y1655*AF1655-AA1655*AF1658</f>
        <v>0</v>
      </c>
      <c r="AK1655" s="23">
        <f t="shared" ref="AK1655" si="16555">(X1655*AF1655+Y1655*AE1655+Z1655*AF1658+AA1655*AE1658)</f>
        <v>-5.9131200159399135</v>
      </c>
      <c r="AL1655" s="8"/>
      <c r="AM1655" s="25">
        <f t="shared" ref="AM1655" si="16556">COS($AO$8*$B1655)</f>
        <v>-0.90442473679163093</v>
      </c>
      <c r="AN1655" s="26">
        <v>0</v>
      </c>
      <c r="AO1655" s="10">
        <v>0</v>
      </c>
      <c r="AP1655" s="85">
        <f t="shared" ref="AP1655" si="16557">$AN$8*SIN($B1655*$AO$8)</f>
        <v>1.2798996286094086</v>
      </c>
      <c r="AR1655" s="21">
        <f t="shared" ref="AR1655" si="16558">AH1655*AM1655+AJ1655*AM1658-AI1655*AN1655-AK1655*AN1658</f>
        <v>-8.7702411358784804</v>
      </c>
      <c r="AS1655" s="24">
        <f t="shared" ref="AS1655" si="16559">(AH1655*AN1655+AI1655*AM1655+AJ1655*AN1658+AK1655*AM1658)</f>
        <v>0</v>
      </c>
      <c r="AT1655" s="22">
        <f t="shared" ref="AT1655" si="16560">AH1655*AO1655+AJ1655*AO1658-AI1655*AP1655-AK1655*AP1658</f>
        <v>0</v>
      </c>
      <c r="AU1655" s="23">
        <f t="shared" ref="AU1655" si="16561">(AH1655*AP1655+AI1655*AO1655+AJ1655*AP1658+AK1655*AO1658)</f>
        <v>18.949225614241655</v>
      </c>
      <c r="AV1655" s="8"/>
      <c r="AW1655" s="21">
        <v>1</v>
      </c>
      <c r="AX1655" s="24">
        <v>0</v>
      </c>
      <c r="AY1655" s="22">
        <v>0</v>
      </c>
      <c r="AZ1655" s="23">
        <v>0</v>
      </c>
      <c r="BB1655" s="21">
        <f t="shared" ref="BB1655" si="16562">AR1655*AW1655+AT1655*AW1658-AS1655*AX1655-AU1655*AX1658</f>
        <v>-24.715976354347603</v>
      </c>
      <c r="BC1655" s="24">
        <f t="shared" ref="BC1655" si="16563">(AR1655*AX1655+AS1655*AW1655+AT1655*AX1658+AU1655*AW1658)</f>
        <v>0</v>
      </c>
      <c r="BD1655" s="22">
        <f t="shared" ref="BD1655" si="16564">AR1655*AY1655+AT1655*AY1658-AS1655*AZ1655-AU1655*AZ1658</f>
        <v>0</v>
      </c>
      <c r="BE1655" s="23">
        <f t="shared" ref="BE1655" si="16565">(AR1655*AZ1655+AS1655*AY1655+AT1655*AZ1658+AU1655*AY1658)</f>
        <v>18.949225614241655</v>
      </c>
      <c r="BF1655" s="8"/>
      <c r="BG1655" s="25">
        <f t="shared" ref="BG1655" si="16566">COS($BI$8*$B1655)</f>
        <v>2.312138704343419E-2</v>
      </c>
      <c r="BH1655" s="26">
        <v>0</v>
      </c>
      <c r="BI1655" s="10">
        <v>0</v>
      </c>
      <c r="BJ1655" s="85">
        <f t="shared" ref="BJ1655" si="16567">$BH$8*SIN($B1655*$BI$8)</f>
        <v>2.9991979949897756</v>
      </c>
      <c r="BL1655" s="21">
        <f t="shared" ref="BL1655" si="16568">BB1655*BG1655+BD1655*BG1658-BC1655*BH1655-BE1655*BH1658</f>
        <v>-6.8861875964277344</v>
      </c>
      <c r="BM1655" s="24">
        <f t="shared" ref="BM1655" si="16569">(BB1655*BH1655+BC1655*BG1655+BD1655*BH1658+BE1655*BG1658)</f>
        <v>0</v>
      </c>
      <c r="BN1655" s="22">
        <f t="shared" ref="BN1655" si="16570">BB1655*BI1655+BD1655*BI1658-BC1655*BJ1655-BE1655*BJ1658</f>
        <v>0</v>
      </c>
      <c r="BO1655" s="23">
        <f t="shared" ref="BO1655" si="16571">(BB1655*BJ1655+BC1655*BI1655+BD1655*BJ1658+BE1655*BI1658)</f>
        <v>-73.689974346573806</v>
      </c>
      <c r="BQ1655" s="27">
        <f t="shared" ref="BQ1655" si="16572">20*LOG((2*$BL$8)/(($BL$8*BL1655+BN1655+$BL$8*BL1658+BN1658)^2+($BL$8*BM1655+BO1655+$BL$8*BM1658+BO1658)^2)^0.5)</f>
        <v>-31.404661413679325</v>
      </c>
      <c r="BS1655" s="64">
        <f t="shared" ref="BS1655" si="16573">((BL1655^2+BM1655^2)/(BL1658^2+BM1658^2))^0.5</f>
        <v>10.929513016083298</v>
      </c>
      <c r="BT1655" s="4"/>
      <c r="BU1655" s="28"/>
      <c r="BV1655" s="28"/>
      <c r="BW1655" s="28"/>
      <c r="BX1655" s="28"/>
    </row>
    <row r="1656" spans="2:76" ht="18.649999999999999" customHeight="1" thickBot="1">
      <c r="D1656" s="25"/>
      <c r="E1656" s="10"/>
      <c r="F1656" s="10"/>
      <c r="G1656" s="31"/>
      <c r="I1656" s="29"/>
      <c r="L1656" s="30"/>
      <c r="N1656" s="29"/>
      <c r="Q1656" s="30"/>
      <c r="S1656" s="29"/>
      <c r="V1656" s="30"/>
      <c r="X1656" s="29"/>
      <c r="AA1656" s="30"/>
      <c r="AC1656" s="29"/>
      <c r="AF1656" s="30"/>
      <c r="AH1656" s="29"/>
      <c r="AK1656" s="30"/>
      <c r="AM1656" s="29"/>
      <c r="AP1656" s="30"/>
      <c r="AR1656" s="29"/>
      <c r="AU1656" s="30"/>
      <c r="AW1656" s="29"/>
      <c r="AZ1656" s="30"/>
      <c r="BB1656" s="29"/>
      <c r="BE1656" s="30"/>
      <c r="BG1656" s="29"/>
      <c r="BJ1656" s="30"/>
      <c r="BL1656" s="29"/>
      <c r="BO1656" s="30"/>
      <c r="BS1656" s="65"/>
      <c r="BT1656" s="65"/>
      <c r="BU1656" s="28"/>
      <c r="BV1656" s="28"/>
      <c r="BW1656" s="28"/>
      <c r="BX1656" s="28"/>
    </row>
    <row r="1657" spans="2:76" ht="18.649999999999999" customHeight="1" thickBot="1">
      <c r="D1657" s="254" t="s">
        <v>24</v>
      </c>
      <c r="E1657" s="255"/>
      <c r="F1657" s="256" t="s">
        <v>25</v>
      </c>
      <c r="G1657" s="257"/>
      <c r="H1657" s="123"/>
      <c r="I1657" s="242" t="s">
        <v>4</v>
      </c>
      <c r="J1657" s="243"/>
      <c r="K1657" s="244" t="s">
        <v>5</v>
      </c>
      <c r="L1657" s="245"/>
      <c r="M1657" s="123"/>
      <c r="N1657" s="242" t="s">
        <v>6</v>
      </c>
      <c r="O1657" s="243"/>
      <c r="P1657" s="244" t="s">
        <v>7</v>
      </c>
      <c r="Q1657" s="245"/>
      <c r="R1657" s="123"/>
      <c r="S1657" s="242" t="s">
        <v>34</v>
      </c>
      <c r="T1657" s="243"/>
      <c r="U1657" s="244" t="s">
        <v>35</v>
      </c>
      <c r="V1657" s="245"/>
      <c r="W1657" s="123"/>
      <c r="X1657" s="242" t="s">
        <v>47</v>
      </c>
      <c r="Y1657" s="243"/>
      <c r="Z1657" s="244" t="s">
        <v>48</v>
      </c>
      <c r="AA1657" s="245"/>
      <c r="AB1657" s="127"/>
      <c r="AC1657" s="242" t="s">
        <v>63</v>
      </c>
      <c r="AD1657" s="243"/>
      <c r="AE1657" s="244" t="s">
        <v>8</v>
      </c>
      <c r="AF1657" s="245"/>
      <c r="AG1657" s="123"/>
      <c r="AH1657" s="242" t="s">
        <v>78</v>
      </c>
      <c r="AI1657" s="243"/>
      <c r="AJ1657" s="244" t="s">
        <v>79</v>
      </c>
      <c r="AK1657" s="245"/>
      <c r="AL1657" s="127"/>
      <c r="AM1657" s="242" t="s">
        <v>67</v>
      </c>
      <c r="AN1657" s="243"/>
      <c r="AO1657" s="244" t="s">
        <v>66</v>
      </c>
      <c r="AP1657" s="245"/>
      <c r="AQ1657" s="123"/>
      <c r="AR1657" s="242" t="s">
        <v>83</v>
      </c>
      <c r="AS1657" s="243"/>
      <c r="AT1657" s="244" t="s">
        <v>82</v>
      </c>
      <c r="AU1657" s="245"/>
      <c r="AV1657" s="127"/>
      <c r="AW1657" s="242" t="s">
        <v>71</v>
      </c>
      <c r="AX1657" s="243"/>
      <c r="AY1657" s="244" t="s">
        <v>70</v>
      </c>
      <c r="AZ1657" s="245"/>
      <c r="BA1657" s="123"/>
      <c r="BB1657" s="124" t="s">
        <v>87</v>
      </c>
      <c r="BC1657" s="125"/>
      <c r="BD1657" s="122" t="s">
        <v>86</v>
      </c>
      <c r="BE1657" s="126"/>
      <c r="BF1657" s="127"/>
      <c r="BG1657" s="242" t="s">
        <v>74</v>
      </c>
      <c r="BH1657" s="243"/>
      <c r="BI1657" s="244" t="s">
        <v>75</v>
      </c>
      <c r="BJ1657" s="245"/>
      <c r="BK1657" s="123"/>
      <c r="BL1657" s="242" t="s">
        <v>91</v>
      </c>
      <c r="BM1657" s="243"/>
      <c r="BN1657" s="244" t="s">
        <v>90</v>
      </c>
      <c r="BO1657" s="245"/>
      <c r="BP1657" s="123"/>
      <c r="BQ1657" s="35" t="s">
        <v>166</v>
      </c>
      <c r="BS1657" s="66" t="s">
        <v>121</v>
      </c>
      <c r="BT1657" s="65"/>
      <c r="BU1657" s="28"/>
      <c r="BV1657" s="28"/>
      <c r="BW1657" s="28"/>
      <c r="BX1657" s="28"/>
    </row>
    <row r="1658" spans="2:76" ht="18.649999999999999" customHeight="1" thickTop="1" thickBot="1">
      <c r="D1658" s="15">
        <v>0</v>
      </c>
      <c r="E1658" s="145">
        <f t="shared" ref="E1658" si="16574">(1/$E$8)*SIN($B1655*$F$8)</f>
        <v>0.33324383573840666</v>
      </c>
      <c r="F1658" s="15">
        <f t="shared" ref="F1658" si="16575">COS($F$8*$B1655)</f>
        <v>2.3171393596082859E-2</v>
      </c>
      <c r="G1658" s="37">
        <v>0</v>
      </c>
      <c r="I1658" s="21">
        <v>0</v>
      </c>
      <c r="J1658" s="24">
        <f t="shared" ref="J1658" si="16576">(TAN($K$8*$B1655))/$J$8</f>
        <v>0.84149798746840609</v>
      </c>
      <c r="K1658" s="22">
        <v>1</v>
      </c>
      <c r="L1658" s="23">
        <v>0</v>
      </c>
      <c r="N1658" s="21">
        <f t="shared" ref="N1658" si="16577">D1658*I1655+F1658*I1658-E1658*J1655-G1658*J1658</f>
        <v>0</v>
      </c>
      <c r="O1658" s="24">
        <f t="shared" ref="O1658" si="16578">(D1658*J1655+E1658*I1655+F1658*J1658+G1658*I1658)</f>
        <v>0.35274251681634872</v>
      </c>
      <c r="P1658" s="22">
        <f t="shared" ref="P1658" si="16579">D1658*K1655+F1658*K1658-E1658*L1655-G1658*L1658</f>
        <v>2.3171393596082859E-2</v>
      </c>
      <c r="Q1658" s="23">
        <f t="shared" ref="Q1658" si="16580">(D1658*L1655+E1658*K1655+F1658*L1658+G1658*K1658)</f>
        <v>0</v>
      </c>
      <c r="S1658" s="15">
        <v>0</v>
      </c>
      <c r="T1658" s="145">
        <f t="shared" ref="T1658" si="16581">(1/$T$8)*SIN($B1655*$U$8)</f>
        <v>0.14221106984548984</v>
      </c>
      <c r="U1658" s="15">
        <f t="shared" ref="U1658" si="16582">COS($U$8*$B1655)</f>
        <v>-0.90442473679163093</v>
      </c>
      <c r="V1658" s="37">
        <v>0</v>
      </c>
      <c r="X1658" s="21">
        <f t="shared" ref="X1658" si="16583">N1658*S1655+P1658*S1658-O1658*T1655-Q1658*T1658</f>
        <v>0</v>
      </c>
      <c r="Y1658" s="24">
        <f t="shared" ref="Y1658" si="16584">(N1658*T1655+O1658*S1655+P1658*T1658+Q1658*S1658)</f>
        <v>-0.31573382925373378</v>
      </c>
      <c r="Z1658" s="22">
        <f t="shared" ref="Z1658" si="16585">N1658*U1655+P1658*U1658-O1658*V1655-Q1658*V1658</f>
        <v>-0.47243179782222533</v>
      </c>
      <c r="AA1658" s="23">
        <f t="shared" ref="AA1658" si="16586">(N1658*V1655+O1658*U1655+P1658*V1658+Q1658*U1658)</f>
        <v>0</v>
      </c>
      <c r="AB1658" s="8"/>
      <c r="AC1658" s="21">
        <v>0</v>
      </c>
      <c r="AD1658" s="24">
        <f t="shared" ref="AD1658" si="16587">(TAN($AE$8*$B1655))/$AD$8</f>
        <v>1.4868100659093009</v>
      </c>
      <c r="AE1658" s="22">
        <v>1</v>
      </c>
      <c r="AF1658" s="23">
        <v>0</v>
      </c>
      <c r="AH1658" s="21">
        <f t="shared" ref="AH1658" si="16588">X1658*AC1655+Z1658*AC1658-Y1658*AD1655-AA1658*AD1658</f>
        <v>0</v>
      </c>
      <c r="AI1658" s="24">
        <f t="shared" ref="AI1658" si="16589">(X1658*AD1655+Y1658*AC1655+Z1658*AD1658+AA1658*AC1658)</f>
        <v>-1.0181501817114462</v>
      </c>
      <c r="AJ1658" s="22">
        <f t="shared" ref="AJ1658" si="16590">X1658*AE1655+Z1658*AE1658-Y1658*AF1655-AA1658*AF1658</f>
        <v>-0.47243179782222533</v>
      </c>
      <c r="AK1658" s="23">
        <f t="shared" ref="AK1658" si="16591">(X1658*AF1655+Y1658*AE1655+Z1658*AF1658+AA1658*AE1658)</f>
        <v>0</v>
      </c>
      <c r="AL1658" s="8"/>
      <c r="AM1658" s="15">
        <v>0</v>
      </c>
      <c r="AN1658" s="85">
        <f t="shared" ref="AN1658" si="16592">(1/$AN$8)*SIN($B1655*$AO$8)</f>
        <v>0.14221106984548984</v>
      </c>
      <c r="AO1658" s="25">
        <f t="shared" ref="AO1658" si="16593">COS($AO$8*$B1655)</f>
        <v>-0.90442473679163093</v>
      </c>
      <c r="AP1658" s="37">
        <v>0</v>
      </c>
      <c r="AR1658" s="21">
        <f t="shared" ref="AR1658" si="16594">AH1658*AM1655+AJ1658*AM1658-AI1658*AN1655-AK1658*AN1658</f>
        <v>0</v>
      </c>
      <c r="AS1658" s="24">
        <f t="shared" ref="AS1658" si="16595">(AH1658*AN1655+AI1658*AM1655+AJ1658*AN1658+AK1658*AM1658)</f>
        <v>0.85365517871139918</v>
      </c>
      <c r="AT1658" s="22">
        <f t="shared" ref="AT1658" si="16596">AH1658*AO1655+AJ1658*AO1658-AI1658*AP1655-AK1658*AP1658</f>
        <v>1.730409043838445</v>
      </c>
      <c r="AU1658" s="23">
        <f t="shared" ref="AU1658" si="16597">(AH1658*AP1655+AI1658*AO1655+AJ1658*AP1658+AK1658*AO1658)</f>
        <v>0</v>
      </c>
      <c r="AV1658" s="8"/>
      <c r="AW1658" s="21">
        <v>0</v>
      </c>
      <c r="AX1658" s="24">
        <f t="shared" ref="AX1658" si="16598">(TAN($AY$8*$B1655))/$AX$8</f>
        <v>0.84149798746840609</v>
      </c>
      <c r="AY1658" s="22">
        <v>1</v>
      </c>
      <c r="AZ1658" s="23">
        <v>0</v>
      </c>
      <c r="BB1658" s="21">
        <f t="shared" ref="BB1658" si="16599">AR1658*AW1655+AT1658*AW1658-AS1658*AX1655-AU1658*AX1658</f>
        <v>0</v>
      </c>
      <c r="BC1658" s="24">
        <f t="shared" ref="BC1658" si="16600">(AR1658*AX1655+AS1658*AW1655+AT1658*AX1658+AU1658*AW1658)</f>
        <v>2.3097909065985793</v>
      </c>
      <c r="BD1658" s="22">
        <f t="shared" ref="BD1658" si="16601">AR1658*AY1655+AT1658*AY1658-AS1658*AZ1655-AU1658*AZ1658</f>
        <v>1.730409043838445</v>
      </c>
      <c r="BE1658" s="23">
        <f t="shared" ref="BE1658" si="16602">(AR1658*AZ1655+AS1658*AY1655+AT1658*AZ1658+AU1658*AY1658)</f>
        <v>0</v>
      </c>
      <c r="BF1658" s="8"/>
      <c r="BG1658" s="15">
        <v>0</v>
      </c>
      <c r="BH1658" s="85">
        <f t="shared" ref="BH1658" si="16603">(1/$BH$8)*SIN($B1655*$BI$8)</f>
        <v>0.33324422166553058</v>
      </c>
      <c r="BI1658" s="25">
        <f t="shared" ref="BI1658" si="16604">COS($BI$8*$B1655)</f>
        <v>2.312138704343419E-2</v>
      </c>
      <c r="BJ1658" s="37">
        <v>0</v>
      </c>
      <c r="BL1658" s="21">
        <f t="shared" ref="BL1658" si="16605">BB1658*BG1655+BD1658*BG1658-BC1658*BH1655-BE1658*BH1658</f>
        <v>0</v>
      </c>
      <c r="BM1658" s="24">
        <f t="shared" ref="BM1658" si="16606">(BB1658*BH1655+BC1658*BG1655+BD1658*BH1658+BE1658*BG1658)</f>
        <v>0.63005438451780804</v>
      </c>
      <c r="BN1658" s="22">
        <f t="shared" ref="BN1658" si="16607">BB1658*BI1655+BD1658*BI1658-BC1658*BJ1655-BE1658*BJ1658</f>
        <v>-6.8875107986700277</v>
      </c>
      <c r="BO1658" s="23">
        <f t="shared" ref="BO1658" si="16608">(BB1658*BJ1655+BC1658*BI1655+BD1658*BJ1658+BE1658*BI1658)</f>
        <v>0</v>
      </c>
      <c r="BQ1658" s="38">
        <f t="shared" ref="BQ1658" si="16609">(180/PI())*ATAN(-1*(($BL$8*BM1655+BO1655+$BL$8*BM1658+BO1658)/($BL$8*BL1655+BN1655+$BL$8*BL1658+BN1658)))</f>
        <v>-79.32356334014348</v>
      </c>
      <c r="BS1658" s="67">
        <f t="shared" ref="BS1658" si="16610">20*LOG(((($BL$8*BL1655+BN1655-$BL$8*BL1658-BN1658)^2+($BL$8*BM1655+BO1655-$BL$8*BM1658-BO1658)^2)/(($BL$8*BL1655+BN1655+$BL$8*BL1658+BN1658)^2+($BL$8*BM1655+BO1655+$BL$8*BM1658+BO1658)^2))^0.5)</f>
        <v>-3.1439480255570566E-3</v>
      </c>
      <c r="BT1658" s="65"/>
      <c r="BU1658" s="28"/>
      <c r="BV1658" s="28"/>
      <c r="BW1658" s="28"/>
      <c r="BX1658" s="28"/>
    </row>
    <row r="1659" spans="2:76" ht="18.649999999999999" customHeight="1">
      <c r="BS1659" s="32"/>
    </row>
    <row r="1660" spans="2:76" ht="18.649999999999999" customHeight="1" thickBot="1">
      <c r="D1660" s="8"/>
      <c r="E1660" s="8" t="s">
        <v>93</v>
      </c>
      <c r="F1660" s="8"/>
      <c r="G1660" s="8"/>
      <c r="H1660" s="8"/>
      <c r="I1660" s="8"/>
      <c r="J1660" s="8" t="s">
        <v>94</v>
      </c>
      <c r="K1660" s="8"/>
      <c r="L1660" s="8"/>
      <c r="M1660" s="8"/>
      <c r="N1660" s="8"/>
      <c r="O1660" s="8" t="s">
        <v>95</v>
      </c>
      <c r="P1660" s="8"/>
      <c r="Q1660" s="8"/>
      <c r="R1660" s="8"/>
      <c r="S1660" s="8"/>
      <c r="T1660" s="8" t="s">
        <v>96</v>
      </c>
      <c r="U1660" s="8"/>
      <c r="V1660" s="8"/>
      <c r="W1660" s="8"/>
      <c r="X1660" s="8"/>
      <c r="Y1660" s="8" t="s">
        <v>97</v>
      </c>
      <c r="Z1660" s="8"/>
      <c r="AA1660" s="8"/>
      <c r="AB1660" s="8"/>
      <c r="AC1660" s="8"/>
      <c r="AD1660" s="8" t="s">
        <v>98</v>
      </c>
      <c r="AE1660" s="8"/>
      <c r="AF1660" s="8"/>
      <c r="AG1660" s="8"/>
      <c r="AH1660" s="8"/>
      <c r="AI1660" s="8" t="s">
        <v>99</v>
      </c>
      <c r="AJ1660" s="8"/>
      <c r="AK1660" s="8"/>
      <c r="AL1660" s="8"/>
      <c r="AM1660" s="8"/>
      <c r="AN1660" s="8" t="s">
        <v>96</v>
      </c>
      <c r="AO1660" s="8"/>
      <c r="AP1660" s="8"/>
      <c r="AQ1660" s="8"/>
      <c r="AR1660" s="8"/>
      <c r="AS1660" s="8" t="s">
        <v>100</v>
      </c>
      <c r="AT1660" s="8"/>
      <c r="AU1660" s="8"/>
      <c r="AV1660" s="8"/>
      <c r="AW1660" s="8"/>
      <c r="AX1660" s="8" t="s">
        <v>94</v>
      </c>
      <c r="AY1660" s="8"/>
      <c r="AZ1660" s="8"/>
      <c r="BA1660" s="8"/>
      <c r="BB1660" s="8"/>
      <c r="BC1660" s="8" t="s">
        <v>101</v>
      </c>
      <c r="BD1660" s="8"/>
      <c r="BE1660" s="8"/>
      <c r="BF1660" s="8"/>
      <c r="BG1660" s="8"/>
      <c r="BH1660" s="8" t="s">
        <v>96</v>
      </c>
      <c r="BI1660" s="8"/>
      <c r="BJ1660" s="8"/>
      <c r="BK1660" s="8"/>
      <c r="BL1660" s="8"/>
      <c r="BM1660" s="8" t="s">
        <v>102</v>
      </c>
      <c r="BN1660" s="8"/>
      <c r="BO1660" s="8"/>
      <c r="BP1660" s="8"/>
    </row>
    <row r="1661" spans="2:76" ht="18.649999999999999" customHeight="1" thickBot="1">
      <c r="B1661" s="16"/>
      <c r="D1661" s="250" t="s">
        <v>22</v>
      </c>
      <c r="E1661" s="251"/>
      <c r="F1661" s="252" t="s">
        <v>23</v>
      </c>
      <c r="G1661" s="253"/>
      <c r="H1661" s="123"/>
      <c r="I1661" s="242" t="s">
        <v>1</v>
      </c>
      <c r="J1661" s="243"/>
      <c r="K1661" s="244" t="s">
        <v>2</v>
      </c>
      <c r="L1661" s="245"/>
      <c r="M1661" s="123"/>
      <c r="N1661" s="242" t="s">
        <v>43</v>
      </c>
      <c r="O1661" s="243"/>
      <c r="P1661" s="244" t="s">
        <v>44</v>
      </c>
      <c r="Q1661" s="245"/>
      <c r="R1661" s="123"/>
      <c r="S1661" s="242" t="s">
        <v>32</v>
      </c>
      <c r="T1661" s="243"/>
      <c r="U1661" s="244" t="s">
        <v>33</v>
      </c>
      <c r="V1661" s="245"/>
      <c r="W1661" s="123"/>
      <c r="X1661" s="242" t="s">
        <v>45</v>
      </c>
      <c r="Y1661" s="243"/>
      <c r="Z1661" s="244" t="s">
        <v>46</v>
      </c>
      <c r="AA1661" s="245"/>
      <c r="AB1661" s="127"/>
      <c r="AC1661" s="242" t="s">
        <v>62</v>
      </c>
      <c r="AD1661" s="243"/>
      <c r="AE1661" s="244" t="s">
        <v>3</v>
      </c>
      <c r="AF1661" s="245"/>
      <c r="AG1661" s="123"/>
      <c r="AH1661" s="242" t="s">
        <v>76</v>
      </c>
      <c r="AI1661" s="243"/>
      <c r="AJ1661" s="244" t="s">
        <v>77</v>
      </c>
      <c r="AK1661" s="245"/>
      <c r="AL1661" s="127"/>
      <c r="AM1661" s="242" t="s">
        <v>64</v>
      </c>
      <c r="AN1661" s="243"/>
      <c r="AO1661" s="244" t="s">
        <v>65</v>
      </c>
      <c r="AP1661" s="245"/>
      <c r="AQ1661" s="123"/>
      <c r="AR1661" s="242" t="s">
        <v>80</v>
      </c>
      <c r="AS1661" s="243"/>
      <c r="AT1661" s="244" t="s">
        <v>81</v>
      </c>
      <c r="AU1661" s="245"/>
      <c r="AV1661" s="127"/>
      <c r="AW1661" s="242" t="s">
        <v>68</v>
      </c>
      <c r="AX1661" s="243"/>
      <c r="AY1661" s="244" t="s">
        <v>69</v>
      </c>
      <c r="AZ1661" s="245"/>
      <c r="BA1661" s="123"/>
      <c r="BB1661" s="246" t="s">
        <v>84</v>
      </c>
      <c r="BC1661" s="247"/>
      <c r="BD1661" s="248" t="s">
        <v>85</v>
      </c>
      <c r="BE1661" s="249"/>
      <c r="BF1661" s="127"/>
      <c r="BG1661" s="242" t="s">
        <v>72</v>
      </c>
      <c r="BH1661" s="243"/>
      <c r="BI1661" s="244" t="s">
        <v>73</v>
      </c>
      <c r="BJ1661" s="245"/>
      <c r="BK1661" s="123"/>
      <c r="BL1661" s="242" t="s">
        <v>88</v>
      </c>
      <c r="BM1661" s="243"/>
      <c r="BN1661" s="244" t="s">
        <v>89</v>
      </c>
      <c r="BO1661" s="245"/>
      <c r="BP1661" s="123"/>
      <c r="BQ1661" s="19" t="s">
        <v>165</v>
      </c>
      <c r="BS1661" s="63" t="s">
        <v>120</v>
      </c>
      <c r="BT1661" s="4"/>
      <c r="BU1661" s="28"/>
      <c r="BV1661" s="28"/>
      <c r="BW1661" s="28"/>
      <c r="BX1661" s="28"/>
    </row>
    <row r="1662" spans="2:76" ht="18.649999999999999" customHeight="1" thickTop="1" thickBot="1">
      <c r="B1662" s="39">
        <v>4.68</v>
      </c>
      <c r="D1662" s="25">
        <f t="shared" ref="D1662" si="16611">COS($F$8*$B1662)</f>
        <v>1.6530556461570353E-2</v>
      </c>
      <c r="E1662" s="26">
        <v>0</v>
      </c>
      <c r="F1662" s="10">
        <v>0</v>
      </c>
      <c r="G1662" s="85">
        <f t="shared" ref="G1662" si="16612">$E$8*SIN($B1662*$F$8)</f>
        <v>2.9995900830492883</v>
      </c>
      <c r="I1662" s="21">
        <v>1</v>
      </c>
      <c r="J1662" s="24">
        <v>0</v>
      </c>
      <c r="K1662" s="22">
        <v>0</v>
      </c>
      <c r="L1662" s="23">
        <v>0</v>
      </c>
      <c r="N1662" s="21">
        <f t="shared" ref="N1662" si="16613">D1662*I1662+F1662*I1665-E1662*J1662-G1662*J1665</f>
        <v>-2.5994913235059114</v>
      </c>
      <c r="O1662" s="24">
        <f t="shared" ref="O1662" si="16614">(D1662*J1662+E1662*I1662+F1662*J1665+G1662*I1665)</f>
        <v>0</v>
      </c>
      <c r="P1662" s="22">
        <f t="shared" ref="P1662" si="16615">D1662*K1662+F1662*K1665-E1662*L1662-G1662*L1665</f>
        <v>0</v>
      </c>
      <c r="Q1662" s="23">
        <f t="shared" ref="Q1662" si="16616">(D1662*L1662+E1662*K1662+F1662*L1665+G1662*K1665)</f>
        <v>2.9995900830492883</v>
      </c>
      <c r="S1662" s="25">
        <f t="shared" ref="S1662" si="16617">COS($U$8*$B1662)</f>
        <v>-0.9093091961611901</v>
      </c>
      <c r="T1662" s="26">
        <v>0</v>
      </c>
      <c r="U1662" s="10">
        <v>0</v>
      </c>
      <c r="V1662" s="85">
        <f t="shared" ref="V1662" si="16618">$T$8*SIN($B1662*$U$8)</f>
        <v>1.2483633573564279</v>
      </c>
      <c r="X1662" s="21">
        <f t="shared" ref="X1662" si="16619">N1662*S1662+P1662*S1665-O1662*T1662-Q1662*T1665</f>
        <v>1.9476771050530979</v>
      </c>
      <c r="Y1662" s="24">
        <f t="shared" ref="Y1662" si="16620">(N1662*T1662+O1662*S1662+P1662*T1665+Q1662*S1665)</f>
        <v>0</v>
      </c>
      <c r="Z1662" s="22">
        <f t="shared" ref="Z1662" si="16621">N1662*U1662+P1662*U1665-O1662*V1662-Q1662*V1665</f>
        <v>0</v>
      </c>
      <c r="AA1662" s="23">
        <f t="shared" ref="AA1662" si="16622">(N1662*V1662+O1662*U1662+P1662*V1665+Q1662*U1665)</f>
        <v>-5.97266456326137</v>
      </c>
      <c r="AB1662" s="8"/>
      <c r="AC1662" s="21">
        <v>1</v>
      </c>
      <c r="AD1662" s="24">
        <v>0</v>
      </c>
      <c r="AE1662" s="22">
        <v>0</v>
      </c>
      <c r="AF1662" s="23">
        <v>0</v>
      </c>
      <c r="AH1662" s="21">
        <f t="shared" ref="AH1662" si="16623">X1662*AC1662+Z1662*AC1665-Y1662*AD1662-AA1662*AD1665</f>
        <v>11.13442623293489</v>
      </c>
      <c r="AI1662" s="24">
        <f t="shared" ref="AI1662" si="16624">(X1662*AD1662+Y1662*AC1662+Z1662*AD1665+AA1662*AC1665)</f>
        <v>0</v>
      </c>
      <c r="AJ1662" s="22">
        <f t="shared" ref="AJ1662" si="16625">X1662*AE1662+Z1662*AE1665-Y1662*AF1662-AA1662*AF1665</f>
        <v>0</v>
      </c>
      <c r="AK1662" s="23">
        <f t="shared" ref="AK1662" si="16626">(X1662*AF1662+Y1662*AE1662+Z1662*AF1665+AA1662*AE1665)</f>
        <v>-5.97266456326137</v>
      </c>
      <c r="AL1662" s="8"/>
      <c r="AM1662" s="25">
        <f t="shared" ref="AM1662" si="16627">COS($AO$8*$B1662)</f>
        <v>-0.9093091961611901</v>
      </c>
      <c r="AN1662" s="26">
        <v>0</v>
      </c>
      <c r="AO1662" s="10">
        <v>0</v>
      </c>
      <c r="AP1662" s="85">
        <f t="shared" ref="AP1662" si="16628">$AN$8*SIN($B1662*$AO$8)</f>
        <v>1.2483633573564279</v>
      </c>
      <c r="AR1662" s="21">
        <f t="shared" ref="AR1662" si="16629">AH1662*AM1662+AJ1662*AM1665-AI1662*AN1662-AK1662*AN1665</f>
        <v>-9.2961855468575685</v>
      </c>
      <c r="AS1662" s="24">
        <f t="shared" ref="AS1662" si="16630">(AH1662*AN1662+AI1662*AM1662+AJ1662*AN1665+AK1662*AM1665)</f>
        <v>0</v>
      </c>
      <c r="AT1662" s="22">
        <f t="shared" ref="AT1662" si="16631">AH1662*AO1662+AJ1662*AO1665-AI1662*AP1662-AK1662*AP1665</f>
        <v>0</v>
      </c>
      <c r="AU1662" s="23">
        <f t="shared" ref="AU1662" si="16632">(AH1662*AP1662+AI1662*AO1662+AJ1662*AP1665+AK1662*AO1665)</f>
        <v>19.330808527343706</v>
      </c>
      <c r="AV1662" s="8"/>
      <c r="AW1662" s="21">
        <v>1</v>
      </c>
      <c r="AX1662" s="24">
        <v>0</v>
      </c>
      <c r="AY1662" s="22">
        <v>0</v>
      </c>
      <c r="AZ1662" s="23">
        <v>0</v>
      </c>
      <c r="BB1662" s="21">
        <f t="shared" ref="BB1662" si="16633">AR1662*AW1662+AT1662*AW1665-AS1662*AX1662-AU1662*AX1665</f>
        <v>-26.155095152794601</v>
      </c>
      <c r="BC1662" s="24">
        <f t="shared" ref="BC1662" si="16634">(AR1662*AX1662+AS1662*AW1662+AT1662*AX1665+AU1662*AW1665)</f>
        <v>0</v>
      </c>
      <c r="BD1662" s="22">
        <f t="shared" ref="BD1662" si="16635">AR1662*AY1662+AT1662*AY1665-AS1662*AZ1662-AU1662*AZ1665</f>
        <v>0</v>
      </c>
      <c r="BE1662" s="23">
        <f t="shared" ref="BE1662" si="16636">(AR1662*AZ1662+AS1662*AY1662+AT1662*AZ1665+AU1662*AY1665)</f>
        <v>19.330808527343706</v>
      </c>
      <c r="BF1662" s="8"/>
      <c r="BG1662" s="25">
        <f t="shared" ref="BG1662" si="16637">COS($BI$8*$B1662)</f>
        <v>1.6480328673151527E-2</v>
      </c>
      <c r="BH1662" s="26">
        <v>0</v>
      </c>
      <c r="BI1662" s="10">
        <v>0</v>
      </c>
      <c r="BJ1662" s="85">
        <f t="shared" ref="BJ1662" si="16638">$BH$8*SIN($B1662*$BI$8)</f>
        <v>2.9995925704837689</v>
      </c>
      <c r="BL1662" s="21">
        <f t="shared" ref="BL1662" si="16639">BB1662*BG1662+BD1662*BG1665-BC1662*BH1662-BE1662*BH1665</f>
        <v>-6.873772302380547</v>
      </c>
      <c r="BM1662" s="24">
        <f t="shared" ref="BM1662" si="16640">(BB1662*BH1662+BC1662*BG1662+BD1662*BH1665+BE1662*BG1665)</f>
        <v>0</v>
      </c>
      <c r="BN1662" s="22">
        <f t="shared" ref="BN1662" si="16641">BB1662*BI1662+BD1662*BI1665-BC1662*BJ1662-BE1662*BJ1665</f>
        <v>0</v>
      </c>
      <c r="BO1662" s="23">
        <f t="shared" ref="BO1662" si="16642">(BB1662*BJ1662+BC1662*BI1662+BD1662*BJ1665+BE1662*BI1665)</f>
        <v>-78.136051022570328</v>
      </c>
      <c r="BQ1662" s="27">
        <f t="shared" ref="BQ1662" si="16643">20*LOG((2*$BL$8)/(($BL$8*BL1662+BN1662+$BL$8*BL1665+BN1665)^2+($BL$8*BM1662+BO1662+$BL$8*BM1665+BO1665)^2)^0.5)</f>
        <v>-31.904794499738287</v>
      </c>
      <c r="BS1662" s="64">
        <f t="shared" ref="BS1662" si="16644">((BL1662^2+BM1662^2)/(BL1665^2+BM1665^2))^0.5</f>
        <v>11.610647483054782</v>
      </c>
      <c r="BT1662" s="4"/>
      <c r="BU1662" s="28"/>
      <c r="BV1662" s="28"/>
      <c r="BW1662" s="28"/>
      <c r="BX1662" s="28"/>
    </row>
    <row r="1663" spans="2:76" ht="18.649999999999999" customHeight="1" thickBot="1">
      <c r="D1663" s="25"/>
      <c r="E1663" s="10"/>
      <c r="F1663" s="10"/>
      <c r="G1663" s="31"/>
      <c r="I1663" s="29"/>
      <c r="L1663" s="30"/>
      <c r="N1663" s="29"/>
      <c r="Q1663" s="30"/>
      <c r="S1663" s="29"/>
      <c r="V1663" s="30"/>
      <c r="X1663" s="29"/>
      <c r="AA1663" s="30"/>
      <c r="AC1663" s="29"/>
      <c r="AF1663" s="30"/>
      <c r="AH1663" s="29"/>
      <c r="AK1663" s="30"/>
      <c r="AM1663" s="29"/>
      <c r="AP1663" s="30"/>
      <c r="AR1663" s="29"/>
      <c r="AU1663" s="30"/>
      <c r="AW1663" s="29"/>
      <c r="AZ1663" s="30"/>
      <c r="BB1663" s="29"/>
      <c r="BE1663" s="30"/>
      <c r="BG1663" s="29"/>
      <c r="BJ1663" s="30"/>
      <c r="BL1663" s="29"/>
      <c r="BO1663" s="30"/>
      <c r="BS1663" s="65"/>
      <c r="BT1663" s="65"/>
      <c r="BU1663" s="28"/>
      <c r="BV1663" s="28"/>
      <c r="BW1663" s="28"/>
      <c r="BX1663" s="28"/>
    </row>
    <row r="1664" spans="2:76" ht="18.649999999999999" customHeight="1" thickBot="1">
      <c r="D1664" s="254" t="s">
        <v>24</v>
      </c>
      <c r="E1664" s="255"/>
      <c r="F1664" s="256" t="s">
        <v>25</v>
      </c>
      <c r="G1664" s="257"/>
      <c r="H1664" s="123"/>
      <c r="I1664" s="242" t="s">
        <v>4</v>
      </c>
      <c r="J1664" s="243"/>
      <c r="K1664" s="244" t="s">
        <v>5</v>
      </c>
      <c r="L1664" s="245"/>
      <c r="M1664" s="123"/>
      <c r="N1664" s="242" t="s">
        <v>6</v>
      </c>
      <c r="O1664" s="243"/>
      <c r="P1664" s="244" t="s">
        <v>7</v>
      </c>
      <c r="Q1664" s="245"/>
      <c r="R1664" s="123"/>
      <c r="S1664" s="242" t="s">
        <v>34</v>
      </c>
      <c r="T1664" s="243"/>
      <c r="U1664" s="244" t="s">
        <v>35</v>
      </c>
      <c r="V1664" s="245"/>
      <c r="W1664" s="123"/>
      <c r="X1664" s="242" t="s">
        <v>47</v>
      </c>
      <c r="Y1664" s="243"/>
      <c r="Z1664" s="244" t="s">
        <v>48</v>
      </c>
      <c r="AA1664" s="245"/>
      <c r="AB1664" s="127"/>
      <c r="AC1664" s="242" t="s">
        <v>63</v>
      </c>
      <c r="AD1664" s="243"/>
      <c r="AE1664" s="244" t="s">
        <v>8</v>
      </c>
      <c r="AF1664" s="245"/>
      <c r="AG1664" s="123"/>
      <c r="AH1664" s="242" t="s">
        <v>78</v>
      </c>
      <c r="AI1664" s="243"/>
      <c r="AJ1664" s="244" t="s">
        <v>79</v>
      </c>
      <c r="AK1664" s="245"/>
      <c r="AL1664" s="127"/>
      <c r="AM1664" s="242" t="s">
        <v>67</v>
      </c>
      <c r="AN1664" s="243"/>
      <c r="AO1664" s="244" t="s">
        <v>66</v>
      </c>
      <c r="AP1664" s="245"/>
      <c r="AQ1664" s="123"/>
      <c r="AR1664" s="242" t="s">
        <v>83</v>
      </c>
      <c r="AS1664" s="243"/>
      <c r="AT1664" s="244" t="s">
        <v>82</v>
      </c>
      <c r="AU1664" s="245"/>
      <c r="AV1664" s="127"/>
      <c r="AW1664" s="242" t="s">
        <v>71</v>
      </c>
      <c r="AX1664" s="243"/>
      <c r="AY1664" s="244" t="s">
        <v>70</v>
      </c>
      <c r="AZ1664" s="245"/>
      <c r="BA1664" s="123"/>
      <c r="BB1664" s="124" t="s">
        <v>87</v>
      </c>
      <c r="BC1664" s="125"/>
      <c r="BD1664" s="122" t="s">
        <v>86</v>
      </c>
      <c r="BE1664" s="126"/>
      <c r="BF1664" s="127"/>
      <c r="BG1664" s="242" t="s">
        <v>74</v>
      </c>
      <c r="BH1664" s="243"/>
      <c r="BI1664" s="244" t="s">
        <v>75</v>
      </c>
      <c r="BJ1664" s="245"/>
      <c r="BK1664" s="123"/>
      <c r="BL1664" s="242" t="s">
        <v>91</v>
      </c>
      <c r="BM1664" s="243"/>
      <c r="BN1664" s="244" t="s">
        <v>90</v>
      </c>
      <c r="BO1664" s="245"/>
      <c r="BP1664" s="123"/>
      <c r="BQ1664" s="35" t="s">
        <v>166</v>
      </c>
      <c r="BS1664" s="66" t="s">
        <v>121</v>
      </c>
      <c r="BT1664" s="65"/>
      <c r="BU1664" s="28"/>
      <c r="BV1664" s="28"/>
      <c r="BW1664" s="28"/>
      <c r="BX1664" s="28"/>
    </row>
    <row r="1665" spans="2:76" ht="18.649999999999999" customHeight="1" thickTop="1" thickBot="1">
      <c r="D1665" s="15">
        <v>0</v>
      </c>
      <c r="E1665" s="145">
        <f t="shared" ref="E1665" si="16645">(1/$E$8)*SIN($B1662*$F$8)</f>
        <v>0.33328778700547645</v>
      </c>
      <c r="F1665" s="15">
        <f t="shared" ref="F1665" si="16646">COS($F$8*$B1662)</f>
        <v>1.6530556461570353E-2</v>
      </c>
      <c r="G1665" s="37">
        <v>0</v>
      </c>
      <c r="I1665" s="21">
        <v>0</v>
      </c>
      <c r="J1665" s="24">
        <f t="shared" ref="J1665" si="16647">(TAN($K$8*$B1662))/$J$8</f>
        <v>0.8721264597955054</v>
      </c>
      <c r="K1665" s="22">
        <v>1</v>
      </c>
      <c r="L1665" s="23">
        <v>0</v>
      </c>
      <c r="N1665" s="21">
        <f t="shared" ref="N1665" si="16648">D1665*I1662+F1665*I1665-E1665*J1662-G1665*J1665</f>
        <v>0</v>
      </c>
      <c r="O1665" s="24">
        <f t="shared" ref="O1665" si="16649">(D1665*J1662+E1665*I1662+F1665*J1665+G1665*I1665)</f>
        <v>0.34770452269075552</v>
      </c>
      <c r="P1665" s="22">
        <f t="shared" ref="P1665" si="16650">D1665*K1662+F1665*K1665-E1665*L1662-G1665*L1665</f>
        <v>1.6530556461570353E-2</v>
      </c>
      <c r="Q1665" s="23">
        <f t="shared" ref="Q1665" si="16651">(D1665*L1662+E1665*K1662+F1665*L1665+G1665*K1665)</f>
        <v>0</v>
      </c>
      <c r="S1665" s="15">
        <v>0</v>
      </c>
      <c r="T1665" s="145">
        <f t="shared" ref="T1665" si="16652">(1/$T$8)*SIN($B1662*$U$8)</f>
        <v>0.13870703970626974</v>
      </c>
      <c r="U1665" s="15">
        <f t="shared" ref="U1665" si="16653">COS($U$8*$B1662)</f>
        <v>-0.9093091961611901</v>
      </c>
      <c r="V1665" s="37">
        <v>0</v>
      </c>
      <c r="X1665" s="21">
        <f t="shared" ref="X1665" si="16654">N1665*S1662+P1665*S1665-O1665*T1662-Q1665*T1665</f>
        <v>0</v>
      </c>
      <c r="Y1665" s="24">
        <f t="shared" ref="Y1665" si="16655">(N1665*T1662+O1665*S1662+P1665*T1665+Q1665*S1665)</f>
        <v>-0.31387801547805938</v>
      </c>
      <c r="Z1665" s="22">
        <f t="shared" ref="Z1665" si="16656">N1665*U1662+P1665*U1665-O1665*V1662-Q1665*V1665</f>
        <v>-0.44909297232241352</v>
      </c>
      <c r="AA1665" s="23">
        <f t="shared" ref="AA1665" si="16657">(N1665*V1662+O1665*U1662+P1665*V1665+Q1665*U1665)</f>
        <v>0</v>
      </c>
      <c r="AB1665" s="8"/>
      <c r="AC1665" s="21">
        <v>0</v>
      </c>
      <c r="AD1665" s="24">
        <f t="shared" ref="AD1665" si="16658">(TAN($AE$8*$B1662))/$AD$8</f>
        <v>1.5381324416560527</v>
      </c>
      <c r="AE1665" s="22">
        <v>1</v>
      </c>
      <c r="AF1665" s="23">
        <v>0</v>
      </c>
      <c r="AH1665" s="21">
        <f t="shared" ref="AH1665" si="16659">X1665*AC1662+Z1665*AC1665-Y1665*AD1662-AA1665*AD1665</f>
        <v>0</v>
      </c>
      <c r="AI1665" s="24">
        <f t="shared" ref="AI1665" si="16660">(X1665*AD1662+Y1665*AC1662+Z1665*AD1665+AA1665*AC1665)</f>
        <v>-1.0046424855269074</v>
      </c>
      <c r="AJ1665" s="22">
        <f t="shared" ref="AJ1665" si="16661">X1665*AE1662+Z1665*AE1665-Y1665*AF1662-AA1665*AF1665</f>
        <v>-0.44909297232241352</v>
      </c>
      <c r="AK1665" s="23">
        <f t="shared" ref="AK1665" si="16662">(X1665*AF1662+Y1665*AE1662+Z1665*AF1665+AA1665*AE1665)</f>
        <v>0</v>
      </c>
      <c r="AL1665" s="8"/>
      <c r="AM1665" s="15">
        <v>0</v>
      </c>
      <c r="AN1665" s="85">
        <f t="shared" ref="AN1665" si="16663">(1/$AN$8)*SIN($B1662*$AO$8)</f>
        <v>0.13870703970626974</v>
      </c>
      <c r="AO1665" s="25">
        <f t="shared" ref="AO1665" si="16664">COS($AO$8*$B1662)</f>
        <v>-0.9093091961611901</v>
      </c>
      <c r="AP1665" s="37">
        <v>0</v>
      </c>
      <c r="AR1665" s="21">
        <f t="shared" ref="AR1665" si="16665">AH1665*AM1662+AJ1665*AM1665-AI1665*AN1662-AK1665*AN1665</f>
        <v>0</v>
      </c>
      <c r="AS1665" s="24">
        <f t="shared" ref="AS1665" si="16666">(AH1665*AN1662+AI1665*AM1662+AJ1665*AN1665+AK1665*AM1665)</f>
        <v>0.85123829420012054</v>
      </c>
      <c r="AT1665" s="22">
        <f t="shared" ref="AT1665" si="16667">AH1665*AO1662+AJ1665*AO1665-AI1665*AP1662-AK1665*AP1665</f>
        <v>1.6625232358394102</v>
      </c>
      <c r="AU1665" s="23">
        <f t="shared" ref="AU1665" si="16668">(AH1665*AP1662+AI1665*AO1662+AJ1665*AP1665+AK1665*AO1665)</f>
        <v>0</v>
      </c>
      <c r="AV1665" s="8"/>
      <c r="AW1665" s="21">
        <v>0</v>
      </c>
      <c r="AX1665" s="24">
        <f t="shared" ref="AX1665" si="16669">(TAN($AY$8*$B1662))/$AX$8</f>
        <v>0.8721264597955054</v>
      </c>
      <c r="AY1665" s="22">
        <v>1</v>
      </c>
      <c r="AZ1665" s="23">
        <v>0</v>
      </c>
      <c r="BB1665" s="21">
        <f t="shared" ref="BB1665" si="16670">AR1665*AW1662+AT1665*AW1665-AS1665*AX1662-AU1665*AX1665</f>
        <v>0</v>
      </c>
      <c r="BC1665" s="24">
        <f t="shared" ref="BC1665" si="16671">(AR1665*AX1662+AS1665*AW1662+AT1665*AX1665+AU1665*AW1665)</f>
        <v>2.3011687982005133</v>
      </c>
      <c r="BD1665" s="22">
        <f t="shared" ref="BD1665" si="16672">AR1665*AY1662+AT1665*AY1665-AS1665*AZ1662-AU1665*AZ1665</f>
        <v>1.6625232358394102</v>
      </c>
      <c r="BE1665" s="23">
        <f t="shared" ref="BE1665" si="16673">(AR1665*AZ1662+AS1665*AY1662+AT1665*AZ1665+AU1665*AY1665)</f>
        <v>0</v>
      </c>
      <c r="BF1665" s="8"/>
      <c r="BG1665" s="15">
        <v>0</v>
      </c>
      <c r="BH1665" s="85">
        <f t="shared" ref="BH1665" si="16674">(1/$BH$8)*SIN($B1662*$BI$8)</f>
        <v>0.33328806338708539</v>
      </c>
      <c r="BI1665" s="25">
        <f t="shared" ref="BI1665" si="16675">COS($BI$8*$B1662)</f>
        <v>1.6480328673151527E-2</v>
      </c>
      <c r="BJ1665" s="37">
        <v>0</v>
      </c>
      <c r="BL1665" s="21">
        <f t="shared" ref="BL1665" si="16676">BB1665*BG1662+BD1665*BG1665-BC1665*BH1662-BE1665*BH1665</f>
        <v>0</v>
      </c>
      <c r="BM1665" s="24">
        <f t="shared" ref="BM1665" si="16677">(BB1665*BH1662+BC1665*BG1662+BD1665*BH1665+BE1665*BG1665)</f>
        <v>0.5920231677356933</v>
      </c>
      <c r="BN1665" s="22">
        <f t="shared" ref="BN1665" si="16678">BB1665*BI1662+BD1665*BI1665-BC1665*BJ1662-BE1665*BJ1665</f>
        <v>-6.8751699011579381</v>
      </c>
      <c r="BO1665" s="23">
        <f t="shared" ref="BO1665" si="16679">(BB1665*BJ1662+BC1665*BI1662+BD1665*BJ1665+BE1665*BI1665)</f>
        <v>0</v>
      </c>
      <c r="BQ1665" s="38">
        <f t="shared" ref="BQ1665" si="16680">(180/PI())*ATAN(-1*(($BL$8*BM1662+BO1662+$BL$8*BM1665+BO1665)/($BL$8*BL1662+BN1662+$BL$8*BL1665+BN1665)))</f>
        <v>-79.945663615931153</v>
      </c>
      <c r="BS1665" s="67">
        <f t="shared" ref="BS1665" si="16681">20*LOG(((($BL$8*BL1662+BN1662-$BL$8*BL1665-BN1665)^2+($BL$8*BM1662+BO1662-$BL$8*BM1665-BO1665)^2)/(($BL$8*BL1662+BN1662+$BL$8*BL1665+BN1665)^2+($BL$8*BM1662+BO1662+$BL$8*BM1665+BO1665)^2))^0.5)</f>
        <v>-2.8018504203664455E-3</v>
      </c>
      <c r="BT1665" s="65"/>
      <c r="BU1665" s="28"/>
      <c r="BV1665" s="28"/>
      <c r="BW1665" s="28"/>
      <c r="BX1665" s="28"/>
    </row>
    <row r="1666" spans="2:76" ht="18.649999999999999" customHeight="1">
      <c r="BS1666" s="32"/>
    </row>
    <row r="1667" spans="2:76" ht="18.649999999999999" customHeight="1" thickBot="1">
      <c r="D1667" s="8"/>
      <c r="E1667" s="8" t="s">
        <v>93</v>
      </c>
      <c r="F1667" s="8"/>
      <c r="G1667" s="8"/>
      <c r="H1667" s="8"/>
      <c r="I1667" s="8"/>
      <c r="J1667" s="8" t="s">
        <v>94</v>
      </c>
      <c r="K1667" s="8"/>
      <c r="L1667" s="8"/>
      <c r="M1667" s="8"/>
      <c r="N1667" s="8"/>
      <c r="O1667" s="8" t="s">
        <v>95</v>
      </c>
      <c r="P1667" s="8"/>
      <c r="Q1667" s="8"/>
      <c r="R1667" s="8"/>
      <c r="S1667" s="8"/>
      <c r="T1667" s="8" t="s">
        <v>96</v>
      </c>
      <c r="U1667" s="8"/>
      <c r="V1667" s="8"/>
      <c r="W1667" s="8"/>
      <c r="X1667" s="8"/>
      <c r="Y1667" s="8" t="s">
        <v>97</v>
      </c>
      <c r="Z1667" s="8"/>
      <c r="AA1667" s="8"/>
      <c r="AB1667" s="8"/>
      <c r="AC1667" s="8"/>
      <c r="AD1667" s="8" t="s">
        <v>98</v>
      </c>
      <c r="AE1667" s="8"/>
      <c r="AF1667" s="8"/>
      <c r="AG1667" s="8"/>
      <c r="AH1667" s="8"/>
      <c r="AI1667" s="8" t="s">
        <v>99</v>
      </c>
      <c r="AJ1667" s="8"/>
      <c r="AK1667" s="8"/>
      <c r="AL1667" s="8"/>
      <c r="AM1667" s="8"/>
      <c r="AN1667" s="8" t="s">
        <v>96</v>
      </c>
      <c r="AO1667" s="8"/>
      <c r="AP1667" s="8"/>
      <c r="AQ1667" s="8"/>
      <c r="AR1667" s="8"/>
      <c r="AS1667" s="8" t="s">
        <v>100</v>
      </c>
      <c r="AT1667" s="8"/>
      <c r="AU1667" s="8"/>
      <c r="AV1667" s="8"/>
      <c r="AW1667" s="8"/>
      <c r="AX1667" s="8" t="s">
        <v>94</v>
      </c>
      <c r="AY1667" s="8"/>
      <c r="AZ1667" s="8"/>
      <c r="BA1667" s="8"/>
      <c r="BB1667" s="8"/>
      <c r="BC1667" s="8" t="s">
        <v>101</v>
      </c>
      <c r="BD1667" s="8"/>
      <c r="BE1667" s="8"/>
      <c r="BF1667" s="8"/>
      <c r="BG1667" s="8"/>
      <c r="BH1667" s="8" t="s">
        <v>96</v>
      </c>
      <c r="BI1667" s="8"/>
      <c r="BJ1667" s="8"/>
      <c r="BK1667" s="8"/>
      <c r="BL1667" s="8"/>
      <c r="BM1667" s="8" t="s">
        <v>102</v>
      </c>
      <c r="BN1667" s="8"/>
      <c r="BO1667" s="8"/>
      <c r="BP1667" s="8"/>
    </row>
    <row r="1668" spans="2:76" ht="18.649999999999999" customHeight="1" thickBot="1">
      <c r="B1668" s="16"/>
      <c r="D1668" s="250" t="s">
        <v>22</v>
      </c>
      <c r="E1668" s="251"/>
      <c r="F1668" s="252" t="s">
        <v>23</v>
      </c>
      <c r="G1668" s="253"/>
      <c r="H1668" s="123"/>
      <c r="I1668" s="242" t="s">
        <v>1</v>
      </c>
      <c r="J1668" s="243"/>
      <c r="K1668" s="244" t="s">
        <v>2</v>
      </c>
      <c r="L1668" s="245"/>
      <c r="M1668" s="123"/>
      <c r="N1668" s="242" t="s">
        <v>43</v>
      </c>
      <c r="O1668" s="243"/>
      <c r="P1668" s="244" t="s">
        <v>44</v>
      </c>
      <c r="Q1668" s="245"/>
      <c r="R1668" s="123"/>
      <c r="S1668" s="242" t="s">
        <v>32</v>
      </c>
      <c r="T1668" s="243"/>
      <c r="U1668" s="244" t="s">
        <v>33</v>
      </c>
      <c r="V1668" s="245"/>
      <c r="W1668" s="123"/>
      <c r="X1668" s="242" t="s">
        <v>45</v>
      </c>
      <c r="Y1668" s="243"/>
      <c r="Z1668" s="244" t="s">
        <v>46</v>
      </c>
      <c r="AA1668" s="245"/>
      <c r="AB1668" s="127"/>
      <c r="AC1668" s="242" t="s">
        <v>62</v>
      </c>
      <c r="AD1668" s="243"/>
      <c r="AE1668" s="244" t="s">
        <v>3</v>
      </c>
      <c r="AF1668" s="245"/>
      <c r="AG1668" s="123"/>
      <c r="AH1668" s="242" t="s">
        <v>76</v>
      </c>
      <c r="AI1668" s="243"/>
      <c r="AJ1668" s="244" t="s">
        <v>77</v>
      </c>
      <c r="AK1668" s="245"/>
      <c r="AL1668" s="127"/>
      <c r="AM1668" s="242" t="s">
        <v>64</v>
      </c>
      <c r="AN1668" s="243"/>
      <c r="AO1668" s="244" t="s">
        <v>65</v>
      </c>
      <c r="AP1668" s="245"/>
      <c r="AQ1668" s="123"/>
      <c r="AR1668" s="242" t="s">
        <v>80</v>
      </c>
      <c r="AS1668" s="243"/>
      <c r="AT1668" s="244" t="s">
        <v>81</v>
      </c>
      <c r="AU1668" s="245"/>
      <c r="AV1668" s="127"/>
      <c r="AW1668" s="242" t="s">
        <v>68</v>
      </c>
      <c r="AX1668" s="243"/>
      <c r="AY1668" s="244" t="s">
        <v>69</v>
      </c>
      <c r="AZ1668" s="245"/>
      <c r="BA1668" s="123"/>
      <c r="BB1668" s="246" t="s">
        <v>84</v>
      </c>
      <c r="BC1668" s="247"/>
      <c r="BD1668" s="248" t="s">
        <v>85</v>
      </c>
      <c r="BE1668" s="249"/>
      <c r="BF1668" s="127"/>
      <c r="BG1668" s="242" t="s">
        <v>72</v>
      </c>
      <c r="BH1668" s="243"/>
      <c r="BI1668" s="244" t="s">
        <v>73</v>
      </c>
      <c r="BJ1668" s="245"/>
      <c r="BK1668" s="123"/>
      <c r="BL1668" s="242" t="s">
        <v>88</v>
      </c>
      <c r="BM1668" s="243"/>
      <c r="BN1668" s="244" t="s">
        <v>89</v>
      </c>
      <c r="BO1668" s="245"/>
      <c r="BP1668" s="123"/>
      <c r="BQ1668" s="19" t="s">
        <v>165</v>
      </c>
      <c r="BS1668" s="63" t="s">
        <v>120</v>
      </c>
      <c r="BT1668" s="4"/>
      <c r="BU1668" s="28"/>
      <c r="BV1668" s="28"/>
      <c r="BW1668" s="28"/>
      <c r="BX1668" s="28"/>
    </row>
    <row r="1669" spans="2:76" ht="18.649999999999999" customHeight="1" thickTop="1" thickBot="1">
      <c r="B1669" s="39">
        <v>4.7</v>
      </c>
      <c r="D1669" s="25">
        <f t="shared" ref="D1669" si="16682">COS($F$8*$B1669)</f>
        <v>9.8889900302605131E-3</v>
      </c>
      <c r="E1669" s="26">
        <v>0</v>
      </c>
      <c r="F1669" s="10">
        <v>0</v>
      </c>
      <c r="G1669" s="85">
        <f t="shared" ref="G1669" si="16683">$E$8*SIN($B1669*$F$8)</f>
        <v>2.9998533082278591</v>
      </c>
      <c r="I1669" s="21">
        <v>1</v>
      </c>
      <c r="J1669" s="24">
        <v>0</v>
      </c>
      <c r="K1669" s="22">
        <v>0</v>
      </c>
      <c r="L1669" s="23">
        <v>0</v>
      </c>
      <c r="N1669" s="21">
        <f t="shared" ref="N1669" si="16684">D1669*I1669+F1669*I1672-E1669*J1669-G1669*J1672</f>
        <v>-2.7000296363576108</v>
      </c>
      <c r="O1669" s="24">
        <f t="shared" ref="O1669" si="16685">(D1669*J1669+E1669*I1669+F1669*J1672+G1669*I1672)</f>
        <v>0</v>
      </c>
      <c r="P1669" s="22">
        <f t="shared" ref="P1669" si="16686">D1669*K1669+F1669*K1672-E1669*L1669-G1669*L1672</f>
        <v>0</v>
      </c>
      <c r="Q1669" s="23">
        <f t="shared" ref="Q1669" si="16687">(D1669*L1669+E1669*K1669+F1669*L1672+G1669*K1672)</f>
        <v>2.9998533082278591</v>
      </c>
      <c r="S1669" s="25">
        <f t="shared" ref="S1669" si="16688">COS($U$8*$B1669)</f>
        <v>-0.91407147893919016</v>
      </c>
      <c r="T1669" s="26">
        <v>0</v>
      </c>
      <c r="U1669" s="10">
        <v>0</v>
      </c>
      <c r="V1669" s="85">
        <f t="shared" ref="V1669" si="16689">$T$8*SIN($B1669*$U$8)</f>
        <v>1.2166593535206531</v>
      </c>
      <c r="X1669" s="21">
        <f t="shared" ref="X1669" si="16690">N1669*S1669+P1669*S1672-O1669*T1669-Q1669*T1672</f>
        <v>2.0624867954800119</v>
      </c>
      <c r="Y1669" s="24">
        <f t="shared" ref="Y1669" si="16691">(N1669*T1669+O1669*S1669+P1669*T1672+Q1669*S1672)</f>
        <v>0</v>
      </c>
      <c r="Z1669" s="22">
        <f t="shared" ref="Z1669" si="16692">N1669*U1669+P1669*U1672-O1669*V1669-Q1669*V1672</f>
        <v>0</v>
      </c>
      <c r="AA1669" s="23">
        <f t="shared" ref="AA1669" si="16693">(N1669*V1669+O1669*U1669+P1669*V1672+Q1669*U1672)</f>
        <v>-6.0270966619099164</v>
      </c>
      <c r="AB1669" s="8"/>
      <c r="AC1669" s="21">
        <v>1</v>
      </c>
      <c r="AD1669" s="24">
        <v>0</v>
      </c>
      <c r="AE1669" s="22">
        <v>0</v>
      </c>
      <c r="AF1669" s="23">
        <v>0</v>
      </c>
      <c r="AH1669" s="21">
        <f t="shared" ref="AH1669" si="16694">X1669*AC1669+Z1669*AC1672-Y1669*AD1669-AA1669*AD1672</f>
        <v>11.653778865467794</v>
      </c>
      <c r="AI1669" s="24">
        <f t="shared" ref="AI1669" si="16695">(X1669*AD1669+Y1669*AC1669+Z1669*AD1672+AA1669*AC1672)</f>
        <v>0</v>
      </c>
      <c r="AJ1669" s="22">
        <f t="shared" ref="AJ1669" si="16696">X1669*AE1669+Z1669*AE1672-Y1669*AF1669-AA1669*AF1672</f>
        <v>0</v>
      </c>
      <c r="AK1669" s="23">
        <f t="shared" ref="AK1669" si="16697">(X1669*AF1669+Y1669*AE1669+Z1669*AF1672+AA1669*AE1672)</f>
        <v>-6.0270966619099164</v>
      </c>
      <c r="AL1669" s="8"/>
      <c r="AM1669" s="25">
        <f t="shared" ref="AM1669" si="16698">COS($AO$8*$B1669)</f>
        <v>-0.91407147893919016</v>
      </c>
      <c r="AN1669" s="26">
        <v>0</v>
      </c>
      <c r="AO1669" s="10">
        <v>0</v>
      </c>
      <c r="AP1669" s="85">
        <f t="shared" ref="AP1669" si="16699">$AN$8*SIN($B1669*$AO$8)</f>
        <v>1.2166593535206531</v>
      </c>
      <c r="AR1669" s="21">
        <f t="shared" ref="AR1669" si="16700">AH1669*AM1669+AJ1669*AM1672-AI1669*AN1669-AK1669*AN1672</f>
        <v>-9.8376176018677786</v>
      </c>
      <c r="AS1669" s="24">
        <f t="shared" ref="AS1669" si="16701">(AH1669*AN1669+AI1669*AM1669+AJ1669*AN1672+AK1669*AM1672)</f>
        <v>0</v>
      </c>
      <c r="AT1669" s="22">
        <f t="shared" ref="AT1669" si="16702">AH1669*AO1669+AJ1669*AO1672-AI1669*AP1669-AK1669*AP1672</f>
        <v>0</v>
      </c>
      <c r="AU1669" s="23">
        <f t="shared" ref="AU1669" si="16703">(AH1669*AP1669+AI1669*AO1669+AJ1669*AP1672+AK1669*AO1672)</f>
        <v>19.687876219994152</v>
      </c>
      <c r="AV1669" s="8"/>
      <c r="AW1669" s="21">
        <v>1</v>
      </c>
      <c r="AX1669" s="24">
        <v>0</v>
      </c>
      <c r="AY1669" s="22">
        <v>0</v>
      </c>
      <c r="AZ1669" s="23">
        <v>0</v>
      </c>
      <c r="BB1669" s="21">
        <f t="shared" ref="BB1669" si="16704">AR1669*AW1669+AT1669*AW1672-AS1669*AX1669-AU1669*AX1672</f>
        <v>-27.622668069585018</v>
      </c>
      <c r="BC1669" s="24">
        <f t="shared" ref="BC1669" si="16705">(AR1669*AX1669+AS1669*AW1669+AT1669*AX1672+AU1669*AW1672)</f>
        <v>0</v>
      </c>
      <c r="BD1669" s="22">
        <f t="shared" ref="BD1669" si="16706">AR1669*AY1669+AT1669*AY1672-AS1669*AZ1669-AU1669*AZ1672</f>
        <v>0</v>
      </c>
      <c r="BE1669" s="23">
        <f t="shared" ref="BE1669" si="16707">(AR1669*AZ1669+AS1669*AY1669+AT1669*AZ1672+AU1669*AY1672)</f>
        <v>19.687876219994152</v>
      </c>
      <c r="BF1669" s="8"/>
      <c r="BG1669" s="25">
        <f t="shared" ref="BG1669" si="16708">COS($BI$8*$B1669)</f>
        <v>9.838543175026233E-3</v>
      </c>
      <c r="BH1669" s="26">
        <v>0</v>
      </c>
      <c r="BI1669" s="10">
        <v>0</v>
      </c>
      <c r="BJ1669" s="85">
        <f t="shared" ref="BJ1669" si="16709">$BH$8*SIN($B1669*$BI$8)</f>
        <v>2.9998548010885022</v>
      </c>
      <c r="BL1669" s="21">
        <f t="shared" ref="BL1669" si="16710">BB1669*BG1669+BD1669*BG1672-BC1669*BH1669-BE1669*BH1672</f>
        <v>-6.8340745903882087</v>
      </c>
      <c r="BM1669" s="24">
        <f t="shared" ref="BM1669" si="16711">(BB1669*BH1669+BC1669*BG1669+BD1669*BH1672+BE1669*BG1672)</f>
        <v>0</v>
      </c>
      <c r="BN1669" s="22">
        <f t="shared" ref="BN1669" si="16712">BB1669*BI1669+BD1669*BI1672-BC1669*BJ1669-BE1669*BJ1672</f>
        <v>0</v>
      </c>
      <c r="BO1669" s="23">
        <f t="shared" ref="BO1669" si="16713">(BB1669*BJ1669+BC1669*BI1669+BD1669*BJ1672+BE1669*BI1672)</f>
        <v>-82.670293407203701</v>
      </c>
      <c r="BQ1669" s="27">
        <f t="shared" ref="BQ1669" si="16714">20*LOG((2*$BL$8)/(($BL$8*BL1669+BN1669+$BL$8*BL1672+BN1672)^2+($BL$8*BM1669+BO1669+$BL$8*BM1672+BO1672)^2)^0.5)</f>
        <v>-32.386802930095413</v>
      </c>
      <c r="BS1669" s="64">
        <f t="shared" ref="BS1669" si="16715">((BL1669^2+BM1669^2)/(BL1672^2+BM1672^2))^0.5</f>
        <v>12.35872903372284</v>
      </c>
      <c r="BT1669" s="4"/>
      <c r="BU1669" s="28"/>
      <c r="BV1669" s="28"/>
      <c r="BW1669" s="28"/>
      <c r="BX1669" s="28"/>
    </row>
    <row r="1670" spans="2:76" ht="18.649999999999999" customHeight="1" thickBot="1">
      <c r="D1670" s="25"/>
      <c r="E1670" s="10"/>
      <c r="F1670" s="10"/>
      <c r="G1670" s="31"/>
      <c r="I1670" s="29"/>
      <c r="L1670" s="30"/>
      <c r="N1670" s="29"/>
      <c r="Q1670" s="30"/>
      <c r="S1670" s="29"/>
      <c r="V1670" s="30"/>
      <c r="X1670" s="29"/>
      <c r="AA1670" s="30"/>
      <c r="AC1670" s="29"/>
      <c r="AF1670" s="30"/>
      <c r="AH1670" s="29"/>
      <c r="AK1670" s="30"/>
      <c r="AM1670" s="29"/>
      <c r="AP1670" s="30"/>
      <c r="AR1670" s="29"/>
      <c r="AU1670" s="30"/>
      <c r="AW1670" s="29"/>
      <c r="AZ1670" s="30"/>
      <c r="BB1670" s="29"/>
      <c r="BE1670" s="30"/>
      <c r="BG1670" s="29"/>
      <c r="BJ1670" s="30"/>
      <c r="BL1670" s="29"/>
      <c r="BO1670" s="30"/>
      <c r="BS1670" s="65"/>
      <c r="BT1670" s="65"/>
      <c r="BU1670" s="28"/>
      <c r="BV1670" s="28"/>
      <c r="BW1670" s="28"/>
      <c r="BX1670" s="28"/>
    </row>
    <row r="1671" spans="2:76" ht="18.649999999999999" customHeight="1" thickBot="1">
      <c r="D1671" s="254" t="s">
        <v>24</v>
      </c>
      <c r="E1671" s="255"/>
      <c r="F1671" s="256" t="s">
        <v>25</v>
      </c>
      <c r="G1671" s="257"/>
      <c r="H1671" s="123"/>
      <c r="I1671" s="242" t="s">
        <v>4</v>
      </c>
      <c r="J1671" s="243"/>
      <c r="K1671" s="244" t="s">
        <v>5</v>
      </c>
      <c r="L1671" s="245"/>
      <c r="M1671" s="123"/>
      <c r="N1671" s="242" t="s">
        <v>6</v>
      </c>
      <c r="O1671" s="243"/>
      <c r="P1671" s="244" t="s">
        <v>7</v>
      </c>
      <c r="Q1671" s="245"/>
      <c r="R1671" s="123"/>
      <c r="S1671" s="242" t="s">
        <v>34</v>
      </c>
      <c r="T1671" s="243"/>
      <c r="U1671" s="244" t="s">
        <v>35</v>
      </c>
      <c r="V1671" s="245"/>
      <c r="W1671" s="123"/>
      <c r="X1671" s="242" t="s">
        <v>47</v>
      </c>
      <c r="Y1671" s="243"/>
      <c r="Z1671" s="244" t="s">
        <v>48</v>
      </c>
      <c r="AA1671" s="245"/>
      <c r="AB1671" s="127"/>
      <c r="AC1671" s="242" t="s">
        <v>63</v>
      </c>
      <c r="AD1671" s="243"/>
      <c r="AE1671" s="244" t="s">
        <v>8</v>
      </c>
      <c r="AF1671" s="245"/>
      <c r="AG1671" s="123"/>
      <c r="AH1671" s="242" t="s">
        <v>78</v>
      </c>
      <c r="AI1671" s="243"/>
      <c r="AJ1671" s="244" t="s">
        <v>79</v>
      </c>
      <c r="AK1671" s="245"/>
      <c r="AL1671" s="127"/>
      <c r="AM1671" s="242" t="s">
        <v>67</v>
      </c>
      <c r="AN1671" s="243"/>
      <c r="AO1671" s="244" t="s">
        <v>66</v>
      </c>
      <c r="AP1671" s="245"/>
      <c r="AQ1671" s="123"/>
      <c r="AR1671" s="242" t="s">
        <v>83</v>
      </c>
      <c r="AS1671" s="243"/>
      <c r="AT1671" s="244" t="s">
        <v>82</v>
      </c>
      <c r="AU1671" s="245"/>
      <c r="AV1671" s="127"/>
      <c r="AW1671" s="242" t="s">
        <v>71</v>
      </c>
      <c r="AX1671" s="243"/>
      <c r="AY1671" s="244" t="s">
        <v>70</v>
      </c>
      <c r="AZ1671" s="245"/>
      <c r="BA1671" s="123"/>
      <c r="BB1671" s="124" t="s">
        <v>87</v>
      </c>
      <c r="BC1671" s="125"/>
      <c r="BD1671" s="122" t="s">
        <v>86</v>
      </c>
      <c r="BE1671" s="126"/>
      <c r="BF1671" s="127"/>
      <c r="BG1671" s="242" t="s">
        <v>74</v>
      </c>
      <c r="BH1671" s="243"/>
      <c r="BI1671" s="244" t="s">
        <v>75</v>
      </c>
      <c r="BJ1671" s="245"/>
      <c r="BK1671" s="123"/>
      <c r="BL1671" s="242" t="s">
        <v>91</v>
      </c>
      <c r="BM1671" s="243"/>
      <c r="BN1671" s="244" t="s">
        <v>90</v>
      </c>
      <c r="BO1671" s="245"/>
      <c r="BP1671" s="123"/>
      <c r="BQ1671" s="35" t="s">
        <v>166</v>
      </c>
      <c r="BS1671" s="66" t="s">
        <v>121</v>
      </c>
      <c r="BT1671" s="65"/>
      <c r="BU1671" s="28"/>
      <c r="BV1671" s="28"/>
      <c r="BW1671" s="28"/>
      <c r="BX1671" s="28"/>
    </row>
    <row r="1672" spans="2:76" ht="18.649999999999999" customHeight="1" thickTop="1" thickBot="1">
      <c r="D1672" s="15">
        <v>0</v>
      </c>
      <c r="E1672" s="145">
        <f t="shared" ref="E1672" si="16716">(1/$E$8)*SIN($B1669*$F$8)</f>
        <v>0.33331703424753989</v>
      </c>
      <c r="F1672" s="15">
        <f t="shared" ref="F1672" si="16717">COS($F$8*$B1669)</f>
        <v>9.8889900302605131E-3</v>
      </c>
      <c r="G1672" s="37">
        <v>0</v>
      </c>
      <c r="I1672" s="21">
        <v>0</v>
      </c>
      <c r="J1672" s="24">
        <f t="shared" ref="J1672" si="16718">(TAN($K$8*$B1669))/$J$8</f>
        <v>0.90335038015199998</v>
      </c>
      <c r="K1672" s="22">
        <v>1</v>
      </c>
      <c r="L1672" s="23">
        <v>0</v>
      </c>
      <c r="N1672" s="21">
        <f t="shared" ref="N1672" si="16719">D1672*I1669+F1672*I1672-E1672*J1669-G1672*J1672</f>
        <v>0</v>
      </c>
      <c r="O1672" s="24">
        <f t="shared" ref="O1672" si="16720">(D1672*J1669+E1672*I1669+F1672*J1672+G1672*I1672)</f>
        <v>0.34225025715069507</v>
      </c>
      <c r="P1672" s="22">
        <f t="shared" ref="P1672" si="16721">D1672*K1669+F1672*K1672-E1672*L1669-G1672*L1672</f>
        <v>9.8889900302605131E-3</v>
      </c>
      <c r="Q1672" s="23">
        <f t="shared" ref="Q1672" si="16722">(D1672*L1669+E1672*K1669+F1672*L1672+G1672*K1672)</f>
        <v>0</v>
      </c>
      <c r="S1672" s="15">
        <v>0</v>
      </c>
      <c r="T1672" s="145">
        <f t="shared" ref="T1672" si="16723">(1/$T$8)*SIN($B1669*$U$8)</f>
        <v>0.13518437261340591</v>
      </c>
      <c r="U1672" s="15">
        <f t="shared" ref="U1672" si="16724">COS($U$8*$B1669)</f>
        <v>-0.91407147893919016</v>
      </c>
      <c r="V1672" s="37">
        <v>0</v>
      </c>
      <c r="X1672" s="21">
        <f t="shared" ref="X1672" si="16725">N1672*S1669+P1672*S1672-O1672*T1669-Q1672*T1672</f>
        <v>0</v>
      </c>
      <c r="Y1672" s="24">
        <f t="shared" ref="Y1672" si="16726">(N1672*T1669+O1672*S1669+P1672*T1672+Q1672*S1672)</f>
        <v>-0.31150436180803298</v>
      </c>
      <c r="Z1672" s="22">
        <f t="shared" ref="Z1672" si="16727">N1672*U1669+P1672*U1672-O1672*V1669-Q1672*V1672</f>
        <v>-0.42544122034941706</v>
      </c>
      <c r="AA1672" s="23">
        <f t="shared" ref="AA1672" si="16728">(N1672*V1669+O1672*U1669+P1672*V1672+Q1672*U1672)</f>
        <v>0</v>
      </c>
      <c r="AB1672" s="8"/>
      <c r="AC1672" s="21">
        <v>0</v>
      </c>
      <c r="AD1672" s="24">
        <f t="shared" ref="AD1672" si="16729">(TAN($AE$8*$B1669))/$AD$8</f>
        <v>1.5913619123786233</v>
      </c>
      <c r="AE1672" s="22">
        <v>1</v>
      </c>
      <c r="AF1672" s="23">
        <v>0</v>
      </c>
      <c r="AH1672" s="21">
        <f t="shared" ref="AH1672" si="16730">X1672*AC1669+Z1672*AC1672-Y1672*AD1669-AA1672*AD1672</f>
        <v>0</v>
      </c>
      <c r="AI1672" s="24">
        <f t="shared" ref="AI1672" si="16731">(X1672*AD1669+Y1672*AC1669+Z1672*AD1672+AA1672*AC1672)</f>
        <v>-0.9885353158279766</v>
      </c>
      <c r="AJ1672" s="22">
        <f t="shared" ref="AJ1672" si="16732">X1672*AE1669+Z1672*AE1672-Y1672*AF1669-AA1672*AF1672</f>
        <v>-0.42544122034941706</v>
      </c>
      <c r="AK1672" s="23">
        <f t="shared" ref="AK1672" si="16733">(X1672*AF1669+Y1672*AE1669+Z1672*AF1672+AA1672*AE1672)</f>
        <v>0</v>
      </c>
      <c r="AL1672" s="8"/>
      <c r="AM1672" s="15">
        <v>0</v>
      </c>
      <c r="AN1672" s="85">
        <f t="shared" ref="AN1672" si="16734">(1/$AN$8)*SIN($B1669*$AO$8)</f>
        <v>0.13518437261340591</v>
      </c>
      <c r="AO1672" s="25">
        <f t="shared" ref="AO1672" si="16735">COS($AO$8*$B1669)</f>
        <v>-0.91407147893919016</v>
      </c>
      <c r="AP1672" s="37">
        <v>0</v>
      </c>
      <c r="AR1672" s="21">
        <f t="shared" ref="AR1672" si="16736">AH1672*AM1669+AJ1672*AM1672-AI1672*AN1669-AK1672*AN1672</f>
        <v>0</v>
      </c>
      <c r="AS1672" s="24">
        <f t="shared" ref="AS1672" si="16737">(AH1672*AN1669+AI1672*AM1669+AJ1672*AN1672+AK1672*AM1672)</f>
        <v>0.84607893366568032</v>
      </c>
      <c r="AT1672" s="22">
        <f t="shared" ref="AT1672" si="16738">AH1672*AO1669+AJ1672*AO1672-AI1672*AP1669-AK1672*AP1672</f>
        <v>1.5915944237740862</v>
      </c>
      <c r="AU1672" s="23">
        <f t="shared" ref="AU1672" si="16739">(AH1672*AP1669+AI1672*AO1669+AJ1672*AP1672+AK1672*AO1672)</f>
        <v>0</v>
      </c>
      <c r="AV1672" s="8"/>
      <c r="AW1672" s="21">
        <v>0</v>
      </c>
      <c r="AX1672" s="24">
        <f t="shared" ref="AX1672" si="16740">(TAN($AY$8*$B1669))/$AX$8</f>
        <v>0.90335038015199998</v>
      </c>
      <c r="AY1672" s="22">
        <v>1</v>
      </c>
      <c r="AZ1672" s="23">
        <v>0</v>
      </c>
      <c r="BB1672" s="21">
        <f t="shared" ref="BB1672" si="16741">AR1672*AW1669+AT1672*AW1672-AS1672*AX1669-AU1672*AX1672</f>
        <v>0</v>
      </c>
      <c r="BC1672" s="24">
        <f t="shared" ref="BC1672" si="16742">(AR1672*AX1669+AS1672*AW1669+AT1672*AX1672+AU1672*AW1672)</f>
        <v>2.2838463614298044</v>
      </c>
      <c r="BD1672" s="22">
        <f t="shared" ref="BD1672" si="16743">AR1672*AY1669+AT1672*AY1672-AS1672*AZ1669-AU1672*AZ1672</f>
        <v>1.5915944237740862</v>
      </c>
      <c r="BE1672" s="23">
        <f t="shared" ref="BE1672" si="16744">(AR1672*AZ1669+AS1672*AY1669+AT1672*AZ1672+AU1672*AY1672)</f>
        <v>0</v>
      </c>
      <c r="BF1672" s="8"/>
      <c r="BG1672" s="15">
        <v>0</v>
      </c>
      <c r="BH1672" s="85">
        <f t="shared" ref="BH1672" si="16745">(1/$BH$8)*SIN($B1669*$BI$8)</f>
        <v>0.33331720012094468</v>
      </c>
      <c r="BI1672" s="25">
        <f t="shared" ref="BI1672" si="16746">COS($BI$8*$B1669)</f>
        <v>9.838543175026233E-3</v>
      </c>
      <c r="BJ1672" s="37">
        <v>0</v>
      </c>
      <c r="BL1672" s="21">
        <f t="shared" ref="BL1672" si="16747">BB1672*BG1669+BD1672*BG1672-BC1672*BH1669-BE1672*BH1672</f>
        <v>0</v>
      </c>
      <c r="BM1672" s="24">
        <f t="shared" ref="BM1672" si="16748">(BB1672*BH1669+BC1672*BG1669+BD1672*BH1672+BE1672*BG1672)</f>
        <v>0.55297551809254042</v>
      </c>
      <c r="BN1672" s="22">
        <f t="shared" ref="BN1672" si="16749">BB1672*BI1669+BD1672*BI1672-BC1672*BJ1669-BE1672*BJ1672</f>
        <v>-6.8355485018282724</v>
      </c>
      <c r="BO1672" s="23">
        <f t="shared" ref="BO1672" si="16750">(BB1672*BJ1669+BC1672*BI1669+BD1672*BJ1672+BE1672*BI1672)</f>
        <v>0</v>
      </c>
      <c r="BQ1672" s="38">
        <f t="shared" ref="BQ1672" si="16751">(180/PI())*ATAN(-1*(($BL$8*BM1669+BO1669+$BL$8*BM1672+BO1672)/($BL$8*BL1669+BN1669+$BL$8*BL1672+BN1672)))</f>
        <v>-80.548945117875888</v>
      </c>
      <c r="BS1672" s="67">
        <f t="shared" ref="BS1672" si="16752">20*LOG(((($BL$8*BL1669+BN1669-$BL$8*BL1672-BN1672)^2+($BL$8*BM1669+BO1669-$BL$8*BM1672-BO1672)^2)/(($BL$8*BL1669+BN1669+$BL$8*BL1672+BN1672)^2+($BL$8*BM1669+BO1669+$BL$8*BM1672+BO1672)^2))^0.5)</f>
        <v>-2.5074332694207968E-3</v>
      </c>
      <c r="BT1672" s="65"/>
      <c r="BU1672" s="28"/>
      <c r="BV1672" s="28"/>
      <c r="BW1672" s="28"/>
      <c r="BX1672" s="28"/>
    </row>
    <row r="1673" spans="2:76" ht="18.649999999999999" customHeight="1">
      <c r="BS1673" s="32"/>
    </row>
    <row r="1674" spans="2:76" ht="18.649999999999999" customHeight="1" thickBot="1">
      <c r="D1674" s="8"/>
      <c r="E1674" s="8" t="s">
        <v>93</v>
      </c>
      <c r="F1674" s="8"/>
      <c r="G1674" s="8"/>
      <c r="H1674" s="8"/>
      <c r="I1674" s="8"/>
      <c r="J1674" s="8" t="s">
        <v>94</v>
      </c>
      <c r="K1674" s="8"/>
      <c r="L1674" s="8"/>
      <c r="M1674" s="8"/>
      <c r="N1674" s="8"/>
      <c r="O1674" s="8" t="s">
        <v>95</v>
      </c>
      <c r="P1674" s="8"/>
      <c r="Q1674" s="8"/>
      <c r="R1674" s="8"/>
      <c r="S1674" s="8"/>
      <c r="T1674" s="8" t="s">
        <v>96</v>
      </c>
      <c r="U1674" s="8"/>
      <c r="V1674" s="8"/>
      <c r="W1674" s="8"/>
      <c r="X1674" s="8"/>
      <c r="Y1674" s="8" t="s">
        <v>97</v>
      </c>
      <c r="Z1674" s="8"/>
      <c r="AA1674" s="8"/>
      <c r="AB1674" s="8"/>
      <c r="AC1674" s="8"/>
      <c r="AD1674" s="8" t="s">
        <v>98</v>
      </c>
      <c r="AE1674" s="8"/>
      <c r="AF1674" s="8"/>
      <c r="AG1674" s="8"/>
      <c r="AH1674" s="8"/>
      <c r="AI1674" s="8" t="s">
        <v>99</v>
      </c>
      <c r="AJ1674" s="8"/>
      <c r="AK1674" s="8"/>
      <c r="AL1674" s="8"/>
      <c r="AM1674" s="8"/>
      <c r="AN1674" s="8" t="s">
        <v>96</v>
      </c>
      <c r="AO1674" s="8"/>
      <c r="AP1674" s="8"/>
      <c r="AQ1674" s="8"/>
      <c r="AR1674" s="8"/>
      <c r="AS1674" s="8" t="s">
        <v>100</v>
      </c>
      <c r="AT1674" s="8"/>
      <c r="AU1674" s="8"/>
      <c r="AV1674" s="8"/>
      <c r="AW1674" s="8"/>
      <c r="AX1674" s="8" t="s">
        <v>94</v>
      </c>
      <c r="AY1674" s="8"/>
      <c r="AZ1674" s="8"/>
      <c r="BA1674" s="8"/>
      <c r="BB1674" s="8"/>
      <c r="BC1674" s="8" t="s">
        <v>101</v>
      </c>
      <c r="BD1674" s="8"/>
      <c r="BE1674" s="8"/>
      <c r="BF1674" s="8"/>
      <c r="BG1674" s="8"/>
      <c r="BH1674" s="8" t="s">
        <v>96</v>
      </c>
      <c r="BI1674" s="8"/>
      <c r="BJ1674" s="8"/>
      <c r="BK1674" s="8"/>
      <c r="BL1674" s="8"/>
      <c r="BM1674" s="8" t="s">
        <v>102</v>
      </c>
      <c r="BN1674" s="8"/>
      <c r="BO1674" s="8"/>
      <c r="BP1674" s="8"/>
    </row>
    <row r="1675" spans="2:76" ht="18.649999999999999" customHeight="1" thickBot="1">
      <c r="B1675" s="16"/>
      <c r="D1675" s="250" t="s">
        <v>22</v>
      </c>
      <c r="E1675" s="251"/>
      <c r="F1675" s="252" t="s">
        <v>23</v>
      </c>
      <c r="G1675" s="253"/>
      <c r="H1675" s="123"/>
      <c r="I1675" s="242" t="s">
        <v>1</v>
      </c>
      <c r="J1675" s="243"/>
      <c r="K1675" s="244" t="s">
        <v>2</v>
      </c>
      <c r="L1675" s="245"/>
      <c r="M1675" s="123"/>
      <c r="N1675" s="242" t="s">
        <v>43</v>
      </c>
      <c r="O1675" s="243"/>
      <c r="P1675" s="244" t="s">
        <v>44</v>
      </c>
      <c r="Q1675" s="245"/>
      <c r="R1675" s="123"/>
      <c r="S1675" s="242" t="s">
        <v>32</v>
      </c>
      <c r="T1675" s="243"/>
      <c r="U1675" s="244" t="s">
        <v>33</v>
      </c>
      <c r="V1675" s="245"/>
      <c r="W1675" s="123"/>
      <c r="X1675" s="242" t="s">
        <v>45</v>
      </c>
      <c r="Y1675" s="243"/>
      <c r="Z1675" s="244" t="s">
        <v>46</v>
      </c>
      <c r="AA1675" s="245"/>
      <c r="AB1675" s="127"/>
      <c r="AC1675" s="242" t="s">
        <v>62</v>
      </c>
      <c r="AD1675" s="243"/>
      <c r="AE1675" s="244" t="s">
        <v>3</v>
      </c>
      <c r="AF1675" s="245"/>
      <c r="AG1675" s="123"/>
      <c r="AH1675" s="242" t="s">
        <v>76</v>
      </c>
      <c r="AI1675" s="243"/>
      <c r="AJ1675" s="244" t="s">
        <v>77</v>
      </c>
      <c r="AK1675" s="245"/>
      <c r="AL1675" s="127"/>
      <c r="AM1675" s="242" t="s">
        <v>64</v>
      </c>
      <c r="AN1675" s="243"/>
      <c r="AO1675" s="244" t="s">
        <v>65</v>
      </c>
      <c r="AP1675" s="245"/>
      <c r="AQ1675" s="123"/>
      <c r="AR1675" s="242" t="s">
        <v>80</v>
      </c>
      <c r="AS1675" s="243"/>
      <c r="AT1675" s="244" t="s">
        <v>81</v>
      </c>
      <c r="AU1675" s="245"/>
      <c r="AV1675" s="127"/>
      <c r="AW1675" s="242" t="s">
        <v>68</v>
      </c>
      <c r="AX1675" s="243"/>
      <c r="AY1675" s="244" t="s">
        <v>69</v>
      </c>
      <c r="AZ1675" s="245"/>
      <c r="BA1675" s="123"/>
      <c r="BB1675" s="246" t="s">
        <v>84</v>
      </c>
      <c r="BC1675" s="247"/>
      <c r="BD1675" s="248" t="s">
        <v>85</v>
      </c>
      <c r="BE1675" s="249"/>
      <c r="BF1675" s="127"/>
      <c r="BG1675" s="242" t="s">
        <v>72</v>
      </c>
      <c r="BH1675" s="243"/>
      <c r="BI1675" s="244" t="s">
        <v>73</v>
      </c>
      <c r="BJ1675" s="245"/>
      <c r="BK1675" s="123"/>
      <c r="BL1675" s="242" t="s">
        <v>88</v>
      </c>
      <c r="BM1675" s="243"/>
      <c r="BN1675" s="244" t="s">
        <v>89</v>
      </c>
      <c r="BO1675" s="245"/>
      <c r="BP1675" s="123"/>
      <c r="BQ1675" s="19" t="s">
        <v>165</v>
      </c>
      <c r="BS1675" s="63" t="s">
        <v>120</v>
      </c>
      <c r="BT1675" s="4"/>
      <c r="BU1675" s="28"/>
      <c r="BV1675" s="28"/>
      <c r="BW1675" s="28"/>
      <c r="BX1675" s="28"/>
    </row>
    <row r="1676" spans="2:76" ht="18.649999999999999" customHeight="1" thickTop="1" thickBot="1">
      <c r="B1676" s="39">
        <v>4.72</v>
      </c>
      <c r="D1676" s="25">
        <f t="shared" ref="D1676" si="16753">COS($F$8*$B1676)</f>
        <v>3.2469873154677038E-3</v>
      </c>
      <c r="E1676" s="26">
        <v>0</v>
      </c>
      <c r="F1676" s="10">
        <v>0</v>
      </c>
      <c r="G1676" s="85">
        <f t="shared" ref="G1676" si="16754">$E$8*SIN($B1676*$F$8)</f>
        <v>2.9999841855683771</v>
      </c>
      <c r="I1676" s="21">
        <v>1</v>
      </c>
      <c r="J1676" s="24">
        <v>0</v>
      </c>
      <c r="K1676" s="22">
        <v>0</v>
      </c>
      <c r="L1676" s="23">
        <v>0</v>
      </c>
      <c r="N1676" s="21">
        <f t="shared" ref="N1676" si="16755">D1676*I1676+F1676*I1679-E1676*J1676-G1676*J1679</f>
        <v>-2.8023480517121802</v>
      </c>
      <c r="O1676" s="24">
        <f t="shared" ref="O1676" si="16756">(D1676*J1676+E1676*I1676+F1676*J1679+G1676*I1679)</f>
        <v>0</v>
      </c>
      <c r="P1676" s="22">
        <f t="shared" ref="P1676" si="16757">D1676*K1676+F1676*K1679-E1676*L1676-G1676*L1679</f>
        <v>0</v>
      </c>
      <c r="Q1676" s="23">
        <f t="shared" ref="Q1676" si="16758">(D1676*L1676+E1676*K1676+F1676*L1679+G1676*K1679)</f>
        <v>2.9999841855683771</v>
      </c>
      <c r="S1676" s="25">
        <f t="shared" ref="S1676" si="16759">COS($U$8*$B1676)</f>
        <v>-0.91871094525584784</v>
      </c>
      <c r="T1676" s="26">
        <v>0</v>
      </c>
      <c r="U1676" s="10">
        <v>0</v>
      </c>
      <c r="V1676" s="85">
        <f t="shared" ref="V1676" si="16760">$T$8*SIN($B1676*$U$8)</f>
        <v>1.1847918769150803</v>
      </c>
      <c r="X1676" s="21">
        <f t="shared" ref="X1676" si="16761">N1676*S1676+P1676*S1679-O1676*T1676-Q1676*T1679</f>
        <v>2.1796192837538122</v>
      </c>
      <c r="Y1676" s="24">
        <f t="shared" ref="Y1676" si="16762">(N1676*T1676+O1676*S1676+P1676*T1679+Q1676*S1679)</f>
        <v>0</v>
      </c>
      <c r="Z1676" s="22">
        <f t="shared" ref="Z1676" si="16763">N1676*U1676+P1676*U1679-O1676*V1676-Q1676*V1679</f>
        <v>0</v>
      </c>
      <c r="AA1676" s="23">
        <f t="shared" ref="AA1676" si="16764">(N1676*V1676+O1676*U1676+P1676*V1679+Q1676*U1679)</f>
        <v>-6.0763175148335105</v>
      </c>
      <c r="AB1676" s="8"/>
      <c r="AC1676" s="21">
        <v>1</v>
      </c>
      <c r="AD1676" s="24">
        <v>0</v>
      </c>
      <c r="AE1676" s="22">
        <v>0</v>
      </c>
      <c r="AF1676" s="23">
        <v>0</v>
      </c>
      <c r="AH1676" s="21">
        <f t="shared" ref="AH1676" si="16765">X1676*AC1676+Z1676*AC1679-Y1676*AD1676-AA1676*AD1679</f>
        <v>12.185121355339216</v>
      </c>
      <c r="AI1676" s="24">
        <f t="shared" ref="AI1676" si="16766">(X1676*AD1676+Y1676*AC1676+Z1676*AD1679+AA1676*AC1679)</f>
        <v>0</v>
      </c>
      <c r="AJ1676" s="22">
        <f t="shared" ref="AJ1676" si="16767">X1676*AE1676+Z1676*AE1679-Y1676*AF1676-AA1676*AF1679</f>
        <v>0</v>
      </c>
      <c r="AK1676" s="23">
        <f t="shared" ref="AK1676" si="16768">(X1676*AF1676+Y1676*AE1676+Z1676*AF1679+AA1676*AE1679)</f>
        <v>-6.0763175148335105</v>
      </c>
      <c r="AL1676" s="8"/>
      <c r="AM1676" s="25">
        <f t="shared" ref="AM1676" si="16769">COS($AO$8*$B1676)</f>
        <v>-0.91871094525584784</v>
      </c>
      <c r="AN1676" s="26">
        <v>0</v>
      </c>
      <c r="AO1676" s="10">
        <v>0</v>
      </c>
      <c r="AP1676" s="85">
        <f t="shared" ref="AP1676" si="16770">$AN$8*SIN($B1676*$AO$8)</f>
        <v>1.1847918769150803</v>
      </c>
      <c r="AR1676" s="21">
        <f t="shared" ref="AR1676" si="16771">AH1676*AM1676+AJ1676*AM1679-AI1676*AN1676-AK1676*AN1679</f>
        <v>-10.394696399184069</v>
      </c>
      <c r="AS1676" s="24">
        <f t="shared" ref="AS1676" si="16772">(AH1676*AN1676+AI1676*AM1676+AJ1676*AN1679+AK1676*AM1679)</f>
        <v>0</v>
      </c>
      <c r="AT1676" s="22">
        <f t="shared" ref="AT1676" si="16773">AH1676*AO1676+AJ1676*AO1679-AI1676*AP1676-AK1676*AP1679</f>
        <v>0</v>
      </c>
      <c r="AU1676" s="23">
        <f t="shared" ref="AU1676" si="16774">(AH1676*AP1676+AI1676*AO1676+AJ1676*AP1679+AK1676*AO1679)</f>
        <v>20.019212208757736</v>
      </c>
      <c r="AV1676" s="8"/>
      <c r="AW1676" s="21">
        <v>1</v>
      </c>
      <c r="AX1676" s="24">
        <v>0</v>
      </c>
      <c r="AY1676" s="22">
        <v>0</v>
      </c>
      <c r="AZ1676" s="23">
        <v>0</v>
      </c>
      <c r="BB1676" s="21">
        <f t="shared" ref="BB1676" si="16775">AR1676*AW1676+AT1676*AW1679-AS1676*AX1676-AU1676*AX1679</f>
        <v>-29.116729244664306</v>
      </c>
      <c r="BC1676" s="24">
        <f t="shared" ref="BC1676" si="16776">(AR1676*AX1676+AS1676*AW1676+AT1676*AX1679+AU1676*AW1679)</f>
        <v>0</v>
      </c>
      <c r="BD1676" s="22">
        <f t="shared" ref="BD1676" si="16777">AR1676*AY1676+AT1676*AY1679-AS1676*AZ1676-AU1676*AZ1679</f>
        <v>0</v>
      </c>
      <c r="BE1676" s="23">
        <f t="shared" ref="BE1676" si="16778">(AR1676*AZ1676+AS1676*AY1676+AT1676*AZ1679+AU1676*AY1679)</f>
        <v>20.019212208757736</v>
      </c>
      <c r="BF1676" s="8"/>
      <c r="BG1676" s="25">
        <f t="shared" ref="BG1676" si="16779">COS($BI$8*$B1676)</f>
        <v>3.1963235909790305E-3</v>
      </c>
      <c r="BH1676" s="26">
        <v>0</v>
      </c>
      <c r="BI1676" s="10">
        <v>0</v>
      </c>
      <c r="BJ1676" s="85">
        <f t="shared" ref="BJ1676" si="16780">$BH$8*SIN($B1676*$BI$8)</f>
        <v>2.9999846752341108</v>
      </c>
      <c r="BL1676" s="21">
        <f t="shared" ref="BL1676" si="16781">BB1676*BG1676+BD1676*BG1679-BC1676*BH1676-BE1676*BH1679</f>
        <v>-6.7661031370805178</v>
      </c>
      <c r="BM1676" s="24">
        <f t="shared" ref="BM1676" si="16782">(BB1676*BH1676+BC1676*BG1676+BD1676*BH1679+BE1676*BG1679)</f>
        <v>0</v>
      </c>
      <c r="BN1676" s="22">
        <f t="shared" ref="BN1676" si="16783">BB1676*BI1676+BD1676*BI1679-BC1676*BJ1676-BE1676*BJ1679</f>
        <v>0</v>
      </c>
      <c r="BO1676" s="23">
        <f t="shared" ref="BO1676" si="16784">(BB1676*BJ1676+BC1676*BI1676+BD1676*BJ1679+BE1676*BI1679)</f>
        <v>-87.285753646678117</v>
      </c>
      <c r="BQ1676" s="27">
        <f t="shared" ref="BQ1676" si="16785">20*LOG((2*$BL$8)/(($BL$8*BL1676+BN1676+$BL$8*BL1679+BN1679)^2+($BL$8*BM1676+BO1676+$BL$8*BM1679+BO1679)^2)^0.5)</f>
        <v>-32.851434869776782</v>
      </c>
      <c r="BS1676" s="64">
        <f t="shared" ref="BS1676" si="16786">((BL1676^2+BM1676^2)/(BL1679^2+BM1679^2))^0.5</f>
        <v>13.185438697481414</v>
      </c>
      <c r="BT1676" s="4"/>
      <c r="BU1676" s="28"/>
      <c r="BV1676" s="28"/>
      <c r="BW1676" s="28"/>
      <c r="BX1676" s="28"/>
    </row>
    <row r="1677" spans="2:76" ht="18.649999999999999" customHeight="1" thickBot="1">
      <c r="D1677" s="25"/>
      <c r="E1677" s="10"/>
      <c r="F1677" s="10"/>
      <c r="G1677" s="31"/>
      <c r="I1677" s="29"/>
      <c r="L1677" s="30"/>
      <c r="N1677" s="29"/>
      <c r="Q1677" s="30"/>
      <c r="S1677" s="29"/>
      <c r="V1677" s="30"/>
      <c r="X1677" s="29"/>
      <c r="AA1677" s="30"/>
      <c r="AC1677" s="29"/>
      <c r="AF1677" s="30"/>
      <c r="AH1677" s="29"/>
      <c r="AK1677" s="30"/>
      <c r="AM1677" s="29"/>
      <c r="AP1677" s="30"/>
      <c r="AR1677" s="29"/>
      <c r="AU1677" s="30"/>
      <c r="AW1677" s="29"/>
      <c r="AZ1677" s="30"/>
      <c r="BB1677" s="29"/>
      <c r="BE1677" s="30"/>
      <c r="BG1677" s="29"/>
      <c r="BJ1677" s="30"/>
      <c r="BL1677" s="29"/>
      <c r="BO1677" s="30"/>
      <c r="BS1677" s="65"/>
      <c r="BT1677" s="65"/>
      <c r="BU1677" s="28"/>
      <c r="BV1677" s="28"/>
      <c r="BW1677" s="28"/>
      <c r="BX1677" s="28"/>
    </row>
    <row r="1678" spans="2:76" ht="18.649999999999999" customHeight="1" thickBot="1">
      <c r="D1678" s="254" t="s">
        <v>24</v>
      </c>
      <c r="E1678" s="255"/>
      <c r="F1678" s="256" t="s">
        <v>25</v>
      </c>
      <c r="G1678" s="257"/>
      <c r="H1678" s="123"/>
      <c r="I1678" s="242" t="s">
        <v>4</v>
      </c>
      <c r="J1678" s="243"/>
      <c r="K1678" s="244" t="s">
        <v>5</v>
      </c>
      <c r="L1678" s="245"/>
      <c r="M1678" s="123"/>
      <c r="N1678" s="242" t="s">
        <v>6</v>
      </c>
      <c r="O1678" s="243"/>
      <c r="P1678" s="244" t="s">
        <v>7</v>
      </c>
      <c r="Q1678" s="245"/>
      <c r="R1678" s="123"/>
      <c r="S1678" s="242" t="s">
        <v>34</v>
      </c>
      <c r="T1678" s="243"/>
      <c r="U1678" s="244" t="s">
        <v>35</v>
      </c>
      <c r="V1678" s="245"/>
      <c r="W1678" s="123"/>
      <c r="X1678" s="242" t="s">
        <v>47</v>
      </c>
      <c r="Y1678" s="243"/>
      <c r="Z1678" s="244" t="s">
        <v>48</v>
      </c>
      <c r="AA1678" s="245"/>
      <c r="AB1678" s="127"/>
      <c r="AC1678" s="242" t="s">
        <v>63</v>
      </c>
      <c r="AD1678" s="243"/>
      <c r="AE1678" s="244" t="s">
        <v>8</v>
      </c>
      <c r="AF1678" s="245"/>
      <c r="AG1678" s="123"/>
      <c r="AH1678" s="242" t="s">
        <v>78</v>
      </c>
      <c r="AI1678" s="243"/>
      <c r="AJ1678" s="244" t="s">
        <v>79</v>
      </c>
      <c r="AK1678" s="245"/>
      <c r="AL1678" s="127"/>
      <c r="AM1678" s="242" t="s">
        <v>67</v>
      </c>
      <c r="AN1678" s="243"/>
      <c r="AO1678" s="244" t="s">
        <v>66</v>
      </c>
      <c r="AP1678" s="245"/>
      <c r="AQ1678" s="123"/>
      <c r="AR1678" s="242" t="s">
        <v>83</v>
      </c>
      <c r="AS1678" s="243"/>
      <c r="AT1678" s="244" t="s">
        <v>82</v>
      </c>
      <c r="AU1678" s="245"/>
      <c r="AV1678" s="127"/>
      <c r="AW1678" s="242" t="s">
        <v>71</v>
      </c>
      <c r="AX1678" s="243"/>
      <c r="AY1678" s="244" t="s">
        <v>70</v>
      </c>
      <c r="AZ1678" s="245"/>
      <c r="BA1678" s="123"/>
      <c r="BB1678" s="124" t="s">
        <v>87</v>
      </c>
      <c r="BC1678" s="125"/>
      <c r="BD1678" s="122" t="s">
        <v>86</v>
      </c>
      <c r="BE1678" s="126"/>
      <c r="BF1678" s="127"/>
      <c r="BG1678" s="242" t="s">
        <v>74</v>
      </c>
      <c r="BH1678" s="243"/>
      <c r="BI1678" s="244" t="s">
        <v>75</v>
      </c>
      <c r="BJ1678" s="245"/>
      <c r="BK1678" s="123"/>
      <c r="BL1678" s="242" t="s">
        <v>91</v>
      </c>
      <c r="BM1678" s="243"/>
      <c r="BN1678" s="244" t="s">
        <v>90</v>
      </c>
      <c r="BO1678" s="245"/>
      <c r="BP1678" s="123"/>
      <c r="BQ1678" s="35" t="s">
        <v>166</v>
      </c>
      <c r="BS1678" s="66" t="s">
        <v>121</v>
      </c>
      <c r="BT1678" s="65"/>
      <c r="BU1678" s="28"/>
      <c r="BV1678" s="28"/>
      <c r="BW1678" s="28"/>
      <c r="BX1678" s="28"/>
    </row>
    <row r="1679" spans="2:76" ht="18.649999999999999" customHeight="1" thickTop="1" thickBot="1">
      <c r="D1679" s="15">
        <v>0</v>
      </c>
      <c r="E1679" s="145">
        <f t="shared" ref="E1679" si="16787">(1/$E$8)*SIN($B1676*$F$8)</f>
        <v>0.33333157617426412</v>
      </c>
      <c r="F1679" s="15">
        <f t="shared" ref="F1679" si="16788">COS($F$8*$B1676)</f>
        <v>3.2469873154677038E-3</v>
      </c>
      <c r="G1679" s="37">
        <v>0</v>
      </c>
      <c r="I1679" s="21">
        <v>0</v>
      </c>
      <c r="J1679" s="24">
        <f t="shared" ref="J1679" si="16789">(TAN($K$8*$B1676))/$J$8</f>
        <v>0.93520327624530464</v>
      </c>
      <c r="K1679" s="22">
        <v>1</v>
      </c>
      <c r="L1679" s="23">
        <v>0</v>
      </c>
      <c r="N1679" s="21">
        <f t="shared" ref="N1679" si="16790">D1679*I1676+F1679*I1679-E1679*J1676-G1679*J1679</f>
        <v>0</v>
      </c>
      <c r="O1679" s="24">
        <f t="shared" ref="O1679" si="16791">(D1679*J1676+E1679*I1676+F1679*J1679+G1679*I1679)</f>
        <v>0.33636816934961644</v>
      </c>
      <c r="P1679" s="22">
        <f t="shared" ref="P1679" si="16792">D1679*K1676+F1679*K1679-E1679*L1676-G1679*L1679</f>
        <v>3.2469873154677038E-3</v>
      </c>
      <c r="Q1679" s="23">
        <f t="shared" ref="Q1679" si="16793">(D1679*L1676+E1679*K1676+F1679*L1679+G1679*K1679)</f>
        <v>0</v>
      </c>
      <c r="S1679" s="15">
        <v>0</v>
      </c>
      <c r="T1679" s="145">
        <f t="shared" ref="T1679" si="16794">(1/$T$8)*SIN($B1676*$U$8)</f>
        <v>0.13164354187945335</v>
      </c>
      <c r="U1679" s="15">
        <f t="shared" ref="U1679" si="16795">COS($U$8*$B1676)</f>
        <v>-0.91871094525584784</v>
      </c>
      <c r="V1679" s="37">
        <v>0</v>
      </c>
      <c r="X1679" s="21">
        <f t="shared" ref="X1679" si="16796">N1679*S1676+P1679*S1679-O1679*T1676-Q1679*T1679</f>
        <v>0</v>
      </c>
      <c r="Y1679" s="24">
        <f t="shared" ref="Y1679" si="16797">(N1679*T1676+O1679*S1676+P1679*T1679+Q1679*S1679)</f>
        <v>-0.30859767390651938</v>
      </c>
      <c r="Z1679" s="22">
        <f t="shared" ref="Z1679" si="16798">N1679*U1676+P1679*U1679-O1679*V1676-Q1679*V1679</f>
        <v>-0.40150931748404872</v>
      </c>
      <c r="AA1679" s="23">
        <f t="shared" ref="AA1679" si="16799">(N1679*V1676+O1679*U1676+P1679*V1679+Q1679*U1679)</f>
        <v>0</v>
      </c>
      <c r="AB1679" s="8"/>
      <c r="AC1679" s="21">
        <v>0</v>
      </c>
      <c r="AD1679" s="24">
        <f t="shared" ref="AD1679" si="16800">(TAN($AE$8*$B1676))/$AD$8</f>
        <v>1.6466391111326828</v>
      </c>
      <c r="AE1679" s="22">
        <v>1</v>
      </c>
      <c r="AF1679" s="23">
        <v>0</v>
      </c>
      <c r="AH1679" s="21">
        <f t="shared" ref="AH1679" si="16801">X1679*AC1676+Z1679*AC1679-Y1679*AD1676-AA1679*AD1679</f>
        <v>0</v>
      </c>
      <c r="AI1679" s="24">
        <f t="shared" ref="AI1679" si="16802">(X1679*AD1676+Y1679*AC1676+Z1679*AD1679+AA1679*AC1679)</f>
        <v>-0.96973861955994345</v>
      </c>
      <c r="AJ1679" s="22">
        <f t="shared" ref="AJ1679" si="16803">X1679*AE1676+Z1679*AE1679-Y1679*AF1676-AA1679*AF1679</f>
        <v>-0.40150931748404872</v>
      </c>
      <c r="AK1679" s="23">
        <f t="shared" ref="AK1679" si="16804">(X1679*AF1676+Y1679*AE1676+Z1679*AF1679+AA1679*AE1679)</f>
        <v>0</v>
      </c>
      <c r="AL1679" s="8"/>
      <c r="AM1679" s="15">
        <v>0</v>
      </c>
      <c r="AN1679" s="85">
        <f t="shared" ref="AN1679" si="16805">(1/$AN$8)*SIN($B1676*$AO$8)</f>
        <v>0.13164354187945335</v>
      </c>
      <c r="AO1679" s="25">
        <f t="shared" ref="AO1679" si="16806">COS($AO$8*$B1676)</f>
        <v>-0.91871094525584784</v>
      </c>
      <c r="AP1679" s="37">
        <v>0</v>
      </c>
      <c r="AR1679" s="21">
        <f t="shared" ref="AR1679" si="16807">AH1679*AM1676+AJ1679*AM1679-AI1679*AN1676-AK1679*AN1679</f>
        <v>0</v>
      </c>
      <c r="AS1679" s="24">
        <f t="shared" ref="AS1679" si="16808">(AH1679*AN1676+AI1679*AM1676+AJ1679*AN1679+AK1679*AM1679)</f>
        <v>0.83805337517581457</v>
      </c>
      <c r="AT1679" s="22">
        <f t="shared" ref="AT1679" si="16809">AH1679*AO1676+AJ1679*AO1679-AI1679*AP1676-AK1679*AP1679</f>
        <v>1.5178094437802652</v>
      </c>
      <c r="AU1679" s="23">
        <f t="shared" ref="AU1679" si="16810">(AH1679*AP1676+AI1679*AO1676+AJ1679*AP1679+AK1679*AO1679)</f>
        <v>0</v>
      </c>
      <c r="AV1679" s="8"/>
      <c r="AW1679" s="21">
        <v>0</v>
      </c>
      <c r="AX1679" s="24">
        <f t="shared" ref="AX1679" si="16811">(TAN($AY$8*$B1676))/$AX$8</f>
        <v>0.93520327624530464</v>
      </c>
      <c r="AY1679" s="22">
        <v>1</v>
      </c>
      <c r="AZ1679" s="23">
        <v>0</v>
      </c>
      <c r="BB1679" s="21">
        <f t="shared" ref="BB1679" si="16812">AR1679*AW1676+AT1679*AW1679-AS1679*AX1676-AU1679*AX1679</f>
        <v>0</v>
      </c>
      <c r="BC1679" s="24">
        <f t="shared" ref="BC1679" si="16813">(AR1679*AX1676+AS1679*AW1676+AT1679*AX1679+AU1679*AW1679)</f>
        <v>2.2575137397151819</v>
      </c>
      <c r="BD1679" s="22">
        <f t="shared" ref="BD1679" si="16814">AR1679*AY1676+AT1679*AY1679-AS1679*AZ1676-AU1679*AZ1679</f>
        <v>1.5178094437802652</v>
      </c>
      <c r="BE1679" s="23">
        <f t="shared" ref="BE1679" si="16815">(AR1679*AZ1676+AS1679*AY1676+AT1679*AZ1679+AU1679*AY1679)</f>
        <v>0</v>
      </c>
      <c r="BF1679" s="8"/>
      <c r="BG1679" s="15">
        <v>0</v>
      </c>
      <c r="BH1679" s="85">
        <f t="shared" ref="BH1679" si="16816">(1/$BH$8)*SIN($B1676*$BI$8)</f>
        <v>0.33333163058156789</v>
      </c>
      <c r="BI1679" s="25">
        <f t="shared" ref="BI1679" si="16817">COS($BI$8*$B1676)</f>
        <v>3.1963235909790305E-3</v>
      </c>
      <c r="BJ1679" s="37">
        <v>0</v>
      </c>
      <c r="BL1679" s="21">
        <f t="shared" ref="BL1679" si="16818">BB1679*BG1676+BD1679*BG1679-BC1679*BH1676-BE1679*BH1679</f>
        <v>0</v>
      </c>
      <c r="BM1679" s="24">
        <f t="shared" ref="BM1679" si="16819">(BB1679*BH1676+BC1679*BG1676+BD1679*BH1679+BE1679*BG1679)</f>
        <v>0.51314964123058937</v>
      </c>
      <c r="BN1679" s="22">
        <f t="shared" ref="BN1679" si="16820">BB1679*BI1676+BD1679*BI1679-BC1679*BJ1676-BE1679*BJ1679</f>
        <v>-6.7676552131442271</v>
      </c>
      <c r="BO1679" s="23">
        <f t="shared" ref="BO1679" si="16821">(BB1679*BJ1676+BC1679*BI1676+BD1679*BJ1679+BE1679*BI1679)</f>
        <v>0</v>
      </c>
      <c r="BQ1679" s="38">
        <f t="shared" ref="BQ1679" si="16822">(180/PI())*ATAN(-1*(($BL$8*BM1676+BO1676+$BL$8*BM1679+BO1679)/($BL$8*BL1676+BN1676+$BL$8*BL1679+BN1679)))</f>
        <v>-81.135108166350136</v>
      </c>
      <c r="BS1679" s="67">
        <f t="shared" ref="BS1679" si="16823">20*LOG(((($BL$8*BL1676+BN1676-$BL$8*BL1679-BN1679)^2+($BL$8*BM1676+BO1676-$BL$8*BM1679-BO1679)^2)/(($BL$8*BL1676+BN1676+$BL$8*BL1679+BN1679)^2+($BL$8*BM1676+BO1676+$BL$8*BM1679+BO1679)^2))^0.5)</f>
        <v>-2.2529599289521944E-3</v>
      </c>
      <c r="BT1679" s="65"/>
      <c r="BU1679" s="28"/>
      <c r="BV1679" s="28"/>
      <c r="BW1679" s="28"/>
      <c r="BX1679" s="28"/>
    </row>
    <row r="1680" spans="2:76" ht="18.649999999999999" customHeight="1">
      <c r="BS1680" s="32"/>
    </row>
    <row r="1681" spans="2:76" ht="18.649999999999999" customHeight="1" thickBot="1">
      <c r="D1681" s="8"/>
      <c r="E1681" s="8" t="s">
        <v>93</v>
      </c>
      <c r="F1681" s="8"/>
      <c r="G1681" s="8"/>
      <c r="H1681" s="8"/>
      <c r="I1681" s="8"/>
      <c r="J1681" s="8" t="s">
        <v>94</v>
      </c>
      <c r="K1681" s="8"/>
      <c r="L1681" s="8"/>
      <c r="M1681" s="8"/>
      <c r="N1681" s="8"/>
      <c r="O1681" s="8" t="s">
        <v>95</v>
      </c>
      <c r="P1681" s="8"/>
      <c r="Q1681" s="8"/>
      <c r="R1681" s="8"/>
      <c r="S1681" s="8"/>
      <c r="T1681" s="8" t="s">
        <v>96</v>
      </c>
      <c r="U1681" s="8"/>
      <c r="V1681" s="8"/>
      <c r="W1681" s="8"/>
      <c r="X1681" s="8"/>
      <c r="Y1681" s="8" t="s">
        <v>97</v>
      </c>
      <c r="Z1681" s="8"/>
      <c r="AA1681" s="8"/>
      <c r="AB1681" s="8"/>
      <c r="AC1681" s="8"/>
      <c r="AD1681" s="8" t="s">
        <v>98</v>
      </c>
      <c r="AE1681" s="8"/>
      <c r="AF1681" s="8"/>
      <c r="AG1681" s="8"/>
      <c r="AH1681" s="8"/>
      <c r="AI1681" s="8" t="s">
        <v>99</v>
      </c>
      <c r="AJ1681" s="8"/>
      <c r="AK1681" s="8"/>
      <c r="AL1681" s="8"/>
      <c r="AM1681" s="8"/>
      <c r="AN1681" s="8" t="s">
        <v>96</v>
      </c>
      <c r="AO1681" s="8"/>
      <c r="AP1681" s="8"/>
      <c r="AQ1681" s="8"/>
      <c r="AR1681" s="8"/>
      <c r="AS1681" s="8" t="s">
        <v>100</v>
      </c>
      <c r="AT1681" s="8"/>
      <c r="AU1681" s="8"/>
      <c r="AV1681" s="8"/>
      <c r="AW1681" s="8"/>
      <c r="AX1681" s="8" t="s">
        <v>94</v>
      </c>
      <c r="AY1681" s="8"/>
      <c r="AZ1681" s="8"/>
      <c r="BA1681" s="8"/>
      <c r="BB1681" s="8"/>
      <c r="BC1681" s="8" t="s">
        <v>101</v>
      </c>
      <c r="BD1681" s="8"/>
      <c r="BE1681" s="8"/>
      <c r="BF1681" s="8"/>
      <c r="BG1681" s="8"/>
      <c r="BH1681" s="8" t="s">
        <v>96</v>
      </c>
      <c r="BI1681" s="8"/>
      <c r="BJ1681" s="8"/>
      <c r="BK1681" s="8"/>
      <c r="BL1681" s="8"/>
      <c r="BM1681" s="8" t="s">
        <v>102</v>
      </c>
      <c r="BN1681" s="8"/>
      <c r="BO1681" s="8"/>
      <c r="BP1681" s="8"/>
    </row>
    <row r="1682" spans="2:76" ht="18.649999999999999" customHeight="1" thickBot="1">
      <c r="B1682" s="16"/>
      <c r="D1682" s="250" t="s">
        <v>22</v>
      </c>
      <c r="E1682" s="251"/>
      <c r="F1682" s="252" t="s">
        <v>23</v>
      </c>
      <c r="G1682" s="253"/>
      <c r="H1682" s="123"/>
      <c r="I1682" s="242" t="s">
        <v>1</v>
      </c>
      <c r="J1682" s="243"/>
      <c r="K1682" s="244" t="s">
        <v>2</v>
      </c>
      <c r="L1682" s="245"/>
      <c r="M1682" s="123"/>
      <c r="N1682" s="242" t="s">
        <v>43</v>
      </c>
      <c r="O1682" s="243"/>
      <c r="P1682" s="244" t="s">
        <v>44</v>
      </c>
      <c r="Q1682" s="245"/>
      <c r="R1682" s="123"/>
      <c r="S1682" s="242" t="s">
        <v>32</v>
      </c>
      <c r="T1682" s="243"/>
      <c r="U1682" s="244" t="s">
        <v>33</v>
      </c>
      <c r="V1682" s="245"/>
      <c r="W1682" s="123"/>
      <c r="X1682" s="242" t="s">
        <v>45</v>
      </c>
      <c r="Y1682" s="243"/>
      <c r="Z1682" s="244" t="s">
        <v>46</v>
      </c>
      <c r="AA1682" s="245"/>
      <c r="AB1682" s="127"/>
      <c r="AC1682" s="242" t="s">
        <v>62</v>
      </c>
      <c r="AD1682" s="243"/>
      <c r="AE1682" s="244" t="s">
        <v>3</v>
      </c>
      <c r="AF1682" s="245"/>
      <c r="AG1682" s="123"/>
      <c r="AH1682" s="242" t="s">
        <v>76</v>
      </c>
      <c r="AI1682" s="243"/>
      <c r="AJ1682" s="244" t="s">
        <v>77</v>
      </c>
      <c r="AK1682" s="245"/>
      <c r="AL1682" s="127"/>
      <c r="AM1682" s="242" t="s">
        <v>64</v>
      </c>
      <c r="AN1682" s="243"/>
      <c r="AO1682" s="244" t="s">
        <v>65</v>
      </c>
      <c r="AP1682" s="245"/>
      <c r="AQ1682" s="123"/>
      <c r="AR1682" s="242" t="s">
        <v>80</v>
      </c>
      <c r="AS1682" s="243"/>
      <c r="AT1682" s="244" t="s">
        <v>81</v>
      </c>
      <c r="AU1682" s="245"/>
      <c r="AV1682" s="127"/>
      <c r="AW1682" s="242" t="s">
        <v>68</v>
      </c>
      <c r="AX1682" s="243"/>
      <c r="AY1682" s="244" t="s">
        <v>69</v>
      </c>
      <c r="AZ1682" s="245"/>
      <c r="BA1682" s="123"/>
      <c r="BB1682" s="246" t="s">
        <v>84</v>
      </c>
      <c r="BC1682" s="247"/>
      <c r="BD1682" s="248" t="s">
        <v>85</v>
      </c>
      <c r="BE1682" s="249"/>
      <c r="BF1682" s="127"/>
      <c r="BG1682" s="242" t="s">
        <v>72</v>
      </c>
      <c r="BH1682" s="243"/>
      <c r="BI1682" s="244" t="s">
        <v>73</v>
      </c>
      <c r="BJ1682" s="245"/>
      <c r="BK1682" s="123"/>
      <c r="BL1682" s="242" t="s">
        <v>88</v>
      </c>
      <c r="BM1682" s="243"/>
      <c r="BN1682" s="244" t="s">
        <v>89</v>
      </c>
      <c r="BO1682" s="245"/>
      <c r="BP1682" s="123"/>
      <c r="BQ1682" s="19" t="s">
        <v>165</v>
      </c>
      <c r="BS1682" s="63" t="s">
        <v>120</v>
      </c>
      <c r="BT1682" s="4"/>
      <c r="BU1682" s="28"/>
      <c r="BV1682" s="28"/>
      <c r="BW1682" s="28"/>
      <c r="BX1682" s="28"/>
    </row>
    <row r="1683" spans="2:76" ht="18.649999999999999" customHeight="1" thickTop="1" thickBot="1">
      <c r="B1683" s="39">
        <v>4.74</v>
      </c>
      <c r="D1683" s="25">
        <f t="shared" ref="D1683" si="16824">COS($F$8*$B1683)</f>
        <v>-3.3951586502474779E-3</v>
      </c>
      <c r="E1683" s="26">
        <v>0</v>
      </c>
      <c r="F1683" s="10">
        <v>0</v>
      </c>
      <c r="G1683" s="85">
        <f t="shared" ref="G1683" si="16825">$E$8*SIN($B1683*$F$8)</f>
        <v>2.9999827092967815</v>
      </c>
      <c r="I1683" s="21">
        <v>1</v>
      </c>
      <c r="J1683" s="24">
        <v>0</v>
      </c>
      <c r="K1683" s="22">
        <v>0</v>
      </c>
      <c r="L1683" s="23">
        <v>0</v>
      </c>
      <c r="N1683" s="21">
        <f t="shared" ref="N1683" si="16826">D1683*I1683+F1683*I1686-E1683*J1683-G1683*J1686</f>
        <v>-2.9065404635478647</v>
      </c>
      <c r="O1683" s="24">
        <f t="shared" ref="O1683" si="16827">(D1683*J1683+E1683*I1683+F1683*J1686+G1683*I1686)</f>
        <v>0</v>
      </c>
      <c r="P1683" s="22">
        <f t="shared" ref="P1683" si="16828">D1683*K1683+F1683*K1686-E1683*L1683-G1683*L1686</f>
        <v>0</v>
      </c>
      <c r="Q1683" s="23">
        <f t="shared" ref="Q1683" si="16829">(D1683*L1683+E1683*K1683+F1683*L1686+G1683*K1686)</f>
        <v>2.9999827092967815</v>
      </c>
      <c r="S1683" s="25">
        <f t="shared" ref="S1683" si="16830">COS($U$8*$B1683)</f>
        <v>-0.92322697174324497</v>
      </c>
      <c r="T1683" s="26">
        <v>0</v>
      </c>
      <c r="U1683" s="10">
        <v>0</v>
      </c>
      <c r="V1683" s="85">
        <f t="shared" ref="V1683" si="16831">$T$8*SIN($B1683*$U$8)</f>
        <v>1.152765209317222</v>
      </c>
      <c r="X1683" s="21">
        <f t="shared" ref="X1683" si="16832">N1683*S1683+P1683*S1686-O1683*T1683-Q1683*T1686</f>
        <v>2.2991436953182189</v>
      </c>
      <c r="Y1683" s="24">
        <f t="shared" ref="Y1683" si="16833">(N1683*T1683+O1683*S1683+P1683*T1686+Q1683*S1686)</f>
        <v>0</v>
      </c>
      <c r="Z1683" s="22">
        <f t="shared" ref="Z1683" si="16834">N1683*U1683+P1683*U1686-O1683*V1683-Q1683*V1686</f>
        <v>0</v>
      </c>
      <c r="AA1683" s="23">
        <f t="shared" ref="AA1683" si="16835">(N1683*V1683+O1683*U1683+P1683*V1686+Q1683*U1686)</f>
        <v>-6.1202236778368935</v>
      </c>
      <c r="AB1683" s="8"/>
      <c r="AC1683" s="21">
        <v>1</v>
      </c>
      <c r="AD1683" s="24">
        <v>0</v>
      </c>
      <c r="AE1683" s="22">
        <v>0</v>
      </c>
      <c r="AF1683" s="23">
        <v>0</v>
      </c>
      <c r="AH1683" s="21">
        <f t="shared" ref="AH1683" si="16836">X1683*AC1683+Z1683*AC1686-Y1683*AD1683-AA1683*AD1686</f>
        <v>12.728727950131518</v>
      </c>
      <c r="AI1683" s="24">
        <f t="shared" ref="AI1683" si="16837">(X1683*AD1683+Y1683*AC1683+Z1683*AD1686+AA1683*AC1686)</f>
        <v>0</v>
      </c>
      <c r="AJ1683" s="22">
        <f t="shared" ref="AJ1683" si="16838">X1683*AE1683+Z1683*AE1686-Y1683*AF1683-AA1683*AF1686</f>
        <v>0</v>
      </c>
      <c r="AK1683" s="23">
        <f t="shared" ref="AK1683" si="16839">(X1683*AF1683+Y1683*AE1683+Z1683*AF1686+AA1683*AE1686)</f>
        <v>-6.1202236778368935</v>
      </c>
      <c r="AL1683" s="8"/>
      <c r="AM1683" s="25">
        <f t="shared" ref="AM1683" si="16840">COS($AO$8*$B1683)</f>
        <v>-0.92322697174324497</v>
      </c>
      <c r="AN1683" s="26">
        <v>0</v>
      </c>
      <c r="AO1683" s="10">
        <v>0</v>
      </c>
      <c r="AP1683" s="85">
        <f t="shared" ref="AP1683" si="16841">$AN$8*SIN($B1683*$AO$8)</f>
        <v>1.152765209317222</v>
      </c>
      <c r="AR1683" s="21">
        <f t="shared" ref="AR1683" si="16842">AH1683*AM1683+AJ1683*AM1686-AI1683*AN1683-AK1683*AN1686</f>
        <v>-10.96759596742687</v>
      </c>
      <c r="AS1683" s="24">
        <f t="shared" ref="AS1683" si="16843">(AH1683*AN1683+AI1683*AM1683+AJ1683*AN1686+AK1683*AM1686)</f>
        <v>0</v>
      </c>
      <c r="AT1683" s="22">
        <f t="shared" ref="AT1683" si="16844">AH1683*AO1683+AJ1683*AO1686-AI1683*AP1683-AK1683*AP1686</f>
        <v>0</v>
      </c>
      <c r="AU1683" s="23">
        <f t="shared" ref="AU1683" si="16845">(AH1683*AP1683+AI1683*AO1683+AJ1683*AP1686+AK1683*AO1686)</f>
        <v>20.323590312255995</v>
      </c>
      <c r="AV1683" s="8"/>
      <c r="AW1683" s="21">
        <v>1</v>
      </c>
      <c r="AX1683" s="24">
        <v>0</v>
      </c>
      <c r="AY1683" s="22">
        <v>0</v>
      </c>
      <c r="AZ1683" s="23">
        <v>0</v>
      </c>
      <c r="BB1683" s="21">
        <f t="shared" ref="BB1683" si="16846">AR1683*AW1683+AT1683*AW1686-AS1683*AX1683-AU1683*AX1686</f>
        <v>-30.635154587296142</v>
      </c>
      <c r="BC1683" s="24">
        <f t="shared" ref="BC1683" si="16847">(AR1683*AX1683+AS1683*AW1683+AT1683*AX1686+AU1683*AW1686)</f>
        <v>0</v>
      </c>
      <c r="BD1683" s="22">
        <f t="shared" ref="BD1683" si="16848">AR1683*AY1683+AT1683*AY1686-AS1683*AZ1683-AU1683*AZ1686</f>
        <v>0</v>
      </c>
      <c r="BE1683" s="23">
        <f t="shared" ref="BE1683" si="16849">(AR1683*AZ1683+AS1683*AY1683+AT1683*AZ1686+AU1683*AY1686)</f>
        <v>20.323590312255995</v>
      </c>
      <c r="BF1683" s="8"/>
      <c r="BG1683" s="25">
        <f t="shared" ref="BG1683" si="16850">COS($BI$8*$B1683)</f>
        <v>-3.4460370179181855E-3</v>
      </c>
      <c r="BH1683" s="26">
        <v>0</v>
      </c>
      <c r="BI1683" s="10">
        <v>0</v>
      </c>
      <c r="BJ1683" s="85">
        <f t="shared" ref="BJ1683" si="16851">$BH$8*SIN($B1683*$BI$8)</f>
        <v>2.9999821871904242</v>
      </c>
      <c r="BL1683" s="21">
        <f t="shared" ref="BL1683" si="16852">BB1683*BG1683+BD1683*BG1686-BC1683*BH1683-BE1683*BH1686</f>
        <v>-6.6689200028562929</v>
      </c>
      <c r="BM1683" s="24">
        <f t="shared" ref="BM1683" si="16853">(BB1683*BH1683+BC1683*BG1683+BD1683*BH1686+BE1683*BG1686)</f>
        <v>0</v>
      </c>
      <c r="BN1683" s="22">
        <f t="shared" ref="BN1683" si="16854">BB1683*BI1683+BD1683*BI1686-BC1683*BJ1683-BE1683*BJ1686</f>
        <v>0</v>
      </c>
      <c r="BO1683" s="23">
        <f t="shared" ref="BO1683" si="16855">(BB1683*BJ1683+BC1683*BI1683+BD1683*BJ1686+BE1683*BI1686)</f>
        <v>-91.974953908266471</v>
      </c>
      <c r="BQ1683" s="27">
        <f t="shared" ref="BQ1683" si="16856">20*LOG((2*$BL$8)/(($BL$8*BL1683+BN1683+$BL$8*BL1686+BN1686)^2+($BL$8*BM1683+BO1683+$BL$8*BM1686+BO1686)^2)^0.5)</f>
        <v>-33.299359104416681</v>
      </c>
      <c r="BS1683" s="64">
        <f t="shared" ref="BS1683" si="16857">((BL1683^2+BM1683^2)/(BL1686^2+BM1686^2))^0.5</f>
        <v>14.105284136855069</v>
      </c>
      <c r="BT1683" s="4"/>
      <c r="BU1683" s="28"/>
      <c r="BV1683" s="28"/>
      <c r="BW1683" s="28"/>
      <c r="BX1683" s="28"/>
    </row>
    <row r="1684" spans="2:76" ht="18.649999999999999" customHeight="1" thickBot="1">
      <c r="D1684" s="25"/>
      <c r="E1684" s="10"/>
      <c r="F1684" s="10"/>
      <c r="G1684" s="31"/>
      <c r="I1684" s="29"/>
      <c r="L1684" s="30"/>
      <c r="N1684" s="29"/>
      <c r="Q1684" s="30"/>
      <c r="S1684" s="29"/>
      <c r="V1684" s="30"/>
      <c r="X1684" s="29"/>
      <c r="AA1684" s="30"/>
      <c r="AC1684" s="29"/>
      <c r="AF1684" s="30"/>
      <c r="AH1684" s="29"/>
      <c r="AK1684" s="30"/>
      <c r="AM1684" s="29"/>
      <c r="AP1684" s="30"/>
      <c r="AR1684" s="29"/>
      <c r="AU1684" s="30"/>
      <c r="AW1684" s="29"/>
      <c r="AZ1684" s="30"/>
      <c r="BB1684" s="29"/>
      <c r="BE1684" s="30"/>
      <c r="BG1684" s="29"/>
      <c r="BJ1684" s="30"/>
      <c r="BL1684" s="29"/>
      <c r="BO1684" s="30"/>
      <c r="BS1684" s="65"/>
      <c r="BT1684" s="65"/>
      <c r="BU1684" s="28"/>
      <c r="BV1684" s="28"/>
      <c r="BW1684" s="28"/>
      <c r="BX1684" s="28"/>
    </row>
    <row r="1685" spans="2:76" ht="18.649999999999999" customHeight="1" thickBot="1">
      <c r="D1685" s="254" t="s">
        <v>24</v>
      </c>
      <c r="E1685" s="255"/>
      <c r="F1685" s="256" t="s">
        <v>25</v>
      </c>
      <c r="G1685" s="257"/>
      <c r="H1685" s="123"/>
      <c r="I1685" s="242" t="s">
        <v>4</v>
      </c>
      <c r="J1685" s="243"/>
      <c r="K1685" s="244" t="s">
        <v>5</v>
      </c>
      <c r="L1685" s="245"/>
      <c r="M1685" s="123"/>
      <c r="N1685" s="242" t="s">
        <v>6</v>
      </c>
      <c r="O1685" s="243"/>
      <c r="P1685" s="244" t="s">
        <v>7</v>
      </c>
      <c r="Q1685" s="245"/>
      <c r="R1685" s="123"/>
      <c r="S1685" s="242" t="s">
        <v>34</v>
      </c>
      <c r="T1685" s="243"/>
      <c r="U1685" s="244" t="s">
        <v>35</v>
      </c>
      <c r="V1685" s="245"/>
      <c r="W1685" s="123"/>
      <c r="X1685" s="242" t="s">
        <v>47</v>
      </c>
      <c r="Y1685" s="243"/>
      <c r="Z1685" s="244" t="s">
        <v>48</v>
      </c>
      <c r="AA1685" s="245"/>
      <c r="AB1685" s="127"/>
      <c r="AC1685" s="242" t="s">
        <v>63</v>
      </c>
      <c r="AD1685" s="243"/>
      <c r="AE1685" s="244" t="s">
        <v>8</v>
      </c>
      <c r="AF1685" s="245"/>
      <c r="AG1685" s="123"/>
      <c r="AH1685" s="242" t="s">
        <v>78</v>
      </c>
      <c r="AI1685" s="243"/>
      <c r="AJ1685" s="244" t="s">
        <v>79</v>
      </c>
      <c r="AK1685" s="245"/>
      <c r="AL1685" s="127"/>
      <c r="AM1685" s="242" t="s">
        <v>67</v>
      </c>
      <c r="AN1685" s="243"/>
      <c r="AO1685" s="244" t="s">
        <v>66</v>
      </c>
      <c r="AP1685" s="245"/>
      <c r="AQ1685" s="123"/>
      <c r="AR1685" s="242" t="s">
        <v>83</v>
      </c>
      <c r="AS1685" s="243"/>
      <c r="AT1685" s="244" t="s">
        <v>82</v>
      </c>
      <c r="AU1685" s="245"/>
      <c r="AV1685" s="127"/>
      <c r="AW1685" s="242" t="s">
        <v>71</v>
      </c>
      <c r="AX1685" s="243"/>
      <c r="AY1685" s="244" t="s">
        <v>70</v>
      </c>
      <c r="AZ1685" s="245"/>
      <c r="BA1685" s="123"/>
      <c r="BB1685" s="124" t="s">
        <v>87</v>
      </c>
      <c r="BC1685" s="125"/>
      <c r="BD1685" s="122" t="s">
        <v>86</v>
      </c>
      <c r="BE1685" s="126"/>
      <c r="BF1685" s="127"/>
      <c r="BG1685" s="242" t="s">
        <v>74</v>
      </c>
      <c r="BH1685" s="243"/>
      <c r="BI1685" s="244" t="s">
        <v>75</v>
      </c>
      <c r="BJ1685" s="245"/>
      <c r="BK1685" s="123"/>
      <c r="BL1685" s="242" t="s">
        <v>91</v>
      </c>
      <c r="BM1685" s="243"/>
      <c r="BN1685" s="244" t="s">
        <v>90</v>
      </c>
      <c r="BO1685" s="245"/>
      <c r="BP1685" s="123"/>
      <c r="BQ1685" s="35" t="s">
        <v>166</v>
      </c>
      <c r="BS1685" s="66" t="s">
        <v>121</v>
      </c>
      <c r="BT1685" s="65"/>
      <c r="BU1685" s="28"/>
      <c r="BV1685" s="28"/>
      <c r="BW1685" s="28"/>
      <c r="BX1685" s="28"/>
    </row>
    <row r="1686" spans="2:76" ht="18.649999999999999" customHeight="1" thickTop="1" thickBot="1">
      <c r="D1686" s="15">
        <v>0</v>
      </c>
      <c r="E1686" s="145">
        <f t="shared" ref="E1686" si="16858">(1/$E$8)*SIN($B1683*$F$8)</f>
        <v>0.33333141214408679</v>
      </c>
      <c r="F1686" s="15">
        <f t="shared" ref="F1686" si="16859">COS($F$8*$B1683)</f>
        <v>-3.3951586502474779E-3</v>
      </c>
      <c r="G1686" s="37">
        <v>0</v>
      </c>
      <c r="I1686" s="21">
        <v>0</v>
      </c>
      <c r="J1686" s="24">
        <f t="shared" ref="J1686" si="16860">(TAN($K$8*$B1683))/$J$8</f>
        <v>0.96772067915622628</v>
      </c>
      <c r="K1686" s="22">
        <v>1</v>
      </c>
      <c r="L1686" s="23">
        <v>0</v>
      </c>
      <c r="N1686" s="21">
        <f t="shared" ref="N1686" si="16861">D1686*I1683+F1686*I1686-E1686*J1683-G1686*J1686</f>
        <v>0</v>
      </c>
      <c r="O1686" s="24">
        <f t="shared" ref="O1686" si="16862">(D1686*J1683+E1686*I1683+F1686*J1686+G1686*I1686)</f>
        <v>0.33004584690922617</v>
      </c>
      <c r="P1686" s="22">
        <f t="shared" ref="P1686" si="16863">D1686*K1683+F1686*K1686-E1686*L1683-G1686*L1686</f>
        <v>-3.3951586502474779E-3</v>
      </c>
      <c r="Q1686" s="23">
        <f t="shared" ref="Q1686" si="16864">(D1686*L1683+E1686*K1683+F1686*L1686+G1686*K1686)</f>
        <v>0</v>
      </c>
      <c r="S1686" s="15">
        <v>0</v>
      </c>
      <c r="T1686" s="145">
        <f t="shared" ref="T1686" si="16865">(1/$T$8)*SIN($B1683*$U$8)</f>
        <v>0.12808502325746912</v>
      </c>
      <c r="U1686" s="15">
        <f t="shared" ref="U1686" si="16866">COS($U$8*$B1683)</f>
        <v>-0.92322697174324497</v>
      </c>
      <c r="V1686" s="37">
        <v>0</v>
      </c>
      <c r="X1686" s="21">
        <f t="shared" ref="X1686" si="16867">N1686*S1683+P1686*S1686-O1686*T1683-Q1686*T1686</f>
        <v>0</v>
      </c>
      <c r="Y1686" s="24">
        <f t="shared" ref="Y1686" si="16868">(N1686*T1683+O1686*S1683+P1686*T1686+Q1686*S1686)</f>
        <v>-0.30514209675311926</v>
      </c>
      <c r="Z1686" s="22">
        <f t="shared" ref="Z1686" si="16869">N1686*U1683+P1686*U1686-O1686*V1683-Q1686*V1686</f>
        <v>-0.37733086775733804</v>
      </c>
      <c r="AA1686" s="23">
        <f t="shared" ref="AA1686" si="16870">(N1686*V1683+O1686*U1683+P1686*V1686+Q1686*U1686)</f>
        <v>0</v>
      </c>
      <c r="AB1686" s="8"/>
      <c r="AC1686" s="21">
        <v>0</v>
      </c>
      <c r="AD1686" s="24">
        <f t="shared" ref="AD1686" si="16871">(TAN($AE$8*$B1683))/$AD$8</f>
        <v>1.7041181505476428</v>
      </c>
      <c r="AE1686" s="22">
        <v>1</v>
      </c>
      <c r="AF1686" s="23">
        <v>0</v>
      </c>
      <c r="AH1686" s="21">
        <f t="shared" ref="AH1686" si="16872">X1686*AC1683+Z1686*AC1686-Y1686*AD1683-AA1686*AD1686</f>
        <v>0</v>
      </c>
      <c r="AI1686" s="24">
        <f t="shared" ref="AI1686" si="16873">(X1686*AD1683+Y1686*AC1683+Z1686*AD1686+AA1686*AC1686)</f>
        <v>-0.94815847726029134</v>
      </c>
      <c r="AJ1686" s="22">
        <f t="shared" ref="AJ1686" si="16874">X1686*AE1683+Z1686*AE1686-Y1686*AF1683-AA1686*AF1686</f>
        <v>-0.37733086775733804</v>
      </c>
      <c r="AK1686" s="23">
        <f t="shared" ref="AK1686" si="16875">(X1686*AF1683+Y1686*AE1683+Z1686*AF1686+AA1686*AE1686)</f>
        <v>0</v>
      </c>
      <c r="AL1686" s="8"/>
      <c r="AM1686" s="15">
        <v>0</v>
      </c>
      <c r="AN1686" s="85">
        <f t="shared" ref="AN1686" si="16876">(1/$AN$8)*SIN($B1683*$AO$8)</f>
        <v>0.12808502325746912</v>
      </c>
      <c r="AO1686" s="25">
        <f t="shared" ref="AO1686" si="16877">COS($AO$8*$B1683)</f>
        <v>-0.92322697174324497</v>
      </c>
      <c r="AP1686" s="37">
        <v>0</v>
      </c>
      <c r="AR1686" s="21">
        <f t="shared" ref="AR1686" si="16878">AH1686*AM1683+AJ1686*AM1686-AI1686*AN1683-AK1686*AN1686</f>
        <v>0</v>
      </c>
      <c r="AS1686" s="24">
        <f t="shared" ref="AS1686" si="16879">(AH1686*AN1683+AI1686*AM1683+AJ1686*AN1686+AK1686*AM1686)</f>
        <v>0.8270350467212455</v>
      </c>
      <c r="AT1686" s="22">
        <f t="shared" ref="AT1686" si="16880">AH1686*AO1683+AJ1686*AO1686-AI1686*AP1683-AK1686*AP1686</f>
        <v>1.4413661398897162</v>
      </c>
      <c r="AU1686" s="23">
        <f t="shared" ref="AU1686" si="16881">(AH1686*AP1683+AI1686*AO1683+AJ1686*AP1686+AK1686*AO1686)</f>
        <v>0</v>
      </c>
      <c r="AV1686" s="8"/>
      <c r="AW1686" s="21">
        <v>0</v>
      </c>
      <c r="AX1686" s="24">
        <f t="shared" ref="AX1686" si="16882">(TAN($AY$8*$B1683))/$AX$8</f>
        <v>0.96772067915622628</v>
      </c>
      <c r="AY1686" s="22">
        <v>1</v>
      </c>
      <c r="AZ1686" s="23">
        <v>0</v>
      </c>
      <c r="BB1686" s="21">
        <f t="shared" ref="BB1686" si="16883">AR1686*AW1683+AT1686*AW1686-AS1686*AX1683-AU1686*AX1686</f>
        <v>0</v>
      </c>
      <c r="BC1686" s="24">
        <f t="shared" ref="BC1686" si="16884">(AR1686*AX1683+AS1686*AW1683+AT1686*AX1686+AU1686*AW1686)</f>
        <v>2.2218748665281098</v>
      </c>
      <c r="BD1686" s="22">
        <f t="shared" ref="BD1686" si="16885">AR1686*AY1683+AT1686*AY1686-AS1686*AZ1683-AU1686*AZ1686</f>
        <v>1.4413661398897162</v>
      </c>
      <c r="BE1686" s="23">
        <f t="shared" ref="BE1686" si="16886">(AR1686*AZ1683+AS1686*AY1683+AT1686*AZ1686+AU1686*AY1686)</f>
        <v>0</v>
      </c>
      <c r="BF1686" s="8"/>
      <c r="BG1686" s="15">
        <v>0</v>
      </c>
      <c r="BH1686" s="85">
        <f t="shared" ref="BH1686" si="16887">(1/$BH$8)*SIN($B1683*$BI$8)</f>
        <v>0.33333135413226933</v>
      </c>
      <c r="BI1686" s="25">
        <f t="shared" ref="BI1686" si="16888">COS($BI$8*$B1683)</f>
        <v>-3.4460370179181855E-3</v>
      </c>
      <c r="BJ1686" s="37">
        <v>0</v>
      </c>
      <c r="BL1686" s="21">
        <f t="shared" ref="BL1686" si="16889">BB1686*BG1683+BD1686*BG1686-BC1686*BH1683-BE1686*BH1686</f>
        <v>0</v>
      </c>
      <c r="BM1686" s="24">
        <f t="shared" ref="BM1686" si="16890">(BB1686*BH1683+BC1686*BG1683+BD1686*BH1686+BE1686*BG1686)</f>
        <v>0.47279586417060315</v>
      </c>
      <c r="BN1686" s="22">
        <f t="shared" ref="BN1686" si="16891">BB1686*BI1683+BD1686*BI1686-BC1686*BJ1683-BE1686*BJ1686</f>
        <v>-6.6705520228248645</v>
      </c>
      <c r="BO1686" s="23">
        <f t="shared" ref="BO1686" si="16892">(BB1686*BJ1683+BC1686*BI1683+BD1686*BJ1686+BE1686*BI1686)</f>
        <v>0</v>
      </c>
      <c r="BQ1686" s="38">
        <f t="shared" ref="BQ1686" si="16893">(180/PI())*ATAN(-1*(($BL$8*BM1683+BO1683+$BL$8*BM1686+BO1686)/($BL$8*BL1683+BN1683+$BL$8*BL1686+BN1686)))</f>
        <v>-81.705670961111366</v>
      </c>
      <c r="BS1686" s="67">
        <f t="shared" ref="BS1686" si="16894">20*LOG(((($BL$8*BL1683+BN1683-$BL$8*BL1686-BN1686)^2+($BL$8*BM1683+BO1683-$BL$8*BM1686-BO1686)^2)/(($BL$8*BL1683+BN1683+$BL$8*BL1686+BN1686)^2+($BL$8*BM1683+BO1683+$BL$8*BM1686+BO1686)^2))^0.5)</f>
        <v>-2.0321230549256212E-3</v>
      </c>
      <c r="BT1686" s="65"/>
      <c r="BU1686" s="28"/>
      <c r="BV1686" s="28"/>
      <c r="BW1686" s="28"/>
      <c r="BX1686" s="28"/>
    </row>
    <row r="1687" spans="2:76" ht="18.649999999999999" customHeight="1">
      <c r="BS1687" s="32"/>
    </row>
    <row r="1688" spans="2:76" ht="18.649999999999999" customHeight="1" thickBot="1">
      <c r="D1688" s="8"/>
      <c r="E1688" s="8" t="s">
        <v>93</v>
      </c>
      <c r="F1688" s="8"/>
      <c r="G1688" s="8"/>
      <c r="H1688" s="8"/>
      <c r="I1688" s="8"/>
      <c r="J1688" s="8" t="s">
        <v>94</v>
      </c>
      <c r="K1688" s="8"/>
      <c r="L1688" s="8"/>
      <c r="M1688" s="8"/>
      <c r="N1688" s="8"/>
      <c r="O1688" s="8" t="s">
        <v>95</v>
      </c>
      <c r="P1688" s="8"/>
      <c r="Q1688" s="8"/>
      <c r="R1688" s="8"/>
      <c r="S1688" s="8"/>
      <c r="T1688" s="8" t="s">
        <v>96</v>
      </c>
      <c r="U1688" s="8"/>
      <c r="V1688" s="8"/>
      <c r="W1688" s="8"/>
      <c r="X1688" s="8"/>
      <c r="Y1688" s="8" t="s">
        <v>97</v>
      </c>
      <c r="Z1688" s="8"/>
      <c r="AA1688" s="8"/>
      <c r="AB1688" s="8"/>
      <c r="AC1688" s="8"/>
      <c r="AD1688" s="8" t="s">
        <v>98</v>
      </c>
      <c r="AE1688" s="8"/>
      <c r="AF1688" s="8"/>
      <c r="AG1688" s="8"/>
      <c r="AH1688" s="8"/>
      <c r="AI1688" s="8" t="s">
        <v>99</v>
      </c>
      <c r="AJ1688" s="8"/>
      <c r="AK1688" s="8"/>
      <c r="AL1688" s="8"/>
      <c r="AM1688" s="8"/>
      <c r="AN1688" s="8" t="s">
        <v>96</v>
      </c>
      <c r="AO1688" s="8"/>
      <c r="AP1688" s="8"/>
      <c r="AQ1688" s="8"/>
      <c r="AR1688" s="8"/>
      <c r="AS1688" s="8" t="s">
        <v>100</v>
      </c>
      <c r="AT1688" s="8"/>
      <c r="AU1688" s="8"/>
      <c r="AV1688" s="8"/>
      <c r="AW1688" s="8"/>
      <c r="AX1688" s="8" t="s">
        <v>94</v>
      </c>
      <c r="AY1688" s="8"/>
      <c r="AZ1688" s="8"/>
      <c r="BA1688" s="8"/>
      <c r="BB1688" s="8"/>
      <c r="BC1688" s="8" t="s">
        <v>101</v>
      </c>
      <c r="BD1688" s="8"/>
      <c r="BE1688" s="8"/>
      <c r="BF1688" s="8"/>
      <c r="BG1688" s="8"/>
      <c r="BH1688" s="8" t="s">
        <v>96</v>
      </c>
      <c r="BI1688" s="8"/>
      <c r="BJ1688" s="8"/>
      <c r="BK1688" s="8"/>
      <c r="BL1688" s="8"/>
      <c r="BM1688" s="8" t="s">
        <v>102</v>
      </c>
      <c r="BN1688" s="8"/>
      <c r="BO1688" s="8"/>
      <c r="BP1688" s="8"/>
    </row>
    <row r="1689" spans="2:76" ht="18.649999999999999" customHeight="1" thickBot="1">
      <c r="B1689" s="16"/>
      <c r="D1689" s="250" t="s">
        <v>22</v>
      </c>
      <c r="E1689" s="251"/>
      <c r="F1689" s="252" t="s">
        <v>23</v>
      </c>
      <c r="G1689" s="253"/>
      <c r="H1689" s="123"/>
      <c r="I1689" s="242" t="s">
        <v>1</v>
      </c>
      <c r="J1689" s="243"/>
      <c r="K1689" s="244" t="s">
        <v>2</v>
      </c>
      <c r="L1689" s="245"/>
      <c r="M1689" s="123"/>
      <c r="N1689" s="242" t="s">
        <v>43</v>
      </c>
      <c r="O1689" s="243"/>
      <c r="P1689" s="244" t="s">
        <v>44</v>
      </c>
      <c r="Q1689" s="245"/>
      <c r="R1689" s="123"/>
      <c r="S1689" s="242" t="s">
        <v>32</v>
      </c>
      <c r="T1689" s="243"/>
      <c r="U1689" s="244" t="s">
        <v>33</v>
      </c>
      <c r="V1689" s="245"/>
      <c r="W1689" s="123"/>
      <c r="X1689" s="242" t="s">
        <v>45</v>
      </c>
      <c r="Y1689" s="243"/>
      <c r="Z1689" s="244" t="s">
        <v>46</v>
      </c>
      <c r="AA1689" s="245"/>
      <c r="AB1689" s="127"/>
      <c r="AC1689" s="242" t="s">
        <v>62</v>
      </c>
      <c r="AD1689" s="243"/>
      <c r="AE1689" s="244" t="s">
        <v>3</v>
      </c>
      <c r="AF1689" s="245"/>
      <c r="AG1689" s="123"/>
      <c r="AH1689" s="242" t="s">
        <v>76</v>
      </c>
      <c r="AI1689" s="243"/>
      <c r="AJ1689" s="244" t="s">
        <v>77</v>
      </c>
      <c r="AK1689" s="245"/>
      <c r="AL1689" s="127"/>
      <c r="AM1689" s="242" t="s">
        <v>64</v>
      </c>
      <c r="AN1689" s="243"/>
      <c r="AO1689" s="244" t="s">
        <v>65</v>
      </c>
      <c r="AP1689" s="245"/>
      <c r="AQ1689" s="123"/>
      <c r="AR1689" s="242" t="s">
        <v>80</v>
      </c>
      <c r="AS1689" s="243"/>
      <c r="AT1689" s="244" t="s">
        <v>81</v>
      </c>
      <c r="AU1689" s="245"/>
      <c r="AV1689" s="127"/>
      <c r="AW1689" s="242" t="s">
        <v>68</v>
      </c>
      <c r="AX1689" s="243"/>
      <c r="AY1689" s="244" t="s">
        <v>69</v>
      </c>
      <c r="AZ1689" s="245"/>
      <c r="BA1689" s="123"/>
      <c r="BB1689" s="246" t="s">
        <v>84</v>
      </c>
      <c r="BC1689" s="247"/>
      <c r="BD1689" s="248" t="s">
        <v>85</v>
      </c>
      <c r="BE1689" s="249"/>
      <c r="BF1689" s="127"/>
      <c r="BG1689" s="242" t="s">
        <v>72</v>
      </c>
      <c r="BH1689" s="243"/>
      <c r="BI1689" s="244" t="s">
        <v>73</v>
      </c>
      <c r="BJ1689" s="245"/>
      <c r="BK1689" s="123"/>
      <c r="BL1689" s="242" t="s">
        <v>88</v>
      </c>
      <c r="BM1689" s="243"/>
      <c r="BN1689" s="244" t="s">
        <v>89</v>
      </c>
      <c r="BO1689" s="245"/>
      <c r="BP1689" s="123"/>
      <c r="BQ1689" s="19" t="s">
        <v>165</v>
      </c>
      <c r="BS1689" s="63" t="s">
        <v>120</v>
      </c>
      <c r="BT1689" s="4"/>
      <c r="BU1689" s="28"/>
      <c r="BV1689" s="28"/>
      <c r="BW1689" s="28"/>
      <c r="BX1689" s="28"/>
    </row>
    <row r="1690" spans="2:76" ht="18.649999999999999" customHeight="1" thickTop="1" thickBot="1">
      <c r="B1690" s="39">
        <v>4.76</v>
      </c>
      <c r="D1690" s="25">
        <f t="shared" ref="D1690" si="16895">COS($F$8*$B1690)</f>
        <v>-1.0037154828002036E-2</v>
      </c>
      <c r="E1690" s="26">
        <v>0</v>
      </c>
      <c r="F1690" s="10">
        <v>0</v>
      </c>
      <c r="G1690" s="85">
        <f t="shared" ref="G1690" si="16896">$E$8*SIN($B1690*$F$8)</f>
        <v>2.9998488794782028</v>
      </c>
      <c r="I1690" s="21">
        <v>1</v>
      </c>
      <c r="J1690" s="24">
        <v>0</v>
      </c>
      <c r="K1690" s="22">
        <v>0</v>
      </c>
      <c r="L1690" s="23">
        <v>0</v>
      </c>
      <c r="N1690" s="21">
        <f t="shared" ref="N1690" si="16897">D1690*I1690+F1690*I1693-E1690*J1690-G1690*J1693</f>
        <v>-3.0127067727823258</v>
      </c>
      <c r="O1690" s="24">
        <f t="shared" ref="O1690" si="16898">(D1690*J1690+E1690*I1690+F1690*J1693+G1690*I1693)</f>
        <v>0</v>
      </c>
      <c r="P1690" s="22">
        <f t="shared" ref="P1690" si="16899">D1690*K1690+F1690*K1693-E1690*L1690-G1690*L1693</f>
        <v>0</v>
      </c>
      <c r="Q1690" s="23">
        <f t="shared" ref="Q1690" si="16900">(D1690*L1690+E1690*K1690+F1690*L1693+G1690*K1693)</f>
        <v>2.9998488794782028</v>
      </c>
      <c r="S1690" s="25">
        <f t="shared" ref="S1690" si="16901">COS($U$8*$B1690)</f>
        <v>-0.92761895161908292</v>
      </c>
      <c r="T1690" s="26">
        <v>0</v>
      </c>
      <c r="U1690" s="10">
        <v>0</v>
      </c>
      <c r="V1690" s="85">
        <f t="shared" ref="V1690" si="16902">$T$8*SIN($B1690*$U$8)</f>
        <v>1.120583653893819</v>
      </c>
      <c r="X1690" s="21">
        <f t="shared" ref="X1690" si="16903">N1690*S1690+P1690*S1693-O1690*T1690-Q1690*T1693</f>
        <v>2.4211348293823893</v>
      </c>
      <c r="Y1690" s="24">
        <f t="shared" ref="Y1690" si="16904">(N1690*T1690+O1690*S1690+P1690*T1693+Q1690*S1693)</f>
        <v>0</v>
      </c>
      <c r="Z1690" s="22">
        <f t="shared" ref="Z1690" si="16905">N1690*U1690+P1690*U1693-O1690*V1690-Q1690*V1693</f>
        <v>0</v>
      </c>
      <c r="AA1690" s="23">
        <f t="shared" ref="AA1690" si="16906">(N1690*V1690+O1690*U1690+P1690*V1693+Q1690*U1693)</f>
        <v>-6.1587066361523251</v>
      </c>
      <c r="AB1690" s="8"/>
      <c r="AC1690" s="21">
        <v>1</v>
      </c>
      <c r="AD1690" s="24">
        <v>0</v>
      </c>
      <c r="AE1690" s="22">
        <v>0</v>
      </c>
      <c r="AF1690" s="23">
        <v>0</v>
      </c>
      <c r="AH1690" s="21">
        <f t="shared" ref="AH1690" si="16907">X1690*AC1690+Z1690*AC1693-Y1690*AD1690-AA1690*AD1693</f>
        <v>13.28489813695148</v>
      </c>
      <c r="AI1690" s="24">
        <f t="shared" ref="AI1690" si="16908">(X1690*AD1690+Y1690*AC1690+Z1690*AD1693+AA1690*AC1693)</f>
        <v>0</v>
      </c>
      <c r="AJ1690" s="22">
        <f t="shared" ref="AJ1690" si="16909">X1690*AE1690+Z1690*AE1693-Y1690*AF1690-AA1690*AF1693</f>
        <v>0</v>
      </c>
      <c r="AK1690" s="23">
        <f t="shared" ref="AK1690" si="16910">(X1690*AF1690+Y1690*AE1690+Z1690*AF1693+AA1690*AE1693)</f>
        <v>-6.1587066361523251</v>
      </c>
      <c r="AL1690" s="8"/>
      <c r="AM1690" s="25">
        <f t="shared" ref="AM1690" si="16911">COS($AO$8*$B1690)</f>
        <v>-0.92761895161908292</v>
      </c>
      <c r="AN1690" s="26">
        <v>0</v>
      </c>
      <c r="AO1690" s="10">
        <v>0</v>
      </c>
      <c r="AP1690" s="85">
        <f t="shared" ref="AP1690" si="16912">$AN$8*SIN($B1690*$AO$8)</f>
        <v>1.120583653893819</v>
      </c>
      <c r="AR1690" s="21">
        <f t="shared" ref="AR1690" si="16913">AH1690*AM1690+AJ1690*AM1693-AI1690*AN1690-AK1690*AN1693</f>
        <v>-11.556507061543051</v>
      </c>
      <c r="AS1690" s="24">
        <f t="shared" ref="AS1690" si="16914">(AH1690*AN1690+AI1690*AM1690+AJ1690*AN1693+AK1690*AM1693)</f>
        <v>0</v>
      </c>
      <c r="AT1690" s="22">
        <f t="shared" ref="AT1690" si="16915">AH1690*AO1690+AJ1690*AO1693-AI1690*AP1690-AK1690*AP1693</f>
        <v>0</v>
      </c>
      <c r="AU1690" s="23">
        <f t="shared" ref="AU1690" si="16916">(AH1690*AP1690+AI1690*AO1690+AJ1690*AP1693+AK1690*AO1693)</f>
        <v>20.599772689069386</v>
      </c>
      <c r="AV1690" s="8"/>
      <c r="AW1690" s="21">
        <v>1</v>
      </c>
      <c r="AX1690" s="24">
        <v>0</v>
      </c>
      <c r="AY1690" s="22">
        <v>0</v>
      </c>
      <c r="AZ1690" s="23">
        <v>0</v>
      </c>
      <c r="BB1690" s="21">
        <f t="shared" ref="BB1690" si="16917">AR1690*AW1690+AT1690*AW1693-AS1690*AX1690-AU1690*AX1693</f>
        <v>-32.175649583479988</v>
      </c>
      <c r="BC1690" s="24">
        <f t="shared" ref="BC1690" si="16918">(AR1690*AX1690+AS1690*AW1690+AT1690*AX1693+AU1690*AW1693)</f>
        <v>0</v>
      </c>
      <c r="BD1690" s="22">
        <f t="shared" ref="BD1690" si="16919">AR1690*AY1690+AT1690*AY1693-AS1690*AZ1690-AU1690*AZ1693</f>
        <v>0</v>
      </c>
      <c r="BE1690" s="23">
        <f t="shared" ref="BE1690" si="16920">(AR1690*AZ1690+AS1690*AY1690+AT1690*AZ1693+AU1690*AY1693)</f>
        <v>20.599772689069386</v>
      </c>
      <c r="BF1690" s="8"/>
      <c r="BG1690" s="25">
        <f t="shared" ref="BG1690" si="16921">COS($BI$8*$B1690)</f>
        <v>-1.008824558437048E-2</v>
      </c>
      <c r="BH1690" s="26">
        <v>0</v>
      </c>
      <c r="BI1690" s="10">
        <v>0</v>
      </c>
      <c r="BJ1690" s="85">
        <f t="shared" ref="BJ1690" si="16922">$BH$8*SIN($B1690*$BI$8)</f>
        <v>2.9998473370672158</v>
      </c>
      <c r="BL1690" s="21">
        <f t="shared" ref="BL1690" si="16923">BB1690*BG1690+BD1690*BG1693-BC1690*BH1690-BE1690*BH1693</f>
        <v>-6.5416456168868455</v>
      </c>
      <c r="BM1690" s="24">
        <f t="shared" ref="BM1690" si="16924">(BB1690*BH1690+BC1690*BG1690+BD1690*BH1693+BE1690*BG1693)</f>
        <v>0</v>
      </c>
      <c r="BN1690" s="22">
        <f t="shared" ref="BN1690" si="16925">BB1690*BI1690+BD1690*BI1693-BC1690*BJ1690-BE1690*BJ1693</f>
        <v>0</v>
      </c>
      <c r="BO1690" s="23">
        <f t="shared" ref="BO1690" si="16926">(BB1690*BJ1690+BC1690*BI1690+BD1690*BJ1693+BE1690*BI1693)</f>
        <v>-96.729852287279854</v>
      </c>
      <c r="BQ1690" s="27">
        <f t="shared" ref="BQ1690" si="16927">20*LOG((2*$BL$8)/(($BL$8*BL1690+BN1690+$BL$8*BL1693+BN1693)^2+($BL$8*BM1690+BO1690+$BL$8*BM1693+BO1693)^2)^0.5)</f>
        <v>-33.73117130036561</v>
      </c>
      <c r="BS1690" s="64">
        <f t="shared" ref="BS1690" si="16928">((BL1690^2+BM1690^2)/(BL1693^2+BM1693^2))^0.5</f>
        <v>15.136525333461933</v>
      </c>
      <c r="BT1690" s="4"/>
      <c r="BU1690" s="28"/>
      <c r="BV1690" s="28"/>
      <c r="BW1690" s="28"/>
      <c r="BX1690" s="28"/>
    </row>
    <row r="1691" spans="2:76" ht="18.649999999999999" customHeight="1" thickBot="1">
      <c r="D1691" s="25"/>
      <c r="E1691" s="10"/>
      <c r="F1691" s="10"/>
      <c r="G1691" s="31"/>
      <c r="I1691" s="29"/>
      <c r="L1691" s="30"/>
      <c r="N1691" s="29"/>
      <c r="Q1691" s="30"/>
      <c r="S1691" s="29"/>
      <c r="V1691" s="30"/>
      <c r="X1691" s="29"/>
      <c r="AA1691" s="30"/>
      <c r="AC1691" s="29"/>
      <c r="AF1691" s="30"/>
      <c r="AH1691" s="29"/>
      <c r="AK1691" s="30"/>
      <c r="AM1691" s="29"/>
      <c r="AP1691" s="30"/>
      <c r="AR1691" s="29"/>
      <c r="AU1691" s="30"/>
      <c r="AW1691" s="29"/>
      <c r="AZ1691" s="30"/>
      <c r="BB1691" s="29"/>
      <c r="BE1691" s="30"/>
      <c r="BG1691" s="29"/>
      <c r="BJ1691" s="30"/>
      <c r="BL1691" s="29"/>
      <c r="BO1691" s="30"/>
      <c r="BS1691" s="65"/>
      <c r="BT1691" s="65"/>
      <c r="BU1691" s="28"/>
      <c r="BV1691" s="28"/>
      <c r="BW1691" s="28"/>
      <c r="BX1691" s="28"/>
    </row>
    <row r="1692" spans="2:76" ht="18.649999999999999" customHeight="1" thickBot="1">
      <c r="D1692" s="254" t="s">
        <v>24</v>
      </c>
      <c r="E1692" s="255"/>
      <c r="F1692" s="256" t="s">
        <v>25</v>
      </c>
      <c r="G1692" s="257"/>
      <c r="H1692" s="123"/>
      <c r="I1692" s="242" t="s">
        <v>4</v>
      </c>
      <c r="J1692" s="243"/>
      <c r="K1692" s="244" t="s">
        <v>5</v>
      </c>
      <c r="L1692" s="245"/>
      <c r="M1692" s="123"/>
      <c r="N1692" s="242" t="s">
        <v>6</v>
      </c>
      <c r="O1692" s="243"/>
      <c r="P1692" s="244" t="s">
        <v>7</v>
      </c>
      <c r="Q1692" s="245"/>
      <c r="R1692" s="123"/>
      <c r="S1692" s="242" t="s">
        <v>34</v>
      </c>
      <c r="T1692" s="243"/>
      <c r="U1692" s="244" t="s">
        <v>35</v>
      </c>
      <c r="V1692" s="245"/>
      <c r="W1692" s="123"/>
      <c r="X1692" s="242" t="s">
        <v>47</v>
      </c>
      <c r="Y1692" s="243"/>
      <c r="Z1692" s="244" t="s">
        <v>48</v>
      </c>
      <c r="AA1692" s="245"/>
      <c r="AB1692" s="127"/>
      <c r="AC1692" s="242" t="s">
        <v>63</v>
      </c>
      <c r="AD1692" s="243"/>
      <c r="AE1692" s="244" t="s">
        <v>8</v>
      </c>
      <c r="AF1692" s="245"/>
      <c r="AG1692" s="123"/>
      <c r="AH1692" s="242" t="s">
        <v>78</v>
      </c>
      <c r="AI1692" s="243"/>
      <c r="AJ1692" s="244" t="s">
        <v>79</v>
      </c>
      <c r="AK1692" s="245"/>
      <c r="AL1692" s="127"/>
      <c r="AM1692" s="242" t="s">
        <v>67</v>
      </c>
      <c r="AN1692" s="243"/>
      <c r="AO1692" s="244" t="s">
        <v>66</v>
      </c>
      <c r="AP1692" s="245"/>
      <c r="AQ1692" s="123"/>
      <c r="AR1692" s="242" t="s">
        <v>83</v>
      </c>
      <c r="AS1692" s="243"/>
      <c r="AT1692" s="244" t="s">
        <v>82</v>
      </c>
      <c r="AU1692" s="245"/>
      <c r="AV1692" s="127"/>
      <c r="AW1692" s="242" t="s">
        <v>71</v>
      </c>
      <c r="AX1692" s="243"/>
      <c r="AY1692" s="244" t="s">
        <v>70</v>
      </c>
      <c r="AZ1692" s="245"/>
      <c r="BA1692" s="123"/>
      <c r="BB1692" s="124" t="s">
        <v>87</v>
      </c>
      <c r="BC1692" s="125"/>
      <c r="BD1692" s="122" t="s">
        <v>86</v>
      </c>
      <c r="BE1692" s="126"/>
      <c r="BF1692" s="127"/>
      <c r="BG1692" s="242" t="s">
        <v>74</v>
      </c>
      <c r="BH1692" s="243"/>
      <c r="BI1692" s="244" t="s">
        <v>75</v>
      </c>
      <c r="BJ1692" s="245"/>
      <c r="BK1692" s="123"/>
      <c r="BL1692" s="242" t="s">
        <v>91</v>
      </c>
      <c r="BM1692" s="243"/>
      <c r="BN1692" s="244" t="s">
        <v>90</v>
      </c>
      <c r="BO1692" s="245"/>
      <c r="BP1692" s="123"/>
      <c r="BQ1692" s="35" t="s">
        <v>166</v>
      </c>
      <c r="BS1692" s="66" t="s">
        <v>121</v>
      </c>
      <c r="BT1692" s="65"/>
      <c r="BU1692" s="28"/>
      <c r="BV1692" s="28"/>
      <c r="BW1692" s="28"/>
      <c r="BX1692" s="28"/>
    </row>
    <row r="1693" spans="2:76" ht="18.649999999999999" customHeight="1" thickTop="1" thickBot="1">
      <c r="D1693" s="15">
        <v>0</v>
      </c>
      <c r="E1693" s="145">
        <f t="shared" ref="E1693" si="16929">(1/$E$8)*SIN($B1690*$F$8)</f>
        <v>0.33331654216424472</v>
      </c>
      <c r="F1693" s="15">
        <f t="shared" ref="F1693" si="16930">COS($F$8*$B1690)</f>
        <v>-1.0037154828002036E-2</v>
      </c>
      <c r="G1693" s="37">
        <v>0</v>
      </c>
      <c r="I1693" s="21">
        <v>0</v>
      </c>
      <c r="J1693" s="24">
        <f t="shared" ref="J1693" si="16931">(TAN($K$8*$B1690))/$J$8</f>
        <v>1.0009402935245897</v>
      </c>
      <c r="K1693" s="22">
        <v>1</v>
      </c>
      <c r="L1693" s="23">
        <v>0</v>
      </c>
      <c r="N1693" s="21">
        <f t="shared" ref="N1693" si="16932">D1693*I1690+F1693*I1693-E1693*J1690-G1693*J1693</f>
        <v>0</v>
      </c>
      <c r="O1693" s="24">
        <f t="shared" ref="O1693" si="16933">(D1693*J1690+E1693*I1690+F1693*J1693+G1693*I1693)</f>
        <v>0.32326994946455262</v>
      </c>
      <c r="P1693" s="22">
        <f t="shared" ref="P1693" si="16934">D1693*K1690+F1693*K1693-E1693*L1690-G1693*L1693</f>
        <v>-1.0037154828002036E-2</v>
      </c>
      <c r="Q1693" s="23">
        <f t="shared" ref="Q1693" si="16935">(D1693*L1690+E1693*K1690+F1693*L1693+G1693*K1693)</f>
        <v>0</v>
      </c>
      <c r="S1693" s="15">
        <v>0</v>
      </c>
      <c r="T1693" s="145">
        <f t="shared" ref="T1693" si="16936">(1/$T$8)*SIN($B1690*$U$8)</f>
        <v>0.124509294877091</v>
      </c>
      <c r="U1693" s="15">
        <f t="shared" ref="U1693" si="16937">COS($U$8*$B1690)</f>
        <v>-0.92761895161908292</v>
      </c>
      <c r="V1693" s="37">
        <v>0</v>
      </c>
      <c r="X1693" s="21">
        <f t="shared" ref="X1693" si="16938">N1693*S1690+P1693*S1693-O1693*T1690-Q1693*T1693</f>
        <v>0</v>
      </c>
      <c r="Y1693" s="24">
        <f t="shared" ref="Y1693" si="16939">(N1693*T1690+O1693*S1690+P1693*T1693+Q1693*S1693)</f>
        <v>-0.30112105068246892</v>
      </c>
      <c r="Z1693" s="22">
        <f t="shared" ref="Z1693" si="16940">N1693*U1690+P1693*U1693-O1693*V1690-Q1693*V1693</f>
        <v>-0.35294036612626895</v>
      </c>
      <c r="AA1693" s="23">
        <f t="shared" ref="AA1693" si="16941">(N1693*V1690+O1693*U1690+P1693*V1693+Q1693*U1693)</f>
        <v>0</v>
      </c>
      <c r="AB1693" s="8"/>
      <c r="AC1693" s="21">
        <v>0</v>
      </c>
      <c r="AD1693" s="24">
        <f t="shared" ref="AD1693" si="16942">(TAN($AE$8*$B1690))/$AD$8</f>
        <v>1.7639683052603179</v>
      </c>
      <c r="AE1693" s="22">
        <v>1</v>
      </c>
      <c r="AF1693" s="23">
        <v>0</v>
      </c>
      <c r="AH1693" s="21">
        <f t="shared" ref="AH1693" si="16943">X1693*AC1690+Z1693*AC1693-Y1693*AD1690-AA1693*AD1693</f>
        <v>0</v>
      </c>
      <c r="AI1693" s="24">
        <f t="shared" ref="AI1693" si="16944">(X1693*AD1690+Y1693*AC1690+Z1693*AD1693+AA1693*AC1693)</f>
        <v>-0.92369667017617973</v>
      </c>
      <c r="AJ1693" s="22">
        <f t="shared" ref="AJ1693" si="16945">X1693*AE1690+Z1693*AE1693-Y1693*AF1690-AA1693*AF1693</f>
        <v>-0.35294036612626895</v>
      </c>
      <c r="AK1693" s="23">
        <f t="shared" ref="AK1693" si="16946">(X1693*AF1690+Y1693*AE1690+Z1693*AF1693+AA1693*AE1693)</f>
        <v>0</v>
      </c>
      <c r="AL1693" s="8"/>
      <c r="AM1693" s="15">
        <v>0</v>
      </c>
      <c r="AN1693" s="85">
        <f t="shared" ref="AN1693" si="16947">(1/$AN$8)*SIN($B1690*$AO$8)</f>
        <v>0.124509294877091</v>
      </c>
      <c r="AO1693" s="25">
        <f t="shared" ref="AO1693" si="16948">COS($AO$8*$B1690)</f>
        <v>-0.92761895161908292</v>
      </c>
      <c r="AP1693" s="37">
        <v>0</v>
      </c>
      <c r="AR1693" s="21">
        <f t="shared" ref="AR1693" si="16949">AH1693*AM1690+AJ1693*AM1693-AI1693*AN1690-AK1693*AN1693</f>
        <v>0</v>
      </c>
      <c r="AS1693" s="24">
        <f t="shared" ref="AS1693" si="16950">(AH1693*AN1690+AI1693*AM1690+AJ1693*AN1693+AK1693*AM1693)</f>
        <v>0.8128941806828216</v>
      </c>
      <c r="AT1693" s="22">
        <f t="shared" ref="AT1693" si="16951">AH1693*AO1690+AJ1693*AO1693-AI1693*AP1690-AK1693*AP1693</f>
        <v>1.3624735621656821</v>
      </c>
      <c r="AU1693" s="23">
        <f t="shared" ref="AU1693" si="16952">(AH1693*AP1690+AI1693*AO1690+AJ1693*AP1693+AK1693*AO1693)</f>
        <v>0</v>
      </c>
      <c r="AV1693" s="8"/>
      <c r="AW1693" s="21">
        <v>0</v>
      </c>
      <c r="AX1693" s="24">
        <f t="shared" ref="AX1693" si="16953">(TAN($AY$8*$B1690))/$AX$8</f>
        <v>1.0009402935245897</v>
      </c>
      <c r="AY1693" s="22">
        <v>1</v>
      </c>
      <c r="AZ1693" s="23">
        <v>0</v>
      </c>
      <c r="BB1693" s="21">
        <f t="shared" ref="BB1693" si="16954">AR1693*AW1690+AT1693*AW1693-AS1693*AX1690-AU1693*AX1693</f>
        <v>0</v>
      </c>
      <c r="BC1693" s="24">
        <f t="shared" ref="BC1693" si="16955">(AR1693*AX1690+AS1693*AW1690+AT1693*AX1693+AU1693*AW1693)</f>
        <v>2.1766488679164326</v>
      </c>
      <c r="BD1693" s="22">
        <f t="shared" ref="BD1693" si="16956">AR1693*AY1690+AT1693*AY1693-AS1693*AZ1690-AU1693*AZ1693</f>
        <v>1.3624735621656821</v>
      </c>
      <c r="BE1693" s="23">
        <f t="shared" ref="BE1693" si="16957">(AR1693*AZ1690+AS1693*AY1690+AT1693*AZ1693+AU1693*AY1693)</f>
        <v>0</v>
      </c>
      <c r="BF1693" s="8"/>
      <c r="BG1693" s="15">
        <v>0</v>
      </c>
      <c r="BH1693" s="85">
        <f t="shared" ref="BH1693" si="16958">(1/$BH$8)*SIN($B1690*$BI$8)</f>
        <v>0.33331637078524617</v>
      </c>
      <c r="BI1693" s="25">
        <f t="shared" ref="BI1693" si="16959">COS($BI$8*$B1690)</f>
        <v>-1.008824558437048E-2</v>
      </c>
      <c r="BJ1693" s="37">
        <v>0</v>
      </c>
      <c r="BL1693" s="21">
        <f t="shared" ref="BL1693" si="16960">BB1693*BG1690+BD1693*BG1693-BC1693*BH1690-BE1693*BH1693</f>
        <v>0</v>
      </c>
      <c r="BM1693" s="24">
        <f t="shared" ref="BM1693" si="16961">(BB1693*BH1690+BC1693*BG1690+BD1693*BH1693+BE1693*BG1693)</f>
        <v>0.43217617470142872</v>
      </c>
      <c r="BN1693" s="22">
        <f t="shared" ref="BN1693" si="16962">BB1693*BI1690+BD1693*BI1693-BC1693*BJ1690-BE1693*BJ1693</f>
        <v>-6.5433592780468199</v>
      </c>
      <c r="BO1693" s="23">
        <f t="shared" ref="BO1693" si="16963">(BB1693*BJ1690+BC1693*BI1690+BD1693*BJ1693+BE1693*BI1693)</f>
        <v>0</v>
      </c>
      <c r="BQ1693" s="38">
        <f t="shared" ref="BQ1693" si="16964">(180/PI())*ATAN(-1*(($BL$8*BM1690+BO1690+$BL$8*BM1693+BO1693)/($BL$8*BL1690+BN1690+$BL$8*BL1693+BN1693)))</f>
        <v>-82.261995408004395</v>
      </c>
      <c r="BS1693" s="67">
        <f t="shared" ref="BS1693" si="16965">20*LOG(((($BL$8*BL1690+BN1690-$BL$8*BL1693-BN1693)^2+($BL$8*BM1690+BO1690-$BL$8*BM1693-BO1693)^2)/(($BL$8*BL1690+BN1690+$BL$8*BL1693+BN1693)^2+($BL$8*BM1690+BO1690+$BL$8*BM1693+BO1693)^2))^0.5)</f>
        <v>-1.8397514995815677E-3</v>
      </c>
      <c r="BT1693" s="65"/>
      <c r="BU1693" s="28"/>
      <c r="BV1693" s="28"/>
      <c r="BW1693" s="28"/>
      <c r="BX1693" s="28"/>
    </row>
    <row r="1694" spans="2:76" ht="18.649999999999999" customHeight="1">
      <c r="BS1694" s="32"/>
    </row>
    <row r="1695" spans="2:76" ht="18.649999999999999" customHeight="1" thickBot="1">
      <c r="D1695" s="8"/>
      <c r="E1695" s="8" t="s">
        <v>93</v>
      </c>
      <c r="F1695" s="8"/>
      <c r="G1695" s="8"/>
      <c r="H1695" s="8"/>
      <c r="I1695" s="8"/>
      <c r="J1695" s="8" t="s">
        <v>94</v>
      </c>
      <c r="K1695" s="8"/>
      <c r="L1695" s="8"/>
      <c r="M1695" s="8"/>
      <c r="N1695" s="8"/>
      <c r="O1695" s="8" t="s">
        <v>95</v>
      </c>
      <c r="P1695" s="8"/>
      <c r="Q1695" s="8"/>
      <c r="R1695" s="8"/>
      <c r="S1695" s="8"/>
      <c r="T1695" s="8" t="s">
        <v>96</v>
      </c>
      <c r="U1695" s="8"/>
      <c r="V1695" s="8"/>
      <c r="W1695" s="8"/>
      <c r="X1695" s="8"/>
      <c r="Y1695" s="8" t="s">
        <v>97</v>
      </c>
      <c r="Z1695" s="8"/>
      <c r="AA1695" s="8"/>
      <c r="AB1695" s="8"/>
      <c r="AC1695" s="8"/>
      <c r="AD1695" s="8" t="s">
        <v>98</v>
      </c>
      <c r="AE1695" s="8"/>
      <c r="AF1695" s="8"/>
      <c r="AG1695" s="8"/>
      <c r="AH1695" s="8"/>
      <c r="AI1695" s="8" t="s">
        <v>99</v>
      </c>
      <c r="AJ1695" s="8"/>
      <c r="AK1695" s="8"/>
      <c r="AL1695" s="8"/>
      <c r="AM1695" s="8"/>
      <c r="AN1695" s="8" t="s">
        <v>96</v>
      </c>
      <c r="AO1695" s="8"/>
      <c r="AP1695" s="8"/>
      <c r="AQ1695" s="8"/>
      <c r="AR1695" s="8"/>
      <c r="AS1695" s="8" t="s">
        <v>100</v>
      </c>
      <c r="AT1695" s="8"/>
      <c r="AU1695" s="8"/>
      <c r="AV1695" s="8"/>
      <c r="AW1695" s="8"/>
      <c r="AX1695" s="8" t="s">
        <v>94</v>
      </c>
      <c r="AY1695" s="8"/>
      <c r="AZ1695" s="8"/>
      <c r="BA1695" s="8"/>
      <c r="BB1695" s="8"/>
      <c r="BC1695" s="8" t="s">
        <v>101</v>
      </c>
      <c r="BD1695" s="8"/>
      <c r="BE1695" s="8"/>
      <c r="BF1695" s="8"/>
      <c r="BG1695" s="8"/>
      <c r="BH1695" s="8" t="s">
        <v>96</v>
      </c>
      <c r="BI1695" s="8"/>
      <c r="BJ1695" s="8"/>
      <c r="BK1695" s="8"/>
      <c r="BL1695" s="8"/>
      <c r="BM1695" s="8" t="s">
        <v>102</v>
      </c>
      <c r="BN1695" s="8"/>
      <c r="BO1695" s="8"/>
      <c r="BP1695" s="8"/>
    </row>
    <row r="1696" spans="2:76" ht="18.649999999999999" customHeight="1" thickBot="1">
      <c r="B1696" s="16"/>
      <c r="D1696" s="250" t="s">
        <v>22</v>
      </c>
      <c r="E1696" s="251"/>
      <c r="F1696" s="252" t="s">
        <v>23</v>
      </c>
      <c r="G1696" s="253"/>
      <c r="H1696" s="123"/>
      <c r="I1696" s="242" t="s">
        <v>1</v>
      </c>
      <c r="J1696" s="243"/>
      <c r="K1696" s="244" t="s">
        <v>2</v>
      </c>
      <c r="L1696" s="245"/>
      <c r="M1696" s="123"/>
      <c r="N1696" s="242" t="s">
        <v>43</v>
      </c>
      <c r="O1696" s="243"/>
      <c r="P1696" s="244" t="s">
        <v>44</v>
      </c>
      <c r="Q1696" s="245"/>
      <c r="R1696" s="123"/>
      <c r="S1696" s="242" t="s">
        <v>32</v>
      </c>
      <c r="T1696" s="243"/>
      <c r="U1696" s="244" t="s">
        <v>33</v>
      </c>
      <c r="V1696" s="245"/>
      <c r="W1696" s="123"/>
      <c r="X1696" s="242" t="s">
        <v>45</v>
      </c>
      <c r="Y1696" s="243"/>
      <c r="Z1696" s="244" t="s">
        <v>46</v>
      </c>
      <c r="AA1696" s="245"/>
      <c r="AB1696" s="127"/>
      <c r="AC1696" s="242" t="s">
        <v>62</v>
      </c>
      <c r="AD1696" s="243"/>
      <c r="AE1696" s="244" t="s">
        <v>3</v>
      </c>
      <c r="AF1696" s="245"/>
      <c r="AG1696" s="123"/>
      <c r="AH1696" s="242" t="s">
        <v>76</v>
      </c>
      <c r="AI1696" s="243"/>
      <c r="AJ1696" s="244" t="s">
        <v>77</v>
      </c>
      <c r="AK1696" s="245"/>
      <c r="AL1696" s="127"/>
      <c r="AM1696" s="242" t="s">
        <v>64</v>
      </c>
      <c r="AN1696" s="243"/>
      <c r="AO1696" s="244" t="s">
        <v>65</v>
      </c>
      <c r="AP1696" s="245"/>
      <c r="AQ1696" s="123"/>
      <c r="AR1696" s="242" t="s">
        <v>80</v>
      </c>
      <c r="AS1696" s="243"/>
      <c r="AT1696" s="244" t="s">
        <v>81</v>
      </c>
      <c r="AU1696" s="245"/>
      <c r="AV1696" s="127"/>
      <c r="AW1696" s="242" t="s">
        <v>68</v>
      </c>
      <c r="AX1696" s="243"/>
      <c r="AY1696" s="244" t="s">
        <v>69</v>
      </c>
      <c r="AZ1696" s="245"/>
      <c r="BA1696" s="123"/>
      <c r="BB1696" s="246" t="s">
        <v>84</v>
      </c>
      <c r="BC1696" s="247"/>
      <c r="BD1696" s="248" t="s">
        <v>85</v>
      </c>
      <c r="BE1696" s="249"/>
      <c r="BF1696" s="127"/>
      <c r="BG1696" s="242" t="s">
        <v>72</v>
      </c>
      <c r="BH1696" s="243"/>
      <c r="BI1696" s="244" t="s">
        <v>73</v>
      </c>
      <c r="BJ1696" s="245"/>
      <c r="BK1696" s="123"/>
      <c r="BL1696" s="242" t="s">
        <v>88</v>
      </c>
      <c r="BM1696" s="243"/>
      <c r="BN1696" s="244" t="s">
        <v>89</v>
      </c>
      <c r="BO1696" s="245"/>
      <c r="BP1696" s="123"/>
      <c r="BQ1696" s="19" t="s">
        <v>165</v>
      </c>
      <c r="BS1696" s="63" t="s">
        <v>120</v>
      </c>
      <c r="BT1696" s="4"/>
      <c r="BU1696" s="28"/>
      <c r="BV1696" s="28"/>
      <c r="BW1696" s="28"/>
      <c r="BX1696" s="28"/>
    </row>
    <row r="1697" spans="2:76" ht="18.649999999999999" customHeight="1" thickTop="1" thickBot="1">
      <c r="B1697" s="39">
        <v>4.78</v>
      </c>
      <c r="D1697" s="25">
        <f t="shared" ref="D1697" si="16966">COS($F$8*$B1697)</f>
        <v>-1.6678708185523781E-2</v>
      </c>
      <c r="E1697" s="26">
        <v>0</v>
      </c>
      <c r="F1697" s="10">
        <v>0</v>
      </c>
      <c r="G1697" s="85">
        <f t="shared" ref="G1697" si="16967">$E$8*SIN($B1697*$F$8)</f>
        <v>2.9995827020169585</v>
      </c>
      <c r="I1697" s="21">
        <v>1</v>
      </c>
      <c r="J1697" s="24">
        <v>0</v>
      </c>
      <c r="K1697" s="22">
        <v>0</v>
      </c>
      <c r="L1697" s="23">
        <v>0</v>
      </c>
      <c r="N1697" s="21">
        <f t="shared" ref="N1697" si="16968">D1697*I1697+F1697*I1700-E1697*J1697-G1697*J1700</f>
        <v>-3.1209533992175946</v>
      </c>
      <c r="O1697" s="24">
        <f t="shared" ref="O1697" si="16969">(D1697*J1697+E1697*I1697+F1697*J1700+G1697*I1700)</f>
        <v>0</v>
      </c>
      <c r="P1697" s="22">
        <f t="shared" ref="P1697" si="16970">D1697*K1697+F1697*K1700-E1697*L1697-G1697*L1700</f>
        <v>0</v>
      </c>
      <c r="Q1697" s="23">
        <f t="shared" ref="Q1697" si="16971">(D1697*L1697+E1697*K1697+F1697*L1700+G1697*K1700)</f>
        <v>2.9995827020169585</v>
      </c>
      <c r="S1697" s="25">
        <f t="shared" ref="S1697" si="16972">COS($U$8*$B1697)</f>
        <v>-0.93188629476821339</v>
      </c>
      <c r="T1697" s="26">
        <v>0</v>
      </c>
      <c r="U1697" s="10">
        <v>0</v>
      </c>
      <c r="V1697" s="85">
        <f t="shared" ref="V1697" si="16973">$T$8*SIN($B1697*$U$8)</f>
        <v>1.0882515346226413</v>
      </c>
      <c r="X1697" s="21">
        <f t="shared" ref="X1697" si="16974">N1697*S1697+P1697*S1700-O1697*T1697-Q1697*T1700</f>
        <v>2.5456736461525358</v>
      </c>
      <c r="Y1697" s="24">
        <f t="shared" ref="Y1697" si="16975">(N1697*T1697+O1697*S1697+P1697*T1700+Q1697*S1700)</f>
        <v>0</v>
      </c>
      <c r="Z1697" s="22">
        <f t="shared" ref="Z1697" si="16976">N1697*U1697+P1697*U1700-O1697*V1697-Q1697*V1700</f>
        <v>0</v>
      </c>
      <c r="AA1697" s="23">
        <f t="shared" ref="AA1697" si="16977">(N1697*V1697+O1697*U1697+P1697*V1700+Q1697*U1700)</f>
        <v>-6.1916523362177056</v>
      </c>
      <c r="AB1697" s="8"/>
      <c r="AC1697" s="21">
        <v>1</v>
      </c>
      <c r="AD1697" s="24">
        <v>0</v>
      </c>
      <c r="AE1697" s="22">
        <v>0</v>
      </c>
      <c r="AF1697" s="23">
        <v>0</v>
      </c>
      <c r="AH1697" s="21">
        <f t="shared" ref="AH1697" si="16978">X1697*AC1697+Z1697*AC1700-Y1697*AD1697-AA1697*AD1700</f>
        <v>13.853958574425988</v>
      </c>
      <c r="AI1697" s="24">
        <f t="shared" ref="AI1697" si="16979">(X1697*AD1697+Y1697*AC1697+Z1697*AD1700+AA1697*AC1700)</f>
        <v>0</v>
      </c>
      <c r="AJ1697" s="22">
        <f t="shared" ref="AJ1697" si="16980">X1697*AE1697+Z1697*AE1700-Y1697*AF1697-AA1697*AF1700</f>
        <v>0</v>
      </c>
      <c r="AK1697" s="23">
        <f t="shared" ref="AK1697" si="16981">(X1697*AF1697+Y1697*AE1697+Z1697*AF1700+AA1697*AE1700)</f>
        <v>-6.1916523362177056</v>
      </c>
      <c r="AL1697" s="8"/>
      <c r="AM1697" s="25">
        <f t="shared" ref="AM1697" si="16982">COS($AO$8*$B1697)</f>
        <v>-0.93188629476821339</v>
      </c>
      <c r="AN1697" s="26">
        <v>0</v>
      </c>
      <c r="AO1697" s="10">
        <v>0</v>
      </c>
      <c r="AP1697" s="85">
        <f t="shared" ref="AP1697" si="16983">$AN$8*SIN($B1697*$AO$8)</f>
        <v>1.0882515346226413</v>
      </c>
      <c r="AR1697" s="21">
        <f t="shared" ref="AR1697" si="16984">AH1697*AM1697+AJ1697*AM1700-AI1697*AN1697-AK1697*AN1700</f>
        <v>-12.161639106378733</v>
      </c>
      <c r="AS1697" s="24">
        <f t="shared" ref="AS1697" si="16985">(AH1697*AN1697+AI1697*AM1697+AJ1697*AN1700+AK1697*AM1700)</f>
        <v>0</v>
      </c>
      <c r="AT1697" s="22">
        <f t="shared" ref="AT1697" si="16986">AH1697*AO1697+AJ1697*AO1700-AI1697*AP1697-AK1697*AP1700</f>
        <v>0</v>
      </c>
      <c r="AU1697" s="23">
        <f t="shared" ref="AU1697" si="16987">(AH1697*AP1697+AI1697*AO1697+AJ1697*AP1700+AK1697*AO1700)</f>
        <v>20.846507633308452</v>
      </c>
      <c r="AV1697" s="8"/>
      <c r="AW1697" s="21">
        <v>1</v>
      </c>
      <c r="AX1697" s="24">
        <v>0</v>
      </c>
      <c r="AY1697" s="22">
        <v>0</v>
      </c>
      <c r="AZ1697" s="23">
        <v>0</v>
      </c>
      <c r="BB1697" s="21">
        <f t="shared" ref="BB1697" si="16988">AR1697*AW1697+AT1697*AW1700-AS1697*AX1697-AU1697*AX1700</f>
        <v>-33.735735396163392</v>
      </c>
      <c r="BC1697" s="24">
        <f t="shared" ref="BC1697" si="16989">(AR1697*AX1697+AS1697*AW1697+AT1697*AX1700+AU1697*AW1700)</f>
        <v>0</v>
      </c>
      <c r="BD1697" s="22">
        <f t="shared" ref="BD1697" si="16990">AR1697*AY1697+AT1697*AY1700-AS1697*AZ1697-AU1697*AZ1700</f>
        <v>0</v>
      </c>
      <c r="BE1697" s="23">
        <f t="shared" ref="BE1697" si="16991">(AR1697*AZ1697+AS1697*AY1697+AT1697*AZ1700+AU1697*AY1700)</f>
        <v>20.846507633308452</v>
      </c>
      <c r="BF1697" s="8"/>
      <c r="BG1697" s="25">
        <f t="shared" ref="BG1697" si="16992">COS($BI$8*$B1697)</f>
        <v>-1.6730009047792059E-2</v>
      </c>
      <c r="BH1697" s="26">
        <v>0</v>
      </c>
      <c r="BI1697" s="10">
        <v>0</v>
      </c>
      <c r="BJ1697" s="85">
        <f t="shared" ref="BJ1697" si="16993">$BH$8*SIN($B1697*$BI$8)</f>
        <v>2.9995801308142025</v>
      </c>
      <c r="BL1697" s="21">
        <f t="shared" ref="BL1697" si="16994">BB1697*BG1697+BD1697*BG1700-BC1697*BH1697-BE1697*BH1700</f>
        <v>-6.3834641853370035</v>
      </c>
      <c r="BM1697" s="24">
        <f t="shared" ref="BM1697" si="16995">(BB1697*BH1697+BC1697*BG1697+BD1697*BH1700+BE1697*BG1700)</f>
        <v>0</v>
      </c>
      <c r="BN1697" s="22">
        <f t="shared" ref="BN1697" si="16996">BB1697*BI1697+BD1697*BI1700-BC1697*BJ1697-BE1697*BJ1700</f>
        <v>0</v>
      </c>
      <c r="BO1697" s="23">
        <f t="shared" ref="BO1697" si="16997">(BB1697*BJ1697+BC1697*BI1697+BD1697*BJ1700+BE1697*BI1700)</f>
        <v>-101.54180385405722</v>
      </c>
      <c r="BQ1697" s="27">
        <f t="shared" ref="BQ1697" si="16998">20*LOG((2*$BL$8)/(($BL$8*BL1697+BN1697+$BL$8*BL1700+BN1700)^2+($BL$8*BM1697+BO1697+$BL$8*BM1700+BO1700)^2)^0.5)</f>
        <v>-34.14739911522264</v>
      </c>
      <c r="BS1697" s="64">
        <f t="shared" ref="BS1697" si="16999">((BL1697^2+BM1697^2)/(BL1700^2+BM1700^2))^0.5</f>
        <v>16.30249180985404</v>
      </c>
      <c r="BT1697" s="4"/>
      <c r="BU1697" s="28"/>
      <c r="BV1697" s="28"/>
      <c r="BW1697" s="28"/>
      <c r="BX1697" s="28"/>
    </row>
    <row r="1698" spans="2:76" ht="18.649999999999999" customHeight="1" thickBot="1">
      <c r="D1698" s="25"/>
      <c r="E1698" s="10"/>
      <c r="F1698" s="10"/>
      <c r="G1698" s="31"/>
      <c r="I1698" s="29"/>
      <c r="L1698" s="30"/>
      <c r="N1698" s="29"/>
      <c r="Q1698" s="30"/>
      <c r="S1698" s="29"/>
      <c r="V1698" s="30"/>
      <c r="X1698" s="29"/>
      <c r="AA1698" s="30"/>
      <c r="AC1698" s="29"/>
      <c r="AF1698" s="30"/>
      <c r="AH1698" s="29"/>
      <c r="AK1698" s="30"/>
      <c r="AM1698" s="29"/>
      <c r="AP1698" s="30"/>
      <c r="AR1698" s="29"/>
      <c r="AU1698" s="30"/>
      <c r="AW1698" s="29"/>
      <c r="AZ1698" s="30"/>
      <c r="BB1698" s="29"/>
      <c r="BE1698" s="30"/>
      <c r="BG1698" s="29"/>
      <c r="BJ1698" s="30"/>
      <c r="BL1698" s="29"/>
      <c r="BO1698" s="30"/>
      <c r="BS1698" s="65"/>
      <c r="BT1698" s="65"/>
      <c r="BU1698" s="28"/>
      <c r="BV1698" s="28"/>
      <c r="BW1698" s="28"/>
      <c r="BX1698" s="28"/>
    </row>
    <row r="1699" spans="2:76" ht="18.649999999999999" customHeight="1" thickBot="1">
      <c r="D1699" s="254" t="s">
        <v>24</v>
      </c>
      <c r="E1699" s="255"/>
      <c r="F1699" s="256" t="s">
        <v>25</v>
      </c>
      <c r="G1699" s="257"/>
      <c r="H1699" s="123"/>
      <c r="I1699" s="242" t="s">
        <v>4</v>
      </c>
      <c r="J1699" s="243"/>
      <c r="K1699" s="244" t="s">
        <v>5</v>
      </c>
      <c r="L1699" s="245"/>
      <c r="M1699" s="123"/>
      <c r="N1699" s="242" t="s">
        <v>6</v>
      </c>
      <c r="O1699" s="243"/>
      <c r="P1699" s="244" t="s">
        <v>7</v>
      </c>
      <c r="Q1699" s="245"/>
      <c r="R1699" s="123"/>
      <c r="S1699" s="242" t="s">
        <v>34</v>
      </c>
      <c r="T1699" s="243"/>
      <c r="U1699" s="244" t="s">
        <v>35</v>
      </c>
      <c r="V1699" s="245"/>
      <c r="W1699" s="123"/>
      <c r="X1699" s="242" t="s">
        <v>47</v>
      </c>
      <c r="Y1699" s="243"/>
      <c r="Z1699" s="244" t="s">
        <v>48</v>
      </c>
      <c r="AA1699" s="245"/>
      <c r="AB1699" s="127"/>
      <c r="AC1699" s="242" t="s">
        <v>63</v>
      </c>
      <c r="AD1699" s="243"/>
      <c r="AE1699" s="244" t="s">
        <v>8</v>
      </c>
      <c r="AF1699" s="245"/>
      <c r="AG1699" s="123"/>
      <c r="AH1699" s="242" t="s">
        <v>78</v>
      </c>
      <c r="AI1699" s="243"/>
      <c r="AJ1699" s="244" t="s">
        <v>79</v>
      </c>
      <c r="AK1699" s="245"/>
      <c r="AL1699" s="127"/>
      <c r="AM1699" s="242" t="s">
        <v>67</v>
      </c>
      <c r="AN1699" s="243"/>
      <c r="AO1699" s="244" t="s">
        <v>66</v>
      </c>
      <c r="AP1699" s="245"/>
      <c r="AQ1699" s="123"/>
      <c r="AR1699" s="242" t="s">
        <v>83</v>
      </c>
      <c r="AS1699" s="243"/>
      <c r="AT1699" s="244" t="s">
        <v>82</v>
      </c>
      <c r="AU1699" s="245"/>
      <c r="AV1699" s="127"/>
      <c r="AW1699" s="242" t="s">
        <v>71</v>
      </c>
      <c r="AX1699" s="243"/>
      <c r="AY1699" s="244" t="s">
        <v>70</v>
      </c>
      <c r="AZ1699" s="245"/>
      <c r="BA1699" s="123"/>
      <c r="BB1699" s="124" t="s">
        <v>87</v>
      </c>
      <c r="BC1699" s="125"/>
      <c r="BD1699" s="122" t="s">
        <v>86</v>
      </c>
      <c r="BE1699" s="126"/>
      <c r="BF1699" s="127"/>
      <c r="BG1699" s="242" t="s">
        <v>74</v>
      </c>
      <c r="BH1699" s="243"/>
      <c r="BI1699" s="244" t="s">
        <v>75</v>
      </c>
      <c r="BJ1699" s="245"/>
      <c r="BK1699" s="123"/>
      <c r="BL1699" s="242" t="s">
        <v>91</v>
      </c>
      <c r="BM1699" s="243"/>
      <c r="BN1699" s="244" t="s">
        <v>90</v>
      </c>
      <c r="BO1699" s="245"/>
      <c r="BP1699" s="123"/>
      <c r="BQ1699" s="35" t="s">
        <v>166</v>
      </c>
      <c r="BS1699" s="66" t="s">
        <v>121</v>
      </c>
      <c r="BT1699" s="65"/>
      <c r="BU1699" s="28"/>
      <c r="BV1699" s="28"/>
      <c r="BW1699" s="28"/>
      <c r="BX1699" s="28"/>
    </row>
    <row r="1700" spans="2:76" ht="18.649999999999999" customHeight="1" thickTop="1" thickBot="1">
      <c r="D1700" s="15">
        <v>0</v>
      </c>
      <c r="E1700" s="145">
        <f t="shared" ref="E1700" si="17000">(1/$E$8)*SIN($B1697*$F$8)</f>
        <v>0.3332869668907732</v>
      </c>
      <c r="F1700" s="15">
        <f t="shared" ref="F1700" si="17001">COS($F$8*$B1697)</f>
        <v>-1.6678708185523781E-2</v>
      </c>
      <c r="G1700" s="37">
        <v>0</v>
      </c>
      <c r="I1700" s="21">
        <v>0</v>
      </c>
      <c r="J1700" s="24">
        <f t="shared" ref="J1700" si="17002">(TAN($K$8*$B1697))/$J$8</f>
        <v>1.0349021845421085</v>
      </c>
      <c r="K1700" s="22">
        <v>1</v>
      </c>
      <c r="L1700" s="23">
        <v>0</v>
      </c>
      <c r="N1700" s="21">
        <f t="shared" ref="N1700" si="17003">D1700*I1697+F1700*I1700-E1700*J1697-G1700*J1700</f>
        <v>0</v>
      </c>
      <c r="O1700" s="24">
        <f t="shared" ref="O1700" si="17004">(D1700*J1697+E1700*I1697+F1700*J1700+G1700*I1700)</f>
        <v>0.31602613535423429</v>
      </c>
      <c r="P1700" s="22">
        <f t="shared" ref="P1700" si="17005">D1700*K1697+F1700*K1700-E1700*L1697-G1700*L1700</f>
        <v>-1.6678708185523781E-2</v>
      </c>
      <c r="Q1700" s="23">
        <f t="shared" ref="Q1700" si="17006">(D1700*L1697+E1700*K1697+F1700*L1700+G1700*K1700)</f>
        <v>0</v>
      </c>
      <c r="S1700" s="15">
        <v>0</v>
      </c>
      <c r="T1700" s="145">
        <f t="shared" ref="T1700" si="17007">(1/$T$8)*SIN($B1697*$U$8)</f>
        <v>0.12091683718029347</v>
      </c>
      <c r="U1700" s="15">
        <f t="shared" ref="U1700" si="17008">COS($U$8*$B1697)</f>
        <v>-0.93188629476821339</v>
      </c>
      <c r="V1700" s="37">
        <v>0</v>
      </c>
      <c r="X1700" s="21">
        <f t="shared" ref="X1700" si="17009">N1700*S1697+P1700*S1700-O1700*T1697-Q1700*T1700</f>
        <v>0</v>
      </c>
      <c r="Y1700" s="24">
        <f t="shared" ref="Y1700" si="17010">(N1700*T1697+O1700*S1697+P1700*T1700+Q1700*S1700)</f>
        <v>-0.29651716096722186</v>
      </c>
      <c r="Z1700" s="22">
        <f t="shared" ref="Z1700" si="17011">N1700*U1697+P1700*U1700-O1700*V1697-Q1700*V1700</f>
        <v>-0.32837326720757998</v>
      </c>
      <c r="AA1700" s="23">
        <f t="shared" ref="AA1700" si="17012">(N1700*V1697+O1700*U1697+P1700*V1700+Q1700*U1700)</f>
        <v>0</v>
      </c>
      <c r="AB1700" s="8"/>
      <c r="AC1700" s="21">
        <v>0</v>
      </c>
      <c r="AD1700" s="24">
        <f t="shared" ref="AD1700" si="17013">(TAN($AE$8*$B1697))/$AD$8</f>
        <v>1.8263759517191083</v>
      </c>
      <c r="AE1700" s="22">
        <v>1</v>
      </c>
      <c r="AF1700" s="23">
        <v>0</v>
      </c>
      <c r="AH1700" s="21">
        <f t="shared" ref="AH1700" si="17014">X1700*AC1697+Z1700*AC1700-Y1700*AD1697-AA1700*AD1700</f>
        <v>0</v>
      </c>
      <c r="AI1700" s="24">
        <f t="shared" ref="AI1700" si="17015">(X1700*AD1697+Y1700*AC1697+Z1700*AD1700+AA1700*AC1700)</f>
        <v>-0.89625019938257888</v>
      </c>
      <c r="AJ1700" s="22">
        <f t="shared" ref="AJ1700" si="17016">X1700*AE1697+Z1700*AE1700-Y1700*AF1697-AA1700*AF1700</f>
        <v>-0.32837326720757998</v>
      </c>
      <c r="AK1700" s="23">
        <f t="shared" ref="AK1700" si="17017">(X1700*AF1697+Y1700*AE1697+Z1700*AF1700+AA1700*AE1700)</f>
        <v>0</v>
      </c>
      <c r="AL1700" s="8"/>
      <c r="AM1700" s="15">
        <v>0</v>
      </c>
      <c r="AN1700" s="85">
        <f t="shared" ref="AN1700" si="17018">(1/$AN$8)*SIN($B1697*$AO$8)</f>
        <v>0.12091683718029347</v>
      </c>
      <c r="AO1700" s="25">
        <f t="shared" ref="AO1700" si="17019">COS($AO$8*$B1697)</f>
        <v>-0.93188629476821339</v>
      </c>
      <c r="AP1700" s="37">
        <v>0</v>
      </c>
      <c r="AR1700" s="21">
        <f t="shared" ref="AR1700" si="17020">AH1700*AM1697+AJ1700*AM1700-AI1700*AN1697-AK1700*AN1700</f>
        <v>0</v>
      </c>
      <c r="AS1700" s="24">
        <f t="shared" ref="AS1700" si="17021">(AH1700*AN1697+AI1700*AM1697+AJ1700*AN1700+AK1700*AM1700)</f>
        <v>0.79549742060260398</v>
      </c>
      <c r="AT1700" s="22">
        <f t="shared" ref="AT1700" si="17022">AH1700*AO1697+AJ1700*AO1700-AI1700*AP1697-AK1700*AP1700</f>
        <v>1.281352202162944</v>
      </c>
      <c r="AU1700" s="23">
        <f t="shared" ref="AU1700" si="17023">(AH1700*AP1697+AI1700*AO1697+AJ1700*AP1700+AK1700*AO1700)</f>
        <v>0</v>
      </c>
      <c r="AV1700" s="8"/>
      <c r="AW1700" s="21">
        <v>0</v>
      </c>
      <c r="AX1700" s="24">
        <f t="shared" ref="AX1700" si="17024">(TAN($AY$8*$B1697))/$AX$8</f>
        <v>1.0349021845421085</v>
      </c>
      <c r="AY1700" s="22">
        <v>1</v>
      </c>
      <c r="AZ1700" s="23">
        <v>0</v>
      </c>
      <c r="BB1700" s="21">
        <f t="shared" ref="BB1700" si="17025">AR1700*AW1697+AT1700*AW1700-AS1700*AX1697-AU1700*AX1700</f>
        <v>0</v>
      </c>
      <c r="BC1700" s="24">
        <f t="shared" ref="BC1700" si="17026">(AR1700*AX1697+AS1700*AW1697+AT1700*AX1700+AU1700*AW1700)</f>
        <v>2.121571613788876</v>
      </c>
      <c r="BD1700" s="22">
        <f t="shared" ref="BD1700" si="17027">AR1700*AY1697+AT1700*AY1700-AS1700*AZ1697-AU1700*AZ1700</f>
        <v>1.281352202162944</v>
      </c>
      <c r="BE1700" s="23">
        <f t="shared" ref="BE1700" si="17028">(AR1700*AZ1697+AS1700*AY1697+AT1700*AZ1700+AU1700*AY1700)</f>
        <v>0</v>
      </c>
      <c r="BF1700" s="8"/>
      <c r="BG1700" s="15">
        <v>0</v>
      </c>
      <c r="BH1700" s="85">
        <f t="shared" ref="BH1700" si="17029">(1/$BH$8)*SIN($B1697*$BI$8)</f>
        <v>0.33328668120157801</v>
      </c>
      <c r="BI1700" s="25">
        <f t="shared" ref="BI1700" si="17030">COS($BI$8*$B1697)</f>
        <v>-1.6730009047792059E-2</v>
      </c>
      <c r="BJ1700" s="37">
        <v>0</v>
      </c>
      <c r="BL1700" s="21">
        <f t="shared" ref="BL1700" si="17031">BB1700*BG1697+BD1700*BG1700-BC1700*BH1697-BE1700*BH1700</f>
        <v>0</v>
      </c>
      <c r="BM1700" s="24">
        <f t="shared" ref="BM1700" si="17032">(BB1700*BH1697+BC1700*BG1697+BD1700*BH1700+BE1700*BG1700)</f>
        <v>0.39156371061499434</v>
      </c>
      <c r="BN1700" s="22">
        <f t="shared" ref="BN1700" si="17033">BB1700*BI1697+BD1700*BI1700-BC1700*BJ1697-BE1700*BJ1700</f>
        <v>-6.3852610927561297</v>
      </c>
      <c r="BO1700" s="23">
        <f t="shared" ref="BO1700" si="17034">(BB1700*BJ1697+BC1700*BI1697+BD1700*BJ1700+BE1700*BI1700)</f>
        <v>0</v>
      </c>
      <c r="BQ1700" s="38">
        <f t="shared" ref="BQ1700" si="17035">(180/PI())*ATAN(-1*(($BL$8*BM1697+BO1697+$BL$8*BM1700+BO1700)/($BL$8*BL1697+BN1697+$BL$8*BL1700+BN1700)))</f>
        <v>-82.805308826773796</v>
      </c>
      <c r="BS1700" s="67">
        <f t="shared" ref="BS1700" si="17036">20*LOG(((($BL$8*BL1697+BN1697-$BL$8*BL1700-BN1700)^2+($BL$8*BM1697+BO1697-$BL$8*BM1700-BO1700)^2)/(($BL$8*BL1697+BN1697+$BL$8*BL1700+BN1700)^2+($BL$8*BM1697+BO1697+$BL$8*BM1700+BO1700)^2))^0.5)</f>
        <v>-1.6715831175266719E-3</v>
      </c>
      <c r="BT1700" s="65"/>
      <c r="BU1700" s="28"/>
      <c r="BV1700" s="28"/>
      <c r="BW1700" s="28"/>
      <c r="BX1700" s="28"/>
    </row>
    <row r="1701" spans="2:76" ht="18.649999999999999" customHeight="1">
      <c r="BS1701" s="32"/>
    </row>
    <row r="1702" spans="2:76" ht="18.649999999999999" customHeight="1" thickBot="1">
      <c r="D1702" s="8"/>
      <c r="E1702" s="8" t="s">
        <v>93</v>
      </c>
      <c r="F1702" s="8"/>
      <c r="G1702" s="8"/>
      <c r="H1702" s="8"/>
      <c r="I1702" s="8"/>
      <c r="J1702" s="8" t="s">
        <v>94</v>
      </c>
      <c r="K1702" s="8"/>
      <c r="L1702" s="8"/>
      <c r="M1702" s="8"/>
      <c r="N1702" s="8"/>
      <c r="O1702" s="8" t="s">
        <v>95</v>
      </c>
      <c r="P1702" s="8"/>
      <c r="Q1702" s="8"/>
      <c r="R1702" s="8"/>
      <c r="S1702" s="8"/>
      <c r="T1702" s="8" t="s">
        <v>96</v>
      </c>
      <c r="U1702" s="8"/>
      <c r="V1702" s="8"/>
      <c r="W1702" s="8"/>
      <c r="X1702" s="8"/>
      <c r="Y1702" s="8" t="s">
        <v>97</v>
      </c>
      <c r="Z1702" s="8"/>
      <c r="AA1702" s="8"/>
      <c r="AB1702" s="8"/>
      <c r="AC1702" s="8"/>
      <c r="AD1702" s="8" t="s">
        <v>98</v>
      </c>
      <c r="AE1702" s="8"/>
      <c r="AF1702" s="8"/>
      <c r="AG1702" s="8"/>
      <c r="AH1702" s="8"/>
      <c r="AI1702" s="8" t="s">
        <v>99</v>
      </c>
      <c r="AJ1702" s="8"/>
      <c r="AK1702" s="8"/>
      <c r="AL1702" s="8"/>
      <c r="AM1702" s="8"/>
      <c r="AN1702" s="8" t="s">
        <v>96</v>
      </c>
      <c r="AO1702" s="8"/>
      <c r="AP1702" s="8"/>
      <c r="AQ1702" s="8"/>
      <c r="AR1702" s="8"/>
      <c r="AS1702" s="8" t="s">
        <v>100</v>
      </c>
      <c r="AT1702" s="8"/>
      <c r="AU1702" s="8"/>
      <c r="AV1702" s="8"/>
      <c r="AW1702" s="8"/>
      <c r="AX1702" s="8" t="s">
        <v>94</v>
      </c>
      <c r="AY1702" s="8"/>
      <c r="AZ1702" s="8"/>
      <c r="BA1702" s="8"/>
      <c r="BB1702" s="8"/>
      <c r="BC1702" s="8" t="s">
        <v>101</v>
      </c>
      <c r="BD1702" s="8"/>
      <c r="BE1702" s="8"/>
      <c r="BF1702" s="8"/>
      <c r="BG1702" s="8"/>
      <c r="BH1702" s="8" t="s">
        <v>96</v>
      </c>
      <c r="BI1702" s="8"/>
      <c r="BJ1702" s="8"/>
      <c r="BK1702" s="8"/>
      <c r="BL1702" s="8"/>
      <c r="BM1702" s="8" t="s">
        <v>102</v>
      </c>
      <c r="BN1702" s="8"/>
      <c r="BO1702" s="8"/>
      <c r="BP1702" s="8"/>
    </row>
    <row r="1703" spans="2:76" ht="18.649999999999999" customHeight="1" thickBot="1">
      <c r="B1703" s="16"/>
      <c r="D1703" s="250" t="s">
        <v>22</v>
      </c>
      <c r="E1703" s="251"/>
      <c r="F1703" s="252" t="s">
        <v>23</v>
      </c>
      <c r="G1703" s="253"/>
      <c r="H1703" s="123"/>
      <c r="I1703" s="242" t="s">
        <v>1</v>
      </c>
      <c r="J1703" s="243"/>
      <c r="K1703" s="244" t="s">
        <v>2</v>
      </c>
      <c r="L1703" s="245"/>
      <c r="M1703" s="123"/>
      <c r="N1703" s="242" t="s">
        <v>43</v>
      </c>
      <c r="O1703" s="243"/>
      <c r="P1703" s="244" t="s">
        <v>44</v>
      </c>
      <c r="Q1703" s="245"/>
      <c r="R1703" s="123"/>
      <c r="S1703" s="242" t="s">
        <v>32</v>
      </c>
      <c r="T1703" s="243"/>
      <c r="U1703" s="244" t="s">
        <v>33</v>
      </c>
      <c r="V1703" s="245"/>
      <c r="W1703" s="123"/>
      <c r="X1703" s="242" t="s">
        <v>45</v>
      </c>
      <c r="Y1703" s="243"/>
      <c r="Z1703" s="244" t="s">
        <v>46</v>
      </c>
      <c r="AA1703" s="245"/>
      <c r="AB1703" s="127"/>
      <c r="AC1703" s="242" t="s">
        <v>62</v>
      </c>
      <c r="AD1703" s="243"/>
      <c r="AE1703" s="244" t="s">
        <v>3</v>
      </c>
      <c r="AF1703" s="245"/>
      <c r="AG1703" s="123"/>
      <c r="AH1703" s="242" t="s">
        <v>76</v>
      </c>
      <c r="AI1703" s="243"/>
      <c r="AJ1703" s="244" t="s">
        <v>77</v>
      </c>
      <c r="AK1703" s="245"/>
      <c r="AL1703" s="127"/>
      <c r="AM1703" s="242" t="s">
        <v>64</v>
      </c>
      <c r="AN1703" s="243"/>
      <c r="AO1703" s="244" t="s">
        <v>65</v>
      </c>
      <c r="AP1703" s="245"/>
      <c r="AQ1703" s="123"/>
      <c r="AR1703" s="242" t="s">
        <v>80</v>
      </c>
      <c r="AS1703" s="243"/>
      <c r="AT1703" s="244" t="s">
        <v>81</v>
      </c>
      <c r="AU1703" s="245"/>
      <c r="AV1703" s="127"/>
      <c r="AW1703" s="242" t="s">
        <v>68</v>
      </c>
      <c r="AX1703" s="243"/>
      <c r="AY1703" s="244" t="s">
        <v>69</v>
      </c>
      <c r="AZ1703" s="245"/>
      <c r="BA1703" s="123"/>
      <c r="BB1703" s="246" t="s">
        <v>84</v>
      </c>
      <c r="BC1703" s="247"/>
      <c r="BD1703" s="248" t="s">
        <v>85</v>
      </c>
      <c r="BE1703" s="249"/>
      <c r="BF1703" s="127"/>
      <c r="BG1703" s="242" t="s">
        <v>72</v>
      </c>
      <c r="BH1703" s="243"/>
      <c r="BI1703" s="244" t="s">
        <v>73</v>
      </c>
      <c r="BJ1703" s="245"/>
      <c r="BK1703" s="123"/>
      <c r="BL1703" s="242" t="s">
        <v>88</v>
      </c>
      <c r="BM1703" s="243"/>
      <c r="BN1703" s="244" t="s">
        <v>89</v>
      </c>
      <c r="BO1703" s="245"/>
      <c r="BP1703" s="123"/>
      <c r="BQ1703" s="19" t="s">
        <v>165</v>
      </c>
      <c r="BS1703" s="63" t="s">
        <v>120</v>
      </c>
      <c r="BT1703" s="4"/>
      <c r="BU1703" s="28"/>
      <c r="BV1703" s="28"/>
      <c r="BW1703" s="28"/>
      <c r="BX1703" s="28"/>
    </row>
    <row r="1704" spans="2:76" ht="18.649999999999999" customHeight="1" thickTop="1" thickBot="1">
      <c r="B1704" s="39">
        <v>4.8</v>
      </c>
      <c r="D1704" s="25">
        <f t="shared" ref="D1704" si="17037">COS($F$8*$B1704)</f>
        <v>-2.3319525710075131E-2</v>
      </c>
      <c r="E1704" s="26">
        <v>0</v>
      </c>
      <c r="F1704" s="10">
        <v>0</v>
      </c>
      <c r="G1704" s="85">
        <f t="shared" ref="G1704" si="17038">$E$8*SIN($B1704*$F$8)</f>
        <v>2.9991841886562947</v>
      </c>
      <c r="I1704" s="21">
        <v>1</v>
      </c>
      <c r="J1704" s="24">
        <v>0</v>
      </c>
      <c r="K1704" s="22">
        <v>0</v>
      </c>
      <c r="L1704" s="23">
        <v>0</v>
      </c>
      <c r="N1704" s="21">
        <f t="shared" ref="N1704" si="17039">D1704*I1704+F1704*I1707-E1704*J1704-G1704*J1707</f>
        <v>-3.231393845226695</v>
      </c>
      <c r="O1704" s="24">
        <f t="shared" ref="O1704" si="17040">(D1704*J1704+E1704*I1704+F1704*J1707+G1704*I1707)</f>
        <v>0</v>
      </c>
      <c r="P1704" s="22">
        <f t="shared" ref="P1704" si="17041">D1704*K1704+F1704*K1707-E1704*L1704-G1704*L1707</f>
        <v>0</v>
      </c>
      <c r="Q1704" s="23">
        <f t="shared" ref="Q1704" si="17042">(D1704*L1704+E1704*K1704+F1704*L1707+G1704*K1707)</f>
        <v>2.9991841886562947</v>
      </c>
      <c r="S1704" s="25">
        <f t="shared" ref="S1704" si="17043">COS($U$8*$B1704)</f>
        <v>-0.93602842782192608</v>
      </c>
      <c r="T1704" s="26">
        <v>0</v>
      </c>
      <c r="U1704" s="10">
        <v>0</v>
      </c>
      <c r="V1704" s="85">
        <f t="shared" ref="V1704" si="17044">$T$8*SIN($B1704*$U$8)</f>
        <v>1.0557731957115222</v>
      </c>
      <c r="X1704" s="21">
        <f t="shared" ref="X1704" si="17045">N1704*S1704+P1704*S1707-O1704*T1704-Q1704*T1707</f>
        <v>2.6728478033559777</v>
      </c>
      <c r="Y1704" s="24">
        <f t="shared" ref="Y1704" si="17046">(N1704*T1704+O1704*S1704+P1704*T1707+Q1704*S1707)</f>
        <v>0</v>
      </c>
      <c r="Z1704" s="22">
        <f t="shared" ref="Z1704" si="17047">N1704*U1704+P1704*U1707-O1704*V1704-Q1704*V1707</f>
        <v>0</v>
      </c>
      <c r="AA1704" s="23">
        <f t="shared" ref="AA1704" si="17048">(N1704*V1704+O1704*U1704+P1704*V1707+Q1704*U1707)</f>
        <v>-6.2189406674338628</v>
      </c>
      <c r="AB1704" s="8"/>
      <c r="AC1704" s="21">
        <v>1</v>
      </c>
      <c r="AD1704" s="24">
        <v>0</v>
      </c>
      <c r="AE1704" s="22">
        <v>0</v>
      </c>
      <c r="AF1704" s="23">
        <v>0</v>
      </c>
      <c r="AH1704" s="21">
        <f t="shared" ref="AH1704" si="17049">X1704*AC1704+Z1704*AC1707-Y1704*AD1704-AA1704*AD1707</f>
        <v>14.436265200279028</v>
      </c>
      <c r="AI1704" s="24">
        <f t="shared" ref="AI1704" si="17050">(X1704*AD1704+Y1704*AC1704+Z1704*AD1707+AA1704*AC1707)</f>
        <v>0</v>
      </c>
      <c r="AJ1704" s="22">
        <f t="shared" ref="AJ1704" si="17051">X1704*AE1704+Z1704*AE1707-Y1704*AF1704-AA1704*AF1707</f>
        <v>0</v>
      </c>
      <c r="AK1704" s="23">
        <f t="shared" ref="AK1704" si="17052">(X1704*AF1704+Y1704*AE1704+Z1704*AF1707+AA1704*AE1707)</f>
        <v>-6.2189406674338628</v>
      </c>
      <c r="AL1704" s="8"/>
      <c r="AM1704" s="25">
        <f t="shared" ref="AM1704" si="17053">COS($AO$8*$B1704)</f>
        <v>-0.93602842782192608</v>
      </c>
      <c r="AN1704" s="26">
        <v>0</v>
      </c>
      <c r="AO1704" s="10">
        <v>0</v>
      </c>
      <c r="AP1704" s="85">
        <f t="shared" ref="AP1704" si="17054">$AN$8*SIN($B1704*$AO$8)</f>
        <v>1.0557731957115222</v>
      </c>
      <c r="AR1704" s="21">
        <f t="shared" ref="AR1704" si="17055">AH1704*AM1704+AJ1704*AM1707-AI1704*AN1704-AK1704*AN1707</f>
        <v>-12.783222300993451</v>
      </c>
      <c r="AS1704" s="24">
        <f t="shared" ref="AS1704" si="17056">(AH1704*AN1704+AI1704*AM1704+AJ1704*AN1707+AK1704*AM1707)</f>
        <v>0</v>
      </c>
      <c r="AT1704" s="22">
        <f t="shared" ref="AT1704" si="17057">AH1704*AO1704+AJ1704*AO1707-AI1704*AP1704-AK1704*AP1707</f>
        <v>0</v>
      </c>
      <c r="AU1704" s="23">
        <f t="shared" ref="AU1704" si="17058">(AH1704*AP1704+AI1704*AO1704+AJ1704*AP1707+AK1704*AO1707)</f>
        <v>21.062527100293586</v>
      </c>
      <c r="AV1704" s="8"/>
      <c r="AW1704" s="21">
        <v>1</v>
      </c>
      <c r="AX1704" s="24">
        <v>0</v>
      </c>
      <c r="AY1704" s="22">
        <v>0</v>
      </c>
      <c r="AZ1704" s="23">
        <v>0</v>
      </c>
      <c r="BB1704" s="21">
        <f t="shared" ref="BB1704" si="17059">AR1704*AW1704+AT1704*AW1707-AS1704*AX1704-AU1704*AX1707</f>
        <v>-35.312733009319686</v>
      </c>
      <c r="BC1704" s="24">
        <f t="shared" ref="BC1704" si="17060">(AR1704*AX1704+AS1704*AW1704+AT1704*AX1707+AU1704*AW1707)</f>
        <v>0</v>
      </c>
      <c r="BD1704" s="22">
        <f t="shared" ref="BD1704" si="17061">AR1704*AY1704+AT1704*AY1707-AS1704*AZ1704-AU1704*AZ1707</f>
        <v>0</v>
      </c>
      <c r="BE1704" s="23">
        <f t="shared" ref="BE1704" si="17062">(AR1704*AZ1704+AS1704*AY1704+AT1704*AZ1707+AU1704*AY1707)</f>
        <v>21.062527100293586</v>
      </c>
      <c r="BF1704" s="8"/>
      <c r="BG1704" s="25">
        <f t="shared" ref="BG1704" si="17063">COS($BI$8*$B1704)</f>
        <v>-2.3371034367234624E-2</v>
      </c>
      <c r="BH1704" s="26">
        <v>0</v>
      </c>
      <c r="BI1704" s="10">
        <v>0</v>
      </c>
      <c r="BJ1704" s="85">
        <f t="shared" ref="BJ1704" si="17064">$BH$8*SIN($B1704*$BI$8)</f>
        <v>2.9991805802207789</v>
      </c>
      <c r="BL1704" s="21">
        <f t="shared" ref="BL1704" si="17065">BB1704*BG1704+BD1704*BG1707-BC1704*BH1704-BE1704*BH1707</f>
        <v>-6.1936295976353639</v>
      </c>
      <c r="BM1704" s="24">
        <f t="shared" ref="BM1704" si="17066">(BB1704*BH1704+BC1704*BG1704+BD1704*BH1707+BE1704*BG1707)</f>
        <v>0</v>
      </c>
      <c r="BN1704" s="22">
        <f t="shared" ref="BN1704" si="17067">BB1704*BI1704+BD1704*BI1707-BC1704*BJ1704-BE1704*BJ1707</f>
        <v>0</v>
      </c>
      <c r="BO1704" s="23">
        <f t="shared" ref="BO1704" si="17068">(BB1704*BJ1704+BC1704*BI1704+BD1704*BJ1707+BE1704*BI1707)</f>
        <v>-106.40151612079465</v>
      </c>
      <c r="BQ1704" s="27">
        <f t="shared" ref="BQ1704" si="17069">20*LOG((2*$BL$8)/(($BL$8*BL1704+BN1704+$BL$8*BL1707+BN1707)^2+($BL$8*BM1704+BO1704+$BL$8*BM1707+BO1707)^2)^0.5)</f>
        <v>-34.548506281308256</v>
      </c>
      <c r="BS1704" s="64">
        <f t="shared" ref="BS1704" si="17070">((BL1704^2+BM1704^2)/(BL1707^2+BM1707^2))^0.5</f>
        <v>17.633501099228187</v>
      </c>
      <c r="BT1704" s="4"/>
      <c r="BU1704" s="28"/>
      <c r="BV1704" s="28"/>
      <c r="BW1704" s="28"/>
      <c r="BX1704" s="28"/>
    </row>
    <row r="1705" spans="2:76" ht="18.649999999999999" customHeight="1" thickBot="1">
      <c r="D1705" s="25"/>
      <c r="E1705" s="10"/>
      <c r="F1705" s="10"/>
      <c r="G1705" s="31"/>
      <c r="I1705" s="29"/>
      <c r="L1705" s="30"/>
      <c r="N1705" s="29"/>
      <c r="Q1705" s="30"/>
      <c r="S1705" s="29"/>
      <c r="V1705" s="30"/>
      <c r="X1705" s="29"/>
      <c r="AA1705" s="30"/>
      <c r="AC1705" s="29"/>
      <c r="AF1705" s="30"/>
      <c r="AH1705" s="29"/>
      <c r="AK1705" s="30"/>
      <c r="AM1705" s="29"/>
      <c r="AP1705" s="30"/>
      <c r="AR1705" s="29"/>
      <c r="AU1705" s="30"/>
      <c r="AW1705" s="29"/>
      <c r="AZ1705" s="30"/>
      <c r="BB1705" s="29"/>
      <c r="BE1705" s="30"/>
      <c r="BG1705" s="29"/>
      <c r="BJ1705" s="30"/>
      <c r="BL1705" s="29"/>
      <c r="BO1705" s="30"/>
      <c r="BS1705" s="65"/>
      <c r="BT1705" s="65"/>
      <c r="BU1705" s="28"/>
      <c r="BV1705" s="28"/>
      <c r="BW1705" s="28"/>
      <c r="BX1705" s="28"/>
    </row>
    <row r="1706" spans="2:76" ht="18.649999999999999" customHeight="1" thickBot="1">
      <c r="D1706" s="254" t="s">
        <v>24</v>
      </c>
      <c r="E1706" s="255"/>
      <c r="F1706" s="256" t="s">
        <v>25</v>
      </c>
      <c r="G1706" s="257"/>
      <c r="H1706" s="123"/>
      <c r="I1706" s="242" t="s">
        <v>4</v>
      </c>
      <c r="J1706" s="243"/>
      <c r="K1706" s="244" t="s">
        <v>5</v>
      </c>
      <c r="L1706" s="245"/>
      <c r="M1706" s="123"/>
      <c r="N1706" s="242" t="s">
        <v>6</v>
      </c>
      <c r="O1706" s="243"/>
      <c r="P1706" s="244" t="s">
        <v>7</v>
      </c>
      <c r="Q1706" s="245"/>
      <c r="R1706" s="123"/>
      <c r="S1706" s="242" t="s">
        <v>34</v>
      </c>
      <c r="T1706" s="243"/>
      <c r="U1706" s="244" t="s">
        <v>35</v>
      </c>
      <c r="V1706" s="245"/>
      <c r="W1706" s="123"/>
      <c r="X1706" s="242" t="s">
        <v>47</v>
      </c>
      <c r="Y1706" s="243"/>
      <c r="Z1706" s="244" t="s">
        <v>48</v>
      </c>
      <c r="AA1706" s="245"/>
      <c r="AB1706" s="127"/>
      <c r="AC1706" s="242" t="s">
        <v>63</v>
      </c>
      <c r="AD1706" s="243"/>
      <c r="AE1706" s="244" t="s">
        <v>8</v>
      </c>
      <c r="AF1706" s="245"/>
      <c r="AG1706" s="123"/>
      <c r="AH1706" s="242" t="s">
        <v>78</v>
      </c>
      <c r="AI1706" s="243"/>
      <c r="AJ1706" s="244" t="s">
        <v>79</v>
      </c>
      <c r="AK1706" s="245"/>
      <c r="AL1706" s="127"/>
      <c r="AM1706" s="242" t="s">
        <v>67</v>
      </c>
      <c r="AN1706" s="243"/>
      <c r="AO1706" s="244" t="s">
        <v>66</v>
      </c>
      <c r="AP1706" s="245"/>
      <c r="AQ1706" s="123"/>
      <c r="AR1706" s="242" t="s">
        <v>83</v>
      </c>
      <c r="AS1706" s="243"/>
      <c r="AT1706" s="244" t="s">
        <v>82</v>
      </c>
      <c r="AU1706" s="245"/>
      <c r="AV1706" s="127"/>
      <c r="AW1706" s="242" t="s">
        <v>71</v>
      </c>
      <c r="AX1706" s="243"/>
      <c r="AY1706" s="244" t="s">
        <v>70</v>
      </c>
      <c r="AZ1706" s="245"/>
      <c r="BA1706" s="123"/>
      <c r="BB1706" s="124" t="s">
        <v>87</v>
      </c>
      <c r="BC1706" s="125"/>
      <c r="BD1706" s="122" t="s">
        <v>86</v>
      </c>
      <c r="BE1706" s="126"/>
      <c r="BF1706" s="127"/>
      <c r="BG1706" s="242" t="s">
        <v>74</v>
      </c>
      <c r="BH1706" s="243"/>
      <c r="BI1706" s="244" t="s">
        <v>75</v>
      </c>
      <c r="BJ1706" s="245"/>
      <c r="BK1706" s="123"/>
      <c r="BL1706" s="242" t="s">
        <v>91</v>
      </c>
      <c r="BM1706" s="243"/>
      <c r="BN1706" s="244" t="s">
        <v>90</v>
      </c>
      <c r="BO1706" s="245"/>
      <c r="BP1706" s="123"/>
      <c r="BQ1706" s="35" t="s">
        <v>166</v>
      </c>
      <c r="BS1706" s="66" t="s">
        <v>121</v>
      </c>
      <c r="BT1706" s="65"/>
      <c r="BU1706" s="28"/>
      <c r="BV1706" s="28"/>
      <c r="BW1706" s="28"/>
      <c r="BX1706" s="28"/>
    </row>
    <row r="1707" spans="2:76" ht="18.649999999999999" customHeight="1" thickTop="1" thickBot="1">
      <c r="D1707" s="15">
        <v>0</v>
      </c>
      <c r="E1707" s="145">
        <f t="shared" ref="E1707" si="17071">(1/$E$8)*SIN($B1704*$F$8)</f>
        <v>0.33324268762847714</v>
      </c>
      <c r="F1707" s="15">
        <f t="shared" ref="F1707" si="17072">COS($F$8*$B1704)</f>
        <v>-2.3319525710075131E-2</v>
      </c>
      <c r="G1707" s="37">
        <v>0</v>
      </c>
      <c r="I1707" s="21">
        <v>0</v>
      </c>
      <c r="J1707" s="24">
        <f t="shared" ref="J1707" si="17073">(TAN($K$8*$B1704))/$J$8</f>
        <v>1.0696489837637857</v>
      </c>
      <c r="K1707" s="22">
        <v>1</v>
      </c>
      <c r="L1707" s="23">
        <v>0</v>
      </c>
      <c r="N1707" s="21">
        <f t="shared" ref="N1707" si="17074">D1707*I1704+F1707*I1707-E1707*J1704-G1707*J1707</f>
        <v>0</v>
      </c>
      <c r="O1707" s="24">
        <f t="shared" ref="O1707" si="17075">(D1707*J1704+E1707*I1704+F1707*J1707+G1707*I1707)</f>
        <v>0.30829898065084183</v>
      </c>
      <c r="P1707" s="22">
        <f t="shared" ref="P1707" si="17076">D1707*K1704+F1707*K1707-E1707*L1704-G1707*L1707</f>
        <v>-2.3319525710075131E-2</v>
      </c>
      <c r="Q1707" s="23">
        <f t="shared" ref="Q1707" si="17077">(D1707*L1704+E1707*K1704+F1707*L1707+G1707*K1707)</f>
        <v>0</v>
      </c>
      <c r="S1707" s="15">
        <v>0</v>
      </c>
      <c r="T1707" s="145">
        <f t="shared" ref="T1707" si="17078">(1/$T$8)*SIN($B1704*$U$8)</f>
        <v>0.11730813285683579</v>
      </c>
      <c r="U1707" s="15">
        <f t="shared" ref="U1707" si="17079">COS($U$8*$B1704)</f>
        <v>-0.93602842782192608</v>
      </c>
      <c r="V1707" s="37">
        <v>0</v>
      </c>
      <c r="X1707" s="21">
        <f t="shared" ref="X1707" si="17080">N1707*S1704+P1707*S1707-O1707*T1704-Q1707*T1707</f>
        <v>0</v>
      </c>
      <c r="Y1707" s="24">
        <f t="shared" ref="Y1707" si="17081">(N1707*T1704+O1707*S1704+P1707*T1707+Q1707*S1707)</f>
        <v>-0.29131218017786575</v>
      </c>
      <c r="Z1707" s="22">
        <f t="shared" ref="Z1707" si="17082">N1707*U1704+P1707*U1707-O1707*V1704-Q1707*V1707</f>
        <v>-0.30366606104838945</v>
      </c>
      <c r="AA1707" s="23">
        <f t="shared" ref="AA1707" si="17083">(N1707*V1704+O1707*U1704+P1707*V1707+Q1707*U1707)</f>
        <v>0</v>
      </c>
      <c r="AB1707" s="8"/>
      <c r="AC1707" s="21">
        <v>0</v>
      </c>
      <c r="AD1707" s="24">
        <f t="shared" ref="AD1707" si="17084">(TAN($AE$8*$B1704))/$AD$8</f>
        <v>1.8915468125501538</v>
      </c>
      <c r="AE1707" s="22">
        <v>1</v>
      </c>
      <c r="AF1707" s="23">
        <v>0</v>
      </c>
      <c r="AH1707" s="21">
        <f t="shared" ref="AH1707" si="17085">X1707*AC1704+Z1707*AC1707-Y1707*AD1704-AA1707*AD1707</f>
        <v>0</v>
      </c>
      <c r="AI1707" s="24">
        <f t="shared" ref="AI1707" si="17086">(X1707*AD1704+Y1707*AC1704+Z1707*AD1707+AA1707*AC1707)</f>
        <v>-0.8657107500336072</v>
      </c>
      <c r="AJ1707" s="22">
        <f t="shared" ref="AJ1707" si="17087">X1707*AE1704+Z1707*AE1707-Y1707*AF1704-AA1707*AF1707</f>
        <v>-0.30366606104838945</v>
      </c>
      <c r="AK1707" s="23">
        <f t="shared" ref="AK1707" si="17088">(X1707*AF1704+Y1707*AE1704+Z1707*AF1707+AA1707*AE1707)</f>
        <v>0</v>
      </c>
      <c r="AL1707" s="8"/>
      <c r="AM1707" s="15">
        <v>0</v>
      </c>
      <c r="AN1707" s="85">
        <f t="shared" ref="AN1707" si="17089">(1/$AN$8)*SIN($B1704*$AO$8)</f>
        <v>0.11730813285683579</v>
      </c>
      <c r="AO1707" s="25">
        <f t="shared" ref="AO1707" si="17090">COS($AO$8*$B1704)</f>
        <v>-0.93602842782192608</v>
      </c>
      <c r="AP1707" s="37">
        <v>0</v>
      </c>
      <c r="AR1707" s="21">
        <f t="shared" ref="AR1707" si="17091">AH1707*AM1704+AJ1707*AM1707-AI1707*AN1704-AK1707*AN1707</f>
        <v>0</v>
      </c>
      <c r="AS1707" s="24">
        <f t="shared" ref="AS1707" si="17092">(AH1707*AN1704+AI1707*AM1704+AJ1707*AN1707+AK1707*AM1707)</f>
        <v>0.77470737366892128</v>
      </c>
      <c r="AT1707" s="22">
        <f t="shared" ref="AT1707" si="17093">AH1707*AO1704+AJ1707*AO1707-AI1707*AP1704-AK1707*AP1707</f>
        <v>1.1982342708308011</v>
      </c>
      <c r="AU1707" s="23">
        <f t="shared" ref="AU1707" si="17094">(AH1707*AP1704+AI1707*AO1704+AJ1707*AP1707+AK1707*AO1707)</f>
        <v>0</v>
      </c>
      <c r="AV1707" s="8"/>
      <c r="AW1707" s="21">
        <v>0</v>
      </c>
      <c r="AX1707" s="24">
        <f t="shared" ref="AX1707" si="17095">(TAN($AY$8*$B1704))/$AX$8</f>
        <v>1.0696489837637857</v>
      </c>
      <c r="AY1707" s="22">
        <v>1</v>
      </c>
      <c r="AZ1707" s="23">
        <v>0</v>
      </c>
      <c r="BB1707" s="21">
        <f t="shared" ref="BB1707" si="17096">AR1707*AW1704+AT1707*AW1707-AS1707*AX1704-AU1707*AX1707</f>
        <v>0</v>
      </c>
      <c r="BC1707" s="24">
        <f t="shared" ref="BC1707" si="17097">(AR1707*AX1704+AS1707*AW1704+AT1707*AX1707+AU1707*AW1707)</f>
        <v>2.0563974437740287</v>
      </c>
      <c r="BD1707" s="22">
        <f t="shared" ref="BD1707" si="17098">AR1707*AY1704+AT1707*AY1707-AS1707*AZ1704-AU1707*AZ1707</f>
        <v>1.1982342708308011</v>
      </c>
      <c r="BE1707" s="23">
        <f t="shared" ref="BE1707" si="17099">(AR1707*AZ1704+AS1707*AY1704+AT1707*AZ1707+AU1707*AY1707)</f>
        <v>0</v>
      </c>
      <c r="BF1707" s="8"/>
      <c r="BG1707" s="15">
        <v>0</v>
      </c>
      <c r="BH1707" s="85">
        <f t="shared" ref="BH1707" si="17100">(1/$BH$8)*SIN($B1704*$BI$8)</f>
        <v>0.33324228669119765</v>
      </c>
      <c r="BI1707" s="25">
        <f t="shared" ref="BI1707" si="17101">COS($BI$8*$B1704)</f>
        <v>-2.3371034367234624E-2</v>
      </c>
      <c r="BJ1707" s="37">
        <v>0</v>
      </c>
      <c r="BL1707" s="21">
        <f t="shared" ref="BL1707" si="17102">BB1707*BG1704+BD1707*BG1707-BC1707*BH1704-BE1707*BH1707</f>
        <v>0</v>
      </c>
      <c r="BM1707" s="24">
        <f t="shared" ref="BM1707" si="17103">(BB1707*BH1704+BC1707*BG1704+BD1707*BH1707+BE1707*BG1707)</f>
        <v>0.35124219307227977</v>
      </c>
      <c r="BN1707" s="22">
        <f t="shared" ref="BN1707" si="17104">BB1707*BI1704+BD1707*BI1707-BC1707*BJ1704-BE1707*BJ1707</f>
        <v>-6.1955112529063037</v>
      </c>
      <c r="BO1707" s="23">
        <f t="shared" ref="BO1707" si="17105">(BB1707*BJ1704+BC1707*BI1704+BD1707*BJ1707+BE1707*BI1707)</f>
        <v>0</v>
      </c>
      <c r="BQ1707" s="38">
        <f t="shared" ref="BQ1707" si="17106">(180/PI())*ATAN(-1*(($BL$8*BM1704+BO1704+$BL$8*BM1707+BO1707)/($BL$8*BL1704+BN1704+$BL$8*BL1707+BN1707)))</f>
        <v>-83.336722324009983</v>
      </c>
      <c r="BS1707" s="67">
        <f t="shared" ref="BS1707" si="17107">20*LOG(((($BL$8*BL1704+BN1704-$BL$8*BL1707-BN1707)^2+($BL$8*BM1704+BO1704-$BL$8*BM1707-BO1707)^2)/(($BL$8*BL1704+BN1704+$BL$8*BL1707+BN1707)^2+($BL$8*BM1704+BO1704+$BL$8*BM1707+BO1707)^2))^0.5)</f>
        <v>-1.5240874443380376E-3</v>
      </c>
      <c r="BT1707" s="65"/>
      <c r="BU1707" s="28"/>
      <c r="BV1707" s="28"/>
      <c r="BW1707" s="28"/>
      <c r="BX1707" s="28"/>
    </row>
    <row r="1708" spans="2:76" ht="18.649999999999999" customHeight="1">
      <c r="BS1708" s="32"/>
    </row>
    <row r="1709" spans="2:76" ht="18.649999999999999" customHeight="1" thickBot="1">
      <c r="D1709" s="8"/>
      <c r="E1709" s="8" t="s">
        <v>93</v>
      </c>
      <c r="F1709" s="8"/>
      <c r="G1709" s="8"/>
      <c r="H1709" s="8"/>
      <c r="I1709" s="8"/>
      <c r="J1709" s="8" t="s">
        <v>94</v>
      </c>
      <c r="K1709" s="8"/>
      <c r="L1709" s="8"/>
      <c r="M1709" s="8"/>
      <c r="N1709" s="8"/>
      <c r="O1709" s="8" t="s">
        <v>95</v>
      </c>
      <c r="P1709" s="8"/>
      <c r="Q1709" s="8"/>
      <c r="R1709" s="8"/>
      <c r="S1709" s="8"/>
      <c r="T1709" s="8" t="s">
        <v>96</v>
      </c>
      <c r="U1709" s="8"/>
      <c r="V1709" s="8"/>
      <c r="W1709" s="8"/>
      <c r="X1709" s="8"/>
      <c r="Y1709" s="8" t="s">
        <v>97</v>
      </c>
      <c r="Z1709" s="8"/>
      <c r="AA1709" s="8"/>
      <c r="AB1709" s="8"/>
      <c r="AC1709" s="8"/>
      <c r="AD1709" s="8" t="s">
        <v>98</v>
      </c>
      <c r="AE1709" s="8"/>
      <c r="AF1709" s="8"/>
      <c r="AG1709" s="8"/>
      <c r="AH1709" s="8"/>
      <c r="AI1709" s="8" t="s">
        <v>99</v>
      </c>
      <c r="AJ1709" s="8"/>
      <c r="AK1709" s="8"/>
      <c r="AL1709" s="8"/>
      <c r="AM1709" s="8"/>
      <c r="AN1709" s="8" t="s">
        <v>96</v>
      </c>
      <c r="AO1709" s="8"/>
      <c r="AP1709" s="8"/>
      <c r="AQ1709" s="8"/>
      <c r="AR1709" s="8"/>
      <c r="AS1709" s="8" t="s">
        <v>100</v>
      </c>
      <c r="AT1709" s="8"/>
      <c r="AU1709" s="8"/>
      <c r="AV1709" s="8"/>
      <c r="AW1709" s="8"/>
      <c r="AX1709" s="8" t="s">
        <v>94</v>
      </c>
      <c r="AY1709" s="8"/>
      <c r="AZ1709" s="8"/>
      <c r="BA1709" s="8"/>
      <c r="BB1709" s="8"/>
      <c r="BC1709" s="8" t="s">
        <v>101</v>
      </c>
      <c r="BD1709" s="8"/>
      <c r="BE1709" s="8"/>
      <c r="BF1709" s="8"/>
      <c r="BG1709" s="8"/>
      <c r="BH1709" s="8" t="s">
        <v>96</v>
      </c>
      <c r="BI1709" s="8"/>
      <c r="BJ1709" s="8"/>
      <c r="BK1709" s="8"/>
      <c r="BL1709" s="8"/>
      <c r="BM1709" s="8" t="s">
        <v>102</v>
      </c>
      <c r="BN1709" s="8"/>
      <c r="BO1709" s="8"/>
      <c r="BP1709" s="8"/>
    </row>
    <row r="1710" spans="2:76" ht="18.649999999999999" customHeight="1" thickBot="1">
      <c r="B1710" s="16"/>
      <c r="D1710" s="250" t="s">
        <v>22</v>
      </c>
      <c r="E1710" s="251"/>
      <c r="F1710" s="252" t="s">
        <v>23</v>
      </c>
      <c r="G1710" s="253"/>
      <c r="H1710" s="123"/>
      <c r="I1710" s="242" t="s">
        <v>1</v>
      </c>
      <c r="J1710" s="243"/>
      <c r="K1710" s="244" t="s">
        <v>2</v>
      </c>
      <c r="L1710" s="245"/>
      <c r="M1710" s="123"/>
      <c r="N1710" s="242" t="s">
        <v>43</v>
      </c>
      <c r="O1710" s="243"/>
      <c r="P1710" s="244" t="s">
        <v>44</v>
      </c>
      <c r="Q1710" s="245"/>
      <c r="R1710" s="123"/>
      <c r="S1710" s="242" t="s">
        <v>32</v>
      </c>
      <c r="T1710" s="243"/>
      <c r="U1710" s="244" t="s">
        <v>33</v>
      </c>
      <c r="V1710" s="245"/>
      <c r="W1710" s="123"/>
      <c r="X1710" s="242" t="s">
        <v>45</v>
      </c>
      <c r="Y1710" s="243"/>
      <c r="Z1710" s="244" t="s">
        <v>46</v>
      </c>
      <c r="AA1710" s="245"/>
      <c r="AB1710" s="127"/>
      <c r="AC1710" s="242" t="s">
        <v>62</v>
      </c>
      <c r="AD1710" s="243"/>
      <c r="AE1710" s="244" t="s">
        <v>3</v>
      </c>
      <c r="AF1710" s="245"/>
      <c r="AG1710" s="123"/>
      <c r="AH1710" s="242" t="s">
        <v>76</v>
      </c>
      <c r="AI1710" s="243"/>
      <c r="AJ1710" s="244" t="s">
        <v>77</v>
      </c>
      <c r="AK1710" s="245"/>
      <c r="AL1710" s="127"/>
      <c r="AM1710" s="242" t="s">
        <v>64</v>
      </c>
      <c r="AN1710" s="243"/>
      <c r="AO1710" s="244" t="s">
        <v>65</v>
      </c>
      <c r="AP1710" s="245"/>
      <c r="AQ1710" s="123"/>
      <c r="AR1710" s="242" t="s">
        <v>80</v>
      </c>
      <c r="AS1710" s="243"/>
      <c r="AT1710" s="244" t="s">
        <v>81</v>
      </c>
      <c r="AU1710" s="245"/>
      <c r="AV1710" s="127"/>
      <c r="AW1710" s="242" t="s">
        <v>68</v>
      </c>
      <c r="AX1710" s="243"/>
      <c r="AY1710" s="244" t="s">
        <v>69</v>
      </c>
      <c r="AZ1710" s="245"/>
      <c r="BA1710" s="123"/>
      <c r="BB1710" s="246" t="s">
        <v>84</v>
      </c>
      <c r="BC1710" s="247"/>
      <c r="BD1710" s="248" t="s">
        <v>85</v>
      </c>
      <c r="BE1710" s="249"/>
      <c r="BF1710" s="127"/>
      <c r="BG1710" s="242" t="s">
        <v>72</v>
      </c>
      <c r="BH1710" s="243"/>
      <c r="BI1710" s="244" t="s">
        <v>73</v>
      </c>
      <c r="BJ1710" s="245"/>
      <c r="BK1710" s="123"/>
      <c r="BL1710" s="242" t="s">
        <v>88</v>
      </c>
      <c r="BM1710" s="243"/>
      <c r="BN1710" s="244" t="s">
        <v>89</v>
      </c>
      <c r="BO1710" s="245"/>
      <c r="BP1710" s="123"/>
      <c r="BQ1710" s="19" t="s">
        <v>165</v>
      </c>
      <c r="BS1710" s="63" t="s">
        <v>120</v>
      </c>
      <c r="BT1710" s="4"/>
      <c r="BU1710" s="28"/>
      <c r="BV1710" s="28"/>
      <c r="BW1710" s="28"/>
      <c r="BX1710" s="28"/>
    </row>
    <row r="1711" spans="2:76" ht="18.649999999999999" customHeight="1" thickTop="1" thickBot="1">
      <c r="B1711" s="39">
        <v>4.82</v>
      </c>
      <c r="D1711" s="25">
        <f t="shared" ref="D1711" si="17108">COS($F$8*$B1711)</f>
        <v>-2.9959314421383169E-2</v>
      </c>
      <c r="E1711" s="26">
        <v>0</v>
      </c>
      <c r="F1711" s="10">
        <v>0</v>
      </c>
      <c r="G1711" s="85">
        <f t="shared" ref="G1711" si="17109">$E$8*SIN($B1711*$F$8)</f>
        <v>2.9986533569778628</v>
      </c>
      <c r="I1711" s="21">
        <v>1</v>
      </c>
      <c r="J1711" s="24">
        <v>0</v>
      </c>
      <c r="K1711" s="22">
        <v>0</v>
      </c>
      <c r="L1711" s="23">
        <v>0</v>
      </c>
      <c r="N1711" s="21">
        <f t="shared" ref="N1711" si="17110">D1711*I1711+F1711*I1714-E1711*J1711-G1711*J1714</f>
        <v>-3.3441493174641623</v>
      </c>
      <c r="O1711" s="24">
        <f t="shared" ref="O1711" si="17111">(D1711*J1711+E1711*I1711+F1711*J1714+G1711*I1714)</f>
        <v>0</v>
      </c>
      <c r="P1711" s="22">
        <f t="shared" ref="P1711" si="17112">D1711*K1711+F1711*K1714-E1711*L1711-G1711*L1714</f>
        <v>0</v>
      </c>
      <c r="Q1711" s="23">
        <f t="shared" ref="Q1711" si="17113">(D1711*L1711+E1711*K1711+F1711*L1714+G1711*K1714)</f>
        <v>2.9986533569778628</v>
      </c>
      <c r="S1711" s="25">
        <f t="shared" ref="S1711" si="17114">COS($U$8*$B1711)</f>
        <v>-0.94004479423498832</v>
      </c>
      <c r="T1711" s="26">
        <v>0</v>
      </c>
      <c r="U1711" s="10">
        <v>0</v>
      </c>
      <c r="V1711" s="85">
        <f t="shared" ref="V1711" si="17115">$T$8*SIN($B1711*$U$8)</f>
        <v>1.0231530010146512</v>
      </c>
      <c r="X1711" s="21">
        <f t="shared" ref="X1711" si="17116">N1711*S1711+P1711*S1714-O1711*T1711-Q1711*T1714</f>
        <v>2.8027522480050577</v>
      </c>
      <c r="Y1711" s="24">
        <f t="shared" ref="Y1711" si="17117">(N1711*T1711+O1711*S1711+P1711*T1714+Q1711*S1714)</f>
        <v>0</v>
      </c>
      <c r="Z1711" s="22">
        <f t="shared" ref="Z1711" si="17118">N1711*U1711+P1711*U1714-O1711*V1711-Q1711*V1714</f>
        <v>0</v>
      </c>
      <c r="AA1711" s="23">
        <f t="shared" ref="AA1711" si="17119">(N1711*V1711+O1711*U1711+P1711*V1714+Q1711*U1714)</f>
        <v>-6.2404448879468672</v>
      </c>
      <c r="AB1711" s="8"/>
      <c r="AC1711" s="21">
        <v>1</v>
      </c>
      <c r="AD1711" s="24">
        <v>0</v>
      </c>
      <c r="AE1711" s="22">
        <v>0</v>
      </c>
      <c r="AF1711" s="23">
        <v>0</v>
      </c>
      <c r="AH1711" s="21">
        <f t="shared" ref="AH1711" si="17120">X1711*AC1711+Z1711*AC1714-Y1711*AD1711-AA1711*AD1714</f>
        <v>15.032205530779613</v>
      </c>
      <c r="AI1711" s="24">
        <f t="shared" ref="AI1711" si="17121">(X1711*AD1711+Y1711*AC1711+Z1711*AD1714+AA1711*AC1714)</f>
        <v>0</v>
      </c>
      <c r="AJ1711" s="22">
        <f t="shared" ref="AJ1711" si="17122">X1711*AE1711+Z1711*AE1714-Y1711*AF1711-AA1711*AF1714</f>
        <v>0</v>
      </c>
      <c r="AK1711" s="23">
        <f t="shared" ref="AK1711" si="17123">(X1711*AF1711+Y1711*AE1711+Z1711*AF1714+AA1711*AE1714)</f>
        <v>-6.2404448879468672</v>
      </c>
      <c r="AL1711" s="8"/>
      <c r="AM1711" s="25">
        <f t="shared" ref="AM1711" si="17124">COS($AO$8*$B1711)</f>
        <v>-0.94004479423498832</v>
      </c>
      <c r="AN1711" s="26">
        <v>0</v>
      </c>
      <c r="AO1711" s="10">
        <v>0</v>
      </c>
      <c r="AP1711" s="85">
        <f t="shared" ref="AP1711" si="17125">$AN$8*SIN($B1711*$AO$8)</f>
        <v>1.0231530010146512</v>
      </c>
      <c r="AR1711" s="21">
        <f t="shared" ref="AR1711" si="17126">AH1711*AM1711+AJ1711*AM1714-AI1711*AN1711-AK1711*AN1714</f>
        <v>-13.421509897883178</v>
      </c>
      <c r="AS1711" s="24">
        <f t="shared" ref="AS1711" si="17127">(AH1711*AN1711+AI1711*AM1711+AJ1711*AN1714+AK1711*AM1714)</f>
        <v>0</v>
      </c>
      <c r="AT1711" s="22">
        <f t="shared" ref="AT1711" si="17128">AH1711*AO1711+AJ1711*AO1714-AI1711*AP1711-AK1711*AP1714</f>
        <v>0</v>
      </c>
      <c r="AU1711" s="23">
        <f t="shared" ref="AU1711" si="17129">(AH1711*AP1711+AI1711*AO1711+AJ1711*AP1714+AK1711*AO1714)</f>
        <v>21.246543931310995</v>
      </c>
      <c r="AV1711" s="8"/>
      <c r="AW1711" s="21">
        <v>1</v>
      </c>
      <c r="AX1711" s="24">
        <v>0</v>
      </c>
      <c r="AY1711" s="22">
        <v>0</v>
      </c>
      <c r="AZ1711" s="23">
        <v>0</v>
      </c>
      <c r="BB1711" s="21">
        <f t="shared" ref="BB1711" si="17130">AR1711*AW1711+AT1711*AW1714-AS1711*AX1711-AU1711*AX1714</f>
        <v>-36.903745126074632</v>
      </c>
      <c r="BC1711" s="24">
        <f t="shared" ref="BC1711" si="17131">(AR1711*AX1711+AS1711*AW1711+AT1711*AX1714+AU1711*AW1714)</f>
        <v>0</v>
      </c>
      <c r="BD1711" s="22">
        <f t="shared" ref="BD1711" si="17132">AR1711*AY1711+AT1711*AY1714-AS1711*AZ1711-AU1711*AZ1714</f>
        <v>0</v>
      </c>
      <c r="BE1711" s="23">
        <f t="shared" ref="BE1711" si="17133">(AR1711*AZ1711+AS1711*AY1711+AT1711*AZ1714+AU1711*AY1714)</f>
        <v>21.246543931310995</v>
      </c>
      <c r="BF1711" s="8"/>
      <c r="BG1711" s="25">
        <f t="shared" ref="BG1711" si="17134">COS($BI$8*$B1711)</f>
        <v>-3.0011028534318362E-2</v>
      </c>
      <c r="BH1711" s="26">
        <v>0</v>
      </c>
      <c r="BI1711" s="10">
        <v>0</v>
      </c>
      <c r="BJ1711" s="85">
        <f t="shared" ref="BJ1711" si="17135">$BH$8*SIN($B1711*$BI$8)</f>
        <v>2.9986487029155002</v>
      </c>
      <c r="BL1711" s="21">
        <f t="shared" ref="BL1711" si="17136">BB1711*BG1711+BD1711*BG1714-BC1711*BH1711-BE1711*BH1714</f>
        <v>-5.9714719187829282</v>
      </c>
      <c r="BM1711" s="24">
        <f t="shared" ref="BM1711" si="17137">(BB1711*BH1711+BC1711*BG1711+BD1711*BH1714+BE1711*BG1714)</f>
        <v>0</v>
      </c>
      <c r="BN1711" s="22">
        <f t="shared" ref="BN1711" si="17138">BB1711*BI1711+BD1711*BI1714-BC1711*BJ1711-BE1711*BJ1714</f>
        <v>0</v>
      </c>
      <c r="BO1711" s="23">
        <f t="shared" ref="BO1711" si="17139">(BB1711*BJ1711+BC1711*BI1711+BD1711*BJ1714+BE1711*BI1714)</f>
        <v>-111.29899809120614</v>
      </c>
      <c r="BQ1711" s="27">
        <f t="shared" ref="BQ1711" si="17140">20*LOG((2*$BL$8)/(($BL$8*BL1711+BN1711+$BL$8*BL1714+BN1714)^2+($BL$8*BM1711+BO1711+$BL$8*BM1714+BO1714)^2)^0.5)</f>
        <v>-34.934895752551796</v>
      </c>
      <c r="BS1711" s="64">
        <f t="shared" ref="BS1711" si="17141">((BL1711^2+BM1711^2)/(BL1714^2+BM1714^2))^0.5</f>
        <v>19.169728327243934</v>
      </c>
      <c r="BT1711" s="4"/>
      <c r="BU1711" s="28"/>
      <c r="BV1711" s="28"/>
      <c r="BW1711" s="28"/>
      <c r="BX1711" s="28"/>
    </row>
    <row r="1712" spans="2:76" ht="18.649999999999999" customHeight="1" thickBot="1">
      <c r="D1712" s="25"/>
      <c r="E1712" s="10"/>
      <c r="F1712" s="10"/>
      <c r="G1712" s="31"/>
      <c r="I1712" s="29"/>
      <c r="L1712" s="30"/>
      <c r="N1712" s="29"/>
      <c r="Q1712" s="30"/>
      <c r="S1712" s="29"/>
      <c r="V1712" s="30"/>
      <c r="X1712" s="29"/>
      <c r="AA1712" s="30"/>
      <c r="AC1712" s="29"/>
      <c r="AF1712" s="30"/>
      <c r="AH1712" s="29"/>
      <c r="AK1712" s="30"/>
      <c r="AM1712" s="29"/>
      <c r="AP1712" s="30"/>
      <c r="AR1712" s="29"/>
      <c r="AU1712" s="30"/>
      <c r="AW1712" s="29"/>
      <c r="AZ1712" s="30"/>
      <c r="BB1712" s="29"/>
      <c r="BE1712" s="30"/>
      <c r="BG1712" s="29"/>
      <c r="BJ1712" s="30"/>
      <c r="BL1712" s="29"/>
      <c r="BO1712" s="30"/>
      <c r="BS1712" s="65"/>
      <c r="BT1712" s="65"/>
      <c r="BU1712" s="28"/>
      <c r="BV1712" s="28"/>
      <c r="BW1712" s="28"/>
      <c r="BX1712" s="28"/>
    </row>
    <row r="1713" spans="2:76" ht="18.649999999999999" customHeight="1" thickBot="1">
      <c r="D1713" s="254" t="s">
        <v>24</v>
      </c>
      <c r="E1713" s="255"/>
      <c r="F1713" s="256" t="s">
        <v>25</v>
      </c>
      <c r="G1713" s="257"/>
      <c r="H1713" s="123"/>
      <c r="I1713" s="242" t="s">
        <v>4</v>
      </c>
      <c r="J1713" s="243"/>
      <c r="K1713" s="244" t="s">
        <v>5</v>
      </c>
      <c r="L1713" s="245"/>
      <c r="M1713" s="123"/>
      <c r="N1713" s="242" t="s">
        <v>6</v>
      </c>
      <c r="O1713" s="243"/>
      <c r="P1713" s="244" t="s">
        <v>7</v>
      </c>
      <c r="Q1713" s="245"/>
      <c r="R1713" s="123"/>
      <c r="S1713" s="242" t="s">
        <v>34</v>
      </c>
      <c r="T1713" s="243"/>
      <c r="U1713" s="244" t="s">
        <v>35</v>
      </c>
      <c r="V1713" s="245"/>
      <c r="W1713" s="123"/>
      <c r="X1713" s="242" t="s">
        <v>47</v>
      </c>
      <c r="Y1713" s="243"/>
      <c r="Z1713" s="244" t="s">
        <v>48</v>
      </c>
      <c r="AA1713" s="245"/>
      <c r="AB1713" s="127"/>
      <c r="AC1713" s="242" t="s">
        <v>63</v>
      </c>
      <c r="AD1713" s="243"/>
      <c r="AE1713" s="244" t="s">
        <v>8</v>
      </c>
      <c r="AF1713" s="245"/>
      <c r="AG1713" s="123"/>
      <c r="AH1713" s="242" t="s">
        <v>78</v>
      </c>
      <c r="AI1713" s="243"/>
      <c r="AJ1713" s="244" t="s">
        <v>79</v>
      </c>
      <c r="AK1713" s="245"/>
      <c r="AL1713" s="127"/>
      <c r="AM1713" s="242" t="s">
        <v>67</v>
      </c>
      <c r="AN1713" s="243"/>
      <c r="AO1713" s="244" t="s">
        <v>66</v>
      </c>
      <c r="AP1713" s="245"/>
      <c r="AQ1713" s="123"/>
      <c r="AR1713" s="242" t="s">
        <v>83</v>
      </c>
      <c r="AS1713" s="243"/>
      <c r="AT1713" s="244" t="s">
        <v>82</v>
      </c>
      <c r="AU1713" s="245"/>
      <c r="AV1713" s="127"/>
      <c r="AW1713" s="242" t="s">
        <v>71</v>
      </c>
      <c r="AX1713" s="243"/>
      <c r="AY1713" s="244" t="s">
        <v>70</v>
      </c>
      <c r="AZ1713" s="245"/>
      <c r="BA1713" s="123"/>
      <c r="BB1713" s="124" t="s">
        <v>87</v>
      </c>
      <c r="BC1713" s="125"/>
      <c r="BD1713" s="122" t="s">
        <v>86</v>
      </c>
      <c r="BE1713" s="126"/>
      <c r="BF1713" s="127"/>
      <c r="BG1713" s="242" t="s">
        <v>74</v>
      </c>
      <c r="BH1713" s="243"/>
      <c r="BI1713" s="244" t="s">
        <v>75</v>
      </c>
      <c r="BJ1713" s="245"/>
      <c r="BK1713" s="123"/>
      <c r="BL1713" s="242" t="s">
        <v>91</v>
      </c>
      <c r="BM1713" s="243"/>
      <c r="BN1713" s="244" t="s">
        <v>90</v>
      </c>
      <c r="BO1713" s="245"/>
      <c r="BP1713" s="123"/>
      <c r="BQ1713" s="35" t="s">
        <v>166</v>
      </c>
      <c r="BS1713" s="66" t="s">
        <v>121</v>
      </c>
      <c r="BT1713" s="65"/>
      <c r="BU1713" s="28"/>
      <c r="BV1713" s="28"/>
      <c r="BW1713" s="28"/>
      <c r="BX1713" s="28"/>
    </row>
    <row r="1714" spans="2:76" ht="18.649999999999999" customHeight="1" thickTop="1" thickBot="1">
      <c r="D1714" s="15">
        <v>0</v>
      </c>
      <c r="E1714" s="145">
        <f t="shared" ref="E1714" si="17142">(1/$E$8)*SIN($B1711*$F$8)</f>
        <v>0.33318370633087363</v>
      </c>
      <c r="F1714" s="15">
        <f t="shared" ref="F1714" si="17143">COS($F$8*$B1711)</f>
        <v>-2.9959314421383169E-2</v>
      </c>
      <c r="G1714" s="37">
        <v>0</v>
      </c>
      <c r="I1714" s="21">
        <v>0</v>
      </c>
      <c r="J1714" s="24">
        <f t="shared" ref="J1714" si="17144">(TAN($K$8*$B1711))/$J$8</f>
        <v>1.1052261160266035</v>
      </c>
      <c r="K1714" s="22">
        <v>1</v>
      </c>
      <c r="L1714" s="23">
        <v>0</v>
      </c>
      <c r="N1714" s="21">
        <f t="shared" ref="N1714" si="17145">D1714*I1711+F1714*I1714-E1714*J1711-G1714*J1714</f>
        <v>0</v>
      </c>
      <c r="O1714" s="24">
        <f t="shared" ref="O1714" si="17146">(D1714*J1711+E1714*I1711+F1714*J1714+G1714*I1714)</f>
        <v>0.30007188961410852</v>
      </c>
      <c r="P1714" s="22">
        <f t="shared" ref="P1714" si="17147">D1714*K1711+F1714*K1714-E1714*L1711-G1714*L1714</f>
        <v>-2.9959314421383169E-2</v>
      </c>
      <c r="Q1714" s="23">
        <f t="shared" ref="Q1714" si="17148">(D1714*L1711+E1714*K1711+F1714*L1714+G1714*K1714)</f>
        <v>0</v>
      </c>
      <c r="S1714" s="15">
        <v>0</v>
      </c>
      <c r="T1714" s="145">
        <f t="shared" ref="T1714" si="17149">(1/$T$8)*SIN($B1711*$U$8)</f>
        <v>0.11368366677940568</v>
      </c>
      <c r="U1714" s="15">
        <f t="shared" ref="U1714" si="17150">COS($U$8*$B1711)</f>
        <v>-0.94004479423498832</v>
      </c>
      <c r="V1714" s="37">
        <v>0</v>
      </c>
      <c r="X1714" s="21">
        <f t="shared" ref="X1714" si="17151">N1714*S1711+P1714*S1714-O1714*T1711-Q1714*T1714</f>
        <v>0</v>
      </c>
      <c r="Y1714" s="24">
        <f t="shared" ref="Y1714" si="17152">(N1714*T1711+O1714*S1711+P1714*T1714+Q1714*S1714)</f>
        <v>-0.28548690244561875</v>
      </c>
      <c r="Z1714" s="22">
        <f t="shared" ref="Z1714" si="17153">N1714*U1711+P1714*U1714-O1714*V1711-Q1714*V1714</f>
        <v>-0.2788563568181418</v>
      </c>
      <c r="AA1714" s="23">
        <f t="shared" ref="AA1714" si="17154">(N1714*V1711+O1714*U1711+P1714*V1714+Q1714*U1714)</f>
        <v>0</v>
      </c>
      <c r="AB1714" s="8"/>
      <c r="AC1714" s="21">
        <v>0</v>
      </c>
      <c r="AD1714" s="24">
        <f t="shared" ref="AD1714" si="17155">(TAN($AE$8*$B1711))/$AD$8</f>
        <v>1.9597085628294197</v>
      </c>
      <c r="AE1714" s="22">
        <v>1</v>
      </c>
      <c r="AF1714" s="23">
        <v>0</v>
      </c>
      <c r="AH1714" s="21">
        <f t="shared" ref="AH1714" si="17156">X1714*AC1711+Z1714*AC1714-Y1714*AD1711-AA1714*AD1714</f>
        <v>0</v>
      </c>
      <c r="AI1714" s="24">
        <f t="shared" ref="AI1714" si="17157">(X1714*AD1711+Y1714*AC1711+Z1714*AD1714+AA1714*AC1714)</f>
        <v>-0.83196409270154725</v>
      </c>
      <c r="AJ1714" s="22">
        <f t="shared" ref="AJ1714" si="17158">X1714*AE1711+Z1714*AE1714-Y1714*AF1711-AA1714*AF1714</f>
        <v>-0.2788563568181418</v>
      </c>
      <c r="AK1714" s="23">
        <f t="shared" ref="AK1714" si="17159">(X1714*AF1711+Y1714*AE1711+Z1714*AF1714+AA1714*AE1714)</f>
        <v>0</v>
      </c>
      <c r="AL1714" s="8"/>
      <c r="AM1714" s="15">
        <v>0</v>
      </c>
      <c r="AN1714" s="85">
        <f t="shared" ref="AN1714" si="17160">(1/$AN$8)*SIN($B1711*$AO$8)</f>
        <v>0.11368366677940568</v>
      </c>
      <c r="AO1714" s="25">
        <f t="shared" ref="AO1714" si="17161">COS($AO$8*$B1711)</f>
        <v>-0.94004479423498832</v>
      </c>
      <c r="AP1714" s="37">
        <v>0</v>
      </c>
      <c r="AR1714" s="21">
        <f t="shared" ref="AR1714" si="17162">AH1714*AM1711+AJ1714*AM1714-AI1714*AN1711-AK1714*AN1714</f>
        <v>0</v>
      </c>
      <c r="AS1714" s="24">
        <f t="shared" ref="AS1714" si="17163">(AH1714*AN1711+AI1714*AM1711+AJ1714*AN1714+AK1714*AM1714)</f>
        <v>0.75038210118669202</v>
      </c>
      <c r="AT1714" s="22">
        <f t="shared" ref="AT1714" si="17164">AH1714*AO1711+AJ1714*AO1714-AI1714*AP1711-AK1714*AP1714</f>
        <v>1.1133640247502483</v>
      </c>
      <c r="AU1714" s="23">
        <f t="shared" ref="AU1714" si="17165">(AH1714*AP1711+AI1714*AO1711+AJ1714*AP1714+AK1714*AO1714)</f>
        <v>0</v>
      </c>
      <c r="AV1714" s="8"/>
      <c r="AW1714" s="21">
        <v>0</v>
      </c>
      <c r="AX1714" s="24">
        <f t="shared" ref="AX1714" si="17166">(TAN($AY$8*$B1711))/$AX$8</f>
        <v>1.1052261160266035</v>
      </c>
      <c r="AY1714" s="22">
        <v>1</v>
      </c>
      <c r="AZ1714" s="23">
        <v>0</v>
      </c>
      <c r="BB1714" s="21">
        <f t="shared" ref="BB1714" si="17167">AR1714*AW1711+AT1714*AW1714-AS1714*AX1711-AU1714*AX1714</f>
        <v>0</v>
      </c>
      <c r="BC1714" s="24">
        <f t="shared" ref="BC1714" si="17168">(AR1714*AX1711+AS1714*AW1711+AT1714*AX1714+AU1714*AW1714)</f>
        <v>1.9809010979851562</v>
      </c>
      <c r="BD1714" s="22">
        <f t="shared" ref="BD1714" si="17169">AR1714*AY1711+AT1714*AY1714-AS1714*AZ1711-AU1714*AZ1714</f>
        <v>1.1133640247502483</v>
      </c>
      <c r="BE1714" s="23">
        <f t="shared" ref="BE1714" si="17170">(AR1714*AZ1711+AS1714*AY1711+AT1714*AZ1714+AU1714*AY1714)</f>
        <v>0</v>
      </c>
      <c r="BF1714" s="8"/>
      <c r="BG1714" s="15">
        <v>0</v>
      </c>
      <c r="BH1714" s="85">
        <f t="shared" ref="BH1714" si="17171">(1/$BH$8)*SIN($B1711*$BI$8)</f>
        <v>0.3331831892128333</v>
      </c>
      <c r="BI1714" s="25">
        <f t="shared" ref="BI1714" si="17172">COS($BI$8*$B1711)</f>
        <v>-3.0011028534318362E-2</v>
      </c>
      <c r="BJ1714" s="37">
        <v>0</v>
      </c>
      <c r="BL1714" s="21">
        <f t="shared" ref="BL1714" si="17173">BB1714*BG1711+BD1714*BG1714-BC1714*BH1711-BE1714*BH1714</f>
        <v>0</v>
      </c>
      <c r="BM1714" s="24">
        <f t="shared" ref="BM1714" si="17174">(BB1714*BH1711+BC1714*BG1711+BD1714*BH1714+BE1714*BG1714)</f>
        <v>0.31150529714582853</v>
      </c>
      <c r="BN1714" s="22">
        <f t="shared" ref="BN1714" si="17175">BB1714*BI1711+BD1714*BI1714-BC1714*BJ1711-BE1714*BJ1714</f>
        <v>-5.9734397075929415</v>
      </c>
      <c r="BO1714" s="23">
        <f t="shared" ref="BO1714" si="17176">(BB1714*BJ1711+BC1714*BI1711+BD1714*BJ1714+BE1714*BI1714)</f>
        <v>0</v>
      </c>
      <c r="BQ1714" s="38">
        <f t="shared" ref="BQ1714" si="17177">(180/PI())*ATAN(-1*(($BL$8*BM1711+BO1711+$BL$8*BM1714+BO1714)/($BL$8*BL1711+BN1711+$BL$8*BL1714+BN1714)))</f>
        <v>-83.857246455268537</v>
      </c>
      <c r="BS1714" s="67">
        <f t="shared" ref="BS1714" si="17178">20*LOG(((($BL$8*BL1711+BN1711-$BL$8*BL1714-BN1714)^2+($BL$8*BM1711+BO1711-$BL$8*BM1714-BO1714)^2)/(($BL$8*BL1711+BN1711+$BL$8*BL1714+BN1714)^2+($BL$8*BM1711+BO1711+$BL$8*BM1714+BO1714)^2))^0.5)</f>
        <v>-1.3943264005684302E-3</v>
      </c>
      <c r="BT1714" s="65"/>
      <c r="BU1714" s="28"/>
      <c r="BV1714" s="28"/>
      <c r="BW1714" s="28"/>
      <c r="BX1714" s="28"/>
    </row>
    <row r="1715" spans="2:76" ht="18.649999999999999" customHeight="1">
      <c r="BS1715" s="32"/>
    </row>
    <row r="1716" spans="2:76" ht="18.649999999999999" customHeight="1" thickBot="1">
      <c r="D1716" s="8"/>
      <c r="E1716" s="8" t="s">
        <v>93</v>
      </c>
      <c r="F1716" s="8"/>
      <c r="G1716" s="8"/>
      <c r="H1716" s="8"/>
      <c r="I1716" s="8"/>
      <c r="J1716" s="8" t="s">
        <v>94</v>
      </c>
      <c r="K1716" s="8"/>
      <c r="L1716" s="8"/>
      <c r="M1716" s="8"/>
      <c r="N1716" s="8"/>
      <c r="O1716" s="8" t="s">
        <v>95</v>
      </c>
      <c r="P1716" s="8"/>
      <c r="Q1716" s="8"/>
      <c r="R1716" s="8"/>
      <c r="S1716" s="8"/>
      <c r="T1716" s="8" t="s">
        <v>96</v>
      </c>
      <c r="U1716" s="8"/>
      <c r="V1716" s="8"/>
      <c r="W1716" s="8"/>
      <c r="X1716" s="8"/>
      <c r="Y1716" s="8" t="s">
        <v>97</v>
      </c>
      <c r="Z1716" s="8"/>
      <c r="AA1716" s="8"/>
      <c r="AB1716" s="8"/>
      <c r="AC1716" s="8"/>
      <c r="AD1716" s="8" t="s">
        <v>98</v>
      </c>
      <c r="AE1716" s="8"/>
      <c r="AF1716" s="8"/>
      <c r="AG1716" s="8"/>
      <c r="AH1716" s="8"/>
      <c r="AI1716" s="8" t="s">
        <v>99</v>
      </c>
      <c r="AJ1716" s="8"/>
      <c r="AK1716" s="8"/>
      <c r="AL1716" s="8"/>
      <c r="AM1716" s="8"/>
      <c r="AN1716" s="8" t="s">
        <v>96</v>
      </c>
      <c r="AO1716" s="8"/>
      <c r="AP1716" s="8"/>
      <c r="AQ1716" s="8"/>
      <c r="AR1716" s="8"/>
      <c r="AS1716" s="8" t="s">
        <v>100</v>
      </c>
      <c r="AT1716" s="8"/>
      <c r="AU1716" s="8"/>
      <c r="AV1716" s="8"/>
      <c r="AW1716" s="8"/>
      <c r="AX1716" s="8" t="s">
        <v>94</v>
      </c>
      <c r="AY1716" s="8"/>
      <c r="AZ1716" s="8"/>
      <c r="BA1716" s="8"/>
      <c r="BB1716" s="8"/>
      <c r="BC1716" s="8" t="s">
        <v>101</v>
      </c>
      <c r="BD1716" s="8"/>
      <c r="BE1716" s="8"/>
      <c r="BF1716" s="8"/>
      <c r="BG1716" s="8"/>
      <c r="BH1716" s="8" t="s">
        <v>96</v>
      </c>
      <c r="BI1716" s="8"/>
      <c r="BJ1716" s="8"/>
      <c r="BK1716" s="8"/>
      <c r="BL1716" s="8"/>
      <c r="BM1716" s="8" t="s">
        <v>102</v>
      </c>
      <c r="BN1716" s="8"/>
      <c r="BO1716" s="8"/>
      <c r="BP1716" s="8"/>
    </row>
    <row r="1717" spans="2:76" ht="18.649999999999999" customHeight="1" thickBot="1">
      <c r="B1717" s="16"/>
      <c r="D1717" s="250" t="s">
        <v>22</v>
      </c>
      <c r="E1717" s="251"/>
      <c r="F1717" s="252" t="s">
        <v>23</v>
      </c>
      <c r="G1717" s="253"/>
      <c r="H1717" s="123"/>
      <c r="I1717" s="242" t="s">
        <v>1</v>
      </c>
      <c r="J1717" s="243"/>
      <c r="K1717" s="244" t="s">
        <v>2</v>
      </c>
      <c r="L1717" s="245"/>
      <c r="M1717" s="123"/>
      <c r="N1717" s="242" t="s">
        <v>43</v>
      </c>
      <c r="O1717" s="243"/>
      <c r="P1717" s="244" t="s">
        <v>44</v>
      </c>
      <c r="Q1717" s="245"/>
      <c r="R1717" s="123"/>
      <c r="S1717" s="242" t="s">
        <v>32</v>
      </c>
      <c r="T1717" s="243"/>
      <c r="U1717" s="244" t="s">
        <v>33</v>
      </c>
      <c r="V1717" s="245"/>
      <c r="W1717" s="123"/>
      <c r="X1717" s="242" t="s">
        <v>45</v>
      </c>
      <c r="Y1717" s="243"/>
      <c r="Z1717" s="244" t="s">
        <v>46</v>
      </c>
      <c r="AA1717" s="245"/>
      <c r="AB1717" s="127"/>
      <c r="AC1717" s="242" t="s">
        <v>62</v>
      </c>
      <c r="AD1717" s="243"/>
      <c r="AE1717" s="244" t="s">
        <v>3</v>
      </c>
      <c r="AF1717" s="245"/>
      <c r="AG1717" s="123"/>
      <c r="AH1717" s="242" t="s">
        <v>76</v>
      </c>
      <c r="AI1717" s="243"/>
      <c r="AJ1717" s="244" t="s">
        <v>77</v>
      </c>
      <c r="AK1717" s="245"/>
      <c r="AL1717" s="127"/>
      <c r="AM1717" s="242" t="s">
        <v>64</v>
      </c>
      <c r="AN1717" s="243"/>
      <c r="AO1717" s="244" t="s">
        <v>65</v>
      </c>
      <c r="AP1717" s="245"/>
      <c r="AQ1717" s="123"/>
      <c r="AR1717" s="242" t="s">
        <v>80</v>
      </c>
      <c r="AS1717" s="243"/>
      <c r="AT1717" s="244" t="s">
        <v>81</v>
      </c>
      <c r="AU1717" s="245"/>
      <c r="AV1717" s="127"/>
      <c r="AW1717" s="242" t="s">
        <v>68</v>
      </c>
      <c r="AX1717" s="243"/>
      <c r="AY1717" s="244" t="s">
        <v>69</v>
      </c>
      <c r="AZ1717" s="245"/>
      <c r="BA1717" s="123"/>
      <c r="BB1717" s="246" t="s">
        <v>84</v>
      </c>
      <c r="BC1717" s="247"/>
      <c r="BD1717" s="248" t="s">
        <v>85</v>
      </c>
      <c r="BE1717" s="249"/>
      <c r="BF1717" s="127"/>
      <c r="BG1717" s="242" t="s">
        <v>72</v>
      </c>
      <c r="BH1717" s="243"/>
      <c r="BI1717" s="244" t="s">
        <v>73</v>
      </c>
      <c r="BJ1717" s="245"/>
      <c r="BK1717" s="123"/>
      <c r="BL1717" s="242" t="s">
        <v>88</v>
      </c>
      <c r="BM1717" s="243"/>
      <c r="BN1717" s="244" t="s">
        <v>89</v>
      </c>
      <c r="BO1717" s="245"/>
      <c r="BP1717" s="123"/>
      <c r="BQ1717" s="19" t="s">
        <v>165</v>
      </c>
      <c r="BS1717" s="63" t="s">
        <v>120</v>
      </c>
      <c r="BT1717" s="4"/>
      <c r="BU1717" s="28"/>
      <c r="BV1717" s="28"/>
      <c r="BW1717" s="28"/>
      <c r="BX1717" s="28"/>
    </row>
    <row r="1718" spans="2:76" ht="18.649999999999999" customHeight="1" thickTop="1" thickBot="1">
      <c r="B1718" s="39">
        <v>4.84</v>
      </c>
      <c r="D1718" s="25">
        <f t="shared" ref="D1718" si="17179">COS($F$8*$B1718)</f>
        <v>-3.6597781384563384E-2</v>
      </c>
      <c r="E1718" s="26">
        <v>0</v>
      </c>
      <c r="F1718" s="10">
        <v>0</v>
      </c>
      <c r="G1718" s="85">
        <f t="shared" ref="G1718" si="17180">$E$8*SIN($B1718*$F$8)</f>
        <v>2.9979902304009514</v>
      </c>
      <c r="I1718" s="21">
        <v>1</v>
      </c>
      <c r="J1718" s="24">
        <v>0</v>
      </c>
      <c r="K1718" s="22">
        <v>0</v>
      </c>
      <c r="L1718" s="23">
        <v>0</v>
      </c>
      <c r="N1718" s="21">
        <f t="shared" ref="N1718" si="17181">D1718*I1718+F1718*I1721-E1718*J1718-G1718*J1721</f>
        <v>-3.4593494137649916</v>
      </c>
      <c r="O1718" s="24">
        <f t="shared" ref="O1718" si="17182">(D1718*J1718+E1718*I1718+F1718*J1721+G1718*I1721)</f>
        <v>0</v>
      </c>
      <c r="P1718" s="22">
        <f t="shared" ref="P1718" si="17183">D1718*K1718+F1718*K1721-E1718*L1718-G1718*L1721</f>
        <v>0</v>
      </c>
      <c r="Q1718" s="23">
        <f t="shared" ref="Q1718" si="17184">(D1718*L1718+E1718*K1718+F1718*L1721+G1718*K1721)</f>
        <v>2.9979902304009514</v>
      </c>
      <c r="S1718" s="25">
        <f t="shared" ref="S1718" si="17185">COS($U$8*$B1718)</f>
        <v>-0.9439348543604229</v>
      </c>
      <c r="T1718" s="26">
        <v>0</v>
      </c>
      <c r="U1718" s="10">
        <v>0</v>
      </c>
      <c r="V1718" s="85">
        <f t="shared" ref="V1718" si="17186">$T$8*SIN($B1718*$U$8)</f>
        <v>0.99039533344624842</v>
      </c>
      <c r="X1718" s="21">
        <f t="shared" ref="X1718" si="17187">N1718*S1718+P1718*S1721-O1718*T1718-Q1718*T1721</f>
        <v>2.9354898701855667</v>
      </c>
      <c r="Y1718" s="24">
        <f t="shared" ref="Y1718" si="17188">(N1718*T1718+O1718*S1718+P1718*T1721+Q1718*S1721)</f>
        <v>0</v>
      </c>
      <c r="Z1718" s="22">
        <f t="shared" ref="Z1718" si="17189">N1718*U1718+P1718*U1721-O1718*V1718-Q1718*V1721</f>
        <v>0</v>
      </c>
      <c r="AA1718" s="23">
        <f t="shared" ref="AA1718" si="17190">(N1718*V1718+O1718*U1718+P1718*V1721+Q1718*U1721)</f>
        <v>-6.2560309876603553</v>
      </c>
      <c r="AB1718" s="8"/>
      <c r="AC1718" s="21">
        <v>1</v>
      </c>
      <c r="AD1718" s="24">
        <v>0</v>
      </c>
      <c r="AE1718" s="22">
        <v>0</v>
      </c>
      <c r="AF1718" s="23">
        <v>0</v>
      </c>
      <c r="AH1718" s="21">
        <f t="shared" ref="AH1718" si="17191">X1718*AC1718+Z1718*AC1721-Y1718*AD1718-AA1718*AD1721</f>
        <v>15.642201169621579</v>
      </c>
      <c r="AI1718" s="24">
        <f t="shared" ref="AI1718" si="17192">(X1718*AD1718+Y1718*AC1718+Z1718*AD1721+AA1718*AC1721)</f>
        <v>0</v>
      </c>
      <c r="AJ1718" s="22">
        <f t="shared" ref="AJ1718" si="17193">X1718*AE1718+Z1718*AE1721-Y1718*AF1718-AA1718*AF1721</f>
        <v>0</v>
      </c>
      <c r="AK1718" s="23">
        <f t="shared" ref="AK1718" si="17194">(X1718*AF1718+Y1718*AE1718+Z1718*AF1721+AA1718*AE1721)</f>
        <v>-6.2560309876603553</v>
      </c>
      <c r="AL1718" s="8"/>
      <c r="AM1718" s="25">
        <f t="shared" ref="AM1718" si="17195">COS($AO$8*$B1718)</f>
        <v>-0.9439348543604229</v>
      </c>
      <c r="AN1718" s="26">
        <v>0</v>
      </c>
      <c r="AO1718" s="10">
        <v>0</v>
      </c>
      <c r="AP1718" s="85">
        <f t="shared" ref="AP1718" si="17196">$AN$8*SIN($B1718*$AO$8)</f>
        <v>0.99039533344624842</v>
      </c>
      <c r="AR1718" s="21">
        <f t="shared" ref="AR1718" si="17197">AH1718*AM1718+AJ1718*AM1721-AI1718*AN1718-AK1718*AN1721</f>
        <v>-14.076780672248301</v>
      </c>
      <c r="AS1718" s="24">
        <f t="shared" ref="AS1718" si="17198">(AH1718*AN1718+AI1718*AM1718+AJ1718*AN1721+AK1718*AM1721)</f>
        <v>0</v>
      </c>
      <c r="AT1718" s="22">
        <f t="shared" ref="AT1718" si="17199">AH1718*AO1718+AJ1718*AO1721-AI1718*AP1718-AK1718*AP1721</f>
        <v>0</v>
      </c>
      <c r="AU1718" s="23">
        <f t="shared" ref="AU1718" si="17200">(AH1718*AP1718+AI1718*AO1718+AJ1718*AP1721+AK1718*AO1721)</f>
        <v>21.397248742432133</v>
      </c>
      <c r="AV1718" s="8"/>
      <c r="AW1718" s="21">
        <v>1</v>
      </c>
      <c r="AX1718" s="24">
        <v>0</v>
      </c>
      <c r="AY1718" s="22">
        <v>0</v>
      </c>
      <c r="AZ1718" s="23">
        <v>0</v>
      </c>
      <c r="BB1718" s="21">
        <f t="shared" ref="BB1718" si="17201">AR1718*AW1718+AT1718*AW1721-AS1718*AX1718-AU1718*AX1721</f>
        <v>-38.505635482697386</v>
      </c>
      <c r="BC1718" s="24">
        <f t="shared" ref="BC1718" si="17202">(AR1718*AX1718+AS1718*AW1718+AT1718*AX1721+AU1718*AW1721)</f>
        <v>0</v>
      </c>
      <c r="BD1718" s="22">
        <f t="shared" ref="BD1718" si="17203">AR1718*AY1718+AT1718*AY1721-AS1718*AZ1718-AU1718*AZ1721</f>
        <v>0</v>
      </c>
      <c r="BE1718" s="23">
        <f t="shared" ref="BE1718" si="17204">(AR1718*AZ1718+AS1718*AY1718+AT1718*AZ1721+AU1718*AY1721)</f>
        <v>21.397248742432133</v>
      </c>
      <c r="BF1718" s="8"/>
      <c r="BG1718" s="25">
        <f t="shared" ref="BG1718" si="17205">COS($BI$8*$B1718)</f>
        <v>-3.6649698586158019E-2</v>
      </c>
      <c r="BH1718" s="26">
        <v>0</v>
      </c>
      <c r="BI1718" s="10">
        <v>0</v>
      </c>
      <c r="BJ1718" s="85">
        <f t="shared" ref="BJ1718" si="17206">$BH$8*SIN($B1718*$BI$8)</f>
        <v>2.9979845223652997</v>
      </c>
      <c r="BL1718" s="21">
        <f t="shared" ref="BL1718" si="17207">BB1718*BG1718+BD1718*BG1721-BC1718*BH1718-BE1718*BH1721</f>
        <v>-5.7164045713586589</v>
      </c>
      <c r="BM1718" s="24">
        <f t="shared" ref="BM1718" si="17208">(BB1718*BH1718+BC1718*BG1718+BD1718*BH1721+BE1718*BG1721)</f>
        <v>0</v>
      </c>
      <c r="BN1718" s="22">
        <f t="shared" ref="BN1718" si="17209">BB1718*BI1718+BD1718*BI1721-BC1718*BJ1718-BE1718*BJ1721</f>
        <v>0</v>
      </c>
      <c r="BO1718" s="23">
        <f t="shared" ref="BO1718" si="17210">(BB1718*BJ1718+BC1718*BI1718+BD1718*BJ1721+BE1718*BI1721)</f>
        <v>-116.22350191795005</v>
      </c>
      <c r="BQ1718" s="27">
        <f t="shared" ref="BQ1718" si="17211">20*LOG((2*$BL$8)/(($BL$8*BL1718+BN1718+$BL$8*BL1721+BN1721)^2+($BL$8*BM1718+BO1718+$BL$8*BM1721+BO1721)^2)^0.5)</f>
        <v>-35.306911977058235</v>
      </c>
      <c r="BS1718" s="64">
        <f t="shared" ref="BS1718" si="17212">((BL1718^2+BM1718^2)/(BL1721^2+BM1721^2))^0.5</f>
        <v>20.965632873618464</v>
      </c>
      <c r="BT1718" s="4"/>
      <c r="BU1718" s="28"/>
      <c r="BV1718" s="28"/>
      <c r="BW1718" s="28"/>
      <c r="BX1718" s="28"/>
    </row>
    <row r="1719" spans="2:76" ht="18.649999999999999" customHeight="1" thickBot="1">
      <c r="D1719" s="25"/>
      <c r="E1719" s="10"/>
      <c r="F1719" s="10"/>
      <c r="G1719" s="31"/>
      <c r="I1719" s="29"/>
      <c r="L1719" s="30"/>
      <c r="N1719" s="29"/>
      <c r="Q1719" s="30"/>
      <c r="S1719" s="29"/>
      <c r="V1719" s="30"/>
      <c r="X1719" s="29"/>
      <c r="AA1719" s="30"/>
      <c r="AC1719" s="29"/>
      <c r="AF1719" s="30"/>
      <c r="AH1719" s="29"/>
      <c r="AK1719" s="30"/>
      <c r="AM1719" s="29"/>
      <c r="AP1719" s="30"/>
      <c r="AR1719" s="29"/>
      <c r="AU1719" s="30"/>
      <c r="AW1719" s="29"/>
      <c r="AZ1719" s="30"/>
      <c r="BB1719" s="29"/>
      <c r="BE1719" s="30"/>
      <c r="BG1719" s="29"/>
      <c r="BJ1719" s="30"/>
      <c r="BL1719" s="29"/>
      <c r="BO1719" s="30"/>
      <c r="BS1719" s="65"/>
      <c r="BT1719" s="65"/>
      <c r="BU1719" s="28"/>
      <c r="BV1719" s="28"/>
      <c r="BW1719" s="28"/>
      <c r="BX1719" s="28"/>
    </row>
    <row r="1720" spans="2:76" ht="18.649999999999999" customHeight="1" thickBot="1">
      <c r="D1720" s="254" t="s">
        <v>24</v>
      </c>
      <c r="E1720" s="255"/>
      <c r="F1720" s="256" t="s">
        <v>25</v>
      </c>
      <c r="G1720" s="257"/>
      <c r="H1720" s="123"/>
      <c r="I1720" s="242" t="s">
        <v>4</v>
      </c>
      <c r="J1720" s="243"/>
      <c r="K1720" s="244" t="s">
        <v>5</v>
      </c>
      <c r="L1720" s="245"/>
      <c r="M1720" s="123"/>
      <c r="N1720" s="242" t="s">
        <v>6</v>
      </c>
      <c r="O1720" s="243"/>
      <c r="P1720" s="244" t="s">
        <v>7</v>
      </c>
      <c r="Q1720" s="245"/>
      <c r="R1720" s="123"/>
      <c r="S1720" s="242" t="s">
        <v>34</v>
      </c>
      <c r="T1720" s="243"/>
      <c r="U1720" s="244" t="s">
        <v>35</v>
      </c>
      <c r="V1720" s="245"/>
      <c r="W1720" s="123"/>
      <c r="X1720" s="242" t="s">
        <v>47</v>
      </c>
      <c r="Y1720" s="243"/>
      <c r="Z1720" s="244" t="s">
        <v>48</v>
      </c>
      <c r="AA1720" s="245"/>
      <c r="AB1720" s="127"/>
      <c r="AC1720" s="242" t="s">
        <v>63</v>
      </c>
      <c r="AD1720" s="243"/>
      <c r="AE1720" s="244" t="s">
        <v>8</v>
      </c>
      <c r="AF1720" s="245"/>
      <c r="AG1720" s="123"/>
      <c r="AH1720" s="242" t="s">
        <v>78</v>
      </c>
      <c r="AI1720" s="243"/>
      <c r="AJ1720" s="244" t="s">
        <v>79</v>
      </c>
      <c r="AK1720" s="245"/>
      <c r="AL1720" s="127"/>
      <c r="AM1720" s="242" t="s">
        <v>67</v>
      </c>
      <c r="AN1720" s="243"/>
      <c r="AO1720" s="244" t="s">
        <v>66</v>
      </c>
      <c r="AP1720" s="245"/>
      <c r="AQ1720" s="123"/>
      <c r="AR1720" s="242" t="s">
        <v>83</v>
      </c>
      <c r="AS1720" s="243"/>
      <c r="AT1720" s="244" t="s">
        <v>82</v>
      </c>
      <c r="AU1720" s="245"/>
      <c r="AV1720" s="127"/>
      <c r="AW1720" s="242" t="s">
        <v>71</v>
      </c>
      <c r="AX1720" s="243"/>
      <c r="AY1720" s="244" t="s">
        <v>70</v>
      </c>
      <c r="AZ1720" s="245"/>
      <c r="BA1720" s="123"/>
      <c r="BB1720" s="124" t="s">
        <v>87</v>
      </c>
      <c r="BC1720" s="125"/>
      <c r="BD1720" s="122" t="s">
        <v>86</v>
      </c>
      <c r="BE1720" s="126"/>
      <c r="BF1720" s="127"/>
      <c r="BG1720" s="242" t="s">
        <v>74</v>
      </c>
      <c r="BH1720" s="243"/>
      <c r="BI1720" s="244" t="s">
        <v>75</v>
      </c>
      <c r="BJ1720" s="245"/>
      <c r="BK1720" s="123"/>
      <c r="BL1720" s="242" t="s">
        <v>91</v>
      </c>
      <c r="BM1720" s="243"/>
      <c r="BN1720" s="244" t="s">
        <v>90</v>
      </c>
      <c r="BO1720" s="245"/>
      <c r="BP1720" s="123"/>
      <c r="BQ1720" s="35" t="s">
        <v>166</v>
      </c>
      <c r="BS1720" s="66" t="s">
        <v>121</v>
      </c>
      <c r="BT1720" s="65"/>
      <c r="BU1720" s="28"/>
      <c r="BV1720" s="28"/>
      <c r="BW1720" s="28"/>
      <c r="BX1720" s="28"/>
    </row>
    <row r="1721" spans="2:76" ht="18.649999999999999" customHeight="1" thickTop="1" thickBot="1">
      <c r="D1721" s="15">
        <v>0</v>
      </c>
      <c r="E1721" s="145">
        <f t="shared" ref="E1721" si="17213">(1/$E$8)*SIN($B1718*$F$8)</f>
        <v>0.33311002560010572</v>
      </c>
      <c r="F1721" s="15">
        <f t="shared" ref="F1721" si="17214">COS($F$8*$B1718)</f>
        <v>-3.6597781384563384E-2</v>
      </c>
      <c r="G1721" s="37">
        <v>0</v>
      </c>
      <c r="I1721" s="21">
        <v>0</v>
      </c>
      <c r="J1721" s="24">
        <f t="shared" ref="J1721" si="17215">(TAN($K$8*$B1718))/$J$8</f>
        <v>1.1416820500854898</v>
      </c>
      <c r="K1721" s="22">
        <v>1</v>
      </c>
      <c r="L1721" s="23">
        <v>0</v>
      </c>
      <c r="N1721" s="21">
        <f t="shared" ref="N1721" si="17216">D1721*I1718+F1721*I1721-E1721*J1718-G1721*J1721</f>
        <v>0</v>
      </c>
      <c r="O1721" s="24">
        <f t="shared" ref="O1721" si="17217">(D1721*J1718+E1721*I1718+F1721*J1721+G1721*I1721)</f>
        <v>0.29132699552039681</v>
      </c>
      <c r="P1721" s="22">
        <f t="shared" ref="P1721" si="17218">D1721*K1718+F1721*K1721-E1721*L1718-G1721*L1721</f>
        <v>-3.6597781384563384E-2</v>
      </c>
      <c r="Q1721" s="23">
        <f t="shared" ref="Q1721" si="17219">(D1721*L1718+E1721*K1718+F1721*L1721+G1721*K1721)</f>
        <v>0</v>
      </c>
      <c r="S1721" s="15">
        <v>0</v>
      </c>
      <c r="T1721" s="145">
        <f t="shared" ref="T1721" si="17220">(1/$T$8)*SIN($B1718*$U$8)</f>
        <v>0.11004392593847204</v>
      </c>
      <c r="U1721" s="15">
        <f t="shared" ref="U1721" si="17221">COS($U$8*$B1718)</f>
        <v>-0.9439348543604229</v>
      </c>
      <c r="V1721" s="37">
        <v>0</v>
      </c>
      <c r="X1721" s="21">
        <f t="shared" ref="X1721" si="17222">N1721*S1718+P1721*S1721-O1721*T1718-Q1721*T1721</f>
        <v>0</v>
      </c>
      <c r="Y1721" s="24">
        <f t="shared" ref="Y1721" si="17223">(N1721*T1718+O1721*S1718+P1721*T1721+Q1721*S1721)</f>
        <v>-0.27902106863200066</v>
      </c>
      <c r="Z1721" s="22">
        <f t="shared" ref="Z1721" si="17224">N1721*U1718+P1721*U1721-O1721*V1718-Q1721*V1721</f>
        <v>-0.2539829754291647</v>
      </c>
      <c r="AA1721" s="23">
        <f t="shared" ref="AA1721" si="17225">(N1721*V1718+O1721*U1718+P1721*V1721+Q1721*U1721)</f>
        <v>0</v>
      </c>
      <c r="AB1721" s="8"/>
      <c r="AC1721" s="21">
        <v>0</v>
      </c>
      <c r="AD1721" s="24">
        <f t="shared" ref="AD1721" si="17226">(TAN($AE$8*$B1718))/$AD$8</f>
        <v>2.0311138682815408</v>
      </c>
      <c r="AE1721" s="22">
        <v>1</v>
      </c>
      <c r="AF1721" s="23">
        <v>0</v>
      </c>
      <c r="AH1721" s="21">
        <f t="shared" ref="AH1721" si="17227">X1721*AC1718+Z1721*AC1721-Y1721*AD1718-AA1721*AD1721</f>
        <v>0</v>
      </c>
      <c r="AI1721" s="24">
        <f t="shared" ref="AI1721" si="17228">(X1721*AD1718+Y1721*AC1718+Z1721*AD1721+AA1721*AC1721)</f>
        <v>-0.79488941233358701</v>
      </c>
      <c r="AJ1721" s="22">
        <f t="shared" ref="AJ1721" si="17229">X1721*AE1718+Z1721*AE1721-Y1721*AF1718-AA1721*AF1721</f>
        <v>-0.2539829754291647</v>
      </c>
      <c r="AK1721" s="23">
        <f t="shared" ref="AK1721" si="17230">(X1721*AF1718+Y1721*AE1718+Z1721*AF1721+AA1721*AE1721)</f>
        <v>0</v>
      </c>
      <c r="AL1721" s="8"/>
      <c r="AM1721" s="15">
        <v>0</v>
      </c>
      <c r="AN1721" s="85">
        <f t="shared" ref="AN1721" si="17231">(1/$AN$8)*SIN($B1718*$AO$8)</f>
        <v>0.11004392593847204</v>
      </c>
      <c r="AO1721" s="25">
        <f t="shared" ref="AO1721" si="17232">COS($AO$8*$B1718)</f>
        <v>-0.9439348543604229</v>
      </c>
      <c r="AP1721" s="37">
        <v>0</v>
      </c>
      <c r="AR1721" s="21">
        <f t="shared" ref="AR1721" si="17233">AH1721*AM1718+AJ1721*AM1721-AI1721*AN1718-AK1721*AN1721</f>
        <v>0</v>
      </c>
      <c r="AS1721" s="24">
        <f t="shared" ref="AS1721" si="17234">(AH1721*AN1718+AI1721*AM1718+AJ1721*AN1721+AK1721*AM1721)</f>
        <v>0.72237453792598683</v>
      </c>
      <c r="AT1721" s="22">
        <f t="shared" ref="AT1721" si="17235">AH1721*AO1718+AJ1721*AO1721-AI1721*AP1718-AK1721*AP1721</f>
        <v>1.0269981475027707</v>
      </c>
      <c r="AU1721" s="23">
        <f t="shared" ref="AU1721" si="17236">(AH1721*AP1718+AI1721*AO1718+AJ1721*AP1721+AK1721*AO1721)</f>
        <v>0</v>
      </c>
      <c r="AV1721" s="8"/>
      <c r="AW1721" s="21">
        <v>0</v>
      </c>
      <c r="AX1721" s="24">
        <f t="shared" ref="AX1721" si="17237">(TAN($AY$8*$B1718))/$AX$8</f>
        <v>1.1416820500854898</v>
      </c>
      <c r="AY1721" s="22">
        <v>1</v>
      </c>
      <c r="AZ1721" s="23">
        <v>0</v>
      </c>
      <c r="BB1721" s="21">
        <f t="shared" ref="BB1721" si="17238">AR1721*AW1718+AT1721*AW1721-AS1721*AX1718-AU1721*AX1721</f>
        <v>0</v>
      </c>
      <c r="BC1721" s="24">
        <f t="shared" ref="BC1721" si="17239">(AR1721*AX1718+AS1721*AW1718+AT1721*AX1721+AU1721*AW1721)</f>
        <v>1.8948798884009506</v>
      </c>
      <c r="BD1721" s="22">
        <f t="shared" ref="BD1721" si="17240">AR1721*AY1718+AT1721*AY1721-AS1721*AZ1718-AU1721*AZ1721</f>
        <v>1.0269981475027707</v>
      </c>
      <c r="BE1721" s="23">
        <f t="shared" ref="BE1721" si="17241">(AR1721*AZ1718+AS1721*AY1718+AT1721*AZ1721+AU1721*AY1721)</f>
        <v>0</v>
      </c>
      <c r="BF1721" s="8"/>
      <c r="BG1721" s="15">
        <v>0</v>
      </c>
      <c r="BH1721" s="85">
        <f t="shared" ref="BH1721" si="17242">(1/$BH$8)*SIN($B1718*$BI$8)</f>
        <v>0.33310939137392215</v>
      </c>
      <c r="BI1721" s="25">
        <f t="shared" ref="BI1721" si="17243">COS($BI$8*$B1718)</f>
        <v>-3.6649698586158019E-2</v>
      </c>
      <c r="BJ1721" s="37">
        <v>0</v>
      </c>
      <c r="BL1721" s="21">
        <f t="shared" ref="BL1721" si="17244">BB1721*BG1718+BD1721*BG1721-BC1721*BH1718-BE1721*BH1721</f>
        <v>0</v>
      </c>
      <c r="BM1721" s="24">
        <f t="shared" ref="BM1721" si="17245">(BB1721*BH1718+BC1721*BG1718+BD1721*BH1721+BE1721*BG1721)</f>
        <v>0.27265595108992591</v>
      </c>
      <c r="BN1721" s="22">
        <f t="shared" ref="BN1721" si="17246">BB1721*BI1718+BD1721*BI1721-BC1721*BJ1718-BE1721*BJ1721</f>
        <v>-5.7184597497218554</v>
      </c>
      <c r="BO1721" s="23">
        <f t="shared" ref="BO1721" si="17247">(BB1721*BJ1718+BC1721*BI1718+BD1721*BJ1721+BE1721*BI1721)</f>
        <v>0</v>
      </c>
      <c r="BQ1721" s="38">
        <f t="shared" ref="BQ1721" si="17248">(180/PI())*ATAN(-1*(($BL$8*BM1718+BO1718+$BL$8*BM1721+BO1721)/($BL$8*BL1718+BN1718+$BL$8*BL1721+BN1721)))</f>
        <v>-84.367804677898491</v>
      </c>
      <c r="BS1721" s="67">
        <f t="shared" ref="BS1721" si="17249">20*LOG(((($BL$8*BL1718+BN1718-$BL$8*BL1721-BN1721)^2+($BL$8*BM1718+BO1718-$BL$8*BM1721-BO1721)^2)/(($BL$8*BL1718+BN1718+$BL$8*BL1721+BN1721)^2+($BL$8*BM1718+BO1718+$BL$8*BM1721+BO1721)^2))^0.5)</f>
        <v>-1.2798441987738889E-3</v>
      </c>
      <c r="BT1721" s="65"/>
      <c r="BU1721" s="28"/>
      <c r="BV1721" s="28"/>
      <c r="BW1721" s="28"/>
      <c r="BX1721" s="28"/>
    </row>
    <row r="1722" spans="2:76" ht="18.649999999999999" customHeight="1">
      <c r="BS1722" s="32"/>
    </row>
    <row r="1723" spans="2:76" ht="18.649999999999999" customHeight="1" thickBot="1">
      <c r="D1723" s="8"/>
      <c r="E1723" s="8" t="s">
        <v>93</v>
      </c>
      <c r="F1723" s="8"/>
      <c r="G1723" s="8"/>
      <c r="H1723" s="8"/>
      <c r="I1723" s="8"/>
      <c r="J1723" s="8" t="s">
        <v>94</v>
      </c>
      <c r="K1723" s="8"/>
      <c r="L1723" s="8"/>
      <c r="M1723" s="8"/>
      <c r="N1723" s="8"/>
      <c r="O1723" s="8" t="s">
        <v>95</v>
      </c>
      <c r="P1723" s="8"/>
      <c r="Q1723" s="8"/>
      <c r="R1723" s="8"/>
      <c r="S1723" s="8"/>
      <c r="T1723" s="8" t="s">
        <v>96</v>
      </c>
      <c r="U1723" s="8"/>
      <c r="V1723" s="8"/>
      <c r="W1723" s="8"/>
      <c r="X1723" s="8"/>
      <c r="Y1723" s="8" t="s">
        <v>97</v>
      </c>
      <c r="Z1723" s="8"/>
      <c r="AA1723" s="8"/>
      <c r="AB1723" s="8"/>
      <c r="AC1723" s="8"/>
      <c r="AD1723" s="8" t="s">
        <v>98</v>
      </c>
      <c r="AE1723" s="8"/>
      <c r="AF1723" s="8"/>
      <c r="AG1723" s="8"/>
      <c r="AH1723" s="8"/>
      <c r="AI1723" s="8" t="s">
        <v>99</v>
      </c>
      <c r="AJ1723" s="8"/>
      <c r="AK1723" s="8"/>
      <c r="AL1723" s="8"/>
      <c r="AM1723" s="8"/>
      <c r="AN1723" s="8" t="s">
        <v>96</v>
      </c>
      <c r="AO1723" s="8"/>
      <c r="AP1723" s="8"/>
      <c r="AQ1723" s="8"/>
      <c r="AR1723" s="8"/>
      <c r="AS1723" s="8" t="s">
        <v>100</v>
      </c>
      <c r="AT1723" s="8"/>
      <c r="AU1723" s="8"/>
      <c r="AV1723" s="8"/>
      <c r="AW1723" s="8"/>
      <c r="AX1723" s="8" t="s">
        <v>94</v>
      </c>
      <c r="AY1723" s="8"/>
      <c r="AZ1723" s="8"/>
      <c r="BA1723" s="8"/>
      <c r="BB1723" s="8"/>
      <c r="BC1723" s="8" t="s">
        <v>101</v>
      </c>
      <c r="BD1723" s="8"/>
      <c r="BE1723" s="8"/>
      <c r="BF1723" s="8"/>
      <c r="BG1723" s="8"/>
      <c r="BH1723" s="8" t="s">
        <v>96</v>
      </c>
      <c r="BI1723" s="8"/>
      <c r="BJ1723" s="8"/>
      <c r="BK1723" s="8"/>
      <c r="BL1723" s="8"/>
      <c r="BM1723" s="8" t="s">
        <v>102</v>
      </c>
      <c r="BN1723" s="8"/>
      <c r="BO1723" s="8"/>
      <c r="BP1723" s="8"/>
    </row>
    <row r="1724" spans="2:76" ht="18.649999999999999" customHeight="1" thickBot="1">
      <c r="B1724" s="16"/>
      <c r="D1724" s="250" t="s">
        <v>22</v>
      </c>
      <c r="E1724" s="251"/>
      <c r="F1724" s="252" t="s">
        <v>23</v>
      </c>
      <c r="G1724" s="253"/>
      <c r="H1724" s="123"/>
      <c r="I1724" s="242" t="s">
        <v>1</v>
      </c>
      <c r="J1724" s="243"/>
      <c r="K1724" s="244" t="s">
        <v>2</v>
      </c>
      <c r="L1724" s="245"/>
      <c r="M1724" s="123"/>
      <c r="N1724" s="242" t="s">
        <v>43</v>
      </c>
      <c r="O1724" s="243"/>
      <c r="P1724" s="244" t="s">
        <v>44</v>
      </c>
      <c r="Q1724" s="245"/>
      <c r="R1724" s="123"/>
      <c r="S1724" s="242" t="s">
        <v>32</v>
      </c>
      <c r="T1724" s="243"/>
      <c r="U1724" s="244" t="s">
        <v>33</v>
      </c>
      <c r="V1724" s="245"/>
      <c r="W1724" s="123"/>
      <c r="X1724" s="242" t="s">
        <v>45</v>
      </c>
      <c r="Y1724" s="243"/>
      <c r="Z1724" s="244" t="s">
        <v>46</v>
      </c>
      <c r="AA1724" s="245"/>
      <c r="AB1724" s="127"/>
      <c r="AC1724" s="242" t="s">
        <v>62</v>
      </c>
      <c r="AD1724" s="243"/>
      <c r="AE1724" s="244" t="s">
        <v>3</v>
      </c>
      <c r="AF1724" s="245"/>
      <c r="AG1724" s="123"/>
      <c r="AH1724" s="242" t="s">
        <v>76</v>
      </c>
      <c r="AI1724" s="243"/>
      <c r="AJ1724" s="244" t="s">
        <v>77</v>
      </c>
      <c r="AK1724" s="245"/>
      <c r="AL1724" s="127"/>
      <c r="AM1724" s="242" t="s">
        <v>64</v>
      </c>
      <c r="AN1724" s="243"/>
      <c r="AO1724" s="244" t="s">
        <v>65</v>
      </c>
      <c r="AP1724" s="245"/>
      <c r="AQ1724" s="123"/>
      <c r="AR1724" s="242" t="s">
        <v>80</v>
      </c>
      <c r="AS1724" s="243"/>
      <c r="AT1724" s="244" t="s">
        <v>81</v>
      </c>
      <c r="AU1724" s="245"/>
      <c r="AV1724" s="127"/>
      <c r="AW1724" s="242" t="s">
        <v>68</v>
      </c>
      <c r="AX1724" s="243"/>
      <c r="AY1724" s="244" t="s">
        <v>69</v>
      </c>
      <c r="AZ1724" s="245"/>
      <c r="BA1724" s="123"/>
      <c r="BB1724" s="246" t="s">
        <v>84</v>
      </c>
      <c r="BC1724" s="247"/>
      <c r="BD1724" s="248" t="s">
        <v>85</v>
      </c>
      <c r="BE1724" s="249"/>
      <c r="BF1724" s="127"/>
      <c r="BG1724" s="242" t="s">
        <v>72</v>
      </c>
      <c r="BH1724" s="243"/>
      <c r="BI1724" s="244" t="s">
        <v>73</v>
      </c>
      <c r="BJ1724" s="245"/>
      <c r="BK1724" s="123"/>
      <c r="BL1724" s="242" t="s">
        <v>88</v>
      </c>
      <c r="BM1724" s="243"/>
      <c r="BN1724" s="244" t="s">
        <v>89</v>
      </c>
      <c r="BO1724" s="245"/>
      <c r="BP1724" s="123"/>
      <c r="BQ1724" s="19" t="s">
        <v>165</v>
      </c>
      <c r="BS1724" s="63" t="s">
        <v>120</v>
      </c>
      <c r="BT1724" s="4"/>
      <c r="BU1724" s="28"/>
      <c r="BV1724" s="28"/>
      <c r="BW1724" s="28"/>
      <c r="BX1724" s="28"/>
    </row>
    <row r="1725" spans="2:76" ht="18.649999999999999" customHeight="1" thickTop="1" thickBot="1">
      <c r="B1725" s="39">
        <v>4.8600000000000003</v>
      </c>
      <c r="D1725" s="25">
        <f t="shared" ref="D1725" si="17250">COS($F$8*$B1725)</f>
        <v>-4.3234633723045174E-2</v>
      </c>
      <c r="E1725" s="26">
        <v>0</v>
      </c>
      <c r="F1725" s="10">
        <v>0</v>
      </c>
      <c r="G1725" s="85">
        <f t="shared" ref="G1725" si="17251">$E$8*SIN($B1725*$F$8)</f>
        <v>2.9971948381814464</v>
      </c>
      <c r="I1725" s="21">
        <v>1</v>
      </c>
      <c r="J1725" s="24">
        <v>0</v>
      </c>
      <c r="K1725" s="22">
        <v>0</v>
      </c>
      <c r="L1725" s="23">
        <v>0</v>
      </c>
      <c r="N1725" s="21">
        <f t="shared" ref="N1725" si="17252">D1725*I1725+F1725*I1728-E1725*J1725-G1725*J1728</f>
        <v>-3.5771328834216787</v>
      </c>
      <c r="O1725" s="24">
        <f t="shared" ref="O1725" si="17253">(D1725*J1725+E1725*I1725+F1725*J1728+G1725*I1728)</f>
        <v>0</v>
      </c>
      <c r="P1725" s="22">
        <f t="shared" ref="P1725" si="17254">D1725*K1725+F1725*K1728-E1725*L1725-G1725*L1728</f>
        <v>0</v>
      </c>
      <c r="Q1725" s="23">
        <f t="shared" ref="Q1725" si="17255">(D1725*L1725+E1725*K1725+F1725*L1728+G1725*K1728)</f>
        <v>2.9971948381814464</v>
      </c>
      <c r="S1725" s="25">
        <f t="shared" ref="S1725" si="17256">COS($U$8*$B1725)</f>
        <v>-0.94769808552201706</v>
      </c>
      <c r="T1725" s="26">
        <v>0</v>
      </c>
      <c r="U1725" s="10">
        <v>0</v>
      </c>
      <c r="V1725" s="85">
        <f t="shared" ref="V1725" si="17257">$T$8*SIN($B1725*$U$8)</f>
        <v>0.95750459439165736</v>
      </c>
      <c r="X1725" s="21">
        <f t="shared" ref="X1725" si="17258">N1725*S1725+P1725*S1728-O1725*T1725-Q1725*T1728</f>
        <v>3.071172226627056</v>
      </c>
      <c r="Y1725" s="24">
        <f t="shared" ref="Y1725" si="17259">(N1725*T1725+O1725*S1725+P1725*T1728+Q1725*S1728)</f>
        <v>0</v>
      </c>
      <c r="Z1725" s="22">
        <f t="shared" ref="Z1725" si="17260">N1725*U1725+P1725*U1728-O1725*V1725-Q1725*V1728</f>
        <v>0</v>
      </c>
      <c r="AA1725" s="23">
        <f t="shared" ref="AA1725" si="17261">(N1725*V1725+O1725*U1725+P1725*V1728+Q1725*U1728)</f>
        <v>-6.2655569807067621</v>
      </c>
      <c r="AB1725" s="8"/>
      <c r="AC1725" s="21">
        <v>1</v>
      </c>
      <c r="AD1725" s="24">
        <v>0</v>
      </c>
      <c r="AE1725" s="22">
        <v>0</v>
      </c>
      <c r="AF1725" s="23">
        <v>0</v>
      </c>
      <c r="AH1725" s="21">
        <f t="shared" ref="AH1725" si="17262">X1725*AC1725+Z1725*AC1728-Y1725*AD1725-AA1725*AD1728</f>
        <v>16.266710545007101</v>
      </c>
      <c r="AI1725" s="24">
        <f t="shared" ref="AI1725" si="17263">(X1725*AD1725+Y1725*AC1725+Z1725*AD1728+AA1725*AC1728)</f>
        <v>0</v>
      </c>
      <c r="AJ1725" s="22">
        <f t="shared" ref="AJ1725" si="17264">X1725*AE1725+Z1725*AE1728-Y1725*AF1725-AA1725*AF1728</f>
        <v>0</v>
      </c>
      <c r="AK1725" s="23">
        <f t="shared" ref="AK1725" si="17265">(X1725*AF1725+Y1725*AE1725+Z1725*AF1728+AA1725*AE1728)</f>
        <v>-6.2655569807067621</v>
      </c>
      <c r="AL1725" s="8"/>
      <c r="AM1725" s="25">
        <f t="shared" ref="AM1725" si="17266">COS($AO$8*$B1725)</f>
        <v>-0.94769808552201706</v>
      </c>
      <c r="AN1725" s="26">
        <v>0</v>
      </c>
      <c r="AO1725" s="10">
        <v>0</v>
      </c>
      <c r="AP1725" s="85">
        <f t="shared" ref="AP1725" si="17267">$AN$8*SIN($B1725*$AO$8)</f>
        <v>0.95750459439165736</v>
      </c>
      <c r="AR1725" s="21">
        <f t="shared" ref="AR1725" si="17268">AH1725*AM1725+AJ1725*AM1728-AI1725*AN1725-AK1725*AN1728</f>
        <v>-14.749341597305209</v>
      </c>
      <c r="AS1725" s="24">
        <f t="shared" ref="AS1725" si="17269">(AH1725*AN1725+AI1725*AM1725+AJ1725*AN1728+AK1725*AM1728)</f>
        <v>0</v>
      </c>
      <c r="AT1725" s="22">
        <f t="shared" ref="AT1725" si="17270">AH1725*AO1725+AJ1725*AO1728-AI1725*AP1725-AK1725*AP1728</f>
        <v>0</v>
      </c>
      <c r="AU1725" s="23">
        <f t="shared" ref="AU1725" si="17271">(AH1725*AP1725+AI1725*AO1725+AJ1725*AP1728+AK1725*AO1728)</f>
        <v>21.513306437828426</v>
      </c>
      <c r="AV1725" s="8"/>
      <c r="AW1725" s="21">
        <v>1</v>
      </c>
      <c r="AX1725" s="24">
        <v>0</v>
      </c>
      <c r="AY1725" s="22">
        <v>0</v>
      </c>
      <c r="AZ1725" s="23">
        <v>0</v>
      </c>
      <c r="BB1725" s="21">
        <f t="shared" ref="BB1725" si="17272">AR1725*AW1725+AT1725*AW1728-AS1725*AX1725-AU1725*AX1728</f>
        <v>-40.115005182926836</v>
      </c>
      <c r="BC1725" s="24">
        <f t="shared" ref="BC1725" si="17273">(AR1725*AX1725+AS1725*AW1725+AT1725*AX1728+AU1725*AW1728)</f>
        <v>0</v>
      </c>
      <c r="BD1725" s="22">
        <f t="shared" ref="BD1725" si="17274">AR1725*AY1725+AT1725*AY1728-AS1725*AZ1725-AU1725*AZ1728</f>
        <v>0</v>
      </c>
      <c r="BE1725" s="23">
        <f t="shared" ref="BE1725" si="17275">(AR1725*AZ1725+AS1725*AY1725+AT1725*AZ1728+AU1725*AY1728)</f>
        <v>21.513306437828426</v>
      </c>
      <c r="BF1725" s="8"/>
      <c r="BG1725" s="25">
        <f t="shared" ref="BG1725" si="17276">COS($BI$8*$B1725)</f>
        <v>-4.3286751618290452E-2</v>
      </c>
      <c r="BH1725" s="26">
        <v>0</v>
      </c>
      <c r="BI1725" s="10">
        <v>0</v>
      </c>
      <c r="BJ1725" s="85">
        <f t="shared" ref="BJ1725" si="17277">$BH$8*SIN($B1725*$BI$8)</f>
        <v>2.9971880678744585</v>
      </c>
      <c r="BL1725" s="21">
        <f t="shared" ref="BL1725" si="17278">BB1725*BG1725+BD1725*BG1728-BC1725*BH1725-BE1725*BH1728</f>
        <v>-5.4279323295897814</v>
      </c>
      <c r="BM1725" s="24">
        <f t="shared" ref="BM1725" si="17279">(BB1725*BH1725+BC1725*BG1725+BD1725*BH1728+BE1725*BG1728)</f>
        <v>0</v>
      </c>
      <c r="BN1725" s="22">
        <f t="shared" ref="BN1725" si="17280">BB1725*BI1725+BD1725*BI1728-BC1725*BJ1725-BE1725*BJ1728</f>
        <v>0</v>
      </c>
      <c r="BO1725" s="23">
        <f t="shared" ref="BO1725" si="17281">(BB1725*BJ1725+BC1725*BI1725+BD1725*BJ1728+BE1725*BI1728)</f>
        <v>-121.16345602925281</v>
      </c>
      <c r="BQ1725" s="27">
        <f t="shared" ref="BQ1725" si="17282">20*LOG((2*$BL$8)/(($BL$8*BL1725+BN1725+$BL$8*BL1728+BN1728)^2+($BL$8*BM1725+BO1725+$BL$8*BM1728+BO1728)^2)^0.5)</f>
        <v>-35.664842331836297</v>
      </c>
      <c r="BS1725" s="64">
        <f t="shared" ref="BS1725" si="17283">((BL1725^2+BM1725^2)/(BL1728^2+BM1728^2))^0.5</f>
        <v>23.097038496531052</v>
      </c>
      <c r="BT1725" s="4"/>
      <c r="BU1725" s="28"/>
      <c r="BV1725" s="28"/>
      <c r="BW1725" s="28"/>
      <c r="BX1725" s="28"/>
    </row>
    <row r="1726" spans="2:76" ht="18.649999999999999" customHeight="1" thickBot="1">
      <c r="D1726" s="25"/>
      <c r="E1726" s="10"/>
      <c r="F1726" s="10"/>
      <c r="G1726" s="31"/>
      <c r="I1726" s="29"/>
      <c r="L1726" s="30"/>
      <c r="N1726" s="29"/>
      <c r="Q1726" s="30"/>
      <c r="S1726" s="29"/>
      <c r="V1726" s="30"/>
      <c r="X1726" s="29"/>
      <c r="AA1726" s="30"/>
      <c r="AC1726" s="29"/>
      <c r="AF1726" s="30"/>
      <c r="AH1726" s="29"/>
      <c r="AK1726" s="30"/>
      <c r="AM1726" s="29"/>
      <c r="AP1726" s="30"/>
      <c r="AR1726" s="29"/>
      <c r="AU1726" s="30"/>
      <c r="AW1726" s="29"/>
      <c r="AZ1726" s="30"/>
      <c r="BB1726" s="29"/>
      <c r="BE1726" s="30"/>
      <c r="BG1726" s="29"/>
      <c r="BJ1726" s="30"/>
      <c r="BL1726" s="29"/>
      <c r="BO1726" s="30"/>
      <c r="BS1726" s="65"/>
      <c r="BT1726" s="65"/>
      <c r="BU1726" s="28"/>
      <c r="BV1726" s="28"/>
      <c r="BW1726" s="28"/>
      <c r="BX1726" s="28"/>
    </row>
    <row r="1727" spans="2:76" ht="18.649999999999999" customHeight="1" thickBot="1">
      <c r="D1727" s="254" t="s">
        <v>24</v>
      </c>
      <c r="E1727" s="255"/>
      <c r="F1727" s="256" t="s">
        <v>25</v>
      </c>
      <c r="G1727" s="257"/>
      <c r="H1727" s="123"/>
      <c r="I1727" s="242" t="s">
        <v>4</v>
      </c>
      <c r="J1727" s="243"/>
      <c r="K1727" s="244" t="s">
        <v>5</v>
      </c>
      <c r="L1727" s="245"/>
      <c r="M1727" s="123"/>
      <c r="N1727" s="242" t="s">
        <v>6</v>
      </c>
      <c r="O1727" s="243"/>
      <c r="P1727" s="244" t="s">
        <v>7</v>
      </c>
      <c r="Q1727" s="245"/>
      <c r="R1727" s="123"/>
      <c r="S1727" s="242" t="s">
        <v>34</v>
      </c>
      <c r="T1727" s="243"/>
      <c r="U1727" s="244" t="s">
        <v>35</v>
      </c>
      <c r="V1727" s="245"/>
      <c r="W1727" s="123"/>
      <c r="X1727" s="242" t="s">
        <v>47</v>
      </c>
      <c r="Y1727" s="243"/>
      <c r="Z1727" s="244" t="s">
        <v>48</v>
      </c>
      <c r="AA1727" s="245"/>
      <c r="AB1727" s="127"/>
      <c r="AC1727" s="242" t="s">
        <v>63</v>
      </c>
      <c r="AD1727" s="243"/>
      <c r="AE1727" s="244" t="s">
        <v>8</v>
      </c>
      <c r="AF1727" s="245"/>
      <c r="AG1727" s="123"/>
      <c r="AH1727" s="242" t="s">
        <v>78</v>
      </c>
      <c r="AI1727" s="243"/>
      <c r="AJ1727" s="244" t="s">
        <v>79</v>
      </c>
      <c r="AK1727" s="245"/>
      <c r="AL1727" s="127"/>
      <c r="AM1727" s="242" t="s">
        <v>67</v>
      </c>
      <c r="AN1727" s="243"/>
      <c r="AO1727" s="244" t="s">
        <v>66</v>
      </c>
      <c r="AP1727" s="245"/>
      <c r="AQ1727" s="123"/>
      <c r="AR1727" s="242" t="s">
        <v>83</v>
      </c>
      <c r="AS1727" s="243"/>
      <c r="AT1727" s="244" t="s">
        <v>82</v>
      </c>
      <c r="AU1727" s="245"/>
      <c r="AV1727" s="127"/>
      <c r="AW1727" s="242" t="s">
        <v>71</v>
      </c>
      <c r="AX1727" s="243"/>
      <c r="AY1727" s="244" t="s">
        <v>70</v>
      </c>
      <c r="AZ1727" s="245"/>
      <c r="BA1727" s="123"/>
      <c r="BB1727" s="124" t="s">
        <v>87</v>
      </c>
      <c r="BC1727" s="125"/>
      <c r="BD1727" s="122" t="s">
        <v>86</v>
      </c>
      <c r="BE1727" s="126"/>
      <c r="BF1727" s="127"/>
      <c r="BG1727" s="242" t="s">
        <v>74</v>
      </c>
      <c r="BH1727" s="243"/>
      <c r="BI1727" s="244" t="s">
        <v>75</v>
      </c>
      <c r="BJ1727" s="245"/>
      <c r="BK1727" s="123"/>
      <c r="BL1727" s="242" t="s">
        <v>91</v>
      </c>
      <c r="BM1727" s="243"/>
      <c r="BN1727" s="244" t="s">
        <v>90</v>
      </c>
      <c r="BO1727" s="245"/>
      <c r="BP1727" s="123"/>
      <c r="BQ1727" s="35" t="s">
        <v>166</v>
      </c>
      <c r="BS1727" s="66" t="s">
        <v>121</v>
      </c>
      <c r="BT1727" s="65"/>
      <c r="BU1727" s="28"/>
      <c r="BV1727" s="28"/>
      <c r="BW1727" s="28"/>
      <c r="BX1727" s="28"/>
    </row>
    <row r="1728" spans="2:76" ht="18.649999999999999" customHeight="1" thickTop="1" thickBot="1">
      <c r="D1728" s="15">
        <v>0</v>
      </c>
      <c r="E1728" s="145">
        <f t="shared" ref="E1728" si="17284">(1/$E$8)*SIN($B1725*$F$8)</f>
        <v>0.33302164868682738</v>
      </c>
      <c r="F1728" s="15">
        <f t="shared" ref="F1728" si="17285">COS($F$8*$B1725)</f>
        <v>-4.3234633723045174E-2</v>
      </c>
      <c r="G1728" s="37">
        <v>0</v>
      </c>
      <c r="I1728" s="21">
        <v>0</v>
      </c>
      <c r="J1728" s="24">
        <f t="shared" ref="J1728" si="17286">(TAN($K$8*$B1725))/$J$8</f>
        <v>1.1790685759497814</v>
      </c>
      <c r="K1728" s="22">
        <v>1</v>
      </c>
      <c r="L1728" s="23">
        <v>0</v>
      </c>
      <c r="N1728" s="21">
        <f t="shared" ref="N1728" si="17287">D1728*I1725+F1728*I1728-E1728*J1725-G1728*J1728</f>
        <v>0</v>
      </c>
      <c r="O1728" s="24">
        <f t="shared" ref="O1728" si="17288">(D1728*J1725+E1728*I1725+F1728*J1728+G1728*I1728)</f>
        <v>0.2820450506712861</v>
      </c>
      <c r="P1728" s="22">
        <f t="shared" ref="P1728" si="17289">D1728*K1725+F1728*K1728-E1728*L1725-G1728*L1728</f>
        <v>-4.3234633723045174E-2</v>
      </c>
      <c r="Q1728" s="23">
        <f t="shared" ref="Q1728" si="17290">(D1728*L1725+E1728*K1725+F1728*L1728+G1728*K1728)</f>
        <v>0</v>
      </c>
      <c r="S1728" s="15">
        <v>0</v>
      </c>
      <c r="T1728" s="145">
        <f t="shared" ref="T1728" si="17291">(1/$T$8)*SIN($B1725*$U$8)</f>
        <v>0.10638939937685082</v>
      </c>
      <c r="U1728" s="15">
        <f t="shared" ref="U1728" si="17292">COS($U$8*$B1725)</f>
        <v>-0.94769808552201706</v>
      </c>
      <c r="V1728" s="37">
        <v>0</v>
      </c>
      <c r="X1728" s="21">
        <f t="shared" ref="X1728" si="17293">N1728*S1725+P1728*S1728-O1728*T1725-Q1728*T1728</f>
        <v>0</v>
      </c>
      <c r="Y1728" s="24">
        <f t="shared" ref="Y1728" si="17294">(N1728*T1725+O1728*S1725+P1728*T1728+Q1728*S1728)</f>
        <v>-0.27189326126621105</v>
      </c>
      <c r="Z1728" s="22">
        <f t="shared" ref="Z1728" si="17295">N1728*U1725+P1728*U1728-O1728*V1725-Q1728*V1728</f>
        <v>-0.22908605223560871</v>
      </c>
      <c r="AA1728" s="23">
        <f t="shared" ref="AA1728" si="17296">(N1728*V1725+O1728*U1725+P1728*V1728+Q1728*U1728)</f>
        <v>0</v>
      </c>
      <c r="AB1728" s="8"/>
      <c r="AC1728" s="21">
        <v>0</v>
      </c>
      <c r="AD1728" s="24">
        <f t="shared" ref="AD1728" si="17297">(TAN($AE$8*$B1725))/$AD$8</f>
        <v>2.1060439413467074</v>
      </c>
      <c r="AE1728" s="22">
        <v>1</v>
      </c>
      <c r="AF1728" s="23">
        <v>0</v>
      </c>
      <c r="AH1728" s="21">
        <f t="shared" ref="AH1728" si="17298">X1728*AC1725+Z1728*AC1728-Y1728*AD1725-AA1728*AD1728</f>
        <v>0</v>
      </c>
      <c r="AI1728" s="24">
        <f t="shared" ref="AI1728" si="17299">(X1728*AD1725+Y1728*AC1725+Z1728*AD1728+AA1728*AC1728)</f>
        <v>-0.75435855362405002</v>
      </c>
      <c r="AJ1728" s="22">
        <f t="shared" ref="AJ1728" si="17300">X1728*AE1725+Z1728*AE1728-Y1728*AF1725-AA1728*AF1728</f>
        <v>-0.22908605223560871</v>
      </c>
      <c r="AK1728" s="23">
        <f t="shared" ref="AK1728" si="17301">(X1728*AF1725+Y1728*AE1725+Z1728*AF1728+AA1728*AE1728)</f>
        <v>0</v>
      </c>
      <c r="AL1728" s="8"/>
      <c r="AM1728" s="15">
        <v>0</v>
      </c>
      <c r="AN1728" s="85">
        <f t="shared" ref="AN1728" si="17302">(1/$AN$8)*SIN($B1725*$AO$8)</f>
        <v>0.10638939937685082</v>
      </c>
      <c r="AO1728" s="25">
        <f t="shared" ref="AO1728" si="17303">COS($AO$8*$B1725)</f>
        <v>-0.94769808552201706</v>
      </c>
      <c r="AP1728" s="37">
        <v>0</v>
      </c>
      <c r="AR1728" s="21">
        <f t="shared" ref="AR1728" si="17304">AH1728*AM1725+AJ1728*AM1728-AI1728*AN1725-AK1728*AN1728</f>
        <v>0</v>
      </c>
      <c r="AS1728" s="24">
        <f t="shared" ref="AS1728" si="17305">(AH1728*AN1725+AI1728*AM1725+AJ1728*AN1728+AK1728*AM1728)</f>
        <v>0.69053182956370984</v>
      </c>
      <c r="AT1728" s="22">
        <f t="shared" ref="AT1728" si="17306">AH1728*AO1725+AJ1728*AO1728-AI1728*AP1725-AK1728*AP1728</f>
        <v>0.93940619403715653</v>
      </c>
      <c r="AU1728" s="23">
        <f t="shared" ref="AU1728" si="17307">(AH1728*AP1725+AI1728*AO1725+AJ1728*AP1728+AK1728*AO1728)</f>
        <v>0</v>
      </c>
      <c r="AV1728" s="8"/>
      <c r="AW1728" s="21">
        <v>0</v>
      </c>
      <c r="AX1728" s="24">
        <f t="shared" ref="AX1728" si="17308">(TAN($AY$8*$B1725))/$AX$8</f>
        <v>1.1790685759497814</v>
      </c>
      <c r="AY1728" s="22">
        <v>1</v>
      </c>
      <c r="AZ1728" s="23">
        <v>0</v>
      </c>
      <c r="BB1728" s="21">
        <f t="shared" ref="BB1728" si="17309">AR1728*AW1725+AT1728*AW1728-AS1728*AX1725-AU1728*AX1728</f>
        <v>0</v>
      </c>
      <c r="BC1728" s="24">
        <f t="shared" ref="BC1728" si="17310">(AR1728*AX1725+AS1728*AW1725+AT1728*AX1728+AU1728*AW1728)</f>
        <v>1.7981561530055039</v>
      </c>
      <c r="BD1728" s="22">
        <f t="shared" ref="BD1728" si="17311">AR1728*AY1725+AT1728*AY1728-AS1728*AZ1725-AU1728*AZ1728</f>
        <v>0.93940619403715653</v>
      </c>
      <c r="BE1728" s="23">
        <f t="shared" ref="BE1728" si="17312">(AR1728*AZ1725+AS1728*AY1725+AT1728*AZ1728+AU1728*AY1728)</f>
        <v>0</v>
      </c>
      <c r="BF1728" s="8"/>
      <c r="BG1728" s="15">
        <v>0</v>
      </c>
      <c r="BH1728" s="85">
        <f t="shared" ref="BH1728" si="17313">(1/$BH$8)*SIN($B1725*$BI$8)</f>
        <v>0.33302089643049537</v>
      </c>
      <c r="BI1728" s="25">
        <f t="shared" ref="BI1728" si="17314">COS($BI$8*$B1725)</f>
        <v>-4.3286751618290452E-2</v>
      </c>
      <c r="BJ1728" s="37">
        <v>0</v>
      </c>
      <c r="BL1728" s="21">
        <f t="shared" ref="BL1728" si="17315">BB1728*BG1725+BD1728*BG1728-BC1728*BH1725-BE1728*BH1728</f>
        <v>0</v>
      </c>
      <c r="BM1728" s="24">
        <f t="shared" ref="BM1728" si="17316">(BB1728*BH1725+BC1728*BG1725+BD1728*BH1728+BE1728*BG1728)</f>
        <v>0.23500555408456383</v>
      </c>
      <c r="BN1728" s="22">
        <f t="shared" ref="BN1728" si="17317">BB1728*BI1725+BD1728*BI1728-BC1728*BJ1725-BE1728*BJ1728</f>
        <v>-5.4300760085531055</v>
      </c>
      <c r="BO1728" s="23">
        <f t="shared" ref="BO1728" si="17318">(BB1728*BJ1725+BC1728*BI1725+BD1728*BJ1728+BE1728*BI1728)</f>
        <v>0</v>
      </c>
      <c r="BQ1728" s="38">
        <f t="shared" ref="BQ1728" si="17319">(180/PI())*ATAN(-1*(($BL$8*BM1725+BO1725+$BL$8*BM1728+BO1728)/($BL$8*BL1725+BN1725+$BL$8*BL1728+BN1728)))</f>
        <v>-84.869245002015234</v>
      </c>
      <c r="BS1728" s="67">
        <f t="shared" ref="BS1728" si="17320">20*LOG(((($BL$8*BL1725+BN1725-$BL$8*BL1728-BN1728)^2+($BL$8*BM1725+BO1725-$BL$8*BM1728-BO1728)^2)/(($BL$8*BL1725+BN1725+$BL$8*BL1728+BN1728)^2+($BL$8*BM1725+BO1725+$BL$8*BM1728+BO1728)^2))^0.5)</f>
        <v>-1.178579833770574E-3</v>
      </c>
      <c r="BT1728" s="65"/>
      <c r="BU1728" s="28"/>
      <c r="BV1728" s="28"/>
      <c r="BW1728" s="28"/>
      <c r="BX1728" s="28"/>
    </row>
    <row r="1729" spans="2:76" ht="18.649999999999999" customHeight="1">
      <c r="BS1729" s="32"/>
    </row>
    <row r="1730" spans="2:76" ht="18.649999999999999" customHeight="1" thickBot="1">
      <c r="D1730" s="8"/>
      <c r="E1730" s="8" t="s">
        <v>93</v>
      </c>
      <c r="F1730" s="8"/>
      <c r="G1730" s="8"/>
      <c r="H1730" s="8"/>
      <c r="I1730" s="8"/>
      <c r="J1730" s="8" t="s">
        <v>94</v>
      </c>
      <c r="K1730" s="8"/>
      <c r="L1730" s="8"/>
      <c r="M1730" s="8"/>
      <c r="N1730" s="8"/>
      <c r="O1730" s="8" t="s">
        <v>95</v>
      </c>
      <c r="P1730" s="8"/>
      <c r="Q1730" s="8"/>
      <c r="R1730" s="8"/>
      <c r="S1730" s="8"/>
      <c r="T1730" s="8" t="s">
        <v>96</v>
      </c>
      <c r="U1730" s="8"/>
      <c r="V1730" s="8"/>
      <c r="W1730" s="8"/>
      <c r="X1730" s="8"/>
      <c r="Y1730" s="8" t="s">
        <v>97</v>
      </c>
      <c r="Z1730" s="8"/>
      <c r="AA1730" s="8"/>
      <c r="AB1730" s="8"/>
      <c r="AC1730" s="8"/>
      <c r="AD1730" s="8" t="s">
        <v>98</v>
      </c>
      <c r="AE1730" s="8"/>
      <c r="AF1730" s="8"/>
      <c r="AG1730" s="8"/>
      <c r="AH1730" s="8"/>
      <c r="AI1730" s="8" t="s">
        <v>99</v>
      </c>
      <c r="AJ1730" s="8"/>
      <c r="AK1730" s="8"/>
      <c r="AL1730" s="8"/>
      <c r="AM1730" s="8"/>
      <c r="AN1730" s="8" t="s">
        <v>96</v>
      </c>
      <c r="AO1730" s="8"/>
      <c r="AP1730" s="8"/>
      <c r="AQ1730" s="8"/>
      <c r="AR1730" s="8"/>
      <c r="AS1730" s="8" t="s">
        <v>100</v>
      </c>
      <c r="AT1730" s="8"/>
      <c r="AU1730" s="8"/>
      <c r="AV1730" s="8"/>
      <c r="AW1730" s="8"/>
      <c r="AX1730" s="8" t="s">
        <v>94</v>
      </c>
      <c r="AY1730" s="8"/>
      <c r="AZ1730" s="8"/>
      <c r="BA1730" s="8"/>
      <c r="BB1730" s="8"/>
      <c r="BC1730" s="8" t="s">
        <v>101</v>
      </c>
      <c r="BD1730" s="8"/>
      <c r="BE1730" s="8"/>
      <c r="BF1730" s="8"/>
      <c r="BG1730" s="8"/>
      <c r="BH1730" s="8" t="s">
        <v>96</v>
      </c>
      <c r="BI1730" s="8"/>
      <c r="BJ1730" s="8"/>
      <c r="BK1730" s="8"/>
      <c r="BL1730" s="8"/>
      <c r="BM1730" s="8" t="s">
        <v>102</v>
      </c>
      <c r="BN1730" s="8"/>
      <c r="BO1730" s="8"/>
      <c r="BP1730" s="8"/>
    </row>
    <row r="1731" spans="2:76" ht="18.649999999999999" customHeight="1" thickBot="1">
      <c r="B1731" s="16"/>
      <c r="D1731" s="250" t="s">
        <v>22</v>
      </c>
      <c r="E1731" s="251"/>
      <c r="F1731" s="252" t="s">
        <v>23</v>
      </c>
      <c r="G1731" s="253"/>
      <c r="H1731" s="123"/>
      <c r="I1731" s="242" t="s">
        <v>1</v>
      </c>
      <c r="J1731" s="243"/>
      <c r="K1731" s="244" t="s">
        <v>2</v>
      </c>
      <c r="L1731" s="245"/>
      <c r="M1731" s="123"/>
      <c r="N1731" s="242" t="s">
        <v>43</v>
      </c>
      <c r="O1731" s="243"/>
      <c r="P1731" s="244" t="s">
        <v>44</v>
      </c>
      <c r="Q1731" s="245"/>
      <c r="R1731" s="123"/>
      <c r="S1731" s="242" t="s">
        <v>32</v>
      </c>
      <c r="T1731" s="243"/>
      <c r="U1731" s="244" t="s">
        <v>33</v>
      </c>
      <c r="V1731" s="245"/>
      <c r="W1731" s="123"/>
      <c r="X1731" s="242" t="s">
        <v>45</v>
      </c>
      <c r="Y1731" s="243"/>
      <c r="Z1731" s="244" t="s">
        <v>46</v>
      </c>
      <c r="AA1731" s="245"/>
      <c r="AB1731" s="127"/>
      <c r="AC1731" s="242" t="s">
        <v>62</v>
      </c>
      <c r="AD1731" s="243"/>
      <c r="AE1731" s="244" t="s">
        <v>3</v>
      </c>
      <c r="AF1731" s="245"/>
      <c r="AG1731" s="123"/>
      <c r="AH1731" s="242" t="s">
        <v>76</v>
      </c>
      <c r="AI1731" s="243"/>
      <c r="AJ1731" s="244" t="s">
        <v>77</v>
      </c>
      <c r="AK1731" s="245"/>
      <c r="AL1731" s="127"/>
      <c r="AM1731" s="242" t="s">
        <v>64</v>
      </c>
      <c r="AN1731" s="243"/>
      <c r="AO1731" s="244" t="s">
        <v>65</v>
      </c>
      <c r="AP1731" s="245"/>
      <c r="AQ1731" s="123"/>
      <c r="AR1731" s="242" t="s">
        <v>80</v>
      </c>
      <c r="AS1731" s="243"/>
      <c r="AT1731" s="244" t="s">
        <v>81</v>
      </c>
      <c r="AU1731" s="245"/>
      <c r="AV1731" s="127"/>
      <c r="AW1731" s="242" t="s">
        <v>68</v>
      </c>
      <c r="AX1731" s="243"/>
      <c r="AY1731" s="244" t="s">
        <v>69</v>
      </c>
      <c r="AZ1731" s="245"/>
      <c r="BA1731" s="123"/>
      <c r="BB1731" s="246" t="s">
        <v>84</v>
      </c>
      <c r="BC1731" s="247"/>
      <c r="BD1731" s="248" t="s">
        <v>85</v>
      </c>
      <c r="BE1731" s="249"/>
      <c r="BF1731" s="127"/>
      <c r="BG1731" s="242" t="s">
        <v>72</v>
      </c>
      <c r="BH1731" s="243"/>
      <c r="BI1731" s="244" t="s">
        <v>73</v>
      </c>
      <c r="BJ1731" s="245"/>
      <c r="BK1731" s="123"/>
      <c r="BL1731" s="242" t="s">
        <v>88</v>
      </c>
      <c r="BM1731" s="243"/>
      <c r="BN1731" s="244" t="s">
        <v>89</v>
      </c>
      <c r="BO1731" s="245"/>
      <c r="BP1731" s="123"/>
      <c r="BQ1731" s="19" t="s">
        <v>165</v>
      </c>
      <c r="BS1731" s="63" t="s">
        <v>120</v>
      </c>
      <c r="BT1731" s="4"/>
      <c r="BU1731" s="28"/>
      <c r="BV1731" s="28"/>
      <c r="BW1731" s="28"/>
      <c r="BX1731" s="28"/>
    </row>
    <row r="1732" spans="2:76" ht="18.649999999999999" customHeight="1" thickTop="1" thickBot="1">
      <c r="B1732" s="39">
        <v>4.88</v>
      </c>
      <c r="D1732" s="25">
        <f t="shared" ref="D1732" si="17321">COS($F$8*$B1732)</f>
        <v>-4.9869578631491218E-2</v>
      </c>
      <c r="E1732" s="26">
        <v>0</v>
      </c>
      <c r="F1732" s="10">
        <v>0</v>
      </c>
      <c r="G1732" s="85">
        <f t="shared" ref="G1732" si="17322">$E$8*SIN($B1732*$F$8)</f>
        <v>2.9962672154105445</v>
      </c>
      <c r="I1732" s="21">
        <v>1</v>
      </c>
      <c r="J1732" s="24">
        <v>0</v>
      </c>
      <c r="K1732" s="22">
        <v>0</v>
      </c>
      <c r="L1732" s="23">
        <v>0</v>
      </c>
      <c r="N1732" s="21">
        <f t="shared" ref="N1732" si="17323">D1732*I1732+F1732*I1735-E1732*J1732-G1732*J1735</f>
        <v>-3.6976484702218837</v>
      </c>
      <c r="O1732" s="24">
        <f t="shared" ref="O1732" si="17324">(D1732*J1732+E1732*I1732+F1732*J1735+G1732*I1735)</f>
        <v>0</v>
      </c>
      <c r="P1732" s="22">
        <f t="shared" ref="P1732" si="17325">D1732*K1732+F1732*K1735-E1732*L1732-G1732*L1735</f>
        <v>0</v>
      </c>
      <c r="Q1732" s="23">
        <f t="shared" ref="Q1732" si="17326">(D1732*L1732+E1732*K1732+F1732*L1735+G1732*K1735)</f>
        <v>2.9962672154105445</v>
      </c>
      <c r="S1732" s="25">
        <f t="shared" ref="S1732" si="17327">COS($U$8*$B1732)</f>
        <v>-0.95133398208454945</v>
      </c>
      <c r="T1732" s="26">
        <v>0</v>
      </c>
      <c r="U1732" s="10">
        <v>0</v>
      </c>
      <c r="V1732" s="85">
        <f t="shared" ref="V1732" si="17328">$T$8*SIN($B1732*$U$8)</f>
        <v>0.92448520311597626</v>
      </c>
      <c r="X1732" s="21">
        <f t="shared" ref="X1732" si="17329">N1732*S1732+P1732*S1735-O1732*T1732-Q1732*T1735</f>
        <v>3.2099203429440766</v>
      </c>
      <c r="Y1732" s="24">
        <f t="shared" ref="Y1732" si="17330">(N1732*T1732+O1732*S1732+P1732*T1735+Q1732*S1735)</f>
        <v>0</v>
      </c>
      <c r="Z1732" s="22">
        <f t="shared" ref="Z1732" si="17331">N1732*U1732+P1732*U1735-O1732*V1732-Q1732*V1735</f>
        <v>0</v>
      </c>
      <c r="AA1732" s="23">
        <f t="shared" ref="AA1732" si="17332">(N1732*V1732+O1732*U1732+P1732*V1735+Q1732*U1735)</f>
        <v>-6.2688721184704548</v>
      </c>
      <c r="AB1732" s="8"/>
      <c r="AC1732" s="21">
        <v>1</v>
      </c>
      <c r="AD1732" s="24">
        <v>0</v>
      </c>
      <c r="AE1732" s="22">
        <v>0</v>
      </c>
      <c r="AF1732" s="23">
        <v>0</v>
      </c>
      <c r="AH1732" s="21">
        <f t="shared" ref="AH1732" si="17333">X1732*AC1732+Z1732*AC1735-Y1732*AD1732-AA1732*AD1735</f>
        <v>16.906231894752359</v>
      </c>
      <c r="AI1732" s="24">
        <f t="shared" ref="AI1732" si="17334">(X1732*AD1732+Y1732*AC1732+Z1732*AD1735+AA1732*AC1735)</f>
        <v>0</v>
      </c>
      <c r="AJ1732" s="22">
        <f t="shared" ref="AJ1732" si="17335">X1732*AE1732+Z1732*AE1735-Y1732*AF1732-AA1732*AF1735</f>
        <v>0</v>
      </c>
      <c r="AK1732" s="23">
        <f t="shared" ref="AK1732" si="17336">(X1732*AF1732+Y1732*AE1732+Z1732*AF1735+AA1732*AE1735)</f>
        <v>-6.2688721184704548</v>
      </c>
      <c r="AL1732" s="8"/>
      <c r="AM1732" s="25">
        <f t="shared" ref="AM1732" si="17337">COS($AO$8*$B1732)</f>
        <v>-0.95133398208454945</v>
      </c>
      <c r="AN1732" s="26">
        <v>0</v>
      </c>
      <c r="AO1732" s="10">
        <v>0</v>
      </c>
      <c r="AP1732" s="85">
        <f t="shared" ref="AP1732" si="17338">$AN$8*SIN($B1732*$AO$8)</f>
        <v>0.92448520311597626</v>
      </c>
      <c r="AR1732" s="21">
        <f t="shared" ref="AR1732" si="17339">AH1732*AM1732+AJ1732*AM1735-AI1732*AN1732-AK1732*AN1735</f>
        <v>-15.439530742284886</v>
      </c>
      <c r="AS1732" s="24">
        <f t="shared" ref="AS1732" si="17340">(AH1732*AN1732+AI1732*AM1732+AJ1732*AN1735+AK1732*AM1735)</f>
        <v>0</v>
      </c>
      <c r="AT1732" s="22">
        <f t="shared" ref="AT1732" si="17341">AH1732*AO1732+AJ1732*AO1735-AI1732*AP1732-AK1732*AP1735</f>
        <v>0</v>
      </c>
      <c r="AU1732" s="23">
        <f t="shared" ref="AU1732" si="17342">(AH1732*AP1732+AI1732*AO1732+AJ1732*AP1735+AK1732*AO1735)</f>
        <v>21.593352302789235</v>
      </c>
      <c r="AV1732" s="8"/>
      <c r="AW1732" s="21">
        <v>1</v>
      </c>
      <c r="AX1732" s="24">
        <v>0</v>
      </c>
      <c r="AY1732" s="22">
        <v>0</v>
      </c>
      <c r="AZ1732" s="23">
        <v>0</v>
      </c>
      <c r="BB1732" s="21">
        <f t="shared" ref="BB1732" si="17343">AR1732*AW1732+AT1732*AW1735-AS1732*AX1732-AU1732*AX1735</f>
        <v>-41.728165588892416</v>
      </c>
      <c r="BC1732" s="24">
        <f t="shared" ref="BC1732" si="17344">(AR1732*AX1732+AS1732*AW1732+AT1732*AX1735+AU1732*AW1735)</f>
        <v>0</v>
      </c>
      <c r="BD1732" s="22">
        <f t="shared" ref="BD1732" si="17345">AR1732*AY1732+AT1732*AY1735-AS1732*AZ1732-AU1732*AZ1735</f>
        <v>0</v>
      </c>
      <c r="BE1732" s="23">
        <f t="shared" ref="BE1732" si="17346">(AR1732*AZ1732+AS1732*AY1732+AT1732*AZ1735+AU1732*AY1735)</f>
        <v>21.593352302789235</v>
      </c>
      <c r="BF1732" s="8"/>
      <c r="BG1732" s="25">
        <f t="shared" ref="BG1732" si="17347">COS($BI$8*$B1732)</f>
        <v>-4.9921894797596074E-2</v>
      </c>
      <c r="BH1732" s="26">
        <v>0</v>
      </c>
      <c r="BI1732" s="10">
        <v>0</v>
      </c>
      <c r="BJ1732" s="85">
        <f t="shared" ref="BJ1732" si="17348">$BH$8*SIN($B1732*$BI$8)</f>
        <v>2.9962593745833086</v>
      </c>
      <c r="BL1732" s="21">
        <f t="shared" ref="BL1732" si="17349">BB1732*BG1732+BD1732*BG1735-BC1732*BH1732-BE1732*BH1735</f>
        <v>-5.1056602702537903</v>
      </c>
      <c r="BM1732" s="24">
        <f t="shared" ref="BM1732" si="17350">(BB1732*BH1732+BC1732*BG1732+BD1732*BH1735+BE1732*BG1735)</f>
        <v>0</v>
      </c>
      <c r="BN1732" s="22">
        <f t="shared" ref="BN1732" si="17351">BB1732*BI1732+BD1732*BI1735-BC1732*BJ1732-BE1732*BJ1735</f>
        <v>0</v>
      </c>
      <c r="BO1732" s="23">
        <f t="shared" ref="BO1732" si="17352">(BB1732*BJ1732+BC1732*BI1732+BD1732*BJ1735+BE1732*BI1735)</f>
        <v>-126.10638839187081</v>
      </c>
      <c r="BQ1732" s="27">
        <f t="shared" ref="BQ1732" si="17353">20*LOG((2*$BL$8)/(($BL$8*BL1732+BN1732+$BL$8*BL1735+BN1735)^2+($BL$8*BM1732+BO1732+$BL$8*BM1735+BO1735)^2)^0.5)</f>
        <v>-36.008917731539881</v>
      </c>
      <c r="BS1732" s="64">
        <f t="shared" ref="BS1732" si="17354">((BL1732^2+BM1732^2)/(BL1735^2+BM1735^2))^0.5</f>
        <v>25.672955617716639</v>
      </c>
      <c r="BT1732" s="4"/>
      <c r="BU1732" s="28"/>
      <c r="BV1732" s="28"/>
      <c r="BW1732" s="28"/>
      <c r="BX1732" s="28"/>
    </row>
    <row r="1733" spans="2:76" ht="18.649999999999999" customHeight="1" thickBot="1">
      <c r="D1733" s="25"/>
      <c r="E1733" s="10"/>
      <c r="F1733" s="10"/>
      <c r="G1733" s="31"/>
      <c r="I1733" s="29"/>
      <c r="L1733" s="30"/>
      <c r="N1733" s="29"/>
      <c r="Q1733" s="30"/>
      <c r="S1733" s="29"/>
      <c r="V1733" s="30"/>
      <c r="X1733" s="29"/>
      <c r="AA1733" s="30"/>
      <c r="AC1733" s="29"/>
      <c r="AF1733" s="30"/>
      <c r="AH1733" s="29"/>
      <c r="AK1733" s="30"/>
      <c r="AM1733" s="29"/>
      <c r="AP1733" s="30"/>
      <c r="AR1733" s="29"/>
      <c r="AU1733" s="30"/>
      <c r="AW1733" s="29"/>
      <c r="AZ1733" s="30"/>
      <c r="BB1733" s="29"/>
      <c r="BE1733" s="30"/>
      <c r="BG1733" s="29"/>
      <c r="BJ1733" s="30"/>
      <c r="BL1733" s="29"/>
      <c r="BO1733" s="30"/>
      <c r="BS1733" s="65"/>
      <c r="BT1733" s="65"/>
      <c r="BU1733" s="28"/>
      <c r="BV1733" s="28"/>
      <c r="BW1733" s="28"/>
      <c r="BX1733" s="28"/>
    </row>
    <row r="1734" spans="2:76" ht="18.649999999999999" customHeight="1" thickBot="1">
      <c r="D1734" s="254" t="s">
        <v>24</v>
      </c>
      <c r="E1734" s="255"/>
      <c r="F1734" s="256" t="s">
        <v>25</v>
      </c>
      <c r="G1734" s="257"/>
      <c r="H1734" s="123"/>
      <c r="I1734" s="242" t="s">
        <v>4</v>
      </c>
      <c r="J1734" s="243"/>
      <c r="K1734" s="244" t="s">
        <v>5</v>
      </c>
      <c r="L1734" s="245"/>
      <c r="M1734" s="123"/>
      <c r="N1734" s="242" t="s">
        <v>6</v>
      </c>
      <c r="O1734" s="243"/>
      <c r="P1734" s="244" t="s">
        <v>7</v>
      </c>
      <c r="Q1734" s="245"/>
      <c r="R1734" s="123"/>
      <c r="S1734" s="242" t="s">
        <v>34</v>
      </c>
      <c r="T1734" s="243"/>
      <c r="U1734" s="244" t="s">
        <v>35</v>
      </c>
      <c r="V1734" s="245"/>
      <c r="W1734" s="123"/>
      <c r="X1734" s="242" t="s">
        <v>47</v>
      </c>
      <c r="Y1734" s="243"/>
      <c r="Z1734" s="244" t="s">
        <v>48</v>
      </c>
      <c r="AA1734" s="245"/>
      <c r="AB1734" s="127"/>
      <c r="AC1734" s="242" t="s">
        <v>63</v>
      </c>
      <c r="AD1734" s="243"/>
      <c r="AE1734" s="244" t="s">
        <v>8</v>
      </c>
      <c r="AF1734" s="245"/>
      <c r="AG1734" s="123"/>
      <c r="AH1734" s="242" t="s">
        <v>78</v>
      </c>
      <c r="AI1734" s="243"/>
      <c r="AJ1734" s="244" t="s">
        <v>79</v>
      </c>
      <c r="AK1734" s="245"/>
      <c r="AL1734" s="127"/>
      <c r="AM1734" s="242" t="s">
        <v>67</v>
      </c>
      <c r="AN1734" s="243"/>
      <c r="AO1734" s="244" t="s">
        <v>66</v>
      </c>
      <c r="AP1734" s="245"/>
      <c r="AQ1734" s="123"/>
      <c r="AR1734" s="242" t="s">
        <v>83</v>
      </c>
      <c r="AS1734" s="243"/>
      <c r="AT1734" s="244" t="s">
        <v>82</v>
      </c>
      <c r="AU1734" s="245"/>
      <c r="AV1734" s="127"/>
      <c r="AW1734" s="242" t="s">
        <v>71</v>
      </c>
      <c r="AX1734" s="243"/>
      <c r="AY1734" s="244" t="s">
        <v>70</v>
      </c>
      <c r="AZ1734" s="245"/>
      <c r="BA1734" s="123"/>
      <c r="BB1734" s="124" t="s">
        <v>87</v>
      </c>
      <c r="BC1734" s="125"/>
      <c r="BD1734" s="122" t="s">
        <v>86</v>
      </c>
      <c r="BE1734" s="126"/>
      <c r="BF1734" s="127"/>
      <c r="BG1734" s="242" t="s">
        <v>74</v>
      </c>
      <c r="BH1734" s="243"/>
      <c r="BI1734" s="244" t="s">
        <v>75</v>
      </c>
      <c r="BJ1734" s="245"/>
      <c r="BK1734" s="123"/>
      <c r="BL1734" s="242" t="s">
        <v>91</v>
      </c>
      <c r="BM1734" s="243"/>
      <c r="BN1734" s="244" t="s">
        <v>90</v>
      </c>
      <c r="BO1734" s="245"/>
      <c r="BP1734" s="123"/>
      <c r="BQ1734" s="35" t="s">
        <v>166</v>
      </c>
      <c r="BS1734" s="66" t="s">
        <v>121</v>
      </c>
      <c r="BT1734" s="65"/>
      <c r="BU1734" s="28"/>
      <c r="BV1734" s="28"/>
      <c r="BW1734" s="28"/>
      <c r="BX1734" s="28"/>
    </row>
    <row r="1735" spans="2:76" ht="18.649999999999999" customHeight="1" thickTop="1" thickBot="1">
      <c r="D1735" s="15">
        <v>0</v>
      </c>
      <c r="E1735" s="145">
        <f t="shared" ref="E1735" si="17355">(1/$E$8)*SIN($B1732*$F$8)</f>
        <v>0.33291857949006048</v>
      </c>
      <c r="F1735" s="15">
        <f t="shared" ref="F1735" si="17356">COS($F$8*$B1732)</f>
        <v>-4.9869578631491218E-2</v>
      </c>
      <c r="G1735" s="37">
        <v>0</v>
      </c>
      <c r="I1735" s="21">
        <v>0</v>
      </c>
      <c r="J1735" s="24">
        <f t="shared" ref="J1735" si="17357">(TAN($K$8*$B1732))/$J$8</f>
        <v>1.2174411123376987</v>
      </c>
      <c r="K1735" s="22">
        <v>1</v>
      </c>
      <c r="L1735" s="23">
        <v>0</v>
      </c>
      <c r="N1735" s="21">
        <f t="shared" ref="N1735" si="17358">D1735*I1732+F1735*I1735-E1735*J1732-G1735*J1735</f>
        <v>0</v>
      </c>
      <c r="O1735" s="24">
        <f t="shared" ref="O1735" si="17359">(D1735*J1732+E1735*I1732+F1735*J1735+G1735*I1735)</f>
        <v>0.27220530420912548</v>
      </c>
      <c r="P1735" s="22">
        <f t="shared" ref="P1735" si="17360">D1735*K1732+F1735*K1735-E1735*L1732-G1735*L1735</f>
        <v>-4.9869578631491218E-2</v>
      </c>
      <c r="Q1735" s="23">
        <f t="shared" ref="Q1735" si="17361">(D1735*L1732+E1735*K1732+F1735*L1735+G1735*K1735)</f>
        <v>0</v>
      </c>
      <c r="S1735" s="15">
        <v>0</v>
      </c>
      <c r="T1735" s="145">
        <f t="shared" ref="T1735" si="17362">(1/$T$8)*SIN($B1732*$U$8)</f>
        <v>0.10272057812399735</v>
      </c>
      <c r="U1735" s="15">
        <f t="shared" ref="U1735" si="17363">COS($U$8*$B1732)</f>
        <v>-0.95133398208454945</v>
      </c>
      <c r="V1735" s="37">
        <v>0</v>
      </c>
      <c r="X1735" s="21">
        <f t="shared" ref="X1735" si="17364">N1735*S1732+P1735*S1735-O1735*T1732-Q1735*T1735</f>
        <v>0</v>
      </c>
      <c r="Y1735" s="24">
        <f t="shared" ref="Y1735" si="17365">(N1735*T1732+O1735*S1732+P1735*T1735+Q1735*S1735)</f>
        <v>-0.26408078794563045</v>
      </c>
      <c r="Z1735" s="22">
        <f t="shared" ref="Z1735" si="17366">N1735*U1732+P1735*U1735-O1735*V1732-Q1735*V1735</f>
        <v>-0.20420715112664434</v>
      </c>
      <c r="AA1735" s="23">
        <f t="shared" ref="AA1735" si="17367">(N1735*V1732+O1735*U1732+P1735*V1735+Q1735*U1735)</f>
        <v>0</v>
      </c>
      <c r="AB1735" s="8"/>
      <c r="AC1735" s="21">
        <v>0</v>
      </c>
      <c r="AD1735" s="24">
        <f t="shared" ref="AD1735" si="17368">(TAN($AE$8*$B1732))/$AD$8</f>
        <v>2.1848127211677837</v>
      </c>
      <c r="AE1735" s="22">
        <v>1</v>
      </c>
      <c r="AF1735" s="23">
        <v>0</v>
      </c>
      <c r="AH1735" s="21">
        <f t="shared" ref="AH1735" si="17369">X1735*AC1732+Z1735*AC1735-Y1735*AD1732-AA1735*AD1735</f>
        <v>0</v>
      </c>
      <c r="AI1735" s="24">
        <f t="shared" ref="AI1735" si="17370">(X1735*AD1732+Y1735*AC1732+Z1735*AD1735+AA1735*AC1735)</f>
        <v>-0.7102351694805551</v>
      </c>
      <c r="AJ1735" s="22">
        <f t="shared" ref="AJ1735" si="17371">X1735*AE1732+Z1735*AE1735-Y1735*AF1732-AA1735*AF1735</f>
        <v>-0.20420715112664434</v>
      </c>
      <c r="AK1735" s="23">
        <f t="shared" ref="AK1735" si="17372">(X1735*AF1732+Y1735*AE1732+Z1735*AF1735+AA1735*AE1735)</f>
        <v>0</v>
      </c>
      <c r="AL1735" s="8"/>
      <c r="AM1735" s="15">
        <v>0</v>
      </c>
      <c r="AN1735" s="85">
        <f t="shared" ref="AN1735" si="17373">(1/$AN$8)*SIN($B1732*$AO$8)</f>
        <v>0.10272057812399735</v>
      </c>
      <c r="AO1735" s="25">
        <f t="shared" ref="AO1735" si="17374">COS($AO$8*$B1732)</f>
        <v>-0.95133398208454945</v>
      </c>
      <c r="AP1735" s="37">
        <v>0</v>
      </c>
      <c r="AR1735" s="21">
        <f t="shared" ref="AR1735" si="17375">AH1735*AM1732+AJ1735*AM1735-AI1735*AN1732-AK1735*AN1735</f>
        <v>0</v>
      </c>
      <c r="AS1735" s="24">
        <f t="shared" ref="AS1735" si="17376">(AH1735*AN1732+AI1735*AM1732+AJ1735*AN1735+AK1735*AM1735)</f>
        <v>0.65469457537764797</v>
      </c>
      <c r="AT1735" s="22">
        <f t="shared" ref="AT1735" si="17377">AH1735*AO1732+AJ1735*AO1735-AI1735*AP1732-AK1735*AP1735</f>
        <v>0.85087110716879277</v>
      </c>
      <c r="AU1735" s="23">
        <f t="shared" ref="AU1735" si="17378">(AH1735*AP1732+AI1735*AO1732+AJ1735*AP1735+AK1735*AO1735)</f>
        <v>0</v>
      </c>
      <c r="AV1735" s="8"/>
      <c r="AW1735" s="21">
        <v>0</v>
      </c>
      <c r="AX1735" s="24">
        <f t="shared" ref="AX1735" si="17379">(TAN($AY$8*$B1732))/$AX$8</f>
        <v>1.2174411123376987</v>
      </c>
      <c r="AY1735" s="22">
        <v>1</v>
      </c>
      <c r="AZ1735" s="23">
        <v>0</v>
      </c>
      <c r="BB1735" s="21">
        <f t="shared" ref="BB1735" si="17380">AR1735*AW1732+AT1735*AW1735-AS1735*AX1732-AU1735*AX1735</f>
        <v>0</v>
      </c>
      <c r="BC1735" s="24">
        <f t="shared" ref="BC1735" si="17381">(AR1735*AX1732+AS1735*AW1732+AT1735*AX1735+AU1735*AW1735)</f>
        <v>1.6905800425452324</v>
      </c>
      <c r="BD1735" s="22">
        <f t="shared" ref="BD1735" si="17382">AR1735*AY1732+AT1735*AY1735-AS1735*AZ1732-AU1735*AZ1735</f>
        <v>0.85087110716879277</v>
      </c>
      <c r="BE1735" s="23">
        <f t="shared" ref="BE1735" si="17383">(AR1735*AZ1732+AS1735*AY1732+AT1735*AZ1735+AU1735*AY1735)</f>
        <v>0</v>
      </c>
      <c r="BF1735" s="8"/>
      <c r="BG1735" s="15">
        <v>0</v>
      </c>
      <c r="BH1735" s="85">
        <f t="shared" ref="BH1735" si="17384">(1/$BH$8)*SIN($B1732*$BI$8)</f>
        <v>0.33291770828703426</v>
      </c>
      <c r="BI1735" s="25">
        <f t="shared" ref="BI1735" si="17385">COS($BI$8*$B1732)</f>
        <v>-4.9921894797596074E-2</v>
      </c>
      <c r="BJ1735" s="37">
        <v>0</v>
      </c>
      <c r="BL1735" s="21">
        <f t="shared" ref="BL1735" si="17386">BB1735*BG1732+BD1735*BG1735-BC1735*BH1732-BE1735*BH1735</f>
        <v>0</v>
      </c>
      <c r="BM1735" s="24">
        <f t="shared" ref="BM1735" si="17387">(BB1735*BH1732+BC1735*BG1732+BD1735*BH1735+BE1735*BG1735)</f>
        <v>0.19887310001542741</v>
      </c>
      <c r="BN1735" s="22">
        <f t="shared" ref="BN1735" si="17388">BB1735*BI1732+BD1735*BI1735-BC1735*BJ1732-BE1735*BJ1735</f>
        <v>-5.1078933988579953</v>
      </c>
      <c r="BO1735" s="23">
        <f t="shared" ref="BO1735" si="17389">(BB1735*BJ1732+BC1735*BI1732+BD1735*BJ1735+BE1735*BI1735)</f>
        <v>0</v>
      </c>
      <c r="BQ1735" s="38">
        <f t="shared" ref="BQ1735" si="17390">(180/PI())*ATAN(-1*(($BL$8*BM1732+BO1732+$BL$8*BM1735+BO1735)/($BL$8*BL1732+BN1732+$BL$8*BL1735+BN1735)))</f>
        <v>-85.362350174766874</v>
      </c>
      <c r="BS1735" s="67">
        <f t="shared" ref="BS1735" si="17391">20*LOG(((($BL$8*BL1732+BN1732-$BL$8*BL1735-BN1735)^2+($BL$8*BM1732+BO1732-$BL$8*BM1735-BO1735)^2)/(($BL$8*BL1732+BN1732+$BL$8*BL1735+BN1735)^2+($BL$8*BM1732+BO1732+$BL$8*BM1735+BO1735)^2))^0.5)</f>
        <v>-1.0887971536730392E-3</v>
      </c>
      <c r="BT1735" s="65"/>
      <c r="BU1735" s="28"/>
      <c r="BV1735" s="28"/>
      <c r="BW1735" s="28"/>
      <c r="BX1735" s="28"/>
    </row>
    <row r="1736" spans="2:76" ht="18.649999999999999" customHeight="1">
      <c r="BS1736" s="32"/>
    </row>
    <row r="1737" spans="2:76" ht="18.649999999999999" customHeight="1" thickBot="1">
      <c r="D1737" s="8"/>
      <c r="E1737" s="8" t="s">
        <v>93</v>
      </c>
      <c r="F1737" s="8"/>
      <c r="G1737" s="8"/>
      <c r="H1737" s="8"/>
      <c r="I1737" s="8"/>
      <c r="J1737" s="8" t="s">
        <v>94</v>
      </c>
      <c r="K1737" s="8"/>
      <c r="L1737" s="8"/>
      <c r="M1737" s="8"/>
      <c r="N1737" s="8"/>
      <c r="O1737" s="8" t="s">
        <v>95</v>
      </c>
      <c r="P1737" s="8"/>
      <c r="Q1737" s="8"/>
      <c r="R1737" s="8"/>
      <c r="S1737" s="8"/>
      <c r="T1737" s="8" t="s">
        <v>96</v>
      </c>
      <c r="U1737" s="8"/>
      <c r="V1737" s="8"/>
      <c r="W1737" s="8"/>
      <c r="X1737" s="8"/>
      <c r="Y1737" s="8" t="s">
        <v>97</v>
      </c>
      <c r="Z1737" s="8"/>
      <c r="AA1737" s="8"/>
      <c r="AB1737" s="8"/>
      <c r="AC1737" s="8"/>
      <c r="AD1737" s="8" t="s">
        <v>98</v>
      </c>
      <c r="AE1737" s="8"/>
      <c r="AF1737" s="8"/>
      <c r="AG1737" s="8"/>
      <c r="AH1737" s="8"/>
      <c r="AI1737" s="8" t="s">
        <v>99</v>
      </c>
      <c r="AJ1737" s="8"/>
      <c r="AK1737" s="8"/>
      <c r="AL1737" s="8"/>
      <c r="AM1737" s="8"/>
      <c r="AN1737" s="8" t="s">
        <v>96</v>
      </c>
      <c r="AO1737" s="8"/>
      <c r="AP1737" s="8"/>
      <c r="AQ1737" s="8"/>
      <c r="AR1737" s="8"/>
      <c r="AS1737" s="8" t="s">
        <v>100</v>
      </c>
      <c r="AT1737" s="8"/>
      <c r="AU1737" s="8"/>
      <c r="AV1737" s="8"/>
      <c r="AW1737" s="8"/>
      <c r="AX1737" s="8" t="s">
        <v>94</v>
      </c>
      <c r="AY1737" s="8"/>
      <c r="AZ1737" s="8"/>
      <c r="BA1737" s="8"/>
      <c r="BB1737" s="8"/>
      <c r="BC1737" s="8" t="s">
        <v>101</v>
      </c>
      <c r="BD1737" s="8"/>
      <c r="BE1737" s="8"/>
      <c r="BF1737" s="8"/>
      <c r="BG1737" s="8"/>
      <c r="BH1737" s="8" t="s">
        <v>96</v>
      </c>
      <c r="BI1737" s="8"/>
      <c r="BJ1737" s="8"/>
      <c r="BK1737" s="8"/>
      <c r="BL1737" s="8"/>
      <c r="BM1737" s="8" t="s">
        <v>102</v>
      </c>
      <c r="BN1737" s="8"/>
      <c r="BO1737" s="8"/>
      <c r="BP1737" s="8"/>
    </row>
    <row r="1738" spans="2:76" ht="18.649999999999999" customHeight="1" thickBot="1">
      <c r="B1738" s="16"/>
      <c r="D1738" s="250" t="s">
        <v>22</v>
      </c>
      <c r="E1738" s="251"/>
      <c r="F1738" s="252" t="s">
        <v>23</v>
      </c>
      <c r="G1738" s="253"/>
      <c r="H1738" s="123"/>
      <c r="I1738" s="242" t="s">
        <v>1</v>
      </c>
      <c r="J1738" s="243"/>
      <c r="K1738" s="244" t="s">
        <v>2</v>
      </c>
      <c r="L1738" s="245"/>
      <c r="M1738" s="123"/>
      <c r="N1738" s="242" t="s">
        <v>43</v>
      </c>
      <c r="O1738" s="243"/>
      <c r="P1738" s="244" t="s">
        <v>44</v>
      </c>
      <c r="Q1738" s="245"/>
      <c r="R1738" s="123"/>
      <c r="S1738" s="242" t="s">
        <v>32</v>
      </c>
      <c r="T1738" s="243"/>
      <c r="U1738" s="244" t="s">
        <v>33</v>
      </c>
      <c r="V1738" s="245"/>
      <c r="W1738" s="123"/>
      <c r="X1738" s="242" t="s">
        <v>45</v>
      </c>
      <c r="Y1738" s="243"/>
      <c r="Z1738" s="244" t="s">
        <v>46</v>
      </c>
      <c r="AA1738" s="245"/>
      <c r="AB1738" s="127"/>
      <c r="AC1738" s="242" t="s">
        <v>62</v>
      </c>
      <c r="AD1738" s="243"/>
      <c r="AE1738" s="244" t="s">
        <v>3</v>
      </c>
      <c r="AF1738" s="245"/>
      <c r="AG1738" s="123"/>
      <c r="AH1738" s="242" t="s">
        <v>76</v>
      </c>
      <c r="AI1738" s="243"/>
      <c r="AJ1738" s="244" t="s">
        <v>77</v>
      </c>
      <c r="AK1738" s="245"/>
      <c r="AL1738" s="127"/>
      <c r="AM1738" s="242" t="s">
        <v>64</v>
      </c>
      <c r="AN1738" s="243"/>
      <c r="AO1738" s="244" t="s">
        <v>65</v>
      </c>
      <c r="AP1738" s="245"/>
      <c r="AQ1738" s="123"/>
      <c r="AR1738" s="242" t="s">
        <v>80</v>
      </c>
      <c r="AS1738" s="243"/>
      <c r="AT1738" s="244" t="s">
        <v>81</v>
      </c>
      <c r="AU1738" s="245"/>
      <c r="AV1738" s="127"/>
      <c r="AW1738" s="242" t="s">
        <v>68</v>
      </c>
      <c r="AX1738" s="243"/>
      <c r="AY1738" s="244" t="s">
        <v>69</v>
      </c>
      <c r="AZ1738" s="245"/>
      <c r="BA1738" s="123"/>
      <c r="BB1738" s="246" t="s">
        <v>84</v>
      </c>
      <c r="BC1738" s="247"/>
      <c r="BD1738" s="248" t="s">
        <v>85</v>
      </c>
      <c r="BE1738" s="249"/>
      <c r="BF1738" s="127"/>
      <c r="BG1738" s="242" t="s">
        <v>72</v>
      </c>
      <c r="BH1738" s="243"/>
      <c r="BI1738" s="244" t="s">
        <v>73</v>
      </c>
      <c r="BJ1738" s="245"/>
      <c r="BK1738" s="123"/>
      <c r="BL1738" s="242" t="s">
        <v>88</v>
      </c>
      <c r="BM1738" s="243"/>
      <c r="BN1738" s="244" t="s">
        <v>89</v>
      </c>
      <c r="BO1738" s="245"/>
      <c r="BP1738" s="123"/>
      <c r="BQ1738" s="19" t="s">
        <v>165</v>
      </c>
      <c r="BS1738" s="63" t="s">
        <v>120</v>
      </c>
      <c r="BT1738" s="4"/>
      <c r="BU1738" s="28"/>
      <c r="BV1738" s="28"/>
      <c r="BW1738" s="28"/>
      <c r="BX1738" s="28"/>
    </row>
    <row r="1739" spans="2:76" ht="18.649999999999999" customHeight="1" thickTop="1" thickBot="1">
      <c r="B1739" s="39">
        <v>4.9000000000000004</v>
      </c>
      <c r="D1739" s="25">
        <f t="shared" ref="D1739" si="17392">COS($F$8*$B1739)</f>
        <v>-5.6502323388717288E-2</v>
      </c>
      <c r="E1739" s="26">
        <v>0</v>
      </c>
      <c r="F1739" s="10">
        <v>0</v>
      </c>
      <c r="G1739" s="85">
        <f t="shared" ref="G1739" si="17393">$E$8*SIN($B1739*$F$8)</f>
        <v>2.9952074030132021</v>
      </c>
      <c r="I1739" s="21">
        <v>1</v>
      </c>
      <c r="J1739" s="24">
        <v>0</v>
      </c>
      <c r="K1739" s="22">
        <v>0</v>
      </c>
      <c r="L1739" s="23">
        <v>0</v>
      </c>
      <c r="N1739" s="21">
        <f t="shared" ref="N1739" si="17394">D1739*I1739+F1739*I1742-E1739*J1739-G1739*J1742</f>
        <v>-3.8210558490220241</v>
      </c>
      <c r="O1739" s="24">
        <f t="shared" ref="O1739" si="17395">(D1739*J1739+E1739*I1739+F1739*J1742+G1739*I1742)</f>
        <v>0</v>
      </c>
      <c r="P1739" s="22">
        <f t="shared" ref="P1739" si="17396">D1739*K1739+F1739*K1742-E1739*L1739-G1739*L1742</f>
        <v>0</v>
      </c>
      <c r="Q1739" s="23">
        <f t="shared" ref="Q1739" si="17397">(D1739*L1739+E1739*K1739+F1739*L1742+G1739*K1742)</f>
        <v>2.9952074030132021</v>
      </c>
      <c r="S1739" s="25">
        <f t="shared" ref="S1739" si="17398">COS($U$8*$B1739)</f>
        <v>-0.95484205552172885</v>
      </c>
      <c r="T1739" s="26">
        <v>0</v>
      </c>
      <c r="U1739" s="10">
        <v>0</v>
      </c>
      <c r="V1739" s="85">
        <f t="shared" ref="V1739" si="17399">$T$8*SIN($B1739*$U$8)</f>
        <v>0.89134159617026565</v>
      </c>
      <c r="X1739" s="21">
        <f t="shared" ref="X1739" si="17400">N1739*S1739+P1739*S1742-O1739*T1739-Q1739*T1742</f>
        <v>3.3518656047587609</v>
      </c>
      <c r="Y1739" s="24">
        <f t="shared" ref="Y1739" si="17401">(N1739*T1739+O1739*S1739+P1739*T1742+Q1739*S1742)</f>
        <v>0</v>
      </c>
      <c r="Z1739" s="22">
        <f t="shared" ref="Z1739" si="17402">N1739*U1739+P1739*U1742-O1739*V1739-Q1739*V1742</f>
        <v>0</v>
      </c>
      <c r="AA1739" s="23">
        <f t="shared" ref="AA1739" si="17403">(N1739*V1739+O1739*U1739+P1739*V1742+Q1739*U1742)</f>
        <v>-6.2658160129300455</v>
      </c>
      <c r="AB1739" s="8"/>
      <c r="AC1739" s="21">
        <v>1</v>
      </c>
      <c r="AD1739" s="24">
        <v>0</v>
      </c>
      <c r="AE1739" s="22">
        <v>0</v>
      </c>
      <c r="AF1739" s="23">
        <v>0</v>
      </c>
      <c r="AH1739" s="21">
        <f t="shared" ref="AH1739" si="17404">X1739*AC1739+Z1739*AC1742-Y1739*AD1739-AA1739*AD1742</f>
        <v>17.561306519989429</v>
      </c>
      <c r="AI1739" s="24">
        <f t="shared" ref="AI1739" si="17405">(X1739*AD1739+Y1739*AC1739+Z1739*AD1742+AA1739*AC1742)</f>
        <v>0</v>
      </c>
      <c r="AJ1739" s="22">
        <f t="shared" ref="AJ1739" si="17406">X1739*AE1739+Z1739*AE1742-Y1739*AF1739-AA1739*AF1742</f>
        <v>0</v>
      </c>
      <c r="AK1739" s="23">
        <f t="shared" ref="AK1739" si="17407">(X1739*AF1739+Y1739*AE1739+Z1739*AF1742+AA1739*AE1742)</f>
        <v>-6.2658160129300455</v>
      </c>
      <c r="AL1739" s="8"/>
      <c r="AM1739" s="25">
        <f t="shared" ref="AM1739" si="17408">COS($AO$8*$B1739)</f>
        <v>-0.95484205552172885</v>
      </c>
      <c r="AN1739" s="26">
        <v>0</v>
      </c>
      <c r="AO1739" s="10">
        <v>0</v>
      </c>
      <c r="AP1739" s="85">
        <f t="shared" ref="AP1739" si="17409">$AN$8*SIN($B1739*$AO$8)</f>
        <v>0.89134159617026565</v>
      </c>
      <c r="AR1739" s="21">
        <f t="shared" ref="AR1739" si="17410">AH1739*AM1739+AJ1739*AM1742-AI1739*AN1739-AK1739*AN1742</f>
        <v>-16.147720410052258</v>
      </c>
      <c r="AS1739" s="24">
        <f t="shared" ref="AS1739" si="17411">(AH1739*AN1739+AI1739*AM1739+AJ1739*AN1742+AK1739*AM1742)</f>
        <v>0</v>
      </c>
      <c r="AT1739" s="22">
        <f t="shared" ref="AT1739" si="17412">AH1739*AO1739+AJ1739*AO1742-AI1739*AP1739-AK1739*AP1742</f>
        <v>0</v>
      </c>
      <c r="AU1739" s="23">
        <f t="shared" ref="AU1739" si="17413">(AH1739*AP1739+AI1739*AO1739+AJ1739*AP1742+AK1739*AO1742)</f>
        <v>21.63598762566976</v>
      </c>
      <c r="AV1739" s="8"/>
      <c r="AW1739" s="21">
        <v>1</v>
      </c>
      <c r="AX1739" s="24">
        <v>0</v>
      </c>
      <c r="AY1739" s="22">
        <v>0</v>
      </c>
      <c r="AZ1739" s="23">
        <v>0</v>
      </c>
      <c r="BB1739" s="21">
        <f t="shared" ref="BB1739" si="17414">AR1739*AW1739+AT1739*AW1742-AS1739*AX1739-AU1739*AX1742</f>
        <v>-43.341107223544547</v>
      </c>
      <c r="BC1739" s="24">
        <f t="shared" ref="BC1739" si="17415">(AR1739*AX1739+AS1739*AW1739+AT1739*AX1742+AU1739*AW1742)</f>
        <v>0</v>
      </c>
      <c r="BD1739" s="22">
        <f t="shared" ref="BD1739" si="17416">AR1739*AY1739+AT1739*AY1742-AS1739*AZ1739-AU1739*AZ1742</f>
        <v>0</v>
      </c>
      <c r="BE1739" s="23">
        <f t="shared" ref="BE1739" si="17417">(AR1739*AZ1739+AS1739*AY1739+AT1739*AZ1742+AU1739*AY1742)</f>
        <v>21.63598762566976</v>
      </c>
      <c r="BF1739" s="8"/>
      <c r="BG1739" s="25">
        <f t="shared" ref="BG1739" si="17418">COS($BI$8*$B1739)</f>
        <v>-5.6554835375220727E-2</v>
      </c>
      <c r="BH1739" s="26">
        <v>0</v>
      </c>
      <c r="BI1739" s="10">
        <v>0</v>
      </c>
      <c r="BJ1739" s="85">
        <f t="shared" ref="BJ1739" si="17419">$BH$8*SIN($B1739*$BI$8)</f>
        <v>2.995198483466686</v>
      </c>
      <c r="BL1739" s="21">
        <f t="shared" ref="BL1739" si="17420">BB1739*BG1739+BD1739*BG1742-BC1739*BH1739-BE1739*BH1742</f>
        <v>-4.7493038520715425</v>
      </c>
      <c r="BM1739" s="24">
        <f t="shared" ref="BM1739" si="17421">(BB1739*BH1739+BC1739*BG1739+BD1739*BH1742+BE1739*BG1742)</f>
        <v>0</v>
      </c>
      <c r="BN1739" s="22">
        <f t="shared" ref="BN1739" si="17422">BB1739*BI1739+BD1739*BI1742-BC1739*BJ1739-BE1739*BJ1742</f>
        <v>0</v>
      </c>
      <c r="BO1739" s="23">
        <f t="shared" ref="BO1739" si="17423">(BB1739*BJ1739+BC1739*BI1739+BD1739*BJ1742+BE1739*BI1742)</f>
        <v>-131.03883834607774</v>
      </c>
      <c r="BQ1739" s="27">
        <f t="shared" ref="BQ1739" si="17424">20*LOG((2*$BL$8)/(($BL$8*BL1739+BN1739+$BL$8*BL1742+BN1742)^2+($BL$8*BM1739+BO1739+$BL$8*BM1742+BO1742)^2)^0.5)</f>
        <v>-36.339312398389879</v>
      </c>
      <c r="BS1739" s="64">
        <f t="shared" ref="BS1739" si="17425">((BL1739^2+BM1739^2)/(BL1742^2+BM1742^2))^0.5</f>
        <v>28.85637914837541</v>
      </c>
      <c r="BT1739" s="4"/>
      <c r="BU1739" s="28"/>
      <c r="BV1739" s="28"/>
      <c r="BW1739" s="28"/>
      <c r="BX1739" s="28"/>
    </row>
    <row r="1740" spans="2:76" ht="18.649999999999999" customHeight="1" thickBot="1">
      <c r="D1740" s="25"/>
      <c r="E1740" s="10"/>
      <c r="F1740" s="10"/>
      <c r="G1740" s="31"/>
      <c r="I1740" s="29"/>
      <c r="L1740" s="30"/>
      <c r="N1740" s="29"/>
      <c r="Q1740" s="30"/>
      <c r="S1740" s="29"/>
      <c r="V1740" s="30"/>
      <c r="X1740" s="29"/>
      <c r="AA1740" s="30"/>
      <c r="AC1740" s="29"/>
      <c r="AF1740" s="30"/>
      <c r="AH1740" s="29"/>
      <c r="AK1740" s="30"/>
      <c r="AM1740" s="29"/>
      <c r="AP1740" s="30"/>
      <c r="AR1740" s="29"/>
      <c r="AU1740" s="30"/>
      <c r="AW1740" s="29"/>
      <c r="AZ1740" s="30"/>
      <c r="BB1740" s="29"/>
      <c r="BE1740" s="30"/>
      <c r="BG1740" s="29"/>
      <c r="BJ1740" s="30"/>
      <c r="BL1740" s="29"/>
      <c r="BO1740" s="30"/>
      <c r="BS1740" s="65"/>
      <c r="BT1740" s="65"/>
      <c r="BU1740" s="28"/>
      <c r="BV1740" s="28"/>
      <c r="BW1740" s="28"/>
      <c r="BX1740" s="28"/>
    </row>
    <row r="1741" spans="2:76" ht="18.649999999999999" customHeight="1" thickBot="1">
      <c r="D1741" s="254" t="s">
        <v>24</v>
      </c>
      <c r="E1741" s="255"/>
      <c r="F1741" s="256" t="s">
        <v>25</v>
      </c>
      <c r="G1741" s="257"/>
      <c r="H1741" s="123"/>
      <c r="I1741" s="242" t="s">
        <v>4</v>
      </c>
      <c r="J1741" s="243"/>
      <c r="K1741" s="244" t="s">
        <v>5</v>
      </c>
      <c r="L1741" s="245"/>
      <c r="M1741" s="123"/>
      <c r="N1741" s="242" t="s">
        <v>6</v>
      </c>
      <c r="O1741" s="243"/>
      <c r="P1741" s="244" t="s">
        <v>7</v>
      </c>
      <c r="Q1741" s="245"/>
      <c r="R1741" s="123"/>
      <c r="S1741" s="242" t="s">
        <v>34</v>
      </c>
      <c r="T1741" s="243"/>
      <c r="U1741" s="244" t="s">
        <v>35</v>
      </c>
      <c r="V1741" s="245"/>
      <c r="W1741" s="123"/>
      <c r="X1741" s="242" t="s">
        <v>47</v>
      </c>
      <c r="Y1741" s="243"/>
      <c r="Z1741" s="244" t="s">
        <v>48</v>
      </c>
      <c r="AA1741" s="245"/>
      <c r="AB1741" s="127"/>
      <c r="AC1741" s="242" t="s">
        <v>63</v>
      </c>
      <c r="AD1741" s="243"/>
      <c r="AE1741" s="244" t="s">
        <v>8</v>
      </c>
      <c r="AF1741" s="245"/>
      <c r="AG1741" s="123"/>
      <c r="AH1741" s="242" t="s">
        <v>78</v>
      </c>
      <c r="AI1741" s="243"/>
      <c r="AJ1741" s="244" t="s">
        <v>79</v>
      </c>
      <c r="AK1741" s="245"/>
      <c r="AL1741" s="127"/>
      <c r="AM1741" s="242" t="s">
        <v>67</v>
      </c>
      <c r="AN1741" s="243"/>
      <c r="AO1741" s="244" t="s">
        <v>66</v>
      </c>
      <c r="AP1741" s="245"/>
      <c r="AQ1741" s="123"/>
      <c r="AR1741" s="242" t="s">
        <v>83</v>
      </c>
      <c r="AS1741" s="243"/>
      <c r="AT1741" s="244" t="s">
        <v>82</v>
      </c>
      <c r="AU1741" s="245"/>
      <c r="AV1741" s="127"/>
      <c r="AW1741" s="242" t="s">
        <v>71</v>
      </c>
      <c r="AX1741" s="243"/>
      <c r="AY1741" s="244" t="s">
        <v>70</v>
      </c>
      <c r="AZ1741" s="245"/>
      <c r="BA1741" s="123"/>
      <c r="BB1741" s="124" t="s">
        <v>87</v>
      </c>
      <c r="BC1741" s="125"/>
      <c r="BD1741" s="122" t="s">
        <v>86</v>
      </c>
      <c r="BE1741" s="126"/>
      <c r="BF1741" s="127"/>
      <c r="BG1741" s="242" t="s">
        <v>74</v>
      </c>
      <c r="BH1741" s="243"/>
      <c r="BI1741" s="244" t="s">
        <v>75</v>
      </c>
      <c r="BJ1741" s="245"/>
      <c r="BK1741" s="123"/>
      <c r="BL1741" s="242" t="s">
        <v>91</v>
      </c>
      <c r="BM1741" s="243"/>
      <c r="BN1741" s="244" t="s">
        <v>90</v>
      </c>
      <c r="BO1741" s="245"/>
      <c r="BP1741" s="123"/>
      <c r="BQ1741" s="35" t="s">
        <v>166</v>
      </c>
      <c r="BS1741" s="66" t="s">
        <v>121</v>
      </c>
      <c r="BT1741" s="65"/>
      <c r="BU1741" s="28"/>
      <c r="BV1741" s="28"/>
      <c r="BW1741" s="28"/>
      <c r="BX1741" s="28"/>
    </row>
    <row r="1742" spans="2:76" ht="18.649999999999999" customHeight="1" thickTop="1" thickBot="1">
      <c r="D1742" s="15">
        <v>0</v>
      </c>
      <c r="E1742" s="145">
        <f t="shared" ref="E1742" si="17426">(1/$E$8)*SIN($B1739*$F$8)</f>
        <v>0.33280082255702248</v>
      </c>
      <c r="F1742" s="15">
        <f t="shared" ref="F1742" si="17427">COS($F$8*$B1739)</f>
        <v>-5.6502323388717288E-2</v>
      </c>
      <c r="G1742" s="37">
        <v>0</v>
      </c>
      <c r="I1742" s="21">
        <v>0</v>
      </c>
      <c r="J1742" s="24">
        <f t="shared" ref="J1742" si="17428">(TAN($K$8*$B1739))/$J$8</f>
        <v>1.2568590481734709</v>
      </c>
      <c r="K1742" s="22">
        <v>1</v>
      </c>
      <c r="L1742" s="23">
        <v>0</v>
      </c>
      <c r="N1742" s="21">
        <f t="shared" ref="N1742" si="17429">D1742*I1739+F1742*I1742-E1742*J1739-G1742*J1742</f>
        <v>0</v>
      </c>
      <c r="O1742" s="24">
        <f t="shared" ref="O1742" si="17430">(D1742*J1739+E1742*I1739+F1742*J1742+G1742*I1742)</f>
        <v>0.26178536616308962</v>
      </c>
      <c r="P1742" s="22">
        <f t="shared" ref="P1742" si="17431">D1742*K1739+F1742*K1742-E1742*L1739-G1742*L1742</f>
        <v>-5.6502323388717288E-2</v>
      </c>
      <c r="Q1742" s="23">
        <f t="shared" ref="Q1742" si="17432">(D1742*L1739+E1742*K1739+F1742*L1742+G1742*K1742)</f>
        <v>0</v>
      </c>
      <c r="S1742" s="15">
        <v>0</v>
      </c>
      <c r="T1742" s="145">
        <f t="shared" ref="T1742" si="17433">(1/$T$8)*SIN($B1739*$U$8)</f>
        <v>9.9037955130029512E-2</v>
      </c>
      <c r="U1742" s="15">
        <f t="shared" ref="U1742" si="17434">COS($U$8*$B1739)</f>
        <v>-0.95484205552172885</v>
      </c>
      <c r="V1742" s="37">
        <v>0</v>
      </c>
      <c r="X1742" s="21">
        <f t="shared" ref="X1742" si="17435">N1742*S1739+P1742*S1742-O1742*T1739-Q1742*T1742</f>
        <v>0</v>
      </c>
      <c r="Y1742" s="24">
        <f t="shared" ref="Y1742" si="17436">(N1742*T1739+O1742*S1739+P1742*T1742+Q1742*S1742)</f>
        <v>-0.2555595517011871</v>
      </c>
      <c r="Z1742" s="22">
        <f t="shared" ref="Z1742" si="17437">N1742*U1739+P1742*U1742-O1742*V1739-Q1742*V1742</f>
        <v>-0.17938939152358946</v>
      </c>
      <c r="AA1742" s="23">
        <f t="shared" ref="AA1742" si="17438">(N1742*V1739+O1742*U1739+P1742*V1742+Q1742*U1742)</f>
        <v>0</v>
      </c>
      <c r="AB1742" s="8"/>
      <c r="AC1742" s="21">
        <v>0</v>
      </c>
      <c r="AD1742" s="24">
        <f t="shared" ref="AD1742" si="17439">(TAN($AE$8*$B1739))/$AD$8</f>
        <v>2.2677718091160473</v>
      </c>
      <c r="AE1742" s="22">
        <v>1</v>
      </c>
      <c r="AF1742" s="23">
        <v>0</v>
      </c>
      <c r="AH1742" s="21">
        <f t="shared" ref="AH1742" si="17440">X1742*AC1739+Z1742*AC1742-Y1742*AD1739-AA1742*AD1742</f>
        <v>0</v>
      </c>
      <c r="AI1742" s="24">
        <f t="shared" ref="AI1742" si="17441">(X1742*AD1739+Y1742*AC1739+Z1742*AD1742+AA1742*AC1742)</f>
        <v>-0.66237375665286446</v>
      </c>
      <c r="AJ1742" s="22">
        <f t="shared" ref="AJ1742" si="17442">X1742*AE1739+Z1742*AE1742-Y1742*AF1739-AA1742*AF1742</f>
        <v>-0.17938939152358946</v>
      </c>
      <c r="AK1742" s="23">
        <f t="shared" ref="AK1742" si="17443">(X1742*AF1739+Y1742*AE1739+Z1742*AF1742+AA1742*AE1742)</f>
        <v>0</v>
      </c>
      <c r="AL1742" s="8"/>
      <c r="AM1742" s="15">
        <v>0</v>
      </c>
      <c r="AN1742" s="85">
        <f t="shared" ref="AN1742" si="17444">(1/$AN$8)*SIN($B1739*$AO$8)</f>
        <v>9.9037955130029512E-2</v>
      </c>
      <c r="AO1742" s="25">
        <f t="shared" ref="AO1742" si="17445">COS($AO$8*$B1739)</f>
        <v>-0.95484205552172885</v>
      </c>
      <c r="AP1742" s="37">
        <v>0</v>
      </c>
      <c r="AR1742" s="21">
        <f t="shared" ref="AR1742" si="17446">AH1742*AM1739+AJ1742*AM1742-AI1742*AN1739-AK1742*AN1742</f>
        <v>0</v>
      </c>
      <c r="AS1742" s="24">
        <f t="shared" ref="AS1742" si="17447">(AH1742*AN1739+AI1742*AM1739+AJ1742*AN1742+AK1742*AM1742)</f>
        <v>0.61469596081755395</v>
      </c>
      <c r="AT1742" s="22">
        <f t="shared" ref="AT1742" si="17448">AH1742*AO1739+AJ1742*AO1742-AI1742*AP1739-AK1742*AP1742</f>
        <v>0.76168981685743575</v>
      </c>
      <c r="AU1742" s="23">
        <f t="shared" ref="AU1742" si="17449">(AH1742*AP1739+AI1742*AO1739+AJ1742*AP1742+AK1742*AO1742)</f>
        <v>0</v>
      </c>
      <c r="AV1742" s="8"/>
      <c r="AW1742" s="21">
        <v>0</v>
      </c>
      <c r="AX1742" s="24">
        <f t="shared" ref="AX1742" si="17450">(TAN($AY$8*$B1739))/$AX$8</f>
        <v>1.2568590481734709</v>
      </c>
      <c r="AY1742" s="22">
        <v>1</v>
      </c>
      <c r="AZ1742" s="23">
        <v>0</v>
      </c>
      <c r="BB1742" s="21">
        <f t="shared" ref="BB1742" si="17451">AR1742*AW1739+AT1742*AW1742-AS1742*AX1739-AU1742*AX1742</f>
        <v>0</v>
      </c>
      <c r="BC1742" s="24">
        <f t="shared" ref="BC1742" si="17452">(AR1742*AX1739+AS1742*AW1739+AT1742*AX1742+AU1742*AW1742)</f>
        <v>1.572032699036416</v>
      </c>
      <c r="BD1742" s="22">
        <f t="shared" ref="BD1742" si="17453">AR1742*AY1739+AT1742*AY1742-AS1742*AZ1739-AU1742*AZ1742</f>
        <v>0.76168981685743575</v>
      </c>
      <c r="BE1742" s="23">
        <f t="shared" ref="BE1742" si="17454">(AR1742*AZ1739+AS1742*AY1739+AT1742*AZ1742+AU1742*AY1742)</f>
        <v>0</v>
      </c>
      <c r="BF1742" s="8"/>
      <c r="BG1742" s="15">
        <v>0</v>
      </c>
      <c r="BH1742" s="85">
        <f t="shared" ref="BH1742" si="17455">(1/$BH$8)*SIN($B1739*$BI$8)</f>
        <v>0.33279983149629844</v>
      </c>
      <c r="BI1742" s="25">
        <f t="shared" ref="BI1742" si="17456">COS($BI$8*$B1739)</f>
        <v>-5.6554835375220727E-2</v>
      </c>
      <c r="BJ1742" s="37">
        <v>0</v>
      </c>
      <c r="BL1742" s="21">
        <f t="shared" ref="BL1742" si="17457">BB1742*BG1739+BD1742*BG1742-BC1742*BH1739-BE1742*BH1742</f>
        <v>0</v>
      </c>
      <c r="BM1742" s="24">
        <f t="shared" ref="BM1742" si="17458">(BB1742*BH1739+BC1742*BG1739+BD1742*BH1742+BE1742*BG1742)</f>
        <v>0.16458419220413259</v>
      </c>
      <c r="BN1742" s="22">
        <f t="shared" ref="BN1742" si="17459">BB1742*BI1739+BD1742*BI1742-BC1742*BJ1739-BE1742*BJ1742</f>
        <v>-4.751627198313269</v>
      </c>
      <c r="BO1742" s="23">
        <f t="shared" ref="BO1742" si="17460">(BB1742*BJ1739+BC1742*BI1739+BD1742*BJ1742+BE1742*BI1742)</f>
        <v>0</v>
      </c>
      <c r="BQ1742" s="38">
        <f t="shared" ref="BQ1742" si="17461">(180/PI())*ATAN(-1*(($BL$8*BM1739+BO1739+$BL$8*BM1742+BO1742)/($BL$8*BL1739+BN1739+$BL$8*BL1742+BN1742)))</f>
        <v>-85.847846677804057</v>
      </c>
      <c r="BS1742" s="67">
        <f t="shared" ref="BS1742" si="17462">20*LOG(((($BL$8*BL1739+BN1739-$BL$8*BL1742-BN1742)^2+($BL$8*BM1739+BO1739-$BL$8*BM1742-BO1742)^2)/(($BL$8*BL1739+BN1739+$BL$8*BL1742+BN1742)^2+($BL$8*BM1739+BO1739+$BL$8*BM1742+BO1742)^2))^0.5)</f>
        <v>-1.0090287064705272E-3</v>
      </c>
      <c r="BT1742" s="65"/>
      <c r="BU1742" s="28"/>
      <c r="BV1742" s="28"/>
      <c r="BW1742" s="28"/>
      <c r="BX1742" s="28"/>
    </row>
    <row r="1743" spans="2:76" ht="18.649999999999999" customHeight="1">
      <c r="BS1743" s="32"/>
    </row>
    <row r="1744" spans="2:76" ht="18.649999999999999" customHeight="1" thickBot="1">
      <c r="D1744" s="8"/>
      <c r="E1744" s="8" t="s">
        <v>93</v>
      </c>
      <c r="F1744" s="8"/>
      <c r="G1744" s="8"/>
      <c r="H1744" s="8"/>
      <c r="I1744" s="8"/>
      <c r="J1744" s="8" t="s">
        <v>94</v>
      </c>
      <c r="K1744" s="8"/>
      <c r="L1744" s="8"/>
      <c r="M1744" s="8"/>
      <c r="N1744" s="8"/>
      <c r="O1744" s="8" t="s">
        <v>95</v>
      </c>
      <c r="P1744" s="8"/>
      <c r="Q1744" s="8"/>
      <c r="R1744" s="8"/>
      <c r="S1744" s="8"/>
      <c r="T1744" s="8" t="s">
        <v>96</v>
      </c>
      <c r="U1744" s="8"/>
      <c r="V1744" s="8"/>
      <c r="W1744" s="8"/>
      <c r="X1744" s="8"/>
      <c r="Y1744" s="8" t="s">
        <v>97</v>
      </c>
      <c r="Z1744" s="8"/>
      <c r="AA1744" s="8"/>
      <c r="AB1744" s="8"/>
      <c r="AC1744" s="8"/>
      <c r="AD1744" s="8" t="s">
        <v>98</v>
      </c>
      <c r="AE1744" s="8"/>
      <c r="AF1744" s="8"/>
      <c r="AG1744" s="8"/>
      <c r="AH1744" s="8"/>
      <c r="AI1744" s="8" t="s">
        <v>99</v>
      </c>
      <c r="AJ1744" s="8"/>
      <c r="AK1744" s="8"/>
      <c r="AL1744" s="8"/>
      <c r="AM1744" s="8"/>
      <c r="AN1744" s="8" t="s">
        <v>96</v>
      </c>
      <c r="AO1744" s="8"/>
      <c r="AP1744" s="8"/>
      <c r="AQ1744" s="8"/>
      <c r="AR1744" s="8"/>
      <c r="AS1744" s="8" t="s">
        <v>100</v>
      </c>
      <c r="AT1744" s="8"/>
      <c r="AU1744" s="8"/>
      <c r="AV1744" s="8"/>
      <c r="AW1744" s="8"/>
      <c r="AX1744" s="8" t="s">
        <v>94</v>
      </c>
      <c r="AY1744" s="8"/>
      <c r="AZ1744" s="8"/>
      <c r="BA1744" s="8"/>
      <c r="BB1744" s="8"/>
      <c r="BC1744" s="8" t="s">
        <v>101</v>
      </c>
      <c r="BD1744" s="8"/>
      <c r="BE1744" s="8"/>
      <c r="BF1744" s="8"/>
      <c r="BG1744" s="8"/>
      <c r="BH1744" s="8" t="s">
        <v>96</v>
      </c>
      <c r="BI1744" s="8"/>
      <c r="BJ1744" s="8"/>
      <c r="BK1744" s="8"/>
      <c r="BL1744" s="8"/>
      <c r="BM1744" s="8" t="s">
        <v>102</v>
      </c>
      <c r="BN1744" s="8"/>
      <c r="BO1744" s="8"/>
      <c r="BP1744" s="8"/>
    </row>
    <row r="1745" spans="2:76" ht="18.649999999999999" customHeight="1" thickBot="1">
      <c r="B1745" s="16"/>
      <c r="D1745" s="250" t="s">
        <v>22</v>
      </c>
      <c r="E1745" s="251"/>
      <c r="F1745" s="252" t="s">
        <v>23</v>
      </c>
      <c r="G1745" s="253"/>
      <c r="H1745" s="123"/>
      <c r="I1745" s="242" t="s">
        <v>1</v>
      </c>
      <c r="J1745" s="243"/>
      <c r="K1745" s="244" t="s">
        <v>2</v>
      </c>
      <c r="L1745" s="245"/>
      <c r="M1745" s="123"/>
      <c r="N1745" s="242" t="s">
        <v>43</v>
      </c>
      <c r="O1745" s="243"/>
      <c r="P1745" s="244" t="s">
        <v>44</v>
      </c>
      <c r="Q1745" s="245"/>
      <c r="R1745" s="123"/>
      <c r="S1745" s="242" t="s">
        <v>32</v>
      </c>
      <c r="T1745" s="243"/>
      <c r="U1745" s="244" t="s">
        <v>33</v>
      </c>
      <c r="V1745" s="245"/>
      <c r="W1745" s="123"/>
      <c r="X1745" s="242" t="s">
        <v>45</v>
      </c>
      <c r="Y1745" s="243"/>
      <c r="Z1745" s="244" t="s">
        <v>46</v>
      </c>
      <c r="AA1745" s="245"/>
      <c r="AB1745" s="127"/>
      <c r="AC1745" s="242" t="s">
        <v>62</v>
      </c>
      <c r="AD1745" s="243"/>
      <c r="AE1745" s="244" t="s">
        <v>3</v>
      </c>
      <c r="AF1745" s="245"/>
      <c r="AG1745" s="123"/>
      <c r="AH1745" s="242" t="s">
        <v>76</v>
      </c>
      <c r="AI1745" s="243"/>
      <c r="AJ1745" s="244" t="s">
        <v>77</v>
      </c>
      <c r="AK1745" s="245"/>
      <c r="AL1745" s="127"/>
      <c r="AM1745" s="242" t="s">
        <v>64</v>
      </c>
      <c r="AN1745" s="243"/>
      <c r="AO1745" s="244" t="s">
        <v>65</v>
      </c>
      <c r="AP1745" s="245"/>
      <c r="AQ1745" s="123"/>
      <c r="AR1745" s="242" t="s">
        <v>80</v>
      </c>
      <c r="AS1745" s="243"/>
      <c r="AT1745" s="244" t="s">
        <v>81</v>
      </c>
      <c r="AU1745" s="245"/>
      <c r="AV1745" s="127"/>
      <c r="AW1745" s="242" t="s">
        <v>68</v>
      </c>
      <c r="AX1745" s="243"/>
      <c r="AY1745" s="244" t="s">
        <v>69</v>
      </c>
      <c r="AZ1745" s="245"/>
      <c r="BA1745" s="123"/>
      <c r="BB1745" s="246" t="s">
        <v>84</v>
      </c>
      <c r="BC1745" s="247"/>
      <c r="BD1745" s="248" t="s">
        <v>85</v>
      </c>
      <c r="BE1745" s="249"/>
      <c r="BF1745" s="127"/>
      <c r="BG1745" s="242" t="s">
        <v>72</v>
      </c>
      <c r="BH1745" s="243"/>
      <c r="BI1745" s="244" t="s">
        <v>73</v>
      </c>
      <c r="BJ1745" s="245"/>
      <c r="BK1745" s="123"/>
      <c r="BL1745" s="242" t="s">
        <v>88</v>
      </c>
      <c r="BM1745" s="243"/>
      <c r="BN1745" s="244" t="s">
        <v>89</v>
      </c>
      <c r="BO1745" s="245"/>
      <c r="BP1745" s="123"/>
      <c r="BQ1745" s="19" t="s">
        <v>165</v>
      </c>
      <c r="BS1745" s="63" t="s">
        <v>120</v>
      </c>
      <c r="BT1745" s="4"/>
      <c r="BU1745" s="28"/>
      <c r="BV1745" s="28"/>
      <c r="BW1745" s="28"/>
      <c r="BX1745" s="28"/>
    </row>
    <row r="1746" spans="2:76" ht="18.649999999999999" customHeight="1" thickTop="1" thickBot="1">
      <c r="B1746" s="39">
        <v>4.92</v>
      </c>
      <c r="D1746" s="25">
        <f t="shared" ref="D1746" si="17463">COS($F$8*$B1746)</f>
        <v>-6.3132575370604765E-2</v>
      </c>
      <c r="E1746" s="26">
        <v>0</v>
      </c>
      <c r="F1746" s="10">
        <v>0</v>
      </c>
      <c r="G1746" s="85">
        <f t="shared" ref="G1746" si="17464">$E$8*SIN($B1746*$F$8)</f>
        <v>2.9940154477463325</v>
      </c>
      <c r="I1746" s="21">
        <v>1</v>
      </c>
      <c r="J1746" s="24">
        <v>0</v>
      </c>
      <c r="K1746" s="22">
        <v>0</v>
      </c>
      <c r="L1746" s="23">
        <v>0</v>
      </c>
      <c r="N1746" s="21">
        <f t="shared" ref="N1746" si="17465">D1746*I1746+F1746*I1749-E1746*J1746-G1746*J1749</f>
        <v>-3.9475266682615766</v>
      </c>
      <c r="O1746" s="24">
        <f t="shared" ref="O1746" si="17466">(D1746*J1746+E1746*I1746+F1746*J1749+G1746*I1749)</f>
        <v>0</v>
      </c>
      <c r="P1746" s="22">
        <f t="shared" ref="P1746" si="17467">D1746*K1746+F1746*K1749-E1746*L1746-G1746*L1749</f>
        <v>0</v>
      </c>
      <c r="Q1746" s="23">
        <f t="shared" ref="Q1746" si="17468">(D1746*L1746+E1746*K1746+F1746*L1749+G1746*K1749)</f>
        <v>2.9940154477463325</v>
      </c>
      <c r="S1746" s="25">
        <f t="shared" ref="S1746" si="17469">COS($U$8*$B1746)</f>
        <v>-0.95822183448183307</v>
      </c>
      <c r="T1746" s="26">
        <v>0</v>
      </c>
      <c r="U1746" s="10">
        <v>0</v>
      </c>
      <c r="V1746" s="85">
        <f t="shared" ref="V1746" si="17470">$T$8*SIN($B1746*$U$8)</f>
        <v>0.85807822679545676</v>
      </c>
      <c r="X1746" s="21">
        <f t="shared" ref="X1746" si="17471">N1746*S1746+P1746*S1749-O1746*T1746-Q1746*T1749</f>
        <v>3.4971507494608574</v>
      </c>
      <c r="Y1746" s="24">
        <f t="shared" ref="Y1746" si="17472">(N1746*T1746+O1746*S1746+P1746*T1749+Q1746*S1749)</f>
        <v>0</v>
      </c>
      <c r="Z1746" s="22">
        <f t="shared" ref="Z1746" si="17473">N1746*U1746+P1746*U1749-O1746*V1746-Q1746*V1749</f>
        <v>0</v>
      </c>
      <c r="AA1746" s="23">
        <f t="shared" ref="AA1746" si="17474">(N1746*V1746+O1746*U1746+P1746*V1749+Q1746*U1749)</f>
        <v>-6.2562176585361087</v>
      </c>
      <c r="AB1746" s="8"/>
      <c r="AC1746" s="21">
        <v>1</v>
      </c>
      <c r="AD1746" s="24">
        <v>0</v>
      </c>
      <c r="AE1746" s="22">
        <v>0</v>
      </c>
      <c r="AF1746" s="23">
        <v>0</v>
      </c>
      <c r="AH1746" s="21">
        <f t="shared" ref="AH1746" si="17475">X1746*AC1746+Z1746*AC1749-Y1746*AD1746-AA1746*AD1749</f>
        <v>18.23252232828559</v>
      </c>
      <c r="AI1746" s="24">
        <f t="shared" ref="AI1746" si="17476">(X1746*AD1746+Y1746*AC1746+Z1746*AD1749+AA1746*AC1749)</f>
        <v>0</v>
      </c>
      <c r="AJ1746" s="22">
        <f t="shared" ref="AJ1746" si="17477">X1746*AE1746+Z1746*AE1749-Y1746*AF1746-AA1746*AF1749</f>
        <v>0</v>
      </c>
      <c r="AK1746" s="23">
        <f t="shared" ref="AK1746" si="17478">(X1746*AF1746+Y1746*AE1746+Z1746*AF1749+AA1746*AE1749)</f>
        <v>-6.2562176585361087</v>
      </c>
      <c r="AL1746" s="8"/>
      <c r="AM1746" s="25">
        <f t="shared" ref="AM1746" si="17479">COS($AO$8*$B1746)</f>
        <v>-0.95822183448183307</v>
      </c>
      <c r="AN1746" s="26">
        <v>0</v>
      </c>
      <c r="AO1746" s="10">
        <v>0</v>
      </c>
      <c r="AP1746" s="85">
        <f t="shared" ref="AP1746" si="17480">$AN$8*SIN($B1746*$AO$8)</f>
        <v>0.85807822679545676</v>
      </c>
      <c r="AR1746" s="21">
        <f t="shared" ref="AR1746" si="17481">AH1746*AM1746+AJ1746*AM1749-AI1746*AN1746-AK1746*AN1749</f>
        <v>-16.874320530987124</v>
      </c>
      <c r="AS1746" s="24">
        <f t="shared" ref="AS1746" si="17482">(AH1746*AN1746+AI1746*AM1746+AJ1746*AN1749+AK1746*AM1749)</f>
        <v>0</v>
      </c>
      <c r="AT1746" s="22">
        <f t="shared" ref="AT1746" si="17483">AH1746*AO1746+AJ1746*AO1749-AI1746*AP1746-AK1746*AP1749</f>
        <v>0</v>
      </c>
      <c r="AU1746" s="23">
        <f t="shared" ref="AU1746" si="17484">(AH1746*AP1746+AI1746*AO1746+AJ1746*AP1749+AK1746*AO1749)</f>
        <v>21.639774791143978</v>
      </c>
      <c r="AV1746" s="8"/>
      <c r="AW1746" s="21">
        <v>1</v>
      </c>
      <c r="AX1746" s="24">
        <v>0</v>
      </c>
      <c r="AY1746" s="22">
        <v>0</v>
      </c>
      <c r="AZ1746" s="23">
        <v>0</v>
      </c>
      <c r="BB1746" s="21">
        <f t="shared" ref="BB1746" si="17485">AR1746*AW1746+AT1746*AW1749-AS1746*AX1746-AU1746*AX1749</f>
        <v>-44.949464042181319</v>
      </c>
      <c r="BC1746" s="24">
        <f t="shared" ref="BC1746" si="17486">(AR1746*AX1746+AS1746*AW1746+AT1746*AX1749+AU1746*AW1749)</f>
        <v>0</v>
      </c>
      <c r="BD1746" s="22">
        <f t="shared" ref="BD1746" si="17487">AR1746*AY1746+AT1746*AY1749-AS1746*AZ1746-AU1746*AZ1749</f>
        <v>0</v>
      </c>
      <c r="BE1746" s="23">
        <f t="shared" ref="BE1746" si="17488">(AR1746*AZ1746+AS1746*AY1746+AT1746*AZ1749+AU1746*AY1749)</f>
        <v>21.639774791143978</v>
      </c>
      <c r="BF1746" s="8"/>
      <c r="BG1746" s="25">
        <f t="shared" ref="BG1746" si="17489">COS($BI$8*$B1746)</f>
        <v>-6.3185280699490254E-2</v>
      </c>
      <c r="BH1746" s="26">
        <v>0</v>
      </c>
      <c r="BI1746" s="10">
        <v>0</v>
      </c>
      <c r="BJ1746" s="85">
        <f t="shared" ref="BJ1746" si="17490">$BH$8*SIN($B1746*$BI$8)</f>
        <v>2.9940054413321198</v>
      </c>
      <c r="BL1746" s="21">
        <f t="shared" ref="BL1746" si="17491">BB1746*BG1746+BD1746*BG1749-BC1746*BH1746-BE1746*BH1749</f>
        <v>-4.3587003276349847</v>
      </c>
      <c r="BM1746" s="24">
        <f t="shared" ref="BM1746" si="17492">(BB1746*BH1746+BC1746*BG1746+BD1746*BH1749+BE1746*BG1749)</f>
        <v>0</v>
      </c>
      <c r="BN1746" s="22">
        <f t="shared" ref="BN1746" si="17493">BB1746*BI1746+BD1746*BI1749-BC1746*BJ1746-BE1746*BJ1749</f>
        <v>0</v>
      </c>
      <c r="BO1746" s="23">
        <f t="shared" ref="BO1746" si="17494">(BB1746*BJ1746+BC1746*BI1746+BD1746*BJ1749+BE1746*BI1749)</f>
        <v>-135.9462551717055</v>
      </c>
      <c r="BQ1746" s="27">
        <f t="shared" ref="BQ1746" si="17495">20*LOG((2*$BL$8)/(($BL$8*BL1746+BN1746+$BL$8*BL1749+BN1749)^2+($BL$8*BM1746+BO1746+$BL$8*BM1749+BO1749)^2)^0.5)</f>
        <v>-36.656142754444886</v>
      </c>
      <c r="BS1746" s="64">
        <f t="shared" ref="BS1746" si="17496">((BL1746^2+BM1746^2)/(BL1749^2+BM1749^2))^0.5</f>
        <v>32.90331852507267</v>
      </c>
      <c r="BT1746" s="4"/>
      <c r="BU1746" s="28"/>
      <c r="BV1746" s="28"/>
      <c r="BW1746" s="28"/>
      <c r="BX1746" s="28"/>
    </row>
    <row r="1747" spans="2:76" ht="18.649999999999999" customHeight="1" thickBot="1">
      <c r="D1747" s="25"/>
      <c r="E1747" s="10"/>
      <c r="F1747" s="10"/>
      <c r="G1747" s="31"/>
      <c r="I1747" s="29"/>
      <c r="L1747" s="30"/>
      <c r="N1747" s="29"/>
      <c r="Q1747" s="30"/>
      <c r="S1747" s="29"/>
      <c r="V1747" s="30"/>
      <c r="X1747" s="29"/>
      <c r="AA1747" s="30"/>
      <c r="AC1747" s="29"/>
      <c r="AF1747" s="30"/>
      <c r="AH1747" s="29"/>
      <c r="AK1747" s="30"/>
      <c r="AM1747" s="29"/>
      <c r="AP1747" s="30"/>
      <c r="AR1747" s="29"/>
      <c r="AU1747" s="30"/>
      <c r="AW1747" s="29"/>
      <c r="AZ1747" s="30"/>
      <c r="BB1747" s="29"/>
      <c r="BE1747" s="30"/>
      <c r="BG1747" s="29"/>
      <c r="BJ1747" s="30"/>
      <c r="BL1747" s="29"/>
      <c r="BO1747" s="30"/>
      <c r="BS1747" s="65"/>
      <c r="BT1747" s="65"/>
      <c r="BU1747" s="28"/>
      <c r="BV1747" s="28"/>
      <c r="BW1747" s="28"/>
      <c r="BX1747" s="28"/>
    </row>
    <row r="1748" spans="2:76" ht="18.649999999999999" customHeight="1" thickBot="1">
      <c r="D1748" s="254" t="s">
        <v>24</v>
      </c>
      <c r="E1748" s="255"/>
      <c r="F1748" s="256" t="s">
        <v>25</v>
      </c>
      <c r="G1748" s="257"/>
      <c r="H1748" s="123"/>
      <c r="I1748" s="242" t="s">
        <v>4</v>
      </c>
      <c r="J1748" s="243"/>
      <c r="K1748" s="244" t="s">
        <v>5</v>
      </c>
      <c r="L1748" s="245"/>
      <c r="M1748" s="123"/>
      <c r="N1748" s="242" t="s">
        <v>6</v>
      </c>
      <c r="O1748" s="243"/>
      <c r="P1748" s="244" t="s">
        <v>7</v>
      </c>
      <c r="Q1748" s="245"/>
      <c r="R1748" s="123"/>
      <c r="S1748" s="242" t="s">
        <v>34</v>
      </c>
      <c r="T1748" s="243"/>
      <c r="U1748" s="244" t="s">
        <v>35</v>
      </c>
      <c r="V1748" s="245"/>
      <c r="W1748" s="123"/>
      <c r="X1748" s="242" t="s">
        <v>47</v>
      </c>
      <c r="Y1748" s="243"/>
      <c r="Z1748" s="244" t="s">
        <v>48</v>
      </c>
      <c r="AA1748" s="245"/>
      <c r="AB1748" s="127"/>
      <c r="AC1748" s="242" t="s">
        <v>63</v>
      </c>
      <c r="AD1748" s="243"/>
      <c r="AE1748" s="244" t="s">
        <v>8</v>
      </c>
      <c r="AF1748" s="245"/>
      <c r="AG1748" s="123"/>
      <c r="AH1748" s="242" t="s">
        <v>78</v>
      </c>
      <c r="AI1748" s="243"/>
      <c r="AJ1748" s="244" t="s">
        <v>79</v>
      </c>
      <c r="AK1748" s="245"/>
      <c r="AL1748" s="127"/>
      <c r="AM1748" s="242" t="s">
        <v>67</v>
      </c>
      <c r="AN1748" s="243"/>
      <c r="AO1748" s="244" t="s">
        <v>66</v>
      </c>
      <c r="AP1748" s="245"/>
      <c r="AQ1748" s="123"/>
      <c r="AR1748" s="242" t="s">
        <v>83</v>
      </c>
      <c r="AS1748" s="243"/>
      <c r="AT1748" s="244" t="s">
        <v>82</v>
      </c>
      <c r="AU1748" s="245"/>
      <c r="AV1748" s="127"/>
      <c r="AW1748" s="242" t="s">
        <v>71</v>
      </c>
      <c r="AX1748" s="243"/>
      <c r="AY1748" s="244" t="s">
        <v>70</v>
      </c>
      <c r="AZ1748" s="245"/>
      <c r="BA1748" s="123"/>
      <c r="BB1748" s="124" t="s">
        <v>87</v>
      </c>
      <c r="BC1748" s="125"/>
      <c r="BD1748" s="122" t="s">
        <v>86</v>
      </c>
      <c r="BE1748" s="126"/>
      <c r="BF1748" s="127"/>
      <c r="BG1748" s="242" t="s">
        <v>74</v>
      </c>
      <c r="BH1748" s="243"/>
      <c r="BI1748" s="244" t="s">
        <v>75</v>
      </c>
      <c r="BJ1748" s="245"/>
      <c r="BK1748" s="123"/>
      <c r="BL1748" s="242" t="s">
        <v>91</v>
      </c>
      <c r="BM1748" s="243"/>
      <c r="BN1748" s="244" t="s">
        <v>90</v>
      </c>
      <c r="BO1748" s="245"/>
      <c r="BP1748" s="123"/>
      <c r="BQ1748" s="35" t="s">
        <v>166</v>
      </c>
      <c r="BS1748" s="66" t="s">
        <v>121</v>
      </c>
      <c r="BT1748" s="65"/>
      <c r="BU1748" s="28"/>
      <c r="BV1748" s="28"/>
      <c r="BW1748" s="28"/>
      <c r="BX1748" s="28"/>
    </row>
    <row r="1749" spans="2:76" ht="18.649999999999999" customHeight="1" thickTop="1" thickBot="1">
      <c r="D1749" s="15">
        <v>0</v>
      </c>
      <c r="E1749" s="145">
        <f t="shared" ref="E1749" si="17497">(1/$E$8)*SIN($B1746*$F$8)</f>
        <v>0.33266838308292584</v>
      </c>
      <c r="F1749" s="15">
        <f t="shared" ref="F1749" si="17498">COS($F$8*$B1746)</f>
        <v>-6.3132575370604765E-2</v>
      </c>
      <c r="G1749" s="37">
        <v>0</v>
      </c>
      <c r="I1749" s="21">
        <v>0</v>
      </c>
      <c r="J1749" s="24">
        <f t="shared" ref="J1749" si="17499">(TAN($K$8*$B1746))/$J$8</f>
        <v>1.2973861226450414</v>
      </c>
      <c r="K1749" s="22">
        <v>1</v>
      </c>
      <c r="L1749" s="23">
        <v>0</v>
      </c>
      <c r="N1749" s="21">
        <f t="shared" ref="N1749" si="17500">D1749*I1746+F1749*I1749-E1749*J1746-G1749*J1749</f>
        <v>0</v>
      </c>
      <c r="O1749" s="24">
        <f t="shared" ref="O1749" si="17501">(D1749*J1746+E1749*I1746+F1749*J1749+G1749*I1749)</f>
        <v>0.2507610559102611</v>
      </c>
      <c r="P1749" s="22">
        <f t="shared" ref="P1749" si="17502">D1749*K1746+F1749*K1749-E1749*L1746-G1749*L1749</f>
        <v>-6.3132575370604765E-2</v>
      </c>
      <c r="Q1749" s="23">
        <f t="shared" ref="Q1749" si="17503">(D1749*L1746+E1749*K1746+F1749*L1749+G1749*K1749)</f>
        <v>0</v>
      </c>
      <c r="S1749" s="15">
        <v>0</v>
      </c>
      <c r="T1749" s="145">
        <f t="shared" ref="T1749" si="17504">(1/$T$8)*SIN($B1746*$U$8)</f>
        <v>9.5342025199495195E-2</v>
      </c>
      <c r="U1749" s="15">
        <f t="shared" ref="U1749" si="17505">COS($U$8*$B1746)</f>
        <v>-0.95822183448183307</v>
      </c>
      <c r="V1749" s="37">
        <v>0</v>
      </c>
      <c r="X1749" s="21">
        <f t="shared" ref="X1749" si="17506">N1749*S1746+P1749*S1749-O1749*T1746-Q1749*T1749</f>
        <v>0</v>
      </c>
      <c r="Y1749" s="24">
        <f t="shared" ref="Y1749" si="17507">(N1749*T1746+O1749*S1746+P1749*T1749+Q1749*S1749)</f>
        <v>-0.24630390660282514</v>
      </c>
      <c r="Z1749" s="22">
        <f t="shared" ref="Z1749" si="17508">N1749*U1746+P1749*U1749-O1749*V1746-Q1749*V1749</f>
        <v>-0.15467759001764975</v>
      </c>
      <c r="AA1749" s="23">
        <f t="shared" ref="AA1749" si="17509">(N1749*V1746+O1749*U1746+P1749*V1749+Q1749*U1749)</f>
        <v>0</v>
      </c>
      <c r="AB1749" s="8"/>
      <c r="AC1749" s="21">
        <v>0</v>
      </c>
      <c r="AD1749" s="24">
        <f t="shared" ref="AD1749" si="17510">(TAN($AE$8*$B1746))/$AD$8</f>
        <v>2.3553163241882249</v>
      </c>
      <c r="AE1749" s="22">
        <v>1</v>
      </c>
      <c r="AF1749" s="23">
        <v>0</v>
      </c>
      <c r="AH1749" s="21">
        <f t="shared" ref="AH1749" si="17511">X1749*AC1746+Z1749*AC1749-Y1749*AD1746-AA1749*AD1749</f>
        <v>0</v>
      </c>
      <c r="AI1749" s="24">
        <f t="shared" ref="AI1749" si="17512">(X1749*AD1746+Y1749*AC1746+Z1749*AD1749+AA1749*AC1749)</f>
        <v>-0.61061855935748921</v>
      </c>
      <c r="AJ1749" s="22">
        <f t="shared" ref="AJ1749" si="17513">X1749*AE1746+Z1749*AE1749-Y1749*AF1746-AA1749*AF1749</f>
        <v>-0.15467759001764975</v>
      </c>
      <c r="AK1749" s="23">
        <f t="shared" ref="AK1749" si="17514">(X1749*AF1746+Y1749*AE1746+Z1749*AF1749+AA1749*AE1749)</f>
        <v>0</v>
      </c>
      <c r="AL1749" s="8"/>
      <c r="AM1749" s="15">
        <v>0</v>
      </c>
      <c r="AN1749" s="85">
        <f t="shared" ref="AN1749" si="17515">(1/$AN$8)*SIN($B1746*$AO$8)</f>
        <v>9.5342025199495195E-2</v>
      </c>
      <c r="AO1749" s="25">
        <f t="shared" ref="AO1749" si="17516">COS($AO$8*$B1746)</f>
        <v>-0.95822183448183307</v>
      </c>
      <c r="AP1749" s="37">
        <v>0</v>
      </c>
      <c r="AR1749" s="21">
        <f t="shared" ref="AR1749" si="17517">AH1749*AM1746+AJ1749*AM1749-AI1749*AN1746-AK1749*AN1749</f>
        <v>0</v>
      </c>
      <c r="AS1749" s="24">
        <f t="shared" ref="AS1749" si="17518">(AH1749*AN1746+AI1749*AM1746+AJ1749*AN1749+AK1749*AM1749)</f>
        <v>0.5703607614309274</v>
      </c>
      <c r="AT1749" s="22">
        <f t="shared" ref="AT1749" si="17519">AH1749*AO1746+AJ1749*AO1749-AI1749*AP1746-AK1749*AP1749</f>
        <v>0.67217393472181197</v>
      </c>
      <c r="AU1749" s="23">
        <f t="shared" ref="AU1749" si="17520">(AH1749*AP1746+AI1749*AO1746+AJ1749*AP1749+AK1749*AO1749)</f>
        <v>0</v>
      </c>
      <c r="AV1749" s="8"/>
      <c r="AW1749" s="21">
        <v>0</v>
      </c>
      <c r="AX1749" s="24">
        <f t="shared" ref="AX1749" si="17521">(TAN($AY$8*$B1746))/$AX$8</f>
        <v>1.2973861226450414</v>
      </c>
      <c r="AY1749" s="22">
        <v>1</v>
      </c>
      <c r="AZ1749" s="23">
        <v>0</v>
      </c>
      <c r="BB1749" s="21">
        <f t="shared" ref="BB1749" si="17522">AR1749*AW1746+AT1749*AW1749-AS1749*AX1746-AU1749*AX1749</f>
        <v>0</v>
      </c>
      <c r="BC1749" s="24">
        <f t="shared" ref="BC1749" si="17523">(AR1749*AX1746+AS1749*AW1746+AT1749*AX1749+AU1749*AW1749)</f>
        <v>1.4424298963427202</v>
      </c>
      <c r="BD1749" s="22">
        <f t="shared" ref="BD1749" si="17524">AR1749*AY1746+AT1749*AY1749-AS1749*AZ1746-AU1749*AZ1749</f>
        <v>0.67217393472181197</v>
      </c>
      <c r="BE1749" s="23">
        <f t="shared" ref="BE1749" si="17525">(AR1749*AZ1746+AS1749*AY1746+AT1749*AZ1749+AU1749*AY1749)</f>
        <v>0</v>
      </c>
      <c r="BF1749" s="8"/>
      <c r="BG1749" s="15">
        <v>0</v>
      </c>
      <c r="BH1749" s="85">
        <f t="shared" ref="BH1749" si="17526">(1/$BH$8)*SIN($B1746*$BI$8)</f>
        <v>0.33266727125912438</v>
      </c>
      <c r="BI1749" s="25">
        <f t="shared" ref="BI1749" si="17527">COS($BI$8*$B1746)</f>
        <v>-6.3185280699490254E-2</v>
      </c>
      <c r="BJ1749" s="37">
        <v>0</v>
      </c>
      <c r="BL1749" s="21">
        <f t="shared" ref="BL1749" si="17528">BB1749*BG1746+BD1749*BG1749-BC1749*BH1746-BE1749*BH1749</f>
        <v>0</v>
      </c>
      <c r="BM1749" s="24">
        <f t="shared" ref="BM1749" si="17529">(BB1749*BH1746+BC1749*BG1746+BD1749*BH1749+BE1749*BG1749)</f>
        <v>0.13246993078566255</v>
      </c>
      <c r="BN1749" s="22">
        <f t="shared" ref="BN1749" si="17530">BB1749*BI1746+BD1749*BI1749-BC1749*BJ1746-BE1749*BJ1749</f>
        <v>-4.3611144571345086</v>
      </c>
      <c r="BO1749" s="23">
        <f t="shared" ref="BO1749" si="17531">(BB1749*BJ1746+BC1749*BI1746+BD1749*BJ1749+BE1749*BI1749)</f>
        <v>0</v>
      </c>
      <c r="BQ1749" s="38">
        <f t="shared" ref="BQ1749" si="17532">(180/PI())*ATAN(-1*(($BL$8*BM1746+BO1746+$BL$8*BM1749+BO1749)/($BL$8*BL1746+BN1746+$BL$8*BL1749+BN1749)))</f>
        <v>-86.326412776243089</v>
      </c>
      <c r="BS1749" s="67">
        <f t="shared" ref="BS1749" si="17533">20*LOG(((($BL$8*BL1746+BN1746-$BL$8*BL1749-BN1749)^2+($BL$8*BM1746+BO1746-$BL$8*BM1749-BO1749)^2)/(($BL$8*BL1746+BN1746+$BL$8*BL1749+BN1749)^2+($BL$8*BM1746+BO1746+$BL$8*BM1749+BO1749)^2))^0.5)</f>
        <v>-9.3803045003942485E-4</v>
      </c>
      <c r="BT1749" s="65"/>
      <c r="BU1749" s="28"/>
      <c r="BV1749" s="28"/>
      <c r="BW1749" s="28"/>
      <c r="BX1749" s="28"/>
    </row>
    <row r="1750" spans="2:76" ht="18.649999999999999" customHeight="1">
      <c r="BS1750" s="32"/>
    </row>
    <row r="1751" spans="2:76" ht="18.649999999999999" customHeight="1" thickBot="1">
      <c r="D1751" s="8"/>
      <c r="E1751" s="8" t="s">
        <v>93</v>
      </c>
      <c r="F1751" s="8"/>
      <c r="G1751" s="8"/>
      <c r="H1751" s="8"/>
      <c r="I1751" s="8"/>
      <c r="J1751" s="8" t="s">
        <v>94</v>
      </c>
      <c r="K1751" s="8"/>
      <c r="L1751" s="8"/>
      <c r="M1751" s="8"/>
      <c r="N1751" s="8"/>
      <c r="O1751" s="8" t="s">
        <v>95</v>
      </c>
      <c r="P1751" s="8"/>
      <c r="Q1751" s="8"/>
      <c r="R1751" s="8"/>
      <c r="S1751" s="8"/>
      <c r="T1751" s="8" t="s">
        <v>96</v>
      </c>
      <c r="U1751" s="8"/>
      <c r="V1751" s="8"/>
      <c r="W1751" s="8"/>
      <c r="X1751" s="8"/>
      <c r="Y1751" s="8" t="s">
        <v>97</v>
      </c>
      <c r="Z1751" s="8"/>
      <c r="AA1751" s="8"/>
      <c r="AB1751" s="8"/>
      <c r="AC1751" s="8"/>
      <c r="AD1751" s="8" t="s">
        <v>98</v>
      </c>
      <c r="AE1751" s="8"/>
      <c r="AF1751" s="8"/>
      <c r="AG1751" s="8"/>
      <c r="AH1751" s="8"/>
      <c r="AI1751" s="8" t="s">
        <v>99</v>
      </c>
      <c r="AJ1751" s="8"/>
      <c r="AK1751" s="8"/>
      <c r="AL1751" s="8"/>
      <c r="AM1751" s="8"/>
      <c r="AN1751" s="8" t="s">
        <v>96</v>
      </c>
      <c r="AO1751" s="8"/>
      <c r="AP1751" s="8"/>
      <c r="AQ1751" s="8"/>
      <c r="AR1751" s="8"/>
      <c r="AS1751" s="8" t="s">
        <v>100</v>
      </c>
      <c r="AT1751" s="8"/>
      <c r="AU1751" s="8"/>
      <c r="AV1751" s="8"/>
      <c r="AW1751" s="8"/>
      <c r="AX1751" s="8" t="s">
        <v>94</v>
      </c>
      <c r="AY1751" s="8"/>
      <c r="AZ1751" s="8"/>
      <c r="BA1751" s="8"/>
      <c r="BB1751" s="8"/>
      <c r="BC1751" s="8" t="s">
        <v>101</v>
      </c>
      <c r="BD1751" s="8"/>
      <c r="BE1751" s="8"/>
      <c r="BF1751" s="8"/>
      <c r="BG1751" s="8"/>
      <c r="BH1751" s="8" t="s">
        <v>96</v>
      </c>
      <c r="BI1751" s="8"/>
      <c r="BJ1751" s="8"/>
      <c r="BK1751" s="8"/>
      <c r="BL1751" s="8"/>
      <c r="BM1751" s="8" t="s">
        <v>102</v>
      </c>
      <c r="BN1751" s="8"/>
      <c r="BO1751" s="8"/>
      <c r="BP1751" s="8"/>
    </row>
    <row r="1752" spans="2:76" ht="18.649999999999999" customHeight="1" thickBot="1">
      <c r="B1752" s="16"/>
      <c r="D1752" s="250" t="s">
        <v>22</v>
      </c>
      <c r="E1752" s="251"/>
      <c r="F1752" s="252" t="s">
        <v>23</v>
      </c>
      <c r="G1752" s="253"/>
      <c r="H1752" s="123"/>
      <c r="I1752" s="242" t="s">
        <v>1</v>
      </c>
      <c r="J1752" s="243"/>
      <c r="K1752" s="244" t="s">
        <v>2</v>
      </c>
      <c r="L1752" s="245"/>
      <c r="M1752" s="123"/>
      <c r="N1752" s="242" t="s">
        <v>43</v>
      </c>
      <c r="O1752" s="243"/>
      <c r="P1752" s="244" t="s">
        <v>44</v>
      </c>
      <c r="Q1752" s="245"/>
      <c r="R1752" s="123"/>
      <c r="S1752" s="242" t="s">
        <v>32</v>
      </c>
      <c r="T1752" s="243"/>
      <c r="U1752" s="244" t="s">
        <v>33</v>
      </c>
      <c r="V1752" s="245"/>
      <c r="W1752" s="123"/>
      <c r="X1752" s="242" t="s">
        <v>45</v>
      </c>
      <c r="Y1752" s="243"/>
      <c r="Z1752" s="244" t="s">
        <v>46</v>
      </c>
      <c r="AA1752" s="245"/>
      <c r="AB1752" s="127"/>
      <c r="AC1752" s="242" t="s">
        <v>62</v>
      </c>
      <c r="AD1752" s="243"/>
      <c r="AE1752" s="244" t="s">
        <v>3</v>
      </c>
      <c r="AF1752" s="245"/>
      <c r="AG1752" s="123"/>
      <c r="AH1752" s="242" t="s">
        <v>76</v>
      </c>
      <c r="AI1752" s="243"/>
      <c r="AJ1752" s="244" t="s">
        <v>77</v>
      </c>
      <c r="AK1752" s="245"/>
      <c r="AL1752" s="127"/>
      <c r="AM1752" s="242" t="s">
        <v>64</v>
      </c>
      <c r="AN1752" s="243"/>
      <c r="AO1752" s="244" t="s">
        <v>65</v>
      </c>
      <c r="AP1752" s="245"/>
      <c r="AQ1752" s="123"/>
      <c r="AR1752" s="242" t="s">
        <v>80</v>
      </c>
      <c r="AS1752" s="243"/>
      <c r="AT1752" s="244" t="s">
        <v>81</v>
      </c>
      <c r="AU1752" s="245"/>
      <c r="AV1752" s="127"/>
      <c r="AW1752" s="242" t="s">
        <v>68</v>
      </c>
      <c r="AX1752" s="243"/>
      <c r="AY1752" s="244" t="s">
        <v>69</v>
      </c>
      <c r="AZ1752" s="245"/>
      <c r="BA1752" s="123"/>
      <c r="BB1752" s="246" t="s">
        <v>84</v>
      </c>
      <c r="BC1752" s="247"/>
      <c r="BD1752" s="248" t="s">
        <v>85</v>
      </c>
      <c r="BE1752" s="249"/>
      <c r="BF1752" s="127"/>
      <c r="BG1752" s="242" t="s">
        <v>72</v>
      </c>
      <c r="BH1752" s="243"/>
      <c r="BI1752" s="244" t="s">
        <v>73</v>
      </c>
      <c r="BJ1752" s="245"/>
      <c r="BK1752" s="123"/>
      <c r="BL1752" s="242" t="s">
        <v>88</v>
      </c>
      <c r="BM1752" s="243"/>
      <c r="BN1752" s="244" t="s">
        <v>89</v>
      </c>
      <c r="BO1752" s="245"/>
      <c r="BP1752" s="123"/>
      <c r="BQ1752" s="19" t="s">
        <v>165</v>
      </c>
      <c r="BS1752" s="63" t="s">
        <v>120</v>
      </c>
      <c r="BT1752" s="4"/>
      <c r="BU1752" s="28"/>
      <c r="BV1752" s="28"/>
      <c r="BW1752" s="28"/>
      <c r="BX1752" s="28"/>
    </row>
    <row r="1753" spans="2:76" ht="18.649999999999999" customHeight="1" thickTop="1" thickBot="1">
      <c r="B1753" s="39">
        <v>4.9400000000000004</v>
      </c>
      <c r="D1753" s="25">
        <f t="shared" ref="D1753" si="17534">COS($F$8*$B1753)</f>
        <v>-6.9760042063012437E-2</v>
      </c>
      <c r="E1753" s="26">
        <v>0</v>
      </c>
      <c r="F1753" s="10">
        <v>0</v>
      </c>
      <c r="G1753" s="85">
        <f t="shared" ref="G1753" si="17535">$E$8*SIN($B1753*$F$8)</f>
        <v>2.9926914021967419</v>
      </c>
      <c r="I1753" s="21">
        <v>1</v>
      </c>
      <c r="J1753" s="24">
        <v>0</v>
      </c>
      <c r="K1753" s="22">
        <v>0</v>
      </c>
      <c r="L1753" s="23">
        <v>0</v>
      </c>
      <c r="N1753" s="21">
        <f t="shared" ref="N1753" si="17536">D1753*I1753+F1753*I1756-E1753*J1753-G1753*J1756</f>
        <v>-4.0772457127357349</v>
      </c>
      <c r="O1753" s="24">
        <f t="shared" ref="O1753" si="17537">(D1753*J1753+E1753*I1753+F1753*J1756+G1753*I1756)</f>
        <v>0</v>
      </c>
      <c r="P1753" s="22">
        <f t="shared" ref="P1753" si="17538">D1753*K1753+F1753*K1756-E1753*L1753-G1753*L1756</f>
        <v>0</v>
      </c>
      <c r="Q1753" s="23">
        <f t="shared" ref="Q1753" si="17539">(D1753*L1753+E1753*K1753+F1753*L1756+G1753*K1756)</f>
        <v>2.9926914021967419</v>
      </c>
      <c r="S1753" s="25">
        <f t="shared" ref="S1753" si="17540">COS($U$8*$B1753)</f>
        <v>-0.96147286485104122</v>
      </c>
      <c r="T1753" s="26">
        <v>0</v>
      </c>
      <c r="U1753" s="10">
        <v>0</v>
      </c>
      <c r="V1753" s="85">
        <f t="shared" ref="V1753" si="17541">$T$8*SIN($B1753*$U$8)</f>
        <v>0.82469956432399272</v>
      </c>
      <c r="X1753" s="21">
        <f t="shared" ref="X1753" si="17542">N1753*S1753+P1753*S1756-O1753*T1753-Q1753*T1756</f>
        <v>3.6459309721758957</v>
      </c>
      <c r="Y1753" s="24">
        <f t="shared" ref="Y1753" si="17543">(N1753*T1753+O1753*S1753+P1753*T1756+Q1753*S1756)</f>
        <v>0</v>
      </c>
      <c r="Z1753" s="22">
        <f t="shared" ref="Z1753" si="17544">N1753*U1753+P1753*U1756-O1753*V1753-Q1753*V1756</f>
        <v>0</v>
      </c>
      <c r="AA1753" s="23">
        <f t="shared" ref="AA1753" si="17545">(N1753*V1753+O1753*U1753+P1753*V1756+Q1753*U1756)</f>
        <v>-6.2398943390202088</v>
      </c>
      <c r="AB1753" s="8"/>
      <c r="AC1753" s="21">
        <v>1</v>
      </c>
      <c r="AD1753" s="24">
        <v>0</v>
      </c>
      <c r="AE1753" s="22">
        <v>0</v>
      </c>
      <c r="AF1753" s="23">
        <v>0</v>
      </c>
      <c r="AH1753" s="21">
        <f t="shared" ref="AH1753" si="17546">X1753*AC1753+Z1753*AC1756-Y1753*AD1753-AA1753*AD1756</f>
        <v>18.920517686449998</v>
      </c>
      <c r="AI1753" s="24">
        <f t="shared" ref="AI1753" si="17547">(X1753*AD1753+Y1753*AC1753+Z1753*AD1756+AA1753*AC1756)</f>
        <v>0</v>
      </c>
      <c r="AJ1753" s="22">
        <f t="shared" ref="AJ1753" si="17548">X1753*AE1753+Z1753*AE1756-Y1753*AF1753-AA1753*AF1756</f>
        <v>0</v>
      </c>
      <c r="AK1753" s="23">
        <f t="shared" ref="AK1753" si="17549">(X1753*AF1753+Y1753*AE1753+Z1753*AF1756+AA1753*AE1756)</f>
        <v>-6.2398943390202088</v>
      </c>
      <c r="AL1753" s="8"/>
      <c r="AM1753" s="25">
        <f t="shared" ref="AM1753" si="17550">COS($AO$8*$B1753)</f>
        <v>-0.96147286485104122</v>
      </c>
      <c r="AN1753" s="26">
        <v>0</v>
      </c>
      <c r="AO1753" s="10">
        <v>0</v>
      </c>
      <c r="AP1753" s="85">
        <f t="shared" ref="AP1753" si="17551">$AN$8*SIN($B1753*$AO$8)</f>
        <v>0.82469956432399272</v>
      </c>
      <c r="AR1753" s="21">
        <f t="shared" ref="AR1753" si="17552">AH1753*AM1753+AJ1753*AM1756-AI1753*AN1753-AK1753*AN1756</f>
        <v>-17.619782328587238</v>
      </c>
      <c r="AS1753" s="24">
        <f t="shared" ref="AS1753" si="17553">(AH1753*AN1753+AI1753*AM1753+AJ1753*AN1756+AK1753*AM1756)</f>
        <v>0</v>
      </c>
      <c r="AT1753" s="22">
        <f t="shared" ref="AT1753" si="17554">AH1753*AO1753+AJ1753*AO1756-AI1753*AP1753-AK1753*AP1756</f>
        <v>0</v>
      </c>
      <c r="AU1753" s="23">
        <f t="shared" ref="AU1753" si="17555">(AH1753*AP1753+AI1753*AO1753+AJ1753*AP1756+AK1753*AO1756)</f>
        <v>21.603231779305265</v>
      </c>
      <c r="AV1753" s="8"/>
      <c r="AW1753" s="21">
        <v>1</v>
      </c>
      <c r="AX1753" s="24">
        <v>0</v>
      </c>
      <c r="AY1753" s="22">
        <v>0</v>
      </c>
      <c r="AZ1753" s="23">
        <v>0</v>
      </c>
      <c r="BB1753" s="21">
        <f t="shared" ref="BB1753" si="17556">AR1753*AW1753+AT1753*AW1756-AS1753*AX1753-AU1753*AX1756</f>
        <v>-46.548472313875592</v>
      </c>
      <c r="BC1753" s="24">
        <f t="shared" ref="BC1753" si="17557">(AR1753*AX1753+AS1753*AW1753+AT1753*AX1756+AU1753*AW1756)</f>
        <v>0</v>
      </c>
      <c r="BD1753" s="22">
        <f t="shared" ref="BD1753" si="17558">AR1753*AY1753+AT1753*AY1756-AS1753*AZ1753-AU1753*AZ1756</f>
        <v>0</v>
      </c>
      <c r="BE1753" s="23">
        <f t="shared" ref="BE1753" si="17559">(AR1753*AZ1753+AS1753*AY1753+AT1753*AZ1756+AU1753*AY1756)</f>
        <v>21.603231779305265</v>
      </c>
      <c r="BF1753" s="8"/>
      <c r="BG1753" s="25">
        <f t="shared" ref="BG1753" si="17560">COS($BI$8*$B1753)</f>
        <v>-6.9812938228824339E-2</v>
      </c>
      <c r="BH1753" s="26">
        <v>0</v>
      </c>
      <c r="BI1753" s="10">
        <v>0</v>
      </c>
      <c r="BJ1753" s="85">
        <f t="shared" ref="BJ1753" si="17561">$BH$8*SIN($B1753*$BI$8)</f>
        <v>2.9926803008177676</v>
      </c>
      <c r="BL1753" s="21">
        <f t="shared" ref="BL1753" si="17562">BB1753*BG1753+BD1753*BG1756-BC1753*BH1753-BE1753*BH1756</f>
        <v>-3.9338217310305121</v>
      </c>
      <c r="BM1753" s="24">
        <f t="shared" ref="BM1753" si="17563">(BB1753*BH1753+BC1753*BG1753+BD1753*BH1756+BE1753*BG1756)</f>
        <v>0</v>
      </c>
      <c r="BN1753" s="22">
        <f t="shared" ref="BN1753" si="17564">BB1753*BI1753+BD1753*BI1756-BC1753*BJ1753-BE1753*BJ1756</f>
        <v>0</v>
      </c>
      <c r="BO1753" s="23">
        <f t="shared" ref="BO1753" si="17565">(BB1753*BJ1753+BC1753*BI1753+BD1753*BJ1756+BE1753*BI1756)</f>
        <v>-140.81288121264836</v>
      </c>
      <c r="BQ1753" s="27">
        <f t="shared" ref="BQ1753" si="17566">20*LOG((2*$BL$8)/(($BL$8*BL1753+BN1753+$BL$8*BL1756+BN1756)^2+($BL$8*BM1753+BO1753+$BL$8*BM1756+BO1756)^2)^0.5)</f>
        <v>-36.95946536870207</v>
      </c>
      <c r="BS1753" s="64">
        <f t="shared" ref="BS1753" si="17567">((BL1753^2+BM1753^2)/(BL1756^2+BM1756^2))^0.5</f>
        <v>38.242325902292166</v>
      </c>
      <c r="BT1753" s="4"/>
      <c r="BU1753" s="28"/>
      <c r="BV1753" s="28"/>
      <c r="BW1753" s="28"/>
      <c r="BX1753" s="28"/>
    </row>
    <row r="1754" spans="2:76" ht="18.649999999999999" customHeight="1" thickBot="1">
      <c r="D1754" s="25"/>
      <c r="E1754" s="10"/>
      <c r="F1754" s="10"/>
      <c r="G1754" s="31"/>
      <c r="I1754" s="29"/>
      <c r="L1754" s="30"/>
      <c r="N1754" s="29"/>
      <c r="Q1754" s="30"/>
      <c r="S1754" s="29"/>
      <c r="V1754" s="30"/>
      <c r="X1754" s="29"/>
      <c r="AA1754" s="30"/>
      <c r="AC1754" s="29"/>
      <c r="AF1754" s="30"/>
      <c r="AH1754" s="29"/>
      <c r="AK1754" s="30"/>
      <c r="AM1754" s="29"/>
      <c r="AP1754" s="30"/>
      <c r="AR1754" s="29"/>
      <c r="AU1754" s="30"/>
      <c r="AW1754" s="29"/>
      <c r="AZ1754" s="30"/>
      <c r="BB1754" s="29"/>
      <c r="BE1754" s="30"/>
      <c r="BG1754" s="29"/>
      <c r="BJ1754" s="30"/>
      <c r="BL1754" s="29"/>
      <c r="BO1754" s="30"/>
      <c r="BS1754" s="65"/>
      <c r="BT1754" s="65"/>
      <c r="BU1754" s="28"/>
      <c r="BV1754" s="28"/>
      <c r="BW1754" s="28"/>
      <c r="BX1754" s="28"/>
    </row>
    <row r="1755" spans="2:76" ht="18.649999999999999" customHeight="1" thickBot="1">
      <c r="D1755" s="254" t="s">
        <v>24</v>
      </c>
      <c r="E1755" s="255"/>
      <c r="F1755" s="256" t="s">
        <v>25</v>
      </c>
      <c r="G1755" s="257"/>
      <c r="H1755" s="123"/>
      <c r="I1755" s="242" t="s">
        <v>4</v>
      </c>
      <c r="J1755" s="243"/>
      <c r="K1755" s="244" t="s">
        <v>5</v>
      </c>
      <c r="L1755" s="245"/>
      <c r="M1755" s="123"/>
      <c r="N1755" s="242" t="s">
        <v>6</v>
      </c>
      <c r="O1755" s="243"/>
      <c r="P1755" s="244" t="s">
        <v>7</v>
      </c>
      <c r="Q1755" s="245"/>
      <c r="R1755" s="123"/>
      <c r="S1755" s="242" t="s">
        <v>34</v>
      </c>
      <c r="T1755" s="243"/>
      <c r="U1755" s="244" t="s">
        <v>35</v>
      </c>
      <c r="V1755" s="245"/>
      <c r="W1755" s="123"/>
      <c r="X1755" s="242" t="s">
        <v>47</v>
      </c>
      <c r="Y1755" s="243"/>
      <c r="Z1755" s="244" t="s">
        <v>48</v>
      </c>
      <c r="AA1755" s="245"/>
      <c r="AB1755" s="127"/>
      <c r="AC1755" s="242" t="s">
        <v>63</v>
      </c>
      <c r="AD1755" s="243"/>
      <c r="AE1755" s="244" t="s">
        <v>8</v>
      </c>
      <c r="AF1755" s="245"/>
      <c r="AG1755" s="123"/>
      <c r="AH1755" s="242" t="s">
        <v>78</v>
      </c>
      <c r="AI1755" s="243"/>
      <c r="AJ1755" s="244" t="s">
        <v>79</v>
      </c>
      <c r="AK1755" s="245"/>
      <c r="AL1755" s="127"/>
      <c r="AM1755" s="242" t="s">
        <v>67</v>
      </c>
      <c r="AN1755" s="243"/>
      <c r="AO1755" s="244" t="s">
        <v>66</v>
      </c>
      <c r="AP1755" s="245"/>
      <c r="AQ1755" s="123"/>
      <c r="AR1755" s="242" t="s">
        <v>83</v>
      </c>
      <c r="AS1755" s="243"/>
      <c r="AT1755" s="244" t="s">
        <v>82</v>
      </c>
      <c r="AU1755" s="245"/>
      <c r="AV1755" s="127"/>
      <c r="AW1755" s="242" t="s">
        <v>71</v>
      </c>
      <c r="AX1755" s="243"/>
      <c r="AY1755" s="244" t="s">
        <v>70</v>
      </c>
      <c r="AZ1755" s="245"/>
      <c r="BA1755" s="123"/>
      <c r="BB1755" s="124" t="s">
        <v>87</v>
      </c>
      <c r="BC1755" s="125"/>
      <c r="BD1755" s="122" t="s">
        <v>86</v>
      </c>
      <c r="BE1755" s="126"/>
      <c r="BF1755" s="127"/>
      <c r="BG1755" s="242" t="s">
        <v>74</v>
      </c>
      <c r="BH1755" s="243"/>
      <c r="BI1755" s="244" t="s">
        <v>75</v>
      </c>
      <c r="BJ1755" s="245"/>
      <c r="BK1755" s="123"/>
      <c r="BL1755" s="242" t="s">
        <v>91</v>
      </c>
      <c r="BM1755" s="243"/>
      <c r="BN1755" s="244" t="s">
        <v>90</v>
      </c>
      <c r="BO1755" s="245"/>
      <c r="BP1755" s="123"/>
      <c r="BQ1755" s="35" t="s">
        <v>166</v>
      </c>
      <c r="BS1755" s="66" t="s">
        <v>121</v>
      </c>
      <c r="BT1755" s="65"/>
      <c r="BU1755" s="28"/>
      <c r="BV1755" s="28"/>
      <c r="BW1755" s="28"/>
      <c r="BX1755" s="28"/>
    </row>
    <row r="1756" spans="2:76" ht="18.649999999999999" customHeight="1" thickTop="1" thickBot="1">
      <c r="D1756" s="15">
        <v>0</v>
      </c>
      <c r="E1756" s="145">
        <f t="shared" ref="E1756" si="17568">(1/$E$8)*SIN($B1753*$F$8)</f>
        <v>0.33252126691074907</v>
      </c>
      <c r="F1756" s="15">
        <f t="shared" ref="F1756" si="17569">COS($F$8*$B1753)</f>
        <v>-6.9760042063012437E-2</v>
      </c>
      <c r="G1756" s="37">
        <v>0</v>
      </c>
      <c r="I1756" s="21">
        <v>0</v>
      </c>
      <c r="J1756" s="24">
        <f t="shared" ref="J1756" si="17570">(TAN($K$8*$B1753))/$J$8</f>
        <v>1.3390908490367854</v>
      </c>
      <c r="K1756" s="22">
        <v>1</v>
      </c>
      <c r="L1756" s="23">
        <v>0</v>
      </c>
      <c r="N1756" s="21">
        <f t="shared" ref="N1756" si="17571">D1756*I1753+F1756*I1756-E1756*J1753-G1756*J1756</f>
        <v>0</v>
      </c>
      <c r="O1756" s="24">
        <f t="shared" ref="O1756" si="17572">(D1756*J1753+E1756*I1753+F1756*J1756+G1756*I1756)</f>
        <v>0.2391062329557479</v>
      </c>
      <c r="P1756" s="22">
        <f t="shared" ref="P1756" si="17573">D1756*K1753+F1756*K1756-E1756*L1753-G1756*L1756</f>
        <v>-6.9760042063012437E-2</v>
      </c>
      <c r="Q1756" s="23">
        <f t="shared" ref="Q1756" si="17574">(D1756*L1753+E1756*K1753+F1756*L1756+G1756*K1756)</f>
        <v>0</v>
      </c>
      <c r="S1756" s="15">
        <v>0</v>
      </c>
      <c r="T1756" s="145">
        <f t="shared" ref="T1756" si="17575">(1/$T$8)*SIN($B1753*$U$8)</f>
        <v>9.1633284924888064E-2</v>
      </c>
      <c r="U1756" s="15">
        <f t="shared" ref="U1756" si="17576">COS($U$8*$B1753)</f>
        <v>-0.96147286485104122</v>
      </c>
      <c r="V1756" s="37">
        <v>0</v>
      </c>
      <c r="X1756" s="21">
        <f t="shared" ref="X1756" si="17577">N1756*S1753+P1756*S1756-O1756*T1753-Q1756*T1756</f>
        <v>0</v>
      </c>
      <c r="Y1756" s="24">
        <f t="shared" ref="Y1756" si="17578">(N1756*T1753+O1756*S1753+P1756*T1756+Q1756*S1756)</f>
        <v>-0.23628649661443557</v>
      </c>
      <c r="Z1756" s="22">
        <f t="shared" ref="Z1756" si="17579">N1756*U1753+P1756*U1756-O1756*V1753-Q1756*V1756</f>
        <v>-0.13011841865130269</v>
      </c>
      <c r="AA1756" s="23">
        <f t="shared" ref="AA1756" si="17580">(N1756*V1753+O1756*U1753+P1756*V1756+Q1756*U1756)</f>
        <v>0</v>
      </c>
      <c r="AB1756" s="8"/>
      <c r="AC1756" s="21">
        <v>0</v>
      </c>
      <c r="AD1756" s="24">
        <f t="shared" ref="AD1756" si="17581">(TAN($AE$8*$B1753))/$AD$8</f>
        <v>2.4478918847642737</v>
      </c>
      <c r="AE1756" s="22">
        <v>1</v>
      </c>
      <c r="AF1756" s="23">
        <v>0</v>
      </c>
      <c r="AH1756" s="21">
        <f t="shared" ref="AH1756" si="17582">X1756*AC1753+Z1756*AC1756-Y1756*AD1753-AA1756*AD1756</f>
        <v>0</v>
      </c>
      <c r="AI1756" s="24">
        <f t="shared" ref="AI1756" si="17583">(X1756*AD1753+Y1756*AC1753+Z1756*AD1756+AA1756*AC1756)</f>
        <v>-0.55480231768931976</v>
      </c>
      <c r="AJ1756" s="22">
        <f t="shared" ref="AJ1756" si="17584">X1756*AE1753+Z1756*AE1756-Y1756*AF1753-AA1756*AF1756</f>
        <v>-0.13011841865130269</v>
      </c>
      <c r="AK1756" s="23">
        <f t="shared" ref="AK1756" si="17585">(X1756*AF1753+Y1756*AE1753+Z1756*AF1756+AA1756*AE1756)</f>
        <v>0</v>
      </c>
      <c r="AL1756" s="8"/>
      <c r="AM1756" s="15">
        <v>0</v>
      </c>
      <c r="AN1756" s="85">
        <f t="shared" ref="AN1756" si="17586">(1/$AN$8)*SIN($B1753*$AO$8)</f>
        <v>9.1633284924888064E-2</v>
      </c>
      <c r="AO1756" s="25">
        <f t="shared" ref="AO1756" si="17587">COS($AO$8*$B1753)</f>
        <v>-0.96147286485104122</v>
      </c>
      <c r="AP1756" s="37">
        <v>0</v>
      </c>
      <c r="AR1756" s="21">
        <f t="shared" ref="AR1756" si="17588">AH1756*AM1753+AJ1756*AM1756-AI1756*AN1753-AK1756*AN1756</f>
        <v>0</v>
      </c>
      <c r="AS1756" s="24">
        <f t="shared" ref="AS1756" si="17589">(AH1756*AN1753+AI1756*AM1753+AJ1756*AN1756+AK1756*AM1756)</f>
        <v>0.52150419568449713</v>
      </c>
      <c r="AT1756" s="22">
        <f t="shared" ref="AT1756" si="17590">AH1756*AO1753+AJ1756*AO1756-AI1756*AP1753-AK1756*AP1756</f>
        <v>0.58265055843487856</v>
      </c>
      <c r="AU1756" s="23">
        <f t="shared" ref="AU1756" si="17591">(AH1756*AP1753+AI1756*AO1753+AJ1756*AP1756+AK1756*AO1756)</f>
        <v>0</v>
      </c>
      <c r="AV1756" s="8"/>
      <c r="AW1756" s="21">
        <v>0</v>
      </c>
      <c r="AX1756" s="24">
        <f t="shared" ref="AX1756" si="17592">(TAN($AY$8*$B1753))/$AX$8</f>
        <v>1.3390908490367854</v>
      </c>
      <c r="AY1756" s="22">
        <v>1</v>
      </c>
      <c r="AZ1756" s="23">
        <v>0</v>
      </c>
      <c r="BB1756" s="21">
        <f t="shared" ref="BB1756" si="17593">AR1756*AW1753+AT1756*AW1756-AS1756*AX1753-AU1756*AX1756</f>
        <v>0</v>
      </c>
      <c r="BC1756" s="24">
        <f t="shared" ref="BC1756" si="17594">(AR1756*AX1753+AS1756*AW1753+AT1756*AX1756+AU1756*AW1756)</f>
        <v>1.3017262266708158</v>
      </c>
      <c r="BD1756" s="22">
        <f t="shared" ref="BD1756" si="17595">AR1756*AY1753+AT1756*AY1756-AS1756*AZ1753-AU1756*AZ1756</f>
        <v>0.58265055843487856</v>
      </c>
      <c r="BE1756" s="23">
        <f t="shared" ref="BE1756" si="17596">(AR1756*AZ1753+AS1756*AY1753+AT1756*AZ1756+AU1756*AY1756)</f>
        <v>0</v>
      </c>
      <c r="BF1756" s="8"/>
      <c r="BG1756" s="15">
        <v>0</v>
      </c>
      <c r="BH1756" s="85">
        <f t="shared" ref="BH1756" si="17597">(1/$BH$8)*SIN($B1753*$BI$8)</f>
        <v>0.33252003342419639</v>
      </c>
      <c r="BI1756" s="25">
        <f t="shared" ref="BI1756" si="17598">COS($BI$8*$B1753)</f>
        <v>-6.9812938228824339E-2</v>
      </c>
      <c r="BJ1756" s="37">
        <v>0</v>
      </c>
      <c r="BL1756" s="21">
        <f t="shared" ref="BL1756" si="17599">BB1756*BG1753+BD1756*BG1756-BC1756*BH1753-BE1756*BH1756</f>
        <v>0</v>
      </c>
      <c r="BM1756" s="24">
        <f t="shared" ref="BM1756" si="17600">(BB1756*BH1753+BC1756*BG1753+BD1756*BH1756+BE1756*BG1756)</f>
        <v>0.10286565051198225</v>
      </c>
      <c r="BN1756" s="22">
        <f t="shared" ref="BN1756" si="17601">BB1756*BI1753+BD1756*BI1756-BC1756*BJ1753-BE1756*BJ1756</f>
        <v>-3.9363269830605989</v>
      </c>
      <c r="BO1756" s="23">
        <f t="shared" ref="BO1756" si="17602">(BB1756*BJ1753+BC1756*BI1753+BD1756*BJ1756+BE1756*BI1756)</f>
        <v>0</v>
      </c>
      <c r="BQ1756" s="38">
        <f t="shared" ref="BQ1756" si="17603">(180/PI())*ATAN(-1*(($BL$8*BM1753+BO1753+$BL$8*BM1756+BO1756)/($BL$8*BL1753+BN1753+$BL$8*BL1756+BN1756)))</f>
        <v>-86.798685827024386</v>
      </c>
      <c r="BS1756" s="67">
        <f t="shared" ref="BS1756" si="17604">20*LOG(((($BL$8*BL1753+BN1753-$BL$8*BL1756-BN1756)^2+($BL$8*BM1753+BO1753-$BL$8*BM1756-BO1756)^2)/(($BL$8*BL1753+BN1753+$BL$8*BL1756+BN1756)^2+($BL$8*BM1753+BO1753+$BL$8*BM1756+BO1756)^2))^0.5)</f>
        <v>-8.7474508498935931E-4</v>
      </c>
      <c r="BT1756" s="65"/>
      <c r="BU1756" s="28"/>
      <c r="BV1756" s="28"/>
      <c r="BW1756" s="28"/>
      <c r="BX1756" s="28"/>
    </row>
    <row r="1757" spans="2:76" ht="18.649999999999999" customHeight="1">
      <c r="BS1757" s="32"/>
    </row>
    <row r="1758" spans="2:76" ht="18.649999999999999" customHeight="1" thickBot="1">
      <c r="D1758" s="8"/>
      <c r="E1758" s="8" t="s">
        <v>93</v>
      </c>
      <c r="F1758" s="8"/>
      <c r="G1758" s="8"/>
      <c r="H1758" s="8"/>
      <c r="I1758" s="8"/>
      <c r="J1758" s="8" t="s">
        <v>94</v>
      </c>
      <c r="K1758" s="8"/>
      <c r="L1758" s="8"/>
      <c r="M1758" s="8"/>
      <c r="N1758" s="8"/>
      <c r="O1758" s="8" t="s">
        <v>95</v>
      </c>
      <c r="P1758" s="8"/>
      <c r="Q1758" s="8"/>
      <c r="R1758" s="8"/>
      <c r="S1758" s="8"/>
      <c r="T1758" s="8" t="s">
        <v>96</v>
      </c>
      <c r="U1758" s="8"/>
      <c r="V1758" s="8"/>
      <c r="W1758" s="8"/>
      <c r="X1758" s="8"/>
      <c r="Y1758" s="8" t="s">
        <v>97</v>
      </c>
      <c r="Z1758" s="8"/>
      <c r="AA1758" s="8"/>
      <c r="AB1758" s="8"/>
      <c r="AC1758" s="8"/>
      <c r="AD1758" s="8" t="s">
        <v>98</v>
      </c>
      <c r="AE1758" s="8"/>
      <c r="AF1758" s="8"/>
      <c r="AG1758" s="8"/>
      <c r="AH1758" s="8"/>
      <c r="AI1758" s="8" t="s">
        <v>99</v>
      </c>
      <c r="AJ1758" s="8"/>
      <c r="AK1758" s="8"/>
      <c r="AL1758" s="8"/>
      <c r="AM1758" s="8"/>
      <c r="AN1758" s="8" t="s">
        <v>96</v>
      </c>
      <c r="AO1758" s="8"/>
      <c r="AP1758" s="8"/>
      <c r="AQ1758" s="8"/>
      <c r="AR1758" s="8"/>
      <c r="AS1758" s="8" t="s">
        <v>100</v>
      </c>
      <c r="AT1758" s="8"/>
      <c r="AU1758" s="8"/>
      <c r="AV1758" s="8"/>
      <c r="AW1758" s="8"/>
      <c r="AX1758" s="8" t="s">
        <v>94</v>
      </c>
      <c r="AY1758" s="8"/>
      <c r="AZ1758" s="8"/>
      <c r="BA1758" s="8"/>
      <c r="BB1758" s="8"/>
      <c r="BC1758" s="8" t="s">
        <v>101</v>
      </c>
      <c r="BD1758" s="8"/>
      <c r="BE1758" s="8"/>
      <c r="BF1758" s="8"/>
      <c r="BG1758" s="8"/>
      <c r="BH1758" s="8" t="s">
        <v>96</v>
      </c>
      <c r="BI1758" s="8"/>
      <c r="BJ1758" s="8"/>
      <c r="BK1758" s="8"/>
      <c r="BL1758" s="8"/>
      <c r="BM1758" s="8" t="s">
        <v>102</v>
      </c>
      <c r="BN1758" s="8"/>
      <c r="BO1758" s="8"/>
      <c r="BP1758" s="8"/>
    </row>
    <row r="1759" spans="2:76" ht="18.649999999999999" customHeight="1" thickBot="1">
      <c r="B1759" s="16"/>
      <c r="D1759" s="250" t="s">
        <v>22</v>
      </c>
      <c r="E1759" s="251"/>
      <c r="F1759" s="252" t="s">
        <v>23</v>
      </c>
      <c r="G1759" s="253"/>
      <c r="H1759" s="123"/>
      <c r="I1759" s="242" t="s">
        <v>1</v>
      </c>
      <c r="J1759" s="243"/>
      <c r="K1759" s="244" t="s">
        <v>2</v>
      </c>
      <c r="L1759" s="245"/>
      <c r="M1759" s="123"/>
      <c r="N1759" s="242" t="s">
        <v>43</v>
      </c>
      <c r="O1759" s="243"/>
      <c r="P1759" s="244" t="s">
        <v>44</v>
      </c>
      <c r="Q1759" s="245"/>
      <c r="R1759" s="123"/>
      <c r="S1759" s="242" t="s">
        <v>32</v>
      </c>
      <c r="T1759" s="243"/>
      <c r="U1759" s="244" t="s">
        <v>33</v>
      </c>
      <c r="V1759" s="245"/>
      <c r="W1759" s="123"/>
      <c r="X1759" s="242" t="s">
        <v>45</v>
      </c>
      <c r="Y1759" s="243"/>
      <c r="Z1759" s="244" t="s">
        <v>46</v>
      </c>
      <c r="AA1759" s="245"/>
      <c r="AB1759" s="127"/>
      <c r="AC1759" s="242" t="s">
        <v>62</v>
      </c>
      <c r="AD1759" s="243"/>
      <c r="AE1759" s="244" t="s">
        <v>3</v>
      </c>
      <c r="AF1759" s="245"/>
      <c r="AG1759" s="123"/>
      <c r="AH1759" s="242" t="s">
        <v>76</v>
      </c>
      <c r="AI1759" s="243"/>
      <c r="AJ1759" s="244" t="s">
        <v>77</v>
      </c>
      <c r="AK1759" s="245"/>
      <c r="AL1759" s="127"/>
      <c r="AM1759" s="242" t="s">
        <v>64</v>
      </c>
      <c r="AN1759" s="243"/>
      <c r="AO1759" s="244" t="s">
        <v>65</v>
      </c>
      <c r="AP1759" s="245"/>
      <c r="AQ1759" s="123"/>
      <c r="AR1759" s="242" t="s">
        <v>80</v>
      </c>
      <c r="AS1759" s="243"/>
      <c r="AT1759" s="244" t="s">
        <v>81</v>
      </c>
      <c r="AU1759" s="245"/>
      <c r="AV1759" s="127"/>
      <c r="AW1759" s="242" t="s">
        <v>68</v>
      </c>
      <c r="AX1759" s="243"/>
      <c r="AY1759" s="244" t="s">
        <v>69</v>
      </c>
      <c r="AZ1759" s="245"/>
      <c r="BA1759" s="123"/>
      <c r="BB1759" s="246" t="s">
        <v>84</v>
      </c>
      <c r="BC1759" s="247"/>
      <c r="BD1759" s="248" t="s">
        <v>85</v>
      </c>
      <c r="BE1759" s="249"/>
      <c r="BF1759" s="127"/>
      <c r="BG1759" s="242" t="s">
        <v>72</v>
      </c>
      <c r="BH1759" s="243"/>
      <c r="BI1759" s="244" t="s">
        <v>73</v>
      </c>
      <c r="BJ1759" s="245"/>
      <c r="BK1759" s="123"/>
      <c r="BL1759" s="242" t="s">
        <v>88</v>
      </c>
      <c r="BM1759" s="243"/>
      <c r="BN1759" s="244" t="s">
        <v>89</v>
      </c>
      <c r="BO1759" s="245"/>
      <c r="BP1759" s="123"/>
      <c r="BQ1759" s="19" t="s">
        <v>165</v>
      </c>
      <c r="BS1759" s="63" t="s">
        <v>120</v>
      </c>
      <c r="BT1759" s="4"/>
      <c r="BU1759" s="28"/>
      <c r="BV1759" s="28"/>
      <c r="BW1759" s="28"/>
      <c r="BX1759" s="28"/>
    </row>
    <row r="1760" spans="2:76" ht="18.649999999999999" customHeight="1" thickTop="1" thickBot="1">
      <c r="B1760" s="39">
        <v>4.96</v>
      </c>
      <c r="D1760" s="25">
        <f t="shared" ref="D1760" si="17605">COS($F$8*$B1760)</f>
        <v>-7.6384431074679668E-2</v>
      </c>
      <c r="E1760" s="26">
        <v>0</v>
      </c>
      <c r="F1760" s="10">
        <v>0</v>
      </c>
      <c r="G1760" s="85">
        <f t="shared" ref="G1760" si="17606">$E$8*SIN($B1760*$F$8)</f>
        <v>2.9912353247788075</v>
      </c>
      <c r="I1760" s="21">
        <v>1</v>
      </c>
      <c r="J1760" s="24">
        <v>0</v>
      </c>
      <c r="K1760" s="22">
        <v>0</v>
      </c>
      <c r="L1760" s="23">
        <v>0</v>
      </c>
      <c r="N1760" s="21">
        <f t="shared" ref="N1760" si="17607">D1760*I1760+F1760*I1763-E1760*J1760-G1760*J1763</f>
        <v>-4.2104122031948688</v>
      </c>
      <c r="O1760" s="24">
        <f t="shared" ref="O1760" si="17608">(D1760*J1760+E1760*I1760+F1760*J1763+G1760*I1763)</f>
        <v>0</v>
      </c>
      <c r="P1760" s="22">
        <f t="shared" ref="P1760" si="17609">D1760*K1760+F1760*K1763-E1760*L1760-G1760*L1763</f>
        <v>0</v>
      </c>
      <c r="Q1760" s="23">
        <f t="shared" ref="Q1760" si="17610">(D1760*L1760+E1760*K1760+F1760*L1763+G1760*K1763)</f>
        <v>2.9912353247788075</v>
      </c>
      <c r="S1760" s="25">
        <f t="shared" ref="S1760" si="17611">COS($U$8*$B1760)</f>
        <v>-0.96459470981444873</v>
      </c>
      <c r="T1760" s="26">
        <v>0</v>
      </c>
      <c r="U1760" s="10">
        <v>0</v>
      </c>
      <c r="V1760" s="85">
        <f t="shared" ref="V1760" si="17612">$T$8*SIN($B1760*$U$8)</f>
        <v>0.79121009357933214</v>
      </c>
      <c r="X1760" s="21">
        <f t="shared" ref="X1760" si="17613">N1760*S1760+P1760*S1763-O1760*T1760-Q1760*T1763</f>
        <v>3.7983751616470744</v>
      </c>
      <c r="Y1760" s="24">
        <f t="shared" ref="Y1760" si="17614">(N1760*T1760+O1760*S1760+P1760*T1763+Q1760*S1763)</f>
        <v>0</v>
      </c>
      <c r="Z1760" s="22">
        <f t="shared" ref="Z1760" si="17615">N1760*U1760+P1760*U1763-O1760*V1760-Q1760*V1763</f>
        <v>0</v>
      </c>
      <c r="AA1760" s="23">
        <f t="shared" ref="AA1760" si="17616">(N1760*V1760+O1760*U1760+P1760*V1763+Q1760*U1763)</f>
        <v>-6.2166504033891155</v>
      </c>
      <c r="AB1760" s="8"/>
      <c r="AC1760" s="21">
        <v>1</v>
      </c>
      <c r="AD1760" s="24">
        <v>0</v>
      </c>
      <c r="AE1760" s="22">
        <v>0</v>
      </c>
      <c r="AF1760" s="23">
        <v>0</v>
      </c>
      <c r="AH1760" s="21">
        <f t="shared" ref="AH1760" si="17617">X1760*AC1760+Z1760*AC1763-Y1760*AD1760-AA1760*AD1763</f>
        <v>19.625985601490605</v>
      </c>
      <c r="AI1760" s="24">
        <f t="shared" ref="AI1760" si="17618">(X1760*AD1760+Y1760*AC1760+Z1760*AD1763+AA1760*AC1763)</f>
        <v>0</v>
      </c>
      <c r="AJ1760" s="22">
        <f t="shared" ref="AJ1760" si="17619">X1760*AE1760+Z1760*AE1763-Y1760*AF1760-AA1760*AF1763</f>
        <v>0</v>
      </c>
      <c r="AK1760" s="23">
        <f t="shared" ref="AK1760" si="17620">(X1760*AF1760+Y1760*AE1760+Z1760*AF1763+AA1760*AE1763)</f>
        <v>-6.2166504033891155</v>
      </c>
      <c r="AL1760" s="8"/>
      <c r="AM1760" s="25">
        <f t="shared" ref="AM1760" si="17621">COS($AO$8*$B1760)</f>
        <v>-0.96459470981444873</v>
      </c>
      <c r="AN1760" s="26">
        <v>0</v>
      </c>
      <c r="AO1760" s="10">
        <v>0</v>
      </c>
      <c r="AP1760" s="85">
        <f t="shared" ref="AP1760" si="17622">$AN$8*SIN($B1760*$AO$8)</f>
        <v>0.79121009357933214</v>
      </c>
      <c r="AR1760" s="21">
        <f t="shared" ref="AR1760" si="17623">AH1760*AM1760+AJ1760*AM1763-AI1760*AN1760-AK1760*AN1763</f>
        <v>-18.384602269712879</v>
      </c>
      <c r="AS1760" s="24">
        <f t="shared" ref="AS1760" si="17624">(AH1760*AN1760+AI1760*AM1760+AJ1760*AN1763+AK1760*AM1763)</f>
        <v>0</v>
      </c>
      <c r="AT1760" s="22">
        <f t="shared" ref="AT1760" si="17625">AH1760*AO1760+AJ1760*AO1763-AI1760*AP1760-AK1760*AP1763</f>
        <v>0</v>
      </c>
      <c r="AU1760" s="23">
        <f t="shared" ref="AU1760" si="17626">(AH1760*AP1760+AI1760*AO1760+AJ1760*AP1763+AK1760*AO1763)</f>
        <v>21.524825996217007</v>
      </c>
      <c r="AV1760" s="8"/>
      <c r="AW1760" s="21">
        <v>1</v>
      </c>
      <c r="AX1760" s="24">
        <v>0</v>
      </c>
      <c r="AY1760" s="22">
        <v>0</v>
      </c>
      <c r="AZ1760" s="23">
        <v>0</v>
      </c>
      <c r="BB1760" s="21">
        <f t="shared" ref="BB1760" si="17627">AR1760*AW1760+AT1760*AW1763-AS1760*AX1760-AU1760*AX1763</f>
        <v>-48.132923212999358</v>
      </c>
      <c r="BC1760" s="24">
        <f t="shared" ref="BC1760" si="17628">(AR1760*AX1760+AS1760*AW1760+AT1760*AX1763+AU1760*AW1763)</f>
        <v>0</v>
      </c>
      <c r="BD1760" s="22">
        <f t="shared" ref="BD1760" si="17629">AR1760*AY1760+AT1760*AY1763-AS1760*AZ1760-AU1760*AZ1763</f>
        <v>0</v>
      </c>
      <c r="BE1760" s="23">
        <f t="shared" ref="BE1760" si="17630">(AR1760*AZ1760+AS1760*AY1760+AT1760*AZ1763+AU1760*AY1763)</f>
        <v>21.524825996217007</v>
      </c>
      <c r="BF1760" s="8"/>
      <c r="BG1760" s="25">
        <f t="shared" ref="BG1760" si="17631">COS($BI$8*$B1760)</f>
        <v>-7.643751554464176E-2</v>
      </c>
      <c r="BH1760" s="26">
        <v>0</v>
      </c>
      <c r="BI1760" s="10">
        <v>0</v>
      </c>
      <c r="BJ1760" s="85">
        <f t="shared" ref="BJ1760" si="17632">$BH$8*SIN($B1760*$BI$8)</f>
        <v>2.9912231203900959</v>
      </c>
      <c r="BL1760" s="21">
        <f t="shared" ref="BL1760" si="17633">BB1760*BG1760+BD1760*BG1763-BC1760*BH1760-BE1760*BH1763</f>
        <v>-3.4747897317259904</v>
      </c>
      <c r="BM1760" s="24">
        <f t="shared" ref="BM1760" si="17634">(BB1760*BH1760+BC1760*BG1760+BD1760*BH1763+BE1760*BG1763)</f>
        <v>0</v>
      </c>
      <c r="BN1760" s="22">
        <f t="shared" ref="BN1760" si="17635">BB1760*BI1760+BD1760*BI1763-BC1760*BJ1760-BE1760*BJ1763</f>
        <v>0</v>
      </c>
      <c r="BO1760" s="23">
        <f t="shared" ref="BO1760" si="17636">(BB1760*BJ1760+BC1760*BI1760+BD1760*BJ1763+BE1760*BI1763)</f>
        <v>-145.62161698836638</v>
      </c>
      <c r="BQ1760" s="27">
        <f t="shared" ref="BQ1760" si="17637">20*LOG((2*$BL$8)/(($BL$8*BL1760+BN1760+$BL$8*BL1763+BN1763)^2+($BL$8*BM1760+BO1760+$BL$8*BM1763+BO1763)^2)^0.5)</f>
        <v>-37.249273858497709</v>
      </c>
      <c r="BS1760" s="64">
        <f t="shared" ref="BS1760" si="17638">((BL1760^2+BM1760^2)/(BL1763^2+BM1763^2))^0.5</f>
        <v>45.65514889057129</v>
      </c>
      <c r="BT1760" s="4"/>
      <c r="BU1760" s="28"/>
      <c r="BV1760" s="28"/>
      <c r="BW1760" s="28"/>
      <c r="BX1760" s="28"/>
    </row>
    <row r="1761" spans="2:76" ht="18.649999999999999" customHeight="1" thickBot="1">
      <c r="D1761" s="25"/>
      <c r="E1761" s="10"/>
      <c r="F1761" s="10"/>
      <c r="G1761" s="31"/>
      <c r="I1761" s="29"/>
      <c r="L1761" s="30"/>
      <c r="N1761" s="29"/>
      <c r="Q1761" s="30"/>
      <c r="S1761" s="29"/>
      <c r="V1761" s="30"/>
      <c r="X1761" s="29"/>
      <c r="AA1761" s="30"/>
      <c r="AC1761" s="29"/>
      <c r="AF1761" s="30"/>
      <c r="AH1761" s="29"/>
      <c r="AK1761" s="30"/>
      <c r="AM1761" s="29"/>
      <c r="AP1761" s="30"/>
      <c r="AR1761" s="29"/>
      <c r="AU1761" s="30"/>
      <c r="AW1761" s="29"/>
      <c r="AZ1761" s="30"/>
      <c r="BB1761" s="29"/>
      <c r="BE1761" s="30"/>
      <c r="BG1761" s="29"/>
      <c r="BJ1761" s="30"/>
      <c r="BL1761" s="29"/>
      <c r="BO1761" s="30"/>
      <c r="BS1761" s="65"/>
      <c r="BT1761" s="65"/>
      <c r="BU1761" s="28"/>
      <c r="BV1761" s="28"/>
      <c r="BW1761" s="28"/>
      <c r="BX1761" s="28"/>
    </row>
    <row r="1762" spans="2:76" ht="18.649999999999999" customHeight="1" thickBot="1">
      <c r="D1762" s="254" t="s">
        <v>24</v>
      </c>
      <c r="E1762" s="255"/>
      <c r="F1762" s="256" t="s">
        <v>25</v>
      </c>
      <c r="G1762" s="257"/>
      <c r="H1762" s="123"/>
      <c r="I1762" s="242" t="s">
        <v>4</v>
      </c>
      <c r="J1762" s="243"/>
      <c r="K1762" s="244" t="s">
        <v>5</v>
      </c>
      <c r="L1762" s="245"/>
      <c r="M1762" s="123"/>
      <c r="N1762" s="242" t="s">
        <v>6</v>
      </c>
      <c r="O1762" s="243"/>
      <c r="P1762" s="244" t="s">
        <v>7</v>
      </c>
      <c r="Q1762" s="245"/>
      <c r="R1762" s="123"/>
      <c r="S1762" s="242" t="s">
        <v>34</v>
      </c>
      <c r="T1762" s="243"/>
      <c r="U1762" s="244" t="s">
        <v>35</v>
      </c>
      <c r="V1762" s="245"/>
      <c r="W1762" s="123"/>
      <c r="X1762" s="242" t="s">
        <v>47</v>
      </c>
      <c r="Y1762" s="243"/>
      <c r="Z1762" s="244" t="s">
        <v>48</v>
      </c>
      <c r="AA1762" s="245"/>
      <c r="AB1762" s="127"/>
      <c r="AC1762" s="242" t="s">
        <v>63</v>
      </c>
      <c r="AD1762" s="243"/>
      <c r="AE1762" s="244" t="s">
        <v>8</v>
      </c>
      <c r="AF1762" s="245"/>
      <c r="AG1762" s="123"/>
      <c r="AH1762" s="242" t="s">
        <v>78</v>
      </c>
      <c r="AI1762" s="243"/>
      <c r="AJ1762" s="244" t="s">
        <v>79</v>
      </c>
      <c r="AK1762" s="245"/>
      <c r="AL1762" s="127"/>
      <c r="AM1762" s="242" t="s">
        <v>67</v>
      </c>
      <c r="AN1762" s="243"/>
      <c r="AO1762" s="244" t="s">
        <v>66</v>
      </c>
      <c r="AP1762" s="245"/>
      <c r="AQ1762" s="123"/>
      <c r="AR1762" s="242" t="s">
        <v>83</v>
      </c>
      <c r="AS1762" s="243"/>
      <c r="AT1762" s="244" t="s">
        <v>82</v>
      </c>
      <c r="AU1762" s="245"/>
      <c r="AV1762" s="127"/>
      <c r="AW1762" s="242" t="s">
        <v>71</v>
      </c>
      <c r="AX1762" s="243"/>
      <c r="AY1762" s="244" t="s">
        <v>70</v>
      </c>
      <c r="AZ1762" s="245"/>
      <c r="BA1762" s="123"/>
      <c r="BB1762" s="124" t="s">
        <v>87</v>
      </c>
      <c r="BC1762" s="125"/>
      <c r="BD1762" s="122" t="s">
        <v>86</v>
      </c>
      <c r="BE1762" s="126"/>
      <c r="BF1762" s="127"/>
      <c r="BG1762" s="242" t="s">
        <v>74</v>
      </c>
      <c r="BH1762" s="243"/>
      <c r="BI1762" s="244" t="s">
        <v>75</v>
      </c>
      <c r="BJ1762" s="245"/>
      <c r="BK1762" s="123"/>
      <c r="BL1762" s="242" t="s">
        <v>91</v>
      </c>
      <c r="BM1762" s="243"/>
      <c r="BN1762" s="244" t="s">
        <v>90</v>
      </c>
      <c r="BO1762" s="245"/>
      <c r="BP1762" s="123"/>
      <c r="BQ1762" s="35" t="s">
        <v>166</v>
      </c>
      <c r="BS1762" s="66" t="s">
        <v>121</v>
      </c>
      <c r="BT1762" s="65"/>
      <c r="BU1762" s="28"/>
      <c r="BV1762" s="28"/>
      <c r="BW1762" s="28"/>
      <c r="BX1762" s="28"/>
    </row>
    <row r="1763" spans="2:76" ht="18.649999999999999" customHeight="1" thickTop="1" thickBot="1">
      <c r="D1763" s="15">
        <v>0</v>
      </c>
      <c r="E1763" s="145">
        <f t="shared" ref="E1763" si="17639">(1/$E$8)*SIN($B1760*$F$8)</f>
        <v>0.33235948053097858</v>
      </c>
      <c r="F1763" s="15">
        <f t="shared" ref="F1763" si="17640">COS($F$8*$B1760)</f>
        <v>-7.6384431074679668E-2</v>
      </c>
      <c r="G1763" s="37">
        <v>0</v>
      </c>
      <c r="I1763" s="21">
        <v>0</v>
      </c>
      <c r="J1763" s="24">
        <f t="shared" ref="J1763" si="17641">(TAN($K$8*$B1760))/$J$8</f>
        <v>1.3820469883712301</v>
      </c>
      <c r="K1763" s="22">
        <v>1</v>
      </c>
      <c r="L1763" s="23">
        <v>0</v>
      </c>
      <c r="N1763" s="21">
        <f t="shared" ref="N1763" si="17642">D1763*I1760+F1763*I1763-E1763*J1760-G1763*J1763</f>
        <v>0</v>
      </c>
      <c r="O1763" s="24">
        <f t="shared" ref="O1763" si="17643">(D1763*J1760+E1763*I1760+F1763*J1763+G1763*I1763)</f>
        <v>0.22679260760576775</v>
      </c>
      <c r="P1763" s="22">
        <f t="shared" ref="P1763" si="17644">D1763*K1760+F1763*K1763-E1763*L1760-G1763*L1763</f>
        <v>-7.6384431074679668E-2</v>
      </c>
      <c r="Q1763" s="23">
        <f t="shared" ref="Q1763" si="17645">(D1763*L1760+E1763*K1760+F1763*L1763+G1763*K1763)</f>
        <v>0</v>
      </c>
      <c r="S1763" s="15">
        <v>0</v>
      </c>
      <c r="T1763" s="145">
        <f t="shared" ref="T1763" si="17646">(1/$T$8)*SIN($B1760*$U$8)</f>
        <v>8.7912232619925784E-2</v>
      </c>
      <c r="U1763" s="15">
        <f t="shared" ref="U1763" si="17647">COS($U$8*$B1760)</f>
        <v>-0.96459470981444873</v>
      </c>
      <c r="V1763" s="37">
        <v>0</v>
      </c>
      <c r="X1763" s="21">
        <f t="shared" ref="X1763" si="17648">N1763*S1760+P1763*S1763-O1763*T1760-Q1763*T1763</f>
        <v>0</v>
      </c>
      <c r="Y1763" s="24">
        <f t="shared" ref="Y1763" si="17649">(N1763*T1760+O1763*S1760+P1763*T1763+Q1763*S1763)</f>
        <v>-0.22547807539472561</v>
      </c>
      <c r="Z1763" s="22">
        <f t="shared" ref="Z1763" si="17650">N1763*U1760+P1763*U1763-O1763*V1760-Q1763*V1763</f>
        <v>-0.10576058216003786</v>
      </c>
      <c r="AA1763" s="23">
        <f t="shared" ref="AA1763" si="17651">(N1763*V1760+O1763*U1760+P1763*V1763+Q1763*U1763)</f>
        <v>0</v>
      </c>
      <c r="AB1763" s="8"/>
      <c r="AC1763" s="21">
        <v>0</v>
      </c>
      <c r="AD1763" s="24">
        <f t="shared" ref="AD1763" si="17652">(TAN($AE$8*$B1760))/$AD$8</f>
        <v>2.5460029779404731</v>
      </c>
      <c r="AE1763" s="22">
        <v>1</v>
      </c>
      <c r="AF1763" s="23">
        <v>0</v>
      </c>
      <c r="AH1763" s="21">
        <f t="shared" ref="AH1763" si="17653">X1763*AC1760+Z1763*AC1763-Y1763*AD1760-AA1763*AD1763</f>
        <v>0</v>
      </c>
      <c r="AI1763" s="24">
        <f t="shared" ref="AI1763" si="17654">(X1763*AD1760+Y1763*AC1760+Z1763*AD1763+AA1763*AC1763)</f>
        <v>-0.49474483252290014</v>
      </c>
      <c r="AJ1763" s="22">
        <f t="shared" ref="AJ1763" si="17655">X1763*AE1760+Z1763*AE1763-Y1763*AF1760-AA1763*AF1763</f>
        <v>-0.10576058216003786</v>
      </c>
      <c r="AK1763" s="23">
        <f t="shared" ref="AK1763" si="17656">(X1763*AF1760+Y1763*AE1760+Z1763*AF1763+AA1763*AE1763)</f>
        <v>0</v>
      </c>
      <c r="AL1763" s="8"/>
      <c r="AM1763" s="15">
        <v>0</v>
      </c>
      <c r="AN1763" s="85">
        <f t="shared" ref="AN1763" si="17657">(1/$AN$8)*SIN($B1760*$AO$8)</f>
        <v>8.7912232619925784E-2</v>
      </c>
      <c r="AO1763" s="25">
        <f t="shared" ref="AO1763" si="17658">COS($AO$8*$B1760)</f>
        <v>-0.96459470981444873</v>
      </c>
      <c r="AP1763" s="37">
        <v>0</v>
      </c>
      <c r="AR1763" s="21">
        <f t="shared" ref="AR1763" si="17659">AH1763*AM1760+AJ1763*AM1763-AI1763*AN1760-AK1763*AN1763</f>
        <v>0</v>
      </c>
      <c r="AS1763" s="24">
        <f t="shared" ref="AS1763" si="17660">(AH1763*AN1760+AI1763*AM1760+AJ1763*AN1763+AK1763*AM1763)</f>
        <v>0.46793059925875286</v>
      </c>
      <c r="AT1763" s="22">
        <f t="shared" ref="AT1763" si="17661">AH1763*AO1760+AJ1763*AO1763-AI1763*AP1760-AK1763*AP1763</f>
        <v>0.49346320329680371</v>
      </c>
      <c r="AU1763" s="23">
        <f t="shared" ref="AU1763" si="17662">(AH1763*AP1760+AI1763*AO1760+AJ1763*AP1763+AK1763*AO1763)</f>
        <v>0</v>
      </c>
      <c r="AV1763" s="8"/>
      <c r="AW1763" s="21">
        <v>0</v>
      </c>
      <c r="AX1763" s="24">
        <f t="shared" ref="AX1763" si="17663">(TAN($AY$8*$B1760))/$AX$8</f>
        <v>1.3820469883712301</v>
      </c>
      <c r="AY1763" s="22">
        <v>1</v>
      </c>
      <c r="AZ1763" s="23">
        <v>0</v>
      </c>
      <c r="BB1763" s="21">
        <f t="shared" ref="BB1763" si="17664">AR1763*AW1760+AT1763*AW1763-AS1763*AX1760-AU1763*AX1763</f>
        <v>0</v>
      </c>
      <c r="BC1763" s="24">
        <f t="shared" ref="BC1763" si="17665">(AR1763*AX1760+AS1763*AW1760+AT1763*AX1763+AU1763*AW1763)</f>
        <v>1.1499199332471204</v>
      </c>
      <c r="BD1763" s="22">
        <f t="shared" ref="BD1763" si="17666">AR1763*AY1760+AT1763*AY1763-AS1763*AZ1760-AU1763*AZ1763</f>
        <v>0.49346320329680371</v>
      </c>
      <c r="BE1763" s="23">
        <f t="shared" ref="BE1763" si="17667">(AR1763*AZ1760+AS1763*AY1760+AT1763*AZ1763+AU1763*AY1763)</f>
        <v>0</v>
      </c>
      <c r="BF1763" s="8"/>
      <c r="BG1763" s="15">
        <v>0</v>
      </c>
      <c r="BH1763" s="85">
        <f t="shared" ref="BH1763" si="17668">(1/$BH$8)*SIN($B1760*$BI$8)</f>
        <v>0.33235812448778845</v>
      </c>
      <c r="BI1763" s="25">
        <f t="shared" ref="BI1763" si="17669">COS($BI$8*$B1760)</f>
        <v>-7.643751554464176E-2</v>
      </c>
      <c r="BJ1763" s="37">
        <v>0</v>
      </c>
      <c r="BL1763" s="21">
        <f t="shared" ref="BL1763" si="17670">BB1763*BG1760+BD1763*BG1763-BC1763*BH1760-BE1763*BH1763</f>
        <v>0</v>
      </c>
      <c r="BM1763" s="24">
        <f t="shared" ref="BM1763" si="17671">(BB1763*BH1760+BC1763*BG1760+BD1763*BH1763+BE1763*BG1763)</f>
        <v>7.6109481978791763E-2</v>
      </c>
      <c r="BN1763" s="22">
        <f t="shared" ref="BN1763" si="17672">BB1763*BI1760+BD1763*BI1763-BC1763*BJ1760-BE1763*BJ1763</f>
        <v>-3.4773861921989302</v>
      </c>
      <c r="BO1763" s="23">
        <f t="shared" ref="BO1763" si="17673">(BB1763*BJ1760+BC1763*BI1760+BD1763*BJ1763+BE1763*BI1763)</f>
        <v>0</v>
      </c>
      <c r="BQ1763" s="38">
        <f t="shared" ref="BQ1763" si="17674">(180/PI())*ATAN(-1*(($BL$8*BM1760+BO1760+$BL$8*BM1763+BO1763)/($BL$8*BL1760+BN1760+$BL$8*BL1763+BN1763)))</f>
        <v>-87.265269033843651</v>
      </c>
      <c r="BS1763" s="67">
        <f t="shared" ref="BS1763" si="17675">20*LOG(((($BL$8*BL1760+BN1760-$BL$8*BL1763-BN1763)^2+($BL$8*BM1760+BO1760-$BL$8*BM1763-BO1763)^2)/(($BL$8*BL1760+BN1760+$BL$8*BL1763+BN1763)^2+($BL$8*BM1760+BO1760+$BL$8*BM1763+BO1763)^2))^0.5)</f>
        <v>-8.1827227861918045E-4</v>
      </c>
      <c r="BT1763" s="65"/>
      <c r="BU1763" s="28"/>
      <c r="BV1763" s="28"/>
      <c r="BW1763" s="28"/>
      <c r="BX1763" s="28"/>
    </row>
    <row r="1764" spans="2:76" ht="18.649999999999999" customHeight="1">
      <c r="BS1764" s="32"/>
    </row>
    <row r="1765" spans="2:76" ht="18.649999999999999" customHeight="1" thickBot="1">
      <c r="D1765" s="8"/>
      <c r="E1765" s="8" t="s">
        <v>93</v>
      </c>
      <c r="F1765" s="8"/>
      <c r="G1765" s="8"/>
      <c r="H1765" s="8"/>
      <c r="I1765" s="8"/>
      <c r="J1765" s="8" t="s">
        <v>94</v>
      </c>
      <c r="K1765" s="8"/>
      <c r="L1765" s="8"/>
      <c r="M1765" s="8"/>
      <c r="N1765" s="8"/>
      <c r="O1765" s="8" t="s">
        <v>95</v>
      </c>
      <c r="P1765" s="8"/>
      <c r="Q1765" s="8"/>
      <c r="R1765" s="8"/>
      <c r="S1765" s="8"/>
      <c r="T1765" s="8" t="s">
        <v>96</v>
      </c>
      <c r="U1765" s="8"/>
      <c r="V1765" s="8"/>
      <c r="W1765" s="8"/>
      <c r="X1765" s="8"/>
      <c r="Y1765" s="8" t="s">
        <v>97</v>
      </c>
      <c r="Z1765" s="8"/>
      <c r="AA1765" s="8"/>
      <c r="AB1765" s="8"/>
      <c r="AC1765" s="8"/>
      <c r="AD1765" s="8" t="s">
        <v>98</v>
      </c>
      <c r="AE1765" s="8"/>
      <c r="AF1765" s="8"/>
      <c r="AG1765" s="8"/>
      <c r="AH1765" s="8"/>
      <c r="AI1765" s="8" t="s">
        <v>99</v>
      </c>
      <c r="AJ1765" s="8"/>
      <c r="AK1765" s="8"/>
      <c r="AL1765" s="8"/>
      <c r="AM1765" s="8"/>
      <c r="AN1765" s="8" t="s">
        <v>96</v>
      </c>
      <c r="AO1765" s="8"/>
      <c r="AP1765" s="8"/>
      <c r="AQ1765" s="8"/>
      <c r="AR1765" s="8"/>
      <c r="AS1765" s="8" t="s">
        <v>100</v>
      </c>
      <c r="AT1765" s="8"/>
      <c r="AU1765" s="8"/>
      <c r="AV1765" s="8"/>
      <c r="AW1765" s="8"/>
      <c r="AX1765" s="8" t="s">
        <v>94</v>
      </c>
      <c r="AY1765" s="8"/>
      <c r="AZ1765" s="8"/>
      <c r="BA1765" s="8"/>
      <c r="BB1765" s="8"/>
      <c r="BC1765" s="8" t="s">
        <v>101</v>
      </c>
      <c r="BD1765" s="8"/>
      <c r="BE1765" s="8"/>
      <c r="BF1765" s="8"/>
      <c r="BG1765" s="8"/>
      <c r="BH1765" s="8" t="s">
        <v>96</v>
      </c>
      <c r="BI1765" s="8"/>
      <c r="BJ1765" s="8"/>
      <c r="BK1765" s="8"/>
      <c r="BL1765" s="8"/>
      <c r="BM1765" s="8" t="s">
        <v>102</v>
      </c>
      <c r="BN1765" s="8"/>
      <c r="BO1765" s="8"/>
      <c r="BP1765" s="8"/>
    </row>
    <row r="1766" spans="2:76" ht="18.649999999999999" customHeight="1" thickBot="1">
      <c r="B1766" s="16"/>
      <c r="D1766" s="250" t="s">
        <v>22</v>
      </c>
      <c r="E1766" s="251"/>
      <c r="F1766" s="252" t="s">
        <v>23</v>
      </c>
      <c r="G1766" s="253"/>
      <c r="H1766" s="123"/>
      <c r="I1766" s="242" t="s">
        <v>1</v>
      </c>
      <c r="J1766" s="243"/>
      <c r="K1766" s="244" t="s">
        <v>2</v>
      </c>
      <c r="L1766" s="245"/>
      <c r="M1766" s="123"/>
      <c r="N1766" s="242" t="s">
        <v>43</v>
      </c>
      <c r="O1766" s="243"/>
      <c r="P1766" s="244" t="s">
        <v>44</v>
      </c>
      <c r="Q1766" s="245"/>
      <c r="R1766" s="123"/>
      <c r="S1766" s="242" t="s">
        <v>32</v>
      </c>
      <c r="T1766" s="243"/>
      <c r="U1766" s="244" t="s">
        <v>33</v>
      </c>
      <c r="V1766" s="245"/>
      <c r="W1766" s="123"/>
      <c r="X1766" s="242" t="s">
        <v>45</v>
      </c>
      <c r="Y1766" s="243"/>
      <c r="Z1766" s="244" t="s">
        <v>46</v>
      </c>
      <c r="AA1766" s="245"/>
      <c r="AB1766" s="127"/>
      <c r="AC1766" s="242" t="s">
        <v>62</v>
      </c>
      <c r="AD1766" s="243"/>
      <c r="AE1766" s="244" t="s">
        <v>3</v>
      </c>
      <c r="AF1766" s="245"/>
      <c r="AG1766" s="123"/>
      <c r="AH1766" s="242" t="s">
        <v>76</v>
      </c>
      <c r="AI1766" s="243"/>
      <c r="AJ1766" s="244" t="s">
        <v>77</v>
      </c>
      <c r="AK1766" s="245"/>
      <c r="AL1766" s="127"/>
      <c r="AM1766" s="242" t="s">
        <v>64</v>
      </c>
      <c r="AN1766" s="243"/>
      <c r="AO1766" s="244" t="s">
        <v>65</v>
      </c>
      <c r="AP1766" s="245"/>
      <c r="AQ1766" s="123"/>
      <c r="AR1766" s="242" t="s">
        <v>80</v>
      </c>
      <c r="AS1766" s="243"/>
      <c r="AT1766" s="244" t="s">
        <v>81</v>
      </c>
      <c r="AU1766" s="245"/>
      <c r="AV1766" s="127"/>
      <c r="AW1766" s="242" t="s">
        <v>68</v>
      </c>
      <c r="AX1766" s="243"/>
      <c r="AY1766" s="244" t="s">
        <v>69</v>
      </c>
      <c r="AZ1766" s="245"/>
      <c r="BA1766" s="123"/>
      <c r="BB1766" s="246" t="s">
        <v>84</v>
      </c>
      <c r="BC1766" s="247"/>
      <c r="BD1766" s="248" t="s">
        <v>85</v>
      </c>
      <c r="BE1766" s="249"/>
      <c r="BF1766" s="127"/>
      <c r="BG1766" s="242" t="s">
        <v>72</v>
      </c>
      <c r="BH1766" s="243"/>
      <c r="BI1766" s="244" t="s">
        <v>73</v>
      </c>
      <c r="BJ1766" s="245"/>
      <c r="BK1766" s="123"/>
      <c r="BL1766" s="242" t="s">
        <v>88</v>
      </c>
      <c r="BM1766" s="243"/>
      <c r="BN1766" s="244" t="s">
        <v>89</v>
      </c>
      <c r="BO1766" s="245"/>
      <c r="BP1766" s="123"/>
      <c r="BQ1766" s="19" t="s">
        <v>165</v>
      </c>
      <c r="BS1766" s="63" t="s">
        <v>120</v>
      </c>
      <c r="BT1766" s="4"/>
      <c r="BU1766" s="28"/>
      <c r="BV1766" s="28"/>
      <c r="BW1766" s="28"/>
      <c r="BX1766" s="28"/>
    </row>
    <row r="1767" spans="2:76" ht="18.649999999999999" customHeight="1" thickTop="1" thickBot="1">
      <c r="B1767" s="39">
        <v>4.9800000000000004</v>
      </c>
      <c r="D1767" s="25">
        <f t="shared" ref="D1767" si="17676">COS($F$8*$B1767)</f>
        <v>-8.3005450150129029E-2</v>
      </c>
      <c r="E1767" s="26">
        <v>0</v>
      </c>
      <c r="F1767" s="10">
        <v>0</v>
      </c>
      <c r="G1767" s="85">
        <f t="shared" ref="G1767" si="17677">$E$8*SIN($B1767*$F$8)</f>
        <v>2.9896472797319031</v>
      </c>
      <c r="I1767" s="21">
        <v>1</v>
      </c>
      <c r="J1767" s="24">
        <v>0</v>
      </c>
      <c r="K1767" s="22">
        <v>0</v>
      </c>
      <c r="L1767" s="23">
        <v>0</v>
      </c>
      <c r="N1767" s="21">
        <f t="shared" ref="N1767" si="17678">D1767*I1767+F1767*I1770-E1767*J1767-G1767*J1770</f>
        <v>-4.3472412519970867</v>
      </c>
      <c r="O1767" s="24">
        <f t="shared" ref="O1767" si="17679">(D1767*J1767+E1767*I1767+F1767*J1770+G1767*I1770)</f>
        <v>0</v>
      </c>
      <c r="P1767" s="22">
        <f t="shared" ref="P1767" si="17680">D1767*K1767+F1767*K1770-E1767*L1767-G1767*L1770</f>
        <v>0</v>
      </c>
      <c r="Q1767" s="23">
        <f t="shared" ref="Q1767" si="17681">(D1767*L1767+E1767*K1767+F1767*L1770+G1767*K1770)</f>
        <v>2.9896472797319031</v>
      </c>
      <c r="S1767" s="25">
        <f t="shared" ref="S1767" si="17682">COS($U$8*$B1767)</f>
        <v>-0.96758694991475935</v>
      </c>
      <c r="T1767" s="26">
        <v>0</v>
      </c>
      <c r="U1767" s="10">
        <v>0</v>
      </c>
      <c r="V1767" s="85">
        <f t="shared" ref="V1767" si="17683">$T$8*SIN($B1767*$U$8)</f>
        <v>0.75761431427334824</v>
      </c>
      <c r="X1767" s="21">
        <f t="shared" ref="X1767" si="17684">N1767*S1767+P1767*S1770-O1767*T1767-Q1767*T1770</f>
        <v>3.9546672842575621</v>
      </c>
      <c r="Y1767" s="24">
        <f t="shared" ref="Y1767" si="17685">(N1767*T1767+O1767*S1767+P1767*T1770+Q1767*S1770)</f>
        <v>0</v>
      </c>
      <c r="Z1767" s="22">
        <f t="shared" ref="Z1767" si="17686">N1767*U1767+P1767*U1770-O1767*V1767-Q1767*V1770</f>
        <v>0</v>
      </c>
      <c r="AA1767" s="23">
        <f t="shared" ref="AA1767" si="17687">(N1767*V1767+O1767*U1767+P1767*V1770+Q1767*U1770)</f>
        <v>-6.1862758928293342</v>
      </c>
      <c r="AB1767" s="8"/>
      <c r="AC1767" s="21">
        <v>1</v>
      </c>
      <c r="AD1767" s="24">
        <v>0</v>
      </c>
      <c r="AE1767" s="22">
        <v>0</v>
      </c>
      <c r="AF1767" s="23">
        <v>0</v>
      </c>
      <c r="AH1767" s="21">
        <f t="shared" ref="AH1767" si="17688">X1767*AC1767+Z1767*AC1770-Y1767*AD1767-AA1767*AD1770</f>
        <v>20.349678244482497</v>
      </c>
      <c r="AI1767" s="24">
        <f t="shared" ref="AI1767" si="17689">(X1767*AD1767+Y1767*AC1767+Z1767*AD1770+AA1767*AC1770)</f>
        <v>0</v>
      </c>
      <c r="AJ1767" s="22">
        <f t="shared" ref="AJ1767" si="17690">X1767*AE1767+Z1767*AE1770-Y1767*AF1767-AA1767*AF1770</f>
        <v>0</v>
      </c>
      <c r="AK1767" s="23">
        <f t="shared" ref="AK1767" si="17691">(X1767*AF1767+Y1767*AE1767+Z1767*AF1770+AA1767*AE1770)</f>
        <v>-6.1862758928293342</v>
      </c>
      <c r="AL1767" s="8"/>
      <c r="AM1767" s="25">
        <f t="shared" ref="AM1767" si="17692">COS($AO$8*$B1767)</f>
        <v>-0.96758694991475935</v>
      </c>
      <c r="AN1767" s="26">
        <v>0</v>
      </c>
      <c r="AO1767" s="10">
        <v>0</v>
      </c>
      <c r="AP1767" s="85">
        <f t="shared" ref="AP1767" si="17693">$AN$8*SIN($B1767*$AO$8)</f>
        <v>0.75761431427334824</v>
      </c>
      <c r="AR1767" s="21">
        <f t="shared" ref="AR1767" si="17694">AH1767*AM1767+AJ1767*AM1770-AI1767*AN1767-AK1767*AN1770</f>
        <v>-19.169326307830929</v>
      </c>
      <c r="AS1767" s="24">
        <f t="shared" ref="AS1767" si="17695">(AH1767*AN1767+AI1767*AM1767+AJ1767*AN1770+AK1767*AM1770)</f>
        <v>0</v>
      </c>
      <c r="AT1767" s="22">
        <f t="shared" ref="AT1767" si="17696">AH1767*AO1767+AJ1767*AO1770-AI1767*AP1767-AK1767*AP1770</f>
        <v>0</v>
      </c>
      <c r="AU1767" s="23">
        <f t="shared" ref="AU1767" si="17697">(AH1767*AP1767+AI1767*AO1767+AJ1767*AP1770+AK1767*AO1770)</f>
        <v>21.402967351350821</v>
      </c>
      <c r="AV1767" s="8"/>
      <c r="AW1767" s="21">
        <v>1</v>
      </c>
      <c r="AX1767" s="24">
        <v>0</v>
      </c>
      <c r="AY1767" s="22">
        <v>0</v>
      </c>
      <c r="AZ1767" s="23">
        <v>0</v>
      </c>
      <c r="BB1767" s="21">
        <f t="shared" ref="BB1767" si="17698">AR1767*AW1767+AT1767*AW1770-AS1767*AX1767-AU1767*AX1770</f>
        <v>-49.697108051226465</v>
      </c>
      <c r="BC1767" s="24">
        <f t="shared" ref="BC1767" si="17699">(AR1767*AX1767+AS1767*AW1767+AT1767*AX1770+AU1767*AW1770)</f>
        <v>0</v>
      </c>
      <c r="BD1767" s="22">
        <f t="shared" ref="BD1767" si="17700">AR1767*AY1767+AT1767*AY1770-AS1767*AZ1767-AU1767*AZ1770</f>
        <v>0</v>
      </c>
      <c r="BE1767" s="23">
        <f t="shared" ref="BE1767" si="17701">(AR1767*AZ1767+AS1767*AY1767+AT1767*AZ1770+AU1767*AY1770)</f>
        <v>21.402967351350821</v>
      </c>
      <c r="BF1767" s="8"/>
      <c r="BG1767" s="25">
        <f t="shared" ref="BG1767" si="17702">COS($BI$8*$B1767)</f>
        <v>-8.305872036426476E-2</v>
      </c>
      <c r="BH1767" s="26">
        <v>0</v>
      </c>
      <c r="BI1767" s="10">
        <v>0</v>
      </c>
      <c r="BJ1767" s="85">
        <f t="shared" ref="BJ1767" si="17703">$BH$8*SIN($B1767*$BI$8)</f>
        <v>2.9896339643412966</v>
      </c>
      <c r="BL1767" s="21">
        <f t="shared" ref="BL1767" si="17704">BB1767*BG1767+BD1767*BG1770-BC1767*BH1767-BE1767*BH1770</f>
        <v>-2.9818927029367854</v>
      </c>
      <c r="BM1767" s="24">
        <f t="shared" ref="BM1767" si="17705">(BB1767*BH1767+BC1767*BG1767+BD1767*BH1770+BE1767*BG1770)</f>
        <v>0</v>
      </c>
      <c r="BN1767" s="22">
        <f t="shared" ref="BN1767" si="17706">BB1767*BI1767+BD1767*BI1770-BC1767*BJ1767-BE1767*BJ1770</f>
        <v>0</v>
      </c>
      <c r="BO1767" s="23">
        <f t="shared" ref="BO1767" si="17707">(BB1767*BJ1767+BC1767*BI1767+BD1767*BJ1770+BE1767*BI1770)</f>
        <v>-150.35386523968728</v>
      </c>
      <c r="BQ1767" s="27">
        <f t="shared" ref="BQ1767" si="17708">20*LOG((2*$BL$8)/(($BL$8*BL1767+BN1767+$BL$8*BL1770+BN1770)^2+($BL$8*BM1767+BO1767+$BL$8*BM1770+BO1770)^2)^0.5)</f>
        <v>-37.525494605329364</v>
      </c>
      <c r="BS1767" s="64">
        <f t="shared" ref="BS1767" si="17709">((BL1767^2+BM1767^2)/(BL1770^2+BM1770^2))^0.5</f>
        <v>56.753954720071462</v>
      </c>
      <c r="BT1767" s="4"/>
      <c r="BU1767" s="28"/>
      <c r="BV1767" s="28"/>
      <c r="BW1767" s="28"/>
      <c r="BX1767" s="28"/>
    </row>
    <row r="1768" spans="2:76" ht="18.649999999999999" customHeight="1" thickBot="1">
      <c r="D1768" s="25"/>
      <c r="E1768" s="10"/>
      <c r="F1768" s="10"/>
      <c r="G1768" s="31"/>
      <c r="I1768" s="29"/>
      <c r="L1768" s="30"/>
      <c r="N1768" s="29"/>
      <c r="Q1768" s="30"/>
      <c r="S1768" s="29"/>
      <c r="V1768" s="30"/>
      <c r="X1768" s="29"/>
      <c r="AA1768" s="30"/>
      <c r="AC1768" s="29"/>
      <c r="AF1768" s="30"/>
      <c r="AH1768" s="29"/>
      <c r="AK1768" s="30"/>
      <c r="AM1768" s="29"/>
      <c r="AP1768" s="30"/>
      <c r="AR1768" s="29"/>
      <c r="AU1768" s="30"/>
      <c r="AW1768" s="29"/>
      <c r="AZ1768" s="30"/>
      <c r="BB1768" s="29"/>
      <c r="BE1768" s="30"/>
      <c r="BG1768" s="29"/>
      <c r="BJ1768" s="30"/>
      <c r="BL1768" s="29"/>
      <c r="BO1768" s="30"/>
      <c r="BS1768" s="65"/>
      <c r="BT1768" s="65"/>
      <c r="BU1768" s="28"/>
      <c r="BV1768" s="28"/>
      <c r="BW1768" s="28"/>
      <c r="BX1768" s="28"/>
    </row>
    <row r="1769" spans="2:76" ht="18.649999999999999" customHeight="1" thickBot="1">
      <c r="D1769" s="254" t="s">
        <v>24</v>
      </c>
      <c r="E1769" s="255"/>
      <c r="F1769" s="256" t="s">
        <v>25</v>
      </c>
      <c r="G1769" s="257"/>
      <c r="H1769" s="123"/>
      <c r="I1769" s="242" t="s">
        <v>4</v>
      </c>
      <c r="J1769" s="243"/>
      <c r="K1769" s="244" t="s">
        <v>5</v>
      </c>
      <c r="L1769" s="245"/>
      <c r="M1769" s="123"/>
      <c r="N1769" s="242" t="s">
        <v>6</v>
      </c>
      <c r="O1769" s="243"/>
      <c r="P1769" s="244" t="s">
        <v>7</v>
      </c>
      <c r="Q1769" s="245"/>
      <c r="R1769" s="123"/>
      <c r="S1769" s="242" t="s">
        <v>34</v>
      </c>
      <c r="T1769" s="243"/>
      <c r="U1769" s="244" t="s">
        <v>35</v>
      </c>
      <c r="V1769" s="245"/>
      <c r="W1769" s="123"/>
      <c r="X1769" s="242" t="s">
        <v>47</v>
      </c>
      <c r="Y1769" s="243"/>
      <c r="Z1769" s="244" t="s">
        <v>48</v>
      </c>
      <c r="AA1769" s="245"/>
      <c r="AB1769" s="127"/>
      <c r="AC1769" s="242" t="s">
        <v>63</v>
      </c>
      <c r="AD1769" s="243"/>
      <c r="AE1769" s="244" t="s">
        <v>8</v>
      </c>
      <c r="AF1769" s="245"/>
      <c r="AG1769" s="123"/>
      <c r="AH1769" s="242" t="s">
        <v>78</v>
      </c>
      <c r="AI1769" s="243"/>
      <c r="AJ1769" s="244" t="s">
        <v>79</v>
      </c>
      <c r="AK1769" s="245"/>
      <c r="AL1769" s="127"/>
      <c r="AM1769" s="242" t="s">
        <v>67</v>
      </c>
      <c r="AN1769" s="243"/>
      <c r="AO1769" s="244" t="s">
        <v>66</v>
      </c>
      <c r="AP1769" s="245"/>
      <c r="AQ1769" s="123"/>
      <c r="AR1769" s="242" t="s">
        <v>83</v>
      </c>
      <c r="AS1769" s="243"/>
      <c r="AT1769" s="244" t="s">
        <v>82</v>
      </c>
      <c r="AU1769" s="245"/>
      <c r="AV1769" s="127"/>
      <c r="AW1769" s="242" t="s">
        <v>71</v>
      </c>
      <c r="AX1769" s="243"/>
      <c r="AY1769" s="244" t="s">
        <v>70</v>
      </c>
      <c r="AZ1769" s="245"/>
      <c r="BA1769" s="123"/>
      <c r="BB1769" s="124" t="s">
        <v>87</v>
      </c>
      <c r="BC1769" s="125"/>
      <c r="BD1769" s="122" t="s">
        <v>86</v>
      </c>
      <c r="BE1769" s="126"/>
      <c r="BF1769" s="127"/>
      <c r="BG1769" s="242" t="s">
        <v>74</v>
      </c>
      <c r="BH1769" s="243"/>
      <c r="BI1769" s="244" t="s">
        <v>75</v>
      </c>
      <c r="BJ1769" s="245"/>
      <c r="BK1769" s="123"/>
      <c r="BL1769" s="242" t="s">
        <v>91</v>
      </c>
      <c r="BM1769" s="243"/>
      <c r="BN1769" s="244" t="s">
        <v>90</v>
      </c>
      <c r="BO1769" s="245"/>
      <c r="BP1769" s="123"/>
      <c r="BQ1769" s="35" t="s">
        <v>166</v>
      </c>
      <c r="BS1769" s="66" t="s">
        <v>121</v>
      </c>
      <c r="BT1769" s="65"/>
      <c r="BU1769" s="28"/>
      <c r="BV1769" s="28"/>
      <c r="BW1769" s="28"/>
      <c r="BX1769" s="28"/>
    </row>
    <row r="1770" spans="2:76" ht="18.649999999999999" customHeight="1" thickTop="1" thickBot="1">
      <c r="D1770" s="15">
        <v>0</v>
      </c>
      <c r="E1770" s="145">
        <f t="shared" ref="E1770" si="17710">(1/$E$8)*SIN($B1767*$F$8)</f>
        <v>0.33218303108132258</v>
      </c>
      <c r="F1770" s="15">
        <f t="shared" ref="F1770" si="17711">COS($F$8*$B1767)</f>
        <v>-8.3005450150129029E-2</v>
      </c>
      <c r="G1770" s="37">
        <v>0</v>
      </c>
      <c r="I1770" s="21">
        <v>0</v>
      </c>
      <c r="J1770" s="24">
        <f t="shared" ref="J1770" si="17712">(TAN($K$8*$B1767))/$J$8</f>
        <v>1.4263340798615392</v>
      </c>
      <c r="K1770" s="22">
        <v>1</v>
      </c>
      <c r="L1770" s="23">
        <v>0</v>
      </c>
      <c r="N1770" s="21">
        <f t="shared" ref="N1770" si="17713">D1770*I1767+F1770*I1770-E1770*J1767-G1770*J1770</f>
        <v>0</v>
      </c>
      <c r="O1770" s="24">
        <f t="shared" ref="O1770" si="17714">(D1770*J1767+E1770*I1767+F1770*J1770+G1770*I1770)</f>
        <v>0.21378952871794543</v>
      </c>
      <c r="P1770" s="22">
        <f t="shared" ref="P1770" si="17715">D1770*K1767+F1770*K1770-E1770*L1767-G1770*L1770</f>
        <v>-8.3005450150129029E-2</v>
      </c>
      <c r="Q1770" s="23">
        <f t="shared" ref="Q1770" si="17716">(D1770*L1767+E1770*K1767+F1770*L1770+G1770*K1770)</f>
        <v>0</v>
      </c>
      <c r="S1770" s="15">
        <v>0</v>
      </c>
      <c r="T1770" s="145">
        <f t="shared" ref="T1770" si="17717">(1/$T$8)*SIN($B1767*$U$8)</f>
        <v>8.4179368252594255E-2</v>
      </c>
      <c r="U1770" s="15">
        <f t="shared" ref="U1770" si="17718">COS($U$8*$B1767)</f>
        <v>-0.96758694991475935</v>
      </c>
      <c r="V1770" s="37">
        <v>0</v>
      </c>
      <c r="X1770" s="21">
        <f t="shared" ref="X1770" si="17719">N1770*S1767+P1770*S1770-O1770*T1767-Q1770*T1770</f>
        <v>0</v>
      </c>
      <c r="Y1770" s="24">
        <f t="shared" ref="Y1770" si="17720">(N1770*T1767+O1770*S1767+P1770*T1770+Q1770*S1770)</f>
        <v>-0.21384730437107075</v>
      </c>
      <c r="Z1770" s="22">
        <f t="shared" ref="Z1770" si="17721">N1770*U1767+P1770*U1770-O1770*V1767-Q1770*V1770</f>
        <v>-8.165501686140357E-2</v>
      </c>
      <c r="AA1770" s="23">
        <f t="shared" ref="AA1770" si="17722">(N1770*V1767+O1770*U1767+P1770*V1770+Q1770*U1770)</f>
        <v>0</v>
      </c>
      <c r="AB1770" s="8"/>
      <c r="AC1770" s="21">
        <v>0</v>
      </c>
      <c r="AD1770" s="24">
        <f t="shared" ref="AD1770" si="17723">(TAN($AE$8*$B1767))/$AD$8</f>
        <v>2.6502230492546897</v>
      </c>
      <c r="AE1770" s="22">
        <v>1</v>
      </c>
      <c r="AF1770" s="23">
        <v>0</v>
      </c>
      <c r="AH1770" s="21">
        <f t="shared" ref="AH1770" si="17724">X1770*AC1767+Z1770*AC1770-Y1770*AD1767-AA1770*AD1770</f>
        <v>0</v>
      </c>
      <c r="AI1770" s="24">
        <f t="shared" ref="AI1770" si="17725">(X1770*AD1767+Y1770*AC1767+Z1770*AD1770+AA1770*AC1770)</f>
        <v>-0.43025131214444279</v>
      </c>
      <c r="AJ1770" s="22">
        <f t="shared" ref="AJ1770" si="17726">X1770*AE1767+Z1770*AE1770-Y1770*AF1767-AA1770*AF1770</f>
        <v>-8.165501686140357E-2</v>
      </c>
      <c r="AK1770" s="23">
        <f t="shared" ref="AK1770" si="17727">(X1770*AF1767+Y1770*AE1767+Z1770*AF1770+AA1770*AE1770)</f>
        <v>0</v>
      </c>
      <c r="AL1770" s="8"/>
      <c r="AM1770" s="15">
        <v>0</v>
      </c>
      <c r="AN1770" s="85">
        <f t="shared" ref="AN1770" si="17728">(1/$AN$8)*SIN($B1767*$AO$8)</f>
        <v>8.4179368252594255E-2</v>
      </c>
      <c r="AO1770" s="25">
        <f t="shared" ref="AO1770" si="17729">COS($AO$8*$B1767)</f>
        <v>-0.96758694991475935</v>
      </c>
      <c r="AP1770" s="37">
        <v>0</v>
      </c>
      <c r="AR1770" s="21">
        <f t="shared" ref="AR1770" si="17730">AH1770*AM1767+AJ1770*AM1770-AI1770*AN1767-AK1770*AN1770</f>
        <v>0</v>
      </c>
      <c r="AS1770" s="24">
        <f t="shared" ref="AS1770" si="17731">(AH1770*AN1767+AI1770*AM1767+AJ1770*AN1770+AK1770*AM1770)</f>
        <v>0.40943188708061656</v>
      </c>
      <c r="AT1770" s="22">
        <f t="shared" ref="AT1770" si="17732">AH1770*AO1767+AJ1770*AO1770-AI1770*AP1767-AK1770*AP1770</f>
        <v>0.40497288152568406</v>
      </c>
      <c r="AU1770" s="23">
        <f t="shared" ref="AU1770" si="17733">(AH1770*AP1767+AI1770*AO1767+AJ1770*AP1770+AK1770*AO1770)</f>
        <v>0</v>
      </c>
      <c r="AV1770" s="8"/>
      <c r="AW1770" s="21">
        <v>0</v>
      </c>
      <c r="AX1770" s="24">
        <f t="shared" ref="AX1770" si="17734">(TAN($AY$8*$B1767))/$AX$8</f>
        <v>1.4263340798615392</v>
      </c>
      <c r="AY1770" s="22">
        <v>1</v>
      </c>
      <c r="AZ1770" s="23">
        <v>0</v>
      </c>
      <c r="BB1770" s="21">
        <f t="shared" ref="BB1770" si="17735">AR1770*AW1767+AT1770*AW1770-AS1770*AX1767-AU1770*AX1770</f>
        <v>0</v>
      </c>
      <c r="BC1770" s="24">
        <f t="shared" ref="BC1770" si="17736">(AR1770*AX1767+AS1770*AW1767+AT1770*AX1770+AU1770*AW1770)</f>
        <v>0.98705850942042916</v>
      </c>
      <c r="BD1770" s="22">
        <f t="shared" ref="BD1770" si="17737">AR1770*AY1767+AT1770*AY1770-AS1770*AZ1767-AU1770*AZ1770</f>
        <v>0.40497288152568406</v>
      </c>
      <c r="BE1770" s="23">
        <f t="shared" ref="BE1770" si="17738">(AR1770*AZ1767+AS1770*AY1767+AT1770*AZ1770+AU1770*AY1770)</f>
        <v>0</v>
      </c>
      <c r="BF1770" s="8"/>
      <c r="BG1770" s="15">
        <v>0</v>
      </c>
      <c r="BH1770" s="85">
        <f t="shared" ref="BH1770" si="17739">(1/$BH$8)*SIN($B1767*$BI$8)</f>
        <v>0.3321815515934774</v>
      </c>
      <c r="BI1770" s="25">
        <f t="shared" ref="BI1770" si="17740">COS($BI$8*$B1767)</f>
        <v>-8.305872036426476E-2</v>
      </c>
      <c r="BJ1770" s="37">
        <v>0</v>
      </c>
      <c r="BL1770" s="21">
        <f t="shared" ref="BL1770" si="17741">BB1770*BG1767+BD1770*BG1770-BC1770*BH1767-BE1770*BH1770</f>
        <v>0</v>
      </c>
      <c r="BM1770" s="24">
        <f t="shared" ref="BM1770" si="17742">(BB1770*BH1767+BC1770*BG1767+BD1770*BH1770+BE1770*BG1770)</f>
        <v>5.2540703421363813E-2</v>
      </c>
      <c r="BN1770" s="22">
        <f t="shared" ref="BN1770" si="17743">BB1770*BI1767+BD1770*BI1770-BC1770*BJ1767-BE1770*BJ1770</f>
        <v>-2.9845801738771609</v>
      </c>
      <c r="BO1770" s="23">
        <f t="shared" ref="BO1770" si="17744">(BB1770*BJ1767+BC1770*BI1767+BD1770*BJ1770+BE1770*BI1770)</f>
        <v>0</v>
      </c>
      <c r="BQ1770" s="38">
        <f t="shared" ref="BQ1770" si="17745">(180/PI())*ATAN(-1*(($BL$8*BM1767+BO1767+$BL$8*BM1770+BO1770)/($BL$8*BL1767+BN1767+$BL$8*BL1770+BN1770)))</f>
        <v>-87.726737823926683</v>
      </c>
      <c r="BS1770" s="67">
        <f t="shared" ref="BS1770" si="17746">20*LOG(((($BL$8*BL1767+BN1767-$BL$8*BL1770-BN1770)^2+($BL$8*BM1767+BO1767-$BL$8*BM1770-BO1770)^2)/(($BL$8*BL1767+BN1767+$BL$8*BL1770+BN1770)^2+($BL$8*BM1767+BO1767+$BL$8*BM1770+BO1770)^2))^0.5)</f>
        <v>-7.6784443744485828E-4</v>
      </c>
      <c r="BT1770" s="65"/>
      <c r="BU1770" s="28"/>
      <c r="BV1770" s="28"/>
      <c r="BW1770" s="28"/>
      <c r="BX1770" s="28"/>
    </row>
    <row r="1771" spans="2:76" ht="18.649999999999999" customHeight="1">
      <c r="BS1771" s="32"/>
    </row>
    <row r="1772" spans="2:76" ht="18.649999999999999" customHeight="1" thickBot="1">
      <c r="D1772" s="8"/>
      <c r="E1772" s="8" t="s">
        <v>93</v>
      </c>
      <c r="F1772" s="8"/>
      <c r="G1772" s="8"/>
      <c r="H1772" s="8"/>
      <c r="I1772" s="8"/>
      <c r="J1772" s="8" t="s">
        <v>94</v>
      </c>
      <c r="K1772" s="8"/>
      <c r="L1772" s="8"/>
      <c r="M1772" s="8"/>
      <c r="N1772" s="8"/>
      <c r="O1772" s="8" t="s">
        <v>95</v>
      </c>
      <c r="P1772" s="8"/>
      <c r="Q1772" s="8"/>
      <c r="R1772" s="8"/>
      <c r="S1772" s="8"/>
      <c r="T1772" s="8" t="s">
        <v>96</v>
      </c>
      <c r="U1772" s="8"/>
      <c r="V1772" s="8"/>
      <c r="W1772" s="8"/>
      <c r="X1772" s="8"/>
      <c r="Y1772" s="8" t="s">
        <v>97</v>
      </c>
      <c r="Z1772" s="8"/>
      <c r="AA1772" s="8"/>
      <c r="AB1772" s="8"/>
      <c r="AC1772" s="8"/>
      <c r="AD1772" s="8" t="s">
        <v>98</v>
      </c>
      <c r="AE1772" s="8"/>
      <c r="AF1772" s="8"/>
      <c r="AG1772" s="8"/>
      <c r="AH1772" s="8"/>
      <c r="AI1772" s="8" t="s">
        <v>99</v>
      </c>
      <c r="AJ1772" s="8"/>
      <c r="AK1772" s="8"/>
      <c r="AL1772" s="8"/>
      <c r="AM1772" s="8"/>
      <c r="AN1772" s="8" t="s">
        <v>96</v>
      </c>
      <c r="AO1772" s="8"/>
      <c r="AP1772" s="8"/>
      <c r="AQ1772" s="8"/>
      <c r="AR1772" s="8"/>
      <c r="AS1772" s="8" t="s">
        <v>100</v>
      </c>
      <c r="AT1772" s="8"/>
      <c r="AU1772" s="8"/>
      <c r="AV1772" s="8"/>
      <c r="AW1772" s="8"/>
      <c r="AX1772" s="8" t="s">
        <v>94</v>
      </c>
      <c r="AY1772" s="8"/>
      <c r="AZ1772" s="8"/>
      <c r="BA1772" s="8"/>
      <c r="BB1772" s="8"/>
      <c r="BC1772" s="8" t="s">
        <v>101</v>
      </c>
      <c r="BD1772" s="8"/>
      <c r="BE1772" s="8"/>
      <c r="BF1772" s="8"/>
      <c r="BG1772" s="8"/>
      <c r="BH1772" s="8" t="s">
        <v>96</v>
      </c>
      <c r="BI1772" s="8"/>
      <c r="BJ1772" s="8"/>
      <c r="BK1772" s="8"/>
      <c r="BL1772" s="8"/>
      <c r="BM1772" s="8" t="s">
        <v>102</v>
      </c>
      <c r="BN1772" s="8"/>
      <c r="BO1772" s="8"/>
      <c r="BP1772" s="8"/>
    </row>
    <row r="1773" spans="2:76" ht="18.649999999999999" customHeight="1" thickBot="1">
      <c r="B1773" s="16"/>
      <c r="D1773" s="250" t="s">
        <v>22</v>
      </c>
      <c r="E1773" s="251"/>
      <c r="F1773" s="252" t="s">
        <v>23</v>
      </c>
      <c r="G1773" s="253"/>
      <c r="H1773" s="123"/>
      <c r="I1773" s="242" t="s">
        <v>1</v>
      </c>
      <c r="J1773" s="243"/>
      <c r="K1773" s="244" t="s">
        <v>2</v>
      </c>
      <c r="L1773" s="245"/>
      <c r="M1773" s="123"/>
      <c r="N1773" s="242" t="s">
        <v>43</v>
      </c>
      <c r="O1773" s="243"/>
      <c r="P1773" s="244" t="s">
        <v>44</v>
      </c>
      <c r="Q1773" s="245"/>
      <c r="R1773" s="123"/>
      <c r="S1773" s="242" t="s">
        <v>32</v>
      </c>
      <c r="T1773" s="243"/>
      <c r="U1773" s="244" t="s">
        <v>33</v>
      </c>
      <c r="V1773" s="245"/>
      <c r="W1773" s="123"/>
      <c r="X1773" s="242" t="s">
        <v>45</v>
      </c>
      <c r="Y1773" s="243"/>
      <c r="Z1773" s="244" t="s">
        <v>46</v>
      </c>
      <c r="AA1773" s="245"/>
      <c r="AB1773" s="127"/>
      <c r="AC1773" s="242" t="s">
        <v>62</v>
      </c>
      <c r="AD1773" s="243"/>
      <c r="AE1773" s="244" t="s">
        <v>3</v>
      </c>
      <c r="AF1773" s="245"/>
      <c r="AG1773" s="123"/>
      <c r="AH1773" s="242" t="s">
        <v>76</v>
      </c>
      <c r="AI1773" s="243"/>
      <c r="AJ1773" s="244" t="s">
        <v>77</v>
      </c>
      <c r="AK1773" s="245"/>
      <c r="AL1773" s="127"/>
      <c r="AM1773" s="242" t="s">
        <v>64</v>
      </c>
      <c r="AN1773" s="243"/>
      <c r="AO1773" s="244" t="s">
        <v>65</v>
      </c>
      <c r="AP1773" s="245"/>
      <c r="AQ1773" s="123"/>
      <c r="AR1773" s="242" t="s">
        <v>80</v>
      </c>
      <c r="AS1773" s="243"/>
      <c r="AT1773" s="244" t="s">
        <v>81</v>
      </c>
      <c r="AU1773" s="245"/>
      <c r="AV1773" s="127"/>
      <c r="AW1773" s="242" t="s">
        <v>68</v>
      </c>
      <c r="AX1773" s="243"/>
      <c r="AY1773" s="244" t="s">
        <v>69</v>
      </c>
      <c r="AZ1773" s="245"/>
      <c r="BA1773" s="123"/>
      <c r="BB1773" s="246" t="s">
        <v>84</v>
      </c>
      <c r="BC1773" s="247"/>
      <c r="BD1773" s="248" t="s">
        <v>85</v>
      </c>
      <c r="BE1773" s="249"/>
      <c r="BF1773" s="127"/>
      <c r="BG1773" s="242" t="s">
        <v>72</v>
      </c>
      <c r="BH1773" s="243"/>
      <c r="BI1773" s="244" t="s">
        <v>73</v>
      </c>
      <c r="BJ1773" s="245"/>
      <c r="BK1773" s="123"/>
      <c r="BL1773" s="242" t="s">
        <v>88</v>
      </c>
      <c r="BM1773" s="243"/>
      <c r="BN1773" s="244" t="s">
        <v>89</v>
      </c>
      <c r="BO1773" s="245"/>
      <c r="BP1773" s="123"/>
      <c r="BQ1773" s="19" t="s">
        <v>165</v>
      </c>
      <c r="BS1773" s="63" t="s">
        <v>120</v>
      </c>
      <c r="BT1773" s="4"/>
      <c r="BU1773" s="28"/>
      <c r="BV1773" s="28"/>
      <c r="BW1773" s="28"/>
      <c r="BX1773" s="28"/>
    </row>
    <row r="1774" spans="2:76" ht="18.649999999999999" customHeight="1" thickTop="1" thickBot="1">
      <c r="B1774" s="39">
        <v>5</v>
      </c>
      <c r="D1774" s="25">
        <f t="shared" ref="D1774" si="17747">COS($F$8*$B1774)</f>
        <v>-8.9622807182555872E-2</v>
      </c>
      <c r="E1774" s="26">
        <v>0</v>
      </c>
      <c r="F1774" s="10">
        <v>0</v>
      </c>
      <c r="G1774" s="85">
        <f t="shared" ref="G1774" si="17748">$E$8*SIN($B1774*$F$8)</f>
        <v>2.9879273371175654</v>
      </c>
      <c r="I1774" s="21">
        <v>1</v>
      </c>
      <c r="J1774" s="24">
        <v>0</v>
      </c>
      <c r="K1774" s="22">
        <v>0</v>
      </c>
      <c r="L1774" s="23">
        <v>0</v>
      </c>
      <c r="N1774" s="21">
        <f t="shared" ref="N1774" si="17749">D1774*I1774+F1774*I1777-E1774*J1774-G1774*J1777</f>
        <v>-4.4879654971869476</v>
      </c>
      <c r="O1774" s="24">
        <f t="shared" ref="O1774" si="17750">(D1774*J1774+E1774*I1774+F1774*J1777+G1774*I1777)</f>
        <v>0</v>
      </c>
      <c r="P1774" s="22">
        <f t="shared" ref="P1774" si="17751">D1774*K1774+F1774*K1777-E1774*L1774-G1774*L1777</f>
        <v>0</v>
      </c>
      <c r="Q1774" s="23">
        <f t="shared" ref="Q1774" si="17752">(D1774*L1774+E1774*K1774+F1774*L1777+G1774*K1777)</f>
        <v>2.9879273371175654</v>
      </c>
      <c r="S1774" s="25">
        <f t="shared" ref="S1774" si="17753">COS($U$8*$B1774)</f>
        <v>-0.9704491831086437</v>
      </c>
      <c r="T1774" s="26">
        <v>0</v>
      </c>
      <c r="U1774" s="10">
        <v>0</v>
      </c>
      <c r="V1774" s="85">
        <f t="shared" ref="V1774" si="17754">$T$8*SIN($B1774*$U$8)</f>
        <v>0.72391674040175047</v>
      </c>
      <c r="X1774" s="21">
        <f t="shared" ref="X1774" si="17755">N1774*S1774+P1774*S1777-O1774*T1774-Q1774*T1777</f>
        <v>4.1150079374044708</v>
      </c>
      <c r="Y1774" s="24">
        <f t="shared" ref="Y1774" si="17756">(N1774*T1774+O1774*S1774+P1774*T1777+Q1774*S1777)</f>
        <v>0</v>
      </c>
      <c r="Z1774" s="22">
        <f t="shared" ref="Z1774" si="17757">N1774*U1774+P1774*U1777-O1774*V1774-Q1774*V1777</f>
        <v>0</v>
      </c>
      <c r="AA1774" s="23">
        <f t="shared" ref="AA1774" si="17758">(N1774*V1774+O1774*U1774+P1774*V1777+Q1774*U1777)</f>
        <v>-6.1485449972528237</v>
      </c>
      <c r="AB1774" s="8"/>
      <c r="AC1774" s="21">
        <v>1</v>
      </c>
      <c r="AD1774" s="24">
        <v>0</v>
      </c>
      <c r="AE1774" s="22">
        <v>0</v>
      </c>
      <c r="AF1774" s="23">
        <v>0</v>
      </c>
      <c r="AH1774" s="21">
        <f t="shared" ref="AH1774" si="17759">X1774*AC1774+Z1774*AC1777-Y1774*AD1774-AA1774*AD1777</f>
        <v>21.092411825539685</v>
      </c>
      <c r="AI1774" s="24">
        <f t="shared" ref="AI1774" si="17760">(X1774*AD1774+Y1774*AC1774+Z1774*AD1777+AA1774*AC1777)</f>
        <v>0</v>
      </c>
      <c r="AJ1774" s="22">
        <f t="shared" ref="AJ1774" si="17761">X1774*AE1774+Z1774*AE1777-Y1774*AF1774-AA1774*AF1777</f>
        <v>0</v>
      </c>
      <c r="AK1774" s="23">
        <f t="shared" ref="AK1774" si="17762">(X1774*AF1774+Y1774*AE1774+Z1774*AF1777+AA1774*AE1777)</f>
        <v>-6.1485449972528237</v>
      </c>
      <c r="AL1774" s="8"/>
      <c r="AM1774" s="25">
        <f t="shared" ref="AM1774" si="17763">COS($AO$8*$B1774)</f>
        <v>-0.9704491831086437</v>
      </c>
      <c r="AN1774" s="26">
        <v>0</v>
      </c>
      <c r="AO1774" s="10">
        <v>0</v>
      </c>
      <c r="AP1774" s="85">
        <f t="shared" ref="AP1774" si="17764">$AN$8*SIN($B1774*$AO$8)</f>
        <v>0.72391674040175047</v>
      </c>
      <c r="AR1774" s="21">
        <f t="shared" ref="AR1774" si="17765">AH1774*AM1774+AJ1774*AM1777-AI1774*AN1774-AK1774*AN1777</f>
        <v>-19.974554420038888</v>
      </c>
      <c r="AS1774" s="24">
        <f t="shared" ref="AS1774" si="17766">(AH1774*AN1774+AI1774*AM1774+AJ1774*AN1777+AK1774*AM1777)</f>
        <v>0</v>
      </c>
      <c r="AT1774" s="22">
        <f t="shared" ref="AT1774" si="17767">AH1774*AO1774+AJ1774*AO1777-AI1774*AP1774-AK1774*AP1777</f>
        <v>0</v>
      </c>
      <c r="AU1774" s="23">
        <f t="shared" ref="AU1774" si="17768">(AH1774*AP1774+AI1774*AO1774+AJ1774*AP1777+AK1774*AO1777)</f>
        <v>21.236000485846766</v>
      </c>
      <c r="AV1774" s="8"/>
      <c r="AW1774" s="21">
        <v>1</v>
      </c>
      <c r="AX1774" s="24">
        <v>0</v>
      </c>
      <c r="AY1774" s="22">
        <v>0</v>
      </c>
      <c r="AZ1774" s="23">
        <v>0</v>
      </c>
      <c r="BB1774" s="21">
        <f t="shared" ref="BB1774" si="17769">AR1774*AW1774+AT1774*AW1777-AS1774*AX1774-AU1774*AX1777</f>
        <v>-51.234754874565112</v>
      </c>
      <c r="BC1774" s="24">
        <f t="shared" ref="BC1774" si="17770">(AR1774*AX1774+AS1774*AW1774+AT1774*AX1777+AU1774*AW1777)</f>
        <v>0</v>
      </c>
      <c r="BD1774" s="22">
        <f t="shared" ref="BD1774" si="17771">AR1774*AY1774+AT1774*AY1777-AS1774*AZ1774-AU1774*AZ1777</f>
        <v>0</v>
      </c>
      <c r="BE1774" s="23">
        <f t="shared" ref="BE1774" si="17772">(AR1774*AZ1774+AS1774*AY1774+AT1774*AZ1777+AU1774*AY1777)</f>
        <v>21.236000485846766</v>
      </c>
      <c r="BF1774" s="8"/>
      <c r="BG1774" s="25">
        <f t="shared" ref="BG1774" si="17773">COS($BI$8*$B1774)</f>
        <v>-8.9676260553811823E-2</v>
      </c>
      <c r="BH1774" s="26">
        <v>0</v>
      </c>
      <c r="BI1774" s="10">
        <v>0</v>
      </c>
      <c r="BJ1774" s="85">
        <f t="shared" ref="BJ1774" si="17774">$BH$8*SIN($B1774*$BI$8)</f>
        <v>2.9879129027864524</v>
      </c>
      <c r="BL1774" s="21">
        <f t="shared" ref="BL1774" si="17775">BB1774*BG1774+BD1774*BG1777-BC1774*BH1774-BE1774*BH1777</f>
        <v>-2.4556054230401436</v>
      </c>
      <c r="BM1774" s="24">
        <f t="shared" ref="BM1774" si="17776">(BB1774*BH1774+BC1774*BG1774+BD1774*BH1777+BE1774*BG1777)</f>
        <v>0</v>
      </c>
      <c r="BN1774" s="22">
        <f t="shared" ref="BN1774" si="17777">BB1774*BI1774+BD1774*BI1777-BC1774*BJ1774-BE1774*BJ1777</f>
        <v>0</v>
      </c>
      <c r="BO1774" s="23">
        <f t="shared" ref="BO1774" si="17778">(BB1774*BJ1774+BC1774*BI1774+BD1774*BJ1777+BE1774*BI1777)</f>
        <v>-154.98935027350387</v>
      </c>
      <c r="BQ1774" s="27">
        <f t="shared" ref="BQ1774" si="17779">20*LOG((2*$BL$8)/(($BL$8*BL1774+BN1774+$BL$8*BL1777+BN1777)^2+($BL$8*BM1774+BO1774+$BL$8*BM1777+BO1777)^2)^0.5)</f>
        <v>-37.787981096931667</v>
      </c>
      <c r="BS1774" s="64">
        <f t="shared" ref="BS1774" si="17780">((BL1774^2+BM1774^2)/(BL1777^2+BM1777^2))^0.5</f>
        <v>75.562104824539261</v>
      </c>
      <c r="BT1774" s="4"/>
      <c r="BU1774" s="28"/>
      <c r="BV1774" s="28"/>
      <c r="BW1774" s="28"/>
      <c r="BX1774" s="28"/>
    </row>
    <row r="1775" spans="2:76" ht="18.649999999999999" customHeight="1" thickBot="1">
      <c r="D1775" s="25"/>
      <c r="E1775" s="10"/>
      <c r="F1775" s="10"/>
      <c r="G1775" s="31"/>
      <c r="I1775" s="29"/>
      <c r="L1775" s="30"/>
      <c r="N1775" s="29"/>
      <c r="Q1775" s="30"/>
      <c r="S1775" s="29"/>
      <c r="V1775" s="30"/>
      <c r="X1775" s="29"/>
      <c r="AA1775" s="30"/>
      <c r="AC1775" s="29"/>
      <c r="AF1775" s="30"/>
      <c r="AH1775" s="29"/>
      <c r="AK1775" s="30"/>
      <c r="AM1775" s="29"/>
      <c r="AP1775" s="30"/>
      <c r="AR1775" s="29"/>
      <c r="AU1775" s="30"/>
      <c r="AW1775" s="29"/>
      <c r="AZ1775" s="30"/>
      <c r="BB1775" s="29"/>
      <c r="BE1775" s="30"/>
      <c r="BG1775" s="29"/>
      <c r="BJ1775" s="30"/>
      <c r="BL1775" s="29"/>
      <c r="BO1775" s="30"/>
      <c r="BS1775" s="65"/>
      <c r="BT1775" s="65"/>
      <c r="BU1775" s="28"/>
      <c r="BV1775" s="28"/>
      <c r="BW1775" s="28"/>
      <c r="BX1775" s="28"/>
    </row>
    <row r="1776" spans="2:76" ht="18.649999999999999" customHeight="1" thickBot="1">
      <c r="D1776" s="254" t="s">
        <v>24</v>
      </c>
      <c r="E1776" s="255"/>
      <c r="F1776" s="256" t="s">
        <v>25</v>
      </c>
      <c r="G1776" s="257"/>
      <c r="H1776" s="123"/>
      <c r="I1776" s="242" t="s">
        <v>4</v>
      </c>
      <c r="J1776" s="243"/>
      <c r="K1776" s="244" t="s">
        <v>5</v>
      </c>
      <c r="L1776" s="245"/>
      <c r="M1776" s="123"/>
      <c r="N1776" s="242" t="s">
        <v>6</v>
      </c>
      <c r="O1776" s="243"/>
      <c r="P1776" s="244" t="s">
        <v>7</v>
      </c>
      <c r="Q1776" s="245"/>
      <c r="R1776" s="123"/>
      <c r="S1776" s="242" t="s">
        <v>34</v>
      </c>
      <c r="T1776" s="243"/>
      <c r="U1776" s="244" t="s">
        <v>35</v>
      </c>
      <c r="V1776" s="245"/>
      <c r="W1776" s="123"/>
      <c r="X1776" s="242" t="s">
        <v>47</v>
      </c>
      <c r="Y1776" s="243"/>
      <c r="Z1776" s="244" t="s">
        <v>48</v>
      </c>
      <c r="AA1776" s="245"/>
      <c r="AB1776" s="127"/>
      <c r="AC1776" s="242" t="s">
        <v>63</v>
      </c>
      <c r="AD1776" s="243"/>
      <c r="AE1776" s="244" t="s">
        <v>8</v>
      </c>
      <c r="AF1776" s="245"/>
      <c r="AG1776" s="123"/>
      <c r="AH1776" s="242" t="s">
        <v>78</v>
      </c>
      <c r="AI1776" s="243"/>
      <c r="AJ1776" s="244" t="s">
        <v>79</v>
      </c>
      <c r="AK1776" s="245"/>
      <c r="AL1776" s="127"/>
      <c r="AM1776" s="242" t="s">
        <v>67</v>
      </c>
      <c r="AN1776" s="243"/>
      <c r="AO1776" s="244" t="s">
        <v>66</v>
      </c>
      <c r="AP1776" s="245"/>
      <c r="AQ1776" s="123"/>
      <c r="AR1776" s="242" t="s">
        <v>83</v>
      </c>
      <c r="AS1776" s="243"/>
      <c r="AT1776" s="244" t="s">
        <v>82</v>
      </c>
      <c r="AU1776" s="245"/>
      <c r="AV1776" s="127"/>
      <c r="AW1776" s="242" t="s">
        <v>71</v>
      </c>
      <c r="AX1776" s="243"/>
      <c r="AY1776" s="244" t="s">
        <v>70</v>
      </c>
      <c r="AZ1776" s="245"/>
      <c r="BA1776" s="123"/>
      <c r="BB1776" s="124" t="s">
        <v>87</v>
      </c>
      <c r="BC1776" s="125"/>
      <c r="BD1776" s="122" t="s">
        <v>86</v>
      </c>
      <c r="BE1776" s="126"/>
      <c r="BF1776" s="127"/>
      <c r="BG1776" s="242" t="s">
        <v>74</v>
      </c>
      <c r="BH1776" s="243"/>
      <c r="BI1776" s="244" t="s">
        <v>75</v>
      </c>
      <c r="BJ1776" s="245"/>
      <c r="BK1776" s="123"/>
      <c r="BL1776" s="242" t="s">
        <v>91</v>
      </c>
      <c r="BM1776" s="243"/>
      <c r="BN1776" s="244" t="s">
        <v>90</v>
      </c>
      <c r="BO1776" s="245"/>
      <c r="BP1776" s="123"/>
      <c r="BQ1776" s="35" t="s">
        <v>166</v>
      </c>
      <c r="BS1776" s="66" t="s">
        <v>121</v>
      </c>
      <c r="BT1776" s="65"/>
      <c r="BU1776" s="28"/>
      <c r="BV1776" s="28"/>
      <c r="BW1776" s="28"/>
      <c r="BX1776" s="28"/>
    </row>
    <row r="1777" spans="2:76" ht="18.649999999999999" customHeight="1" thickTop="1" thickBot="1">
      <c r="D1777" s="15">
        <v>0</v>
      </c>
      <c r="E1777" s="145">
        <f t="shared" ref="E1777" si="17781">(1/$E$8)*SIN($B1774*$F$8)</f>
        <v>0.33199192634639613</v>
      </c>
      <c r="F1777" s="15">
        <f t="shared" ref="F1777" si="17782">COS($F$8*$B1774)</f>
        <v>-8.9622807182555872E-2</v>
      </c>
      <c r="G1777" s="37">
        <v>0</v>
      </c>
      <c r="I1777" s="21">
        <v>0</v>
      </c>
      <c r="J1777" s="24">
        <f t="shared" ref="J1777" si="17783">(TAN($K$8*$B1774))/$J$8</f>
        <v>1.4720380363223442</v>
      </c>
      <c r="K1777" s="22">
        <v>1</v>
      </c>
      <c r="L1777" s="23">
        <v>0</v>
      </c>
      <c r="N1777" s="21">
        <f t="shared" ref="N1777" si="17784">D1777*I1774+F1777*I1777-E1777*J1774-G1777*J1777</f>
        <v>0</v>
      </c>
      <c r="O1777" s="24">
        <f t="shared" ref="O1777" si="17785">(D1777*J1774+E1777*I1774+F1777*J1777+G1777*I1777)</f>
        <v>0.20006374525169049</v>
      </c>
      <c r="P1777" s="22">
        <f t="shared" ref="P1777" si="17786">D1777*K1774+F1777*K1777-E1777*L1774-G1777*L1777</f>
        <v>-8.9622807182555872E-2</v>
      </c>
      <c r="Q1777" s="23">
        <f t="shared" ref="Q1777" si="17787">(D1777*L1774+E1777*K1774+F1777*L1777+G1777*K1777)</f>
        <v>0</v>
      </c>
      <c r="S1777" s="15">
        <v>0</v>
      </c>
      <c r="T1777" s="145">
        <f t="shared" ref="T1777" si="17788">(1/$T$8)*SIN($B1774*$U$8)</f>
        <v>8.0435193377972267E-2</v>
      </c>
      <c r="U1777" s="15">
        <f t="shared" ref="U1777" si="17789">COS($U$8*$B1774)</f>
        <v>-0.9704491831086437</v>
      </c>
      <c r="V1777" s="37">
        <v>0</v>
      </c>
      <c r="X1777" s="21">
        <f t="shared" ref="X1777" si="17790">N1777*S1774+P1777*S1777-O1777*T1774-Q1777*T1777</f>
        <v>0</v>
      </c>
      <c r="Y1777" s="24">
        <f t="shared" ref="Y1777" si="17791">(N1777*T1774+O1777*S1774+P1777*T1777+Q1777*S1777)</f>
        <v>-0.20136052597596443</v>
      </c>
      <c r="Z1777" s="22">
        <f t="shared" ref="Z1777" si="17792">N1777*U1774+P1777*U1777-O1777*V1774-Q1777*V1777</f>
        <v>-5.7855114316955114E-2</v>
      </c>
      <c r="AA1777" s="23">
        <f t="shared" ref="AA1777" si="17793">(N1777*V1774+O1777*U1774+P1777*V1777+Q1777*U1777)</f>
        <v>0</v>
      </c>
      <c r="AB1777" s="8"/>
      <c r="AC1777" s="21">
        <v>0</v>
      </c>
      <c r="AD1777" s="24">
        <f t="shared" ref="AD1777" si="17794">(TAN($AE$8*$B1774))/$AD$8</f>
        <v>2.7612067400857825</v>
      </c>
      <c r="AE1777" s="22">
        <v>1</v>
      </c>
      <c r="AF1777" s="23">
        <v>0</v>
      </c>
      <c r="AH1777" s="21">
        <f t="shared" ref="AH1777" si="17795">X1777*AC1774+Z1777*AC1777-Y1777*AD1774-AA1777*AD1777</f>
        <v>0</v>
      </c>
      <c r="AI1777" s="24">
        <f t="shared" ref="AI1777" si="17796">(X1777*AD1774+Y1777*AC1774+Z1777*AD1777+AA1777*AC1777)</f>
        <v>-0.36111045757637433</v>
      </c>
      <c r="AJ1777" s="22">
        <f t="shared" ref="AJ1777" si="17797">X1777*AE1774+Z1777*AE1777-Y1777*AF1774-AA1777*AF1777</f>
        <v>-5.7855114316955114E-2</v>
      </c>
      <c r="AK1777" s="23">
        <f t="shared" ref="AK1777" si="17798">(X1777*AF1774+Y1777*AE1774+Z1777*AF1777+AA1777*AE1777)</f>
        <v>0</v>
      </c>
      <c r="AL1777" s="8"/>
      <c r="AM1777" s="15">
        <v>0</v>
      </c>
      <c r="AN1777" s="85">
        <f t="shared" ref="AN1777" si="17799">(1/$AN$8)*SIN($B1774*$AO$8)</f>
        <v>8.0435193377972267E-2</v>
      </c>
      <c r="AO1777" s="25">
        <f t="shared" ref="AO1777" si="17800">COS($AO$8*$B1774)</f>
        <v>-0.9704491831086437</v>
      </c>
      <c r="AP1777" s="37">
        <v>0</v>
      </c>
      <c r="AR1777" s="21">
        <f t="shared" ref="AR1777" si="17801">AH1777*AM1774+AJ1777*AM1777-AI1777*AN1774-AK1777*AN1777</f>
        <v>0</v>
      </c>
      <c r="AS1777" s="24">
        <f t="shared" ref="AS1777" si="17802">(AH1777*AN1774+AI1777*AM1774+AJ1777*AN1777+AK1777*AM1777)</f>
        <v>0.34578576125899202</v>
      </c>
      <c r="AT1777" s="22">
        <f t="shared" ref="AT1777" si="17803">AH1777*AO1774+AJ1777*AO1777-AI1777*AP1774-AK1777*AP1777</f>
        <v>0.31755935380121975</v>
      </c>
      <c r="AU1777" s="23">
        <f t="shared" ref="AU1777" si="17804">(AH1777*AP1774+AI1777*AO1774+AJ1777*AP1777+AK1777*AO1777)</f>
        <v>0</v>
      </c>
      <c r="AV1777" s="8"/>
      <c r="AW1777" s="21">
        <v>0</v>
      </c>
      <c r="AX1777" s="24">
        <f t="shared" ref="AX1777" si="17805">(TAN($AY$8*$B1774))/$AX$8</f>
        <v>1.4720380363223442</v>
      </c>
      <c r="AY1777" s="22">
        <v>1</v>
      </c>
      <c r="AZ1777" s="23">
        <v>0</v>
      </c>
      <c r="BB1777" s="21">
        <f t="shared" ref="BB1777" si="17806">AR1777*AW1774+AT1777*AW1777-AS1777*AX1774-AU1777*AX1777</f>
        <v>0</v>
      </c>
      <c r="BC1777" s="24">
        <f t="shared" ref="BC1777" si="17807">(AR1777*AX1774+AS1777*AW1774+AT1777*AX1777+AU1777*AW1777)</f>
        <v>0.81324520884433205</v>
      </c>
      <c r="BD1777" s="22">
        <f t="shared" ref="BD1777" si="17808">AR1777*AY1774+AT1777*AY1777-AS1777*AZ1774-AU1777*AZ1777</f>
        <v>0.31755935380121975</v>
      </c>
      <c r="BE1777" s="23">
        <f t="shared" ref="BE1777" si="17809">(AR1777*AZ1774+AS1777*AY1774+AT1777*AZ1777+AU1777*AY1777)</f>
        <v>0</v>
      </c>
      <c r="BF1777" s="8"/>
      <c r="BG1777" s="15">
        <v>0</v>
      </c>
      <c r="BH1777" s="85">
        <f t="shared" ref="BH1777" si="17810">(1/$BH$8)*SIN($B1774*$BI$8)</f>
        <v>0.33199032253182803</v>
      </c>
      <c r="BI1777" s="25">
        <f t="shared" ref="BI1777" si="17811">COS($BI$8*$B1774)</f>
        <v>-8.9676260553811823E-2</v>
      </c>
      <c r="BJ1777" s="37">
        <v>0</v>
      </c>
      <c r="BL1777" s="21">
        <f t="shared" ref="BL1777" si="17812">BB1777*BG1774+BD1777*BG1777-BC1777*BH1774-BE1777*BH1777</f>
        <v>0</v>
      </c>
      <c r="BM1777" s="24">
        <f t="shared" ref="BM1777" si="17813">(BB1777*BH1774+BC1777*BG1774+BD1777*BH1777+BE1777*BG1777)</f>
        <v>3.2497843049002398E-2</v>
      </c>
      <c r="BN1777" s="22">
        <f t="shared" ref="BN1777" si="17814">BB1777*BI1774+BD1777*BI1777-BC1777*BJ1774-BE1777*BJ1777</f>
        <v>-2.4583833879880213</v>
      </c>
      <c r="BO1777" s="23">
        <f t="shared" ref="BO1777" si="17815">(BB1777*BJ1774+BC1777*BI1774+BD1777*BJ1777+BE1777*BI1777)</f>
        <v>0</v>
      </c>
      <c r="BQ1777" s="38">
        <f t="shared" ref="BQ1777" si="17816">(180/PI())*ATAN(-1*(($BL$8*BM1774+BO1774+$BL$8*BM1777+BO1777)/($BL$8*BL1774+BN1774+$BL$8*BL1777+BN1777)))</f>
        <v>-88.183646018652468</v>
      </c>
      <c r="BS1777" s="67">
        <f t="shared" ref="BS1777" si="17817">20*LOG(((($BL$8*BL1774+BN1774-$BL$8*BL1777-BN1777)^2+($BL$8*BM1774+BO1774-$BL$8*BM1777-BO1777)^2)/(($BL$8*BL1774+BN1774+$BL$8*BL1777+BN1777)^2+($BL$8*BM1774+BO1774+$BL$8*BM1777+BO1777)^2))^0.5)</f>
        <v>-7.228069860789508E-4</v>
      </c>
      <c r="BT1777" s="65"/>
      <c r="BU1777" s="28"/>
      <c r="BV1777" s="28"/>
      <c r="BW1777" s="28"/>
      <c r="BX1777" s="28"/>
    </row>
    <row r="1778" spans="2:76" ht="18.649999999999999" customHeight="1">
      <c r="BS1778" s="32"/>
    </row>
    <row r="1779" spans="2:76" ht="18.649999999999999" customHeight="1" thickBot="1">
      <c r="D1779" s="8"/>
      <c r="E1779" s="8" t="s">
        <v>93</v>
      </c>
      <c r="F1779" s="8"/>
      <c r="G1779" s="8"/>
      <c r="H1779" s="8"/>
      <c r="I1779" s="8"/>
      <c r="J1779" s="8" t="s">
        <v>94</v>
      </c>
      <c r="K1779" s="8"/>
      <c r="L1779" s="8"/>
      <c r="M1779" s="8"/>
      <c r="N1779" s="8"/>
      <c r="O1779" s="8" t="s">
        <v>95</v>
      </c>
      <c r="P1779" s="8"/>
      <c r="Q1779" s="8"/>
      <c r="R1779" s="8"/>
      <c r="S1779" s="8"/>
      <c r="T1779" s="8" t="s">
        <v>96</v>
      </c>
      <c r="U1779" s="8"/>
      <c r="V1779" s="8"/>
      <c r="W1779" s="8"/>
      <c r="X1779" s="8"/>
      <c r="Y1779" s="8" t="s">
        <v>97</v>
      </c>
      <c r="Z1779" s="8"/>
      <c r="AA1779" s="8"/>
      <c r="AB1779" s="8"/>
      <c r="AC1779" s="8"/>
      <c r="AD1779" s="8" t="s">
        <v>98</v>
      </c>
      <c r="AE1779" s="8"/>
      <c r="AF1779" s="8"/>
      <c r="AG1779" s="8"/>
      <c r="AH1779" s="8"/>
      <c r="AI1779" s="8" t="s">
        <v>99</v>
      </c>
      <c r="AJ1779" s="8"/>
      <c r="AK1779" s="8"/>
      <c r="AL1779" s="8"/>
      <c r="AM1779" s="8"/>
      <c r="AN1779" s="8" t="s">
        <v>96</v>
      </c>
      <c r="AO1779" s="8"/>
      <c r="AP1779" s="8"/>
      <c r="AQ1779" s="8"/>
      <c r="AR1779" s="8"/>
      <c r="AS1779" s="8" t="s">
        <v>100</v>
      </c>
      <c r="AT1779" s="8"/>
      <c r="AU1779" s="8"/>
      <c r="AV1779" s="8"/>
      <c r="AW1779" s="8"/>
      <c r="AX1779" s="8" t="s">
        <v>94</v>
      </c>
      <c r="AY1779" s="8"/>
      <c r="AZ1779" s="8"/>
      <c r="BA1779" s="8"/>
      <c r="BB1779" s="8"/>
      <c r="BC1779" s="8" t="s">
        <v>101</v>
      </c>
      <c r="BD1779" s="8"/>
      <c r="BE1779" s="8"/>
      <c r="BF1779" s="8"/>
      <c r="BG1779" s="8"/>
      <c r="BH1779" s="8" t="s">
        <v>96</v>
      </c>
      <c r="BI1779" s="8"/>
      <c r="BJ1779" s="8"/>
      <c r="BK1779" s="8"/>
      <c r="BL1779" s="8"/>
      <c r="BM1779" s="8" t="s">
        <v>102</v>
      </c>
      <c r="BN1779" s="8"/>
      <c r="BO1779" s="8"/>
      <c r="BP1779" s="8"/>
    </row>
    <row r="1780" spans="2:76" ht="18.649999999999999" customHeight="1" thickBot="1">
      <c r="B1780" s="16"/>
      <c r="D1780" s="250" t="s">
        <v>22</v>
      </c>
      <c r="E1780" s="251"/>
      <c r="F1780" s="252" t="s">
        <v>23</v>
      </c>
      <c r="G1780" s="253"/>
      <c r="H1780" s="123"/>
      <c r="I1780" s="242" t="s">
        <v>1</v>
      </c>
      <c r="J1780" s="243"/>
      <c r="K1780" s="244" t="s">
        <v>2</v>
      </c>
      <c r="L1780" s="245"/>
      <c r="M1780" s="123"/>
      <c r="N1780" s="242" t="s">
        <v>43</v>
      </c>
      <c r="O1780" s="243"/>
      <c r="P1780" s="244" t="s">
        <v>44</v>
      </c>
      <c r="Q1780" s="245"/>
      <c r="R1780" s="123"/>
      <c r="S1780" s="242" t="s">
        <v>32</v>
      </c>
      <c r="T1780" s="243"/>
      <c r="U1780" s="244" t="s">
        <v>33</v>
      </c>
      <c r="V1780" s="245"/>
      <c r="W1780" s="123"/>
      <c r="X1780" s="242" t="s">
        <v>45</v>
      </c>
      <c r="Y1780" s="243"/>
      <c r="Z1780" s="244" t="s">
        <v>46</v>
      </c>
      <c r="AA1780" s="245"/>
      <c r="AB1780" s="127"/>
      <c r="AC1780" s="242" t="s">
        <v>62</v>
      </c>
      <c r="AD1780" s="243"/>
      <c r="AE1780" s="244" t="s">
        <v>3</v>
      </c>
      <c r="AF1780" s="245"/>
      <c r="AG1780" s="123"/>
      <c r="AH1780" s="242" t="s">
        <v>76</v>
      </c>
      <c r="AI1780" s="243"/>
      <c r="AJ1780" s="244" t="s">
        <v>77</v>
      </c>
      <c r="AK1780" s="245"/>
      <c r="AL1780" s="127"/>
      <c r="AM1780" s="242" t="s">
        <v>64</v>
      </c>
      <c r="AN1780" s="243"/>
      <c r="AO1780" s="244" t="s">
        <v>65</v>
      </c>
      <c r="AP1780" s="245"/>
      <c r="AQ1780" s="123"/>
      <c r="AR1780" s="242" t="s">
        <v>80</v>
      </c>
      <c r="AS1780" s="243"/>
      <c r="AT1780" s="244" t="s">
        <v>81</v>
      </c>
      <c r="AU1780" s="245"/>
      <c r="AV1780" s="127"/>
      <c r="AW1780" s="242" t="s">
        <v>68</v>
      </c>
      <c r="AX1780" s="243"/>
      <c r="AY1780" s="244" t="s">
        <v>69</v>
      </c>
      <c r="AZ1780" s="245"/>
      <c r="BA1780" s="123"/>
      <c r="BB1780" s="246" t="s">
        <v>84</v>
      </c>
      <c r="BC1780" s="247"/>
      <c r="BD1780" s="248" t="s">
        <v>85</v>
      </c>
      <c r="BE1780" s="249"/>
      <c r="BF1780" s="127"/>
      <c r="BG1780" s="242" t="s">
        <v>72</v>
      </c>
      <c r="BH1780" s="243"/>
      <c r="BI1780" s="244" t="s">
        <v>73</v>
      </c>
      <c r="BJ1780" s="245"/>
      <c r="BK1780" s="123"/>
      <c r="BL1780" s="242" t="s">
        <v>88</v>
      </c>
      <c r="BM1780" s="243"/>
      <c r="BN1780" s="244" t="s">
        <v>89</v>
      </c>
      <c r="BO1780" s="245"/>
      <c r="BP1780" s="123"/>
      <c r="BQ1780" s="19" t="s">
        <v>165</v>
      </c>
      <c r="BS1780" s="63" t="s">
        <v>120</v>
      </c>
      <c r="BT1780" s="4"/>
      <c r="BU1780" s="28"/>
      <c r="BV1780" s="28"/>
      <c r="BW1780" s="28"/>
      <c r="BX1780" s="28"/>
    </row>
    <row r="1781" spans="2:76" ht="18.649999999999999" customHeight="1" thickTop="1" thickBot="1">
      <c r="B1781" s="39">
        <v>5.0199999999999996</v>
      </c>
      <c r="D1781" s="25">
        <f t="shared" ref="D1781" si="17818">COS($F$8*$B1781)</f>
        <v>-9.6236210226720131E-2</v>
      </c>
      <c r="E1781" s="26">
        <v>0</v>
      </c>
      <c r="F1781" s="10">
        <v>0</v>
      </c>
      <c r="G1781" s="85">
        <f t="shared" ref="G1781" si="17819">$E$8*SIN($B1781*$F$8)</f>
        <v>2.9860755728163992</v>
      </c>
      <c r="I1781" s="21">
        <v>1</v>
      </c>
      <c r="J1781" s="24">
        <v>0</v>
      </c>
      <c r="K1781" s="22">
        <v>0</v>
      </c>
      <c r="L1781" s="23">
        <v>0</v>
      </c>
      <c r="N1781" s="21">
        <f t="shared" ref="N1781" si="17820">D1781*I1781+F1781*I1784-E1781*J1781-G1781*J1784</f>
        <v>-4.6328369411127115</v>
      </c>
      <c r="O1781" s="24">
        <f t="shared" ref="O1781" si="17821">(D1781*J1781+E1781*I1781+F1781*J1784+G1781*I1784)</f>
        <v>0</v>
      </c>
      <c r="P1781" s="22">
        <f t="shared" ref="P1781" si="17822">D1781*K1781+F1781*K1784-E1781*L1781-G1781*L1784</f>
        <v>0</v>
      </c>
      <c r="Q1781" s="23">
        <f t="shared" ref="Q1781" si="17823">(D1781*L1781+E1781*K1781+F1781*L1784+G1781*K1784)</f>
        <v>2.9860755728163992</v>
      </c>
      <c r="S1781" s="25">
        <f t="shared" ref="S1781" si="17824">COS($U$8*$B1781)</f>
        <v>-0.97318102482075908</v>
      </c>
      <c r="T1781" s="26">
        <v>0</v>
      </c>
      <c r="U1781" s="10">
        <v>0</v>
      </c>
      <c r="V1781" s="85">
        <f t="shared" ref="V1781" si="17825">$T$8*SIN($B1781*$U$8)</f>
        <v>0.69012189963756032</v>
      </c>
      <c r="X1781" s="21">
        <f t="shared" ref="X1781" si="17826">N1781*S1781+P1781*S1784-O1781*T1781-Q1781*T1784</f>
        <v>4.2796160969824983</v>
      </c>
      <c r="Y1781" s="24">
        <f t="shared" ref="Y1781" si="17827">(N1781*T1781+O1781*S1781+P1781*T1784+Q1781*S1784)</f>
        <v>0</v>
      </c>
      <c r="Z1781" s="22">
        <f t="shared" ref="Z1781" si="17828">N1781*U1781+P1781*U1784-O1781*V1781-Q1781*V1784</f>
        <v>0</v>
      </c>
      <c r="AA1781" s="23">
        <f t="shared" ref="AA1781" si="17829">(N1781*V1781+O1781*U1781+P1781*V1784+Q1781*U1784)</f>
        <v>-6.1032143166574677</v>
      </c>
      <c r="AB1781" s="8"/>
      <c r="AC1781" s="21">
        <v>1</v>
      </c>
      <c r="AD1781" s="24">
        <v>0</v>
      </c>
      <c r="AE1781" s="22">
        <v>0</v>
      </c>
      <c r="AF1781" s="23">
        <v>0</v>
      </c>
      <c r="AH1781" s="21">
        <f t="shared" ref="AH1781" si="17830">X1781*AC1781+Z1781*AC1784-Y1781*AD1781-AA1781*AD1784</f>
        <v>21.855071817241985</v>
      </c>
      <c r="AI1781" s="24">
        <f t="shared" ref="AI1781" si="17831">(X1781*AD1781+Y1781*AC1781+Z1781*AD1784+AA1781*AC1784)</f>
        <v>0</v>
      </c>
      <c r="AJ1781" s="22">
        <f t="shared" ref="AJ1781" si="17832">X1781*AE1781+Z1781*AE1784-Y1781*AF1781-AA1781*AF1784</f>
        <v>0</v>
      </c>
      <c r="AK1781" s="23">
        <f t="shared" ref="AK1781" si="17833">(X1781*AF1781+Y1781*AE1781+Z1781*AF1784+AA1781*AE1784)</f>
        <v>-6.1032143166574677</v>
      </c>
      <c r="AL1781" s="8"/>
      <c r="AM1781" s="25">
        <f t="shared" ref="AM1781" si="17834">COS($AO$8*$B1781)</f>
        <v>-0.97318102482075908</v>
      </c>
      <c r="AN1781" s="26">
        <v>0</v>
      </c>
      <c r="AO1781" s="10">
        <v>0</v>
      </c>
      <c r="AP1781" s="85">
        <f t="shared" ref="AP1781" si="17835">$AN$8*SIN($B1781*$AO$8)</f>
        <v>0.69012189963756032</v>
      </c>
      <c r="AR1781" s="21">
        <f t="shared" ref="AR1781" si="17836">AH1781*AM1781+AJ1781*AM1784-AI1781*AN1781-AK1781*AN1784</f>
        <v>-20.800945426622977</v>
      </c>
      <c r="AS1781" s="24">
        <f t="shared" ref="AS1781" si="17837">(AH1781*AN1781+AI1781*AM1781+AJ1781*AN1784+AK1781*AM1784)</f>
        <v>0</v>
      </c>
      <c r="AT1781" s="22">
        <f t="shared" ref="AT1781" si="17838">AH1781*AO1781+AJ1781*AO1784-AI1781*AP1781-AK1781*AP1784</f>
        <v>0</v>
      </c>
      <c r="AU1781" s="23">
        <f t="shared" ref="AU1781" si="17839">(AH1781*AP1781+AI1781*AO1781+AJ1781*AP1784+AK1781*AO1784)</f>
        <v>21.022196042615789</v>
      </c>
      <c r="AV1781" s="8"/>
      <c r="AW1781" s="21">
        <v>1</v>
      </c>
      <c r="AX1781" s="24">
        <v>0</v>
      </c>
      <c r="AY1781" s="22">
        <v>0</v>
      </c>
      <c r="AZ1781" s="23">
        <v>0</v>
      </c>
      <c r="BB1781" s="21">
        <f t="shared" ref="BB1781" si="17840">AR1781*AW1781+AT1781*AW1784-AS1781*AX1781-AU1781*AX1784</f>
        <v>-52.738954899641513</v>
      </c>
      <c r="BC1781" s="24">
        <f t="shared" ref="BC1781" si="17841">(AR1781*AX1781+AS1781*AW1781+AT1781*AX1784+AU1781*AW1784)</f>
        <v>0</v>
      </c>
      <c r="BD1781" s="22">
        <f t="shared" ref="BD1781" si="17842">AR1781*AY1781+AT1781*AY1784-AS1781*AZ1781-AU1781*AZ1784</f>
        <v>0</v>
      </c>
      <c r="BE1781" s="23">
        <f t="shared" ref="BE1781" si="17843">(AR1781*AZ1781+AS1781*AY1781+AT1781*AZ1784+AU1781*AY1784)</f>
        <v>21.022196042615789</v>
      </c>
      <c r="BF1781" s="8"/>
      <c r="BG1781" s="25">
        <f t="shared" ref="BG1781" si="17844">COS($BI$8*$B1781)</f>
        <v>-9.6289844141089306E-2</v>
      </c>
      <c r="BH1781" s="26">
        <v>0</v>
      </c>
      <c r="BI1781" s="10">
        <v>0</v>
      </c>
      <c r="BJ1781" s="85">
        <f t="shared" ref="BJ1781" si="17845">$BH$8*SIN($B1781*$BI$8)</f>
        <v>2.9860600116604425</v>
      </c>
      <c r="BL1781" s="21">
        <f t="shared" ref="BL1781" si="17846">BB1781*BG1781+BD1781*BG1784-BC1781*BH1781-BE1781*BH1784</f>
        <v>-1.8966119147875151</v>
      </c>
      <c r="BM1781" s="24">
        <f t="shared" ref="BM1781" si="17847">(BB1781*BH1781+BC1781*BG1781+BD1781*BH1784+BE1781*BG1784)</f>
        <v>0</v>
      </c>
      <c r="BN1781" s="22">
        <f t="shared" ref="BN1781" si="17848">BB1781*BI1781+BD1781*BI1784-BC1781*BJ1781-BE1781*BJ1784</f>
        <v>0</v>
      </c>
      <c r="BO1781" s="23">
        <f t="shared" ref="BO1781" si="17849">(BB1781*BJ1781+BC1781*BI1781+BD1781*BJ1784+BE1781*BI1784)</f>
        <v>-159.50590826302999</v>
      </c>
      <c r="BQ1781" s="27">
        <f t="shared" ref="BQ1781" si="17850">20*LOG((2*$BL$8)/(($BL$8*BL1781+BN1781+$BL$8*BL1784+BN1784)^2+($BL$8*BM1781+BO1781+$BL$8*BM1784+BO1784)^2)^0.5)</f>
        <v>-38.036506646758568</v>
      </c>
      <c r="BS1781" s="64">
        <f t="shared" ref="BS1781" si="17851">((BL1781^2+BM1781^2)/(BL1784^2+BM1784^2))^0.5</f>
        <v>116.2390147115958</v>
      </c>
      <c r="BT1781" s="4"/>
      <c r="BU1781" s="28"/>
      <c r="BV1781" s="28"/>
      <c r="BW1781" s="28"/>
      <c r="BX1781" s="28"/>
    </row>
    <row r="1782" spans="2:76" ht="18.649999999999999" customHeight="1" thickBot="1">
      <c r="D1782" s="25"/>
      <c r="E1782" s="10"/>
      <c r="F1782" s="10"/>
      <c r="G1782" s="31"/>
      <c r="I1782" s="29"/>
      <c r="L1782" s="30"/>
      <c r="N1782" s="29"/>
      <c r="Q1782" s="30"/>
      <c r="S1782" s="29"/>
      <c r="V1782" s="30"/>
      <c r="X1782" s="29"/>
      <c r="AA1782" s="30"/>
      <c r="AC1782" s="29"/>
      <c r="AF1782" s="30"/>
      <c r="AH1782" s="29"/>
      <c r="AK1782" s="30"/>
      <c r="AM1782" s="29"/>
      <c r="AP1782" s="30"/>
      <c r="AR1782" s="29"/>
      <c r="AU1782" s="30"/>
      <c r="AW1782" s="29"/>
      <c r="AZ1782" s="30"/>
      <c r="BB1782" s="29"/>
      <c r="BE1782" s="30"/>
      <c r="BG1782" s="29"/>
      <c r="BJ1782" s="30"/>
      <c r="BL1782" s="29"/>
      <c r="BO1782" s="30"/>
      <c r="BS1782" s="65"/>
      <c r="BT1782" s="65"/>
      <c r="BU1782" s="28"/>
      <c r="BV1782" s="28"/>
      <c r="BW1782" s="28"/>
      <c r="BX1782" s="28"/>
    </row>
    <row r="1783" spans="2:76" ht="18.649999999999999" customHeight="1" thickBot="1">
      <c r="D1783" s="254" t="s">
        <v>24</v>
      </c>
      <c r="E1783" s="255"/>
      <c r="F1783" s="256" t="s">
        <v>25</v>
      </c>
      <c r="G1783" s="257"/>
      <c r="H1783" s="123"/>
      <c r="I1783" s="242" t="s">
        <v>4</v>
      </c>
      <c r="J1783" s="243"/>
      <c r="K1783" s="244" t="s">
        <v>5</v>
      </c>
      <c r="L1783" s="245"/>
      <c r="M1783" s="123"/>
      <c r="N1783" s="242" t="s">
        <v>6</v>
      </c>
      <c r="O1783" s="243"/>
      <c r="P1783" s="244" t="s">
        <v>7</v>
      </c>
      <c r="Q1783" s="245"/>
      <c r="R1783" s="123"/>
      <c r="S1783" s="242" t="s">
        <v>34</v>
      </c>
      <c r="T1783" s="243"/>
      <c r="U1783" s="244" t="s">
        <v>35</v>
      </c>
      <c r="V1783" s="245"/>
      <c r="W1783" s="123"/>
      <c r="X1783" s="242" t="s">
        <v>47</v>
      </c>
      <c r="Y1783" s="243"/>
      <c r="Z1783" s="244" t="s">
        <v>48</v>
      </c>
      <c r="AA1783" s="245"/>
      <c r="AB1783" s="127"/>
      <c r="AC1783" s="242" t="s">
        <v>63</v>
      </c>
      <c r="AD1783" s="243"/>
      <c r="AE1783" s="244" t="s">
        <v>8</v>
      </c>
      <c r="AF1783" s="245"/>
      <c r="AG1783" s="123"/>
      <c r="AH1783" s="242" t="s">
        <v>78</v>
      </c>
      <c r="AI1783" s="243"/>
      <c r="AJ1783" s="244" t="s">
        <v>79</v>
      </c>
      <c r="AK1783" s="245"/>
      <c r="AL1783" s="127"/>
      <c r="AM1783" s="242" t="s">
        <v>67</v>
      </c>
      <c r="AN1783" s="243"/>
      <c r="AO1783" s="244" t="s">
        <v>66</v>
      </c>
      <c r="AP1783" s="245"/>
      <c r="AQ1783" s="123"/>
      <c r="AR1783" s="242" t="s">
        <v>83</v>
      </c>
      <c r="AS1783" s="243"/>
      <c r="AT1783" s="244" t="s">
        <v>82</v>
      </c>
      <c r="AU1783" s="245"/>
      <c r="AV1783" s="127"/>
      <c r="AW1783" s="242" t="s">
        <v>71</v>
      </c>
      <c r="AX1783" s="243"/>
      <c r="AY1783" s="244" t="s">
        <v>70</v>
      </c>
      <c r="AZ1783" s="245"/>
      <c r="BA1783" s="123"/>
      <c r="BB1783" s="124" t="s">
        <v>87</v>
      </c>
      <c r="BC1783" s="125"/>
      <c r="BD1783" s="122" t="s">
        <v>86</v>
      </c>
      <c r="BE1783" s="126"/>
      <c r="BF1783" s="127"/>
      <c r="BG1783" s="242" t="s">
        <v>74</v>
      </c>
      <c r="BH1783" s="243"/>
      <c r="BI1783" s="244" t="s">
        <v>75</v>
      </c>
      <c r="BJ1783" s="245"/>
      <c r="BK1783" s="123"/>
      <c r="BL1783" s="242" t="s">
        <v>91</v>
      </c>
      <c r="BM1783" s="243"/>
      <c r="BN1783" s="244" t="s">
        <v>90</v>
      </c>
      <c r="BO1783" s="245"/>
      <c r="BP1783" s="123"/>
      <c r="BQ1783" s="35" t="s">
        <v>166</v>
      </c>
      <c r="BS1783" s="66" t="s">
        <v>121</v>
      </c>
      <c r="BT1783" s="65"/>
      <c r="BU1783" s="28"/>
      <c r="BV1783" s="28"/>
      <c r="BW1783" s="28"/>
      <c r="BX1783" s="28"/>
    </row>
    <row r="1784" spans="2:76" ht="18.649999999999999" customHeight="1" thickTop="1" thickBot="1">
      <c r="D1784" s="15">
        <v>0</v>
      </c>
      <c r="E1784" s="145">
        <f t="shared" ref="E1784" si="17852">(1/$E$8)*SIN($B1781*$F$8)</f>
        <v>0.33178617475737771</v>
      </c>
      <c r="F1784" s="15">
        <f t="shared" ref="F1784" si="17853">COS($F$8*$B1781)</f>
        <v>-9.6236210226720131E-2</v>
      </c>
      <c r="G1784" s="37">
        <v>0</v>
      </c>
      <c r="I1784" s="21">
        <v>0</v>
      </c>
      <c r="J1784" s="24">
        <f t="shared" ref="J1784" si="17854">(TAN($K$8*$B1781))/$J$8</f>
        <v>1.519251814048086</v>
      </c>
      <c r="K1784" s="22">
        <v>1</v>
      </c>
      <c r="L1784" s="23">
        <v>0</v>
      </c>
      <c r="N1784" s="21">
        <f t="shared" ref="N1784" si="17855">D1784*I1781+F1784*I1784-E1784*J1781-G1784*J1784</f>
        <v>0</v>
      </c>
      <c r="O1784" s="24">
        <f t="shared" ref="O1784" si="17856">(D1784*J1781+E1784*I1781+F1784*J1784+G1784*I1784)</f>
        <v>0.18557913779332019</v>
      </c>
      <c r="P1784" s="22">
        <f t="shared" ref="P1784" si="17857">D1784*K1781+F1784*K1784-E1784*L1781-G1784*L1784</f>
        <v>-9.6236210226720131E-2</v>
      </c>
      <c r="Q1784" s="23">
        <f t="shared" ref="Q1784" si="17858">(D1784*L1781+E1784*K1781+F1784*L1784+G1784*K1784)</f>
        <v>0</v>
      </c>
      <c r="S1784" s="15">
        <v>0</v>
      </c>
      <c r="T1784" s="145">
        <f t="shared" ref="T1784" si="17859">(1/$T$8)*SIN($B1781*$U$8)</f>
        <v>7.6680211070840026E-2</v>
      </c>
      <c r="U1784" s="15">
        <f t="shared" ref="U1784" si="17860">COS($U$8*$B1781)</f>
        <v>-0.97318102482075908</v>
      </c>
      <c r="V1784" s="37">
        <v>0</v>
      </c>
      <c r="X1784" s="21">
        <f t="shared" ref="X1784" si="17861">N1784*S1781+P1784*S1784-O1784*T1781-Q1784*T1784</f>
        <v>0</v>
      </c>
      <c r="Y1784" s="24">
        <f t="shared" ref="Y1784" si="17862">(N1784*T1781+O1784*S1781+P1784*T1784+Q1784*S1784)</f>
        <v>-0.18798150841589883</v>
      </c>
      <c r="Z1784" s="22">
        <f t="shared" ref="Z1784" si="17863">N1784*U1781+P1784*U1784-O1784*V1781-Q1784*V1784</f>
        <v>-3.4416973413721186E-2</v>
      </c>
      <c r="AA1784" s="23">
        <f t="shared" ref="AA1784" si="17864">(N1784*V1781+O1784*U1781+P1784*V1784+Q1784*U1784)</f>
        <v>0</v>
      </c>
      <c r="AB1784" s="8"/>
      <c r="AC1784" s="21">
        <v>0</v>
      </c>
      <c r="AD1784" s="24">
        <f t="shared" ref="AD1784" si="17865">(TAN($AE$8*$B1781))/$AD$8</f>
        <v>2.8797048257490969</v>
      </c>
      <c r="AE1784" s="22">
        <v>1</v>
      </c>
      <c r="AF1784" s="23">
        <v>0</v>
      </c>
      <c r="AH1784" s="21">
        <f t="shared" ref="AH1784" si="17866">X1784*AC1781+Z1784*AC1784-Y1784*AD1781-AA1784*AD1784</f>
        <v>0</v>
      </c>
      <c r="AI1784" s="24">
        <f t="shared" ref="AI1784" si="17867">(X1784*AD1781+Y1784*AC1781+Z1784*AD1784+AA1784*AC1784)</f>
        <v>-0.28709223284307012</v>
      </c>
      <c r="AJ1784" s="22">
        <f t="shared" ref="AJ1784" si="17868">X1784*AE1781+Z1784*AE1784-Y1784*AF1781-AA1784*AF1784</f>
        <v>-3.4416973413721186E-2</v>
      </c>
      <c r="AK1784" s="23">
        <f t="shared" ref="AK1784" si="17869">(X1784*AF1781+Y1784*AE1781+Z1784*AF1784+AA1784*AE1784)</f>
        <v>0</v>
      </c>
      <c r="AL1784" s="8"/>
      <c r="AM1784" s="15">
        <v>0</v>
      </c>
      <c r="AN1784" s="85">
        <f t="shared" ref="AN1784" si="17870">(1/$AN$8)*SIN($B1781*$AO$8)</f>
        <v>7.6680211070840026E-2</v>
      </c>
      <c r="AO1784" s="25">
        <f t="shared" ref="AO1784" si="17871">COS($AO$8*$B1781)</f>
        <v>-0.97318102482075908</v>
      </c>
      <c r="AP1784" s="37">
        <v>0</v>
      </c>
      <c r="AR1784" s="21">
        <f t="shared" ref="AR1784" si="17872">AH1784*AM1781+AJ1784*AM1784-AI1784*AN1781-AK1784*AN1784</f>
        <v>0</v>
      </c>
      <c r="AS1784" s="24">
        <f t="shared" ref="AS1784" si="17873">(AH1784*AN1781+AI1784*AM1781+AJ1784*AN1784+AK1784*AM1784)</f>
        <v>0.27675361259051534</v>
      </c>
      <c r="AT1784" s="22">
        <f t="shared" ref="AT1784" si="17874">AH1784*AO1781+AJ1784*AO1784-AI1784*AP1781-AK1784*AP1784</f>
        <v>0.23162258255884233</v>
      </c>
      <c r="AU1784" s="23">
        <f t="shared" ref="AU1784" si="17875">(AH1784*AP1781+AI1784*AO1781+AJ1784*AP1784+AK1784*AO1784)</f>
        <v>0</v>
      </c>
      <c r="AV1784" s="8"/>
      <c r="AW1784" s="21">
        <v>0</v>
      </c>
      <c r="AX1784" s="24">
        <f t="shared" ref="AX1784" si="17876">(TAN($AY$8*$B1781))/$AX$8</f>
        <v>1.519251814048086</v>
      </c>
      <c r="AY1784" s="22">
        <v>1</v>
      </c>
      <c r="AZ1784" s="23">
        <v>0</v>
      </c>
      <c r="BB1784" s="21">
        <f t="shared" ref="BB1784" si="17877">AR1784*AW1781+AT1784*AW1784-AS1784*AX1781-AU1784*AX1784</f>
        <v>0</v>
      </c>
      <c r="BC1784" s="24">
        <f t="shared" ref="BC1784" si="17878">(AR1784*AX1781+AS1784*AW1781+AT1784*AX1784+AU1784*AW1784)</f>
        <v>0.62864664131753911</v>
      </c>
      <c r="BD1784" s="22">
        <f t="shared" ref="BD1784" si="17879">AR1784*AY1781+AT1784*AY1784-AS1784*AZ1781-AU1784*AZ1784</f>
        <v>0.23162258255884233</v>
      </c>
      <c r="BE1784" s="23">
        <f t="shared" ref="BE1784" si="17880">(AR1784*AZ1781+AS1784*AY1781+AT1784*AZ1784+AU1784*AY1784)</f>
        <v>0</v>
      </c>
      <c r="BF1784" s="8"/>
      <c r="BG1784" s="15">
        <v>0</v>
      </c>
      <c r="BH1784" s="85">
        <f t="shared" ref="BH1784" si="17881">(1/$BH$8)*SIN($B1781*$BI$8)</f>
        <v>0.33178444574004917</v>
      </c>
      <c r="BI1784" s="25">
        <f t="shared" ref="BI1784" si="17882">COS($BI$8*$B1781)</f>
        <v>-9.6289844141089306E-2</v>
      </c>
      <c r="BJ1784" s="37">
        <v>0</v>
      </c>
      <c r="BL1784" s="21">
        <f t="shared" ref="BL1784" si="17883">BB1784*BG1781+BD1784*BG1784-BC1784*BH1781-BE1784*BH1784</f>
        <v>0</v>
      </c>
      <c r="BM1784" s="24">
        <f t="shared" ref="BM1784" si="17884">(BB1784*BH1781+BC1784*BG1781+BD1784*BH1784+BE1784*BG1784)</f>
        <v>1.6316483062879167E-2</v>
      </c>
      <c r="BN1784" s="22">
        <f t="shared" ref="BN1784" si="17885">BB1784*BI1781+BD1784*BI1784-BC1784*BJ1781-BE1784*BJ1784</f>
        <v>-1.8994794994770963</v>
      </c>
      <c r="BO1784" s="23">
        <f t="shared" ref="BO1784" si="17886">(BB1784*BJ1781+BC1784*BI1781+BD1784*BJ1784+BE1784*BI1784)</f>
        <v>0</v>
      </c>
      <c r="BQ1784" s="38">
        <f t="shared" ref="BQ1784" si="17887">(180/PI())*ATAN(-1*(($BL$8*BM1781+BO1781+$BL$8*BM1784+BO1784)/($BL$8*BL1781+BN1781+$BL$8*BL1784+BN1784)))</f>
        <v>-88.636531975950533</v>
      </c>
      <c r="BS1784" s="67">
        <f t="shared" ref="BS1784" si="17888">20*LOG(((($BL$8*BL1781+BN1781-$BL$8*BL1784-BN1784)^2+($BL$8*BM1781+BO1781-$BL$8*BM1784-BO1784)^2)/(($BL$8*BL1781+BN1781+$BL$8*BL1784+BN1784)^2+($BL$8*BM1781+BO1781+$BL$8*BM1784+BO1784)^2))^0.5)</f>
        <v>-6.8260234560198467E-4</v>
      </c>
      <c r="BT1784" s="65"/>
      <c r="BU1784" s="28"/>
      <c r="BV1784" s="28"/>
      <c r="BW1784" s="28"/>
      <c r="BX1784" s="28"/>
    </row>
    <row r="1785" spans="2:76" ht="18.649999999999999" customHeight="1">
      <c r="BS1785" s="32"/>
    </row>
    <row r="1786" spans="2:76" ht="18.649999999999999" customHeight="1" thickBot="1">
      <c r="D1786" s="8"/>
      <c r="E1786" s="8" t="s">
        <v>93</v>
      </c>
      <c r="F1786" s="8"/>
      <c r="G1786" s="8"/>
      <c r="H1786" s="8"/>
      <c r="I1786" s="8"/>
      <c r="J1786" s="8" t="s">
        <v>94</v>
      </c>
      <c r="K1786" s="8"/>
      <c r="L1786" s="8"/>
      <c r="M1786" s="8"/>
      <c r="N1786" s="8"/>
      <c r="O1786" s="8" t="s">
        <v>95</v>
      </c>
      <c r="P1786" s="8"/>
      <c r="Q1786" s="8"/>
      <c r="R1786" s="8"/>
      <c r="S1786" s="8"/>
      <c r="T1786" s="8" t="s">
        <v>96</v>
      </c>
      <c r="U1786" s="8"/>
      <c r="V1786" s="8"/>
      <c r="W1786" s="8"/>
      <c r="X1786" s="8"/>
      <c r="Y1786" s="8" t="s">
        <v>97</v>
      </c>
      <c r="Z1786" s="8"/>
      <c r="AA1786" s="8"/>
      <c r="AB1786" s="8"/>
      <c r="AC1786" s="8"/>
      <c r="AD1786" s="8" t="s">
        <v>98</v>
      </c>
      <c r="AE1786" s="8"/>
      <c r="AF1786" s="8"/>
      <c r="AG1786" s="8"/>
      <c r="AH1786" s="8"/>
      <c r="AI1786" s="8" t="s">
        <v>99</v>
      </c>
      <c r="AJ1786" s="8"/>
      <c r="AK1786" s="8"/>
      <c r="AL1786" s="8"/>
      <c r="AM1786" s="8"/>
      <c r="AN1786" s="8" t="s">
        <v>96</v>
      </c>
      <c r="AO1786" s="8"/>
      <c r="AP1786" s="8"/>
      <c r="AQ1786" s="8"/>
      <c r="AR1786" s="8"/>
      <c r="AS1786" s="8" t="s">
        <v>100</v>
      </c>
      <c r="AT1786" s="8"/>
      <c r="AU1786" s="8"/>
      <c r="AV1786" s="8"/>
      <c r="AW1786" s="8"/>
      <c r="AX1786" s="8" t="s">
        <v>94</v>
      </c>
      <c r="AY1786" s="8"/>
      <c r="AZ1786" s="8"/>
      <c r="BA1786" s="8"/>
      <c r="BB1786" s="8"/>
      <c r="BC1786" s="8" t="s">
        <v>101</v>
      </c>
      <c r="BD1786" s="8"/>
      <c r="BE1786" s="8"/>
      <c r="BF1786" s="8"/>
      <c r="BG1786" s="8"/>
      <c r="BH1786" s="8" t="s">
        <v>96</v>
      </c>
      <c r="BI1786" s="8"/>
      <c r="BJ1786" s="8"/>
      <c r="BK1786" s="8"/>
      <c r="BL1786" s="8"/>
      <c r="BM1786" s="8" t="s">
        <v>102</v>
      </c>
      <c r="BN1786" s="8"/>
      <c r="BO1786" s="8"/>
      <c r="BP1786" s="8"/>
    </row>
    <row r="1787" spans="2:76" ht="18.649999999999999" customHeight="1" thickBot="1">
      <c r="B1787" s="16"/>
      <c r="D1787" s="250" t="s">
        <v>22</v>
      </c>
      <c r="E1787" s="251"/>
      <c r="F1787" s="252" t="s">
        <v>23</v>
      </c>
      <c r="G1787" s="253"/>
      <c r="H1787" s="123"/>
      <c r="I1787" s="242" t="s">
        <v>1</v>
      </c>
      <c r="J1787" s="243"/>
      <c r="K1787" s="244" t="s">
        <v>2</v>
      </c>
      <c r="L1787" s="245"/>
      <c r="M1787" s="123"/>
      <c r="N1787" s="242" t="s">
        <v>43</v>
      </c>
      <c r="O1787" s="243"/>
      <c r="P1787" s="244" t="s">
        <v>44</v>
      </c>
      <c r="Q1787" s="245"/>
      <c r="R1787" s="123"/>
      <c r="S1787" s="242" t="s">
        <v>32</v>
      </c>
      <c r="T1787" s="243"/>
      <c r="U1787" s="244" t="s">
        <v>33</v>
      </c>
      <c r="V1787" s="245"/>
      <c r="W1787" s="123"/>
      <c r="X1787" s="242" t="s">
        <v>45</v>
      </c>
      <c r="Y1787" s="243"/>
      <c r="Z1787" s="244" t="s">
        <v>46</v>
      </c>
      <c r="AA1787" s="245"/>
      <c r="AB1787" s="127"/>
      <c r="AC1787" s="242" t="s">
        <v>62</v>
      </c>
      <c r="AD1787" s="243"/>
      <c r="AE1787" s="244" t="s">
        <v>3</v>
      </c>
      <c r="AF1787" s="245"/>
      <c r="AG1787" s="123"/>
      <c r="AH1787" s="242" t="s">
        <v>76</v>
      </c>
      <c r="AI1787" s="243"/>
      <c r="AJ1787" s="244" t="s">
        <v>77</v>
      </c>
      <c r="AK1787" s="245"/>
      <c r="AL1787" s="127"/>
      <c r="AM1787" s="242" t="s">
        <v>64</v>
      </c>
      <c r="AN1787" s="243"/>
      <c r="AO1787" s="244" t="s">
        <v>65</v>
      </c>
      <c r="AP1787" s="245"/>
      <c r="AQ1787" s="123"/>
      <c r="AR1787" s="242" t="s">
        <v>80</v>
      </c>
      <c r="AS1787" s="243"/>
      <c r="AT1787" s="244" t="s">
        <v>81</v>
      </c>
      <c r="AU1787" s="245"/>
      <c r="AV1787" s="127"/>
      <c r="AW1787" s="242" t="s">
        <v>68</v>
      </c>
      <c r="AX1787" s="243"/>
      <c r="AY1787" s="244" t="s">
        <v>69</v>
      </c>
      <c r="AZ1787" s="245"/>
      <c r="BA1787" s="123"/>
      <c r="BB1787" s="246" t="s">
        <v>84</v>
      </c>
      <c r="BC1787" s="247"/>
      <c r="BD1787" s="248" t="s">
        <v>85</v>
      </c>
      <c r="BE1787" s="249"/>
      <c r="BF1787" s="127"/>
      <c r="BG1787" s="242" t="s">
        <v>72</v>
      </c>
      <c r="BH1787" s="243"/>
      <c r="BI1787" s="244" t="s">
        <v>73</v>
      </c>
      <c r="BJ1787" s="245"/>
      <c r="BK1787" s="123"/>
      <c r="BL1787" s="242" t="s">
        <v>88</v>
      </c>
      <c r="BM1787" s="243"/>
      <c r="BN1787" s="244" t="s">
        <v>89</v>
      </c>
      <c r="BO1787" s="245"/>
      <c r="BP1787" s="123"/>
      <c r="BQ1787" s="19" t="s">
        <v>165</v>
      </c>
      <c r="BS1787" s="63" t="s">
        <v>120</v>
      </c>
      <c r="BT1787" s="4"/>
      <c r="BU1787" s="28"/>
      <c r="BV1787" s="28"/>
      <c r="BW1787" s="28"/>
      <c r="BX1787" s="28"/>
    </row>
    <row r="1788" spans="2:76" ht="18.649999999999999" customHeight="1" thickTop="1" thickBot="1">
      <c r="B1788" s="39">
        <v>5.04</v>
      </c>
      <c r="D1788" s="25">
        <f t="shared" ref="D1788" si="17889">COS($F$8*$B1788)</f>
        <v>-0.10284536751182331</v>
      </c>
      <c r="E1788" s="26">
        <v>0</v>
      </c>
      <c r="F1788" s="10">
        <v>0</v>
      </c>
      <c r="G1788" s="85">
        <f t="shared" ref="G1788" si="17890">$E$8*SIN($B1788*$F$8)</f>
        <v>2.9840920685247334</v>
      </c>
      <c r="I1788" s="21">
        <v>1</v>
      </c>
      <c r="J1788" s="24">
        <v>0</v>
      </c>
      <c r="K1788" s="22">
        <v>0</v>
      </c>
      <c r="L1788" s="23">
        <v>0</v>
      </c>
      <c r="N1788" s="21">
        <f t="shared" ref="N1788" si="17891">D1788*I1788+F1788*I1791-E1788*J1788-G1788*J1791</f>
        <v>-4.7821290241511845</v>
      </c>
      <c r="O1788" s="24">
        <f t="shared" ref="O1788" si="17892">(D1788*J1788+E1788*I1788+F1788*J1791+G1788*I1791)</f>
        <v>0</v>
      </c>
      <c r="P1788" s="22">
        <f t="shared" ref="P1788" si="17893">D1788*K1788+F1788*K1791-E1788*L1788-G1788*L1791</f>
        <v>0</v>
      </c>
      <c r="Q1788" s="23">
        <f t="shared" ref="Q1788" si="17894">(D1788*L1788+E1788*K1788+F1788*L1791+G1788*K1791)</f>
        <v>2.9840920685247334</v>
      </c>
      <c r="S1788" s="25">
        <f t="shared" ref="S1788" si="17895">COS($U$8*$B1788)</f>
        <v>-0.97578210799542131</v>
      </c>
      <c r="T1788" s="26">
        <v>0</v>
      </c>
      <c r="U1788" s="10">
        <v>0</v>
      </c>
      <c r="V1788" s="85">
        <f t="shared" ref="V1788" si="17896">$T$8*SIN($B1788*$U$8)</f>
        <v>0.65623433272277665</v>
      </c>
      <c r="X1788" s="21">
        <f t="shared" ref="X1788" si="17897">N1788*S1788+P1788*S1791-O1788*T1788-Q1788*T1791</f>
        <v>4.4487310879621456</v>
      </c>
      <c r="Y1788" s="24">
        <f t="shared" ref="Y1788" si="17898">(N1788*T1788+O1788*S1788+P1788*T1791+Q1788*S1791)</f>
        <v>0</v>
      </c>
      <c r="Z1788" s="22">
        <f t="shared" ref="Z1788" si="17899">N1788*U1788+P1788*U1791-O1788*V1788-Q1788*V1791</f>
        <v>0</v>
      </c>
      <c r="AA1788" s="23">
        <f t="shared" ref="AA1788" si="17900">(N1788*V1788+O1788*U1788+P1788*V1791+Q1788*U1791)</f>
        <v>-6.050020898235557</v>
      </c>
      <c r="AB1788" s="8"/>
      <c r="AC1788" s="21">
        <v>1</v>
      </c>
      <c r="AD1788" s="24">
        <v>0</v>
      </c>
      <c r="AE1788" s="22">
        <v>0</v>
      </c>
      <c r="AF1788" s="23">
        <v>0</v>
      </c>
      <c r="AH1788" s="21">
        <f t="shared" ref="AH1788" si="17901">X1788*AC1788+Z1788*AC1791-Y1788*AD1788-AA1788*AD1791</f>
        <v>22.638618506650118</v>
      </c>
      <c r="AI1788" s="24">
        <f t="shared" ref="AI1788" si="17902">(X1788*AD1788+Y1788*AC1788+Z1788*AD1791+AA1788*AC1791)</f>
        <v>0</v>
      </c>
      <c r="AJ1788" s="22">
        <f t="shared" ref="AJ1788" si="17903">X1788*AE1788+Z1788*AE1791-Y1788*AF1788-AA1788*AF1791</f>
        <v>0</v>
      </c>
      <c r="AK1788" s="23">
        <f t="shared" ref="AK1788" si="17904">(X1788*AF1788+Y1788*AE1788+Z1788*AF1791+AA1788*AE1791)</f>
        <v>-6.050020898235557</v>
      </c>
      <c r="AL1788" s="8"/>
      <c r="AM1788" s="25">
        <f t="shared" ref="AM1788" si="17905">COS($AO$8*$B1788)</f>
        <v>-0.97578210799542131</v>
      </c>
      <c r="AN1788" s="26">
        <v>0</v>
      </c>
      <c r="AO1788" s="10">
        <v>0</v>
      </c>
      <c r="AP1788" s="85">
        <f t="shared" ref="AP1788" si="17906">$AN$8*SIN($B1788*$AO$8)</f>
        <v>0.65623433272277665</v>
      </c>
      <c r="AR1788" s="21">
        <f t="shared" ref="AR1788" si="17907">AH1788*AM1788+AJ1788*AM1791-AI1788*AN1788-AK1788*AN1791</f>
        <v>-21.649222063288491</v>
      </c>
      <c r="AS1788" s="24">
        <f t="shared" ref="AS1788" si="17908">(AH1788*AN1788+AI1788*AM1788+AJ1788*AN1791+AK1788*AM1791)</f>
        <v>0</v>
      </c>
      <c r="AT1788" s="22">
        <f t="shared" ref="AT1788" si="17909">AH1788*AO1788+AJ1788*AO1791-AI1788*AP1788-AK1788*AP1791</f>
        <v>0</v>
      </c>
      <c r="AU1788" s="23">
        <f t="shared" ref="AU1788" si="17910">(AH1788*AP1788+AI1788*AO1788+AJ1788*AP1791+AK1788*AO1791)</f>
        <v>20.759740854973689</v>
      </c>
      <c r="AV1788" s="8"/>
      <c r="AW1788" s="21">
        <v>1</v>
      </c>
      <c r="AX1788" s="24">
        <v>0</v>
      </c>
      <c r="AY1788" s="22">
        <v>0</v>
      </c>
      <c r="AZ1788" s="23">
        <v>0</v>
      </c>
      <c r="BB1788" s="21">
        <f t="shared" ref="BB1788" si="17911">AR1788*AW1788+AT1788*AW1791-AS1788*AX1788-AU1788*AX1791</f>
        <v>-54.20207695786651</v>
      </c>
      <c r="BC1788" s="24">
        <f t="shared" ref="BC1788" si="17912">(AR1788*AX1788+AS1788*AW1788+AT1788*AX1791+AU1788*AW1791)</f>
        <v>0</v>
      </c>
      <c r="BD1788" s="22">
        <f t="shared" ref="BD1788" si="17913">AR1788*AY1788+AT1788*AY1791-AS1788*AZ1788-AU1788*AZ1791</f>
        <v>0</v>
      </c>
      <c r="BE1788" s="23">
        <f t="shared" ref="BE1788" si="17914">(AR1788*AZ1788+AS1788*AY1788+AT1788*AZ1791+AU1788*AY1791)</f>
        <v>20.759740854973689</v>
      </c>
      <c r="BF1788" s="8"/>
      <c r="BG1788" s="25">
        <f t="shared" ref="BG1788" si="17915">COS($BI$8*$B1788)</f>
        <v>-0.10289917932847259</v>
      </c>
      <c r="BH1788" s="26">
        <v>0</v>
      </c>
      <c r="BI1788" s="10">
        <v>0</v>
      </c>
      <c r="BJ1788" s="85">
        <f t="shared" ref="BJ1788" si="17916">$BH$8*SIN($B1788*$BI$8)</f>
        <v>2.9840753727145937</v>
      </c>
      <c r="BL1788" s="21">
        <f t="shared" ref="BL1788" si="17917">BB1788*BG1788+BD1788*BG1791-BC1788*BH1788-BE1788*BH1791</f>
        <v>-1.3058320330550428</v>
      </c>
      <c r="BM1788" s="24">
        <f t="shared" ref="BM1788" si="17918">(BB1788*BH1788+BC1788*BG1788+BD1788*BH1791+BE1788*BG1791)</f>
        <v>0</v>
      </c>
      <c r="BN1788" s="22">
        <f t="shared" ref="BN1788" si="17919">BB1788*BI1788+BD1788*BI1791-BC1788*BJ1788-BE1788*BJ1791</f>
        <v>0</v>
      </c>
      <c r="BO1788" s="23">
        <f t="shared" ref="BO1788" si="17920">(BB1788*BJ1788+BC1788*BI1788+BD1788*BJ1791+BE1788*BI1791)</f>
        <v>-163.87924329699914</v>
      </c>
      <c r="BQ1788" s="27">
        <f t="shared" ref="BQ1788" si="17921">20*LOG((2*$BL$8)/(($BL$8*BL1788+BN1788+$BL$8*BL1791+BN1791)^2+($BL$8*BM1788+BO1788+$BL$8*BM1791+BO1791)^2)^0.5)</f>
        <v>-38.270755164263264</v>
      </c>
      <c r="BS1788" s="64">
        <f t="shared" ref="BS1788" si="17922">((BL1788^2+BM1788^2)/(BL1791^2+BM1791^2))^0.5</f>
        <v>301.80745974395865</v>
      </c>
      <c r="BT1788" s="4"/>
      <c r="BU1788" s="28"/>
      <c r="BV1788" s="28"/>
      <c r="BW1788" s="28"/>
      <c r="BX1788" s="28"/>
    </row>
    <row r="1789" spans="2:76" ht="18.649999999999999" customHeight="1" thickBot="1">
      <c r="D1789" s="25"/>
      <c r="E1789" s="10"/>
      <c r="F1789" s="10"/>
      <c r="G1789" s="31"/>
      <c r="I1789" s="29"/>
      <c r="L1789" s="30"/>
      <c r="N1789" s="29"/>
      <c r="Q1789" s="30"/>
      <c r="S1789" s="29"/>
      <c r="V1789" s="30"/>
      <c r="X1789" s="29"/>
      <c r="AA1789" s="30"/>
      <c r="AC1789" s="29"/>
      <c r="AF1789" s="30"/>
      <c r="AH1789" s="29"/>
      <c r="AK1789" s="30"/>
      <c r="AM1789" s="29"/>
      <c r="AP1789" s="30"/>
      <c r="AR1789" s="29"/>
      <c r="AU1789" s="30"/>
      <c r="AW1789" s="29"/>
      <c r="AZ1789" s="30"/>
      <c r="BB1789" s="29"/>
      <c r="BE1789" s="30"/>
      <c r="BG1789" s="29"/>
      <c r="BJ1789" s="30"/>
      <c r="BL1789" s="29"/>
      <c r="BO1789" s="30"/>
      <c r="BS1789" s="65"/>
      <c r="BT1789" s="65"/>
      <c r="BU1789" s="28"/>
      <c r="BV1789" s="28"/>
      <c r="BW1789" s="28"/>
      <c r="BX1789" s="28"/>
    </row>
    <row r="1790" spans="2:76" ht="18.649999999999999" customHeight="1" thickBot="1">
      <c r="D1790" s="254" t="s">
        <v>24</v>
      </c>
      <c r="E1790" s="255"/>
      <c r="F1790" s="256" t="s">
        <v>25</v>
      </c>
      <c r="G1790" s="257"/>
      <c r="H1790" s="123"/>
      <c r="I1790" s="242" t="s">
        <v>4</v>
      </c>
      <c r="J1790" s="243"/>
      <c r="K1790" s="244" t="s">
        <v>5</v>
      </c>
      <c r="L1790" s="245"/>
      <c r="M1790" s="123"/>
      <c r="N1790" s="242" t="s">
        <v>6</v>
      </c>
      <c r="O1790" s="243"/>
      <c r="P1790" s="244" t="s">
        <v>7</v>
      </c>
      <c r="Q1790" s="245"/>
      <c r="R1790" s="123"/>
      <c r="S1790" s="242" t="s">
        <v>34</v>
      </c>
      <c r="T1790" s="243"/>
      <c r="U1790" s="244" t="s">
        <v>35</v>
      </c>
      <c r="V1790" s="245"/>
      <c r="W1790" s="123"/>
      <c r="X1790" s="242" t="s">
        <v>47</v>
      </c>
      <c r="Y1790" s="243"/>
      <c r="Z1790" s="244" t="s">
        <v>48</v>
      </c>
      <c r="AA1790" s="245"/>
      <c r="AB1790" s="127"/>
      <c r="AC1790" s="242" t="s">
        <v>63</v>
      </c>
      <c r="AD1790" s="243"/>
      <c r="AE1790" s="244" t="s">
        <v>8</v>
      </c>
      <c r="AF1790" s="245"/>
      <c r="AG1790" s="123"/>
      <c r="AH1790" s="242" t="s">
        <v>78</v>
      </c>
      <c r="AI1790" s="243"/>
      <c r="AJ1790" s="244" t="s">
        <v>79</v>
      </c>
      <c r="AK1790" s="245"/>
      <c r="AL1790" s="127"/>
      <c r="AM1790" s="242" t="s">
        <v>67</v>
      </c>
      <c r="AN1790" s="243"/>
      <c r="AO1790" s="244" t="s">
        <v>66</v>
      </c>
      <c r="AP1790" s="245"/>
      <c r="AQ1790" s="123"/>
      <c r="AR1790" s="242" t="s">
        <v>83</v>
      </c>
      <c r="AS1790" s="243"/>
      <c r="AT1790" s="244" t="s">
        <v>82</v>
      </c>
      <c r="AU1790" s="245"/>
      <c r="AV1790" s="127"/>
      <c r="AW1790" s="242" t="s">
        <v>71</v>
      </c>
      <c r="AX1790" s="243"/>
      <c r="AY1790" s="244" t="s">
        <v>70</v>
      </c>
      <c r="AZ1790" s="245"/>
      <c r="BA1790" s="123"/>
      <c r="BB1790" s="124" t="s">
        <v>87</v>
      </c>
      <c r="BC1790" s="125"/>
      <c r="BD1790" s="122" t="s">
        <v>86</v>
      </c>
      <c r="BE1790" s="126"/>
      <c r="BF1790" s="127"/>
      <c r="BG1790" s="242" t="s">
        <v>74</v>
      </c>
      <c r="BH1790" s="243"/>
      <c r="BI1790" s="244" t="s">
        <v>75</v>
      </c>
      <c r="BJ1790" s="245"/>
      <c r="BK1790" s="123"/>
      <c r="BL1790" s="242" t="s">
        <v>91</v>
      </c>
      <c r="BM1790" s="243"/>
      <c r="BN1790" s="244" t="s">
        <v>90</v>
      </c>
      <c r="BO1790" s="245"/>
      <c r="BP1790" s="123"/>
      <c r="BQ1790" s="35" t="s">
        <v>166</v>
      </c>
      <c r="BS1790" s="66" t="s">
        <v>121</v>
      </c>
      <c r="BT1790" s="65"/>
      <c r="BU1790" s="28"/>
      <c r="BV1790" s="28"/>
      <c r="BW1790" s="28"/>
      <c r="BX1790" s="28"/>
    </row>
    <row r="1791" spans="2:76" ht="18.649999999999999" customHeight="1" thickTop="1" thickBot="1">
      <c r="D1791" s="15">
        <v>0</v>
      </c>
      <c r="E1791" s="145">
        <f t="shared" ref="E1791" si="17923">(1/$E$8)*SIN($B1788*$F$8)</f>
        <v>0.33156578539163706</v>
      </c>
      <c r="F1791" s="15">
        <f t="shared" ref="F1791" si="17924">COS($F$8*$B1788)</f>
        <v>-0.10284536751182331</v>
      </c>
      <c r="G1791" s="37">
        <v>0</v>
      </c>
      <c r="I1791" s="21">
        <v>0</v>
      </c>
      <c r="J1791" s="24">
        <f t="shared" ref="J1791" si="17925">(TAN($K$8*$B1788))/$J$8</f>
        <v>1.5680761682908435</v>
      </c>
      <c r="K1791" s="22">
        <v>1</v>
      </c>
      <c r="L1791" s="23">
        <v>0</v>
      </c>
      <c r="N1791" s="21">
        <f t="shared" ref="N1791" si="17926">D1791*I1788+F1791*I1791-E1791*J1788-G1791*J1791</f>
        <v>0</v>
      </c>
      <c r="O1791" s="24">
        <f t="shared" ref="O1791" si="17927">(D1791*J1788+E1791*I1788+F1791*J1791+G1791*I1791)</f>
        <v>0.17029641557723355</v>
      </c>
      <c r="P1791" s="22">
        <f t="shared" ref="P1791" si="17928">D1791*K1788+F1791*K1791-E1791*L1788-G1791*L1791</f>
        <v>-0.10284536751182331</v>
      </c>
      <c r="Q1791" s="23">
        <f t="shared" ref="Q1791" si="17929">(D1791*L1788+E1791*K1788+F1791*L1791+G1791*K1791)</f>
        <v>0</v>
      </c>
      <c r="S1791" s="15">
        <v>0</v>
      </c>
      <c r="T1791" s="145">
        <f t="shared" ref="T1791" si="17930">(1/$T$8)*SIN($B1788*$U$8)</f>
        <v>7.2914925858086288E-2</v>
      </c>
      <c r="U1791" s="15">
        <f t="shared" ref="U1791" si="17931">COS($U$8*$B1788)</f>
        <v>-0.97578210799542131</v>
      </c>
      <c r="V1791" s="37">
        <v>0</v>
      </c>
      <c r="X1791" s="21">
        <f t="shared" ref="X1791" si="17932">N1791*S1788+P1791*S1791-O1791*T1788-Q1791*T1791</f>
        <v>0</v>
      </c>
      <c r="Y1791" s="24">
        <f t="shared" ref="Y1791" si="17933">(N1791*T1788+O1791*S1788+P1791*T1791+Q1791*S1791)</f>
        <v>-0.17367115772298947</v>
      </c>
      <c r="Z1791" s="22">
        <f t="shared" ref="Z1791" si="17934">N1791*U1788+P1791*U1791-O1791*V1788-Q1791*V1791</f>
        <v>-1.1399685133155757E-2</v>
      </c>
      <c r="AA1791" s="23">
        <f t="shared" ref="AA1791" si="17935">(N1791*V1788+O1791*U1788+P1791*V1791+Q1791*U1791)</f>
        <v>0</v>
      </c>
      <c r="AB1791" s="8"/>
      <c r="AC1791" s="21">
        <v>0</v>
      </c>
      <c r="AD1791" s="24">
        <f t="shared" ref="AD1791" si="17936">(TAN($AE$8*$B1788))/$AD$8</f>
        <v>3.0065825762672849</v>
      </c>
      <c r="AE1791" s="22">
        <v>1</v>
      </c>
      <c r="AF1791" s="23">
        <v>0</v>
      </c>
      <c r="AH1791" s="21">
        <f t="shared" ref="AH1791" si="17937">X1791*AC1788+Z1791*AC1791-Y1791*AD1788-AA1791*AD1791</f>
        <v>0</v>
      </c>
      <c r="AI1791" s="24">
        <f t="shared" ref="AI1791" si="17938">(X1791*AD1788+Y1791*AC1788+Z1791*AD1791+AA1791*AC1791)</f>
        <v>-0.20794525241926876</v>
      </c>
      <c r="AJ1791" s="22">
        <f t="shared" ref="AJ1791" si="17939">X1791*AE1788+Z1791*AE1791-Y1791*AF1788-AA1791*AF1791</f>
        <v>-1.1399685133155757E-2</v>
      </c>
      <c r="AK1791" s="23">
        <f t="shared" ref="AK1791" si="17940">(X1791*AF1788+Y1791*AE1788+Z1791*AF1791+AA1791*AE1791)</f>
        <v>0</v>
      </c>
      <c r="AL1791" s="8"/>
      <c r="AM1791" s="15">
        <v>0</v>
      </c>
      <c r="AN1791" s="85">
        <f t="shared" ref="AN1791" si="17941">(1/$AN$8)*SIN($B1788*$AO$8)</f>
        <v>7.2914925858086288E-2</v>
      </c>
      <c r="AO1791" s="25">
        <f t="shared" ref="AO1791" si="17942">COS($AO$8*$B1788)</f>
        <v>-0.97578210799542131</v>
      </c>
      <c r="AP1791" s="37">
        <v>0</v>
      </c>
      <c r="AR1791" s="21">
        <f t="shared" ref="AR1791" si="17943">AH1791*AM1788+AJ1791*AM1791-AI1791*AN1788-AK1791*AN1791</f>
        <v>0</v>
      </c>
      <c r="AS1791" s="24">
        <f t="shared" ref="AS1791" si="17944">(AH1791*AN1788+AI1791*AM1788+AJ1791*AN1791+AK1791*AM1791)</f>
        <v>0.20207804955702449</v>
      </c>
      <c r="AT1791" s="22">
        <f t="shared" ref="AT1791" si="17945">AH1791*AO1788+AJ1791*AO1791-AI1791*AP1788-AK1791*AP1791</f>
        <v>0.14758442275394298</v>
      </c>
      <c r="AU1791" s="23">
        <f t="shared" ref="AU1791" si="17946">(AH1791*AP1788+AI1791*AO1788+AJ1791*AP1791+AK1791*AO1791)</f>
        <v>0</v>
      </c>
      <c r="AV1791" s="8"/>
      <c r="AW1791" s="21">
        <v>0</v>
      </c>
      <c r="AX1791" s="24">
        <f t="shared" ref="AX1791" si="17947">(TAN($AY$8*$B1788))/$AX$8</f>
        <v>1.5680761682908435</v>
      </c>
      <c r="AY1791" s="22">
        <v>1</v>
      </c>
      <c r="AZ1791" s="23">
        <v>0</v>
      </c>
      <c r="BB1791" s="21">
        <f t="shared" ref="BB1791" si="17948">AR1791*AW1788+AT1791*AW1791-AS1791*AX1788-AU1791*AX1791</f>
        <v>0</v>
      </c>
      <c r="BC1791" s="24">
        <f t="shared" ref="BC1791" si="17949">(AR1791*AX1788+AS1791*AW1788+AT1791*AX1791+AU1791*AW1791)</f>
        <v>0.43350166568844339</v>
      </c>
      <c r="BD1791" s="22">
        <f t="shared" ref="BD1791" si="17950">AR1791*AY1788+AT1791*AY1791-AS1791*AZ1788-AU1791*AZ1791</f>
        <v>0.14758442275394298</v>
      </c>
      <c r="BE1791" s="23">
        <f t="shared" ref="BE1791" si="17951">(AR1791*AZ1788+AS1791*AY1788+AT1791*AZ1791+AU1791*AY1791)</f>
        <v>0</v>
      </c>
      <c r="BF1791" s="8"/>
      <c r="BG1791" s="15">
        <v>0</v>
      </c>
      <c r="BH1791" s="85">
        <f t="shared" ref="BH1791" si="17952">(1/$BH$8)*SIN($B1788*$BI$8)</f>
        <v>0.33156393030162151</v>
      </c>
      <c r="BI1791" s="25">
        <f t="shared" ref="BI1791" si="17953">COS($BI$8*$B1788)</f>
        <v>-0.10289917932847259</v>
      </c>
      <c r="BJ1791" s="37">
        <v>0</v>
      </c>
      <c r="BL1791" s="21">
        <f t="shared" ref="BL1791" si="17954">BB1791*BG1788+BD1791*BG1791-BC1791*BH1788-BE1791*BH1791</f>
        <v>0</v>
      </c>
      <c r="BM1791" s="24">
        <f t="shared" ref="BM1791" si="17955">(BB1791*BH1788+BC1791*BG1788+BD1791*BH1791+BE1791*BG1791)</f>
        <v>4.3267056227266829E-3</v>
      </c>
      <c r="BN1791" s="22">
        <f t="shared" ref="BN1791" si="17956">BB1791*BI1788+BD1791*BI1791-BC1791*BJ1788-BE1791*BJ1791</f>
        <v>-1.3087879605946859</v>
      </c>
      <c r="BO1791" s="23">
        <f t="shared" ref="BO1791" si="17957">(BB1791*BJ1788+BC1791*BI1788+BD1791*BJ1791+BE1791*BI1791)</f>
        <v>0</v>
      </c>
      <c r="BQ1791" s="38">
        <f t="shared" ref="BQ1791" si="17958">(180/PI())*ATAN(-1*(($BL$8*BM1788+BO1788+$BL$8*BM1791+BO1791)/($BL$8*BL1788+BN1788+$BL$8*BL1791+BN1791)))</f>
        <v>-89.085924898897218</v>
      </c>
      <c r="BS1791" s="67">
        <f t="shared" ref="BS1791" si="17959">20*LOG(((($BL$8*BL1788+BN1788-$BL$8*BL1791-BN1791)^2+($BL$8*BM1788+BO1788-$BL$8*BM1791-BO1791)^2)/(($BL$8*BL1788+BN1788+$BL$8*BL1791+BN1791)^2+($BL$8*BM1788+BO1788+$BL$8*BM1791+BO1791)^2))^0.5)</f>
        <v>-6.4675699171787943E-4</v>
      </c>
      <c r="BT1791" s="65"/>
      <c r="BU1791" s="28"/>
      <c r="BV1791" s="28"/>
      <c r="BW1791" s="28"/>
      <c r="BX1791" s="28"/>
    </row>
    <row r="1792" spans="2:76" ht="18.649999999999999" customHeight="1">
      <c r="BS1792" s="32"/>
    </row>
    <row r="1793" spans="2:76" ht="18.649999999999999" customHeight="1" thickBot="1">
      <c r="D1793" s="8"/>
      <c r="E1793" s="8" t="s">
        <v>93</v>
      </c>
      <c r="F1793" s="8"/>
      <c r="G1793" s="8"/>
      <c r="H1793" s="8"/>
      <c r="I1793" s="8"/>
      <c r="J1793" s="8" t="s">
        <v>94</v>
      </c>
      <c r="K1793" s="8"/>
      <c r="L1793" s="8"/>
      <c r="M1793" s="8"/>
      <c r="N1793" s="8"/>
      <c r="O1793" s="8" t="s">
        <v>95</v>
      </c>
      <c r="P1793" s="8"/>
      <c r="Q1793" s="8"/>
      <c r="R1793" s="8"/>
      <c r="S1793" s="8"/>
      <c r="T1793" s="8" t="s">
        <v>96</v>
      </c>
      <c r="U1793" s="8"/>
      <c r="V1793" s="8"/>
      <c r="W1793" s="8"/>
      <c r="X1793" s="8"/>
      <c r="Y1793" s="8" t="s">
        <v>97</v>
      </c>
      <c r="Z1793" s="8"/>
      <c r="AA1793" s="8"/>
      <c r="AB1793" s="8"/>
      <c r="AC1793" s="8"/>
      <c r="AD1793" s="8" t="s">
        <v>98</v>
      </c>
      <c r="AE1793" s="8"/>
      <c r="AF1793" s="8"/>
      <c r="AG1793" s="8"/>
      <c r="AH1793" s="8"/>
      <c r="AI1793" s="8" t="s">
        <v>99</v>
      </c>
      <c r="AJ1793" s="8"/>
      <c r="AK1793" s="8"/>
      <c r="AL1793" s="8"/>
      <c r="AM1793" s="8"/>
      <c r="AN1793" s="8" t="s">
        <v>96</v>
      </c>
      <c r="AO1793" s="8"/>
      <c r="AP1793" s="8"/>
      <c r="AQ1793" s="8"/>
      <c r="AR1793" s="8"/>
      <c r="AS1793" s="8" t="s">
        <v>100</v>
      </c>
      <c r="AT1793" s="8"/>
      <c r="AU1793" s="8"/>
      <c r="AV1793" s="8"/>
      <c r="AW1793" s="8"/>
      <c r="AX1793" s="8" t="s">
        <v>94</v>
      </c>
      <c r="AY1793" s="8"/>
      <c r="AZ1793" s="8"/>
      <c r="BA1793" s="8"/>
      <c r="BB1793" s="8"/>
      <c r="BC1793" s="8" t="s">
        <v>101</v>
      </c>
      <c r="BD1793" s="8"/>
      <c r="BE1793" s="8"/>
      <c r="BF1793" s="8"/>
      <c r="BG1793" s="8"/>
      <c r="BH1793" s="8" t="s">
        <v>96</v>
      </c>
      <c r="BI1793" s="8"/>
      <c r="BJ1793" s="8"/>
      <c r="BK1793" s="8"/>
      <c r="BL1793" s="8"/>
      <c r="BM1793" s="8" t="s">
        <v>102</v>
      </c>
      <c r="BN1793" s="8"/>
      <c r="BO1793" s="8"/>
      <c r="BP1793" s="8"/>
    </row>
    <row r="1794" spans="2:76" ht="18.649999999999999" customHeight="1" thickBot="1">
      <c r="B1794" s="16"/>
      <c r="D1794" s="250" t="s">
        <v>22</v>
      </c>
      <c r="E1794" s="251"/>
      <c r="F1794" s="252" t="s">
        <v>23</v>
      </c>
      <c r="G1794" s="253"/>
      <c r="H1794" s="123"/>
      <c r="I1794" s="242" t="s">
        <v>1</v>
      </c>
      <c r="J1794" s="243"/>
      <c r="K1794" s="244" t="s">
        <v>2</v>
      </c>
      <c r="L1794" s="245"/>
      <c r="M1794" s="123"/>
      <c r="N1794" s="242" t="s">
        <v>43</v>
      </c>
      <c r="O1794" s="243"/>
      <c r="P1794" s="244" t="s">
        <v>44</v>
      </c>
      <c r="Q1794" s="245"/>
      <c r="R1794" s="123"/>
      <c r="S1794" s="242" t="s">
        <v>32</v>
      </c>
      <c r="T1794" s="243"/>
      <c r="U1794" s="244" t="s">
        <v>33</v>
      </c>
      <c r="V1794" s="245"/>
      <c r="W1794" s="123"/>
      <c r="X1794" s="242" t="s">
        <v>45</v>
      </c>
      <c r="Y1794" s="243"/>
      <c r="Z1794" s="244" t="s">
        <v>46</v>
      </c>
      <c r="AA1794" s="245"/>
      <c r="AB1794" s="127"/>
      <c r="AC1794" s="242" t="s">
        <v>62</v>
      </c>
      <c r="AD1794" s="243"/>
      <c r="AE1794" s="244" t="s">
        <v>3</v>
      </c>
      <c r="AF1794" s="245"/>
      <c r="AG1794" s="123"/>
      <c r="AH1794" s="242" t="s">
        <v>76</v>
      </c>
      <c r="AI1794" s="243"/>
      <c r="AJ1794" s="244" t="s">
        <v>77</v>
      </c>
      <c r="AK1794" s="245"/>
      <c r="AL1794" s="127"/>
      <c r="AM1794" s="242" t="s">
        <v>64</v>
      </c>
      <c r="AN1794" s="243"/>
      <c r="AO1794" s="244" t="s">
        <v>65</v>
      </c>
      <c r="AP1794" s="245"/>
      <c r="AQ1794" s="123"/>
      <c r="AR1794" s="242" t="s">
        <v>80</v>
      </c>
      <c r="AS1794" s="243"/>
      <c r="AT1794" s="244" t="s">
        <v>81</v>
      </c>
      <c r="AU1794" s="245"/>
      <c r="AV1794" s="127"/>
      <c r="AW1794" s="242" t="s">
        <v>68</v>
      </c>
      <c r="AX1794" s="243"/>
      <c r="AY1794" s="244" t="s">
        <v>69</v>
      </c>
      <c r="AZ1794" s="245"/>
      <c r="BA1794" s="123"/>
      <c r="BB1794" s="246" t="s">
        <v>84</v>
      </c>
      <c r="BC1794" s="247"/>
      <c r="BD1794" s="248" t="s">
        <v>85</v>
      </c>
      <c r="BE1794" s="249"/>
      <c r="BF1794" s="127"/>
      <c r="BG1794" s="242" t="s">
        <v>72</v>
      </c>
      <c r="BH1794" s="243"/>
      <c r="BI1794" s="244" t="s">
        <v>73</v>
      </c>
      <c r="BJ1794" s="245"/>
      <c r="BK1794" s="123"/>
      <c r="BL1794" s="242" t="s">
        <v>88</v>
      </c>
      <c r="BM1794" s="243"/>
      <c r="BN1794" s="244" t="s">
        <v>89</v>
      </c>
      <c r="BO1794" s="245"/>
      <c r="BP1794" s="123"/>
      <c r="BQ1794" s="19" t="s">
        <v>165</v>
      </c>
      <c r="BS1794" s="63" t="s">
        <v>120</v>
      </c>
      <c r="BT1794" s="4"/>
      <c r="BU1794" s="28"/>
      <c r="BV1794" s="28"/>
      <c r="BW1794" s="28"/>
      <c r="BX1794" s="28"/>
    </row>
    <row r="1795" spans="2:76" ht="18.649999999999999" customHeight="1" thickTop="1" thickBot="1">
      <c r="B1795" s="39">
        <v>5.0599999999999996</v>
      </c>
      <c r="D1795" s="25">
        <f t="shared" ref="D1795" si="17960">COS($F$8*$B1795)</f>
        <v>-0.10944998745438134</v>
      </c>
      <c r="E1795" s="26">
        <v>0</v>
      </c>
      <c r="F1795" s="10">
        <v>0</v>
      </c>
      <c r="G1795" s="85">
        <f t="shared" ref="G1795" si="17961">$E$8*SIN($B1795*$F$8)</f>
        <v>2.9819769117510155</v>
      </c>
      <c r="I1795" s="21">
        <v>1</v>
      </c>
      <c r="J1795" s="24">
        <v>0</v>
      </c>
      <c r="K1795" s="22">
        <v>0</v>
      </c>
      <c r="L1795" s="23">
        <v>0</v>
      </c>
      <c r="N1795" s="21">
        <f t="shared" ref="N1795" si="17962">D1795*I1795+F1795*I1798-E1795*J1795-G1795*J1798</f>
        <v>-4.936138969441485</v>
      </c>
      <c r="O1795" s="24">
        <f t="shared" ref="O1795" si="17963">(D1795*J1795+E1795*I1795+F1795*J1798+G1795*I1798)</f>
        <v>0</v>
      </c>
      <c r="P1795" s="22">
        <f t="shared" ref="P1795" si="17964">D1795*K1795+F1795*K1798-E1795*L1795-G1795*L1798</f>
        <v>0</v>
      </c>
      <c r="Q1795" s="23">
        <f t="shared" ref="Q1795" si="17965">(D1795*L1795+E1795*K1795+F1795*L1798+G1795*K1798)</f>
        <v>2.9819769117510155</v>
      </c>
      <c r="S1795" s="25">
        <f t="shared" ref="S1795" si="17966">COS($U$8*$B1795)</f>
        <v>-0.97825208314592327</v>
      </c>
      <c r="T1795" s="26">
        <v>0</v>
      </c>
      <c r="U1795" s="10">
        <v>0</v>
      </c>
      <c r="V1795" s="85">
        <f t="shared" ref="V1795" si="17967">$T$8*SIN($B1795*$U$8)</f>
        <v>0.62225859285827079</v>
      </c>
      <c r="X1795" s="21">
        <f t="shared" ref="X1795" si="17968">N1795*S1795+P1795*S1798-O1795*T1795-Q1795*T1798</f>
        <v>4.6226148121047883</v>
      </c>
      <c r="Y1795" s="24">
        <f t="shared" ref="Y1795" si="17969">(N1795*T1795+O1795*S1795+P1795*T1798+Q1795*S1798)</f>
        <v>0</v>
      </c>
      <c r="Z1795" s="22">
        <f t="shared" ref="Z1795" si="17970">N1795*U1795+P1795*U1798-O1795*V1795-Q1795*V1798</f>
        <v>0</v>
      </c>
      <c r="AA1795" s="23">
        <f t="shared" ref="AA1795" si="17971">(N1795*V1795+O1795*U1795+P1795*V1798+Q1795*U1798)</f>
        <v>-5.9886800150910116</v>
      </c>
      <c r="AB1795" s="8"/>
      <c r="AC1795" s="21">
        <v>1</v>
      </c>
      <c r="AD1795" s="24">
        <v>0</v>
      </c>
      <c r="AE1795" s="22">
        <v>0</v>
      </c>
      <c r="AF1795" s="23">
        <v>0</v>
      </c>
      <c r="AH1795" s="21">
        <f t="shared" ref="AH1795" si="17972">X1795*AC1795+Z1795*AC1798-Y1795*AD1795-AA1795*AD1798</f>
        <v>23.444092829317491</v>
      </c>
      <c r="AI1795" s="24">
        <f t="shared" ref="AI1795" si="17973">(X1795*AD1795+Y1795*AC1795+Z1795*AD1798+AA1795*AC1798)</f>
        <v>0</v>
      </c>
      <c r="AJ1795" s="22">
        <f t="shared" ref="AJ1795" si="17974">X1795*AE1795+Z1795*AE1798-Y1795*AF1795-AA1795*AF1798</f>
        <v>0</v>
      </c>
      <c r="AK1795" s="23">
        <f t="shared" ref="AK1795" si="17975">(X1795*AF1795+Y1795*AE1795+Z1795*AF1798+AA1795*AE1798)</f>
        <v>-5.9886800150910116</v>
      </c>
      <c r="AL1795" s="8"/>
      <c r="AM1795" s="25">
        <f t="shared" ref="AM1795" si="17976">COS($AO$8*$B1795)</f>
        <v>-0.97825208314592327</v>
      </c>
      <c r="AN1795" s="26">
        <v>0</v>
      </c>
      <c r="AO1795" s="10">
        <v>0</v>
      </c>
      <c r="AP1795" s="85">
        <f t="shared" ref="AP1795" si="17977">$AN$8*SIN($B1795*$AO$8)</f>
        <v>0.62225859285827079</v>
      </c>
      <c r="AR1795" s="21">
        <f t="shared" ref="AR1795" si="17978">AH1795*AM1795+AJ1795*AM1798-AI1795*AN1795-AK1795*AN1798</f>
        <v>-22.520176247827465</v>
      </c>
      <c r="AS1795" s="24">
        <f t="shared" ref="AS1795" si="17979">(AH1795*AN1795+AI1795*AM1795+AJ1795*AN1798+AK1795*AM1798)</f>
        <v>0</v>
      </c>
      <c r="AT1795" s="22">
        <f t="shared" ref="AT1795" si="17980">AH1795*AO1795+AJ1795*AO1798-AI1795*AP1795-AK1795*AP1798</f>
        <v>0</v>
      </c>
      <c r="AU1795" s="23">
        <f t="shared" ref="AU1795" si="17981">(AH1795*AP1795+AI1795*AO1795+AJ1795*AP1798+AK1795*AO1798)</f>
        <v>20.446726914866918</v>
      </c>
      <c r="AV1795" s="8"/>
      <c r="AW1795" s="21">
        <v>1</v>
      </c>
      <c r="AX1795" s="24">
        <v>0</v>
      </c>
      <c r="AY1795" s="22">
        <v>0</v>
      </c>
      <c r="AZ1795" s="23">
        <v>0</v>
      </c>
      <c r="BB1795" s="21">
        <f t="shared" ref="BB1795" si="17982">AR1795*AW1795+AT1795*AW1798-AS1795*AX1795-AU1795*AX1798</f>
        <v>-55.615667741668908</v>
      </c>
      <c r="BC1795" s="24">
        <f t="shared" ref="BC1795" si="17983">(AR1795*AX1795+AS1795*AW1795+AT1795*AX1798+AU1795*AW1798)</f>
        <v>0</v>
      </c>
      <c r="BD1795" s="22">
        <f t="shared" ref="BD1795" si="17984">AR1795*AY1795+AT1795*AY1798-AS1795*AZ1795-AU1795*AZ1798</f>
        <v>0</v>
      </c>
      <c r="BE1795" s="23">
        <f t="shared" ref="BE1795" si="17985">(AR1795*AZ1795+AS1795*AY1795+AT1795*AZ1798+AU1795*AY1798)</f>
        <v>20.446726914866918</v>
      </c>
      <c r="BF1795" s="8"/>
      <c r="BG1795" s="25">
        <f t="shared" ref="BG1795" si="17986">COS($BI$8*$B1795)</f>
        <v>-0.10950397450577989</v>
      </c>
      <c r="BH1795" s="26">
        <v>0</v>
      </c>
      <c r="BI1795" s="10">
        <v>0</v>
      </c>
      <c r="BJ1795" s="85">
        <f t="shared" ref="BJ1795" si="17987">$BH$8*SIN($B1795*$BI$8)</f>
        <v>2.9819590735130719</v>
      </c>
      <c r="BL1795" s="21">
        <f t="shared" ref="BL1795" si="17988">BB1795*BG1795+BD1795*BG1798-BC1795*BH1795-BE1795*BH1798</f>
        <v>-0.68445254276451273</v>
      </c>
      <c r="BM1795" s="24">
        <f t="shared" ref="BM1795" si="17989">(BB1795*BH1795+BC1795*BG1795+BD1795*BH1798+BE1795*BG1798)</f>
        <v>0</v>
      </c>
      <c r="BN1795" s="22">
        <f t="shared" ref="BN1795" si="17990">BB1795*BI1795+BD1795*BI1798-BC1795*BJ1795-BE1795*BJ1798</f>
        <v>0</v>
      </c>
      <c r="BO1795" s="23">
        <f t="shared" ref="BO1795" si="17991">(BB1795*BJ1795+BC1795*BI1795+BD1795*BJ1798+BE1795*BI1798)</f>
        <v>-168.08264291457007</v>
      </c>
      <c r="BQ1795" s="27">
        <f t="shared" ref="BQ1795" si="17992">20*LOG((2*$BL$8)/(($BL$8*BL1795+BN1795+$BL$8*BL1798+BN1798)^2+($BL$8*BM1795+BO1795+$BL$8*BM1798+BO1798)^2)^0.5)</f>
        <v>-38.490309548035356</v>
      </c>
      <c r="BS1795" s="64">
        <f t="shared" ref="BS1795" si="17993">((BL1795^2+BM1795^2)/(BL1798^2+BM1798^2))^0.5</f>
        <v>217.29394267415839</v>
      </c>
      <c r="BT1795" s="4"/>
      <c r="BU1795" s="28"/>
      <c r="BV1795" s="28"/>
      <c r="BW1795" s="28"/>
      <c r="BX1795" s="28"/>
    </row>
    <row r="1796" spans="2:76" ht="18.649999999999999" customHeight="1" thickBot="1">
      <c r="D1796" s="25"/>
      <c r="E1796" s="10"/>
      <c r="F1796" s="10"/>
      <c r="G1796" s="31"/>
      <c r="I1796" s="29"/>
      <c r="L1796" s="30"/>
      <c r="N1796" s="29"/>
      <c r="Q1796" s="30"/>
      <c r="S1796" s="29"/>
      <c r="V1796" s="30"/>
      <c r="X1796" s="29"/>
      <c r="AA1796" s="30"/>
      <c r="AC1796" s="29"/>
      <c r="AF1796" s="30"/>
      <c r="AH1796" s="29"/>
      <c r="AK1796" s="30"/>
      <c r="AM1796" s="29"/>
      <c r="AP1796" s="30"/>
      <c r="AR1796" s="29"/>
      <c r="AU1796" s="30"/>
      <c r="AW1796" s="29"/>
      <c r="AZ1796" s="30"/>
      <c r="BB1796" s="29"/>
      <c r="BE1796" s="30"/>
      <c r="BG1796" s="29"/>
      <c r="BJ1796" s="30"/>
      <c r="BL1796" s="29"/>
      <c r="BO1796" s="30"/>
      <c r="BS1796" s="65"/>
      <c r="BT1796" s="65"/>
      <c r="BU1796" s="28"/>
      <c r="BV1796" s="28"/>
      <c r="BW1796" s="28"/>
      <c r="BX1796" s="28"/>
    </row>
    <row r="1797" spans="2:76" ht="18.649999999999999" customHeight="1" thickBot="1">
      <c r="D1797" s="254" t="s">
        <v>24</v>
      </c>
      <c r="E1797" s="255"/>
      <c r="F1797" s="256" t="s">
        <v>25</v>
      </c>
      <c r="G1797" s="257"/>
      <c r="H1797" s="123"/>
      <c r="I1797" s="242" t="s">
        <v>4</v>
      </c>
      <c r="J1797" s="243"/>
      <c r="K1797" s="244" t="s">
        <v>5</v>
      </c>
      <c r="L1797" s="245"/>
      <c r="M1797" s="123"/>
      <c r="N1797" s="242" t="s">
        <v>6</v>
      </c>
      <c r="O1797" s="243"/>
      <c r="P1797" s="244" t="s">
        <v>7</v>
      </c>
      <c r="Q1797" s="245"/>
      <c r="R1797" s="123"/>
      <c r="S1797" s="242" t="s">
        <v>34</v>
      </c>
      <c r="T1797" s="243"/>
      <c r="U1797" s="244" t="s">
        <v>35</v>
      </c>
      <c r="V1797" s="245"/>
      <c r="W1797" s="123"/>
      <c r="X1797" s="242" t="s">
        <v>47</v>
      </c>
      <c r="Y1797" s="243"/>
      <c r="Z1797" s="244" t="s">
        <v>48</v>
      </c>
      <c r="AA1797" s="245"/>
      <c r="AB1797" s="127"/>
      <c r="AC1797" s="242" t="s">
        <v>63</v>
      </c>
      <c r="AD1797" s="243"/>
      <c r="AE1797" s="244" t="s">
        <v>8</v>
      </c>
      <c r="AF1797" s="245"/>
      <c r="AG1797" s="123"/>
      <c r="AH1797" s="242" t="s">
        <v>78</v>
      </c>
      <c r="AI1797" s="243"/>
      <c r="AJ1797" s="244" t="s">
        <v>79</v>
      </c>
      <c r="AK1797" s="245"/>
      <c r="AL1797" s="127"/>
      <c r="AM1797" s="242" t="s">
        <v>67</v>
      </c>
      <c r="AN1797" s="243"/>
      <c r="AO1797" s="244" t="s">
        <v>66</v>
      </c>
      <c r="AP1797" s="245"/>
      <c r="AQ1797" s="123"/>
      <c r="AR1797" s="242" t="s">
        <v>83</v>
      </c>
      <c r="AS1797" s="243"/>
      <c r="AT1797" s="244" t="s">
        <v>82</v>
      </c>
      <c r="AU1797" s="245"/>
      <c r="AV1797" s="127"/>
      <c r="AW1797" s="242" t="s">
        <v>71</v>
      </c>
      <c r="AX1797" s="243"/>
      <c r="AY1797" s="244" t="s">
        <v>70</v>
      </c>
      <c r="AZ1797" s="245"/>
      <c r="BA1797" s="123"/>
      <c r="BB1797" s="124" t="s">
        <v>87</v>
      </c>
      <c r="BC1797" s="125"/>
      <c r="BD1797" s="122" t="s">
        <v>86</v>
      </c>
      <c r="BE1797" s="126"/>
      <c r="BF1797" s="127"/>
      <c r="BG1797" s="242" t="s">
        <v>74</v>
      </c>
      <c r="BH1797" s="243"/>
      <c r="BI1797" s="244" t="s">
        <v>75</v>
      </c>
      <c r="BJ1797" s="245"/>
      <c r="BK1797" s="123"/>
      <c r="BL1797" s="242" t="s">
        <v>91</v>
      </c>
      <c r="BM1797" s="243"/>
      <c r="BN1797" s="244" t="s">
        <v>90</v>
      </c>
      <c r="BO1797" s="245"/>
      <c r="BP1797" s="123"/>
      <c r="BQ1797" s="35" t="s">
        <v>166</v>
      </c>
      <c r="BS1797" s="66" t="s">
        <v>121</v>
      </c>
      <c r="BT1797" s="65"/>
      <c r="BU1797" s="28"/>
      <c r="BV1797" s="28"/>
      <c r="BW1797" s="28"/>
      <c r="BX1797" s="28"/>
    </row>
    <row r="1798" spans="2:76" ht="18.649999999999999" customHeight="1" thickTop="1" thickBot="1">
      <c r="D1798" s="15">
        <v>0</v>
      </c>
      <c r="E1798" s="145">
        <f t="shared" ref="E1798" si="17994">(1/$E$8)*SIN($B1795*$F$8)</f>
        <v>0.33133076797233502</v>
      </c>
      <c r="F1798" s="15">
        <f t="shared" ref="F1798" si="17995">COS($F$8*$B1795)</f>
        <v>-0.10944998745438134</v>
      </c>
      <c r="G1798" s="37">
        <v>0</v>
      </c>
      <c r="I1798" s="21">
        <v>0</v>
      </c>
      <c r="J1798" s="24">
        <f t="shared" ref="J1798" si="17996">(TAN($K$8*$B1795))/$J$8</f>
        <v>1.6186205074112643</v>
      </c>
      <c r="K1798" s="22">
        <v>1</v>
      </c>
      <c r="L1798" s="23">
        <v>0</v>
      </c>
      <c r="N1798" s="21">
        <f t="shared" ref="N1798" si="17997">D1798*I1795+F1798*I1798-E1798*J1795-G1798*J1798</f>
        <v>0</v>
      </c>
      <c r="O1798" s="24">
        <f t="shared" ref="O1798" si="17998">(D1798*J1795+E1798*I1795+F1798*J1798+G1798*I1798)</f>
        <v>0.15417277374276778</v>
      </c>
      <c r="P1798" s="22">
        <f t="shared" ref="P1798" si="17999">D1798*K1795+F1798*K1798-E1798*L1795-G1798*L1798</f>
        <v>-0.10944998745438134</v>
      </c>
      <c r="Q1798" s="23">
        <f t="shared" ref="Q1798" si="18000">(D1798*L1795+E1798*K1795+F1798*L1798+G1798*K1798)</f>
        <v>0</v>
      </c>
      <c r="S1798" s="15">
        <v>0</v>
      </c>
      <c r="T1798" s="145">
        <f t="shared" ref="T1798" si="18001">(1/$T$8)*SIN($B1795*$U$8)</f>
        <v>6.9139843650918964E-2</v>
      </c>
      <c r="U1798" s="15">
        <f t="shared" ref="U1798" si="18002">COS($U$8*$B1795)</f>
        <v>-0.97825208314592327</v>
      </c>
      <c r="V1798" s="37">
        <v>0</v>
      </c>
      <c r="X1798" s="21">
        <f t="shared" ref="X1798" si="18003">N1798*S1795+P1798*S1798-O1798*T1795-Q1798*T1798</f>
        <v>0</v>
      </c>
      <c r="Y1798" s="24">
        <f t="shared" ref="Y1798" si="18004">(N1798*T1795+O1798*S1795+P1798*T1798+Q1798*S1798)</f>
        <v>-0.15838719209843863</v>
      </c>
      <c r="Z1798" s="22">
        <f t="shared" ref="Z1798" si="18005">N1798*U1795+P1798*U1798-O1798*V1795-Q1798*V1798</f>
        <v>1.1134344981312466E-2</v>
      </c>
      <c r="AA1798" s="23">
        <f t="shared" ref="AA1798" si="18006">(N1798*V1795+O1798*U1795+P1798*V1798+Q1798*U1798)</f>
        <v>0</v>
      </c>
      <c r="AB1798" s="8"/>
      <c r="AC1798" s="21">
        <v>0</v>
      </c>
      <c r="AD1798" s="24">
        <f t="shared" ref="AD1798" si="18007">(TAN($AE$8*$B1795))/$AD$8</f>
        <v>3.1428424911306045</v>
      </c>
      <c r="AE1798" s="22">
        <v>1</v>
      </c>
      <c r="AF1798" s="23">
        <v>0</v>
      </c>
      <c r="AH1798" s="21">
        <f t="shared" ref="AH1798" si="18008">X1798*AC1795+Z1798*AC1798-Y1798*AD1795-AA1798*AD1798</f>
        <v>0</v>
      </c>
      <c r="AI1798" s="24">
        <f t="shared" ref="AI1798" si="18009">(X1798*AD1795+Y1798*AC1795+Z1798*AD1798+AA1798*AC1798)</f>
        <v>-0.12339369958026301</v>
      </c>
      <c r="AJ1798" s="22">
        <f t="shared" ref="AJ1798" si="18010">X1798*AE1795+Z1798*AE1798-Y1798*AF1795-AA1798*AF1798</f>
        <v>1.1134344981312466E-2</v>
      </c>
      <c r="AK1798" s="23">
        <f t="shared" ref="AK1798" si="18011">(X1798*AF1795+Y1798*AE1795+Z1798*AF1798+AA1798*AE1798)</f>
        <v>0</v>
      </c>
      <c r="AL1798" s="8"/>
      <c r="AM1798" s="15">
        <v>0</v>
      </c>
      <c r="AN1798" s="85">
        <f t="shared" ref="AN1798" si="18012">(1/$AN$8)*SIN($B1795*$AO$8)</f>
        <v>6.9139843650918964E-2</v>
      </c>
      <c r="AO1798" s="25">
        <f t="shared" ref="AO1798" si="18013">COS($AO$8*$B1795)</f>
        <v>-0.97825208314592327</v>
      </c>
      <c r="AP1798" s="37">
        <v>0</v>
      </c>
      <c r="AR1798" s="21">
        <f t="shared" ref="AR1798" si="18014">AH1798*AM1795+AJ1798*AM1798-AI1798*AN1795-AK1798*AN1798</f>
        <v>0</v>
      </c>
      <c r="AS1798" s="24">
        <f t="shared" ref="AS1798" si="18015">(AH1798*AN1795+AI1798*AM1795+AJ1798*AN1798+AK1798*AM1798)</f>
        <v>0.12147997053263787</v>
      </c>
      <c r="AT1798" s="22">
        <f t="shared" ref="AT1798" si="18016">AH1798*AO1795+AJ1798*AO1798-AI1798*AP1795-AK1798*AP1798</f>
        <v>6.5890593695956373E-2</v>
      </c>
      <c r="AU1798" s="23">
        <f t="shared" ref="AU1798" si="18017">(AH1798*AP1795+AI1798*AO1795+AJ1798*AP1798+AK1798*AO1798)</f>
        <v>0</v>
      </c>
      <c r="AV1798" s="8"/>
      <c r="AW1798" s="21">
        <v>0</v>
      </c>
      <c r="AX1798" s="24">
        <f t="shared" ref="AX1798" si="18018">(TAN($AY$8*$B1795))/$AX$8</f>
        <v>1.6186205074112643</v>
      </c>
      <c r="AY1798" s="22">
        <v>1</v>
      </c>
      <c r="AZ1798" s="23">
        <v>0</v>
      </c>
      <c r="BB1798" s="21">
        <f t="shared" ref="BB1798" si="18019">AR1798*AW1795+AT1798*AW1798-AS1798*AX1795-AU1798*AX1798</f>
        <v>0</v>
      </c>
      <c r="BC1798" s="24">
        <f t="shared" ref="BC1798" si="18020">(AR1798*AX1795+AS1798*AW1795+AT1798*AX1798+AU1798*AW1798)</f>
        <v>0.22813183673441623</v>
      </c>
      <c r="BD1798" s="22">
        <f t="shared" ref="BD1798" si="18021">AR1798*AY1795+AT1798*AY1798-AS1798*AZ1795-AU1798*AZ1798</f>
        <v>6.5890593695956373E-2</v>
      </c>
      <c r="BE1798" s="23">
        <f t="shared" ref="BE1798" si="18022">(AR1798*AZ1795+AS1798*AY1795+AT1798*AZ1798+AU1798*AY1798)</f>
        <v>0</v>
      </c>
      <c r="BF1798" s="8"/>
      <c r="BG1798" s="15">
        <v>0</v>
      </c>
      <c r="BH1798" s="85">
        <f t="shared" ref="BH1798" si="18023">(1/$BH$8)*SIN($B1795*$BI$8)</f>
        <v>0.33132878594589688</v>
      </c>
      <c r="BI1798" s="25">
        <f t="shared" ref="BI1798" si="18024">COS($BI$8*$B1795)</f>
        <v>-0.10950397450577989</v>
      </c>
      <c r="BJ1798" s="37">
        <v>0</v>
      </c>
      <c r="BL1798" s="21">
        <f t="shared" ref="BL1798" si="18025">BB1798*BG1795+BD1798*BG1798-BC1798*BH1795-BE1798*BH1798</f>
        <v>0</v>
      </c>
      <c r="BM1798" s="24">
        <f t="shared" ref="BM1798" si="18026">(BB1798*BH1795+BC1798*BG1795+BD1798*BH1798+BE1798*BG1798)</f>
        <v>-3.1498924191866624E-3</v>
      </c>
      <c r="BN1798" s="22">
        <f t="shared" ref="BN1798" si="18027">BB1798*BI1795+BD1798*BI1798-BC1798*BJ1795-BE1798*BJ1798</f>
        <v>-0.68749508239964796</v>
      </c>
      <c r="BO1798" s="23">
        <f t="shared" ref="BO1798" si="18028">(BB1798*BJ1795+BC1798*BI1795+BD1798*BJ1798+BE1798*BI1798)</f>
        <v>0</v>
      </c>
      <c r="BQ1798" s="38">
        <f t="shared" ref="BQ1798" si="18029">(180/PI())*ATAN(-1*(($BL$8*BM1795+BO1795+$BL$8*BM1798+BO1798)/($BL$8*BL1795+BN1795+$BL$8*BL1798+BN1798)))</f>
        <v>-89.532351534517332</v>
      </c>
      <c r="BS1798" s="67">
        <f t="shared" ref="BS1798" si="18030">20*LOG(((($BL$8*BL1795+BN1795-$BL$8*BL1798-BN1798)^2+($BL$8*BM1795+BO1795-$BL$8*BM1798-BO1798)^2)/(($BL$8*BL1795+BN1795+$BL$8*BL1798+BN1798)^2+($BL$8*BM1795+BO1795+$BL$8*BM1798+BO1798)^2))^0.5)</f>
        <v>-6.1487112655139015E-4</v>
      </c>
      <c r="BT1798" s="65"/>
      <c r="BU1798" s="28"/>
      <c r="BV1798" s="28"/>
      <c r="BW1798" s="28"/>
      <c r="BX1798" s="28"/>
    </row>
    <row r="1799" spans="2:76" ht="18.649999999999999" customHeight="1">
      <c r="BS1799" s="32"/>
    </row>
    <row r="1800" spans="2:76" ht="18.649999999999999" customHeight="1" thickBot="1">
      <c r="D1800" s="8"/>
      <c r="E1800" s="8" t="s">
        <v>93</v>
      </c>
      <c r="F1800" s="8"/>
      <c r="G1800" s="8"/>
      <c r="H1800" s="8"/>
      <c r="I1800" s="8"/>
      <c r="J1800" s="8" t="s">
        <v>94</v>
      </c>
      <c r="K1800" s="8"/>
      <c r="L1800" s="8"/>
      <c r="M1800" s="8"/>
      <c r="N1800" s="8"/>
      <c r="O1800" s="8" t="s">
        <v>95</v>
      </c>
      <c r="P1800" s="8"/>
      <c r="Q1800" s="8"/>
      <c r="R1800" s="8"/>
      <c r="S1800" s="8"/>
      <c r="T1800" s="8" t="s">
        <v>96</v>
      </c>
      <c r="U1800" s="8"/>
      <c r="V1800" s="8"/>
      <c r="W1800" s="8"/>
      <c r="X1800" s="8"/>
      <c r="Y1800" s="8" t="s">
        <v>97</v>
      </c>
      <c r="Z1800" s="8"/>
      <c r="AA1800" s="8"/>
      <c r="AB1800" s="8"/>
      <c r="AC1800" s="8"/>
      <c r="AD1800" s="8" t="s">
        <v>98</v>
      </c>
      <c r="AE1800" s="8"/>
      <c r="AF1800" s="8"/>
      <c r="AG1800" s="8"/>
      <c r="AH1800" s="8"/>
      <c r="AI1800" s="8" t="s">
        <v>99</v>
      </c>
      <c r="AJ1800" s="8"/>
      <c r="AK1800" s="8"/>
      <c r="AL1800" s="8"/>
      <c r="AM1800" s="8"/>
      <c r="AN1800" s="8" t="s">
        <v>96</v>
      </c>
      <c r="AO1800" s="8"/>
      <c r="AP1800" s="8"/>
      <c r="AQ1800" s="8"/>
      <c r="AR1800" s="8"/>
      <c r="AS1800" s="8" t="s">
        <v>100</v>
      </c>
      <c r="AT1800" s="8"/>
      <c r="AU1800" s="8"/>
      <c r="AV1800" s="8"/>
      <c r="AW1800" s="8"/>
      <c r="AX1800" s="8" t="s">
        <v>94</v>
      </c>
      <c r="AY1800" s="8"/>
      <c r="AZ1800" s="8"/>
      <c r="BA1800" s="8"/>
      <c r="BB1800" s="8"/>
      <c r="BC1800" s="8" t="s">
        <v>101</v>
      </c>
      <c r="BD1800" s="8"/>
      <c r="BE1800" s="8"/>
      <c r="BF1800" s="8"/>
      <c r="BG1800" s="8"/>
      <c r="BH1800" s="8" t="s">
        <v>96</v>
      </c>
      <c r="BI1800" s="8"/>
      <c r="BJ1800" s="8"/>
      <c r="BK1800" s="8"/>
      <c r="BL1800" s="8"/>
      <c r="BM1800" s="8" t="s">
        <v>102</v>
      </c>
      <c r="BN1800" s="8"/>
      <c r="BO1800" s="8"/>
      <c r="BP1800" s="8"/>
    </row>
    <row r="1801" spans="2:76" ht="18.649999999999999" customHeight="1" thickBot="1">
      <c r="B1801" s="16"/>
      <c r="D1801" s="250" t="s">
        <v>22</v>
      </c>
      <c r="E1801" s="251"/>
      <c r="F1801" s="252" t="s">
        <v>23</v>
      </c>
      <c r="G1801" s="253"/>
      <c r="H1801" s="123"/>
      <c r="I1801" s="242" t="s">
        <v>1</v>
      </c>
      <c r="J1801" s="243"/>
      <c r="K1801" s="244" t="s">
        <v>2</v>
      </c>
      <c r="L1801" s="245"/>
      <c r="M1801" s="123"/>
      <c r="N1801" s="242" t="s">
        <v>43</v>
      </c>
      <c r="O1801" s="243"/>
      <c r="P1801" s="244" t="s">
        <v>44</v>
      </c>
      <c r="Q1801" s="245"/>
      <c r="R1801" s="123"/>
      <c r="S1801" s="242" t="s">
        <v>32</v>
      </c>
      <c r="T1801" s="243"/>
      <c r="U1801" s="244" t="s">
        <v>33</v>
      </c>
      <c r="V1801" s="245"/>
      <c r="W1801" s="123"/>
      <c r="X1801" s="242" t="s">
        <v>45</v>
      </c>
      <c r="Y1801" s="243"/>
      <c r="Z1801" s="244" t="s">
        <v>46</v>
      </c>
      <c r="AA1801" s="245"/>
      <c r="AB1801" s="127"/>
      <c r="AC1801" s="242" t="s">
        <v>62</v>
      </c>
      <c r="AD1801" s="243"/>
      <c r="AE1801" s="244" t="s">
        <v>3</v>
      </c>
      <c r="AF1801" s="245"/>
      <c r="AG1801" s="123"/>
      <c r="AH1801" s="242" t="s">
        <v>76</v>
      </c>
      <c r="AI1801" s="243"/>
      <c r="AJ1801" s="244" t="s">
        <v>77</v>
      </c>
      <c r="AK1801" s="245"/>
      <c r="AL1801" s="127"/>
      <c r="AM1801" s="242" t="s">
        <v>64</v>
      </c>
      <c r="AN1801" s="243"/>
      <c r="AO1801" s="244" t="s">
        <v>65</v>
      </c>
      <c r="AP1801" s="245"/>
      <c r="AQ1801" s="123"/>
      <c r="AR1801" s="242" t="s">
        <v>80</v>
      </c>
      <c r="AS1801" s="243"/>
      <c r="AT1801" s="244" t="s">
        <v>81</v>
      </c>
      <c r="AU1801" s="245"/>
      <c r="AV1801" s="127"/>
      <c r="AW1801" s="242" t="s">
        <v>68</v>
      </c>
      <c r="AX1801" s="243"/>
      <c r="AY1801" s="244" t="s">
        <v>69</v>
      </c>
      <c r="AZ1801" s="245"/>
      <c r="BA1801" s="123"/>
      <c r="BB1801" s="246" t="s">
        <v>84</v>
      </c>
      <c r="BC1801" s="247"/>
      <c r="BD1801" s="248" t="s">
        <v>85</v>
      </c>
      <c r="BE1801" s="249"/>
      <c r="BF1801" s="127"/>
      <c r="BG1801" s="242" t="s">
        <v>72</v>
      </c>
      <c r="BH1801" s="243"/>
      <c r="BI1801" s="244" t="s">
        <v>73</v>
      </c>
      <c r="BJ1801" s="245"/>
      <c r="BK1801" s="123"/>
      <c r="BL1801" s="242" t="s">
        <v>88</v>
      </c>
      <c r="BM1801" s="243"/>
      <c r="BN1801" s="244" t="s">
        <v>89</v>
      </c>
      <c r="BO1801" s="245"/>
      <c r="BP1801" s="123"/>
      <c r="BQ1801" s="19" t="s">
        <v>165</v>
      </c>
      <c r="BS1801" s="63" t="s">
        <v>120</v>
      </c>
      <c r="BT1801" s="4"/>
      <c r="BU1801" s="28"/>
      <c r="BV1801" s="28"/>
      <c r="BW1801" s="28"/>
      <c r="BX1801" s="28"/>
    </row>
    <row r="1802" spans="2:76" ht="18.649999999999999" customHeight="1" thickTop="1" thickBot="1">
      <c r="B1802" s="39">
        <v>5.08</v>
      </c>
      <c r="D1802" s="25">
        <f t="shared" ref="D1802" si="18031">COS($F$8*$B1802)</f>
        <v>-0.11604977867108995</v>
      </c>
      <c r="E1802" s="26">
        <v>0</v>
      </c>
      <c r="F1802" s="10">
        <v>0</v>
      </c>
      <c r="G1802" s="85">
        <f t="shared" ref="G1802" si="18032">$E$8*SIN($B1802*$F$8)</f>
        <v>2.9797301958119493</v>
      </c>
      <c r="I1802" s="21">
        <v>1</v>
      </c>
      <c r="J1802" s="24">
        <v>0</v>
      </c>
      <c r="K1802" s="22">
        <v>0</v>
      </c>
      <c r="L1802" s="23">
        <v>0</v>
      </c>
      <c r="N1802" s="21">
        <f t="shared" ref="N1802" si="18033">D1802*I1802+F1802*I1805-E1802*J1802-G1802*J1805</f>
        <v>-5.095190440930593</v>
      </c>
      <c r="O1802" s="24">
        <f t="shared" ref="O1802" si="18034">(D1802*J1802+E1802*I1802+F1802*J1805+G1802*I1805)</f>
        <v>0</v>
      </c>
      <c r="P1802" s="22">
        <f t="shared" ref="P1802" si="18035">D1802*K1802+F1802*K1805-E1802*L1802-G1802*L1805</f>
        <v>0</v>
      </c>
      <c r="Q1802" s="23">
        <f t="shared" ref="Q1802" si="18036">(D1802*L1802+E1802*K1802+F1802*L1805+G1802*K1805)</f>
        <v>2.9797301958119493</v>
      </c>
      <c r="S1802" s="25">
        <f t="shared" ref="S1802" si="18037">COS($U$8*$B1802)</f>
        <v>-0.98059061840149286</v>
      </c>
      <c r="T1802" s="26">
        <v>0</v>
      </c>
      <c r="U1802" s="10">
        <v>0</v>
      </c>
      <c r="V1802" s="85">
        <f t="shared" ref="V1802" si="18038">$T$8*SIN($B1802*$U$8)</f>
        <v>0.5881992450920015</v>
      </c>
      <c r="X1802" s="21">
        <f t="shared" ref="X1802" si="18039">N1802*S1802+P1802*S1805-O1802*T1802-Q1802*T1805</f>
        <v>4.801554272928346</v>
      </c>
      <c r="Y1802" s="24">
        <f t="shared" ref="Y1802" si="18040">(N1802*T1802+O1802*S1802+P1802*T1805+Q1802*S1805)</f>
        <v>0</v>
      </c>
      <c r="Z1802" s="22">
        <f t="shared" ref="Z1802" si="18041">N1802*U1802+P1802*U1805-O1802*V1802-Q1802*V1805</f>
        <v>0</v>
      </c>
      <c r="AA1802" s="23">
        <f t="shared" ref="AA1802" si="18042">(N1802*V1802+O1802*U1802+P1802*V1805+Q1802*U1805)</f>
        <v>-5.9188826463361979</v>
      </c>
      <c r="AB1802" s="8"/>
      <c r="AC1802" s="21">
        <v>1</v>
      </c>
      <c r="AD1802" s="24">
        <v>0</v>
      </c>
      <c r="AE1802" s="22">
        <v>0</v>
      </c>
      <c r="AF1802" s="23">
        <v>0</v>
      </c>
      <c r="AH1802" s="21">
        <f t="shared" ref="AH1802" si="18043">X1802*AC1802+Z1802*AC1805-Y1802*AD1802-AA1802*AD1805</f>
        <v>24.272622397770455</v>
      </c>
      <c r="AI1802" s="24">
        <f t="shared" ref="AI1802" si="18044">(X1802*AD1802+Y1802*AC1802+Z1802*AD1805+AA1802*AC1805)</f>
        <v>0</v>
      </c>
      <c r="AJ1802" s="22">
        <f t="shared" ref="AJ1802" si="18045">X1802*AE1802+Z1802*AE1805-Y1802*AF1802-AA1802*AF1805</f>
        <v>0</v>
      </c>
      <c r="AK1802" s="23">
        <f t="shared" ref="AK1802" si="18046">(X1802*AF1802+Y1802*AE1802+Z1802*AF1805+AA1802*AE1805)</f>
        <v>-5.9188826463361979</v>
      </c>
      <c r="AL1802" s="8"/>
      <c r="AM1802" s="25">
        <f t="shared" ref="AM1802" si="18047">COS($AO$8*$B1802)</f>
        <v>-0.98059061840149286</v>
      </c>
      <c r="AN1802" s="26">
        <v>0</v>
      </c>
      <c r="AO1802" s="10">
        <v>0</v>
      </c>
      <c r="AP1802" s="85">
        <f t="shared" ref="AP1802" si="18048">$AN$8*SIN($B1802*$AO$8)</f>
        <v>0.5881992450920015</v>
      </c>
      <c r="AR1802" s="21">
        <f t="shared" ref="AR1802" si="18049">AH1802*AM1802+AJ1802*AM1805-AI1802*AN1802-AK1802*AN1805</f>
        <v>-23.414674440104204</v>
      </c>
      <c r="AS1802" s="24">
        <f t="shared" ref="AS1802" si="18050">(AH1802*AN1802+AI1802*AM1802+AJ1802*AN1805+AK1802*AM1805)</f>
        <v>0</v>
      </c>
      <c r="AT1802" s="22">
        <f t="shared" ref="AT1802" si="18051">AH1802*AO1802+AJ1802*AO1805-AI1802*AP1802-AK1802*AP1805</f>
        <v>0</v>
      </c>
      <c r="AU1802" s="23">
        <f t="shared" ref="AU1802" si="18052">(AH1802*AP1802+AI1802*AO1802+AJ1802*AP1805+AK1802*AO1805)</f>
        <v>20.081138965188465</v>
      </c>
      <c r="AV1802" s="8"/>
      <c r="AW1802" s="21">
        <v>1</v>
      </c>
      <c r="AX1802" s="24">
        <v>0</v>
      </c>
      <c r="AY1802" s="22">
        <v>0</v>
      </c>
      <c r="AZ1802" s="23">
        <v>0</v>
      </c>
      <c r="BB1802" s="21">
        <f t="shared" ref="BB1802" si="18053">AR1802*AW1802+AT1802*AW1805-AS1802*AX1802-AU1802*AX1805</f>
        <v>-56.970335186364522</v>
      </c>
      <c r="BC1802" s="24">
        <f t="shared" ref="BC1802" si="18054">(AR1802*AX1802+AS1802*AW1802+AT1802*AX1805+AU1802*AW1805)</f>
        <v>0</v>
      </c>
      <c r="BD1802" s="22">
        <f t="shared" ref="BD1802" si="18055">AR1802*AY1802+AT1802*AY1805-AS1802*AZ1802-AU1802*AZ1805</f>
        <v>0</v>
      </c>
      <c r="BE1802" s="23">
        <f t="shared" ref="BE1802" si="18056">(AR1802*AZ1802+AS1802*AY1802+AT1802*AZ1805+AU1802*AY1805)</f>
        <v>20.081138965188465</v>
      </c>
      <c r="BF1802" s="8"/>
      <c r="BG1802" s="25">
        <f t="shared" ref="BG1802" si="18057">COS($BI$8*$B1802)</f>
        <v>-0.1161039382631399</v>
      </c>
      <c r="BH1802" s="26">
        <v>0</v>
      </c>
      <c r="BI1802" s="10">
        <v>0</v>
      </c>
      <c r="BJ1802" s="85">
        <f t="shared" ref="BJ1802" si="18058">$BH$8*SIN($B1802*$BI$8)</f>
        <v>2.9797112074290188</v>
      </c>
      <c r="BL1802" s="21">
        <f t="shared" ref="BL1802" si="18059">BB1802*BG1802+BD1802*BG1805-BC1802*BH1802-BE1802*BH1805</f>
        <v>-3.3963590971016977E-2</v>
      </c>
      <c r="BM1802" s="24">
        <f t="shared" ref="BM1802" si="18060">(BB1802*BH1802+BC1802*BG1802+BD1802*BH1805+BE1802*BG1805)</f>
        <v>0</v>
      </c>
      <c r="BN1802" s="22">
        <f t="shared" ref="BN1802" si="18061">BB1802*BI1802+BD1802*BI1805-BC1802*BJ1802-BE1802*BJ1805</f>
        <v>0</v>
      </c>
      <c r="BO1802" s="23">
        <f t="shared" ref="BO1802" si="18062">(BB1802*BJ1802+BC1802*BI1802+BD1802*BJ1805+BE1802*BI1805)</f>
        <v>-172.08664556446593</v>
      </c>
      <c r="BQ1802" s="27">
        <f t="shared" ref="BQ1802" si="18063">20*LOG((2*$BL$8)/(($BL$8*BL1802+BN1802+$BL$8*BL1805+BN1805)^2+($BL$8*BM1802+BO1802+$BL$8*BM1805+BO1805)^2)^0.5)</f>
        <v>-38.694637139822049</v>
      </c>
      <c r="BS1802" s="64">
        <f t="shared" ref="BS1802" si="18064">((BL1802^2+BM1802^2)/(BL1805^2+BM1805^2))^0.5</f>
        <v>5.8520524273312358</v>
      </c>
      <c r="BT1802" s="4"/>
      <c r="BU1802" s="28"/>
      <c r="BV1802" s="28"/>
      <c r="BW1802" s="28"/>
      <c r="BX1802" s="28"/>
    </row>
    <row r="1803" spans="2:76" ht="18.649999999999999" customHeight="1" thickBot="1">
      <c r="D1803" s="25"/>
      <c r="E1803" s="10"/>
      <c r="F1803" s="10"/>
      <c r="G1803" s="31"/>
      <c r="I1803" s="29"/>
      <c r="L1803" s="30"/>
      <c r="N1803" s="29"/>
      <c r="Q1803" s="30"/>
      <c r="S1803" s="29"/>
      <c r="V1803" s="30"/>
      <c r="X1803" s="29"/>
      <c r="AA1803" s="30"/>
      <c r="AC1803" s="29"/>
      <c r="AF1803" s="30"/>
      <c r="AH1803" s="29"/>
      <c r="AK1803" s="30"/>
      <c r="AM1803" s="29"/>
      <c r="AP1803" s="30"/>
      <c r="AR1803" s="29"/>
      <c r="AU1803" s="30"/>
      <c r="AW1803" s="29"/>
      <c r="AZ1803" s="30"/>
      <c r="BB1803" s="29"/>
      <c r="BE1803" s="30"/>
      <c r="BG1803" s="29"/>
      <c r="BJ1803" s="30"/>
      <c r="BL1803" s="29"/>
      <c r="BO1803" s="30"/>
      <c r="BS1803" s="65"/>
      <c r="BT1803" s="65"/>
      <c r="BU1803" s="28"/>
      <c r="BV1803" s="28"/>
      <c r="BW1803" s="28"/>
      <c r="BX1803" s="28"/>
    </row>
    <row r="1804" spans="2:76" ht="18.649999999999999" customHeight="1" thickBot="1">
      <c r="D1804" s="254" t="s">
        <v>24</v>
      </c>
      <c r="E1804" s="255"/>
      <c r="F1804" s="256" t="s">
        <v>25</v>
      </c>
      <c r="G1804" s="257"/>
      <c r="H1804" s="123"/>
      <c r="I1804" s="242" t="s">
        <v>4</v>
      </c>
      <c r="J1804" s="243"/>
      <c r="K1804" s="244" t="s">
        <v>5</v>
      </c>
      <c r="L1804" s="245"/>
      <c r="M1804" s="123"/>
      <c r="N1804" s="242" t="s">
        <v>6</v>
      </c>
      <c r="O1804" s="243"/>
      <c r="P1804" s="244" t="s">
        <v>7</v>
      </c>
      <c r="Q1804" s="245"/>
      <c r="R1804" s="123"/>
      <c r="S1804" s="242" t="s">
        <v>34</v>
      </c>
      <c r="T1804" s="243"/>
      <c r="U1804" s="244" t="s">
        <v>35</v>
      </c>
      <c r="V1804" s="245"/>
      <c r="W1804" s="123"/>
      <c r="X1804" s="242" t="s">
        <v>47</v>
      </c>
      <c r="Y1804" s="243"/>
      <c r="Z1804" s="244" t="s">
        <v>48</v>
      </c>
      <c r="AA1804" s="245"/>
      <c r="AB1804" s="127"/>
      <c r="AC1804" s="242" t="s">
        <v>63</v>
      </c>
      <c r="AD1804" s="243"/>
      <c r="AE1804" s="244" t="s">
        <v>8</v>
      </c>
      <c r="AF1804" s="245"/>
      <c r="AG1804" s="123"/>
      <c r="AH1804" s="242" t="s">
        <v>78</v>
      </c>
      <c r="AI1804" s="243"/>
      <c r="AJ1804" s="244" t="s">
        <v>79</v>
      </c>
      <c r="AK1804" s="245"/>
      <c r="AL1804" s="127"/>
      <c r="AM1804" s="242" t="s">
        <v>67</v>
      </c>
      <c r="AN1804" s="243"/>
      <c r="AO1804" s="244" t="s">
        <v>66</v>
      </c>
      <c r="AP1804" s="245"/>
      <c r="AQ1804" s="123"/>
      <c r="AR1804" s="242" t="s">
        <v>83</v>
      </c>
      <c r="AS1804" s="243"/>
      <c r="AT1804" s="244" t="s">
        <v>82</v>
      </c>
      <c r="AU1804" s="245"/>
      <c r="AV1804" s="127"/>
      <c r="AW1804" s="242" t="s">
        <v>71</v>
      </c>
      <c r="AX1804" s="243"/>
      <c r="AY1804" s="244" t="s">
        <v>70</v>
      </c>
      <c r="AZ1804" s="245"/>
      <c r="BA1804" s="123"/>
      <c r="BB1804" s="124" t="s">
        <v>87</v>
      </c>
      <c r="BC1804" s="125"/>
      <c r="BD1804" s="122" t="s">
        <v>86</v>
      </c>
      <c r="BE1804" s="126"/>
      <c r="BF1804" s="127"/>
      <c r="BG1804" s="242" t="s">
        <v>74</v>
      </c>
      <c r="BH1804" s="243"/>
      <c r="BI1804" s="244" t="s">
        <v>75</v>
      </c>
      <c r="BJ1804" s="245"/>
      <c r="BK1804" s="123"/>
      <c r="BL1804" s="242" t="s">
        <v>91</v>
      </c>
      <c r="BM1804" s="243"/>
      <c r="BN1804" s="244" t="s">
        <v>90</v>
      </c>
      <c r="BO1804" s="245"/>
      <c r="BP1804" s="123"/>
      <c r="BQ1804" s="35" t="s">
        <v>166</v>
      </c>
      <c r="BS1804" s="66" t="s">
        <v>121</v>
      </c>
      <c r="BT1804" s="65"/>
      <c r="BU1804" s="28"/>
      <c r="BV1804" s="28"/>
      <c r="BW1804" s="28"/>
      <c r="BX1804" s="28"/>
    </row>
    <row r="1805" spans="2:76" ht="18.649999999999999" customHeight="1" thickTop="1" thickBot="1">
      <c r="D1805" s="15">
        <v>0</v>
      </c>
      <c r="E1805" s="145">
        <f t="shared" ref="E1805" si="18065">(1/$E$8)*SIN($B1802*$F$8)</f>
        <v>0.33108113286799434</v>
      </c>
      <c r="F1805" s="15">
        <f t="shared" ref="F1805" si="18066">COS($F$8*$B1802)</f>
        <v>-0.11604977867108995</v>
      </c>
      <c r="G1805" s="37">
        <v>0</v>
      </c>
      <c r="I1805" s="21">
        <v>0</v>
      </c>
      <c r="J1805" s="24">
        <f t="shared" ref="J1805" si="18067">(TAN($K$8*$B1802))/$J$8</f>
        <v>1.6710038611072076</v>
      </c>
      <c r="K1805" s="22">
        <v>1</v>
      </c>
      <c r="L1805" s="23">
        <v>0</v>
      </c>
      <c r="N1805" s="21">
        <f t="shared" ref="N1805" si="18068">D1805*I1802+F1805*I1805-E1805*J1802-G1805*J1805</f>
        <v>0</v>
      </c>
      <c r="O1805" s="24">
        <f t="shared" ref="O1805" si="18069">(D1805*J1802+E1805*I1802+F1805*J1805+G1805*I1805)</f>
        <v>0.13716150462796617</v>
      </c>
      <c r="P1805" s="22">
        <f t="shared" ref="P1805" si="18070">D1805*K1802+F1805*K1805-E1805*L1802-G1805*L1805</f>
        <v>-0.11604977867108995</v>
      </c>
      <c r="Q1805" s="23">
        <f t="shared" ref="Q1805" si="18071">(D1805*L1802+E1805*K1802+F1805*L1805+G1805*K1805)</f>
        <v>0</v>
      </c>
      <c r="S1805" s="15">
        <v>0</v>
      </c>
      <c r="T1805" s="145">
        <f t="shared" ref="T1805" si="18072">(1/$T$8)*SIN($B1802*$U$8)</f>
        <v>6.5355471676889057E-2</v>
      </c>
      <c r="U1805" s="15">
        <f t="shared" ref="U1805" si="18073">COS($U$8*$B1802)</f>
        <v>-0.98059061840149286</v>
      </c>
      <c r="V1805" s="37">
        <v>0</v>
      </c>
      <c r="X1805" s="21">
        <f t="shared" ref="X1805" si="18074">N1805*S1802+P1805*S1805-O1805*T1802-Q1805*T1805</f>
        <v>0</v>
      </c>
      <c r="Y1805" s="24">
        <f t="shared" ref="Y1805" si="18075">(N1805*T1802+O1805*S1802+P1805*T1805+Q1805*S1805)</f>
        <v>-0.14208377266706423</v>
      </c>
      <c r="Z1805" s="22">
        <f t="shared" ref="Z1805" si="18076">N1805*U1802+P1805*U1805-O1805*V1802-Q1805*V1805</f>
        <v>3.3119030754587706E-2</v>
      </c>
      <c r="AA1805" s="23">
        <f t="shared" ref="AA1805" si="18077">(N1805*V1802+O1805*U1802+P1805*V1805+Q1805*U1805)</f>
        <v>0</v>
      </c>
      <c r="AB1805" s="8"/>
      <c r="AC1805" s="21">
        <v>0</v>
      </c>
      <c r="AD1805" s="24">
        <f t="shared" ref="AD1805" si="18078">(TAN($AE$8*$B1802))/$AD$8</f>
        <v>3.2896526740388654</v>
      </c>
      <c r="AE1805" s="22">
        <v>1</v>
      </c>
      <c r="AF1805" s="23">
        <v>0</v>
      </c>
      <c r="AH1805" s="21">
        <f t="shared" ref="AH1805" si="18079">X1805*AC1802+Z1805*AC1805-Y1805*AD1802-AA1805*AD1805</f>
        <v>0</v>
      </c>
      <c r="AI1805" s="24">
        <f t="shared" ref="AI1805" si="18080">(X1805*AD1802+Y1805*AC1802+Z1805*AD1805+AA1805*AC1805)</f>
        <v>-3.3133664583659364E-2</v>
      </c>
      <c r="AJ1805" s="22">
        <f t="shared" ref="AJ1805" si="18081">X1805*AE1802+Z1805*AE1805-Y1805*AF1802-AA1805*AF1805</f>
        <v>3.3119030754587706E-2</v>
      </c>
      <c r="AK1805" s="23">
        <f t="shared" ref="AK1805" si="18082">(X1805*AF1802+Y1805*AE1802+Z1805*AF1805+AA1805*AE1805)</f>
        <v>0</v>
      </c>
      <c r="AL1805" s="8"/>
      <c r="AM1805" s="15">
        <v>0</v>
      </c>
      <c r="AN1805" s="85">
        <f t="shared" ref="AN1805" si="18083">(1/$AN$8)*SIN($B1802*$AO$8)</f>
        <v>6.5355471676889057E-2</v>
      </c>
      <c r="AO1805" s="25">
        <f t="shared" ref="AO1805" si="18084">COS($AO$8*$B1802)</f>
        <v>-0.98059061840149286</v>
      </c>
      <c r="AP1805" s="37">
        <v>0</v>
      </c>
      <c r="AR1805" s="21">
        <f t="shared" ref="AR1805" si="18085">AH1805*AM1802+AJ1805*AM1805-AI1805*AN1802-AK1805*AN1805</f>
        <v>0</v>
      </c>
      <c r="AS1805" s="24">
        <f t="shared" ref="AS1805" si="18086">(AH1805*AN1802+AI1805*AM1802+AJ1805*AN1805+AK1805*AM1805)</f>
        <v>3.4655070520445648E-2</v>
      </c>
      <c r="AT1805" s="22">
        <f t="shared" ref="AT1805" si="18087">AH1805*AO1802+AJ1805*AO1805-AI1805*AP1802-AK1805*AP1805</f>
        <v>-1.2987014353259198E-2</v>
      </c>
      <c r="AU1805" s="23">
        <f t="shared" ref="AU1805" si="18088">(AH1805*AP1802+AI1805*AO1802+AJ1805*AP1805+AK1805*AO1805)</f>
        <v>0</v>
      </c>
      <c r="AV1805" s="8"/>
      <c r="AW1805" s="21">
        <v>0</v>
      </c>
      <c r="AX1805" s="24">
        <f t="shared" ref="AX1805" si="18089">(TAN($AY$8*$B1802))/$AX$8</f>
        <v>1.6710038611072076</v>
      </c>
      <c r="AY1805" s="22">
        <v>1</v>
      </c>
      <c r="AZ1805" s="23">
        <v>0</v>
      </c>
      <c r="BB1805" s="21">
        <f t="shared" ref="BB1805" si="18090">AR1805*AW1802+AT1805*AW1805-AS1805*AX1802-AU1805*AX1805</f>
        <v>0</v>
      </c>
      <c r="BC1805" s="24">
        <f t="shared" ref="BC1805" si="18091">(AR1805*AX1802+AS1805*AW1802+AT1805*AX1805+AU1805*AW1805)</f>
        <v>1.2953719391894804E-2</v>
      </c>
      <c r="BD1805" s="22">
        <f t="shared" ref="BD1805" si="18092">AR1805*AY1802+AT1805*AY1805-AS1805*AZ1802-AU1805*AZ1805</f>
        <v>-1.2987014353259198E-2</v>
      </c>
      <c r="BE1805" s="23">
        <f t="shared" ref="BE1805" si="18093">(AR1805*AZ1802+AS1805*AY1802+AT1805*AZ1805+AU1805*AY1805)</f>
        <v>0</v>
      </c>
      <c r="BF1805" s="8"/>
      <c r="BG1805" s="15">
        <v>0</v>
      </c>
      <c r="BH1805" s="85">
        <f t="shared" ref="BH1805" si="18094">(1/$BH$8)*SIN($B1802*$BI$8)</f>
        <v>0.33107902304766873</v>
      </c>
      <c r="BI1805" s="25">
        <f t="shared" ref="BI1805" si="18095">COS($BI$8*$B1802)</f>
        <v>-0.1161039382631399</v>
      </c>
      <c r="BJ1805" s="37">
        <v>0</v>
      </c>
      <c r="BL1805" s="21">
        <f t="shared" ref="BL1805" si="18096">BB1805*BG1802+BD1805*BG1805-BC1805*BH1802-BE1805*BH1805</f>
        <v>0</v>
      </c>
      <c r="BM1805" s="24">
        <f t="shared" ref="BM1805" si="18097">(BB1805*BH1802+BC1805*BG1802+BD1805*BH1805+BE1805*BG1805)</f>
        <v>-5.8037058609376989E-3</v>
      </c>
      <c r="BN1805" s="22">
        <f t="shared" ref="BN1805" si="18098">BB1805*BI1802+BD1805*BI1805-BC1805*BJ1802-BE1805*BJ1805</f>
        <v>-3.7090499337226239E-2</v>
      </c>
      <c r="BO1805" s="23">
        <f t="shared" ref="BO1805" si="18099">(BB1805*BJ1802+BC1805*BI1802+BD1805*BJ1805+BE1805*BI1805)</f>
        <v>0</v>
      </c>
      <c r="BQ1805" s="38">
        <f t="shared" ref="BQ1805" si="18100">(180/PI())*ATAN(-1*(($BL$8*BM1802+BO1802+$BL$8*BM1805+BO1805)/($BL$8*BL1802+BN1802+$BL$8*BL1805+BN1805)))</f>
        <v>-89.976343533503481</v>
      </c>
      <c r="BS1805" s="67">
        <f t="shared" ref="BS1805" si="18101">20*LOG(((($BL$8*BL1802+BN1802-$BL$8*BL1805-BN1805)^2+($BL$8*BM1802+BO1802-$BL$8*BM1805-BO1805)^2)/(($BL$8*BL1802+BN1802+$BL$8*BL1805+BN1805)^2+($BL$8*BM1802+BO1802+$BL$8*BM1805+BO1805)^2))^0.5)</f>
        <v>-5.8661062855739146E-4</v>
      </c>
      <c r="BT1805" s="65"/>
      <c r="BU1805" s="28"/>
      <c r="BV1805" s="28"/>
      <c r="BW1805" s="28"/>
      <c r="BX1805" s="28"/>
    </row>
    <row r="1806" spans="2:76" ht="18.649999999999999" customHeight="1">
      <c r="BS1806" s="32"/>
    </row>
    <row r="1807" spans="2:76" ht="18.649999999999999" customHeight="1" thickBot="1">
      <c r="D1807" s="8"/>
      <c r="E1807" s="8" t="s">
        <v>93</v>
      </c>
      <c r="F1807" s="8"/>
      <c r="G1807" s="8"/>
      <c r="H1807" s="8"/>
      <c r="I1807" s="8"/>
      <c r="J1807" s="8" t="s">
        <v>94</v>
      </c>
      <c r="K1807" s="8"/>
      <c r="L1807" s="8"/>
      <c r="M1807" s="8"/>
      <c r="N1807" s="8"/>
      <c r="O1807" s="8" t="s">
        <v>95</v>
      </c>
      <c r="P1807" s="8"/>
      <c r="Q1807" s="8"/>
      <c r="R1807" s="8"/>
      <c r="S1807" s="8"/>
      <c r="T1807" s="8" t="s">
        <v>96</v>
      </c>
      <c r="U1807" s="8"/>
      <c r="V1807" s="8"/>
      <c r="W1807" s="8"/>
      <c r="X1807" s="8"/>
      <c r="Y1807" s="8" t="s">
        <v>97</v>
      </c>
      <c r="Z1807" s="8"/>
      <c r="AA1807" s="8"/>
      <c r="AB1807" s="8"/>
      <c r="AC1807" s="8"/>
      <c r="AD1807" s="8" t="s">
        <v>98</v>
      </c>
      <c r="AE1807" s="8"/>
      <c r="AF1807" s="8"/>
      <c r="AG1807" s="8"/>
      <c r="AH1807" s="8"/>
      <c r="AI1807" s="8" t="s">
        <v>99</v>
      </c>
      <c r="AJ1807" s="8"/>
      <c r="AK1807" s="8"/>
      <c r="AL1807" s="8"/>
      <c r="AM1807" s="8"/>
      <c r="AN1807" s="8" t="s">
        <v>96</v>
      </c>
      <c r="AO1807" s="8"/>
      <c r="AP1807" s="8"/>
      <c r="AQ1807" s="8"/>
      <c r="AR1807" s="8"/>
      <c r="AS1807" s="8" t="s">
        <v>100</v>
      </c>
      <c r="AT1807" s="8"/>
      <c r="AU1807" s="8"/>
      <c r="AV1807" s="8"/>
      <c r="AW1807" s="8"/>
      <c r="AX1807" s="8" t="s">
        <v>94</v>
      </c>
      <c r="AY1807" s="8"/>
      <c r="AZ1807" s="8"/>
      <c r="BA1807" s="8"/>
      <c r="BB1807" s="8"/>
      <c r="BC1807" s="8" t="s">
        <v>101</v>
      </c>
      <c r="BD1807" s="8"/>
      <c r="BE1807" s="8"/>
      <c r="BF1807" s="8"/>
      <c r="BG1807" s="8"/>
      <c r="BH1807" s="8" t="s">
        <v>96</v>
      </c>
      <c r="BI1807" s="8"/>
      <c r="BJ1807" s="8"/>
      <c r="BK1807" s="8"/>
      <c r="BL1807" s="8"/>
      <c r="BM1807" s="8" t="s">
        <v>102</v>
      </c>
      <c r="BN1807" s="8"/>
      <c r="BO1807" s="8"/>
      <c r="BP1807" s="8"/>
    </row>
    <row r="1808" spans="2:76" ht="18.649999999999999" customHeight="1" thickBot="1">
      <c r="B1808" s="16"/>
      <c r="D1808" s="250" t="s">
        <v>22</v>
      </c>
      <c r="E1808" s="251"/>
      <c r="F1808" s="252" t="s">
        <v>23</v>
      </c>
      <c r="G1808" s="253"/>
      <c r="H1808" s="123"/>
      <c r="I1808" s="242" t="s">
        <v>1</v>
      </c>
      <c r="J1808" s="243"/>
      <c r="K1808" s="244" t="s">
        <v>2</v>
      </c>
      <c r="L1808" s="245"/>
      <c r="M1808" s="123"/>
      <c r="N1808" s="242" t="s">
        <v>43</v>
      </c>
      <c r="O1808" s="243"/>
      <c r="P1808" s="244" t="s">
        <v>44</v>
      </c>
      <c r="Q1808" s="245"/>
      <c r="R1808" s="123"/>
      <c r="S1808" s="242" t="s">
        <v>32</v>
      </c>
      <c r="T1808" s="243"/>
      <c r="U1808" s="244" t="s">
        <v>33</v>
      </c>
      <c r="V1808" s="245"/>
      <c r="W1808" s="123"/>
      <c r="X1808" s="242" t="s">
        <v>45</v>
      </c>
      <c r="Y1808" s="243"/>
      <c r="Z1808" s="244" t="s">
        <v>46</v>
      </c>
      <c r="AA1808" s="245"/>
      <c r="AB1808" s="127"/>
      <c r="AC1808" s="242" t="s">
        <v>62</v>
      </c>
      <c r="AD1808" s="243"/>
      <c r="AE1808" s="244" t="s">
        <v>3</v>
      </c>
      <c r="AF1808" s="245"/>
      <c r="AG1808" s="123"/>
      <c r="AH1808" s="242" t="s">
        <v>76</v>
      </c>
      <c r="AI1808" s="243"/>
      <c r="AJ1808" s="244" t="s">
        <v>77</v>
      </c>
      <c r="AK1808" s="245"/>
      <c r="AL1808" s="127"/>
      <c r="AM1808" s="242" t="s">
        <v>64</v>
      </c>
      <c r="AN1808" s="243"/>
      <c r="AO1808" s="244" t="s">
        <v>65</v>
      </c>
      <c r="AP1808" s="245"/>
      <c r="AQ1808" s="123"/>
      <c r="AR1808" s="242" t="s">
        <v>80</v>
      </c>
      <c r="AS1808" s="243"/>
      <c r="AT1808" s="244" t="s">
        <v>81</v>
      </c>
      <c r="AU1808" s="245"/>
      <c r="AV1808" s="127"/>
      <c r="AW1808" s="242" t="s">
        <v>68</v>
      </c>
      <c r="AX1808" s="243"/>
      <c r="AY1808" s="244" t="s">
        <v>69</v>
      </c>
      <c r="AZ1808" s="245"/>
      <c r="BA1808" s="123"/>
      <c r="BB1808" s="246" t="s">
        <v>84</v>
      </c>
      <c r="BC1808" s="247"/>
      <c r="BD1808" s="248" t="s">
        <v>85</v>
      </c>
      <c r="BE1808" s="249"/>
      <c r="BF1808" s="127"/>
      <c r="BG1808" s="242" t="s">
        <v>72</v>
      </c>
      <c r="BH1808" s="243"/>
      <c r="BI1808" s="244" t="s">
        <v>73</v>
      </c>
      <c r="BJ1808" s="245"/>
      <c r="BK1808" s="123"/>
      <c r="BL1808" s="242" t="s">
        <v>88</v>
      </c>
      <c r="BM1808" s="243"/>
      <c r="BN1808" s="244" t="s">
        <v>89</v>
      </c>
      <c r="BO1808" s="245"/>
      <c r="BP1808" s="123"/>
      <c r="BQ1808" s="19" t="s">
        <v>165</v>
      </c>
      <c r="BS1808" s="63" t="s">
        <v>120</v>
      </c>
      <c r="BT1808" s="4"/>
      <c r="BU1808" s="28"/>
      <c r="BV1808" s="28"/>
      <c r="BW1808" s="28"/>
      <c r="BX1808" s="28"/>
    </row>
    <row r="1809" spans="2:76" ht="18.649999999999999" customHeight="1" thickTop="1" thickBot="1">
      <c r="B1809" s="39">
        <v>5.0999999999999996</v>
      </c>
      <c r="D1809" s="25">
        <f t="shared" ref="D1809" si="18102">COS($F$8*$B1809)</f>
        <v>-0.12264444999167826</v>
      </c>
      <c r="E1809" s="26">
        <v>0</v>
      </c>
      <c r="F1809" s="10">
        <v>0</v>
      </c>
      <c r="G1809" s="85">
        <f t="shared" ref="G1809" si="18103">$E$8*SIN($B1809*$F$8)</f>
        <v>2.9773520198283823</v>
      </c>
      <c r="I1809" s="21">
        <v>1</v>
      </c>
      <c r="J1809" s="24">
        <v>0</v>
      </c>
      <c r="K1809" s="22">
        <v>0</v>
      </c>
      <c r="L1809" s="23">
        <v>0</v>
      </c>
      <c r="N1809" s="21">
        <f t="shared" ref="N1809" si="18104">D1809*I1809+F1809*I1812-E1809*J1809-G1809*J1812</f>
        <v>-5.2596365647485941</v>
      </c>
      <c r="O1809" s="24">
        <f t="shared" ref="O1809" si="18105">(D1809*J1809+E1809*I1809+F1809*J1812+G1809*I1812)</f>
        <v>0</v>
      </c>
      <c r="P1809" s="22">
        <f t="shared" ref="P1809" si="18106">D1809*K1809+F1809*K1812-E1809*L1809-G1809*L1812</f>
        <v>0</v>
      </c>
      <c r="Q1809" s="23">
        <f t="shared" ref="Q1809" si="18107">(D1809*L1809+E1809*K1809+F1809*L1812+G1809*K1812)</f>
        <v>2.9773520198283823</v>
      </c>
      <c r="S1809" s="25">
        <f t="shared" ref="S1809" si="18108">COS($U$8*$B1809)</f>
        <v>-0.98279739955188328</v>
      </c>
      <c r="T1809" s="26">
        <v>0</v>
      </c>
      <c r="U1809" s="10">
        <v>0</v>
      </c>
      <c r="V1809" s="85">
        <f t="shared" ref="V1809" si="18109">$T$8*SIN($B1809*$U$8)</f>
        <v>0.55406086570565727</v>
      </c>
      <c r="X1809" s="21">
        <f t="shared" ref="X1809" si="18110">N1809*S1809+P1809*S1812-O1809*T1809-Q1809*T1812</f>
        <v>4.9858644453544079</v>
      </c>
      <c r="Y1809" s="24">
        <f t="shared" ref="Y1809" si="18111">(N1809*T1809+O1809*S1809+P1809*T1812+Q1809*S1812)</f>
        <v>0</v>
      </c>
      <c r="Z1809" s="22">
        <f t="shared" ref="Z1809" si="18112">N1809*U1809+P1809*U1812-O1809*V1809-Q1809*V1812</f>
        <v>0</v>
      </c>
      <c r="AA1809" s="23">
        <f t="shared" ref="AA1809" si="18113">(N1809*V1809+O1809*U1809+P1809*V1812+Q1809*U1812)</f>
        <v>-5.8402926109996169</v>
      </c>
      <c r="AB1809" s="8"/>
      <c r="AC1809" s="21">
        <v>1</v>
      </c>
      <c r="AD1809" s="24">
        <v>0</v>
      </c>
      <c r="AE1809" s="22">
        <v>0</v>
      </c>
      <c r="AF1809" s="23">
        <v>0</v>
      </c>
      <c r="AH1809" s="21">
        <f t="shared" ref="AH1809" si="18114">X1809*AC1809+Z1809*AC1812-Y1809*AD1809-AA1809*AD1812</f>
        <v>25.125427574623618</v>
      </c>
      <c r="AI1809" s="24">
        <f t="shared" ref="AI1809" si="18115">(X1809*AD1809+Y1809*AC1809+Z1809*AD1812+AA1809*AC1812)</f>
        <v>0</v>
      </c>
      <c r="AJ1809" s="22">
        <f t="shared" ref="AJ1809" si="18116">X1809*AE1809+Z1809*AE1812-Y1809*AF1809-AA1809*AF1812</f>
        <v>0</v>
      </c>
      <c r="AK1809" s="23">
        <f t="shared" ref="AK1809" si="18117">(X1809*AF1809+Y1809*AE1809+Z1809*AF1812+AA1809*AE1812)</f>
        <v>-5.8402926109996169</v>
      </c>
      <c r="AL1809" s="8"/>
      <c r="AM1809" s="25">
        <f t="shared" ref="AM1809" si="18118">COS($AO$8*$B1809)</f>
        <v>-0.98279739955188328</v>
      </c>
      <c r="AN1809" s="26">
        <v>0</v>
      </c>
      <c r="AO1809" s="10">
        <v>0</v>
      </c>
      <c r="AP1809" s="85">
        <f t="shared" ref="AP1809" si="18119">$AN$8*SIN($B1809*$AO$8)</f>
        <v>0.55406086570565727</v>
      </c>
      <c r="AR1809" s="21">
        <f t="shared" ref="AR1809" si="18120">AH1809*AM1809+AJ1809*AM1812-AI1809*AN1809-AK1809*AN1812</f>
        <v>-24.333662929633185</v>
      </c>
      <c r="AS1809" s="24">
        <f t="shared" ref="AS1809" si="18121">(AH1809*AN1809+AI1809*AM1809+AJ1809*AN1812+AK1809*AM1812)</f>
        <v>0</v>
      </c>
      <c r="AT1809" s="22">
        <f t="shared" ref="AT1809" si="18122">AH1809*AO1809+AJ1809*AO1812-AI1809*AP1809-AK1809*AP1812</f>
        <v>0</v>
      </c>
      <c r="AU1809" s="23">
        <f t="shared" ref="AU1809" si="18123">(AH1809*AP1809+AI1809*AO1809+AJ1809*AP1812+AK1809*AO1812)</f>
        <v>19.660840543933258</v>
      </c>
      <c r="AV1809" s="8"/>
      <c r="AW1809" s="21">
        <v>1</v>
      </c>
      <c r="AX1809" s="24">
        <v>0</v>
      </c>
      <c r="AY1809" s="22">
        <v>0</v>
      </c>
      <c r="AZ1809" s="23">
        <v>0</v>
      </c>
      <c r="BB1809" s="21">
        <f t="shared" ref="BB1809" si="18124">AR1809*AW1809+AT1809*AW1812-AS1809*AX1809-AU1809*AX1812</f>
        <v>-58.255611752298719</v>
      </c>
      <c r="BC1809" s="24">
        <f t="shared" ref="BC1809" si="18125">(AR1809*AX1809+AS1809*AW1809+AT1809*AX1812+AU1809*AW1812)</f>
        <v>0</v>
      </c>
      <c r="BD1809" s="22">
        <f t="shared" ref="BD1809" si="18126">AR1809*AY1809+AT1809*AY1812-AS1809*AZ1809-AU1809*AZ1812</f>
        <v>0</v>
      </c>
      <c r="BE1809" s="23">
        <f t="shared" ref="BE1809" si="18127">(AR1809*AZ1809+AS1809*AY1809+AT1809*AZ1812+AU1809*AY1812)</f>
        <v>19.660840543933258</v>
      </c>
      <c r="BF1809" s="8"/>
      <c r="BG1809" s="25">
        <f t="shared" ref="BG1809" si="18128">COS($BI$8*$B1809)</f>
        <v>-0.12269877940384726</v>
      </c>
      <c r="BH1809" s="26">
        <v>0</v>
      </c>
      <c r="BI1809" s="10">
        <v>0</v>
      </c>
      <c r="BJ1809" s="85">
        <f t="shared" ref="BJ1809" si="18129">$BH$8*SIN($B1809*$BI$8)</f>
        <v>2.9773318736404333</v>
      </c>
      <c r="BL1809" s="21">
        <f t="shared" ref="BL1809" si="18130">BB1809*BG1809+BD1809*BG1812-BC1809*BH1809-BE1809*BH1812</f>
        <v>0.64379832054096031</v>
      </c>
      <c r="BM1809" s="24">
        <f t="shared" ref="BM1809" si="18131">(BB1809*BH1809+BC1809*BG1809+BD1809*BH1812+BE1809*BG1812)</f>
        <v>0</v>
      </c>
      <c r="BN1809" s="22">
        <f t="shared" ref="BN1809" si="18132">BB1809*BI1809+BD1809*BI1812-BC1809*BJ1809-BE1809*BJ1812</f>
        <v>0</v>
      </c>
      <c r="BO1809" s="23">
        <f t="shared" ref="BO1809" si="18133">(BB1809*BJ1809+BC1809*BI1809+BD1809*BJ1812+BE1809*BI1812)</f>
        <v>-175.85865082533547</v>
      </c>
      <c r="BQ1809" s="27">
        <f t="shared" ref="BQ1809" si="18134">20*LOG((2*$BL$8)/(($BL$8*BL1809+BN1809+$BL$8*BL1812+BN1812)^2+($BL$8*BM1809+BO1809+$BL$8*BM1812+BO1812)^2)^0.5)</f>
        <v>-38.883071497677136</v>
      </c>
      <c r="BS1809" s="64">
        <f t="shared" ref="BS1809" si="18135">((BL1809^2+BM1809^2)/(BL1812^2+BM1812^2))^0.5</f>
        <v>192.68135124294466</v>
      </c>
      <c r="BT1809" s="4"/>
      <c r="BU1809" s="28"/>
      <c r="BV1809" s="28"/>
      <c r="BW1809" s="28"/>
      <c r="BX1809" s="28"/>
    </row>
    <row r="1810" spans="2:76" ht="18.649999999999999" customHeight="1" thickBot="1">
      <c r="D1810" s="25"/>
      <c r="E1810" s="10"/>
      <c r="F1810" s="10"/>
      <c r="G1810" s="31"/>
      <c r="I1810" s="29"/>
      <c r="L1810" s="30"/>
      <c r="N1810" s="29"/>
      <c r="Q1810" s="30"/>
      <c r="S1810" s="29"/>
      <c r="V1810" s="30"/>
      <c r="X1810" s="29"/>
      <c r="AA1810" s="30"/>
      <c r="AC1810" s="29"/>
      <c r="AF1810" s="30"/>
      <c r="AH1810" s="29"/>
      <c r="AK1810" s="30"/>
      <c r="AM1810" s="29"/>
      <c r="AP1810" s="30"/>
      <c r="AR1810" s="29"/>
      <c r="AU1810" s="30"/>
      <c r="AW1810" s="29"/>
      <c r="AZ1810" s="30"/>
      <c r="BB1810" s="29"/>
      <c r="BE1810" s="30"/>
      <c r="BG1810" s="29"/>
      <c r="BJ1810" s="30"/>
      <c r="BL1810" s="29"/>
      <c r="BO1810" s="30"/>
      <c r="BS1810" s="65"/>
      <c r="BT1810" s="65"/>
      <c r="BU1810" s="28"/>
      <c r="BV1810" s="28"/>
      <c r="BW1810" s="28"/>
      <c r="BX1810" s="28"/>
    </row>
    <row r="1811" spans="2:76" ht="18.649999999999999" customHeight="1" thickBot="1">
      <c r="D1811" s="254" t="s">
        <v>24</v>
      </c>
      <c r="E1811" s="255"/>
      <c r="F1811" s="256" t="s">
        <v>25</v>
      </c>
      <c r="G1811" s="257"/>
      <c r="H1811" s="123"/>
      <c r="I1811" s="242" t="s">
        <v>4</v>
      </c>
      <c r="J1811" s="243"/>
      <c r="K1811" s="244" t="s">
        <v>5</v>
      </c>
      <c r="L1811" s="245"/>
      <c r="M1811" s="123"/>
      <c r="N1811" s="242" t="s">
        <v>6</v>
      </c>
      <c r="O1811" s="243"/>
      <c r="P1811" s="244" t="s">
        <v>7</v>
      </c>
      <c r="Q1811" s="245"/>
      <c r="R1811" s="123"/>
      <c r="S1811" s="242" t="s">
        <v>34</v>
      </c>
      <c r="T1811" s="243"/>
      <c r="U1811" s="244" t="s">
        <v>35</v>
      </c>
      <c r="V1811" s="245"/>
      <c r="W1811" s="123"/>
      <c r="X1811" s="242" t="s">
        <v>47</v>
      </c>
      <c r="Y1811" s="243"/>
      <c r="Z1811" s="244" t="s">
        <v>48</v>
      </c>
      <c r="AA1811" s="245"/>
      <c r="AB1811" s="127"/>
      <c r="AC1811" s="242" t="s">
        <v>63</v>
      </c>
      <c r="AD1811" s="243"/>
      <c r="AE1811" s="244" t="s">
        <v>8</v>
      </c>
      <c r="AF1811" s="245"/>
      <c r="AG1811" s="123"/>
      <c r="AH1811" s="242" t="s">
        <v>78</v>
      </c>
      <c r="AI1811" s="243"/>
      <c r="AJ1811" s="244" t="s">
        <v>79</v>
      </c>
      <c r="AK1811" s="245"/>
      <c r="AL1811" s="127"/>
      <c r="AM1811" s="242" t="s">
        <v>67</v>
      </c>
      <c r="AN1811" s="243"/>
      <c r="AO1811" s="244" t="s">
        <v>66</v>
      </c>
      <c r="AP1811" s="245"/>
      <c r="AQ1811" s="123"/>
      <c r="AR1811" s="242" t="s">
        <v>83</v>
      </c>
      <c r="AS1811" s="243"/>
      <c r="AT1811" s="244" t="s">
        <v>82</v>
      </c>
      <c r="AU1811" s="245"/>
      <c r="AV1811" s="127"/>
      <c r="AW1811" s="242" t="s">
        <v>71</v>
      </c>
      <c r="AX1811" s="243"/>
      <c r="AY1811" s="244" t="s">
        <v>70</v>
      </c>
      <c r="AZ1811" s="245"/>
      <c r="BA1811" s="123"/>
      <c r="BB1811" s="124" t="s">
        <v>87</v>
      </c>
      <c r="BC1811" s="125"/>
      <c r="BD1811" s="122" t="s">
        <v>86</v>
      </c>
      <c r="BE1811" s="126"/>
      <c r="BF1811" s="127"/>
      <c r="BG1811" s="242" t="s">
        <v>74</v>
      </c>
      <c r="BH1811" s="243"/>
      <c r="BI1811" s="244" t="s">
        <v>75</v>
      </c>
      <c r="BJ1811" s="245"/>
      <c r="BK1811" s="123"/>
      <c r="BL1811" s="242" t="s">
        <v>91</v>
      </c>
      <c r="BM1811" s="243"/>
      <c r="BN1811" s="244" t="s">
        <v>90</v>
      </c>
      <c r="BO1811" s="245"/>
      <c r="BP1811" s="123"/>
      <c r="BQ1811" s="35" t="s">
        <v>166</v>
      </c>
      <c r="BS1811" s="66" t="s">
        <v>121</v>
      </c>
      <c r="BT1811" s="65"/>
      <c r="BU1811" s="28"/>
      <c r="BV1811" s="28"/>
      <c r="BW1811" s="28"/>
      <c r="BX1811" s="28"/>
    </row>
    <row r="1812" spans="2:76" ht="18.649999999999999" customHeight="1" thickTop="1" thickBot="1">
      <c r="D1812" s="15">
        <v>0</v>
      </c>
      <c r="E1812" s="145">
        <f t="shared" ref="E1812" si="18136">(1/$E$8)*SIN($B1809*$F$8)</f>
        <v>0.33081689109204249</v>
      </c>
      <c r="F1812" s="15">
        <f t="shared" ref="F1812" si="18137">COS($F$8*$B1809)</f>
        <v>-0.12264444999167826</v>
      </c>
      <c r="G1812" s="37">
        <v>0</v>
      </c>
      <c r="I1812" s="21">
        <v>0</v>
      </c>
      <c r="J1812" s="24">
        <f t="shared" ref="J1812" si="18138">(TAN($K$8*$B1809))/$J$8</f>
        <v>1.7253559809340309</v>
      </c>
      <c r="K1812" s="22">
        <v>1</v>
      </c>
      <c r="L1812" s="23">
        <v>0</v>
      </c>
      <c r="N1812" s="21">
        <f t="shared" ref="N1812" si="18139">D1812*I1809+F1812*I1812-E1812*J1809-G1812*J1812</f>
        <v>0</v>
      </c>
      <c r="O1812" s="24">
        <f t="shared" ref="O1812" si="18140">(D1812*J1809+E1812*I1809+F1812*J1812+G1812*I1812)</f>
        <v>0.11921155577053574</v>
      </c>
      <c r="P1812" s="22">
        <f t="shared" ref="P1812" si="18141">D1812*K1809+F1812*K1812-E1812*L1809-G1812*L1812</f>
        <v>-0.12264444999167826</v>
      </c>
      <c r="Q1812" s="23">
        <f t="shared" ref="Q1812" si="18142">(D1812*L1809+E1812*K1809+F1812*L1812+G1812*K1812)</f>
        <v>0</v>
      </c>
      <c r="S1812" s="15">
        <v>0</v>
      </c>
      <c r="T1812" s="145">
        <f t="shared" ref="T1812" si="18143">(1/$T$8)*SIN($B1809*$U$8)</f>
        <v>6.1562318411739689E-2</v>
      </c>
      <c r="U1812" s="15">
        <f t="shared" ref="U1812" si="18144">COS($U$8*$B1809)</f>
        <v>-0.98279739955188328</v>
      </c>
      <c r="V1812" s="37">
        <v>0</v>
      </c>
      <c r="X1812" s="21">
        <f t="shared" ref="X1812" si="18145">N1812*S1809+P1812*S1812-O1812*T1809-Q1812*T1812</f>
        <v>0</v>
      </c>
      <c r="Y1812" s="24">
        <f t="shared" ref="Y1812" si="18146">(N1812*T1809+O1812*S1809+P1812*T1812+Q1812*S1812)</f>
        <v>-0.12471108368963722</v>
      </c>
      <c r="Z1812" s="22">
        <f t="shared" ref="Z1812" si="18147">N1812*U1809+P1812*U1812-O1812*V1809-Q1812*V1812</f>
        <v>5.4484188728951097E-2</v>
      </c>
      <c r="AA1812" s="23">
        <f t="shared" ref="AA1812" si="18148">(N1812*V1809+O1812*U1809+P1812*V1812+Q1812*U1812)</f>
        <v>0</v>
      </c>
      <c r="AB1812" s="8"/>
      <c r="AC1812" s="21">
        <v>0</v>
      </c>
      <c r="AD1812" s="24">
        <f t="shared" ref="AD1812" si="18149">(TAN($AE$8*$B1809))/$AD$8</f>
        <v>3.4483825504459009</v>
      </c>
      <c r="AE1812" s="22">
        <v>1</v>
      </c>
      <c r="AF1812" s="23">
        <v>0</v>
      </c>
      <c r="AH1812" s="21">
        <f t="shared" ref="AH1812" si="18150">X1812*AC1809+Z1812*AC1812-Y1812*AD1809-AA1812*AD1812</f>
        <v>0</v>
      </c>
      <c r="AI1812" s="24">
        <f t="shared" ref="AI1812" si="18151">(X1812*AD1809+Y1812*AC1809+Z1812*AD1812+AA1812*AC1812)</f>
        <v>6.3171241998478969E-2</v>
      </c>
      <c r="AJ1812" s="22">
        <f t="shared" ref="AJ1812" si="18152">X1812*AE1809+Z1812*AE1812-Y1812*AF1809-AA1812*AF1812</f>
        <v>5.4484188728951097E-2</v>
      </c>
      <c r="AK1812" s="23">
        <f t="shared" ref="AK1812" si="18153">(X1812*AF1809+Y1812*AE1809+Z1812*AF1812+AA1812*AE1812)</f>
        <v>0</v>
      </c>
      <c r="AL1812" s="8"/>
      <c r="AM1812" s="15">
        <v>0</v>
      </c>
      <c r="AN1812" s="85">
        <f t="shared" ref="AN1812" si="18154">(1/$AN$8)*SIN($B1809*$AO$8)</f>
        <v>6.1562318411739689E-2</v>
      </c>
      <c r="AO1812" s="25">
        <f t="shared" ref="AO1812" si="18155">COS($AO$8*$B1809)</f>
        <v>-0.98279739955188328</v>
      </c>
      <c r="AP1812" s="37">
        <v>0</v>
      </c>
      <c r="AR1812" s="21">
        <f t="shared" ref="AR1812" si="18156">AH1812*AM1809+AJ1812*AM1812-AI1812*AN1809-AK1812*AN1812</f>
        <v>0</v>
      </c>
      <c r="AS1812" s="24">
        <f t="shared" ref="AS1812" si="18157">(AH1812*AN1809+AI1812*AM1809+AJ1812*AN1812+AK1812*AM1812)</f>
        <v>-5.8730359387630833E-2</v>
      </c>
      <c r="AT1812" s="22">
        <f t="shared" ref="AT1812" si="18158">AH1812*AO1809+AJ1812*AO1812-AI1812*AP1809-AK1812*AP1812</f>
        <v>-8.8547632028885992E-2</v>
      </c>
      <c r="AU1812" s="23">
        <f t="shared" ref="AU1812" si="18159">(AH1812*AP1809+AI1812*AO1809+AJ1812*AP1812+AK1812*AO1812)</f>
        <v>0</v>
      </c>
      <c r="AV1812" s="8"/>
      <c r="AW1812" s="21">
        <v>0</v>
      </c>
      <c r="AX1812" s="24">
        <f t="shared" ref="AX1812" si="18160">(TAN($AY$8*$B1809))/$AX$8</f>
        <v>1.7253559809340309</v>
      </c>
      <c r="AY1812" s="22">
        <v>1</v>
      </c>
      <c r="AZ1812" s="23">
        <v>0</v>
      </c>
      <c r="BB1812" s="21">
        <f t="shared" ref="BB1812" si="18161">AR1812*AW1809+AT1812*AW1812-AS1812*AX1809-AU1812*AX1812</f>
        <v>0</v>
      </c>
      <c r="BC1812" s="24">
        <f t="shared" ref="BC1812" si="18162">(AR1812*AX1809+AS1812*AW1809+AT1812*AX1812+AU1812*AW1812)</f>
        <v>-0.21150654590621504</v>
      </c>
      <c r="BD1812" s="22">
        <f t="shared" ref="BD1812" si="18163">AR1812*AY1809+AT1812*AY1812-AS1812*AZ1809-AU1812*AZ1812</f>
        <v>-8.8547632028885992E-2</v>
      </c>
      <c r="BE1812" s="23">
        <f t="shared" ref="BE1812" si="18164">(AR1812*AZ1809+AS1812*AY1809+AT1812*AZ1812+AU1812*AY1812)</f>
        <v>0</v>
      </c>
      <c r="BF1812" s="8"/>
      <c r="BG1812" s="15">
        <v>0</v>
      </c>
      <c r="BH1812" s="85">
        <f t="shared" ref="BH1812" si="18165">(1/$BH$8)*SIN($B1809*$BI$8)</f>
        <v>0.33081465262671483</v>
      </c>
      <c r="BI1812" s="25">
        <f t="shared" ref="BI1812" si="18166">COS($BI$8*$B1809)</f>
        <v>-0.12269877940384726</v>
      </c>
      <c r="BJ1812" s="37">
        <v>0</v>
      </c>
      <c r="BL1812" s="21">
        <f t="shared" ref="BL1812" si="18167">BB1812*BG1809+BD1812*BG1812-BC1812*BH1809-BE1812*BH1812</f>
        <v>0</v>
      </c>
      <c r="BM1812" s="24">
        <f t="shared" ref="BM1812" si="18168">(BB1812*BH1809+BC1812*BG1809+BD1812*BH1812+BE1812*BG1812)</f>
        <v>-3.3412591119377152E-3</v>
      </c>
      <c r="BN1812" s="22">
        <f t="shared" ref="BN1812" si="18169">BB1812*BI1809+BD1812*BI1812-BC1812*BJ1809-BE1812*BJ1812</f>
        <v>0.64058986697921294</v>
      </c>
      <c r="BO1812" s="23">
        <f t="shared" ref="BO1812" si="18170">(BB1812*BJ1809+BC1812*BI1809+BD1812*BJ1812+BE1812*BI1812)</f>
        <v>0</v>
      </c>
      <c r="BQ1812" s="38">
        <f t="shared" ref="BQ1812" si="18171">(180/PI())*ATAN(-1*(($BL$8*BM1809+BO1809+$BL$8*BM1812+BO1812)/($BL$8*BL1809+BN1809+$BL$8*BL1812+BN1812)))</f>
        <v>89.581554188294973</v>
      </c>
      <c r="BS1812" s="67">
        <f t="shared" ref="BS1812" si="18172">20*LOG(((($BL$8*BL1809+BN1809-$BL$8*BL1812-BN1812)^2+($BL$8*BM1809+BO1809-$BL$8*BM1812-BO1812)^2)/(($BL$8*BL1809+BN1809+$BL$8*BL1812+BN1812)^2+($BL$8*BM1809+BO1809+$BL$8*BM1812+BO1812)^2))^0.5)</f>
        <v>-5.6170106367195297E-4</v>
      </c>
      <c r="BT1812" s="65"/>
      <c r="BU1812" s="28"/>
      <c r="BV1812" s="28"/>
      <c r="BW1812" s="28"/>
      <c r="BX1812" s="28"/>
    </row>
    <row r="1813" spans="2:76" ht="18.649999999999999" customHeight="1">
      <c r="BS1813" s="32"/>
    </row>
    <row r="1814" spans="2:76" ht="18.649999999999999" customHeight="1" thickBot="1">
      <c r="D1814" s="8"/>
      <c r="E1814" s="8" t="s">
        <v>93</v>
      </c>
      <c r="F1814" s="8"/>
      <c r="G1814" s="8"/>
      <c r="H1814" s="8"/>
      <c r="I1814" s="8"/>
      <c r="J1814" s="8" t="s">
        <v>94</v>
      </c>
      <c r="K1814" s="8"/>
      <c r="L1814" s="8"/>
      <c r="M1814" s="8"/>
      <c r="N1814" s="8"/>
      <c r="O1814" s="8" t="s">
        <v>95</v>
      </c>
      <c r="P1814" s="8"/>
      <c r="Q1814" s="8"/>
      <c r="R1814" s="8"/>
      <c r="S1814" s="8"/>
      <c r="T1814" s="8" t="s">
        <v>96</v>
      </c>
      <c r="U1814" s="8"/>
      <c r="V1814" s="8"/>
      <c r="W1814" s="8"/>
      <c r="X1814" s="8"/>
      <c r="Y1814" s="8" t="s">
        <v>97</v>
      </c>
      <c r="Z1814" s="8"/>
      <c r="AA1814" s="8"/>
      <c r="AB1814" s="8"/>
      <c r="AC1814" s="8"/>
      <c r="AD1814" s="8" t="s">
        <v>98</v>
      </c>
      <c r="AE1814" s="8"/>
      <c r="AF1814" s="8"/>
      <c r="AG1814" s="8"/>
      <c r="AH1814" s="8"/>
      <c r="AI1814" s="8" t="s">
        <v>99</v>
      </c>
      <c r="AJ1814" s="8"/>
      <c r="AK1814" s="8"/>
      <c r="AL1814" s="8"/>
      <c r="AM1814" s="8"/>
      <c r="AN1814" s="8" t="s">
        <v>96</v>
      </c>
      <c r="AO1814" s="8"/>
      <c r="AP1814" s="8"/>
      <c r="AQ1814" s="8"/>
      <c r="AR1814" s="8"/>
      <c r="AS1814" s="8" t="s">
        <v>100</v>
      </c>
      <c r="AT1814" s="8"/>
      <c r="AU1814" s="8"/>
      <c r="AV1814" s="8"/>
      <c r="AW1814" s="8"/>
      <c r="AX1814" s="8" t="s">
        <v>94</v>
      </c>
      <c r="AY1814" s="8"/>
      <c r="AZ1814" s="8"/>
      <c r="BA1814" s="8"/>
      <c r="BB1814" s="8"/>
      <c r="BC1814" s="8" t="s">
        <v>101</v>
      </c>
      <c r="BD1814" s="8"/>
      <c r="BE1814" s="8"/>
      <c r="BF1814" s="8"/>
      <c r="BG1814" s="8"/>
      <c r="BH1814" s="8" t="s">
        <v>96</v>
      </c>
      <c r="BI1814" s="8"/>
      <c r="BJ1814" s="8"/>
      <c r="BK1814" s="8"/>
      <c r="BL1814" s="8"/>
      <c r="BM1814" s="8" t="s">
        <v>102</v>
      </c>
      <c r="BN1814" s="8"/>
      <c r="BO1814" s="8"/>
      <c r="BP1814" s="8"/>
    </row>
    <row r="1815" spans="2:76" ht="18.649999999999999" customHeight="1" thickBot="1">
      <c r="B1815" s="16"/>
      <c r="D1815" s="250" t="s">
        <v>22</v>
      </c>
      <c r="E1815" s="251"/>
      <c r="F1815" s="252" t="s">
        <v>23</v>
      </c>
      <c r="G1815" s="253"/>
      <c r="H1815" s="123"/>
      <c r="I1815" s="242" t="s">
        <v>1</v>
      </c>
      <c r="J1815" s="243"/>
      <c r="K1815" s="244" t="s">
        <v>2</v>
      </c>
      <c r="L1815" s="245"/>
      <c r="M1815" s="123"/>
      <c r="N1815" s="242" t="s">
        <v>43</v>
      </c>
      <c r="O1815" s="243"/>
      <c r="P1815" s="244" t="s">
        <v>44</v>
      </c>
      <c r="Q1815" s="245"/>
      <c r="R1815" s="123"/>
      <c r="S1815" s="242" t="s">
        <v>32</v>
      </c>
      <c r="T1815" s="243"/>
      <c r="U1815" s="244" t="s">
        <v>33</v>
      </c>
      <c r="V1815" s="245"/>
      <c r="W1815" s="123"/>
      <c r="X1815" s="242" t="s">
        <v>45</v>
      </c>
      <c r="Y1815" s="243"/>
      <c r="Z1815" s="244" t="s">
        <v>46</v>
      </c>
      <c r="AA1815" s="245"/>
      <c r="AB1815" s="127"/>
      <c r="AC1815" s="242" t="s">
        <v>62</v>
      </c>
      <c r="AD1815" s="243"/>
      <c r="AE1815" s="244" t="s">
        <v>3</v>
      </c>
      <c r="AF1815" s="245"/>
      <c r="AG1815" s="123"/>
      <c r="AH1815" s="242" t="s">
        <v>76</v>
      </c>
      <c r="AI1815" s="243"/>
      <c r="AJ1815" s="244" t="s">
        <v>77</v>
      </c>
      <c r="AK1815" s="245"/>
      <c r="AL1815" s="127"/>
      <c r="AM1815" s="242" t="s">
        <v>64</v>
      </c>
      <c r="AN1815" s="243"/>
      <c r="AO1815" s="244" t="s">
        <v>65</v>
      </c>
      <c r="AP1815" s="245"/>
      <c r="AQ1815" s="123"/>
      <c r="AR1815" s="242" t="s">
        <v>80</v>
      </c>
      <c r="AS1815" s="243"/>
      <c r="AT1815" s="244" t="s">
        <v>81</v>
      </c>
      <c r="AU1815" s="245"/>
      <c r="AV1815" s="127"/>
      <c r="AW1815" s="242" t="s">
        <v>68</v>
      </c>
      <c r="AX1815" s="243"/>
      <c r="AY1815" s="244" t="s">
        <v>69</v>
      </c>
      <c r="AZ1815" s="245"/>
      <c r="BA1815" s="123"/>
      <c r="BB1815" s="246" t="s">
        <v>84</v>
      </c>
      <c r="BC1815" s="247"/>
      <c r="BD1815" s="248" t="s">
        <v>85</v>
      </c>
      <c r="BE1815" s="249"/>
      <c r="BF1815" s="127"/>
      <c r="BG1815" s="242" t="s">
        <v>72</v>
      </c>
      <c r="BH1815" s="243"/>
      <c r="BI1815" s="244" t="s">
        <v>73</v>
      </c>
      <c r="BJ1815" s="245"/>
      <c r="BK1815" s="123"/>
      <c r="BL1815" s="242" t="s">
        <v>88</v>
      </c>
      <c r="BM1815" s="243"/>
      <c r="BN1815" s="244" t="s">
        <v>89</v>
      </c>
      <c r="BO1815" s="245"/>
      <c r="BP1815" s="123"/>
      <c r="BQ1815" s="19" t="s">
        <v>165</v>
      </c>
      <c r="BS1815" s="63" t="s">
        <v>120</v>
      </c>
      <c r="BT1815" s="4"/>
      <c r="BU1815" s="28"/>
      <c r="BV1815" s="28"/>
      <c r="BW1815" s="28"/>
      <c r="BX1815" s="28"/>
    </row>
    <row r="1816" spans="2:76" ht="18.649999999999999" customHeight="1" thickTop="1" thickBot="1">
      <c r="B1816" s="39">
        <v>5.12</v>
      </c>
      <c r="D1816" s="25">
        <f t="shared" ref="D1816" si="18173">COS($F$8*$B1816)</f>
        <v>-0.1292337104717563</v>
      </c>
      <c r="E1816" s="26">
        <v>0</v>
      </c>
      <c r="F1816" s="10">
        <v>0</v>
      </c>
      <c r="G1816" s="85">
        <f t="shared" ref="G1816" si="18174">$E$8*SIN($B1816*$F$8)</f>
        <v>2.9748424887209275</v>
      </c>
      <c r="I1816" s="21">
        <v>1</v>
      </c>
      <c r="J1816" s="24">
        <v>0</v>
      </c>
      <c r="K1816" s="22">
        <v>0</v>
      </c>
      <c r="L1816" s="23">
        <v>0</v>
      </c>
      <c r="N1816" s="21">
        <f t="shared" ref="N1816" si="18175">D1816*I1816+F1816*I1819-E1816*J1816-G1816*J1819</f>
        <v>-5.4298633732675201</v>
      </c>
      <c r="O1816" s="24">
        <f t="shared" ref="O1816" si="18176">(D1816*J1816+E1816*I1816+F1816*J1819+G1816*I1819)</f>
        <v>0</v>
      </c>
      <c r="P1816" s="22">
        <f t="shared" ref="P1816" si="18177">D1816*K1816+F1816*K1819-E1816*L1816-G1816*L1819</f>
        <v>0</v>
      </c>
      <c r="Q1816" s="23">
        <f t="shared" ref="Q1816" si="18178">(D1816*L1816+E1816*K1816+F1816*L1819+G1816*K1819)</f>
        <v>2.9748424887209275</v>
      </c>
      <c r="S1816" s="25">
        <f t="shared" ref="S1816" si="18179">COS($U$8*$B1816)</f>
        <v>-0.98487213008959174</v>
      </c>
      <c r="T1816" s="26">
        <v>0</v>
      </c>
      <c r="U1816" s="10">
        <v>0</v>
      </c>
      <c r="V1816" s="85">
        <f t="shared" ref="V1816" si="18180">$T$8*SIN($B1816*$U$8)</f>
        <v>0.51984804159976616</v>
      </c>
      <c r="X1816" s="21">
        <f t="shared" ref="X1816" si="18181">N1816*S1816+P1816*S1819-O1816*T1816-Q1816*T1819</f>
        <v>5.1758915463221769</v>
      </c>
      <c r="Y1816" s="24">
        <f t="shared" ref="Y1816" si="18182">(N1816*T1816+O1816*S1816+P1816*T1819+Q1816*S1819)</f>
        <v>0</v>
      </c>
      <c r="Z1816" s="22">
        <f t="shared" ref="Z1816" si="18183">N1816*U1816+P1816*U1819-O1816*V1816-Q1816*V1819</f>
        <v>0</v>
      </c>
      <c r="AA1816" s="23">
        <f t="shared" ref="AA1816" si="18184">(N1816*V1816+O1816*U1816+P1816*V1819+Q1816*U1819)</f>
        <v>-5.7525432992950218</v>
      </c>
      <c r="AB1816" s="8"/>
      <c r="AC1816" s="21">
        <v>1</v>
      </c>
      <c r="AD1816" s="24">
        <v>0</v>
      </c>
      <c r="AE1816" s="22">
        <v>0</v>
      </c>
      <c r="AF1816" s="23">
        <v>0</v>
      </c>
      <c r="AH1816" s="21">
        <f t="shared" ref="AH1816" si="18185">X1816*AC1816+Z1816*AC1819-Y1816*AD1816-AA1816*AD1819</f>
        <v>26.003827345877209</v>
      </c>
      <c r="AI1816" s="24">
        <f t="shared" ref="AI1816" si="18186">(X1816*AD1816+Y1816*AC1816+Z1816*AD1819+AA1816*AC1819)</f>
        <v>0</v>
      </c>
      <c r="AJ1816" s="22">
        <f t="shared" ref="AJ1816" si="18187">X1816*AE1816+Z1816*AE1819-Y1816*AF1816-AA1816*AF1819</f>
        <v>0</v>
      </c>
      <c r="AK1816" s="23">
        <f t="shared" ref="AK1816" si="18188">(X1816*AF1816+Y1816*AE1816+Z1816*AF1819+AA1816*AE1819)</f>
        <v>-5.7525432992950218</v>
      </c>
      <c r="AL1816" s="8"/>
      <c r="AM1816" s="25">
        <f t="shared" ref="AM1816" si="18189">COS($AO$8*$B1816)</f>
        <v>-0.98487213008959174</v>
      </c>
      <c r="AN1816" s="26">
        <v>0</v>
      </c>
      <c r="AO1816" s="10">
        <v>0</v>
      </c>
      <c r="AP1816" s="85">
        <f t="shared" ref="AP1816" si="18190">$AN$8*SIN($B1816*$AO$8)</f>
        <v>0.51984804159976616</v>
      </c>
      <c r="AR1816" s="21">
        <f t="shared" ref="AR1816" si="18191">AH1816*AM1816+AJ1816*AM1819-AI1816*AN1816-AK1816*AN1819</f>
        <v>-25.278172787687573</v>
      </c>
      <c r="AS1816" s="24">
        <f t="shared" ref="AS1816" si="18192">(AH1816*AN1816+AI1816*AM1816+AJ1816*AN1819+AK1816*AM1819)</f>
        <v>0</v>
      </c>
      <c r="AT1816" s="22">
        <f t="shared" ref="AT1816" si="18193">AH1816*AO1816+AJ1816*AO1819-AI1816*AP1816-AK1816*AP1819</f>
        <v>0</v>
      </c>
      <c r="AU1816" s="23">
        <f t="shared" ref="AU1816" si="18194">(AH1816*AP1816+AI1816*AO1816+AJ1816*AP1819+AK1816*AO1819)</f>
        <v>19.183558292462006</v>
      </c>
      <c r="AV1816" s="8"/>
      <c r="AW1816" s="21">
        <v>1</v>
      </c>
      <c r="AX1816" s="24">
        <v>0</v>
      </c>
      <c r="AY1816" s="22">
        <v>0</v>
      </c>
      <c r="AZ1816" s="23">
        <v>0</v>
      </c>
      <c r="BB1816" s="21">
        <f t="shared" ref="BB1816" si="18195">AR1816*AW1816+AT1816*AW1819-AS1816*AX1816-AU1816*AX1819</f>
        <v>-59.459793666282906</v>
      </c>
      <c r="BC1816" s="24">
        <f t="shared" ref="BC1816" si="18196">(AR1816*AX1816+AS1816*AW1816+AT1816*AX1819+AU1816*AW1819)</f>
        <v>0</v>
      </c>
      <c r="BD1816" s="22">
        <f t="shared" ref="BD1816" si="18197">AR1816*AY1816+AT1816*AY1819-AS1816*AZ1816-AU1816*AZ1819</f>
        <v>0</v>
      </c>
      <c r="BE1816" s="23">
        <f t="shared" ref="BE1816" si="18198">(AR1816*AZ1816+AS1816*AY1816+AT1816*AZ1819+AU1816*AY1819)</f>
        <v>19.183558292462006</v>
      </c>
      <c r="BF1816" s="8"/>
      <c r="BG1816" s="25">
        <f t="shared" ref="BG1816" si="18199">COS($BI$8*$B1816)</f>
        <v>-0.12928820695721222</v>
      </c>
      <c r="BH1816" s="26">
        <v>0</v>
      </c>
      <c r="BI1816" s="10">
        <v>0</v>
      </c>
      <c r="BJ1816" s="85">
        <f t="shared" ref="BJ1816" si="18200">$BH$8*SIN($B1816*$BI$8)</f>
        <v>2.9748211771257953</v>
      </c>
      <c r="BL1816" s="21">
        <f t="shared" ref="BL1816" si="18201">BB1816*BG1816+BD1816*BG1819-BC1816*BH1816-BE1816*BH1819</f>
        <v>1.3465995023769501</v>
      </c>
      <c r="BM1816" s="24">
        <f t="shared" ref="BM1816" si="18202">(BB1816*BH1816+BC1816*BG1816+BD1816*BH1819+BE1816*BG1819)</f>
        <v>0</v>
      </c>
      <c r="BN1816" s="22">
        <f t="shared" ref="BN1816" si="18203">BB1816*BI1816+BD1816*BI1819-BC1816*BJ1816-BE1816*BJ1819</f>
        <v>0</v>
      </c>
      <c r="BO1816" s="23">
        <f t="shared" ref="BO1816" si="18204">(BB1816*BJ1816+BC1816*BI1816+BD1816*BJ1819+BE1816*BI1819)</f>
        <v>-179.3624612406802</v>
      </c>
      <c r="BQ1816" s="27">
        <f t="shared" ref="BQ1816" si="18205">20*LOG((2*$BL$8)/(($BL$8*BL1816+BN1816+$BL$8*BL1819+BN1819)^2+($BL$8*BM1816+BO1816+$BL$8*BM1819+BO1819)^2)^0.5)</f>
        <v>-39.054789502028925</v>
      </c>
      <c r="BS1816" s="64">
        <f t="shared" ref="BS1816" si="18206">((BL1816^2+BM1816^2)/(BL1819^2+BM1819^2))^0.5</f>
        <v>298.58824118456226</v>
      </c>
      <c r="BT1816" s="4"/>
      <c r="BU1816" s="28"/>
      <c r="BV1816" s="28"/>
      <c r="BW1816" s="28"/>
      <c r="BX1816" s="28"/>
    </row>
    <row r="1817" spans="2:76" ht="18.649999999999999" customHeight="1" thickBot="1">
      <c r="D1817" s="25"/>
      <c r="E1817" s="10"/>
      <c r="F1817" s="10"/>
      <c r="G1817" s="31"/>
      <c r="I1817" s="29"/>
      <c r="L1817" s="30"/>
      <c r="N1817" s="29"/>
      <c r="Q1817" s="30"/>
      <c r="S1817" s="29"/>
      <c r="V1817" s="30"/>
      <c r="X1817" s="29"/>
      <c r="AA1817" s="30"/>
      <c r="AC1817" s="29"/>
      <c r="AF1817" s="30"/>
      <c r="AH1817" s="29"/>
      <c r="AK1817" s="30"/>
      <c r="AM1817" s="29"/>
      <c r="AP1817" s="30"/>
      <c r="AR1817" s="29"/>
      <c r="AU1817" s="30"/>
      <c r="AW1817" s="29"/>
      <c r="AZ1817" s="30"/>
      <c r="BB1817" s="29"/>
      <c r="BE1817" s="30"/>
      <c r="BG1817" s="29"/>
      <c r="BJ1817" s="30"/>
      <c r="BL1817" s="29"/>
      <c r="BO1817" s="30"/>
      <c r="BS1817" s="65"/>
      <c r="BT1817" s="65"/>
      <c r="BU1817" s="28"/>
      <c r="BV1817" s="28"/>
      <c r="BW1817" s="28"/>
      <c r="BX1817" s="28"/>
    </row>
    <row r="1818" spans="2:76" ht="18.649999999999999" customHeight="1" thickBot="1">
      <c r="D1818" s="254" t="s">
        <v>24</v>
      </c>
      <c r="E1818" s="255"/>
      <c r="F1818" s="256" t="s">
        <v>25</v>
      </c>
      <c r="G1818" s="257"/>
      <c r="H1818" s="123"/>
      <c r="I1818" s="242" t="s">
        <v>4</v>
      </c>
      <c r="J1818" s="243"/>
      <c r="K1818" s="244" t="s">
        <v>5</v>
      </c>
      <c r="L1818" s="245"/>
      <c r="M1818" s="123"/>
      <c r="N1818" s="242" t="s">
        <v>6</v>
      </c>
      <c r="O1818" s="243"/>
      <c r="P1818" s="244" t="s">
        <v>7</v>
      </c>
      <c r="Q1818" s="245"/>
      <c r="R1818" s="123"/>
      <c r="S1818" s="242" t="s">
        <v>34</v>
      </c>
      <c r="T1818" s="243"/>
      <c r="U1818" s="244" t="s">
        <v>35</v>
      </c>
      <c r="V1818" s="245"/>
      <c r="W1818" s="123"/>
      <c r="X1818" s="242" t="s">
        <v>47</v>
      </c>
      <c r="Y1818" s="243"/>
      <c r="Z1818" s="244" t="s">
        <v>48</v>
      </c>
      <c r="AA1818" s="245"/>
      <c r="AB1818" s="127"/>
      <c r="AC1818" s="242" t="s">
        <v>63</v>
      </c>
      <c r="AD1818" s="243"/>
      <c r="AE1818" s="244" t="s">
        <v>8</v>
      </c>
      <c r="AF1818" s="245"/>
      <c r="AG1818" s="123"/>
      <c r="AH1818" s="242" t="s">
        <v>78</v>
      </c>
      <c r="AI1818" s="243"/>
      <c r="AJ1818" s="244" t="s">
        <v>79</v>
      </c>
      <c r="AK1818" s="245"/>
      <c r="AL1818" s="127"/>
      <c r="AM1818" s="242" t="s">
        <v>67</v>
      </c>
      <c r="AN1818" s="243"/>
      <c r="AO1818" s="244" t="s">
        <v>66</v>
      </c>
      <c r="AP1818" s="245"/>
      <c r="AQ1818" s="123"/>
      <c r="AR1818" s="242" t="s">
        <v>83</v>
      </c>
      <c r="AS1818" s="243"/>
      <c r="AT1818" s="244" t="s">
        <v>82</v>
      </c>
      <c r="AU1818" s="245"/>
      <c r="AV1818" s="127"/>
      <c r="AW1818" s="242" t="s">
        <v>71</v>
      </c>
      <c r="AX1818" s="243"/>
      <c r="AY1818" s="244" t="s">
        <v>70</v>
      </c>
      <c r="AZ1818" s="245"/>
      <c r="BA1818" s="123"/>
      <c r="BB1818" s="124" t="s">
        <v>87</v>
      </c>
      <c r="BC1818" s="125"/>
      <c r="BD1818" s="122" t="s">
        <v>86</v>
      </c>
      <c r="BE1818" s="126"/>
      <c r="BF1818" s="127"/>
      <c r="BG1818" s="242" t="s">
        <v>74</v>
      </c>
      <c r="BH1818" s="243"/>
      <c r="BI1818" s="244" t="s">
        <v>75</v>
      </c>
      <c r="BJ1818" s="245"/>
      <c r="BK1818" s="123"/>
      <c r="BL1818" s="242" t="s">
        <v>91</v>
      </c>
      <c r="BM1818" s="243"/>
      <c r="BN1818" s="244" t="s">
        <v>90</v>
      </c>
      <c r="BO1818" s="245"/>
      <c r="BP1818" s="123"/>
      <c r="BQ1818" s="35" t="s">
        <v>166</v>
      </c>
      <c r="BS1818" s="66" t="s">
        <v>121</v>
      </c>
      <c r="BT1818" s="65"/>
      <c r="BU1818" s="28"/>
      <c r="BV1818" s="28"/>
      <c r="BW1818" s="28"/>
      <c r="BX1818" s="28"/>
    </row>
    <row r="1819" spans="2:76" ht="18.649999999999999" customHeight="1" thickTop="1" thickBot="1">
      <c r="D1819" s="15">
        <v>0</v>
      </c>
      <c r="E1819" s="145">
        <f t="shared" ref="E1819" si="18207">(1/$E$8)*SIN($B1816*$F$8)</f>
        <v>0.33053805430232525</v>
      </c>
      <c r="F1819" s="15">
        <f t="shared" ref="F1819" si="18208">COS($F$8*$B1816)</f>
        <v>-0.1292337104717563</v>
      </c>
      <c r="G1819" s="37">
        <v>0</v>
      </c>
      <c r="I1819" s="21">
        <v>0</v>
      </c>
      <c r="J1819" s="24">
        <f t="shared" ref="J1819" si="18209">(TAN($K$8*$B1816))/$J$8</f>
        <v>1.7818185947299814</v>
      </c>
      <c r="K1819" s="22">
        <v>1</v>
      </c>
      <c r="L1819" s="23">
        <v>0</v>
      </c>
      <c r="N1819" s="21">
        <f t="shared" ref="N1819" si="18210">D1819*I1816+F1819*I1819-E1819*J1816-G1819*J1819</f>
        <v>0</v>
      </c>
      <c r="O1819" s="24">
        <f t="shared" ref="O1819" si="18211">(D1819*J1816+E1819*I1816+F1819*J1819+G1819*I1819)</f>
        <v>0.10026702591779915</v>
      </c>
      <c r="P1819" s="22">
        <f t="shared" ref="P1819" si="18212">D1819*K1816+F1819*K1819-E1819*L1816-G1819*L1819</f>
        <v>-0.1292337104717563</v>
      </c>
      <c r="Q1819" s="23">
        <f t="shared" ref="Q1819" si="18213">(D1819*L1816+E1819*K1816+F1819*L1819+G1819*K1819)</f>
        <v>0</v>
      </c>
      <c r="S1819" s="15">
        <v>0</v>
      </c>
      <c r="T1819" s="145">
        <f t="shared" ref="T1819" si="18214">(1/$T$8)*SIN($B1816*$U$8)</f>
        <v>5.7760893511085133E-2</v>
      </c>
      <c r="U1819" s="15">
        <f t="shared" ref="U1819" si="18215">COS($U$8*$B1816)</f>
        <v>-0.98487213008959174</v>
      </c>
      <c r="V1819" s="37">
        <v>0</v>
      </c>
      <c r="X1819" s="21">
        <f t="shared" ref="X1819" si="18216">N1819*S1816+P1819*S1819-O1819*T1816-Q1819*T1819</f>
        <v>0</v>
      </c>
      <c r="Y1819" s="24">
        <f t="shared" ref="Y1819" si="18217">(N1819*T1816+O1819*S1816+P1819*T1819+Q1819*S1819)</f>
        <v>-0.10621485398201268</v>
      </c>
      <c r="Z1819" s="22">
        <f t="shared" ref="Z1819" si="18218">N1819*U1816+P1819*U1819-O1819*V1816-Q1819*V1819</f>
        <v>7.5155062651299315E-2</v>
      </c>
      <c r="AA1819" s="23">
        <f t="shared" ref="AA1819" si="18219">(N1819*V1816+O1819*U1816+P1819*V1819+Q1819*U1819)</f>
        <v>0</v>
      </c>
      <c r="AB1819" s="8"/>
      <c r="AC1819" s="21">
        <v>0</v>
      </c>
      <c r="AD1819" s="24">
        <f t="shared" ref="AD1819" si="18220">(TAN($AE$8*$B1816))/$AD$8</f>
        <v>3.6206482447698414</v>
      </c>
      <c r="AE1819" s="22">
        <v>1</v>
      </c>
      <c r="AF1819" s="23">
        <v>0</v>
      </c>
      <c r="AH1819" s="21">
        <f t="shared" ref="AH1819" si="18221">X1819*AC1816+Z1819*AC1819-Y1819*AD1816-AA1819*AD1819</f>
        <v>0</v>
      </c>
      <c r="AI1819" s="24">
        <f t="shared" ref="AI1819" si="18222">(X1819*AD1816+Y1819*AC1816+Z1819*AD1819+AA1819*AC1819)</f>
        <v>0.16589519169198164</v>
      </c>
      <c r="AJ1819" s="22">
        <f t="shared" ref="AJ1819" si="18223">X1819*AE1816+Z1819*AE1819-Y1819*AF1816-AA1819*AF1819</f>
        <v>7.5155062651299315E-2</v>
      </c>
      <c r="AK1819" s="23">
        <f t="shared" ref="AK1819" si="18224">(X1819*AF1816+Y1819*AE1816+Z1819*AF1819+AA1819*AE1819)</f>
        <v>0</v>
      </c>
      <c r="AL1819" s="8"/>
      <c r="AM1819" s="15">
        <v>0</v>
      </c>
      <c r="AN1819" s="85">
        <f t="shared" ref="AN1819" si="18225">(1/$AN$8)*SIN($B1816*$AO$8)</f>
        <v>5.7760893511085133E-2</v>
      </c>
      <c r="AO1819" s="25">
        <f t="shared" ref="AO1819" si="18226">COS($AO$8*$B1816)</f>
        <v>-0.98487213008959174</v>
      </c>
      <c r="AP1819" s="37">
        <v>0</v>
      </c>
      <c r="AR1819" s="21">
        <f t="shared" ref="AR1819" si="18227">AH1819*AM1816+AJ1819*AM1819-AI1819*AN1816-AK1819*AN1819</f>
        <v>0</v>
      </c>
      <c r="AS1819" s="24">
        <f t="shared" ref="AS1819" si="18228">(AH1819*AN1816+AI1819*AM1816+AJ1819*AN1819+AK1819*AM1819)</f>
        <v>-0.15904452724268245</v>
      </c>
      <c r="AT1819" s="22">
        <f t="shared" ref="AT1819" si="18229">AH1819*AO1816+AJ1819*AO1819-AI1819*AP1816-AK1819*AP1819</f>
        <v>-0.16025841715229633</v>
      </c>
      <c r="AU1819" s="23">
        <f t="shared" ref="AU1819" si="18230">(AH1819*AP1816+AI1819*AO1816+AJ1819*AP1819+AK1819*AO1819)</f>
        <v>0</v>
      </c>
      <c r="AV1819" s="8"/>
      <c r="AW1819" s="21">
        <v>0</v>
      </c>
      <c r="AX1819" s="24">
        <f t="shared" ref="AX1819" si="18231">(TAN($AY$8*$B1816))/$AX$8</f>
        <v>1.7818185947299814</v>
      </c>
      <c r="AY1819" s="22">
        <v>1</v>
      </c>
      <c r="AZ1819" s="23">
        <v>0</v>
      </c>
      <c r="BB1819" s="21">
        <f t="shared" ref="BB1819" si="18232">AR1819*AW1816+AT1819*AW1819-AS1819*AX1816-AU1819*AX1819</f>
        <v>0</v>
      </c>
      <c r="BC1819" s="24">
        <f t="shared" ref="BC1819" si="18233">(AR1819*AX1816+AS1819*AW1816+AT1819*AX1819+AU1819*AW1819)</f>
        <v>-0.44459595488663828</v>
      </c>
      <c r="BD1819" s="22">
        <f t="shared" ref="BD1819" si="18234">AR1819*AY1816+AT1819*AY1819-AS1819*AZ1816-AU1819*AZ1819</f>
        <v>-0.16025841715229633</v>
      </c>
      <c r="BE1819" s="23">
        <f t="shared" ref="BE1819" si="18235">(AR1819*AZ1816+AS1819*AY1816+AT1819*AZ1819+AU1819*AY1819)</f>
        <v>0</v>
      </c>
      <c r="BF1819" s="8"/>
      <c r="BG1819" s="15">
        <v>0</v>
      </c>
      <c r="BH1819" s="85">
        <f t="shared" ref="BH1819" si="18236">(1/$BH$8)*SIN($B1816*$BI$8)</f>
        <v>0.33053568634731056</v>
      </c>
      <c r="BI1819" s="25">
        <f t="shared" ref="BI1819" si="18237">COS($BI$8*$B1816)</f>
        <v>-0.12928820695721222</v>
      </c>
      <c r="BJ1819" s="37">
        <v>0</v>
      </c>
      <c r="BL1819" s="21">
        <f t="shared" ref="BL1819" si="18238">BB1819*BG1816+BD1819*BG1819-BC1819*BH1816-BE1819*BH1819</f>
        <v>0</v>
      </c>
      <c r="BM1819" s="24">
        <f t="shared" ref="BM1819" si="18239">(BB1819*BH1816+BC1819*BG1816+BD1819*BH1819+BE1819*BG1819)</f>
        <v>4.5098879213551976E-3</v>
      </c>
      <c r="BN1819" s="22">
        <f t="shared" ref="BN1819" si="18240">BB1819*BI1816+BD1819*BI1819-BC1819*BJ1816-BE1819*BJ1819</f>
        <v>1.3433129852646577</v>
      </c>
      <c r="BO1819" s="23">
        <f t="shared" ref="BO1819" si="18241">(BB1819*BJ1816+BC1819*BI1816+BD1819*BJ1819+BE1819*BI1819)</f>
        <v>0</v>
      </c>
      <c r="BQ1819" s="38">
        <f t="shared" ref="BQ1819" si="18242">(180/PI())*ATAN(-1*(($BL$8*BM1816+BO1816+$BL$8*BM1819+BO1819)/($BL$8*BL1816+BN1816+$BL$8*BL1819+BN1819)))</f>
        <v>89.140773642453368</v>
      </c>
      <c r="BS1819" s="67">
        <f t="shared" ref="BS1819" si="18243">20*LOG(((($BL$8*BL1816+BN1816-$BL$8*BL1819-BN1819)^2+($BL$8*BM1816+BO1816-$BL$8*BM1819-BO1819)^2)/(($BL$8*BL1816+BN1816+$BL$8*BL1819+BN1819)^2+($BL$8*BM1816+BO1816+$BL$8*BM1819+BO1819)^2))^0.5)</f>
        <v>-5.3992365737731902E-4</v>
      </c>
      <c r="BT1819" s="65"/>
      <c r="BU1819" s="28"/>
      <c r="BV1819" s="28"/>
      <c r="BW1819" s="28"/>
      <c r="BX1819" s="28"/>
    </row>
    <row r="1820" spans="2:76" ht="18.649999999999999" customHeight="1">
      <c r="BS1820" s="32"/>
    </row>
    <row r="1821" spans="2:76" ht="18.649999999999999" customHeight="1" thickBot="1">
      <c r="D1821" s="8"/>
      <c r="E1821" s="8" t="s">
        <v>93</v>
      </c>
      <c r="F1821" s="8"/>
      <c r="G1821" s="8"/>
      <c r="H1821" s="8"/>
      <c r="I1821" s="8"/>
      <c r="J1821" s="8" t="s">
        <v>94</v>
      </c>
      <c r="K1821" s="8"/>
      <c r="L1821" s="8"/>
      <c r="M1821" s="8"/>
      <c r="N1821" s="8"/>
      <c r="O1821" s="8" t="s">
        <v>95</v>
      </c>
      <c r="P1821" s="8"/>
      <c r="Q1821" s="8"/>
      <c r="R1821" s="8"/>
      <c r="S1821" s="8"/>
      <c r="T1821" s="8" t="s">
        <v>96</v>
      </c>
      <c r="U1821" s="8"/>
      <c r="V1821" s="8"/>
      <c r="W1821" s="8"/>
      <c r="X1821" s="8"/>
      <c r="Y1821" s="8" t="s">
        <v>97</v>
      </c>
      <c r="Z1821" s="8"/>
      <c r="AA1821" s="8"/>
      <c r="AB1821" s="8"/>
      <c r="AC1821" s="8"/>
      <c r="AD1821" s="8" t="s">
        <v>98</v>
      </c>
      <c r="AE1821" s="8"/>
      <c r="AF1821" s="8"/>
      <c r="AG1821" s="8"/>
      <c r="AH1821" s="8"/>
      <c r="AI1821" s="8" t="s">
        <v>99</v>
      </c>
      <c r="AJ1821" s="8"/>
      <c r="AK1821" s="8"/>
      <c r="AL1821" s="8"/>
      <c r="AM1821" s="8"/>
      <c r="AN1821" s="8" t="s">
        <v>96</v>
      </c>
      <c r="AO1821" s="8"/>
      <c r="AP1821" s="8"/>
      <c r="AQ1821" s="8"/>
      <c r="AR1821" s="8"/>
      <c r="AS1821" s="8" t="s">
        <v>100</v>
      </c>
      <c r="AT1821" s="8"/>
      <c r="AU1821" s="8"/>
      <c r="AV1821" s="8"/>
      <c r="AW1821" s="8"/>
      <c r="AX1821" s="8" t="s">
        <v>94</v>
      </c>
      <c r="AY1821" s="8"/>
      <c r="AZ1821" s="8"/>
      <c r="BA1821" s="8"/>
      <c r="BB1821" s="8"/>
      <c r="BC1821" s="8" t="s">
        <v>101</v>
      </c>
      <c r="BD1821" s="8"/>
      <c r="BE1821" s="8"/>
      <c r="BF1821" s="8"/>
      <c r="BG1821" s="8"/>
      <c r="BH1821" s="8" t="s">
        <v>96</v>
      </c>
      <c r="BI1821" s="8"/>
      <c r="BJ1821" s="8"/>
      <c r="BK1821" s="8"/>
      <c r="BL1821" s="8"/>
      <c r="BM1821" s="8" t="s">
        <v>102</v>
      </c>
      <c r="BN1821" s="8"/>
      <c r="BO1821" s="8"/>
      <c r="BP1821" s="8"/>
    </row>
    <row r="1822" spans="2:76" ht="18.649999999999999" customHeight="1" thickBot="1">
      <c r="B1822" s="16"/>
      <c r="D1822" s="250" t="s">
        <v>22</v>
      </c>
      <c r="E1822" s="251"/>
      <c r="F1822" s="252" t="s">
        <v>23</v>
      </c>
      <c r="G1822" s="253"/>
      <c r="H1822" s="123"/>
      <c r="I1822" s="242" t="s">
        <v>1</v>
      </c>
      <c r="J1822" s="243"/>
      <c r="K1822" s="244" t="s">
        <v>2</v>
      </c>
      <c r="L1822" s="245"/>
      <c r="M1822" s="123"/>
      <c r="N1822" s="242" t="s">
        <v>43</v>
      </c>
      <c r="O1822" s="243"/>
      <c r="P1822" s="244" t="s">
        <v>44</v>
      </c>
      <c r="Q1822" s="245"/>
      <c r="R1822" s="123"/>
      <c r="S1822" s="242" t="s">
        <v>32</v>
      </c>
      <c r="T1822" s="243"/>
      <c r="U1822" s="244" t="s">
        <v>33</v>
      </c>
      <c r="V1822" s="245"/>
      <c r="W1822" s="123"/>
      <c r="X1822" s="242" t="s">
        <v>45</v>
      </c>
      <c r="Y1822" s="243"/>
      <c r="Z1822" s="244" t="s">
        <v>46</v>
      </c>
      <c r="AA1822" s="245"/>
      <c r="AB1822" s="127"/>
      <c r="AC1822" s="242" t="s">
        <v>62</v>
      </c>
      <c r="AD1822" s="243"/>
      <c r="AE1822" s="244" t="s">
        <v>3</v>
      </c>
      <c r="AF1822" s="245"/>
      <c r="AG1822" s="123"/>
      <c r="AH1822" s="242" t="s">
        <v>76</v>
      </c>
      <c r="AI1822" s="243"/>
      <c r="AJ1822" s="244" t="s">
        <v>77</v>
      </c>
      <c r="AK1822" s="245"/>
      <c r="AL1822" s="127"/>
      <c r="AM1822" s="242" t="s">
        <v>64</v>
      </c>
      <c r="AN1822" s="243"/>
      <c r="AO1822" s="244" t="s">
        <v>65</v>
      </c>
      <c r="AP1822" s="245"/>
      <c r="AQ1822" s="123"/>
      <c r="AR1822" s="242" t="s">
        <v>80</v>
      </c>
      <c r="AS1822" s="243"/>
      <c r="AT1822" s="244" t="s">
        <v>81</v>
      </c>
      <c r="AU1822" s="245"/>
      <c r="AV1822" s="127"/>
      <c r="AW1822" s="242" t="s">
        <v>68</v>
      </c>
      <c r="AX1822" s="243"/>
      <c r="AY1822" s="244" t="s">
        <v>69</v>
      </c>
      <c r="AZ1822" s="245"/>
      <c r="BA1822" s="123"/>
      <c r="BB1822" s="246" t="s">
        <v>84</v>
      </c>
      <c r="BC1822" s="247"/>
      <c r="BD1822" s="248" t="s">
        <v>85</v>
      </c>
      <c r="BE1822" s="249"/>
      <c r="BF1822" s="127"/>
      <c r="BG1822" s="242" t="s">
        <v>72</v>
      </c>
      <c r="BH1822" s="243"/>
      <c r="BI1822" s="244" t="s">
        <v>73</v>
      </c>
      <c r="BJ1822" s="245"/>
      <c r="BK1822" s="123"/>
      <c r="BL1822" s="242" t="s">
        <v>88</v>
      </c>
      <c r="BM1822" s="243"/>
      <c r="BN1822" s="244" t="s">
        <v>89</v>
      </c>
      <c r="BO1822" s="245"/>
      <c r="BP1822" s="123"/>
      <c r="BQ1822" s="19" t="s">
        <v>165</v>
      </c>
      <c r="BS1822" s="63" t="s">
        <v>120</v>
      </c>
      <c r="BT1822" s="4"/>
      <c r="BU1822" s="28"/>
      <c r="BV1822" s="28"/>
      <c r="BW1822" s="28"/>
      <c r="BX1822" s="28"/>
    </row>
    <row r="1823" spans="2:76" ht="18.649999999999999" customHeight="1" thickTop="1" thickBot="1">
      <c r="B1823" s="39">
        <v>5.14</v>
      </c>
      <c r="D1823" s="25">
        <f t="shared" ref="D1823" si="18244">COS($F$8*$B1823)</f>
        <v>-0.13581726940564906</v>
      </c>
      <c r="E1823" s="26">
        <v>0</v>
      </c>
      <c r="F1823" s="10">
        <v>0</v>
      </c>
      <c r="G1823" s="85">
        <f t="shared" ref="G1823" si="18245">$E$8*SIN($B1823*$F$8)</f>
        <v>2.9722017132053371</v>
      </c>
      <c r="I1823" s="21">
        <v>1</v>
      </c>
      <c r="J1823" s="24">
        <v>0</v>
      </c>
      <c r="K1823" s="22">
        <v>0</v>
      </c>
      <c r="L1823" s="23">
        <v>0</v>
      </c>
      <c r="N1823" s="21">
        <f t="shared" ref="N1823" si="18246">D1823*I1823+F1823*I1826-E1823*J1823-G1823*J1826</f>
        <v>-5.606293742539715</v>
      </c>
      <c r="O1823" s="24">
        <f t="shared" ref="O1823" si="18247">(D1823*J1823+E1823*I1823+F1823*J1826+G1823*I1826)</f>
        <v>0</v>
      </c>
      <c r="P1823" s="22">
        <f t="shared" ref="P1823" si="18248">D1823*K1823+F1823*K1826-E1823*L1823-G1823*L1826</f>
        <v>0</v>
      </c>
      <c r="Q1823" s="23">
        <f t="shared" ref="Q1823" si="18249">(D1823*L1823+E1823*K1823+F1823*L1826+G1823*K1826)</f>
        <v>2.9722017132053371</v>
      </c>
      <c r="S1823" s="25">
        <f t="shared" ref="S1823" si="18250">COS($U$8*$B1823)</f>
        <v>-0.98681453124969776</v>
      </c>
      <c r="T1823" s="26">
        <v>0</v>
      </c>
      <c r="U1823" s="10">
        <v>0</v>
      </c>
      <c r="V1823" s="85">
        <f t="shared" ref="V1823" si="18251">$T$8*SIN($B1823*$U$8)</f>
        <v>0.4855653696774026</v>
      </c>
      <c r="X1823" s="21">
        <f t="shared" ref="X1823" si="18252">N1823*S1823+P1823*S1826-O1823*T1823-Q1823*T1826</f>
        <v>5.3720167734115138</v>
      </c>
      <c r="Y1823" s="24">
        <f t="shared" ref="Y1823" si="18253">(N1823*T1823+O1823*S1823+P1823*T1826+Q1823*S1826)</f>
        <v>0</v>
      </c>
      <c r="Z1823" s="22">
        <f t="shared" ref="Z1823" si="18254">N1823*U1823+P1823*U1826-O1823*V1823-Q1823*V1826</f>
        <v>0</v>
      </c>
      <c r="AA1823" s="23">
        <f t="shared" ref="AA1823" si="18255">(N1823*V1823+O1823*U1823+P1823*V1826+Q1823*U1826)</f>
        <v>-5.6552339340126796</v>
      </c>
      <c r="AB1823" s="8"/>
      <c r="AC1823" s="21">
        <v>1</v>
      </c>
      <c r="AD1823" s="24">
        <v>0</v>
      </c>
      <c r="AE1823" s="22">
        <v>0</v>
      </c>
      <c r="AF1823" s="23">
        <v>0</v>
      </c>
      <c r="AH1823" s="21">
        <f t="shared" ref="AH1823" si="18256">X1823*AC1823+Z1823*AC1826-Y1823*AD1823-AA1823*AD1826</f>
        <v>26.909244605967288</v>
      </c>
      <c r="AI1823" s="24">
        <f t="shared" ref="AI1823" si="18257">(X1823*AD1823+Y1823*AC1823+Z1823*AD1826+AA1823*AC1826)</f>
        <v>0</v>
      </c>
      <c r="AJ1823" s="22">
        <f t="shared" ref="AJ1823" si="18258">X1823*AE1823+Z1823*AE1826-Y1823*AF1823-AA1823*AF1826</f>
        <v>0</v>
      </c>
      <c r="AK1823" s="23">
        <f t="shared" ref="AK1823" si="18259">(X1823*AF1823+Y1823*AE1823+Z1823*AF1826+AA1823*AE1826)</f>
        <v>-5.6552339340126796</v>
      </c>
      <c r="AL1823" s="8"/>
      <c r="AM1823" s="25">
        <f t="shared" ref="AM1823" si="18260">COS($AO$8*$B1823)</f>
        <v>-0.98681453124969776</v>
      </c>
      <c r="AN1823" s="26">
        <v>0</v>
      </c>
      <c r="AO1823" s="10">
        <v>0</v>
      </c>
      <c r="AP1823" s="85">
        <f t="shared" ref="AP1823" si="18261">$AN$8*SIN($B1823*$AO$8)</f>
        <v>0.4855653696774026</v>
      </c>
      <c r="AR1823" s="21">
        <f t="shared" ref="AR1823" si="18262">AH1823*AM1823+AJ1823*AM1826-AI1823*AN1823-AK1823*AN1826</f>
        <v>-26.249324073700951</v>
      </c>
      <c r="AS1823" s="24">
        <f t="shared" ref="AS1823" si="18263">(AH1823*AN1823+AI1823*AM1823+AJ1823*AN1826+AK1823*AM1826)</f>
        <v>0</v>
      </c>
      <c r="AT1823" s="22">
        <f t="shared" ref="AT1823" si="18264">AH1823*AO1823+AJ1823*AO1826-AI1823*AP1823-AK1823*AP1826</f>
        <v>0</v>
      </c>
      <c r="AU1823" s="23">
        <f t="shared" ref="AU1823" si="18265">(AH1823*AP1823+AI1823*AO1823+AJ1823*AP1826+AK1823*AO1826)</f>
        <v>18.646864328536267</v>
      </c>
      <c r="AV1823" s="8"/>
      <c r="AW1823" s="21">
        <v>1</v>
      </c>
      <c r="AX1823" s="24">
        <v>0</v>
      </c>
      <c r="AY1823" s="22">
        <v>0</v>
      </c>
      <c r="AZ1823" s="23">
        <v>0</v>
      </c>
      <c r="BB1823" s="21">
        <f t="shared" ref="BB1823" si="18266">AR1823*AW1823+AT1823*AW1826-AS1823*AX1823-AU1823*AX1826</f>
        <v>-60.569751302367052</v>
      </c>
      <c r="BC1823" s="24">
        <f t="shared" ref="BC1823" si="18267">(AR1823*AX1823+AS1823*AW1823+AT1823*AX1826+AU1823*AW1826)</f>
        <v>0</v>
      </c>
      <c r="BD1823" s="22">
        <f t="shared" ref="BD1823" si="18268">AR1823*AY1823+AT1823*AY1826-AS1823*AZ1823-AU1823*AZ1826</f>
        <v>0</v>
      </c>
      <c r="BE1823" s="23">
        <f t="shared" ref="BE1823" si="18269">(AR1823*AZ1823+AS1823*AY1823+AT1823*AZ1826+AU1823*AY1826)</f>
        <v>18.646864328536267</v>
      </c>
      <c r="BF1823" s="8"/>
      <c r="BG1823" s="25">
        <f t="shared" ref="BG1823" si="18270">COS($BI$8*$B1823)</f>
        <v>-0.13587193019139684</v>
      </c>
      <c r="BH1823" s="26">
        <v>0</v>
      </c>
      <c r="BI1823" s="10">
        <v>0</v>
      </c>
      <c r="BJ1823" s="85">
        <f t="shared" ref="BJ1823" si="18271">$BH$8*SIN($B1823*$BI$8)</f>
        <v>2.9721792286594324</v>
      </c>
      <c r="BL1823" s="21">
        <f t="shared" ref="BL1823" si="18272">BB1823*BG1823+BD1823*BG1826-BC1823*BH1823-BE1823*BH1826</f>
        <v>2.0717487054537065</v>
      </c>
      <c r="BM1823" s="24">
        <f t="shared" ref="BM1823" si="18273">(BB1823*BH1823+BC1823*BG1823+BD1823*BH1826+BE1823*BG1826)</f>
        <v>0</v>
      </c>
      <c r="BN1823" s="22">
        <f t="shared" ref="BN1823" si="18274">BB1823*BI1823+BD1823*BI1826-BC1823*BJ1823-BE1823*BJ1826</f>
        <v>0</v>
      </c>
      <c r="BO1823" s="23">
        <f t="shared" ref="BO1823" si="18275">(BB1823*BJ1823+BC1823*BI1823+BD1823*BJ1826+BE1823*BI1826)</f>
        <v>-182.55774215429827</v>
      </c>
      <c r="BQ1823" s="27">
        <f t="shared" ref="BQ1823" si="18276">20*LOG((2*$BL$8)/(($BL$8*BL1823+BN1823+$BL$8*BL1826+BN1826)^2+($BL$8*BM1823+BO1823+$BL$8*BM1826+BO1826)^2)^0.5)</f>
        <v>-39.208782471449744</v>
      </c>
      <c r="BS1823" s="64">
        <f t="shared" ref="BS1823" si="18277">((BL1823^2+BM1823^2)/(BL1826^2+BM1826^2))^0.5</f>
        <v>115.12722675451376</v>
      </c>
      <c r="BT1823" s="4"/>
      <c r="BU1823" s="28"/>
      <c r="BV1823" s="28"/>
      <c r="BW1823" s="28"/>
      <c r="BX1823" s="28"/>
    </row>
    <row r="1824" spans="2:76" ht="18.649999999999999" customHeight="1" thickBot="1">
      <c r="D1824" s="25"/>
      <c r="E1824" s="10"/>
      <c r="F1824" s="10"/>
      <c r="G1824" s="31"/>
      <c r="I1824" s="29"/>
      <c r="L1824" s="30"/>
      <c r="N1824" s="29"/>
      <c r="Q1824" s="30"/>
      <c r="S1824" s="29"/>
      <c r="V1824" s="30"/>
      <c r="X1824" s="29"/>
      <c r="AA1824" s="30"/>
      <c r="AC1824" s="29"/>
      <c r="AF1824" s="30"/>
      <c r="AH1824" s="29"/>
      <c r="AK1824" s="30"/>
      <c r="AM1824" s="29"/>
      <c r="AP1824" s="30"/>
      <c r="AR1824" s="29"/>
      <c r="AU1824" s="30"/>
      <c r="AW1824" s="29"/>
      <c r="AZ1824" s="30"/>
      <c r="BB1824" s="29"/>
      <c r="BE1824" s="30"/>
      <c r="BG1824" s="29"/>
      <c r="BJ1824" s="30"/>
      <c r="BL1824" s="29"/>
      <c r="BO1824" s="30"/>
      <c r="BS1824" s="65"/>
      <c r="BT1824" s="65"/>
      <c r="BU1824" s="28"/>
      <c r="BV1824" s="28"/>
      <c r="BW1824" s="28"/>
      <c r="BX1824" s="28"/>
    </row>
    <row r="1825" spans="2:76" ht="18.649999999999999" customHeight="1" thickBot="1">
      <c r="D1825" s="254" t="s">
        <v>24</v>
      </c>
      <c r="E1825" s="255"/>
      <c r="F1825" s="256" t="s">
        <v>25</v>
      </c>
      <c r="G1825" s="257"/>
      <c r="H1825" s="123"/>
      <c r="I1825" s="242" t="s">
        <v>4</v>
      </c>
      <c r="J1825" s="243"/>
      <c r="K1825" s="244" t="s">
        <v>5</v>
      </c>
      <c r="L1825" s="245"/>
      <c r="M1825" s="123"/>
      <c r="N1825" s="242" t="s">
        <v>6</v>
      </c>
      <c r="O1825" s="243"/>
      <c r="P1825" s="244" t="s">
        <v>7</v>
      </c>
      <c r="Q1825" s="245"/>
      <c r="R1825" s="123"/>
      <c r="S1825" s="242" t="s">
        <v>34</v>
      </c>
      <c r="T1825" s="243"/>
      <c r="U1825" s="244" t="s">
        <v>35</v>
      </c>
      <c r="V1825" s="245"/>
      <c r="W1825" s="123"/>
      <c r="X1825" s="242" t="s">
        <v>47</v>
      </c>
      <c r="Y1825" s="243"/>
      <c r="Z1825" s="244" t="s">
        <v>48</v>
      </c>
      <c r="AA1825" s="245"/>
      <c r="AB1825" s="127"/>
      <c r="AC1825" s="242" t="s">
        <v>63</v>
      </c>
      <c r="AD1825" s="243"/>
      <c r="AE1825" s="244" t="s">
        <v>8</v>
      </c>
      <c r="AF1825" s="245"/>
      <c r="AG1825" s="123"/>
      <c r="AH1825" s="242" t="s">
        <v>78</v>
      </c>
      <c r="AI1825" s="243"/>
      <c r="AJ1825" s="244" t="s">
        <v>79</v>
      </c>
      <c r="AK1825" s="245"/>
      <c r="AL1825" s="127"/>
      <c r="AM1825" s="242" t="s">
        <v>67</v>
      </c>
      <c r="AN1825" s="243"/>
      <c r="AO1825" s="244" t="s">
        <v>66</v>
      </c>
      <c r="AP1825" s="245"/>
      <c r="AQ1825" s="123"/>
      <c r="AR1825" s="242" t="s">
        <v>83</v>
      </c>
      <c r="AS1825" s="243"/>
      <c r="AT1825" s="244" t="s">
        <v>82</v>
      </c>
      <c r="AU1825" s="245"/>
      <c r="AV1825" s="127"/>
      <c r="AW1825" s="242" t="s">
        <v>71</v>
      </c>
      <c r="AX1825" s="243"/>
      <c r="AY1825" s="244" t="s">
        <v>70</v>
      </c>
      <c r="AZ1825" s="245"/>
      <c r="BA1825" s="123"/>
      <c r="BB1825" s="124" t="s">
        <v>87</v>
      </c>
      <c r="BC1825" s="125"/>
      <c r="BD1825" s="122" t="s">
        <v>86</v>
      </c>
      <c r="BE1825" s="126"/>
      <c r="BF1825" s="127"/>
      <c r="BG1825" s="242" t="s">
        <v>74</v>
      </c>
      <c r="BH1825" s="243"/>
      <c r="BI1825" s="244" t="s">
        <v>75</v>
      </c>
      <c r="BJ1825" s="245"/>
      <c r="BK1825" s="123"/>
      <c r="BL1825" s="242" t="s">
        <v>91</v>
      </c>
      <c r="BM1825" s="243"/>
      <c r="BN1825" s="244" t="s">
        <v>90</v>
      </c>
      <c r="BO1825" s="245"/>
      <c r="BP1825" s="123"/>
      <c r="BQ1825" s="35" t="s">
        <v>166</v>
      </c>
      <c r="BS1825" s="66" t="s">
        <v>121</v>
      </c>
      <c r="BT1825" s="65"/>
      <c r="BU1825" s="28"/>
      <c r="BV1825" s="28"/>
      <c r="BW1825" s="28"/>
      <c r="BX1825" s="28"/>
    </row>
    <row r="1826" spans="2:76" ht="18.649999999999999" customHeight="1" thickTop="1" thickBot="1">
      <c r="D1826" s="15">
        <v>0</v>
      </c>
      <c r="E1826" s="145">
        <f t="shared" ref="E1826" si="18278">(1/$E$8)*SIN($B1823*$F$8)</f>
        <v>0.33024463480059296</v>
      </c>
      <c r="F1826" s="15">
        <f t="shared" ref="F1826" si="18279">COS($F$8*$B1823)</f>
        <v>-0.13581726940564906</v>
      </c>
      <c r="G1826" s="37">
        <v>0</v>
      </c>
      <c r="I1826" s="21">
        <v>0</v>
      </c>
      <c r="J1826" s="24">
        <f t="shared" ref="J1826" si="18280">(TAN($K$8*$B1823))/$J$8</f>
        <v>1.8405468406901941</v>
      </c>
      <c r="K1826" s="22">
        <v>1</v>
      </c>
      <c r="L1826" s="23">
        <v>0</v>
      </c>
      <c r="N1826" s="21">
        <f t="shared" ref="N1826" si="18281">D1826*I1823+F1826*I1826-E1826*J1823-G1826*J1826</f>
        <v>0</v>
      </c>
      <c r="O1826" s="24">
        <f t="shared" ref="O1826" si="18282">(D1826*J1823+E1826*I1823+F1826*J1826+G1826*I1826)</f>
        <v>8.0266588684856616E-2</v>
      </c>
      <c r="P1826" s="22">
        <f t="shared" ref="P1826" si="18283">D1826*K1823+F1826*K1826-E1826*L1823-G1826*L1826</f>
        <v>-0.13581726940564906</v>
      </c>
      <c r="Q1826" s="23">
        <f t="shared" ref="Q1826" si="18284">(D1826*L1823+E1826*K1823+F1826*L1826+G1826*K1826)</f>
        <v>0</v>
      </c>
      <c r="S1826" s="15">
        <v>0</v>
      </c>
      <c r="T1826" s="145">
        <f t="shared" ref="T1826" si="18285">(1/$T$8)*SIN($B1823*$U$8)</f>
        <v>5.395170774193362E-2</v>
      </c>
      <c r="U1826" s="15">
        <f t="shared" ref="U1826" si="18286">COS($U$8*$B1823)</f>
        <v>-0.98681453124969776</v>
      </c>
      <c r="V1826" s="37">
        <v>0</v>
      </c>
      <c r="X1826" s="21">
        <f t="shared" ref="X1826" si="18287">N1826*S1823+P1826*S1826-O1826*T1823-Q1826*T1826</f>
        <v>0</v>
      </c>
      <c r="Y1826" s="24">
        <f t="shared" ref="Y1826" si="18288">(N1826*T1823+O1826*S1823+P1826*T1826+Q1826*S1826)</f>
        <v>-8.6535809713340114E-2</v>
      </c>
      <c r="Z1826" s="22">
        <f t="shared" ref="Z1826" si="18289">N1826*U1823+P1826*U1826-O1826*V1823-Q1826*V1826</f>
        <v>9.5051779236643083E-2</v>
      </c>
      <c r="AA1826" s="23">
        <f t="shared" ref="AA1826" si="18290">(N1826*V1823+O1826*U1823+P1826*V1826+Q1826*U1826)</f>
        <v>0</v>
      </c>
      <c r="AB1826" s="8"/>
      <c r="AC1826" s="21">
        <v>0</v>
      </c>
      <c r="AD1826" s="24">
        <f t="shared" ref="AD1826" si="18291">(TAN($AE$8*$B1823))/$AD$8</f>
        <v>3.8083708090345967</v>
      </c>
      <c r="AE1826" s="22">
        <v>1</v>
      </c>
      <c r="AF1826" s="23">
        <v>0</v>
      </c>
      <c r="AH1826" s="21">
        <f t="shared" ref="AH1826" si="18292">X1826*AC1823+Z1826*AC1826-Y1826*AD1823-AA1826*AD1826</f>
        <v>0</v>
      </c>
      <c r="AI1826" s="24">
        <f t="shared" ref="AI1826" si="18293">(X1826*AD1823+Y1826*AC1823+Z1826*AD1826+AA1826*AC1826)</f>
        <v>0.27545661167829216</v>
      </c>
      <c r="AJ1826" s="22">
        <f t="shared" ref="AJ1826" si="18294">X1826*AE1823+Z1826*AE1826-Y1826*AF1823-AA1826*AF1826</f>
        <v>9.5051779236643083E-2</v>
      </c>
      <c r="AK1826" s="23">
        <f t="shared" ref="AK1826" si="18295">(X1826*AF1823+Y1826*AE1823+Z1826*AF1826+AA1826*AE1826)</f>
        <v>0</v>
      </c>
      <c r="AL1826" s="8"/>
      <c r="AM1826" s="15">
        <v>0</v>
      </c>
      <c r="AN1826" s="85">
        <f t="shared" ref="AN1826" si="18296">(1/$AN$8)*SIN($B1823*$AO$8)</f>
        <v>5.395170774193362E-2</v>
      </c>
      <c r="AO1826" s="25">
        <f t="shared" ref="AO1826" si="18297">COS($AO$8*$B1823)</f>
        <v>-0.98681453124969776</v>
      </c>
      <c r="AP1826" s="37">
        <v>0</v>
      </c>
      <c r="AR1826" s="21">
        <f t="shared" ref="AR1826" si="18298">AH1826*AM1823+AJ1826*AM1826-AI1826*AN1823-AK1826*AN1826</f>
        <v>0</v>
      </c>
      <c r="AS1826" s="24">
        <f t="shared" ref="AS1826" si="18299">(AH1826*AN1823+AI1826*AM1823+AJ1826*AN1826+AK1826*AM1826)</f>
        <v>-0.26669638131921775</v>
      </c>
      <c r="AT1826" s="22">
        <f t="shared" ref="AT1826" si="18300">AH1826*AO1823+AJ1826*AO1826-AI1826*AP1823-AK1826*AP1826</f>
        <v>-0.22755066845151237</v>
      </c>
      <c r="AU1826" s="23">
        <f t="shared" ref="AU1826" si="18301">(AH1826*AP1823+AI1826*AO1823+AJ1826*AP1826+AK1826*AO1826)</f>
        <v>0</v>
      </c>
      <c r="AV1826" s="8"/>
      <c r="AW1826" s="21">
        <v>0</v>
      </c>
      <c r="AX1826" s="24">
        <f t="shared" ref="AX1826" si="18302">(TAN($AY$8*$B1823))/$AX$8</f>
        <v>1.8405468406901941</v>
      </c>
      <c r="AY1826" s="22">
        <v>1</v>
      </c>
      <c r="AZ1826" s="23">
        <v>0</v>
      </c>
      <c r="BB1826" s="21">
        <f t="shared" ref="BB1826" si="18303">AR1826*AW1823+AT1826*AW1826-AS1826*AX1823-AU1826*AX1826</f>
        <v>0</v>
      </c>
      <c r="BC1826" s="24">
        <f t="shared" ref="BC1826" si="18304">(AR1826*AX1823+AS1826*AW1823+AT1826*AX1826+AU1826*AW1826)</f>
        <v>-0.6855140452345907</v>
      </c>
      <c r="BD1826" s="22">
        <f t="shared" ref="BD1826" si="18305">AR1826*AY1823+AT1826*AY1826-AS1826*AZ1823-AU1826*AZ1826</f>
        <v>-0.22755066845151237</v>
      </c>
      <c r="BE1826" s="23">
        <f t="shared" ref="BE1826" si="18306">(AR1826*AZ1823+AS1826*AY1823+AT1826*AZ1826+AU1826*AY1826)</f>
        <v>0</v>
      </c>
      <c r="BF1826" s="8"/>
      <c r="BG1826" s="15">
        <v>0</v>
      </c>
      <c r="BH1826" s="85">
        <f t="shared" ref="BH1826" si="18307">(1/$BH$8)*SIN($B1823*$BI$8)</f>
        <v>0.33024213651771467</v>
      </c>
      <c r="BI1826" s="25">
        <f t="shared" ref="BI1826" si="18308">COS($BI$8*$B1823)</f>
        <v>-0.13587193019139684</v>
      </c>
      <c r="BJ1826" s="37">
        <v>0</v>
      </c>
      <c r="BL1826" s="21">
        <f t="shared" ref="BL1826" si="18309">BB1826*BG1823+BD1826*BG1826-BC1826*BH1823-BE1826*BH1826</f>
        <v>0</v>
      </c>
      <c r="BM1826" s="24">
        <f t="shared" ref="BM1826" si="18310">(BB1826*BH1823+BC1826*BG1823+BD1826*BH1826+BE1826*BG1826)</f>
        <v>1.7995297583874789E-2</v>
      </c>
      <c r="BN1826" s="22">
        <f t="shared" ref="BN1826" si="18311">BB1826*BI1823+BD1826*BI1826-BC1826*BJ1823-BE1826*BJ1826</f>
        <v>2.0683883547394029</v>
      </c>
      <c r="BO1826" s="23">
        <f t="shared" ref="BO1826" si="18312">(BB1826*BJ1823+BC1826*BI1823+BD1826*BJ1826+BE1826*BI1826)</f>
        <v>0</v>
      </c>
      <c r="BQ1826" s="38">
        <f t="shared" ref="BQ1826" si="18313">(180/PI())*ATAN(-1*(($BL$8*BM1823+BO1823+$BL$8*BM1826+BO1826)/($BL$8*BL1823+BN1823+$BL$8*BL1826+BN1826)))</f>
        <v>88.700711918912432</v>
      </c>
      <c r="BS1826" s="67">
        <f t="shared" ref="BS1826" si="18314">20*LOG(((($BL$8*BL1823+BN1823-$BL$8*BL1826-BN1826)^2+($BL$8*BM1823+BO1823-$BL$8*BM1826-BO1826)^2)/(($BL$8*BL1823+BN1823+$BL$8*BL1826+BN1826)^2+($BL$8*BM1823+BO1823+$BL$8*BM1826+BO1826)^2))^0.5)</f>
        <v>-5.2111325448074433E-4</v>
      </c>
      <c r="BT1826" s="65"/>
      <c r="BU1826" s="28"/>
      <c r="BV1826" s="28"/>
      <c r="BW1826" s="28"/>
      <c r="BX1826" s="28"/>
    </row>
    <row r="1827" spans="2:76" ht="18.649999999999999" customHeight="1">
      <c r="BS1827" s="32"/>
    </row>
    <row r="1828" spans="2:76" ht="18.649999999999999" customHeight="1" thickBot="1">
      <c r="D1828" s="8"/>
      <c r="E1828" s="8" t="s">
        <v>93</v>
      </c>
      <c r="F1828" s="8"/>
      <c r="G1828" s="8"/>
      <c r="H1828" s="8"/>
      <c r="I1828" s="8"/>
      <c r="J1828" s="8" t="s">
        <v>94</v>
      </c>
      <c r="K1828" s="8"/>
      <c r="L1828" s="8"/>
      <c r="M1828" s="8"/>
      <c r="N1828" s="8"/>
      <c r="O1828" s="8" t="s">
        <v>95</v>
      </c>
      <c r="P1828" s="8"/>
      <c r="Q1828" s="8"/>
      <c r="R1828" s="8"/>
      <c r="S1828" s="8"/>
      <c r="T1828" s="8" t="s">
        <v>96</v>
      </c>
      <c r="U1828" s="8"/>
      <c r="V1828" s="8"/>
      <c r="W1828" s="8"/>
      <c r="X1828" s="8"/>
      <c r="Y1828" s="8" t="s">
        <v>97</v>
      </c>
      <c r="Z1828" s="8"/>
      <c r="AA1828" s="8"/>
      <c r="AB1828" s="8"/>
      <c r="AC1828" s="8"/>
      <c r="AD1828" s="8" t="s">
        <v>98</v>
      </c>
      <c r="AE1828" s="8"/>
      <c r="AF1828" s="8"/>
      <c r="AG1828" s="8"/>
      <c r="AH1828" s="8"/>
      <c r="AI1828" s="8" t="s">
        <v>99</v>
      </c>
      <c r="AJ1828" s="8"/>
      <c r="AK1828" s="8"/>
      <c r="AL1828" s="8"/>
      <c r="AM1828" s="8"/>
      <c r="AN1828" s="8" t="s">
        <v>96</v>
      </c>
      <c r="AO1828" s="8"/>
      <c r="AP1828" s="8"/>
      <c r="AQ1828" s="8"/>
      <c r="AR1828" s="8"/>
      <c r="AS1828" s="8" t="s">
        <v>100</v>
      </c>
      <c r="AT1828" s="8"/>
      <c r="AU1828" s="8"/>
      <c r="AV1828" s="8"/>
      <c r="AW1828" s="8"/>
      <c r="AX1828" s="8" t="s">
        <v>94</v>
      </c>
      <c r="AY1828" s="8"/>
      <c r="AZ1828" s="8"/>
      <c r="BA1828" s="8"/>
      <c r="BB1828" s="8"/>
      <c r="BC1828" s="8" t="s">
        <v>101</v>
      </c>
      <c r="BD1828" s="8"/>
      <c r="BE1828" s="8"/>
      <c r="BF1828" s="8"/>
      <c r="BG1828" s="8"/>
      <c r="BH1828" s="8" t="s">
        <v>96</v>
      </c>
      <c r="BI1828" s="8"/>
      <c r="BJ1828" s="8"/>
      <c r="BK1828" s="8"/>
      <c r="BL1828" s="8"/>
      <c r="BM1828" s="8" t="s">
        <v>102</v>
      </c>
      <c r="BN1828" s="8"/>
      <c r="BO1828" s="8"/>
      <c r="BP1828" s="8"/>
    </row>
    <row r="1829" spans="2:76" ht="18.649999999999999" customHeight="1" thickBot="1">
      <c r="B1829" s="16"/>
      <c r="D1829" s="250" t="s">
        <v>22</v>
      </c>
      <c r="E1829" s="251"/>
      <c r="F1829" s="252" t="s">
        <v>23</v>
      </c>
      <c r="G1829" s="253"/>
      <c r="H1829" s="123"/>
      <c r="I1829" s="242" t="s">
        <v>1</v>
      </c>
      <c r="J1829" s="243"/>
      <c r="K1829" s="244" t="s">
        <v>2</v>
      </c>
      <c r="L1829" s="245"/>
      <c r="M1829" s="123"/>
      <c r="N1829" s="242" t="s">
        <v>43</v>
      </c>
      <c r="O1829" s="243"/>
      <c r="P1829" s="244" t="s">
        <v>44</v>
      </c>
      <c r="Q1829" s="245"/>
      <c r="R1829" s="123"/>
      <c r="S1829" s="242" t="s">
        <v>32</v>
      </c>
      <c r="T1829" s="243"/>
      <c r="U1829" s="244" t="s">
        <v>33</v>
      </c>
      <c r="V1829" s="245"/>
      <c r="W1829" s="123"/>
      <c r="X1829" s="242" t="s">
        <v>45</v>
      </c>
      <c r="Y1829" s="243"/>
      <c r="Z1829" s="244" t="s">
        <v>46</v>
      </c>
      <c r="AA1829" s="245"/>
      <c r="AB1829" s="127"/>
      <c r="AC1829" s="242" t="s">
        <v>62</v>
      </c>
      <c r="AD1829" s="243"/>
      <c r="AE1829" s="244" t="s">
        <v>3</v>
      </c>
      <c r="AF1829" s="245"/>
      <c r="AG1829" s="123"/>
      <c r="AH1829" s="242" t="s">
        <v>76</v>
      </c>
      <c r="AI1829" s="243"/>
      <c r="AJ1829" s="244" t="s">
        <v>77</v>
      </c>
      <c r="AK1829" s="245"/>
      <c r="AL1829" s="127"/>
      <c r="AM1829" s="242" t="s">
        <v>64</v>
      </c>
      <c r="AN1829" s="243"/>
      <c r="AO1829" s="244" t="s">
        <v>65</v>
      </c>
      <c r="AP1829" s="245"/>
      <c r="AQ1829" s="123"/>
      <c r="AR1829" s="242" t="s">
        <v>80</v>
      </c>
      <c r="AS1829" s="243"/>
      <c r="AT1829" s="244" t="s">
        <v>81</v>
      </c>
      <c r="AU1829" s="245"/>
      <c r="AV1829" s="127"/>
      <c r="AW1829" s="242" t="s">
        <v>68</v>
      </c>
      <c r="AX1829" s="243"/>
      <c r="AY1829" s="244" t="s">
        <v>69</v>
      </c>
      <c r="AZ1829" s="245"/>
      <c r="BA1829" s="123"/>
      <c r="BB1829" s="246" t="s">
        <v>84</v>
      </c>
      <c r="BC1829" s="247"/>
      <c r="BD1829" s="248" t="s">
        <v>85</v>
      </c>
      <c r="BE1829" s="249"/>
      <c r="BF1829" s="127"/>
      <c r="BG1829" s="242" t="s">
        <v>72</v>
      </c>
      <c r="BH1829" s="243"/>
      <c r="BI1829" s="244" t="s">
        <v>73</v>
      </c>
      <c r="BJ1829" s="245"/>
      <c r="BK1829" s="123"/>
      <c r="BL1829" s="242" t="s">
        <v>88</v>
      </c>
      <c r="BM1829" s="243"/>
      <c r="BN1829" s="244" t="s">
        <v>89</v>
      </c>
      <c r="BO1829" s="245"/>
      <c r="BP1829" s="123"/>
      <c r="BQ1829" s="19" t="s">
        <v>165</v>
      </c>
      <c r="BS1829" s="63" t="s">
        <v>120</v>
      </c>
      <c r="BT1829" s="4"/>
      <c r="BU1829" s="28"/>
      <c r="BV1829" s="28"/>
      <c r="BW1829" s="28"/>
      <c r="BX1829" s="28"/>
    </row>
    <row r="1830" spans="2:76" ht="18.649999999999999" customHeight="1" thickTop="1" thickBot="1">
      <c r="B1830" s="39">
        <v>5.16</v>
      </c>
      <c r="D1830" s="25">
        <f t="shared" ref="D1830" si="18315">COS($F$8*$B1830)</f>
        <v>-0.14239483633922476</v>
      </c>
      <c r="E1830" s="26">
        <v>0</v>
      </c>
      <c r="F1830" s="10">
        <v>0</v>
      </c>
      <c r="G1830" s="85">
        <f t="shared" ref="G1830" si="18316">$E$8*SIN($B1830*$F$8)</f>
        <v>2.9694298097876182</v>
      </c>
      <c r="I1830" s="21">
        <v>1</v>
      </c>
      <c r="J1830" s="24">
        <v>0</v>
      </c>
      <c r="K1830" s="22">
        <v>0</v>
      </c>
      <c r="L1830" s="23">
        <v>0</v>
      </c>
      <c r="N1830" s="21">
        <f t="shared" ref="N1830" si="18317">D1830*I1830+F1830*I1833-E1830*J1830-G1830*J1833</f>
        <v>-5.7893919076534397</v>
      </c>
      <c r="O1830" s="24">
        <f t="shared" ref="O1830" si="18318">(D1830*J1830+E1830*I1830+F1830*J1833+G1830*I1833)</f>
        <v>0</v>
      </c>
      <c r="P1830" s="22">
        <f t="shared" ref="P1830" si="18319">D1830*K1830+F1830*K1833-E1830*L1830-G1830*L1833</f>
        <v>0</v>
      </c>
      <c r="Q1830" s="23">
        <f t="shared" ref="Q1830" si="18320">(D1830*L1830+E1830*K1830+F1830*L1833+G1830*K1833)</f>
        <v>2.9694298097876182</v>
      </c>
      <c r="S1830" s="25">
        <f t="shared" ref="S1830" si="18321">COS($U$8*$B1830)</f>
        <v>-0.98862434204731975</v>
      </c>
      <c r="T1830" s="26">
        <v>0</v>
      </c>
      <c r="U1830" s="10">
        <v>0</v>
      </c>
      <c r="V1830" s="85">
        <f t="shared" ref="V1830" si="18322">$T$8*SIN($B1830*$U$8)</f>
        <v>0.45121745622652704</v>
      </c>
      <c r="X1830" s="21">
        <f t="shared" ref="X1830" si="18323">N1830*S1830+P1830*S1833-O1830*T1830-Q1830*T1833</f>
        <v>5.5746605916451157</v>
      </c>
      <c r="Y1830" s="24">
        <f t="shared" ref="Y1830" si="18324">(N1830*T1830+O1830*S1830+P1830*T1833+Q1830*S1833)</f>
        <v>0</v>
      </c>
      <c r="Z1830" s="22">
        <f t="shared" ref="Z1830" si="18325">N1830*U1830+P1830*U1833-O1830*V1830-Q1830*V1833</f>
        <v>0</v>
      </c>
      <c r="AA1830" s="23">
        <f t="shared" ref="AA1830" si="18326">(N1830*V1830+O1830*U1830+P1830*V1833+Q1830*U1833)</f>
        <v>-5.5479252816268083</v>
      </c>
      <c r="AB1830" s="8"/>
      <c r="AC1830" s="21">
        <v>1</v>
      </c>
      <c r="AD1830" s="24">
        <v>0</v>
      </c>
      <c r="AE1830" s="22">
        <v>0</v>
      </c>
      <c r="AF1830" s="23">
        <v>0</v>
      </c>
      <c r="AH1830" s="21">
        <f t="shared" ref="AH1830" si="18327">X1830*AC1830+Z1830*AC1833-Y1830*AD1830-AA1830*AD1833</f>
        <v>27.843210246035021</v>
      </c>
      <c r="AI1830" s="24">
        <f t="shared" ref="AI1830" si="18328">(X1830*AD1830+Y1830*AC1830+Z1830*AD1833+AA1830*AC1833)</f>
        <v>0</v>
      </c>
      <c r="AJ1830" s="22">
        <f t="shared" ref="AJ1830" si="18329">X1830*AE1830+Z1830*AE1833-Y1830*AF1830-AA1830*AF1833</f>
        <v>0</v>
      </c>
      <c r="AK1830" s="23">
        <f t="shared" ref="AK1830" si="18330">(X1830*AF1830+Y1830*AE1830+Z1830*AF1833+AA1830*AE1833)</f>
        <v>-5.5479252816268083</v>
      </c>
      <c r="AL1830" s="8"/>
      <c r="AM1830" s="25">
        <f t="shared" ref="AM1830" si="18331">COS($AO$8*$B1830)</f>
        <v>-0.98862434204731975</v>
      </c>
      <c r="AN1830" s="26">
        <v>0</v>
      </c>
      <c r="AO1830" s="10">
        <v>0</v>
      </c>
      <c r="AP1830" s="85">
        <f t="shared" ref="AP1830" si="18332">$AN$8*SIN($B1830*$AO$8)</f>
        <v>0.45121745622652704</v>
      </c>
      <c r="AR1830" s="21">
        <f t="shared" ref="AR1830" si="18333">AH1830*AM1830+AJ1830*AM1833-AI1830*AN1830-AK1830*AN1833</f>
        <v>-27.248328661870399</v>
      </c>
      <c r="AS1830" s="24">
        <f t="shared" ref="AS1830" si="18334">(AH1830*AN1830+AI1830*AM1830+AJ1830*AN1833+AK1830*AM1833)</f>
        <v>0</v>
      </c>
      <c r="AT1830" s="22">
        <f t="shared" ref="AT1830" si="18335">AH1830*AO1830+AJ1830*AO1833-AI1830*AP1830-AK1830*AP1833</f>
        <v>0</v>
      </c>
      <c r="AU1830" s="23">
        <f t="shared" ref="AU1830" si="18336">(AH1830*AP1830+AI1830*AO1830+AJ1830*AP1833+AK1830*AO1833)</f>
        <v>18.04815648167229</v>
      </c>
      <c r="AV1830" s="8"/>
      <c r="AW1830" s="21">
        <v>1</v>
      </c>
      <c r="AX1830" s="24">
        <v>0</v>
      </c>
      <c r="AY1830" s="22">
        <v>0</v>
      </c>
      <c r="AZ1830" s="23">
        <v>0</v>
      </c>
      <c r="BB1830" s="21">
        <f t="shared" ref="BB1830" si="18337">AR1830*AW1830+AT1830*AW1833-AS1830*AX1830-AU1830*AX1833</f>
        <v>-61.570704782258829</v>
      </c>
      <c r="BC1830" s="24">
        <f t="shared" ref="BC1830" si="18338">(AR1830*AX1830+AS1830*AW1830+AT1830*AX1833+AU1830*AW1833)</f>
        <v>0</v>
      </c>
      <c r="BD1830" s="22">
        <f t="shared" ref="BD1830" si="18339">AR1830*AY1830+AT1830*AY1833-AS1830*AZ1830-AU1830*AZ1833</f>
        <v>0</v>
      </c>
      <c r="BE1830" s="23">
        <f t="shared" ref="BE1830" si="18340">(AR1830*AZ1830+AS1830*AY1830+AT1830*AZ1833+AU1830*AY1833)</f>
        <v>18.04815648167229</v>
      </c>
      <c r="BF1830" s="8"/>
      <c r="BG1830" s="25">
        <f t="shared" ref="BG1830" si="18341">COS($BI$8*$B1830)</f>
        <v>-0.14244965862624406</v>
      </c>
      <c r="BH1830" s="26">
        <v>0</v>
      </c>
      <c r="BI1830" s="10">
        <v>0</v>
      </c>
      <c r="BJ1830" s="85">
        <f t="shared" ref="BJ1830" si="18342">$BH$8*SIN($B1830*$BI$8)</f>
        <v>2.9694061448066345</v>
      </c>
      <c r="BL1830" s="21">
        <f t="shared" ref="BL1830" si="18343">BB1830*BG1830+BD1830*BG1833-BC1830*BH1830-BE1830*BH1833</f>
        <v>2.8160251265978689</v>
      </c>
      <c r="BM1830" s="24">
        <f t="shared" ref="BM1830" si="18344">(BB1830*BH1830+BC1830*BG1830+BD1830*BH1833+BE1830*BG1833)</f>
        <v>0</v>
      </c>
      <c r="BN1830" s="22">
        <f t="shared" ref="BN1830" si="18345">BB1830*BI1830+BD1830*BI1833-BC1830*BJ1830-BE1830*BJ1833</f>
        <v>0</v>
      </c>
      <c r="BO1830" s="23">
        <f t="shared" ref="BO1830" si="18346">(BB1830*BJ1830+BC1830*BI1830+BD1830*BJ1833+BE1830*BI1833)</f>
        <v>-185.39938285016186</v>
      </c>
      <c r="BQ1830" s="27">
        <f t="shared" ref="BQ1830" si="18347">20*LOG((2*$BL$8)/(($BL$8*BL1830+BN1830+$BL$8*BL1833+BN1833)^2+($BL$8*BM1830+BO1830+$BL$8*BM1833+BO1833)^2)^0.5)</f>
        <v>-39.343819493601409</v>
      </c>
      <c r="BS1830" s="64">
        <f t="shared" ref="BS1830" si="18348">((BL1830^2+BM1830^2)/(BL1833^2+BM1833^2))^0.5</f>
        <v>75.442715130893049</v>
      </c>
      <c r="BT1830" s="4"/>
      <c r="BU1830" s="28"/>
      <c r="BV1830" s="28"/>
      <c r="BW1830" s="28"/>
      <c r="BX1830" s="28"/>
    </row>
    <row r="1831" spans="2:76" ht="18.649999999999999" customHeight="1" thickBot="1">
      <c r="D1831" s="25"/>
      <c r="E1831" s="10"/>
      <c r="F1831" s="10"/>
      <c r="G1831" s="31"/>
      <c r="I1831" s="29"/>
      <c r="L1831" s="30"/>
      <c r="N1831" s="29"/>
      <c r="Q1831" s="30"/>
      <c r="S1831" s="29"/>
      <c r="V1831" s="30"/>
      <c r="X1831" s="29"/>
      <c r="AA1831" s="30"/>
      <c r="AC1831" s="29"/>
      <c r="AF1831" s="30"/>
      <c r="AH1831" s="29"/>
      <c r="AK1831" s="30"/>
      <c r="AM1831" s="29"/>
      <c r="AP1831" s="30"/>
      <c r="AR1831" s="29"/>
      <c r="AU1831" s="30"/>
      <c r="AW1831" s="29"/>
      <c r="AZ1831" s="30"/>
      <c r="BB1831" s="29"/>
      <c r="BE1831" s="30"/>
      <c r="BG1831" s="29"/>
      <c r="BJ1831" s="30"/>
      <c r="BL1831" s="29"/>
      <c r="BO1831" s="30"/>
      <c r="BS1831" s="65"/>
      <c r="BT1831" s="65"/>
      <c r="BU1831" s="28"/>
      <c r="BV1831" s="28"/>
      <c r="BW1831" s="28"/>
      <c r="BX1831" s="28"/>
    </row>
    <row r="1832" spans="2:76" ht="18.649999999999999" customHeight="1" thickBot="1">
      <c r="D1832" s="254" t="s">
        <v>24</v>
      </c>
      <c r="E1832" s="255"/>
      <c r="F1832" s="256" t="s">
        <v>25</v>
      </c>
      <c r="G1832" s="257"/>
      <c r="H1832" s="123"/>
      <c r="I1832" s="242" t="s">
        <v>4</v>
      </c>
      <c r="J1832" s="243"/>
      <c r="K1832" s="244" t="s">
        <v>5</v>
      </c>
      <c r="L1832" s="245"/>
      <c r="M1832" s="123"/>
      <c r="N1832" s="242" t="s">
        <v>6</v>
      </c>
      <c r="O1832" s="243"/>
      <c r="P1832" s="244" t="s">
        <v>7</v>
      </c>
      <c r="Q1832" s="245"/>
      <c r="R1832" s="123"/>
      <c r="S1832" s="242" t="s">
        <v>34</v>
      </c>
      <c r="T1832" s="243"/>
      <c r="U1832" s="244" t="s">
        <v>35</v>
      </c>
      <c r="V1832" s="245"/>
      <c r="W1832" s="123"/>
      <c r="X1832" s="242" t="s">
        <v>47</v>
      </c>
      <c r="Y1832" s="243"/>
      <c r="Z1832" s="244" t="s">
        <v>48</v>
      </c>
      <c r="AA1832" s="245"/>
      <c r="AB1832" s="127"/>
      <c r="AC1832" s="242" t="s">
        <v>63</v>
      </c>
      <c r="AD1832" s="243"/>
      <c r="AE1832" s="244" t="s">
        <v>8</v>
      </c>
      <c r="AF1832" s="245"/>
      <c r="AG1832" s="123"/>
      <c r="AH1832" s="242" t="s">
        <v>78</v>
      </c>
      <c r="AI1832" s="243"/>
      <c r="AJ1832" s="244" t="s">
        <v>79</v>
      </c>
      <c r="AK1832" s="245"/>
      <c r="AL1832" s="127"/>
      <c r="AM1832" s="242" t="s">
        <v>67</v>
      </c>
      <c r="AN1832" s="243"/>
      <c r="AO1832" s="244" t="s">
        <v>66</v>
      </c>
      <c r="AP1832" s="245"/>
      <c r="AQ1832" s="123"/>
      <c r="AR1832" s="242" t="s">
        <v>83</v>
      </c>
      <c r="AS1832" s="243"/>
      <c r="AT1832" s="244" t="s">
        <v>82</v>
      </c>
      <c r="AU1832" s="245"/>
      <c r="AV1832" s="127"/>
      <c r="AW1832" s="242" t="s">
        <v>71</v>
      </c>
      <c r="AX1832" s="243"/>
      <c r="AY1832" s="244" t="s">
        <v>70</v>
      </c>
      <c r="AZ1832" s="245"/>
      <c r="BA1832" s="123"/>
      <c r="BB1832" s="124" t="s">
        <v>87</v>
      </c>
      <c r="BC1832" s="125"/>
      <c r="BD1832" s="122" t="s">
        <v>86</v>
      </c>
      <c r="BE1832" s="126"/>
      <c r="BF1832" s="127"/>
      <c r="BG1832" s="242" t="s">
        <v>74</v>
      </c>
      <c r="BH1832" s="243"/>
      <c r="BI1832" s="244" t="s">
        <v>75</v>
      </c>
      <c r="BJ1832" s="245"/>
      <c r="BK1832" s="123"/>
      <c r="BL1832" s="242" t="s">
        <v>91</v>
      </c>
      <c r="BM1832" s="243"/>
      <c r="BN1832" s="244" t="s">
        <v>90</v>
      </c>
      <c r="BO1832" s="245"/>
      <c r="BP1832" s="123"/>
      <c r="BQ1832" s="35" t="s">
        <v>166</v>
      </c>
      <c r="BS1832" s="66" t="s">
        <v>121</v>
      </c>
      <c r="BT1832" s="65"/>
      <c r="BU1832" s="28"/>
      <c r="BV1832" s="28"/>
      <c r="BW1832" s="28"/>
      <c r="BX1832" s="28"/>
    </row>
    <row r="1833" spans="2:76" ht="18.649999999999999" customHeight="1" thickTop="1" thickBot="1">
      <c r="D1833" s="15">
        <v>0</v>
      </c>
      <c r="E1833" s="145">
        <f t="shared" ref="E1833" si="18349">(1/$E$8)*SIN($B1830*$F$8)</f>
        <v>0.32993664553195756</v>
      </c>
      <c r="F1833" s="15">
        <f t="shared" ref="F1833" si="18350">COS($F$8*$B1830)</f>
        <v>-0.14239483633922476</v>
      </c>
      <c r="G1833" s="37">
        <v>0</v>
      </c>
      <c r="I1833" s="21">
        <v>0</v>
      </c>
      <c r="J1833" s="24">
        <f t="shared" ref="J1833" si="18351">(TAN($K$8*$B1830))/$J$8</f>
        <v>1.9017109118730453</v>
      </c>
      <c r="K1833" s="22">
        <v>1</v>
      </c>
      <c r="L1833" s="23">
        <v>0</v>
      </c>
      <c r="N1833" s="21">
        <f t="shared" ref="N1833" si="18352">D1833*I1830+F1833*I1833-E1833*J1830-G1833*J1833</f>
        <v>0</v>
      </c>
      <c r="O1833" s="24">
        <f t="shared" ref="O1833" si="18353">(D1833*J1830+E1833*I1830+F1833*J1833+G1833*I1833)</f>
        <v>5.9142831471277413E-2</v>
      </c>
      <c r="P1833" s="22">
        <f t="shared" ref="P1833" si="18354">D1833*K1830+F1833*K1833-E1833*L1830-G1833*L1833</f>
        <v>-0.14239483633922476</v>
      </c>
      <c r="Q1833" s="23">
        <f t="shared" ref="Q1833" si="18355">(D1833*L1830+E1833*K1830+F1833*L1833+G1833*K1833)</f>
        <v>0</v>
      </c>
      <c r="S1833" s="15">
        <v>0</v>
      </c>
      <c r="T1833" s="145">
        <f t="shared" ref="T1833" si="18356">(1/$T$8)*SIN($B1830*$U$8)</f>
        <v>5.013527291405856E-2</v>
      </c>
      <c r="U1833" s="15">
        <f t="shared" ref="U1833" si="18357">COS($U$8*$B1830)</f>
        <v>-0.98862434204731975</v>
      </c>
      <c r="V1833" s="37">
        <v>0</v>
      </c>
      <c r="X1833" s="21">
        <f t="shared" ref="X1833" si="18358">N1833*S1830+P1833*S1833-O1833*T1830-Q1833*T1833</f>
        <v>0</v>
      </c>
      <c r="Y1833" s="24">
        <f t="shared" ref="Y1833" si="18359">(N1833*T1830+O1833*S1830+P1833*T1833+Q1833*S1833)</f>
        <v>-6.5609046831526893E-2</v>
      </c>
      <c r="Z1833" s="22">
        <f t="shared" ref="Z1833" si="18360">N1833*U1830+P1833*U1833-O1833*V1830-Q1833*V1833</f>
        <v>0.11408872341629787</v>
      </c>
      <c r="AA1833" s="23">
        <f t="shared" ref="AA1833" si="18361">(N1833*V1830+O1833*U1830+P1833*V1833+Q1833*U1833)</f>
        <v>0</v>
      </c>
      <c r="AB1833" s="8"/>
      <c r="AC1833" s="21">
        <v>0</v>
      </c>
      <c r="AD1833" s="24">
        <f t="shared" ref="AD1833" si="18362">(TAN($AE$8*$B1830))/$AD$8</f>
        <v>4.0138517597086558</v>
      </c>
      <c r="AE1833" s="22">
        <v>1</v>
      </c>
      <c r="AF1833" s="23">
        <v>0</v>
      </c>
      <c r="AH1833" s="21">
        <f t="shared" ref="AH1833" si="18363">X1833*AC1830+Z1833*AC1833-Y1833*AD1830-AA1833*AD1833</f>
        <v>0</v>
      </c>
      <c r="AI1833" s="24">
        <f t="shared" ref="AI1833" si="18364">(X1833*AD1830+Y1833*AC1830+Z1833*AD1833+AA1833*AC1833)</f>
        <v>0.39232617641589446</v>
      </c>
      <c r="AJ1833" s="22">
        <f t="shared" ref="AJ1833" si="18365">X1833*AE1830+Z1833*AE1833-Y1833*AF1830-AA1833*AF1833</f>
        <v>0.11408872341629787</v>
      </c>
      <c r="AK1833" s="23">
        <f t="shared" ref="AK1833" si="18366">(X1833*AF1830+Y1833*AE1830+Z1833*AF1833+AA1833*AE1833)</f>
        <v>0</v>
      </c>
      <c r="AL1833" s="8"/>
      <c r="AM1833" s="15">
        <v>0</v>
      </c>
      <c r="AN1833" s="85">
        <f t="shared" ref="AN1833" si="18367">(1/$AN$8)*SIN($B1830*$AO$8)</f>
        <v>5.013527291405856E-2</v>
      </c>
      <c r="AO1833" s="25">
        <f t="shared" ref="AO1833" si="18368">COS($AO$8*$B1830)</f>
        <v>-0.98862434204731975</v>
      </c>
      <c r="AP1833" s="37">
        <v>0</v>
      </c>
      <c r="AR1833" s="21">
        <f t="shared" ref="AR1833" si="18369">AH1833*AM1830+AJ1833*AM1833-AI1833*AN1830-AK1833*AN1833</f>
        <v>0</v>
      </c>
      <c r="AS1833" s="24">
        <f t="shared" ref="AS1833" si="18370">(AH1833*AN1830+AI1833*AM1830+AJ1833*AN1833+AK1833*AM1833)</f>
        <v>-0.38214333874221168</v>
      </c>
      <c r="AT1833" s="22">
        <f t="shared" ref="AT1833" si="18371">AH1833*AO1830+AJ1833*AO1833-AI1833*AP1830-AK1833*AP1833</f>
        <v>-0.28981530845591574</v>
      </c>
      <c r="AU1833" s="23">
        <f t="shared" ref="AU1833" si="18372">(AH1833*AP1830+AI1833*AO1830+AJ1833*AP1833+AK1833*AO1833)</f>
        <v>0</v>
      </c>
      <c r="AV1833" s="8"/>
      <c r="AW1833" s="21">
        <v>0</v>
      </c>
      <c r="AX1833" s="24">
        <f t="shared" ref="AX1833" si="18373">(TAN($AY$8*$B1830))/$AX$8</f>
        <v>1.9017109118730453</v>
      </c>
      <c r="AY1833" s="22">
        <v>1</v>
      </c>
      <c r="AZ1833" s="23">
        <v>0</v>
      </c>
      <c r="BB1833" s="21">
        <f t="shared" ref="BB1833" si="18374">AR1833*AW1830+AT1833*AW1833-AS1833*AX1830-AU1833*AX1833</f>
        <v>0</v>
      </c>
      <c r="BC1833" s="24">
        <f t="shared" ref="BC1833" si="18375">(AR1833*AX1830+AS1833*AW1830+AT1833*AX1833+AU1833*AW1833)</f>
        <v>-0.93328827326067909</v>
      </c>
      <c r="BD1833" s="22">
        <f t="shared" ref="BD1833" si="18376">AR1833*AY1830+AT1833*AY1833-AS1833*AZ1830-AU1833*AZ1833</f>
        <v>-0.28981530845591574</v>
      </c>
      <c r="BE1833" s="23">
        <f t="shared" ref="BE1833" si="18377">(AR1833*AZ1830+AS1833*AY1830+AT1833*AZ1833+AU1833*AY1833)</f>
        <v>0</v>
      </c>
      <c r="BF1833" s="8"/>
      <c r="BG1833" s="15">
        <v>0</v>
      </c>
      <c r="BH1833" s="85">
        <f t="shared" ref="BH1833" si="18378">(1/$BH$8)*SIN($B1830*$BI$8)</f>
        <v>0.32993401608962603</v>
      </c>
      <c r="BI1833" s="25">
        <f t="shared" ref="BI1833" si="18379">COS($BI$8*$B1830)</f>
        <v>-0.14244965862624406</v>
      </c>
      <c r="BJ1833" s="37">
        <v>0</v>
      </c>
      <c r="BL1833" s="21">
        <f t="shared" ref="BL1833" si="18380">BB1833*BG1830+BD1833*BG1833-BC1833*BH1830-BE1833*BH1833</f>
        <v>0</v>
      </c>
      <c r="BM1833" s="24">
        <f t="shared" ref="BM1833" si="18381">(BB1833*BH1830+BC1833*BG1830+BD1833*BH1833+BE1833*BG1833)</f>
        <v>3.7326667282746487E-2</v>
      </c>
      <c r="BN1833" s="22">
        <f t="shared" ref="BN1833" si="18382">BB1833*BI1830+BD1833*BI1833-BC1833*BJ1830-BE1833*BJ1833</f>
        <v>2.8125960252504387</v>
      </c>
      <c r="BO1833" s="23">
        <f t="shared" ref="BO1833" si="18383">(BB1833*BJ1830+BC1833*BI1830+BD1833*BJ1833+BE1833*BI1833)</f>
        <v>0</v>
      </c>
      <c r="BQ1833" s="38">
        <f t="shared" ref="BQ1833" si="18384">(180/PI())*ATAN(-1*(($BL$8*BM1830+BO1830+$BL$8*BM1833+BO1833)/($BL$8*BL1830+BN1830+$BL$8*BL1833+BN1833)))</f>
        <v>88.260716476170515</v>
      </c>
      <c r="BS1833" s="67">
        <f t="shared" ref="BS1833" si="18385">20*LOG(((($BL$8*BL1830+BN1830-$BL$8*BL1833-BN1833)^2+($BL$8*BM1830+BO1830-$BL$8*BM1833-BO1833)^2)/(($BL$8*BL1830+BN1830+$BL$8*BL1833+BN1833)^2+($BL$8*BM1830+BO1830+$BL$8*BM1833+BO1833)^2))^0.5)</f>
        <v>-5.0515844721404836E-4</v>
      </c>
      <c r="BT1833" s="65"/>
      <c r="BU1833" s="28"/>
      <c r="BV1833" s="28"/>
      <c r="BW1833" s="28"/>
      <c r="BX1833" s="28"/>
    </row>
    <row r="1834" spans="2:76" ht="18.649999999999999" customHeight="1">
      <c r="BS1834" s="32"/>
    </row>
    <row r="1835" spans="2:76" ht="18.649999999999999" customHeight="1" thickBot="1">
      <c r="D1835" s="8"/>
      <c r="E1835" s="8" t="s">
        <v>93</v>
      </c>
      <c r="F1835" s="8"/>
      <c r="G1835" s="8"/>
      <c r="H1835" s="8"/>
      <c r="I1835" s="8"/>
      <c r="J1835" s="8" t="s">
        <v>94</v>
      </c>
      <c r="K1835" s="8"/>
      <c r="L1835" s="8"/>
      <c r="M1835" s="8"/>
      <c r="N1835" s="8"/>
      <c r="O1835" s="8" t="s">
        <v>95</v>
      </c>
      <c r="P1835" s="8"/>
      <c r="Q1835" s="8"/>
      <c r="R1835" s="8"/>
      <c r="S1835" s="8"/>
      <c r="T1835" s="8" t="s">
        <v>96</v>
      </c>
      <c r="U1835" s="8"/>
      <c r="V1835" s="8"/>
      <c r="W1835" s="8"/>
      <c r="X1835" s="8"/>
      <c r="Y1835" s="8" t="s">
        <v>97</v>
      </c>
      <c r="Z1835" s="8"/>
      <c r="AA1835" s="8"/>
      <c r="AB1835" s="8"/>
      <c r="AC1835" s="8"/>
      <c r="AD1835" s="8" t="s">
        <v>98</v>
      </c>
      <c r="AE1835" s="8"/>
      <c r="AF1835" s="8"/>
      <c r="AG1835" s="8"/>
      <c r="AH1835" s="8"/>
      <c r="AI1835" s="8" t="s">
        <v>99</v>
      </c>
      <c r="AJ1835" s="8"/>
      <c r="AK1835" s="8"/>
      <c r="AL1835" s="8"/>
      <c r="AM1835" s="8"/>
      <c r="AN1835" s="8" t="s">
        <v>96</v>
      </c>
      <c r="AO1835" s="8"/>
      <c r="AP1835" s="8"/>
      <c r="AQ1835" s="8"/>
      <c r="AR1835" s="8"/>
      <c r="AS1835" s="8" t="s">
        <v>100</v>
      </c>
      <c r="AT1835" s="8"/>
      <c r="AU1835" s="8"/>
      <c r="AV1835" s="8"/>
      <c r="AW1835" s="8"/>
      <c r="AX1835" s="8" t="s">
        <v>94</v>
      </c>
      <c r="AY1835" s="8"/>
      <c r="AZ1835" s="8"/>
      <c r="BA1835" s="8"/>
      <c r="BB1835" s="8"/>
      <c r="BC1835" s="8" t="s">
        <v>101</v>
      </c>
      <c r="BD1835" s="8"/>
      <c r="BE1835" s="8"/>
      <c r="BF1835" s="8"/>
      <c r="BG1835" s="8"/>
      <c r="BH1835" s="8" t="s">
        <v>96</v>
      </c>
      <c r="BI1835" s="8"/>
      <c r="BJ1835" s="8"/>
      <c r="BK1835" s="8"/>
      <c r="BL1835" s="8"/>
      <c r="BM1835" s="8" t="s">
        <v>102</v>
      </c>
      <c r="BN1835" s="8"/>
      <c r="BO1835" s="8"/>
      <c r="BP1835" s="8"/>
    </row>
    <row r="1836" spans="2:76" ht="18.649999999999999" customHeight="1" thickBot="1">
      <c r="B1836" s="16"/>
      <c r="D1836" s="250" t="s">
        <v>22</v>
      </c>
      <c r="E1836" s="251"/>
      <c r="F1836" s="252" t="s">
        <v>23</v>
      </c>
      <c r="G1836" s="253"/>
      <c r="H1836" s="123"/>
      <c r="I1836" s="242" t="s">
        <v>1</v>
      </c>
      <c r="J1836" s="243"/>
      <c r="K1836" s="244" t="s">
        <v>2</v>
      </c>
      <c r="L1836" s="245"/>
      <c r="M1836" s="123"/>
      <c r="N1836" s="242" t="s">
        <v>43</v>
      </c>
      <c r="O1836" s="243"/>
      <c r="P1836" s="244" t="s">
        <v>44</v>
      </c>
      <c r="Q1836" s="245"/>
      <c r="R1836" s="123"/>
      <c r="S1836" s="242" t="s">
        <v>32</v>
      </c>
      <c r="T1836" s="243"/>
      <c r="U1836" s="244" t="s">
        <v>33</v>
      </c>
      <c r="V1836" s="245"/>
      <c r="W1836" s="123"/>
      <c r="X1836" s="242" t="s">
        <v>45</v>
      </c>
      <c r="Y1836" s="243"/>
      <c r="Z1836" s="244" t="s">
        <v>46</v>
      </c>
      <c r="AA1836" s="245"/>
      <c r="AB1836" s="127"/>
      <c r="AC1836" s="242" t="s">
        <v>62</v>
      </c>
      <c r="AD1836" s="243"/>
      <c r="AE1836" s="244" t="s">
        <v>3</v>
      </c>
      <c r="AF1836" s="245"/>
      <c r="AG1836" s="123"/>
      <c r="AH1836" s="242" t="s">
        <v>76</v>
      </c>
      <c r="AI1836" s="243"/>
      <c r="AJ1836" s="244" t="s">
        <v>77</v>
      </c>
      <c r="AK1836" s="245"/>
      <c r="AL1836" s="127"/>
      <c r="AM1836" s="242" t="s">
        <v>64</v>
      </c>
      <c r="AN1836" s="243"/>
      <c r="AO1836" s="244" t="s">
        <v>65</v>
      </c>
      <c r="AP1836" s="245"/>
      <c r="AQ1836" s="123"/>
      <c r="AR1836" s="242" t="s">
        <v>80</v>
      </c>
      <c r="AS1836" s="243"/>
      <c r="AT1836" s="244" t="s">
        <v>81</v>
      </c>
      <c r="AU1836" s="245"/>
      <c r="AV1836" s="127"/>
      <c r="AW1836" s="242" t="s">
        <v>68</v>
      </c>
      <c r="AX1836" s="243"/>
      <c r="AY1836" s="244" t="s">
        <v>69</v>
      </c>
      <c r="AZ1836" s="245"/>
      <c r="BA1836" s="123"/>
      <c r="BB1836" s="246" t="s">
        <v>84</v>
      </c>
      <c r="BC1836" s="247"/>
      <c r="BD1836" s="248" t="s">
        <v>85</v>
      </c>
      <c r="BE1836" s="249"/>
      <c r="BF1836" s="127"/>
      <c r="BG1836" s="242" t="s">
        <v>72</v>
      </c>
      <c r="BH1836" s="243"/>
      <c r="BI1836" s="244" t="s">
        <v>73</v>
      </c>
      <c r="BJ1836" s="245"/>
      <c r="BK1836" s="123"/>
      <c r="BL1836" s="242" t="s">
        <v>88</v>
      </c>
      <c r="BM1836" s="243"/>
      <c r="BN1836" s="244" t="s">
        <v>89</v>
      </c>
      <c r="BO1836" s="245"/>
      <c r="BP1836" s="123"/>
      <c r="BQ1836" s="19" t="s">
        <v>165</v>
      </c>
      <c r="BS1836" s="63" t="s">
        <v>120</v>
      </c>
      <c r="BT1836" s="4"/>
      <c r="BU1836" s="28"/>
      <c r="BV1836" s="28"/>
      <c r="BW1836" s="28"/>
      <c r="BX1836" s="28"/>
    </row>
    <row r="1837" spans="2:76" ht="18.649999999999999" customHeight="1" thickTop="1" thickBot="1">
      <c r="B1837" s="39">
        <v>5.18</v>
      </c>
      <c r="D1837" s="25">
        <f t="shared" ref="D1837" si="18386">COS($F$8*$B1837)</f>
        <v>-0.14896612108270474</v>
      </c>
      <c r="E1837" s="26">
        <v>0</v>
      </c>
      <c r="F1837" s="10">
        <v>0</v>
      </c>
      <c r="G1837" s="85">
        <f t="shared" ref="G1837" si="18387">$E$8*SIN($B1837*$F$8)</f>
        <v>2.9665269007588919</v>
      </c>
      <c r="I1837" s="21">
        <v>1</v>
      </c>
      <c r="J1837" s="24">
        <v>0</v>
      </c>
      <c r="K1837" s="22">
        <v>0</v>
      </c>
      <c r="L1837" s="23">
        <v>0</v>
      </c>
      <c r="N1837" s="21">
        <f t="shared" ref="N1837" si="18388">D1837*I1837+F1837*I1840-E1837*J1837-G1837*J1840</f>
        <v>-5.9796686575092783</v>
      </c>
      <c r="O1837" s="24">
        <f t="shared" ref="O1837" si="18389">(D1837*J1837+E1837*I1837+F1837*J1840+G1837*I1840)</f>
        <v>0</v>
      </c>
      <c r="P1837" s="22">
        <f t="shared" ref="P1837" si="18390">D1837*K1837+F1837*K1840-E1837*L1837-G1837*L1840</f>
        <v>0</v>
      </c>
      <c r="Q1837" s="23">
        <f t="shared" ref="Q1837" si="18391">(D1837*L1837+E1837*K1837+F1837*L1840+G1837*K1840)</f>
        <v>2.9665269007588919</v>
      </c>
      <c r="S1837" s="25">
        <f t="shared" ref="S1837" si="18392">COS($U$8*$B1837)</f>
        <v>-0.99030131931268017</v>
      </c>
      <c r="T1837" s="26">
        <v>0</v>
      </c>
      <c r="U1837" s="10">
        <v>0</v>
      </c>
      <c r="V1837" s="85">
        <f t="shared" ref="V1837" si="18393">$T$8*SIN($B1837*$U$8)</f>
        <v>0.41680891630108663</v>
      </c>
      <c r="X1837" s="21">
        <f t="shared" ref="X1837" si="18394">N1837*S1837+P1837*S1840-O1837*T1837-Q1837*T1840</f>
        <v>5.7842876647304173</v>
      </c>
      <c r="Y1837" s="24">
        <f t="shared" ref="Y1837" si="18395">(N1837*T1837+O1837*S1837+P1837*T1840+Q1837*S1840)</f>
        <v>0</v>
      </c>
      <c r="Z1837" s="22">
        <f t="shared" ref="Z1837" si="18396">N1837*U1837+P1837*U1840-O1837*V1837-Q1837*V1840</f>
        <v>0</v>
      </c>
      <c r="AA1837" s="23">
        <f t="shared" ref="AA1837" si="18397">(N1837*V1837+O1837*U1837+P1837*V1840+Q1837*U1840)</f>
        <v>-5.430134716574103</v>
      </c>
      <c r="AB1837" s="8"/>
      <c r="AC1837" s="21">
        <v>1</v>
      </c>
      <c r="AD1837" s="24">
        <v>0</v>
      </c>
      <c r="AE1837" s="22">
        <v>0</v>
      </c>
      <c r="AF1837" s="23">
        <v>0</v>
      </c>
      <c r="AH1837" s="21">
        <f t="shared" ref="AH1837" si="18398">X1837*AC1837+Z1837*AC1840-Y1837*AD1837-AA1837*AD1840</f>
        <v>28.807365097782924</v>
      </c>
      <c r="AI1837" s="24">
        <f t="shared" ref="AI1837" si="18399">(X1837*AD1837+Y1837*AC1837+Z1837*AD1840+AA1837*AC1840)</f>
        <v>0</v>
      </c>
      <c r="AJ1837" s="22">
        <f t="shared" ref="AJ1837" si="18400">X1837*AE1837+Z1837*AE1840-Y1837*AF1837-AA1837*AF1840</f>
        <v>0</v>
      </c>
      <c r="AK1837" s="23">
        <f t="shared" ref="AK1837" si="18401">(X1837*AF1837+Y1837*AE1837+Z1837*AF1840+AA1837*AE1840)</f>
        <v>-5.430134716574103</v>
      </c>
      <c r="AL1837" s="8"/>
      <c r="AM1837" s="25">
        <f t="shared" ref="AM1837" si="18402">COS($AO$8*$B1837)</f>
        <v>-0.99030131931268017</v>
      </c>
      <c r="AN1837" s="26">
        <v>0</v>
      </c>
      <c r="AO1837" s="10">
        <v>0</v>
      </c>
      <c r="AP1837" s="85">
        <f t="shared" ref="AP1837" si="18403">$AN$8*SIN($B1837*$AO$8)</f>
        <v>0.41680891630108663</v>
      </c>
      <c r="AR1837" s="21">
        <f t="shared" ref="AR1837" si="18404">AH1837*AM1837+AJ1837*AM1840-AI1837*AN1837-AK1837*AN1840</f>
        <v>-28.276490710413803</v>
      </c>
      <c r="AS1837" s="24">
        <f t="shared" ref="AS1837" si="18405">(AH1837*AN1837+AI1837*AM1837+AJ1837*AN1840+AK1837*AM1840)</f>
        <v>0</v>
      </c>
      <c r="AT1837" s="22">
        <f t="shared" ref="AT1837" si="18406">AH1837*AO1837+AJ1837*AO1840-AI1837*AP1837-AK1837*AP1840</f>
        <v>0</v>
      </c>
      <c r="AU1837" s="23">
        <f t="shared" ref="AU1837" si="18407">(AH1837*AP1837+AI1837*AO1837+AJ1837*AP1840+AK1837*AO1840)</f>
        <v>17.384636201765566</v>
      </c>
      <c r="AV1837" s="8"/>
      <c r="AW1837" s="21">
        <v>1</v>
      </c>
      <c r="AX1837" s="24">
        <v>0</v>
      </c>
      <c r="AY1837" s="22">
        <v>0</v>
      </c>
      <c r="AZ1837" s="23">
        <v>0</v>
      </c>
      <c r="BB1837" s="21">
        <f t="shared" ref="BB1837" si="18408">AR1837*AW1837+AT1837*AW1840-AS1837*AX1837-AU1837*AX1840</f>
        <v>-62.445957493457904</v>
      </c>
      <c r="BC1837" s="24">
        <f t="shared" ref="BC1837" si="18409">(AR1837*AX1837+AS1837*AW1837+AT1837*AX1840+AU1837*AW1840)</f>
        <v>0</v>
      </c>
      <c r="BD1837" s="22">
        <f t="shared" ref="BD1837" si="18410">AR1837*AY1837+AT1837*AY1840-AS1837*AZ1837-AU1837*AZ1840</f>
        <v>0</v>
      </c>
      <c r="BE1837" s="23">
        <f t="shared" ref="BE1837" si="18411">(AR1837*AZ1837+AS1837*AY1837+AT1837*AZ1840+AU1837*AY1840)</f>
        <v>17.384636201765566</v>
      </c>
      <c r="BF1837" s="8"/>
      <c r="BG1837" s="25">
        <f t="shared" ref="BG1837" si="18412">COS($BI$8*$B1837)</f>
        <v>-0.14902110204609195</v>
      </c>
      <c r="BH1837" s="26">
        <v>0</v>
      </c>
      <c r="BI1837" s="10">
        <v>0</v>
      </c>
      <c r="BJ1837" s="85">
        <f t="shared" ref="BJ1837" si="18413">$BH$8*SIN($B1837*$BI$8)</f>
        <v>2.9665020479185102</v>
      </c>
      <c r="BL1837" s="21">
        <f t="shared" ref="BL1837" si="18414">BB1837*BG1837+BD1837*BG1840-BC1837*BH1837-BE1837*BH1840</f>
        <v>3.5755921934589745</v>
      </c>
      <c r="BM1837" s="24">
        <f t="shared" ref="BM1837" si="18415">(BB1837*BH1837+BC1837*BG1837+BD1837*BH1840+BE1837*BG1840)</f>
        <v>0</v>
      </c>
      <c r="BN1837" s="22">
        <f t="shared" ref="BN1837" si="18416">BB1837*BI1837+BD1837*BI1840-BC1837*BJ1837-BE1837*BJ1840</f>
        <v>0</v>
      </c>
      <c r="BO1837" s="23">
        <f t="shared" ref="BO1837" si="18417">(BB1837*BJ1837+BC1837*BI1837+BD1837*BJ1840+BE1837*BI1840)</f>
        <v>-187.83673843403261</v>
      </c>
      <c r="BQ1837" s="27">
        <f t="shared" ref="BQ1837" si="18418">20*LOG((2*$BL$8)/(($BL$8*BL1837+BN1837+$BL$8*BL1840+BN1840)^2+($BL$8*BM1837+BO1837+$BL$8*BM1840+BO1840)^2)^0.5)</f>
        <v>-39.458400507595982</v>
      </c>
      <c r="BS1837" s="64">
        <f t="shared" ref="BS1837" si="18419">((BL1837^2+BM1837^2)/(BL1840^2+BM1840^2))^0.5</f>
        <v>57.051157084336445</v>
      </c>
      <c r="BT1837" s="4"/>
      <c r="BU1837" s="28"/>
      <c r="BV1837" s="28"/>
      <c r="BW1837" s="28"/>
      <c r="BX1837" s="28"/>
    </row>
    <row r="1838" spans="2:76" ht="18.649999999999999" customHeight="1" thickBot="1">
      <c r="D1838" s="25"/>
      <c r="E1838" s="10"/>
      <c r="F1838" s="10"/>
      <c r="G1838" s="31"/>
      <c r="I1838" s="29"/>
      <c r="L1838" s="30"/>
      <c r="N1838" s="29"/>
      <c r="Q1838" s="30"/>
      <c r="S1838" s="29"/>
      <c r="V1838" s="30"/>
      <c r="X1838" s="29"/>
      <c r="AA1838" s="30"/>
      <c r="AC1838" s="29"/>
      <c r="AF1838" s="30"/>
      <c r="AH1838" s="29"/>
      <c r="AK1838" s="30"/>
      <c r="AM1838" s="29"/>
      <c r="AP1838" s="30"/>
      <c r="AR1838" s="29"/>
      <c r="AU1838" s="30"/>
      <c r="AW1838" s="29"/>
      <c r="AZ1838" s="30"/>
      <c r="BB1838" s="29"/>
      <c r="BE1838" s="30"/>
      <c r="BG1838" s="29"/>
      <c r="BJ1838" s="30"/>
      <c r="BL1838" s="29"/>
      <c r="BO1838" s="30"/>
      <c r="BS1838" s="65"/>
      <c r="BT1838" s="65"/>
      <c r="BU1838" s="28"/>
      <c r="BV1838" s="28"/>
      <c r="BW1838" s="28"/>
      <c r="BX1838" s="28"/>
    </row>
    <row r="1839" spans="2:76" ht="18.649999999999999" customHeight="1" thickBot="1">
      <c r="D1839" s="254" t="s">
        <v>24</v>
      </c>
      <c r="E1839" s="255"/>
      <c r="F1839" s="256" t="s">
        <v>25</v>
      </c>
      <c r="G1839" s="257"/>
      <c r="H1839" s="123"/>
      <c r="I1839" s="242" t="s">
        <v>4</v>
      </c>
      <c r="J1839" s="243"/>
      <c r="K1839" s="244" t="s">
        <v>5</v>
      </c>
      <c r="L1839" s="245"/>
      <c r="M1839" s="123"/>
      <c r="N1839" s="242" t="s">
        <v>6</v>
      </c>
      <c r="O1839" s="243"/>
      <c r="P1839" s="244" t="s">
        <v>7</v>
      </c>
      <c r="Q1839" s="245"/>
      <c r="R1839" s="123"/>
      <c r="S1839" s="242" t="s">
        <v>34</v>
      </c>
      <c r="T1839" s="243"/>
      <c r="U1839" s="244" t="s">
        <v>35</v>
      </c>
      <c r="V1839" s="245"/>
      <c r="W1839" s="123"/>
      <c r="X1839" s="242" t="s">
        <v>47</v>
      </c>
      <c r="Y1839" s="243"/>
      <c r="Z1839" s="244" t="s">
        <v>48</v>
      </c>
      <c r="AA1839" s="245"/>
      <c r="AB1839" s="127"/>
      <c r="AC1839" s="242" t="s">
        <v>63</v>
      </c>
      <c r="AD1839" s="243"/>
      <c r="AE1839" s="244" t="s">
        <v>8</v>
      </c>
      <c r="AF1839" s="245"/>
      <c r="AG1839" s="123"/>
      <c r="AH1839" s="242" t="s">
        <v>78</v>
      </c>
      <c r="AI1839" s="243"/>
      <c r="AJ1839" s="244" t="s">
        <v>79</v>
      </c>
      <c r="AK1839" s="245"/>
      <c r="AL1839" s="127"/>
      <c r="AM1839" s="242" t="s">
        <v>67</v>
      </c>
      <c r="AN1839" s="243"/>
      <c r="AO1839" s="244" t="s">
        <v>66</v>
      </c>
      <c r="AP1839" s="245"/>
      <c r="AQ1839" s="123"/>
      <c r="AR1839" s="242" t="s">
        <v>83</v>
      </c>
      <c r="AS1839" s="243"/>
      <c r="AT1839" s="244" t="s">
        <v>82</v>
      </c>
      <c r="AU1839" s="245"/>
      <c r="AV1839" s="127"/>
      <c r="AW1839" s="242" t="s">
        <v>71</v>
      </c>
      <c r="AX1839" s="243"/>
      <c r="AY1839" s="244" t="s">
        <v>70</v>
      </c>
      <c r="AZ1839" s="245"/>
      <c r="BA1839" s="123"/>
      <c r="BB1839" s="124" t="s">
        <v>87</v>
      </c>
      <c r="BC1839" s="125"/>
      <c r="BD1839" s="122" t="s">
        <v>86</v>
      </c>
      <c r="BE1839" s="126"/>
      <c r="BF1839" s="127"/>
      <c r="BG1839" s="242" t="s">
        <v>74</v>
      </c>
      <c r="BH1839" s="243"/>
      <c r="BI1839" s="244" t="s">
        <v>75</v>
      </c>
      <c r="BJ1839" s="245"/>
      <c r="BK1839" s="123"/>
      <c r="BL1839" s="242" t="s">
        <v>91</v>
      </c>
      <c r="BM1839" s="243"/>
      <c r="BN1839" s="244" t="s">
        <v>90</v>
      </c>
      <c r="BO1839" s="245"/>
      <c r="BP1839" s="123"/>
      <c r="BQ1839" s="35" t="s">
        <v>166</v>
      </c>
      <c r="BS1839" s="66" t="s">
        <v>121</v>
      </c>
      <c r="BT1839" s="65"/>
      <c r="BU1839" s="28"/>
      <c r="BV1839" s="28"/>
      <c r="BW1839" s="28"/>
      <c r="BX1839" s="28"/>
    </row>
    <row r="1840" spans="2:76" ht="18.649999999999999" customHeight="1" thickTop="1" thickBot="1">
      <c r="D1840" s="15">
        <v>0</v>
      </c>
      <c r="E1840" s="145">
        <f t="shared" ref="E1840" si="18420">(1/$E$8)*SIN($B1837*$F$8)</f>
        <v>0.32961410008432129</v>
      </c>
      <c r="F1840" s="15">
        <f t="shared" ref="F1840" si="18421">COS($F$8*$B1837)</f>
        <v>-0.14896612108270474</v>
      </c>
      <c r="G1840" s="37">
        <v>0</v>
      </c>
      <c r="I1840" s="21">
        <v>0</v>
      </c>
      <c r="J1840" s="24">
        <f t="shared" ref="J1840" si="18422">(TAN($K$8*$B1837))/$J$8</f>
        <v>1.9654979481005121</v>
      </c>
      <c r="K1840" s="22">
        <v>1</v>
      </c>
      <c r="L1840" s="23">
        <v>0</v>
      </c>
      <c r="N1840" s="21">
        <f t="shared" ref="N1840" si="18423">D1840*I1837+F1840*I1840-E1840*J1837-G1840*J1840</f>
        <v>0</v>
      </c>
      <c r="O1840" s="24">
        <f t="shared" ref="O1840" si="18424">(D1840*J1837+E1840*I1837+F1840*J1840+G1840*I1840)</f>
        <v>3.6821494759772699E-2</v>
      </c>
      <c r="P1840" s="22">
        <f t="shared" ref="P1840" si="18425">D1840*K1837+F1840*K1840-E1840*L1837-G1840*L1840</f>
        <v>-0.14896612108270474</v>
      </c>
      <c r="Q1840" s="23">
        <f t="shared" ref="Q1840" si="18426">(D1840*L1837+E1840*K1837+F1840*L1840+G1840*K1840)</f>
        <v>0</v>
      </c>
      <c r="S1840" s="15">
        <v>0</v>
      </c>
      <c r="T1840" s="145">
        <f t="shared" ref="T1840" si="18427">(1/$T$8)*SIN($B1837*$U$8)</f>
        <v>4.631210181123184E-2</v>
      </c>
      <c r="U1840" s="15">
        <f t="shared" ref="U1840" si="18428">COS($U$8*$B1837)</f>
        <v>-0.99030131931268017</v>
      </c>
      <c r="V1840" s="37">
        <v>0</v>
      </c>
      <c r="X1840" s="21">
        <f t="shared" ref="X1840" si="18429">N1840*S1837+P1840*S1840-O1840*T1837-Q1840*T1840</f>
        <v>0</v>
      </c>
      <c r="Y1840" s="24">
        <f t="shared" ref="Y1840" si="18430">(N1840*T1837+O1840*S1837+P1840*T1840+Q1840*S1840)</f>
        <v>-4.3363309005674353E-2</v>
      </c>
      <c r="Z1840" s="22">
        <f t="shared" ref="Z1840" si="18431">N1840*U1837+P1840*U1840-O1840*V1837-Q1840*V1840</f>
        <v>0.13217381891368798</v>
      </c>
      <c r="AA1840" s="23">
        <f t="shared" ref="AA1840" si="18432">(N1840*V1837+O1840*U1837+P1840*V1840+Q1840*U1840)</f>
        <v>0</v>
      </c>
      <c r="AB1840" s="8"/>
      <c r="AC1840" s="21">
        <v>0</v>
      </c>
      <c r="AD1840" s="24">
        <f t="shared" ref="AD1840" si="18433">(TAN($AE$8*$B1837))/$AD$8</f>
        <v>4.2398722379355389</v>
      </c>
      <c r="AE1840" s="22">
        <v>1</v>
      </c>
      <c r="AF1840" s="23">
        <v>0</v>
      </c>
      <c r="AH1840" s="21">
        <f t="shared" ref="AH1840" si="18434">X1840*AC1837+Z1840*AC1840-Y1840*AD1837-AA1840*AD1840</f>
        <v>0</v>
      </c>
      <c r="AI1840" s="24">
        <f t="shared" ref="AI1840" si="18435">(X1840*AD1837+Y1840*AC1837+Z1840*AD1840+AA1840*AC1840)</f>
        <v>0.51703679638839062</v>
      </c>
      <c r="AJ1840" s="22">
        <f t="shared" ref="AJ1840" si="18436">X1840*AE1837+Z1840*AE1840-Y1840*AF1837-AA1840*AF1840</f>
        <v>0.13217381891368798</v>
      </c>
      <c r="AK1840" s="23">
        <f t="shared" ref="AK1840" si="18437">(X1840*AF1837+Y1840*AE1837+Z1840*AF1840+AA1840*AE1840)</f>
        <v>0</v>
      </c>
      <c r="AL1840" s="8"/>
      <c r="AM1840" s="15">
        <v>0</v>
      </c>
      <c r="AN1840" s="85">
        <f t="shared" ref="AN1840" si="18438">(1/$AN$8)*SIN($B1837*$AO$8)</f>
        <v>4.631210181123184E-2</v>
      </c>
      <c r="AO1840" s="25">
        <f t="shared" ref="AO1840" si="18439">COS($AO$8*$B1837)</f>
        <v>-0.99030131931268017</v>
      </c>
      <c r="AP1840" s="37">
        <v>0</v>
      </c>
      <c r="AR1840" s="21">
        <f t="shared" ref="AR1840" si="18440">AH1840*AM1837+AJ1840*AM1840-AI1840*AN1837-AK1840*AN1840</f>
        <v>0</v>
      </c>
      <c r="AS1840" s="24">
        <f t="shared" ref="AS1840" si="18441">(AH1840*AN1837+AI1840*AM1837+AJ1840*AN1840+AK1840*AM1840)</f>
        <v>-0.50590097423831482</v>
      </c>
      <c r="AT1840" s="22">
        <f t="shared" ref="AT1840" si="18442">AH1840*AO1837+AJ1840*AO1840-AI1840*AP1837-AK1840*AP1840</f>
        <v>-0.34639745403925115</v>
      </c>
      <c r="AU1840" s="23">
        <f t="shared" ref="AU1840" si="18443">(AH1840*AP1837+AI1840*AO1837+AJ1840*AP1840+AK1840*AO1840)</f>
        <v>0</v>
      </c>
      <c r="AV1840" s="8"/>
      <c r="AW1840" s="21">
        <v>0</v>
      </c>
      <c r="AX1840" s="24">
        <f t="shared" ref="AX1840" si="18444">(TAN($AY$8*$B1837))/$AX$8</f>
        <v>1.9654979481005121</v>
      </c>
      <c r="AY1840" s="22">
        <v>1</v>
      </c>
      <c r="AZ1840" s="23">
        <v>0</v>
      </c>
      <c r="BB1840" s="21">
        <f t="shared" ref="BB1840" si="18445">AR1840*AW1837+AT1840*AW1840-AS1840*AX1837-AU1840*AX1840</f>
        <v>0</v>
      </c>
      <c r="BC1840" s="24">
        <f t="shared" ref="BC1840" si="18446">(AR1840*AX1837+AS1840*AW1837+AT1840*AX1840+AU1840*AW1840)</f>
        <v>-1.1867444593797045</v>
      </c>
      <c r="BD1840" s="22">
        <f t="shared" ref="BD1840" si="18447">AR1840*AY1837+AT1840*AY1840-AS1840*AZ1837-AU1840*AZ1840</f>
        <v>-0.34639745403925115</v>
      </c>
      <c r="BE1840" s="23">
        <f t="shared" ref="BE1840" si="18448">(AR1840*AZ1837+AS1840*AY1837+AT1840*AZ1840+AU1840*AY1840)</f>
        <v>0</v>
      </c>
      <c r="BF1840" s="8"/>
      <c r="BG1840" s="15">
        <v>0</v>
      </c>
      <c r="BH1840" s="85">
        <f t="shared" ref="BH1840" si="18449">(1/$BH$8)*SIN($B1837*$BI$8)</f>
        <v>0.32961133865761222</v>
      </c>
      <c r="BI1840" s="25">
        <f t="shared" ref="BI1840" si="18450">COS($BI$8*$B1837)</f>
        <v>-0.14902110204609195</v>
      </c>
      <c r="BJ1840" s="37">
        <v>0</v>
      </c>
      <c r="BL1840" s="21">
        <f t="shared" ref="BL1840" si="18451">BB1840*BG1837+BD1840*BG1840-BC1840*BH1837-BE1840*BH1840</f>
        <v>0</v>
      </c>
      <c r="BM1840" s="24">
        <f t="shared" ref="BM1840" si="18452">(BB1840*BH1837+BC1840*BG1837+BD1840*BH1840+BE1840*BG1840)</f>
        <v>6.2673438650390906E-2</v>
      </c>
      <c r="BN1840" s="22">
        <f t="shared" ref="BN1840" si="18453">BB1840*BI1837+BD1840*BI1840-BC1840*BJ1837-BE1840*BJ1840</f>
        <v>3.5721003994527285</v>
      </c>
      <c r="BO1840" s="23">
        <f t="shared" ref="BO1840" si="18454">(BB1840*BJ1837+BC1840*BI1837+BD1840*BJ1840+BE1840*BI1840)</f>
        <v>0</v>
      </c>
      <c r="BQ1840" s="38">
        <f t="shared" ref="BQ1840" si="18455">(180/PI())*ATAN(-1*(($BL$8*BM1837+BO1837+$BL$8*BM1840+BO1840)/($BL$8*BL1837+BN1837+$BL$8*BL1840+BN1840)))</f>
        <v>87.820066418878881</v>
      </c>
      <c r="BS1840" s="67">
        <f t="shared" ref="BS1840" si="18456">20*LOG(((($BL$8*BL1837+BN1837-$BL$8*BL1840-BN1840)^2+($BL$8*BM1837+BO1837-$BL$8*BM1840-BO1840)^2)/(($BL$8*BL1837+BN1837+$BL$8*BL1840+BN1840)^2+($BL$8*BM1837+BO1837+$BL$8*BM1840+BO1840)^2))^0.5)</f>
        <v>-4.9200425707103122E-4</v>
      </c>
      <c r="BT1840" s="65"/>
      <c r="BU1840" s="28"/>
      <c r="BV1840" s="28"/>
      <c r="BW1840" s="28"/>
      <c r="BX1840" s="28"/>
    </row>
    <row r="1841" spans="2:76" ht="18.649999999999999" customHeight="1">
      <c r="BS1841" s="32"/>
    </row>
    <row r="1842" spans="2:76" ht="18.649999999999999" customHeight="1" thickBot="1">
      <c r="D1842" s="8"/>
      <c r="E1842" s="8" t="s">
        <v>93</v>
      </c>
      <c r="F1842" s="8"/>
      <c r="G1842" s="8"/>
      <c r="H1842" s="8"/>
      <c r="I1842" s="8"/>
      <c r="J1842" s="8" t="s">
        <v>94</v>
      </c>
      <c r="K1842" s="8"/>
      <c r="L1842" s="8"/>
      <c r="M1842" s="8"/>
      <c r="N1842" s="8"/>
      <c r="O1842" s="8" t="s">
        <v>95</v>
      </c>
      <c r="P1842" s="8"/>
      <c r="Q1842" s="8"/>
      <c r="R1842" s="8"/>
      <c r="S1842" s="8"/>
      <c r="T1842" s="8" t="s">
        <v>96</v>
      </c>
      <c r="U1842" s="8"/>
      <c r="V1842" s="8"/>
      <c r="W1842" s="8"/>
      <c r="X1842" s="8"/>
      <c r="Y1842" s="8" t="s">
        <v>97</v>
      </c>
      <c r="Z1842" s="8"/>
      <c r="AA1842" s="8"/>
      <c r="AB1842" s="8"/>
      <c r="AC1842" s="8"/>
      <c r="AD1842" s="8" t="s">
        <v>98</v>
      </c>
      <c r="AE1842" s="8"/>
      <c r="AF1842" s="8"/>
      <c r="AG1842" s="8"/>
      <c r="AH1842" s="8"/>
      <c r="AI1842" s="8" t="s">
        <v>99</v>
      </c>
      <c r="AJ1842" s="8"/>
      <c r="AK1842" s="8"/>
      <c r="AL1842" s="8"/>
      <c r="AM1842" s="8"/>
      <c r="AN1842" s="8" t="s">
        <v>96</v>
      </c>
      <c r="AO1842" s="8"/>
      <c r="AP1842" s="8"/>
      <c r="AQ1842" s="8"/>
      <c r="AR1842" s="8"/>
      <c r="AS1842" s="8" t="s">
        <v>100</v>
      </c>
      <c r="AT1842" s="8"/>
      <c r="AU1842" s="8"/>
      <c r="AV1842" s="8"/>
      <c r="AW1842" s="8"/>
      <c r="AX1842" s="8" t="s">
        <v>94</v>
      </c>
      <c r="AY1842" s="8"/>
      <c r="AZ1842" s="8"/>
      <c r="BA1842" s="8"/>
      <c r="BB1842" s="8"/>
      <c r="BC1842" s="8" t="s">
        <v>101</v>
      </c>
      <c r="BD1842" s="8"/>
      <c r="BE1842" s="8"/>
      <c r="BF1842" s="8"/>
      <c r="BG1842" s="8"/>
      <c r="BH1842" s="8" t="s">
        <v>96</v>
      </c>
      <c r="BI1842" s="8"/>
      <c r="BJ1842" s="8"/>
      <c r="BK1842" s="8"/>
      <c r="BL1842" s="8"/>
      <c r="BM1842" s="8" t="s">
        <v>102</v>
      </c>
      <c r="BN1842" s="8"/>
      <c r="BO1842" s="8"/>
      <c r="BP1842" s="8"/>
    </row>
    <row r="1843" spans="2:76" ht="18.649999999999999" customHeight="1" thickBot="1">
      <c r="B1843" s="16"/>
      <c r="D1843" s="250" t="s">
        <v>22</v>
      </c>
      <c r="E1843" s="251"/>
      <c r="F1843" s="252" t="s">
        <v>23</v>
      </c>
      <c r="G1843" s="253"/>
      <c r="H1843" s="123"/>
      <c r="I1843" s="242" t="s">
        <v>1</v>
      </c>
      <c r="J1843" s="243"/>
      <c r="K1843" s="244" t="s">
        <v>2</v>
      </c>
      <c r="L1843" s="245"/>
      <c r="M1843" s="123"/>
      <c r="N1843" s="242" t="s">
        <v>43</v>
      </c>
      <c r="O1843" s="243"/>
      <c r="P1843" s="244" t="s">
        <v>44</v>
      </c>
      <c r="Q1843" s="245"/>
      <c r="R1843" s="123"/>
      <c r="S1843" s="242" t="s">
        <v>32</v>
      </c>
      <c r="T1843" s="243"/>
      <c r="U1843" s="244" t="s">
        <v>33</v>
      </c>
      <c r="V1843" s="245"/>
      <c r="W1843" s="123"/>
      <c r="X1843" s="242" t="s">
        <v>45</v>
      </c>
      <c r="Y1843" s="243"/>
      <c r="Z1843" s="244" t="s">
        <v>46</v>
      </c>
      <c r="AA1843" s="245"/>
      <c r="AB1843" s="127"/>
      <c r="AC1843" s="242" t="s">
        <v>62</v>
      </c>
      <c r="AD1843" s="243"/>
      <c r="AE1843" s="244" t="s">
        <v>3</v>
      </c>
      <c r="AF1843" s="245"/>
      <c r="AG1843" s="123"/>
      <c r="AH1843" s="242" t="s">
        <v>76</v>
      </c>
      <c r="AI1843" s="243"/>
      <c r="AJ1843" s="244" t="s">
        <v>77</v>
      </c>
      <c r="AK1843" s="245"/>
      <c r="AL1843" s="127"/>
      <c r="AM1843" s="242" t="s">
        <v>64</v>
      </c>
      <c r="AN1843" s="243"/>
      <c r="AO1843" s="244" t="s">
        <v>65</v>
      </c>
      <c r="AP1843" s="245"/>
      <c r="AQ1843" s="123"/>
      <c r="AR1843" s="242" t="s">
        <v>80</v>
      </c>
      <c r="AS1843" s="243"/>
      <c r="AT1843" s="244" t="s">
        <v>81</v>
      </c>
      <c r="AU1843" s="245"/>
      <c r="AV1843" s="127"/>
      <c r="AW1843" s="242" t="s">
        <v>68</v>
      </c>
      <c r="AX1843" s="243"/>
      <c r="AY1843" s="244" t="s">
        <v>69</v>
      </c>
      <c r="AZ1843" s="245"/>
      <c r="BA1843" s="123"/>
      <c r="BB1843" s="246" t="s">
        <v>84</v>
      </c>
      <c r="BC1843" s="247"/>
      <c r="BD1843" s="248" t="s">
        <v>85</v>
      </c>
      <c r="BE1843" s="249"/>
      <c r="BF1843" s="127"/>
      <c r="BG1843" s="242" t="s">
        <v>72</v>
      </c>
      <c r="BH1843" s="243"/>
      <c r="BI1843" s="244" t="s">
        <v>73</v>
      </c>
      <c r="BJ1843" s="245"/>
      <c r="BK1843" s="123"/>
      <c r="BL1843" s="242" t="s">
        <v>88</v>
      </c>
      <c r="BM1843" s="243"/>
      <c r="BN1843" s="244" t="s">
        <v>89</v>
      </c>
      <c r="BO1843" s="245"/>
      <c r="BP1843" s="123"/>
      <c r="BQ1843" s="19" t="s">
        <v>165</v>
      </c>
      <c r="BS1843" s="63" t="s">
        <v>120</v>
      </c>
      <c r="BT1843" s="4"/>
      <c r="BU1843" s="28"/>
      <c r="BV1843" s="28"/>
      <c r="BW1843" s="28"/>
      <c r="BX1843" s="28"/>
    </row>
    <row r="1844" spans="2:76" ht="18.649999999999999" customHeight="1" thickTop="1" thickBot="1">
      <c r="B1844" s="39">
        <v>5.2</v>
      </c>
      <c r="D1844" s="25">
        <f t="shared" ref="D1844" si="18457">COS($F$8*$B1844)</f>
        <v>-0.15553083372347123</v>
      </c>
      <c r="E1844" s="26">
        <v>0</v>
      </c>
      <c r="F1844" s="10">
        <v>0</v>
      </c>
      <c r="G1844" s="85">
        <f t="shared" ref="G1844" si="18458">$E$8*SIN($B1844*$F$8)</f>
        <v>2.9634931141899989</v>
      </c>
      <c r="I1844" s="21">
        <v>1</v>
      </c>
      <c r="J1844" s="24">
        <v>0</v>
      </c>
      <c r="K1844" s="22">
        <v>0</v>
      </c>
      <c r="L1844" s="23">
        <v>0</v>
      </c>
      <c r="N1844" s="21">
        <f t="shared" ref="N1844" si="18459">D1844*I1844+F1844*I1847-E1844*J1844-G1844*J1847</f>
        <v>-6.1776873314170935</v>
      </c>
      <c r="O1844" s="24">
        <f t="shared" ref="O1844" si="18460">(D1844*J1844+E1844*I1844+F1844*J1847+G1844*I1847)</f>
        <v>0</v>
      </c>
      <c r="P1844" s="22">
        <f t="shared" ref="P1844" si="18461">D1844*K1844+F1844*K1847-E1844*L1844-G1844*L1847</f>
        <v>0</v>
      </c>
      <c r="Q1844" s="23">
        <f t="shared" ref="Q1844" si="18462">(D1844*L1844+E1844*K1844+F1844*L1847+G1844*K1847)</f>
        <v>2.9634931141899989</v>
      </c>
      <c r="S1844" s="25">
        <f t="shared" ref="S1844" si="18463">COS($U$8*$B1844)</f>
        <v>-0.99184523772377953</v>
      </c>
      <c r="T1844" s="26">
        <v>0</v>
      </c>
      <c r="U1844" s="10">
        <v>0</v>
      </c>
      <c r="V1844" s="85">
        <f t="shared" ref="V1844" si="18464">$T$8*SIN($B1844*$U$8)</f>
        <v>0.38234437310091701</v>
      </c>
      <c r="X1844" s="21">
        <f t="shared" ref="X1844" si="18465">N1844*S1844+P1844*S1847-O1844*T1844-Q1844*T1847</f>
        <v>6.0014125468199166</v>
      </c>
      <c r="Y1844" s="24">
        <f t="shared" ref="Y1844" si="18466">(N1844*T1844+O1844*S1844+P1844*T1847+Q1844*S1847)</f>
        <v>0</v>
      </c>
      <c r="Z1844" s="22">
        <f t="shared" ref="Z1844" si="18467">N1844*U1844+P1844*U1847-O1844*V1844-Q1844*V1847</f>
        <v>0</v>
      </c>
      <c r="AA1844" s="23">
        <f t="shared" ref="AA1844" si="18468">(N1844*V1844+O1844*U1844+P1844*V1847+Q1844*U1847)</f>
        <v>-5.3013305222807086</v>
      </c>
      <c r="AB1844" s="8"/>
      <c r="AC1844" s="21">
        <v>1</v>
      </c>
      <c r="AD1844" s="24">
        <v>0</v>
      </c>
      <c r="AE1844" s="22">
        <v>0</v>
      </c>
      <c r="AF1844" s="23">
        <v>0</v>
      </c>
      <c r="AH1844" s="21">
        <f t="shared" ref="AH1844" si="18469">X1844*AC1844+Z1844*AC1847-Y1844*AD1844-AA1844*AD1847</f>
        <v>29.803458257521058</v>
      </c>
      <c r="AI1844" s="24">
        <f t="shared" ref="AI1844" si="18470">(X1844*AD1844+Y1844*AC1844+Z1844*AD1847+AA1844*AC1847)</f>
        <v>0</v>
      </c>
      <c r="AJ1844" s="22">
        <f t="shared" ref="AJ1844" si="18471">X1844*AE1844+Z1844*AE1847-Y1844*AF1844-AA1844*AF1847</f>
        <v>0</v>
      </c>
      <c r="AK1844" s="23">
        <f t="shared" ref="AK1844" si="18472">(X1844*AF1844+Y1844*AE1844+Z1844*AF1847+AA1844*AE1847)</f>
        <v>-5.3013305222807086</v>
      </c>
      <c r="AL1844" s="8"/>
      <c r="AM1844" s="25">
        <f t="shared" ref="AM1844" si="18473">COS($AO$8*$B1844)</f>
        <v>-0.99184523772377953</v>
      </c>
      <c r="AN1844" s="26">
        <v>0</v>
      </c>
      <c r="AO1844" s="10">
        <v>0</v>
      </c>
      <c r="AP1844" s="85">
        <f t="shared" ref="AP1844" si="18474">$AN$8*SIN($B1844*$AO$8)</f>
        <v>0.38234437310091701</v>
      </c>
      <c r="AR1844" s="21">
        <f t="shared" ref="AR1844" si="18475">AH1844*AM1844+AJ1844*AM1847-AI1844*AN1844-AK1844*AN1847</f>
        <v>-29.335203263183693</v>
      </c>
      <c r="AS1844" s="24">
        <f t="shared" ref="AS1844" si="18476">(AH1844*AN1844+AI1844*AM1844+AJ1844*AN1847+AK1844*AM1847)</f>
        <v>0</v>
      </c>
      <c r="AT1844" s="22">
        <f t="shared" ref="AT1844" si="18477">AH1844*AO1844+AJ1844*AO1847-AI1844*AP1844-AK1844*AP1847</f>
        <v>0</v>
      </c>
      <c r="AU1844" s="23">
        <f t="shared" ref="AU1844" si="18478">(AH1844*AP1844+AI1844*AO1844+AJ1844*AP1847+AK1844*AO1847)</f>
        <v>16.653283995835075</v>
      </c>
      <c r="AV1844" s="8"/>
      <c r="AW1844" s="21">
        <v>1</v>
      </c>
      <c r="AX1844" s="24">
        <v>0</v>
      </c>
      <c r="AY1844" s="22">
        <v>0</v>
      </c>
      <c r="AZ1844" s="23">
        <v>0</v>
      </c>
      <c r="BB1844" s="21">
        <f t="shared" ref="BB1844" si="18479">AR1844*AW1844+AT1844*AW1847-AS1844*AX1844-AU1844*AX1847</f>
        <v>-63.176578477874195</v>
      </c>
      <c r="BC1844" s="24">
        <f t="shared" ref="BC1844" si="18480">(AR1844*AX1844+AS1844*AW1844+AT1844*AX1847+AU1844*AW1847)</f>
        <v>0</v>
      </c>
      <c r="BD1844" s="22">
        <f t="shared" ref="BD1844" si="18481">AR1844*AY1844+AT1844*AY1847-AS1844*AZ1844-AU1844*AZ1847</f>
        <v>0</v>
      </c>
      <c r="BE1844" s="23">
        <f t="shared" ref="BE1844" si="18482">(AR1844*AZ1844+AS1844*AY1844+AT1844*AZ1847+AU1844*AY1847)</f>
        <v>16.653283995835075</v>
      </c>
      <c r="BF1844" s="8"/>
      <c r="BG1844" s="25">
        <f t="shared" ref="BG1844" si="18483">COS($BI$8*$B1844)</f>
        <v>-0.15558597051258125</v>
      </c>
      <c r="BH1844" s="26">
        <v>0</v>
      </c>
      <c r="BI1844" s="10">
        <v>0</v>
      </c>
      <c r="BJ1844" s="85">
        <f t="shared" ref="BJ1844" si="18484">$BH$8*SIN($B1844*$BI$8)</f>
        <v>2.9634670661265874</v>
      </c>
      <c r="BL1844" s="21">
        <f t="shared" ref="BL1844" si="18485">BB1844*BG1844+BD1844*BG1847-BC1844*BH1844-BE1844*BH1847</f>
        <v>4.3458938689765079</v>
      </c>
      <c r="BM1844" s="24">
        <f t="shared" ref="BM1844" si="18486">(BB1844*BH1844+BC1844*BG1844+BD1844*BH1847+BE1844*BG1847)</f>
        <v>0</v>
      </c>
      <c r="BN1844" s="22">
        <f t="shared" ref="BN1844" si="18487">BB1844*BI1844+BD1844*BI1847-BC1844*BJ1844-BE1844*BJ1847</f>
        <v>0</v>
      </c>
      <c r="BO1844" s="23">
        <f t="shared" ref="BO1844" si="18488">(BB1844*BJ1844+BC1844*BI1844+BD1844*BJ1847+BE1844*BI1847)</f>
        <v>-189.81272702245559</v>
      </c>
      <c r="BQ1844" s="27">
        <f t="shared" ref="BQ1844" si="18489">20*LOG((2*$BL$8)/(($BL$8*BL1844+BN1844+$BL$8*BL1847+BN1847)^2+($BL$8*BM1844+BO1844+$BL$8*BM1847+BO1847)^2)^0.5)</f>
        <v>-39.550695708057347</v>
      </c>
      <c r="BS1844" s="64">
        <f t="shared" ref="BS1844" si="18490">((BL1844^2+BM1844^2)/(BL1847^2+BM1847^2))^0.5</f>
        <v>46.157940351409771</v>
      </c>
      <c r="BT1844" s="4"/>
      <c r="BU1844" s="28"/>
      <c r="BV1844" s="28"/>
      <c r="BW1844" s="28"/>
      <c r="BX1844" s="28"/>
    </row>
    <row r="1845" spans="2:76" ht="18.649999999999999" customHeight="1" thickBot="1">
      <c r="D1845" s="25"/>
      <c r="E1845" s="10"/>
      <c r="F1845" s="10"/>
      <c r="G1845" s="31"/>
      <c r="I1845" s="29"/>
      <c r="L1845" s="30"/>
      <c r="N1845" s="29"/>
      <c r="Q1845" s="30"/>
      <c r="S1845" s="29"/>
      <c r="V1845" s="30"/>
      <c r="X1845" s="29"/>
      <c r="AA1845" s="30"/>
      <c r="AC1845" s="29"/>
      <c r="AF1845" s="30"/>
      <c r="AH1845" s="29"/>
      <c r="AK1845" s="30"/>
      <c r="AM1845" s="29"/>
      <c r="AP1845" s="30"/>
      <c r="AR1845" s="29"/>
      <c r="AU1845" s="30"/>
      <c r="AW1845" s="29"/>
      <c r="AZ1845" s="30"/>
      <c r="BB1845" s="29"/>
      <c r="BE1845" s="30"/>
      <c r="BG1845" s="29"/>
      <c r="BJ1845" s="30"/>
      <c r="BL1845" s="29"/>
      <c r="BO1845" s="30"/>
      <c r="BS1845" s="65"/>
      <c r="BT1845" s="65"/>
      <c r="BU1845" s="28"/>
      <c r="BV1845" s="28"/>
      <c r="BW1845" s="28"/>
      <c r="BX1845" s="28"/>
    </row>
    <row r="1846" spans="2:76" ht="18.649999999999999" customHeight="1" thickBot="1">
      <c r="D1846" s="254" t="s">
        <v>24</v>
      </c>
      <c r="E1846" s="255"/>
      <c r="F1846" s="256" t="s">
        <v>25</v>
      </c>
      <c r="G1846" s="257"/>
      <c r="H1846" s="123"/>
      <c r="I1846" s="242" t="s">
        <v>4</v>
      </c>
      <c r="J1846" s="243"/>
      <c r="K1846" s="244" t="s">
        <v>5</v>
      </c>
      <c r="L1846" s="245"/>
      <c r="M1846" s="123"/>
      <c r="N1846" s="242" t="s">
        <v>6</v>
      </c>
      <c r="O1846" s="243"/>
      <c r="P1846" s="244" t="s">
        <v>7</v>
      </c>
      <c r="Q1846" s="245"/>
      <c r="R1846" s="123"/>
      <c r="S1846" s="242" t="s">
        <v>34</v>
      </c>
      <c r="T1846" s="243"/>
      <c r="U1846" s="244" t="s">
        <v>35</v>
      </c>
      <c r="V1846" s="245"/>
      <c r="W1846" s="123"/>
      <c r="X1846" s="242" t="s">
        <v>47</v>
      </c>
      <c r="Y1846" s="243"/>
      <c r="Z1846" s="244" t="s">
        <v>48</v>
      </c>
      <c r="AA1846" s="245"/>
      <c r="AB1846" s="127"/>
      <c r="AC1846" s="242" t="s">
        <v>63</v>
      </c>
      <c r="AD1846" s="243"/>
      <c r="AE1846" s="244" t="s">
        <v>8</v>
      </c>
      <c r="AF1846" s="245"/>
      <c r="AG1846" s="123"/>
      <c r="AH1846" s="242" t="s">
        <v>78</v>
      </c>
      <c r="AI1846" s="243"/>
      <c r="AJ1846" s="244" t="s">
        <v>79</v>
      </c>
      <c r="AK1846" s="245"/>
      <c r="AL1846" s="127"/>
      <c r="AM1846" s="242" t="s">
        <v>67</v>
      </c>
      <c r="AN1846" s="243"/>
      <c r="AO1846" s="244" t="s">
        <v>66</v>
      </c>
      <c r="AP1846" s="245"/>
      <c r="AQ1846" s="123"/>
      <c r="AR1846" s="242" t="s">
        <v>83</v>
      </c>
      <c r="AS1846" s="243"/>
      <c r="AT1846" s="244" t="s">
        <v>82</v>
      </c>
      <c r="AU1846" s="245"/>
      <c r="AV1846" s="127"/>
      <c r="AW1846" s="242" t="s">
        <v>71</v>
      </c>
      <c r="AX1846" s="243"/>
      <c r="AY1846" s="244" t="s">
        <v>70</v>
      </c>
      <c r="AZ1846" s="245"/>
      <c r="BA1846" s="123"/>
      <c r="BB1846" s="124" t="s">
        <v>87</v>
      </c>
      <c r="BC1846" s="125"/>
      <c r="BD1846" s="122" t="s">
        <v>86</v>
      </c>
      <c r="BE1846" s="126"/>
      <c r="BF1846" s="127"/>
      <c r="BG1846" s="242" t="s">
        <v>74</v>
      </c>
      <c r="BH1846" s="243"/>
      <c r="BI1846" s="244" t="s">
        <v>75</v>
      </c>
      <c r="BJ1846" s="245"/>
      <c r="BK1846" s="123"/>
      <c r="BL1846" s="242" t="s">
        <v>91</v>
      </c>
      <c r="BM1846" s="243"/>
      <c r="BN1846" s="244" t="s">
        <v>90</v>
      </c>
      <c r="BO1846" s="245"/>
      <c r="BP1846" s="123"/>
      <c r="BQ1846" s="35" t="s">
        <v>166</v>
      </c>
      <c r="BS1846" s="66" t="s">
        <v>121</v>
      </c>
      <c r="BT1846" s="65"/>
      <c r="BU1846" s="28"/>
      <c r="BV1846" s="28"/>
      <c r="BW1846" s="28"/>
      <c r="BX1846" s="28"/>
    </row>
    <row r="1847" spans="2:76" ht="18.649999999999999" customHeight="1" thickTop="1" thickBot="1">
      <c r="D1847" s="15">
        <v>0</v>
      </c>
      <c r="E1847" s="145">
        <f t="shared" ref="E1847" si="18491">(1/$E$8)*SIN($B1844*$F$8)</f>
        <v>0.32927701268777765</v>
      </c>
      <c r="F1847" s="15">
        <f t="shared" ref="F1847" si="18492">COS($F$8*$B1844)</f>
        <v>-0.15553083372347123</v>
      </c>
      <c r="G1847" s="37">
        <v>0</v>
      </c>
      <c r="I1847" s="21">
        <v>0</v>
      </c>
      <c r="J1847" s="24">
        <f t="shared" ref="J1847" si="18493">(TAN($K$8*$B1844))/$J$8</f>
        <v>2.0321142198231956</v>
      </c>
      <c r="K1847" s="22">
        <v>1</v>
      </c>
      <c r="L1847" s="23">
        <v>0</v>
      </c>
      <c r="N1847" s="21">
        <f t="shared" ref="N1847" si="18494">D1847*I1844+F1847*I1847-E1847*J1844-G1847*J1847</f>
        <v>0</v>
      </c>
      <c r="O1847" s="24">
        <f t="shared" ref="O1847" si="18495">(D1847*J1844+E1847*I1844+F1847*J1847+G1847*I1847)</f>
        <v>1.3220593857354745E-2</v>
      </c>
      <c r="P1847" s="22">
        <f t="shared" ref="P1847" si="18496">D1847*K1844+F1847*K1847-E1847*L1844-G1847*L1847</f>
        <v>-0.15553083372347123</v>
      </c>
      <c r="Q1847" s="23">
        <f t="shared" ref="Q1847" si="18497">(D1847*L1844+E1847*K1844+F1847*L1847+G1847*K1847)</f>
        <v>0</v>
      </c>
      <c r="S1847" s="15">
        <v>0</v>
      </c>
      <c r="T1847" s="145">
        <f t="shared" ref="T1847" si="18498">(1/$T$8)*SIN($B1844*$U$8)</f>
        <v>4.248270812232411E-2</v>
      </c>
      <c r="U1847" s="15">
        <f t="shared" ref="U1847" si="18499">COS($U$8*$B1844)</f>
        <v>-0.99184523772377953</v>
      </c>
      <c r="V1847" s="37">
        <v>0</v>
      </c>
      <c r="X1847" s="21">
        <f t="shared" ref="X1847" si="18500">N1847*S1844+P1847*S1847-O1847*T1844-Q1847*T1847</f>
        <v>0</v>
      </c>
      <c r="Y1847" s="24">
        <f t="shared" ref="Y1847" si="18501">(N1847*T1844+O1847*S1844+P1847*T1847+Q1847*S1847)</f>
        <v>-1.9720154070393507E-2</v>
      </c>
      <c r="Z1847" s="22">
        <f t="shared" ref="Z1847" si="18502">N1847*U1844+P1847*U1847-O1847*V1844-Q1847*V1847</f>
        <v>0.14920769707742182</v>
      </c>
      <c r="AA1847" s="23">
        <f t="shared" ref="AA1847" si="18503">(N1847*V1844+O1847*U1844+P1847*V1847+Q1847*U1847)</f>
        <v>0</v>
      </c>
      <c r="AB1847" s="8"/>
      <c r="AC1847" s="21">
        <v>0</v>
      </c>
      <c r="AD1847" s="24">
        <f t="shared" ref="AD1847" si="18504">(TAN($AE$8*$B1844))/$AD$8</f>
        <v>4.489824886538325</v>
      </c>
      <c r="AE1847" s="22">
        <v>1</v>
      </c>
      <c r="AF1847" s="23">
        <v>0</v>
      </c>
      <c r="AH1847" s="21">
        <f t="shared" ref="AH1847" si="18505">X1847*AC1844+Z1847*AC1847-Y1847*AD1844-AA1847*AD1847</f>
        <v>0</v>
      </c>
      <c r="AI1847" s="24">
        <f t="shared" ref="AI1847" si="18506">(X1847*AD1844+Y1847*AC1844+Z1847*AD1847+AA1847*AC1847)</f>
        <v>0.65019627753088671</v>
      </c>
      <c r="AJ1847" s="22">
        <f t="shared" ref="AJ1847" si="18507">X1847*AE1844+Z1847*AE1847-Y1847*AF1844-AA1847*AF1847</f>
        <v>0.14920769707742182</v>
      </c>
      <c r="AK1847" s="23">
        <f t="shared" ref="AK1847" si="18508">(X1847*AF1844+Y1847*AE1844+Z1847*AF1847+AA1847*AE1847)</f>
        <v>0</v>
      </c>
      <c r="AL1847" s="8"/>
      <c r="AM1847" s="15">
        <v>0</v>
      </c>
      <c r="AN1847" s="85">
        <f t="shared" ref="AN1847" si="18509">(1/$AN$8)*SIN($B1844*$AO$8)</f>
        <v>4.248270812232411E-2</v>
      </c>
      <c r="AO1847" s="25">
        <f t="shared" ref="AO1847" si="18510">COS($AO$8*$B1844)</f>
        <v>-0.99184523772377953</v>
      </c>
      <c r="AP1847" s="37">
        <v>0</v>
      </c>
      <c r="AR1847" s="21">
        <f t="shared" ref="AR1847" si="18511">AH1847*AM1844+AJ1847*AM1847-AI1847*AN1844-AK1847*AN1847</f>
        <v>0</v>
      </c>
      <c r="AS1847" s="24">
        <f t="shared" ref="AS1847" si="18512">(AH1847*AN1844+AI1847*AM1844+AJ1847*AN1847+AK1847*AM1847)</f>
        <v>-0.63855533441019452</v>
      </c>
      <c r="AT1847" s="22">
        <f t="shared" ref="AT1847" si="18513">AH1847*AO1844+AJ1847*AO1847-AI1847*AP1844-AK1847*AP1847</f>
        <v>-0.39658983190306984</v>
      </c>
      <c r="AU1847" s="23">
        <f t="shared" ref="AU1847" si="18514">(AH1847*AP1844+AI1847*AO1844+AJ1847*AP1847+AK1847*AO1847)</f>
        <v>0</v>
      </c>
      <c r="AV1847" s="8"/>
      <c r="AW1847" s="21">
        <v>0</v>
      </c>
      <c r="AX1847" s="24">
        <f t="shared" ref="AX1847" si="18515">(TAN($AY$8*$B1844))/$AX$8</f>
        <v>2.0321142198231956</v>
      </c>
      <c r="AY1847" s="22">
        <v>1</v>
      </c>
      <c r="AZ1847" s="23">
        <v>0</v>
      </c>
      <c r="BB1847" s="21">
        <f t="shared" ref="BB1847" si="18516">AR1847*AW1844+AT1847*AW1847-AS1847*AX1844-AU1847*AX1847</f>
        <v>0</v>
      </c>
      <c r="BC1847" s="24">
        <f t="shared" ref="BC1847" si="18517">(AR1847*AX1844+AS1847*AW1844+AT1847*AX1847+AU1847*AW1847)</f>
        <v>-1.4444711712577136</v>
      </c>
      <c r="BD1847" s="22">
        <f t="shared" ref="BD1847" si="18518">AR1847*AY1844+AT1847*AY1847-AS1847*AZ1844-AU1847*AZ1847</f>
        <v>-0.39658983190306984</v>
      </c>
      <c r="BE1847" s="23">
        <f t="shared" ref="BE1847" si="18519">(AR1847*AZ1844+AS1847*AY1844+AT1847*AZ1847+AU1847*AY1847)</f>
        <v>0</v>
      </c>
      <c r="BF1847" s="8"/>
      <c r="BG1847" s="15">
        <v>0</v>
      </c>
      <c r="BH1847" s="85">
        <f t="shared" ref="BH1847" si="18520">(1/$BH$8)*SIN($B1844*$BI$8)</f>
        <v>0.32927411845850968</v>
      </c>
      <c r="BI1847" s="25">
        <f t="shared" ref="BI1847" si="18521">COS($BI$8*$B1844)</f>
        <v>-0.15558597051258125</v>
      </c>
      <c r="BJ1847" s="37">
        <v>0</v>
      </c>
      <c r="BL1847" s="21">
        <f t="shared" ref="BL1847" si="18522">BB1847*BG1844+BD1847*BG1847-BC1847*BH1844-BE1847*BH1847</f>
        <v>0</v>
      </c>
      <c r="BM1847" s="24">
        <f t="shared" ref="BM1847" si="18523">(BB1847*BH1844+BC1847*BG1844+BD1847*BH1847+BE1847*BG1847)</f>
        <v>9.4152681768084445E-2</v>
      </c>
      <c r="BN1847" s="22">
        <f t="shared" ref="BN1847" si="18524">BB1847*BI1844+BD1847*BI1847-BC1847*BJ1844-BE1847*BJ1847</f>
        <v>4.3423465578835927</v>
      </c>
      <c r="BO1847" s="23">
        <f t="shared" ref="BO1847" si="18525">(BB1847*BJ1844+BC1847*BI1844+BD1847*BJ1847+BE1847*BI1847)</f>
        <v>0</v>
      </c>
      <c r="BQ1847" s="38">
        <f t="shared" ref="BQ1847" si="18526">(180/PI())*ATAN(-1*(($BL$8*BM1844+BO1844+$BL$8*BM1847+BO1847)/($BL$8*BL1844+BN1844+$BL$8*BL1847+BN1847)))</f>
        <v>87.377948108182451</v>
      </c>
      <c r="BS1847" s="67">
        <f t="shared" ref="BS1847" si="18527">20*LOG(((($BL$8*BL1844+BN1844-$BL$8*BL1847-BN1847)^2+($BL$8*BM1844+BO1844-$BL$8*BM1847-BO1847)^2)/(($BL$8*BL1844+BN1844+$BL$8*BL1847+BN1847)^2+($BL$8*BM1844+BO1844+$BL$8*BM1847+BO1847)^2))^0.5)</f>
        <v>-4.8165805009176368E-4</v>
      </c>
      <c r="BT1847" s="65"/>
      <c r="BU1847" s="28"/>
      <c r="BV1847" s="28"/>
      <c r="BW1847" s="28"/>
      <c r="BX1847" s="28"/>
    </row>
    <row r="1848" spans="2:76" ht="18.649999999999999" customHeight="1">
      <c r="BS1848" s="32"/>
    </row>
    <row r="1849" spans="2:76" ht="18.649999999999999" customHeight="1" thickBot="1">
      <c r="D1849" s="8"/>
      <c r="E1849" s="8" t="s">
        <v>93</v>
      </c>
      <c r="F1849" s="8"/>
      <c r="G1849" s="8"/>
      <c r="H1849" s="8"/>
      <c r="I1849" s="8"/>
      <c r="J1849" s="8" t="s">
        <v>94</v>
      </c>
      <c r="K1849" s="8"/>
      <c r="L1849" s="8"/>
      <c r="M1849" s="8"/>
      <c r="N1849" s="8"/>
      <c r="O1849" s="8" t="s">
        <v>95</v>
      </c>
      <c r="P1849" s="8"/>
      <c r="Q1849" s="8"/>
      <c r="R1849" s="8"/>
      <c r="S1849" s="8"/>
      <c r="T1849" s="8" t="s">
        <v>96</v>
      </c>
      <c r="U1849" s="8"/>
      <c r="V1849" s="8"/>
      <c r="W1849" s="8"/>
      <c r="X1849" s="8"/>
      <c r="Y1849" s="8" t="s">
        <v>97</v>
      </c>
      <c r="Z1849" s="8"/>
      <c r="AA1849" s="8"/>
      <c r="AB1849" s="8"/>
      <c r="AC1849" s="8"/>
      <c r="AD1849" s="8" t="s">
        <v>98</v>
      </c>
      <c r="AE1849" s="8"/>
      <c r="AF1849" s="8"/>
      <c r="AG1849" s="8"/>
      <c r="AH1849" s="8"/>
      <c r="AI1849" s="8" t="s">
        <v>99</v>
      </c>
      <c r="AJ1849" s="8"/>
      <c r="AK1849" s="8"/>
      <c r="AL1849" s="8"/>
      <c r="AM1849" s="8"/>
      <c r="AN1849" s="8" t="s">
        <v>96</v>
      </c>
      <c r="AO1849" s="8"/>
      <c r="AP1849" s="8"/>
      <c r="AQ1849" s="8"/>
      <c r="AR1849" s="8"/>
      <c r="AS1849" s="8" t="s">
        <v>100</v>
      </c>
      <c r="AT1849" s="8"/>
      <c r="AU1849" s="8"/>
      <c r="AV1849" s="8"/>
      <c r="AW1849" s="8"/>
      <c r="AX1849" s="8" t="s">
        <v>94</v>
      </c>
      <c r="AY1849" s="8"/>
      <c r="AZ1849" s="8"/>
      <c r="BA1849" s="8"/>
      <c r="BB1849" s="8"/>
      <c r="BC1849" s="8" t="s">
        <v>101</v>
      </c>
      <c r="BD1849" s="8"/>
      <c r="BE1849" s="8"/>
      <c r="BF1849" s="8"/>
      <c r="BG1849" s="8"/>
      <c r="BH1849" s="8" t="s">
        <v>96</v>
      </c>
      <c r="BI1849" s="8"/>
      <c r="BJ1849" s="8"/>
      <c r="BK1849" s="8"/>
      <c r="BL1849" s="8"/>
      <c r="BM1849" s="8" t="s">
        <v>102</v>
      </c>
      <c r="BN1849" s="8"/>
      <c r="BO1849" s="8"/>
      <c r="BP1849" s="8"/>
    </row>
    <row r="1850" spans="2:76" ht="18.649999999999999" customHeight="1" thickBot="1">
      <c r="B1850" s="16"/>
      <c r="D1850" s="250" t="s">
        <v>22</v>
      </c>
      <c r="E1850" s="251"/>
      <c r="F1850" s="252" t="s">
        <v>23</v>
      </c>
      <c r="G1850" s="253"/>
      <c r="H1850" s="123"/>
      <c r="I1850" s="242" t="s">
        <v>1</v>
      </c>
      <c r="J1850" s="243"/>
      <c r="K1850" s="244" t="s">
        <v>2</v>
      </c>
      <c r="L1850" s="245"/>
      <c r="M1850" s="123"/>
      <c r="N1850" s="242" t="s">
        <v>43</v>
      </c>
      <c r="O1850" s="243"/>
      <c r="P1850" s="244" t="s">
        <v>44</v>
      </c>
      <c r="Q1850" s="245"/>
      <c r="R1850" s="123"/>
      <c r="S1850" s="242" t="s">
        <v>32</v>
      </c>
      <c r="T1850" s="243"/>
      <c r="U1850" s="244" t="s">
        <v>33</v>
      </c>
      <c r="V1850" s="245"/>
      <c r="W1850" s="123"/>
      <c r="X1850" s="242" t="s">
        <v>45</v>
      </c>
      <c r="Y1850" s="243"/>
      <c r="Z1850" s="244" t="s">
        <v>46</v>
      </c>
      <c r="AA1850" s="245"/>
      <c r="AB1850" s="127"/>
      <c r="AC1850" s="242" t="s">
        <v>62</v>
      </c>
      <c r="AD1850" s="243"/>
      <c r="AE1850" s="244" t="s">
        <v>3</v>
      </c>
      <c r="AF1850" s="245"/>
      <c r="AG1850" s="123"/>
      <c r="AH1850" s="242" t="s">
        <v>76</v>
      </c>
      <c r="AI1850" s="243"/>
      <c r="AJ1850" s="244" t="s">
        <v>77</v>
      </c>
      <c r="AK1850" s="245"/>
      <c r="AL1850" s="127"/>
      <c r="AM1850" s="242" t="s">
        <v>64</v>
      </c>
      <c r="AN1850" s="243"/>
      <c r="AO1850" s="244" t="s">
        <v>65</v>
      </c>
      <c r="AP1850" s="245"/>
      <c r="AQ1850" s="123"/>
      <c r="AR1850" s="242" t="s">
        <v>80</v>
      </c>
      <c r="AS1850" s="243"/>
      <c r="AT1850" s="244" t="s">
        <v>81</v>
      </c>
      <c r="AU1850" s="245"/>
      <c r="AV1850" s="127"/>
      <c r="AW1850" s="242" t="s">
        <v>68</v>
      </c>
      <c r="AX1850" s="243"/>
      <c r="AY1850" s="244" t="s">
        <v>69</v>
      </c>
      <c r="AZ1850" s="245"/>
      <c r="BA1850" s="123"/>
      <c r="BB1850" s="246" t="s">
        <v>84</v>
      </c>
      <c r="BC1850" s="247"/>
      <c r="BD1850" s="248" t="s">
        <v>85</v>
      </c>
      <c r="BE1850" s="249"/>
      <c r="BF1850" s="127"/>
      <c r="BG1850" s="242" t="s">
        <v>72</v>
      </c>
      <c r="BH1850" s="243"/>
      <c r="BI1850" s="244" t="s">
        <v>73</v>
      </c>
      <c r="BJ1850" s="245"/>
      <c r="BK1850" s="123"/>
      <c r="BL1850" s="242" t="s">
        <v>88</v>
      </c>
      <c r="BM1850" s="243"/>
      <c r="BN1850" s="244" t="s">
        <v>89</v>
      </c>
      <c r="BO1850" s="245"/>
      <c r="BP1850" s="123"/>
      <c r="BQ1850" s="19" t="s">
        <v>165</v>
      </c>
      <c r="BS1850" s="63" t="s">
        <v>120</v>
      </c>
      <c r="BT1850" s="4"/>
      <c r="BU1850" s="28"/>
      <c r="BV1850" s="28"/>
      <c r="BW1850" s="28"/>
      <c r="BX1850" s="28"/>
    </row>
    <row r="1851" spans="2:76" ht="18.649999999999999" customHeight="1" thickTop="1" thickBot="1">
      <c r="B1851" s="39">
        <v>5.22</v>
      </c>
      <c r="D1851" s="25">
        <f t="shared" ref="D1851" si="18528">COS($F$8*$B1851)</f>
        <v>-0.16208868463885331</v>
      </c>
      <c r="E1851" s="26">
        <v>0</v>
      </c>
      <c r="F1851" s="10">
        <v>0</v>
      </c>
      <c r="G1851" s="85">
        <f t="shared" ref="G1851" si="18529">$E$8*SIN($B1851*$F$8)</f>
        <v>2.9603285839258477</v>
      </c>
      <c r="I1851" s="21">
        <v>1</v>
      </c>
      <c r="J1851" s="24">
        <v>0</v>
      </c>
      <c r="K1851" s="22">
        <v>0</v>
      </c>
      <c r="L1851" s="23">
        <v>0</v>
      </c>
      <c r="N1851" s="21">
        <f t="shared" ref="N1851" si="18530">D1851*I1851+F1851*I1854-E1851*J1851-G1851*J1854</f>
        <v>-6.3840707657764435</v>
      </c>
      <c r="O1851" s="24">
        <f t="shared" ref="O1851" si="18531">(D1851*J1851+E1851*I1851+F1851*J1854+G1851*I1854)</f>
        <v>0</v>
      </c>
      <c r="P1851" s="22">
        <f t="shared" ref="P1851" si="18532">D1851*K1851+F1851*K1854-E1851*L1851-G1851*L1854</f>
        <v>0</v>
      </c>
      <c r="Q1851" s="23">
        <f t="shared" ref="Q1851" si="18533">(D1851*L1851+E1851*K1851+F1851*L1854+G1851*K1854)</f>
        <v>2.9603285839258477</v>
      </c>
      <c r="S1851" s="25">
        <f t="shared" ref="S1851" si="18534">COS($U$8*$B1851)</f>
        <v>-0.99325588983667035</v>
      </c>
      <c r="T1851" s="26">
        <v>0</v>
      </c>
      <c r="U1851" s="10">
        <v>0</v>
      </c>
      <c r="V1851" s="85">
        <f t="shared" ref="V1851" si="18535">$T$8*SIN($B1851*$U$8)</f>
        <v>0.3478284573505705</v>
      </c>
      <c r="X1851" s="21">
        <f t="shared" ref="X1851" si="18536">N1851*S1851+P1851*S1854-O1851*T1851-Q1851*T1854</f>
        <v>6.226606275397363</v>
      </c>
      <c r="Y1851" s="24">
        <f t="shared" ref="Y1851" si="18537">(N1851*T1851+O1851*S1851+P1851*T1854+Q1851*S1854)</f>
        <v>0</v>
      </c>
      <c r="Z1851" s="22">
        <f t="shared" ref="Z1851" si="18538">N1851*U1851+P1851*U1854-O1851*V1851-Q1851*V1854</f>
        <v>0</v>
      </c>
      <c r="AA1851" s="23">
        <f t="shared" ref="AA1851" si="18539">(N1851*V1851+O1851*U1851+P1851*V1854+Q1851*U1854)</f>
        <v>-5.1609252879130931</v>
      </c>
      <c r="AB1851" s="8"/>
      <c r="AC1851" s="21">
        <v>1</v>
      </c>
      <c r="AD1851" s="24">
        <v>0</v>
      </c>
      <c r="AE1851" s="22">
        <v>0</v>
      </c>
      <c r="AF1851" s="23">
        <v>0</v>
      </c>
      <c r="AH1851" s="21">
        <f t="shared" ref="AH1851" si="18540">X1851*AC1851+Z1851*AC1854-Y1851*AD1851-AA1851*AD1854</f>
        <v>30.833339482932665</v>
      </c>
      <c r="AI1851" s="24">
        <f t="shared" ref="AI1851" si="18541">(X1851*AD1851+Y1851*AC1851+Z1851*AD1854+AA1851*AC1854)</f>
        <v>0</v>
      </c>
      <c r="AJ1851" s="22">
        <f t="shared" ref="AJ1851" si="18542">X1851*AE1851+Z1851*AE1854-Y1851*AF1851-AA1851*AF1854</f>
        <v>0</v>
      </c>
      <c r="AK1851" s="23">
        <f t="shared" ref="AK1851" si="18543">(X1851*AF1851+Y1851*AE1851+Z1851*AF1854+AA1851*AE1854)</f>
        <v>-5.1609252879130931</v>
      </c>
      <c r="AL1851" s="8"/>
      <c r="AM1851" s="25">
        <f t="shared" ref="AM1851" si="18544">COS($AO$8*$B1851)</f>
        <v>-0.99325588983667035</v>
      </c>
      <c r="AN1851" s="26">
        <v>0</v>
      </c>
      <c r="AO1851" s="10">
        <v>0</v>
      </c>
      <c r="AP1851" s="85">
        <f t="shared" ref="AP1851" si="18545">$AN$8*SIN($B1851*$AO$8)</f>
        <v>0.3478284573505705</v>
      </c>
      <c r="AR1851" s="21">
        <f t="shared" ref="AR1851" si="18546">AH1851*AM1851+AJ1851*AM1854-AI1851*AN1851-AK1851*AN1854</f>
        <v>-30.425938635712384</v>
      </c>
      <c r="AS1851" s="24">
        <f t="shared" ref="AS1851" si="18547">(AH1851*AN1851+AI1851*AM1851+AJ1851*AN1854+AK1851*AM1854)</f>
        <v>0</v>
      </c>
      <c r="AT1851" s="22">
        <f t="shared" ref="AT1851" si="18548">AH1851*AO1851+AJ1851*AO1854-AI1851*AP1851-AK1851*AP1854</f>
        <v>0</v>
      </c>
      <c r="AU1851" s="23">
        <f t="shared" ref="AU1851" si="18549">(AH1851*AP1851+AI1851*AO1851+AJ1851*AP1854+AK1851*AO1854)</f>
        <v>15.850832346541599</v>
      </c>
      <c r="AV1851" s="8"/>
      <c r="AW1851" s="21">
        <v>1</v>
      </c>
      <c r="AX1851" s="24">
        <v>0</v>
      </c>
      <c r="AY1851" s="22">
        <v>0</v>
      </c>
      <c r="AZ1851" s="23">
        <v>0</v>
      </c>
      <c r="BB1851" s="21">
        <f t="shared" ref="BB1851" si="18550">AR1851*AW1851+AT1851*AW1854-AS1851*AX1851-AU1851*AX1854</f>
        <v>-63.741022429724197</v>
      </c>
      <c r="BC1851" s="24">
        <f t="shared" ref="BC1851" si="18551">(AR1851*AX1851+AS1851*AW1851+AT1851*AX1854+AU1851*AW1854)</f>
        <v>0</v>
      </c>
      <c r="BD1851" s="22">
        <f t="shared" ref="BD1851" si="18552">AR1851*AY1851+AT1851*AY1854-AS1851*AZ1851-AU1851*AZ1854</f>
        <v>0</v>
      </c>
      <c r="BE1851" s="23">
        <f t="shared" ref="BE1851" si="18553">(AR1851*AZ1851+AS1851*AY1851+AT1851*AZ1854+AU1851*AY1854)</f>
        <v>15.850832346541599</v>
      </c>
      <c r="BF1851" s="8"/>
      <c r="BG1851" s="25">
        <f t="shared" ref="BG1851" si="18554">COS($BI$8*$B1851)</f>
        <v>-0.16214397437744349</v>
      </c>
      <c r="BH1851" s="26">
        <v>0</v>
      </c>
      <c r="BI1851" s="10">
        <v>0</v>
      </c>
      <c r="BJ1851" s="85">
        <f t="shared" ref="BJ1851" si="18555">$BH$8*SIN($B1851*$BI$8)</f>
        <v>2.9603013333371626</v>
      </c>
      <c r="BL1851" s="21">
        <f t="shared" ref="BL1851" si="18556">BB1851*BG1851+BD1851*BG1854-BC1851*BH1851-BE1851*BH1854</f>
        <v>5.121529359862703</v>
      </c>
      <c r="BM1851" s="24">
        <f t="shared" ref="BM1851" si="18557">(BB1851*BH1851+BC1851*BG1851+BD1851*BH1854+BE1851*BG1854)</f>
        <v>0</v>
      </c>
      <c r="BN1851" s="22">
        <f t="shared" ref="BN1851" si="18558">BB1851*BI1851+BD1851*BI1854-BC1851*BJ1851-BE1851*BJ1854</f>
        <v>0</v>
      </c>
      <c r="BO1851" s="23">
        <f t="shared" ref="BO1851" si="18559">(BB1851*BJ1851+BC1851*BI1851+BD1851*BJ1854+BE1851*BI1854)</f>
        <v>-191.26275064084533</v>
      </c>
      <c r="BQ1851" s="27">
        <f t="shared" ref="BQ1851" si="18560">20*LOG((2*$BL$8)/(($BL$8*BL1851+BN1851+$BL$8*BL1854+BN1854)^2+($BL$8*BM1851+BO1851+$BL$8*BM1854+BO1854)^2)^0.5)</f>
        <v>-39.618466421883895</v>
      </c>
      <c r="BS1851" s="64">
        <f t="shared" ref="BS1851" si="18561">((BL1851^2+BM1851^2)/(BL1854^2+BM1854^2))^0.5</f>
        <v>38.853372343775739</v>
      </c>
      <c r="BT1851" s="4"/>
      <c r="BU1851" s="28"/>
      <c r="BV1851" s="28"/>
      <c r="BW1851" s="28"/>
      <c r="BX1851" s="28"/>
    </row>
    <row r="1852" spans="2:76" ht="18.649999999999999" customHeight="1" thickBot="1">
      <c r="D1852" s="25"/>
      <c r="E1852" s="10"/>
      <c r="F1852" s="10"/>
      <c r="G1852" s="31"/>
      <c r="I1852" s="29"/>
      <c r="L1852" s="30"/>
      <c r="N1852" s="29"/>
      <c r="Q1852" s="30"/>
      <c r="S1852" s="29"/>
      <c r="V1852" s="30"/>
      <c r="X1852" s="29"/>
      <c r="AA1852" s="30"/>
      <c r="AC1852" s="29"/>
      <c r="AF1852" s="30"/>
      <c r="AH1852" s="29"/>
      <c r="AK1852" s="30"/>
      <c r="AM1852" s="29"/>
      <c r="AP1852" s="30"/>
      <c r="AR1852" s="29"/>
      <c r="AU1852" s="30"/>
      <c r="AW1852" s="29"/>
      <c r="AZ1852" s="30"/>
      <c r="BB1852" s="29"/>
      <c r="BE1852" s="30"/>
      <c r="BG1852" s="29"/>
      <c r="BJ1852" s="30"/>
      <c r="BL1852" s="29"/>
      <c r="BO1852" s="30"/>
      <c r="BS1852" s="65"/>
      <c r="BT1852" s="65"/>
      <c r="BU1852" s="28"/>
      <c r="BV1852" s="28"/>
      <c r="BW1852" s="28"/>
      <c r="BX1852" s="28"/>
    </row>
    <row r="1853" spans="2:76" ht="18.649999999999999" customHeight="1" thickBot="1">
      <c r="D1853" s="254" t="s">
        <v>24</v>
      </c>
      <c r="E1853" s="255"/>
      <c r="F1853" s="256" t="s">
        <v>25</v>
      </c>
      <c r="G1853" s="257"/>
      <c r="H1853" s="123"/>
      <c r="I1853" s="242" t="s">
        <v>4</v>
      </c>
      <c r="J1853" s="243"/>
      <c r="K1853" s="244" t="s">
        <v>5</v>
      </c>
      <c r="L1853" s="245"/>
      <c r="M1853" s="123"/>
      <c r="N1853" s="242" t="s">
        <v>6</v>
      </c>
      <c r="O1853" s="243"/>
      <c r="P1853" s="244" t="s">
        <v>7</v>
      </c>
      <c r="Q1853" s="245"/>
      <c r="R1853" s="123"/>
      <c r="S1853" s="242" t="s">
        <v>34</v>
      </c>
      <c r="T1853" s="243"/>
      <c r="U1853" s="244" t="s">
        <v>35</v>
      </c>
      <c r="V1853" s="245"/>
      <c r="W1853" s="123"/>
      <c r="X1853" s="242" t="s">
        <v>47</v>
      </c>
      <c r="Y1853" s="243"/>
      <c r="Z1853" s="244" t="s">
        <v>48</v>
      </c>
      <c r="AA1853" s="245"/>
      <c r="AB1853" s="127"/>
      <c r="AC1853" s="242" t="s">
        <v>63</v>
      </c>
      <c r="AD1853" s="243"/>
      <c r="AE1853" s="244" t="s">
        <v>8</v>
      </c>
      <c r="AF1853" s="245"/>
      <c r="AG1853" s="123"/>
      <c r="AH1853" s="242" t="s">
        <v>78</v>
      </c>
      <c r="AI1853" s="243"/>
      <c r="AJ1853" s="244" t="s">
        <v>79</v>
      </c>
      <c r="AK1853" s="245"/>
      <c r="AL1853" s="127"/>
      <c r="AM1853" s="242" t="s">
        <v>67</v>
      </c>
      <c r="AN1853" s="243"/>
      <c r="AO1853" s="244" t="s">
        <v>66</v>
      </c>
      <c r="AP1853" s="245"/>
      <c r="AQ1853" s="123"/>
      <c r="AR1853" s="242" t="s">
        <v>83</v>
      </c>
      <c r="AS1853" s="243"/>
      <c r="AT1853" s="244" t="s">
        <v>82</v>
      </c>
      <c r="AU1853" s="245"/>
      <c r="AV1853" s="127"/>
      <c r="AW1853" s="242" t="s">
        <v>71</v>
      </c>
      <c r="AX1853" s="243"/>
      <c r="AY1853" s="244" t="s">
        <v>70</v>
      </c>
      <c r="AZ1853" s="245"/>
      <c r="BA1853" s="123"/>
      <c r="BB1853" s="124" t="s">
        <v>87</v>
      </c>
      <c r="BC1853" s="125"/>
      <c r="BD1853" s="122" t="s">
        <v>86</v>
      </c>
      <c r="BE1853" s="126"/>
      <c r="BF1853" s="127"/>
      <c r="BG1853" s="242" t="s">
        <v>74</v>
      </c>
      <c r="BH1853" s="243"/>
      <c r="BI1853" s="244" t="s">
        <v>75</v>
      </c>
      <c r="BJ1853" s="245"/>
      <c r="BK1853" s="123"/>
      <c r="BL1853" s="242" t="s">
        <v>91</v>
      </c>
      <c r="BM1853" s="243"/>
      <c r="BN1853" s="244" t="s">
        <v>90</v>
      </c>
      <c r="BO1853" s="245"/>
      <c r="BP1853" s="123"/>
      <c r="BQ1853" s="35" t="s">
        <v>166</v>
      </c>
      <c r="BS1853" s="66" t="s">
        <v>121</v>
      </c>
      <c r="BT1853" s="65"/>
      <c r="BU1853" s="28"/>
      <c r="BV1853" s="28"/>
      <c r="BW1853" s="28"/>
      <c r="BX1853" s="28"/>
    </row>
    <row r="1854" spans="2:76" ht="18.649999999999999" customHeight="1" thickTop="1" thickBot="1">
      <c r="D1854" s="15">
        <v>0</v>
      </c>
      <c r="E1854" s="145">
        <f t="shared" ref="E1854" si="18562">(1/$E$8)*SIN($B1851*$F$8)</f>
        <v>0.32892539821398309</v>
      </c>
      <c r="F1854" s="15">
        <f t="shared" ref="F1854" si="18563">COS($F$8*$B1851)</f>
        <v>-0.16208868463885331</v>
      </c>
      <c r="G1854" s="37">
        <v>0</v>
      </c>
      <c r="I1854" s="21">
        <v>0</v>
      </c>
      <c r="J1854" s="24">
        <f t="shared" ref="J1854" si="18564">(TAN($K$8*$B1851))/$J$8</f>
        <v>2.1017876579383943</v>
      </c>
      <c r="K1854" s="22">
        <v>1</v>
      </c>
      <c r="L1854" s="23">
        <v>0</v>
      </c>
      <c r="N1854" s="21">
        <f t="shared" ref="N1854" si="18565">D1854*I1851+F1854*I1854-E1854*J1851-G1854*J1854</f>
        <v>0</v>
      </c>
      <c r="O1854" s="24">
        <f t="shared" ref="O1854" si="18566">(D1854*J1851+E1854*I1851+F1854*J1854+G1854*I1854)</f>
        <v>-1.1750598651427413E-2</v>
      </c>
      <c r="P1854" s="22">
        <f t="shared" ref="P1854" si="18567">D1854*K1851+F1854*K1854-E1854*L1851-G1854*L1854</f>
        <v>-0.16208868463885331</v>
      </c>
      <c r="Q1854" s="23">
        <f t="shared" ref="Q1854" si="18568">(D1854*L1851+E1854*K1851+F1854*L1854+G1854*K1854)</f>
        <v>0</v>
      </c>
      <c r="S1854" s="15">
        <v>0</v>
      </c>
      <c r="T1854" s="145">
        <f t="shared" ref="T1854" si="18569">(1/$T$8)*SIN($B1851*$U$8)</f>
        <v>3.8647606372285606E-2</v>
      </c>
      <c r="U1854" s="15">
        <f t="shared" ref="U1854" si="18570">COS($U$8*$B1851)</f>
        <v>-0.99325588983667035</v>
      </c>
      <c r="V1854" s="37">
        <v>0</v>
      </c>
      <c r="X1854" s="21">
        <f t="shared" ref="X1854" si="18571">N1854*S1851+P1854*S1854-O1854*T1851-Q1854*T1854</f>
        <v>0</v>
      </c>
      <c r="Y1854" s="24">
        <f t="shared" ref="Y1854" si="18572">(N1854*T1851+O1854*S1851+P1854*T1854+Q1854*S1854)</f>
        <v>5.4070116383131738E-3</v>
      </c>
      <c r="Z1854" s="22">
        <f t="shared" ref="Z1854" si="18573">N1854*U1851+P1854*U1854-O1854*V1851-Q1854*V1854</f>
        <v>0.16508273329529136</v>
      </c>
      <c r="AA1854" s="23">
        <f t="shared" ref="AA1854" si="18574">(N1854*V1851+O1854*U1851+P1854*V1854+Q1854*U1854)</f>
        <v>0</v>
      </c>
      <c r="AB1854" s="8"/>
      <c r="AC1854" s="21">
        <v>0</v>
      </c>
      <c r="AD1854" s="24">
        <f t="shared" ref="AD1854" si="18575">(TAN($AE$8*$B1851))/$AD$8</f>
        <v>4.7678917703312553</v>
      </c>
      <c r="AE1854" s="22">
        <v>1</v>
      </c>
      <c r="AF1854" s="23">
        <v>0</v>
      </c>
      <c r="AH1854" s="21">
        <f t="shared" ref="AH1854" si="18576">X1854*AC1851+Z1854*AC1854-Y1854*AD1851-AA1854*AD1854</f>
        <v>0</v>
      </c>
      <c r="AI1854" s="24">
        <f t="shared" ref="AI1854" si="18577">(X1854*AD1851+Y1854*AC1851+Z1854*AD1854+AA1854*AC1854)</f>
        <v>0.79250361714072226</v>
      </c>
      <c r="AJ1854" s="22">
        <f t="shared" ref="AJ1854" si="18578">X1854*AE1851+Z1854*AE1854-Y1854*AF1851-AA1854*AF1854</f>
        <v>0.16508273329529136</v>
      </c>
      <c r="AK1854" s="23">
        <f t="shared" ref="AK1854" si="18579">(X1854*AF1851+Y1854*AE1851+Z1854*AF1854+AA1854*AE1854)</f>
        <v>0</v>
      </c>
      <c r="AL1854" s="8"/>
      <c r="AM1854" s="15">
        <v>0</v>
      </c>
      <c r="AN1854" s="85">
        <f t="shared" ref="AN1854" si="18580">(1/$AN$8)*SIN($B1851*$AO$8)</f>
        <v>3.8647606372285606E-2</v>
      </c>
      <c r="AO1854" s="25">
        <f t="shared" ref="AO1854" si="18581">COS($AO$8*$B1851)</f>
        <v>-0.99325588983667035</v>
      </c>
      <c r="AP1854" s="37">
        <v>0</v>
      </c>
      <c r="AR1854" s="21">
        <f t="shared" ref="AR1854" si="18582">AH1854*AM1851+AJ1854*AM1854-AI1854*AN1851-AK1854*AN1854</f>
        <v>0</v>
      </c>
      <c r="AS1854" s="24">
        <f t="shared" ref="AS1854" si="18583">(AH1854*AN1851+AI1854*AM1851+AJ1854*AN1854+AK1854*AM1854)</f>
        <v>-0.78077883294663064</v>
      </c>
      <c r="AT1854" s="22">
        <f t="shared" ref="AT1854" si="18584">AH1854*AO1851+AJ1854*AO1854-AI1854*AP1851-AK1854*AP1854</f>
        <v>-0.43962470775068896</v>
      </c>
      <c r="AU1854" s="23">
        <f t="shared" ref="AU1854" si="18585">(AH1854*AP1851+AI1854*AO1851+AJ1854*AP1854+AK1854*AO1854)</f>
        <v>0</v>
      </c>
      <c r="AV1854" s="8"/>
      <c r="AW1854" s="21">
        <v>0</v>
      </c>
      <c r="AX1854" s="24">
        <f t="shared" ref="AX1854" si="18586">(TAN($AY$8*$B1851))/$AX$8</f>
        <v>2.1017876579383943</v>
      </c>
      <c r="AY1854" s="22">
        <v>1</v>
      </c>
      <c r="AZ1854" s="23">
        <v>0</v>
      </c>
      <c r="BB1854" s="21">
        <f t="shared" ref="BB1854" si="18587">AR1854*AW1851+AT1854*AW1854-AS1854*AX1851-AU1854*AX1854</f>
        <v>0</v>
      </c>
      <c r="BC1854" s="24">
        <f t="shared" ref="BC1854" si="18588">(AR1854*AX1851+AS1854*AW1851+AT1854*AX1854+AU1854*AW1854)</f>
        <v>-1.7047766178218022</v>
      </c>
      <c r="BD1854" s="22">
        <f t="shared" ref="BD1854" si="18589">AR1854*AY1851+AT1854*AY1854-AS1854*AZ1851-AU1854*AZ1854</f>
        <v>-0.43962470775068896</v>
      </c>
      <c r="BE1854" s="23">
        <f t="shared" ref="BE1854" si="18590">(AR1854*AZ1851+AS1854*AY1851+AT1854*AZ1854+AU1854*AY1854)</f>
        <v>0</v>
      </c>
      <c r="BF1854" s="8"/>
      <c r="BG1854" s="15">
        <v>0</v>
      </c>
      <c r="BH1854" s="85">
        <f t="shared" ref="BH1854" si="18591">(1/$BH$8)*SIN($B1851*$BI$8)</f>
        <v>0.32892237037079586</v>
      </c>
      <c r="BI1854" s="25">
        <f t="shared" ref="BI1854" si="18592">COS($BI$8*$B1851)</f>
        <v>-0.16214397437744349</v>
      </c>
      <c r="BJ1854" s="37">
        <v>0</v>
      </c>
      <c r="BL1854" s="21">
        <f t="shared" ref="BL1854" si="18593">BB1854*BG1851+BD1854*BG1854-BC1854*BH1851-BE1854*BH1854</f>
        <v>0</v>
      </c>
      <c r="BM1854" s="24">
        <f t="shared" ref="BM1854" si="18594">(BB1854*BH1851+BC1854*BG1851+BD1854*BH1854+BE1854*BG1854)</f>
        <v>0.13181685529243808</v>
      </c>
      <c r="BN1854" s="22">
        <f t="shared" ref="BN1854" si="18595">BB1854*BI1851+BD1854*BI1854-BC1854*BJ1851-BE1854*BJ1854</f>
        <v>5.1179349921291184</v>
      </c>
      <c r="BO1854" s="23">
        <f t="shared" ref="BO1854" si="18596">(BB1854*BJ1851+BC1854*BI1851+BD1854*BJ1854+BE1854*BI1854)</f>
        <v>0</v>
      </c>
      <c r="BQ1854" s="38">
        <f t="shared" ref="BQ1854" si="18597">(180/PI())*ATAN(-1*(($BL$8*BM1851+BO1851+$BL$8*BM1854+BO1854)/($BL$8*BL1851+BN1851+$BL$8*BL1854+BN1854)))</f>
        <v>86.933422676843321</v>
      </c>
      <c r="BS1854" s="67">
        <f t="shared" ref="BS1854" si="18598">20*LOG(((($BL$8*BL1851+BN1851-$BL$8*BL1854-BN1854)^2+($BL$8*BM1851+BO1851-$BL$8*BM1854-BO1854)^2)/(($BL$8*BL1851+BN1851+$BL$8*BL1854+BN1854)^2+($BL$8*BM1851+BO1851+$BL$8*BM1854+BO1854)^2))^0.5)</f>
        <v>-4.741998135549952E-4</v>
      </c>
      <c r="BT1854" s="65"/>
      <c r="BU1854" s="28"/>
      <c r="BV1854" s="28"/>
      <c r="BW1854" s="28"/>
      <c r="BX1854" s="28"/>
    </row>
    <row r="1855" spans="2:76" ht="18.649999999999999" customHeight="1">
      <c r="BS1855" s="32"/>
    </row>
    <row r="1856" spans="2:76" ht="18.649999999999999" customHeight="1" thickBot="1">
      <c r="D1856" s="8"/>
      <c r="E1856" s="8" t="s">
        <v>93</v>
      </c>
      <c r="F1856" s="8"/>
      <c r="G1856" s="8"/>
      <c r="H1856" s="8"/>
      <c r="I1856" s="8"/>
      <c r="J1856" s="8" t="s">
        <v>94</v>
      </c>
      <c r="K1856" s="8"/>
      <c r="L1856" s="8"/>
      <c r="M1856" s="8"/>
      <c r="N1856" s="8"/>
      <c r="O1856" s="8" t="s">
        <v>95</v>
      </c>
      <c r="P1856" s="8"/>
      <c r="Q1856" s="8"/>
      <c r="R1856" s="8"/>
      <c r="S1856" s="8"/>
      <c r="T1856" s="8" t="s">
        <v>96</v>
      </c>
      <c r="U1856" s="8"/>
      <c r="V1856" s="8"/>
      <c r="W1856" s="8"/>
      <c r="X1856" s="8"/>
      <c r="Y1856" s="8" t="s">
        <v>97</v>
      </c>
      <c r="Z1856" s="8"/>
      <c r="AA1856" s="8"/>
      <c r="AB1856" s="8"/>
      <c r="AC1856" s="8"/>
      <c r="AD1856" s="8" t="s">
        <v>98</v>
      </c>
      <c r="AE1856" s="8"/>
      <c r="AF1856" s="8"/>
      <c r="AG1856" s="8"/>
      <c r="AH1856" s="8"/>
      <c r="AI1856" s="8" t="s">
        <v>99</v>
      </c>
      <c r="AJ1856" s="8"/>
      <c r="AK1856" s="8"/>
      <c r="AL1856" s="8"/>
      <c r="AM1856" s="8"/>
      <c r="AN1856" s="8" t="s">
        <v>96</v>
      </c>
      <c r="AO1856" s="8"/>
      <c r="AP1856" s="8"/>
      <c r="AQ1856" s="8"/>
      <c r="AR1856" s="8"/>
      <c r="AS1856" s="8" t="s">
        <v>100</v>
      </c>
      <c r="AT1856" s="8"/>
      <c r="AU1856" s="8"/>
      <c r="AV1856" s="8"/>
      <c r="AW1856" s="8"/>
      <c r="AX1856" s="8" t="s">
        <v>94</v>
      </c>
      <c r="AY1856" s="8"/>
      <c r="AZ1856" s="8"/>
      <c r="BA1856" s="8"/>
      <c r="BB1856" s="8"/>
      <c r="BC1856" s="8" t="s">
        <v>101</v>
      </c>
      <c r="BD1856" s="8"/>
      <c r="BE1856" s="8"/>
      <c r="BF1856" s="8"/>
      <c r="BG1856" s="8"/>
      <c r="BH1856" s="8" t="s">
        <v>96</v>
      </c>
      <c r="BI1856" s="8"/>
      <c r="BJ1856" s="8"/>
      <c r="BK1856" s="8"/>
      <c r="BL1856" s="8"/>
      <c r="BM1856" s="8" t="s">
        <v>102</v>
      </c>
      <c r="BN1856" s="8"/>
      <c r="BO1856" s="8"/>
      <c r="BP1856" s="8"/>
    </row>
    <row r="1857" spans="2:76" ht="18.649999999999999" customHeight="1" thickBot="1">
      <c r="B1857" s="16"/>
      <c r="D1857" s="250" t="s">
        <v>22</v>
      </c>
      <c r="E1857" s="251"/>
      <c r="F1857" s="252" t="s">
        <v>23</v>
      </c>
      <c r="G1857" s="253"/>
      <c r="H1857" s="123"/>
      <c r="I1857" s="242" t="s">
        <v>1</v>
      </c>
      <c r="J1857" s="243"/>
      <c r="K1857" s="244" t="s">
        <v>2</v>
      </c>
      <c r="L1857" s="245"/>
      <c r="M1857" s="123"/>
      <c r="N1857" s="242" t="s">
        <v>43</v>
      </c>
      <c r="O1857" s="243"/>
      <c r="P1857" s="244" t="s">
        <v>44</v>
      </c>
      <c r="Q1857" s="245"/>
      <c r="R1857" s="123"/>
      <c r="S1857" s="242" t="s">
        <v>32</v>
      </c>
      <c r="T1857" s="243"/>
      <c r="U1857" s="244" t="s">
        <v>33</v>
      </c>
      <c r="V1857" s="245"/>
      <c r="W1857" s="123"/>
      <c r="X1857" s="242" t="s">
        <v>45</v>
      </c>
      <c r="Y1857" s="243"/>
      <c r="Z1857" s="244" t="s">
        <v>46</v>
      </c>
      <c r="AA1857" s="245"/>
      <c r="AB1857" s="127"/>
      <c r="AC1857" s="242" t="s">
        <v>62</v>
      </c>
      <c r="AD1857" s="243"/>
      <c r="AE1857" s="244" t="s">
        <v>3</v>
      </c>
      <c r="AF1857" s="245"/>
      <c r="AG1857" s="123"/>
      <c r="AH1857" s="242" t="s">
        <v>76</v>
      </c>
      <c r="AI1857" s="243"/>
      <c r="AJ1857" s="244" t="s">
        <v>77</v>
      </c>
      <c r="AK1857" s="245"/>
      <c r="AL1857" s="127"/>
      <c r="AM1857" s="242" t="s">
        <v>64</v>
      </c>
      <c r="AN1857" s="243"/>
      <c r="AO1857" s="244" t="s">
        <v>65</v>
      </c>
      <c r="AP1857" s="245"/>
      <c r="AQ1857" s="123"/>
      <c r="AR1857" s="242" t="s">
        <v>80</v>
      </c>
      <c r="AS1857" s="243"/>
      <c r="AT1857" s="244" t="s">
        <v>81</v>
      </c>
      <c r="AU1857" s="245"/>
      <c r="AV1857" s="127"/>
      <c r="AW1857" s="242" t="s">
        <v>68</v>
      </c>
      <c r="AX1857" s="243"/>
      <c r="AY1857" s="244" t="s">
        <v>69</v>
      </c>
      <c r="AZ1857" s="245"/>
      <c r="BA1857" s="123"/>
      <c r="BB1857" s="246" t="s">
        <v>84</v>
      </c>
      <c r="BC1857" s="247"/>
      <c r="BD1857" s="248" t="s">
        <v>85</v>
      </c>
      <c r="BE1857" s="249"/>
      <c r="BF1857" s="127"/>
      <c r="BG1857" s="242" t="s">
        <v>72</v>
      </c>
      <c r="BH1857" s="243"/>
      <c r="BI1857" s="244" t="s">
        <v>73</v>
      </c>
      <c r="BJ1857" s="245"/>
      <c r="BK1857" s="123"/>
      <c r="BL1857" s="242" t="s">
        <v>88</v>
      </c>
      <c r="BM1857" s="243"/>
      <c r="BN1857" s="244" t="s">
        <v>89</v>
      </c>
      <c r="BO1857" s="245"/>
      <c r="BP1857" s="123"/>
      <c r="BQ1857" s="19" t="s">
        <v>165</v>
      </c>
      <c r="BS1857" s="63" t="s">
        <v>120</v>
      </c>
      <c r="BT1857" s="4"/>
      <c r="BU1857" s="28"/>
      <c r="BV1857" s="28"/>
      <c r="BW1857" s="28"/>
      <c r="BX1857" s="28"/>
    </row>
    <row r="1858" spans="2:76" ht="18.649999999999999" customHeight="1" thickTop="1" thickBot="1">
      <c r="B1858" s="39">
        <v>5.24</v>
      </c>
      <c r="D1858" s="25">
        <f t="shared" ref="D1858" si="18599">COS($F$8*$B1858)</f>
        <v>-0.16863938450890748</v>
      </c>
      <c r="E1858" s="26">
        <v>0</v>
      </c>
      <c r="F1858" s="10">
        <v>0</v>
      </c>
      <c r="G1858" s="85">
        <f t="shared" ref="G1858" si="18600">$E$8*SIN($B1858*$F$8)</f>
        <v>2.9570334495795128</v>
      </c>
      <c r="I1858" s="21">
        <v>1</v>
      </c>
      <c r="J1858" s="24">
        <v>0</v>
      </c>
      <c r="K1858" s="22">
        <v>0</v>
      </c>
      <c r="L1858" s="23">
        <v>0</v>
      </c>
      <c r="N1858" s="21">
        <f t="shared" ref="N1858" si="18601">D1858*I1858+F1858*I1861-E1858*J1858-G1858*J1861</f>
        <v>-6.5995093712818544</v>
      </c>
      <c r="O1858" s="24">
        <f t="shared" ref="O1858" si="18602">(D1858*J1858+E1858*I1858+F1858*J1861+G1858*I1861)</f>
        <v>0</v>
      </c>
      <c r="P1858" s="22">
        <f t="shared" ref="P1858" si="18603">D1858*K1858+F1858*K1861-E1858*L1858-G1858*L1861</f>
        <v>0</v>
      </c>
      <c r="Q1858" s="23">
        <f t="shared" ref="Q1858" si="18604">(D1858*L1858+E1858*K1858+F1858*L1861+G1858*K1861)</f>
        <v>2.9570334495795128</v>
      </c>
      <c r="S1858" s="25">
        <f t="shared" ref="S1858" si="18605">COS($U$8*$B1858)</f>
        <v>-0.99453308611333002</v>
      </c>
      <c r="T1858" s="26">
        <v>0</v>
      </c>
      <c r="U1858" s="10">
        <v>0</v>
      </c>
      <c r="V1858" s="85">
        <f t="shared" ref="V1858" si="18606">$T$8*SIN($B1858*$U$8)</f>
        <v>0.31326580667711196</v>
      </c>
      <c r="X1858" s="21">
        <f t="shared" ref="X1858" si="18607">N1858*S1858+P1858*S1861-O1858*T1858-Q1858*T1861</f>
        <v>6.4605040364154815</v>
      </c>
      <c r="Y1858" s="24">
        <f t="shared" ref="Y1858" si="18608">(N1858*T1858+O1858*S1858+P1858*T1861+Q1858*S1861)</f>
        <v>0</v>
      </c>
      <c r="Z1858" s="22">
        <f t="shared" ref="Z1858" si="18609">N1858*U1858+P1858*U1861-O1858*V1858-Q1858*V1861</f>
        <v>0</v>
      </c>
      <c r="AA1858" s="23">
        <f t="shared" ref="AA1858" si="18610">(N1858*V1858+O1858*U1858+P1858*V1861+Q1858*U1861)</f>
        <v>-5.0082682292184293</v>
      </c>
      <c r="AB1858" s="8"/>
      <c r="AC1858" s="21">
        <v>1</v>
      </c>
      <c r="AD1858" s="24">
        <v>0</v>
      </c>
      <c r="AE1858" s="22">
        <v>0</v>
      </c>
      <c r="AF1858" s="23">
        <v>0</v>
      </c>
      <c r="AH1858" s="21">
        <f t="shared" ref="AH1858" si="18611">X1858*AC1858+Z1858*AC1861-Y1858*AD1858-AA1858*AD1861</f>
        <v>31.898942022673204</v>
      </c>
      <c r="AI1858" s="24">
        <f t="shared" ref="AI1858" si="18612">(X1858*AD1858+Y1858*AC1858+Z1858*AD1861+AA1858*AC1861)</f>
        <v>0</v>
      </c>
      <c r="AJ1858" s="22">
        <f t="shared" ref="AJ1858" si="18613">X1858*AE1858+Z1858*AE1861-Y1858*AF1858-AA1858*AF1861</f>
        <v>0</v>
      </c>
      <c r="AK1858" s="23">
        <f t="shared" ref="AK1858" si="18614">(X1858*AF1858+Y1858*AE1858+Z1858*AF1861+AA1858*AE1861)</f>
        <v>-5.0082682292184293</v>
      </c>
      <c r="AL1858" s="8"/>
      <c r="AM1858" s="25">
        <f t="shared" ref="AM1858" si="18615">COS($AO$8*$B1858)</f>
        <v>-0.99453308611333002</v>
      </c>
      <c r="AN1858" s="26">
        <v>0</v>
      </c>
      <c r="AO1858" s="10">
        <v>0</v>
      </c>
      <c r="AP1858" s="85">
        <f t="shared" ref="AP1858" si="18616">$AN$8*SIN($B1858*$AO$8)</f>
        <v>0.31326580667711196</v>
      </c>
      <c r="AR1858" s="21">
        <f t="shared" ref="AR1858" si="18617">AH1858*AM1858+AJ1858*AM1861-AI1858*AN1858-AK1858*AN1861</f>
        <v>-31.55022889946143</v>
      </c>
      <c r="AS1858" s="24">
        <f t="shared" ref="AS1858" si="18618">(AH1858*AN1858+AI1858*AM1858+AJ1858*AN1861+AK1858*AM1861)</f>
        <v>0</v>
      </c>
      <c r="AT1858" s="22">
        <f t="shared" ref="AT1858" si="18619">AH1858*AO1858+AJ1858*AO1861-AI1858*AP1858-AK1858*AP1861</f>
        <v>0</v>
      </c>
      <c r="AU1858" s="23">
        <f t="shared" ref="AU1858" si="18620">(AH1858*AP1858+AI1858*AO1858+AJ1858*AP1861+AK1858*AO1861)</f>
        <v>14.973736262967094</v>
      </c>
      <c r="AV1858" s="8"/>
      <c r="AW1858" s="21">
        <v>1</v>
      </c>
      <c r="AX1858" s="24">
        <v>0</v>
      </c>
      <c r="AY1858" s="22">
        <v>0</v>
      </c>
      <c r="AZ1858" s="23">
        <v>0</v>
      </c>
      <c r="BB1858" s="21">
        <f t="shared" ref="BB1858" si="18621">AR1858*AW1858+AT1858*AW1861-AS1858*AX1858-AU1858*AX1861</f>
        <v>-64.114673220191634</v>
      </c>
      <c r="BC1858" s="24">
        <f t="shared" ref="BC1858" si="18622">(AR1858*AX1858+AS1858*AW1858+AT1858*AX1861+AU1858*AW1861)</f>
        <v>0</v>
      </c>
      <c r="BD1858" s="22">
        <f t="shared" ref="BD1858" si="18623">AR1858*AY1858+AT1858*AY1861-AS1858*AZ1858-AU1858*AZ1861</f>
        <v>0</v>
      </c>
      <c r="BE1858" s="23">
        <f t="shared" ref="BE1858" si="18624">(AR1858*AZ1858+AS1858*AY1858+AT1858*AZ1861+AU1858*AY1861)</f>
        <v>14.973736262967094</v>
      </c>
      <c r="BF1858" s="8"/>
      <c r="BG1858" s="25">
        <f t="shared" ref="BG1858" si="18625">COS($BI$8*$B1858)</f>
        <v>-0.1686948242952854</v>
      </c>
      <c r="BH1858" s="26">
        <v>0</v>
      </c>
      <c r="BI1858" s="10">
        <v>0</v>
      </c>
      <c r="BJ1858" s="85">
        <f t="shared" ref="BJ1858" si="18626">$BH$8*SIN($B1858*$BI$8)</f>
        <v>2.9570049892253891</v>
      </c>
      <c r="BL1858" s="21">
        <f t="shared" ref="BL1858" si="18627">BB1858*BG1858+BD1858*BG1861-BC1858*BH1858-BE1858*BH1861</f>
        <v>5.8961009961922199</v>
      </c>
      <c r="BM1858" s="24">
        <f t="shared" ref="BM1858" si="18628">(BB1858*BH1858+BC1858*BG1858+BD1858*BH1861+BE1858*BG1861)</f>
        <v>0</v>
      </c>
      <c r="BN1858" s="22">
        <f t="shared" ref="BN1858" si="18629">BB1858*BI1858+BD1858*BI1861-BC1858*BJ1858-BE1858*BJ1861</f>
        <v>0</v>
      </c>
      <c r="BO1858" s="23">
        <f t="shared" ref="BO1858" si="18630">(BB1858*BJ1858+BC1858*BI1858+BD1858*BJ1861+BE1858*BI1861)</f>
        <v>-192.11340040258727</v>
      </c>
      <c r="BQ1858" s="27">
        <f t="shared" ref="BQ1858" si="18631">20*LOG((2*$BL$8)/(($BL$8*BL1858+BN1858+$BL$8*BL1861+BN1861)^2+($BL$8*BM1858+BO1858+$BL$8*BM1861+BO1861)^2)^0.5)</f>
        <v>-39.658960482169391</v>
      </c>
      <c r="BS1858" s="64">
        <f t="shared" ref="BS1858" si="18632">((BL1858^2+BM1858^2)/(BL1861^2+BM1861^2))^0.5</f>
        <v>33.569439428263671</v>
      </c>
      <c r="BT1858" s="4"/>
      <c r="BU1858" s="28"/>
      <c r="BV1858" s="28"/>
      <c r="BW1858" s="28"/>
      <c r="BX1858" s="28"/>
    </row>
    <row r="1859" spans="2:76" ht="18.649999999999999" customHeight="1" thickBot="1">
      <c r="D1859" s="25"/>
      <c r="E1859" s="10"/>
      <c r="F1859" s="10"/>
      <c r="G1859" s="31"/>
      <c r="I1859" s="29"/>
      <c r="L1859" s="30"/>
      <c r="N1859" s="29"/>
      <c r="Q1859" s="30"/>
      <c r="S1859" s="29"/>
      <c r="V1859" s="30"/>
      <c r="X1859" s="29"/>
      <c r="AA1859" s="30"/>
      <c r="AC1859" s="29"/>
      <c r="AF1859" s="30"/>
      <c r="AH1859" s="29"/>
      <c r="AK1859" s="30"/>
      <c r="AM1859" s="29"/>
      <c r="AP1859" s="30"/>
      <c r="AR1859" s="29"/>
      <c r="AU1859" s="30"/>
      <c r="AW1859" s="29"/>
      <c r="AZ1859" s="30"/>
      <c r="BB1859" s="29"/>
      <c r="BE1859" s="30"/>
      <c r="BG1859" s="29"/>
      <c r="BJ1859" s="30"/>
      <c r="BL1859" s="29"/>
      <c r="BO1859" s="30"/>
      <c r="BS1859" s="65"/>
      <c r="BT1859" s="65"/>
      <c r="BU1859" s="28"/>
      <c r="BV1859" s="28"/>
      <c r="BW1859" s="28"/>
      <c r="BX1859" s="28"/>
    </row>
    <row r="1860" spans="2:76" ht="18.649999999999999" customHeight="1" thickBot="1">
      <c r="D1860" s="254" t="s">
        <v>24</v>
      </c>
      <c r="E1860" s="255"/>
      <c r="F1860" s="256" t="s">
        <v>25</v>
      </c>
      <c r="G1860" s="257"/>
      <c r="H1860" s="123"/>
      <c r="I1860" s="242" t="s">
        <v>4</v>
      </c>
      <c r="J1860" s="243"/>
      <c r="K1860" s="244" t="s">
        <v>5</v>
      </c>
      <c r="L1860" s="245"/>
      <c r="M1860" s="123"/>
      <c r="N1860" s="242" t="s">
        <v>6</v>
      </c>
      <c r="O1860" s="243"/>
      <c r="P1860" s="244" t="s">
        <v>7</v>
      </c>
      <c r="Q1860" s="245"/>
      <c r="R1860" s="123"/>
      <c r="S1860" s="242" t="s">
        <v>34</v>
      </c>
      <c r="T1860" s="243"/>
      <c r="U1860" s="244" t="s">
        <v>35</v>
      </c>
      <c r="V1860" s="245"/>
      <c r="W1860" s="123"/>
      <c r="X1860" s="242" t="s">
        <v>47</v>
      </c>
      <c r="Y1860" s="243"/>
      <c r="Z1860" s="244" t="s">
        <v>48</v>
      </c>
      <c r="AA1860" s="245"/>
      <c r="AB1860" s="127"/>
      <c r="AC1860" s="242" t="s">
        <v>63</v>
      </c>
      <c r="AD1860" s="243"/>
      <c r="AE1860" s="244" t="s">
        <v>8</v>
      </c>
      <c r="AF1860" s="245"/>
      <c r="AG1860" s="123"/>
      <c r="AH1860" s="242" t="s">
        <v>78</v>
      </c>
      <c r="AI1860" s="243"/>
      <c r="AJ1860" s="244" t="s">
        <v>79</v>
      </c>
      <c r="AK1860" s="245"/>
      <c r="AL1860" s="127"/>
      <c r="AM1860" s="242" t="s">
        <v>67</v>
      </c>
      <c r="AN1860" s="243"/>
      <c r="AO1860" s="244" t="s">
        <v>66</v>
      </c>
      <c r="AP1860" s="245"/>
      <c r="AQ1860" s="123"/>
      <c r="AR1860" s="242" t="s">
        <v>83</v>
      </c>
      <c r="AS1860" s="243"/>
      <c r="AT1860" s="244" t="s">
        <v>82</v>
      </c>
      <c r="AU1860" s="245"/>
      <c r="AV1860" s="127"/>
      <c r="AW1860" s="242" t="s">
        <v>71</v>
      </c>
      <c r="AX1860" s="243"/>
      <c r="AY1860" s="244" t="s">
        <v>70</v>
      </c>
      <c r="AZ1860" s="245"/>
      <c r="BA1860" s="123"/>
      <c r="BB1860" s="124" t="s">
        <v>87</v>
      </c>
      <c r="BC1860" s="125"/>
      <c r="BD1860" s="122" t="s">
        <v>86</v>
      </c>
      <c r="BE1860" s="126"/>
      <c r="BF1860" s="127"/>
      <c r="BG1860" s="242" t="s">
        <v>74</v>
      </c>
      <c r="BH1860" s="243"/>
      <c r="BI1860" s="244" t="s">
        <v>75</v>
      </c>
      <c r="BJ1860" s="245"/>
      <c r="BK1860" s="123"/>
      <c r="BL1860" s="242" t="s">
        <v>91</v>
      </c>
      <c r="BM1860" s="243"/>
      <c r="BN1860" s="244" t="s">
        <v>90</v>
      </c>
      <c r="BO1860" s="245"/>
      <c r="BP1860" s="123"/>
      <c r="BQ1860" s="35" t="s">
        <v>166</v>
      </c>
      <c r="BS1860" s="66" t="s">
        <v>121</v>
      </c>
      <c r="BT1860" s="65"/>
      <c r="BU1860" s="28"/>
      <c r="BV1860" s="28"/>
      <c r="BW1860" s="28"/>
      <c r="BX1860" s="28"/>
    </row>
    <row r="1861" spans="2:76" ht="18.649999999999999" customHeight="1" thickTop="1" thickBot="1">
      <c r="D1861" s="15">
        <v>0</v>
      </c>
      <c r="E1861" s="145">
        <f t="shared" ref="E1861" si="18633">(1/$E$8)*SIN($B1858*$F$8)</f>
        <v>0.3285592721755014</v>
      </c>
      <c r="F1861" s="15">
        <f t="shared" ref="F1861" si="18634">COS($F$8*$B1858)</f>
        <v>-0.16863938450890748</v>
      </c>
      <c r="G1861" s="37">
        <v>0</v>
      </c>
      <c r="I1861" s="21">
        <v>0</v>
      </c>
      <c r="J1861" s="24">
        <f t="shared" ref="J1861" si="18635">(TAN($K$8*$B1858))/$J$8</f>
        <v>2.1747707952669288</v>
      </c>
      <c r="K1861" s="22">
        <v>1</v>
      </c>
      <c r="L1861" s="23">
        <v>0</v>
      </c>
      <c r="N1861" s="21">
        <f t="shared" ref="N1861" si="18636">D1861*I1858+F1861*I1861-E1861*J1858-G1861*J1861</f>
        <v>0</v>
      </c>
      <c r="O1861" s="24">
        <f t="shared" ref="O1861" si="18637">(D1861*J1858+E1861*I1858+F1861*J1861+G1861*I1861)</f>
        <v>-3.8192736186260678E-2</v>
      </c>
      <c r="P1861" s="22">
        <f t="shared" ref="P1861" si="18638">D1861*K1858+F1861*K1861-E1861*L1858-G1861*L1861</f>
        <v>-0.16863938450890748</v>
      </c>
      <c r="Q1861" s="23">
        <f t="shared" ref="Q1861" si="18639">(D1861*L1858+E1861*K1858+F1861*L1861+G1861*K1861)</f>
        <v>0</v>
      </c>
      <c r="S1861" s="15">
        <v>0</v>
      </c>
      <c r="T1861" s="145">
        <f t="shared" ref="T1861" si="18640">(1/$T$8)*SIN($B1858*$U$8)</f>
        <v>3.4807311853012439E-2</v>
      </c>
      <c r="U1861" s="15">
        <f t="shared" ref="U1861" si="18641">COS($U$8*$B1858)</f>
        <v>-0.99453308611333002</v>
      </c>
      <c r="V1861" s="37">
        <v>0</v>
      </c>
      <c r="X1861" s="21">
        <f t="shared" ref="X1861" si="18642">N1861*S1858+P1861*S1861-O1861*T1858-Q1861*T1861</f>
        <v>0</v>
      </c>
      <c r="Y1861" s="24">
        <f t="shared" ref="Y1861" si="18643">(N1861*T1858+O1861*S1858+P1861*T1861+Q1861*S1861)</f>
        <v>3.2114056139132471E-2</v>
      </c>
      <c r="Z1861" s="22">
        <f t="shared" ref="Z1861" si="18644">N1861*U1858+P1861*U1861-O1861*V1858-Q1861*V1861</f>
        <v>0.17968192582649134</v>
      </c>
      <c r="AA1861" s="23">
        <f t="shared" ref="AA1861" si="18645">(N1861*V1858+O1861*U1858+P1861*V1861+Q1861*U1861)</f>
        <v>0</v>
      </c>
      <c r="AB1861" s="8"/>
      <c r="AC1861" s="21">
        <v>0</v>
      </c>
      <c r="AD1861" s="24">
        <f t="shared" ref="AD1861" si="18646">(TAN($AE$8*$B1858))/$AD$8</f>
        <v>5.0792882533425221</v>
      </c>
      <c r="AE1861" s="22">
        <v>1</v>
      </c>
      <c r="AF1861" s="23">
        <v>0</v>
      </c>
      <c r="AH1861" s="21">
        <f t="shared" ref="AH1861" si="18647">X1861*AC1858+Z1861*AC1861-Y1861*AD1858-AA1861*AD1861</f>
        <v>0</v>
      </c>
      <c r="AI1861" s="24">
        <f t="shared" ref="AI1861" si="18648">(X1861*AD1858+Y1861*AC1858+Z1861*AD1861+AA1861*AC1861)</f>
        <v>0.94477035132759224</v>
      </c>
      <c r="AJ1861" s="22">
        <f t="shared" ref="AJ1861" si="18649">X1861*AE1858+Z1861*AE1861-Y1861*AF1858-AA1861*AF1861</f>
        <v>0.17968192582649134</v>
      </c>
      <c r="AK1861" s="23">
        <f t="shared" ref="AK1861" si="18650">(X1861*AF1858+Y1861*AE1858+Z1861*AF1861+AA1861*AE1861)</f>
        <v>0</v>
      </c>
      <c r="AL1861" s="8"/>
      <c r="AM1861" s="15">
        <v>0</v>
      </c>
      <c r="AN1861" s="85">
        <f t="shared" ref="AN1861" si="18651">(1/$AN$8)*SIN($B1858*$AO$8)</f>
        <v>3.4807311853012439E-2</v>
      </c>
      <c r="AO1861" s="25">
        <f t="shared" ref="AO1861" si="18652">COS($AO$8*$B1858)</f>
        <v>-0.99453308611333002</v>
      </c>
      <c r="AP1861" s="37">
        <v>0</v>
      </c>
      <c r="AR1861" s="21">
        <f t="shared" ref="AR1861" si="18653">AH1861*AM1858+AJ1861*AM1861-AI1861*AN1858-AK1861*AN1861</f>
        <v>0</v>
      </c>
      <c r="AS1861" s="24">
        <f t="shared" ref="AS1861" si="18654">(AH1861*AN1858+AI1861*AM1858+AJ1861*AN1861+AK1861*AM1861)</f>
        <v>-0.9333511283476128</v>
      </c>
      <c r="AT1861" s="22">
        <f t="shared" ref="AT1861" si="18655">AH1861*AO1858+AJ1861*AO1861-AI1861*AP1858-AK1861*AP1861</f>
        <v>-0.47466386644426356</v>
      </c>
      <c r="AU1861" s="23">
        <f t="shared" ref="AU1861" si="18656">(AH1861*AP1858+AI1861*AO1858+AJ1861*AP1861+AK1861*AO1861)</f>
        <v>0</v>
      </c>
      <c r="AV1861" s="8"/>
      <c r="AW1861" s="21">
        <v>0</v>
      </c>
      <c r="AX1861" s="24">
        <f t="shared" ref="AX1861" si="18657">(TAN($AY$8*$B1858))/$AX$8</f>
        <v>2.1747707952669288</v>
      </c>
      <c r="AY1861" s="22">
        <v>1</v>
      </c>
      <c r="AZ1861" s="23">
        <v>0</v>
      </c>
      <c r="BB1861" s="21">
        <f t="shared" ref="BB1861" si="18658">AR1861*AW1858+AT1861*AW1861-AS1861*AX1858-AU1861*AX1861</f>
        <v>0</v>
      </c>
      <c r="BC1861" s="24">
        <f t="shared" ref="BC1861" si="18659">(AR1861*AX1858+AS1861*AW1858+AT1861*AX1861+AU1861*AW1861)</f>
        <v>-1.9656362426590792</v>
      </c>
      <c r="BD1861" s="22">
        <f t="shared" ref="BD1861" si="18660">AR1861*AY1858+AT1861*AY1861-AS1861*AZ1858-AU1861*AZ1861</f>
        <v>-0.47466386644426356</v>
      </c>
      <c r="BE1861" s="23">
        <f t="shared" ref="BE1861" si="18661">(AR1861*AZ1858+AS1861*AY1858+AT1861*AZ1861+AU1861*AY1861)</f>
        <v>0</v>
      </c>
      <c r="BF1861" s="8"/>
      <c r="BG1861" s="15">
        <v>0</v>
      </c>
      <c r="BH1861" s="85">
        <f t="shared" ref="BH1861" si="18662">(1/$BH$8)*SIN($B1858*$BI$8)</f>
        <v>0.32855610991393214</v>
      </c>
      <c r="BI1861" s="25">
        <f t="shared" ref="BI1861" si="18663">COS($BI$8*$B1858)</f>
        <v>-0.1686948242952854</v>
      </c>
      <c r="BJ1861" s="37">
        <v>0</v>
      </c>
      <c r="BL1861" s="21">
        <f t="shared" ref="BL1861" si="18664">BB1861*BG1858+BD1861*BG1861-BC1861*BH1858-BE1861*BH1861</f>
        <v>0</v>
      </c>
      <c r="BM1861" s="24">
        <f t="shared" ref="BM1861" si="18665">(BB1861*BH1858+BC1861*BG1858+BD1861*BH1861+BE1861*BG1861)</f>
        <v>0.1756389471081849</v>
      </c>
      <c r="BN1861" s="22">
        <f t="shared" ref="BN1861" si="18666">BB1861*BI1858+BD1861*BI1861-BC1861*BJ1858-BE1861*BJ1861</f>
        <v>5.8924695140942811</v>
      </c>
      <c r="BO1861" s="23">
        <f t="shared" ref="BO1861" si="18667">(BB1861*BJ1858+BC1861*BI1858+BD1861*BJ1861+BE1861*BI1861)</f>
        <v>0</v>
      </c>
      <c r="BQ1861" s="38">
        <f t="shared" ref="BQ1861" si="18668">(180/PI())*ATAN(-1*(($BL$8*BM1858+BO1858+$BL$8*BM1861+BO1861)/($BL$8*BL1858+BN1858+$BL$8*BL1861+BN1861)))</f>
        <v>86.485381807208512</v>
      </c>
      <c r="BS1861" s="67">
        <f t="shared" ref="BS1861" si="18669">20*LOG(((($BL$8*BL1858+BN1858-$BL$8*BL1861-BN1861)^2+($BL$8*BM1858+BO1858-$BL$8*BM1861-BO1861)^2)/(($BL$8*BL1858+BN1858+$BL$8*BL1861+BN1861)^2+($BL$8*BM1858+BO1858+$BL$8*BM1861+BO1861)^2))^0.5)</f>
        <v>-4.6979863738405667E-4</v>
      </c>
      <c r="BT1861" s="65"/>
      <c r="BU1861" s="28"/>
      <c r="BV1861" s="28"/>
      <c r="BW1861" s="28"/>
      <c r="BX1861" s="28"/>
    </row>
    <row r="1862" spans="2:76" ht="18.649999999999999" customHeight="1">
      <c r="BS1862" s="32"/>
    </row>
    <row r="1863" spans="2:76" ht="18.649999999999999" customHeight="1" thickBot="1">
      <c r="D1863" s="8"/>
      <c r="E1863" s="8" t="s">
        <v>93</v>
      </c>
      <c r="F1863" s="8"/>
      <c r="G1863" s="8"/>
      <c r="H1863" s="8"/>
      <c r="I1863" s="8"/>
      <c r="J1863" s="8" t="s">
        <v>94</v>
      </c>
      <c r="K1863" s="8"/>
      <c r="L1863" s="8"/>
      <c r="M1863" s="8"/>
      <c r="N1863" s="8"/>
      <c r="O1863" s="8" t="s">
        <v>95</v>
      </c>
      <c r="P1863" s="8"/>
      <c r="Q1863" s="8"/>
      <c r="R1863" s="8"/>
      <c r="S1863" s="8"/>
      <c r="T1863" s="8" t="s">
        <v>96</v>
      </c>
      <c r="U1863" s="8"/>
      <c r="V1863" s="8"/>
      <c r="W1863" s="8"/>
      <c r="X1863" s="8"/>
      <c r="Y1863" s="8" t="s">
        <v>97</v>
      </c>
      <c r="Z1863" s="8"/>
      <c r="AA1863" s="8"/>
      <c r="AB1863" s="8"/>
      <c r="AC1863" s="8"/>
      <c r="AD1863" s="8" t="s">
        <v>98</v>
      </c>
      <c r="AE1863" s="8"/>
      <c r="AF1863" s="8"/>
      <c r="AG1863" s="8"/>
      <c r="AH1863" s="8"/>
      <c r="AI1863" s="8" t="s">
        <v>99</v>
      </c>
      <c r="AJ1863" s="8"/>
      <c r="AK1863" s="8"/>
      <c r="AL1863" s="8"/>
      <c r="AM1863" s="8"/>
      <c r="AN1863" s="8" t="s">
        <v>96</v>
      </c>
      <c r="AO1863" s="8"/>
      <c r="AP1863" s="8"/>
      <c r="AQ1863" s="8"/>
      <c r="AR1863" s="8"/>
      <c r="AS1863" s="8" t="s">
        <v>100</v>
      </c>
      <c r="AT1863" s="8"/>
      <c r="AU1863" s="8"/>
      <c r="AV1863" s="8"/>
      <c r="AW1863" s="8"/>
      <c r="AX1863" s="8" t="s">
        <v>94</v>
      </c>
      <c r="AY1863" s="8"/>
      <c r="AZ1863" s="8"/>
      <c r="BA1863" s="8"/>
      <c r="BB1863" s="8"/>
      <c r="BC1863" s="8" t="s">
        <v>101</v>
      </c>
      <c r="BD1863" s="8"/>
      <c r="BE1863" s="8"/>
      <c r="BF1863" s="8"/>
      <c r="BG1863" s="8"/>
      <c r="BH1863" s="8" t="s">
        <v>96</v>
      </c>
      <c r="BI1863" s="8"/>
      <c r="BJ1863" s="8"/>
      <c r="BK1863" s="8"/>
      <c r="BL1863" s="8"/>
      <c r="BM1863" s="8" t="s">
        <v>102</v>
      </c>
      <c r="BN1863" s="8"/>
      <c r="BO1863" s="8"/>
      <c r="BP1863" s="8"/>
    </row>
    <row r="1864" spans="2:76" ht="18.649999999999999" customHeight="1" thickBot="1">
      <c r="B1864" s="16"/>
      <c r="D1864" s="250" t="s">
        <v>22</v>
      </c>
      <c r="E1864" s="251"/>
      <c r="F1864" s="252" t="s">
        <v>23</v>
      </c>
      <c r="G1864" s="253"/>
      <c r="H1864" s="123"/>
      <c r="I1864" s="242" t="s">
        <v>1</v>
      </c>
      <c r="J1864" s="243"/>
      <c r="K1864" s="244" t="s">
        <v>2</v>
      </c>
      <c r="L1864" s="245"/>
      <c r="M1864" s="123"/>
      <c r="N1864" s="242" t="s">
        <v>43</v>
      </c>
      <c r="O1864" s="243"/>
      <c r="P1864" s="244" t="s">
        <v>44</v>
      </c>
      <c r="Q1864" s="245"/>
      <c r="R1864" s="123"/>
      <c r="S1864" s="242" t="s">
        <v>32</v>
      </c>
      <c r="T1864" s="243"/>
      <c r="U1864" s="244" t="s">
        <v>33</v>
      </c>
      <c r="V1864" s="245"/>
      <c r="W1864" s="123"/>
      <c r="X1864" s="242" t="s">
        <v>45</v>
      </c>
      <c r="Y1864" s="243"/>
      <c r="Z1864" s="244" t="s">
        <v>46</v>
      </c>
      <c r="AA1864" s="245"/>
      <c r="AB1864" s="127"/>
      <c r="AC1864" s="242" t="s">
        <v>62</v>
      </c>
      <c r="AD1864" s="243"/>
      <c r="AE1864" s="244" t="s">
        <v>3</v>
      </c>
      <c r="AF1864" s="245"/>
      <c r="AG1864" s="123"/>
      <c r="AH1864" s="242" t="s">
        <v>76</v>
      </c>
      <c r="AI1864" s="243"/>
      <c r="AJ1864" s="244" t="s">
        <v>77</v>
      </c>
      <c r="AK1864" s="245"/>
      <c r="AL1864" s="127"/>
      <c r="AM1864" s="242" t="s">
        <v>64</v>
      </c>
      <c r="AN1864" s="243"/>
      <c r="AO1864" s="244" t="s">
        <v>65</v>
      </c>
      <c r="AP1864" s="245"/>
      <c r="AQ1864" s="123"/>
      <c r="AR1864" s="242" t="s">
        <v>80</v>
      </c>
      <c r="AS1864" s="243"/>
      <c r="AT1864" s="244" t="s">
        <v>81</v>
      </c>
      <c r="AU1864" s="245"/>
      <c r="AV1864" s="127"/>
      <c r="AW1864" s="242" t="s">
        <v>68</v>
      </c>
      <c r="AX1864" s="243"/>
      <c r="AY1864" s="244" t="s">
        <v>69</v>
      </c>
      <c r="AZ1864" s="245"/>
      <c r="BA1864" s="123"/>
      <c r="BB1864" s="246" t="s">
        <v>84</v>
      </c>
      <c r="BC1864" s="247"/>
      <c r="BD1864" s="248" t="s">
        <v>85</v>
      </c>
      <c r="BE1864" s="249"/>
      <c r="BF1864" s="127"/>
      <c r="BG1864" s="242" t="s">
        <v>72</v>
      </c>
      <c r="BH1864" s="243"/>
      <c r="BI1864" s="244" t="s">
        <v>73</v>
      </c>
      <c r="BJ1864" s="245"/>
      <c r="BK1864" s="123"/>
      <c r="BL1864" s="242" t="s">
        <v>88</v>
      </c>
      <c r="BM1864" s="243"/>
      <c r="BN1864" s="244" t="s">
        <v>89</v>
      </c>
      <c r="BO1864" s="245"/>
      <c r="BP1864" s="123"/>
      <c r="BQ1864" s="19" t="s">
        <v>165</v>
      </c>
      <c r="BS1864" s="63" t="s">
        <v>120</v>
      </c>
      <c r="BT1864" s="4"/>
      <c r="BU1864" s="28"/>
      <c r="BV1864" s="28"/>
      <c r="BW1864" s="28"/>
      <c r="BX1864" s="28"/>
    </row>
    <row r="1865" spans="2:76" ht="18.649999999999999" customHeight="1" thickTop="1" thickBot="1">
      <c r="B1865" s="39">
        <v>5.26</v>
      </c>
      <c r="D1865" s="25">
        <f t="shared" ref="D1865" si="18670">COS($F$8*$B1865)</f>
        <v>-0.17518264432917993</v>
      </c>
      <c r="E1865" s="26">
        <v>0</v>
      </c>
      <c r="F1865" s="10">
        <v>0</v>
      </c>
      <c r="G1865" s="85">
        <f t="shared" ref="G1865" si="18671">$E$8*SIN($B1865*$F$8)</f>
        <v>2.9536078565260699</v>
      </c>
      <c r="I1865" s="21">
        <v>1</v>
      </c>
      <c r="J1865" s="24">
        <v>0</v>
      </c>
      <c r="K1865" s="22">
        <v>0</v>
      </c>
      <c r="L1865" s="23">
        <v>0</v>
      </c>
      <c r="N1865" s="21">
        <f t="shared" ref="N1865" si="18672">D1865*I1865+F1865*I1868-E1865*J1865-G1865*J1868</f>
        <v>-6.8247705613483696</v>
      </c>
      <c r="O1865" s="24">
        <f t="shared" ref="O1865" si="18673">(D1865*J1865+E1865*I1865+F1865*J1868+G1865*I1868)</f>
        <v>0</v>
      </c>
      <c r="P1865" s="22">
        <f t="shared" ref="P1865" si="18674">D1865*K1865+F1865*K1868-E1865*L1865-G1865*L1868</f>
        <v>0</v>
      </c>
      <c r="Q1865" s="23">
        <f t="shared" ref="Q1865" si="18675">(D1865*L1865+E1865*K1865+F1865*L1868+G1865*K1868)</f>
        <v>2.9536078565260699</v>
      </c>
      <c r="S1865" s="25">
        <f t="shared" ref="S1865" si="18676">COS($U$8*$B1865)</f>
        <v>-0.9956766549471272</v>
      </c>
      <c r="T1865" s="26">
        <v>0</v>
      </c>
      <c r="U1865" s="10">
        <v>0</v>
      </c>
      <c r="V1865" s="85">
        <f t="shared" ref="V1865" si="18677">$T$8*SIN($B1865*$U$8)</f>
        <v>0.27866106498700893</v>
      </c>
      <c r="X1865" s="21">
        <f t="shared" ref="X1865" si="18678">N1865*S1865+P1865*S1868-O1865*T1865-Q1865*T1868</f>
        <v>6.7038141109879108</v>
      </c>
      <c r="Y1865" s="24">
        <f t="shared" ref="Y1865" si="18679">(N1865*T1865+O1865*S1865+P1865*T1868+Q1865*S1868)</f>
        <v>0</v>
      </c>
      <c r="Z1865" s="22">
        <f t="shared" ref="Z1865" si="18680">N1865*U1865+P1865*U1868-O1865*V1865-Q1865*V1868</f>
        <v>0</v>
      </c>
      <c r="AA1865" s="23">
        <f t="shared" ref="AA1865" si="18681">(N1865*V1865+O1865*U1865+P1865*V1868+Q1865*U1868)</f>
        <v>-4.8426362235287552</v>
      </c>
      <c r="AB1865" s="8"/>
      <c r="AC1865" s="21">
        <v>1</v>
      </c>
      <c r="AD1865" s="24">
        <v>0</v>
      </c>
      <c r="AE1865" s="22">
        <v>0</v>
      </c>
      <c r="AF1865" s="23">
        <v>0</v>
      </c>
      <c r="AH1865" s="21">
        <f t="shared" ref="AH1865" si="18682">X1865*AC1865+Z1865*AC1868-Y1865*AD1865-AA1865*AD1868</f>
        <v>33.002250065456536</v>
      </c>
      <c r="AI1865" s="24">
        <f t="shared" ref="AI1865" si="18683">(X1865*AD1865+Y1865*AC1865+Z1865*AD1868+AA1865*AC1868)</f>
        <v>0</v>
      </c>
      <c r="AJ1865" s="22">
        <f t="shared" ref="AJ1865" si="18684">X1865*AE1865+Z1865*AE1868-Y1865*AF1865-AA1865*AF1868</f>
        <v>0</v>
      </c>
      <c r="AK1865" s="23">
        <f t="shared" ref="AK1865" si="18685">(X1865*AF1865+Y1865*AE1865+Z1865*AF1868+AA1865*AE1868)</f>
        <v>-4.8426362235287552</v>
      </c>
      <c r="AL1865" s="8"/>
      <c r="AM1865" s="25">
        <f t="shared" ref="AM1865" si="18686">COS($AO$8*$B1865)</f>
        <v>-0.9956766549471272</v>
      </c>
      <c r="AN1865" s="26">
        <v>0</v>
      </c>
      <c r="AO1865" s="10">
        <v>0</v>
      </c>
      <c r="AP1865" s="85">
        <f t="shared" ref="AP1865" si="18687">$AN$8*SIN($B1865*$AO$8)</f>
        <v>0.27866106498700893</v>
      </c>
      <c r="AR1865" s="21">
        <f t="shared" ref="AR1865" si="18688">AH1865*AM1865+AJ1865*AM1868-AI1865*AN1865-AK1865*AN1868</f>
        <v>-32.709630598969802</v>
      </c>
      <c r="AS1865" s="24">
        <f t="shared" ref="AS1865" si="18689">(AH1865*AN1865+AI1865*AM1865+AJ1865*AN1868+AK1865*AM1868)</f>
        <v>0</v>
      </c>
      <c r="AT1865" s="22">
        <f t="shared" ref="AT1865" si="18690">AH1865*AO1865+AJ1865*AO1868-AI1865*AP1865-AK1865*AP1868</f>
        <v>0</v>
      </c>
      <c r="AU1865" s="23">
        <f t="shared" ref="AU1865" si="18691">(AH1865*AP1865+AI1865*AO1865+AJ1865*AP1868+AK1865*AO1868)</f>
        <v>14.018141986376602</v>
      </c>
      <c r="AV1865" s="8"/>
      <c r="AW1865" s="21">
        <v>1</v>
      </c>
      <c r="AX1865" s="24">
        <v>0</v>
      </c>
      <c r="AY1865" s="22">
        <v>0</v>
      </c>
      <c r="AZ1865" s="23">
        <v>0</v>
      </c>
      <c r="BB1865" s="21">
        <f t="shared" ref="BB1865" si="18692">AR1865*AW1865+AT1865*AW1868-AS1865*AX1865-AU1865*AX1868</f>
        <v>-64.269293255509893</v>
      </c>
      <c r="BC1865" s="24">
        <f t="shared" ref="BC1865" si="18693">(AR1865*AX1865+AS1865*AW1865+AT1865*AX1868+AU1865*AW1868)</f>
        <v>0</v>
      </c>
      <c r="BD1865" s="22">
        <f t="shared" ref="BD1865" si="18694">AR1865*AY1865+AT1865*AY1868-AS1865*AZ1865-AU1865*AZ1868</f>
        <v>0</v>
      </c>
      <c r="BE1865" s="23">
        <f t="shared" ref="BE1865" si="18695">(AR1865*AZ1865+AS1865*AY1865+AT1865*AZ1868+AU1865*AY1868)</f>
        <v>14.018141986376602</v>
      </c>
      <c r="BF1865" s="8"/>
      <c r="BG1865" s="25">
        <f t="shared" ref="BG1865" si="18696">COS($BI$8*$B1865)</f>
        <v>-0.17523823123635093</v>
      </c>
      <c r="BH1865" s="26">
        <v>0</v>
      </c>
      <c r="BI1865" s="10">
        <v>0</v>
      </c>
      <c r="BJ1865" s="85">
        <f t="shared" ref="BJ1865" si="18697">$BH$8*SIN($B1865*$BI$8)</f>
        <v>2.9535781792291189</v>
      </c>
      <c r="BL1865" s="21">
        <f t="shared" ref="BL1865" si="18698">BB1865*BG1865+BD1865*BG1868-BC1865*BH1865-BE1865*BH1868</f>
        <v>6.662028574650618</v>
      </c>
      <c r="BM1865" s="24">
        <f t="shared" ref="BM1865" si="18699">(BB1865*BH1865+BC1865*BG1865+BD1865*BH1868+BE1865*BG1868)</f>
        <v>0</v>
      </c>
      <c r="BN1865" s="22">
        <f t="shared" ref="BN1865" si="18700">BB1865*BI1865+BD1865*BI1868-BC1865*BJ1865-BE1865*BJ1868</f>
        <v>0</v>
      </c>
      <c r="BO1865" s="23">
        <f t="shared" ref="BO1865" si="18701">(BB1865*BJ1865+BC1865*BI1865+BD1865*BJ1868+BE1865*BI1868)</f>
        <v>-192.28089656086388</v>
      </c>
      <c r="BQ1865" s="27">
        <f t="shared" ref="BQ1865" si="18702">20*LOG((2*$BL$8)/(($BL$8*BL1865+BN1865+$BL$8*BL1868+BN1868)^2+($BL$8*BM1865+BO1865+$BL$8*BM1868+BO1868)^2)^0.5)</f>
        <v>-39.668771867815252</v>
      </c>
      <c r="BS1865" s="64">
        <f t="shared" ref="BS1865" si="18703">((BL1865^2+BM1865^2)/(BL1868^2+BM1868^2))^0.5</f>
        <v>29.544099910730626</v>
      </c>
      <c r="BT1865" s="4"/>
      <c r="BU1865" s="28"/>
      <c r="BV1865" s="28"/>
      <c r="BW1865" s="28"/>
      <c r="BX1865" s="28"/>
    </row>
    <row r="1866" spans="2:76" ht="18.649999999999999" customHeight="1" thickBot="1">
      <c r="D1866" s="25"/>
      <c r="E1866" s="10"/>
      <c r="F1866" s="10"/>
      <c r="G1866" s="31"/>
      <c r="I1866" s="29"/>
      <c r="L1866" s="30"/>
      <c r="N1866" s="29"/>
      <c r="Q1866" s="30"/>
      <c r="S1866" s="29"/>
      <c r="V1866" s="30"/>
      <c r="X1866" s="29"/>
      <c r="AA1866" s="30"/>
      <c r="AC1866" s="29"/>
      <c r="AF1866" s="30"/>
      <c r="AH1866" s="29"/>
      <c r="AK1866" s="30"/>
      <c r="AM1866" s="29"/>
      <c r="AP1866" s="30"/>
      <c r="AR1866" s="29"/>
      <c r="AU1866" s="30"/>
      <c r="AW1866" s="29"/>
      <c r="AZ1866" s="30"/>
      <c r="BB1866" s="29"/>
      <c r="BE1866" s="30"/>
      <c r="BG1866" s="29"/>
      <c r="BJ1866" s="30"/>
      <c r="BL1866" s="29"/>
      <c r="BO1866" s="30"/>
      <c r="BS1866" s="65"/>
      <c r="BT1866" s="65"/>
      <c r="BU1866" s="28"/>
      <c r="BV1866" s="28"/>
      <c r="BW1866" s="28"/>
      <c r="BX1866" s="28"/>
    </row>
    <row r="1867" spans="2:76" ht="18.649999999999999" customHeight="1" thickBot="1">
      <c r="D1867" s="254" t="s">
        <v>24</v>
      </c>
      <c r="E1867" s="255"/>
      <c r="F1867" s="256" t="s">
        <v>25</v>
      </c>
      <c r="G1867" s="257"/>
      <c r="H1867" s="123"/>
      <c r="I1867" s="242" t="s">
        <v>4</v>
      </c>
      <c r="J1867" s="243"/>
      <c r="K1867" s="244" t="s">
        <v>5</v>
      </c>
      <c r="L1867" s="245"/>
      <c r="M1867" s="123"/>
      <c r="N1867" s="242" t="s">
        <v>6</v>
      </c>
      <c r="O1867" s="243"/>
      <c r="P1867" s="244" t="s">
        <v>7</v>
      </c>
      <c r="Q1867" s="245"/>
      <c r="R1867" s="123"/>
      <c r="S1867" s="242" t="s">
        <v>34</v>
      </c>
      <c r="T1867" s="243"/>
      <c r="U1867" s="244" t="s">
        <v>35</v>
      </c>
      <c r="V1867" s="245"/>
      <c r="W1867" s="123"/>
      <c r="X1867" s="242" t="s">
        <v>47</v>
      </c>
      <c r="Y1867" s="243"/>
      <c r="Z1867" s="244" t="s">
        <v>48</v>
      </c>
      <c r="AA1867" s="245"/>
      <c r="AB1867" s="127"/>
      <c r="AC1867" s="242" t="s">
        <v>63</v>
      </c>
      <c r="AD1867" s="243"/>
      <c r="AE1867" s="244" t="s">
        <v>8</v>
      </c>
      <c r="AF1867" s="245"/>
      <c r="AG1867" s="123"/>
      <c r="AH1867" s="242" t="s">
        <v>78</v>
      </c>
      <c r="AI1867" s="243"/>
      <c r="AJ1867" s="244" t="s">
        <v>79</v>
      </c>
      <c r="AK1867" s="245"/>
      <c r="AL1867" s="127"/>
      <c r="AM1867" s="242" t="s">
        <v>67</v>
      </c>
      <c r="AN1867" s="243"/>
      <c r="AO1867" s="244" t="s">
        <v>66</v>
      </c>
      <c r="AP1867" s="245"/>
      <c r="AQ1867" s="123"/>
      <c r="AR1867" s="242" t="s">
        <v>83</v>
      </c>
      <c r="AS1867" s="243"/>
      <c r="AT1867" s="244" t="s">
        <v>82</v>
      </c>
      <c r="AU1867" s="245"/>
      <c r="AV1867" s="127"/>
      <c r="AW1867" s="242" t="s">
        <v>71</v>
      </c>
      <c r="AX1867" s="243"/>
      <c r="AY1867" s="244" t="s">
        <v>70</v>
      </c>
      <c r="AZ1867" s="245"/>
      <c r="BA1867" s="123"/>
      <c r="BB1867" s="124" t="s">
        <v>87</v>
      </c>
      <c r="BC1867" s="125"/>
      <c r="BD1867" s="122" t="s">
        <v>86</v>
      </c>
      <c r="BE1867" s="126"/>
      <c r="BF1867" s="127"/>
      <c r="BG1867" s="242" t="s">
        <v>74</v>
      </c>
      <c r="BH1867" s="243"/>
      <c r="BI1867" s="244" t="s">
        <v>75</v>
      </c>
      <c r="BJ1867" s="245"/>
      <c r="BK1867" s="123"/>
      <c r="BL1867" s="242" t="s">
        <v>91</v>
      </c>
      <c r="BM1867" s="243"/>
      <c r="BN1867" s="244" t="s">
        <v>90</v>
      </c>
      <c r="BO1867" s="245"/>
      <c r="BP1867" s="123"/>
      <c r="BQ1867" s="35" t="s">
        <v>166</v>
      </c>
      <c r="BS1867" s="66" t="s">
        <v>121</v>
      </c>
      <c r="BT1867" s="65"/>
      <c r="BU1867" s="28"/>
      <c r="BV1867" s="28"/>
      <c r="BW1867" s="28"/>
      <c r="BX1867" s="28"/>
    </row>
    <row r="1868" spans="2:76" ht="18.649999999999999" customHeight="1" thickTop="1" thickBot="1">
      <c r="D1868" s="15">
        <v>0</v>
      </c>
      <c r="E1868" s="145">
        <f t="shared" ref="E1868" si="18704">(1/$E$8)*SIN($B1865*$F$8)</f>
        <v>0.32817865072511887</v>
      </c>
      <c r="F1868" s="15">
        <f t="shared" ref="F1868" si="18705">COS($F$8*$B1865)</f>
        <v>-0.17518264432917993</v>
      </c>
      <c r="G1868" s="37">
        <v>0</v>
      </c>
      <c r="I1868" s="21">
        <v>0</v>
      </c>
      <c r="J1868" s="24">
        <f t="shared" ref="J1868" si="18706">(TAN($K$8*$B1865))/$J$8</f>
        <v>2.2513442000524071</v>
      </c>
      <c r="K1868" s="22">
        <v>1</v>
      </c>
      <c r="L1868" s="23">
        <v>0</v>
      </c>
      <c r="N1868" s="21">
        <f t="shared" ref="N1868" si="18707">D1868*I1865+F1868*I1868-E1868*J1865-G1868*J1868</f>
        <v>0</v>
      </c>
      <c r="O1868" s="24">
        <f t="shared" ref="O1868" si="18708">(D1868*J1865+E1868*I1865+F1868*J1868+G1868*I1868)</f>
        <v>-6.6217779535224064E-2</v>
      </c>
      <c r="P1868" s="22">
        <f t="shared" ref="P1868" si="18709">D1868*K1865+F1868*K1868-E1868*L1865-G1868*L1868</f>
        <v>-0.17518264432917993</v>
      </c>
      <c r="Q1868" s="23">
        <f t="shared" ref="Q1868" si="18710">(D1868*L1865+E1868*K1865+F1868*L1868+G1868*K1868)</f>
        <v>0</v>
      </c>
      <c r="S1868" s="15">
        <v>0</v>
      </c>
      <c r="T1868" s="145">
        <f t="shared" ref="T1868" si="18711">(1/$T$8)*SIN($B1865*$U$8)</f>
        <v>3.0962340554112101E-2</v>
      </c>
      <c r="U1868" s="15">
        <f t="shared" ref="U1868" si="18712">COS($U$8*$B1865)</f>
        <v>-0.9956766549471272</v>
      </c>
      <c r="V1868" s="37">
        <v>0</v>
      </c>
      <c r="X1868" s="21">
        <f t="shared" ref="X1868" si="18713">N1868*S1865+P1868*S1868-O1868*T1865-Q1868*T1868</f>
        <v>0</v>
      </c>
      <c r="Y1868" s="24">
        <f t="shared" ref="Y1868" si="18714">(N1868*T1865+O1868*S1865+P1868*T1868+Q1868*S1868)</f>
        <v>6.0507432532768267E-2</v>
      </c>
      <c r="Z1868" s="22">
        <f t="shared" ref="Z1868" si="18715">N1868*U1865+P1868*U1868-O1868*V1865-Q1868*V1868</f>
        <v>0.19287758627683071</v>
      </c>
      <c r="AA1868" s="23">
        <f t="shared" ref="AA1868" si="18716">(N1868*V1865+O1868*U1865+P1868*V1868+Q1868*U1868)</f>
        <v>0</v>
      </c>
      <c r="AB1868" s="8"/>
      <c r="AC1868" s="21">
        <v>0</v>
      </c>
      <c r="AD1868" s="24">
        <f t="shared" ref="AD1868" si="18717">(TAN($AE$8*$B1865))/$AD$8</f>
        <v>5.4306032376938189</v>
      </c>
      <c r="AE1868" s="22">
        <v>1</v>
      </c>
      <c r="AF1868" s="23">
        <v>0</v>
      </c>
      <c r="AH1868" s="21">
        <f t="shared" ref="AH1868" si="18718">X1868*AC1865+Z1868*AC1868-Y1868*AD1865-AA1868*AD1868</f>
        <v>0</v>
      </c>
      <c r="AI1868" s="24">
        <f t="shared" ref="AI1868" si="18719">(X1868*AD1865+Y1868*AC1865+Z1868*AD1868+AA1868*AC1868)</f>
        <v>1.1079490770462941</v>
      </c>
      <c r="AJ1868" s="22">
        <f t="shared" ref="AJ1868" si="18720">X1868*AE1865+Z1868*AE1868-Y1868*AF1865-AA1868*AF1868</f>
        <v>0.19287758627683071</v>
      </c>
      <c r="AK1868" s="23">
        <f t="shared" ref="AK1868" si="18721">(X1868*AF1865+Y1868*AE1865+Z1868*AF1868+AA1868*AE1868)</f>
        <v>0</v>
      </c>
      <c r="AL1868" s="8"/>
      <c r="AM1868" s="15">
        <v>0</v>
      </c>
      <c r="AN1868" s="85">
        <f t="shared" ref="AN1868" si="18722">(1/$AN$8)*SIN($B1865*$AO$8)</f>
        <v>3.0962340554112101E-2</v>
      </c>
      <c r="AO1868" s="25">
        <f t="shared" ref="AO1868" si="18723">COS($AO$8*$B1865)</f>
        <v>-0.9956766549471272</v>
      </c>
      <c r="AP1868" s="37">
        <v>0</v>
      </c>
      <c r="AR1868" s="21">
        <f t="shared" ref="AR1868" si="18724">AH1868*AM1865+AJ1868*AM1868-AI1868*AN1865-AK1868*AN1868</f>
        <v>0</v>
      </c>
      <c r="AS1868" s="24">
        <f t="shared" ref="AS1868" si="18725">(AH1868*AN1865+AI1868*AM1865+AJ1868*AN1868+AK1868*AM1868)</f>
        <v>-1.0971870893736526</v>
      </c>
      <c r="AT1868" s="22">
        <f t="shared" ref="AT1868" si="18726">AH1868*AO1865+AJ1868*AO1868-AI1868*AP1865-AK1868*AP1868</f>
        <v>-0.50078597967948468</v>
      </c>
      <c r="AU1868" s="23">
        <f t="shared" ref="AU1868" si="18727">(AH1868*AP1865+AI1868*AO1865+AJ1868*AP1868+AK1868*AO1868)</f>
        <v>0</v>
      </c>
      <c r="AV1868" s="8"/>
      <c r="AW1868" s="21">
        <v>0</v>
      </c>
      <c r="AX1868" s="24">
        <f t="shared" ref="AX1868" si="18728">(TAN($AY$8*$B1865))/$AX$8</f>
        <v>2.2513442000524071</v>
      </c>
      <c r="AY1868" s="22">
        <v>1</v>
      </c>
      <c r="AZ1868" s="23">
        <v>0</v>
      </c>
      <c r="BB1868" s="21">
        <f t="shared" ref="BB1868" si="18729">AR1868*AW1865+AT1868*AW1868-AS1868*AX1865-AU1868*AX1868</f>
        <v>0</v>
      </c>
      <c r="BC1868" s="24">
        <f t="shared" ref="BC1868" si="18730">(AR1868*AX1865+AS1868*AW1865+AT1868*AX1868+AU1868*AW1868)</f>
        <v>-2.224628700192623</v>
      </c>
      <c r="BD1868" s="22">
        <f t="shared" ref="BD1868" si="18731">AR1868*AY1865+AT1868*AY1868-AS1868*AZ1865-AU1868*AZ1868</f>
        <v>-0.50078597967948468</v>
      </c>
      <c r="BE1868" s="23">
        <f t="shared" ref="BE1868" si="18732">(AR1868*AZ1865+AS1868*AY1865+AT1868*AZ1868+AU1868*AY1868)</f>
        <v>0</v>
      </c>
      <c r="BF1868" s="8"/>
      <c r="BG1868" s="15">
        <v>0</v>
      </c>
      <c r="BH1868" s="85">
        <f t="shared" ref="BH1868" si="18733">(1/$BH$8)*SIN($B1865*$BI$8)</f>
        <v>0.32817535324767988</v>
      </c>
      <c r="BI1868" s="25">
        <f t="shared" ref="BI1868" si="18734">COS($BI$8*$B1865)</f>
        <v>-0.17523823123635093</v>
      </c>
      <c r="BJ1868" s="37">
        <v>0</v>
      </c>
      <c r="BL1868" s="21">
        <f t="shared" ref="BL1868" si="18735">BB1868*BG1865+BD1868*BG1868-BC1868*BH1865-BE1868*BH1868</f>
        <v>0</v>
      </c>
      <c r="BM1868" s="24">
        <f t="shared" ref="BM1868" si="18736">(BB1868*BH1865+BC1868*BG1865+BD1868*BH1868+BE1868*BG1868)</f>
        <v>0.22549438279657735</v>
      </c>
      <c r="BN1868" s="22">
        <f t="shared" ref="BN1868" si="18737">BB1868*BI1865+BD1868*BI1868-BC1868*BJ1865-BE1868*BJ1868</f>
        <v>6.6583716350827649</v>
      </c>
      <c r="BO1868" s="23">
        <f t="shared" ref="BO1868" si="18738">(BB1868*BJ1865+BC1868*BI1865+BD1868*BJ1868+BE1868*BI1868)</f>
        <v>0</v>
      </c>
      <c r="BQ1868" s="38">
        <f t="shared" ref="BQ1868" si="18739">(180/PI())*ATAN(-1*(($BL$8*BM1865+BO1865+$BL$8*BM1868+BO1868)/($BL$8*BL1865+BN1865+$BL$8*BL1868+BN1868)))</f>
        <v>86.032486179241303</v>
      </c>
      <c r="BS1868" s="67">
        <f t="shared" ref="BS1868" si="18740">20*LOG(((($BL$8*BL1865+BN1865-$BL$8*BL1868-BN1868)^2+($BL$8*BM1865+BO1865-$BL$8*BM1868-BO1868)^2)/(($BL$8*BL1865+BN1865+$BL$8*BL1868+BN1868)^2+($BL$8*BM1865+BO1865+$BL$8*BM1868+BO1868)^2))^0.5)</f>
        <v>-4.6873843018603188E-4</v>
      </c>
      <c r="BT1868" s="65"/>
      <c r="BU1868" s="28"/>
      <c r="BV1868" s="28"/>
      <c r="BW1868" s="28"/>
      <c r="BX1868" s="28"/>
    </row>
    <row r="1869" spans="2:76" ht="18.649999999999999" customHeight="1">
      <c r="BS1869" s="32"/>
    </row>
    <row r="1870" spans="2:76" ht="18.649999999999999" customHeight="1" thickBot="1">
      <c r="D1870" s="8"/>
      <c r="E1870" s="8" t="s">
        <v>93</v>
      </c>
      <c r="F1870" s="8"/>
      <c r="G1870" s="8"/>
      <c r="H1870" s="8"/>
      <c r="I1870" s="8"/>
      <c r="J1870" s="8" t="s">
        <v>94</v>
      </c>
      <c r="K1870" s="8"/>
      <c r="L1870" s="8"/>
      <c r="M1870" s="8"/>
      <c r="N1870" s="8"/>
      <c r="O1870" s="8" t="s">
        <v>95</v>
      </c>
      <c r="P1870" s="8"/>
      <c r="Q1870" s="8"/>
      <c r="R1870" s="8"/>
      <c r="S1870" s="8"/>
      <c r="T1870" s="8" t="s">
        <v>96</v>
      </c>
      <c r="U1870" s="8"/>
      <c r="V1870" s="8"/>
      <c r="W1870" s="8"/>
      <c r="X1870" s="8"/>
      <c r="Y1870" s="8" t="s">
        <v>97</v>
      </c>
      <c r="Z1870" s="8"/>
      <c r="AA1870" s="8"/>
      <c r="AB1870" s="8"/>
      <c r="AC1870" s="8"/>
      <c r="AD1870" s="8" t="s">
        <v>98</v>
      </c>
      <c r="AE1870" s="8"/>
      <c r="AF1870" s="8"/>
      <c r="AG1870" s="8"/>
      <c r="AH1870" s="8"/>
      <c r="AI1870" s="8" t="s">
        <v>99</v>
      </c>
      <c r="AJ1870" s="8"/>
      <c r="AK1870" s="8"/>
      <c r="AL1870" s="8"/>
      <c r="AM1870" s="8"/>
      <c r="AN1870" s="8" t="s">
        <v>96</v>
      </c>
      <c r="AO1870" s="8"/>
      <c r="AP1870" s="8"/>
      <c r="AQ1870" s="8"/>
      <c r="AR1870" s="8"/>
      <c r="AS1870" s="8" t="s">
        <v>100</v>
      </c>
      <c r="AT1870" s="8"/>
      <c r="AU1870" s="8"/>
      <c r="AV1870" s="8"/>
      <c r="AW1870" s="8"/>
      <c r="AX1870" s="8" t="s">
        <v>94</v>
      </c>
      <c r="AY1870" s="8"/>
      <c r="AZ1870" s="8"/>
      <c r="BA1870" s="8"/>
      <c r="BB1870" s="8"/>
      <c r="BC1870" s="8" t="s">
        <v>101</v>
      </c>
      <c r="BD1870" s="8"/>
      <c r="BE1870" s="8"/>
      <c r="BF1870" s="8"/>
      <c r="BG1870" s="8"/>
      <c r="BH1870" s="8" t="s">
        <v>96</v>
      </c>
      <c r="BI1870" s="8"/>
      <c r="BJ1870" s="8"/>
      <c r="BK1870" s="8"/>
      <c r="BL1870" s="8"/>
      <c r="BM1870" s="8" t="s">
        <v>102</v>
      </c>
      <c r="BN1870" s="8"/>
      <c r="BO1870" s="8"/>
      <c r="BP1870" s="8"/>
    </row>
    <row r="1871" spans="2:76" ht="18.649999999999999" customHeight="1" thickBot="1">
      <c r="B1871" s="16"/>
      <c r="D1871" s="250" t="s">
        <v>22</v>
      </c>
      <c r="E1871" s="251"/>
      <c r="F1871" s="252" t="s">
        <v>23</v>
      </c>
      <c r="G1871" s="253"/>
      <c r="H1871" s="123"/>
      <c r="I1871" s="242" t="s">
        <v>1</v>
      </c>
      <c r="J1871" s="243"/>
      <c r="K1871" s="244" t="s">
        <v>2</v>
      </c>
      <c r="L1871" s="245"/>
      <c r="M1871" s="123"/>
      <c r="N1871" s="242" t="s">
        <v>43</v>
      </c>
      <c r="O1871" s="243"/>
      <c r="P1871" s="244" t="s">
        <v>44</v>
      </c>
      <c r="Q1871" s="245"/>
      <c r="R1871" s="123"/>
      <c r="S1871" s="242" t="s">
        <v>32</v>
      </c>
      <c r="T1871" s="243"/>
      <c r="U1871" s="244" t="s">
        <v>33</v>
      </c>
      <c r="V1871" s="245"/>
      <c r="W1871" s="123"/>
      <c r="X1871" s="242" t="s">
        <v>45</v>
      </c>
      <c r="Y1871" s="243"/>
      <c r="Z1871" s="244" t="s">
        <v>46</v>
      </c>
      <c r="AA1871" s="245"/>
      <c r="AB1871" s="127"/>
      <c r="AC1871" s="242" t="s">
        <v>62</v>
      </c>
      <c r="AD1871" s="243"/>
      <c r="AE1871" s="244" t="s">
        <v>3</v>
      </c>
      <c r="AF1871" s="245"/>
      <c r="AG1871" s="123"/>
      <c r="AH1871" s="242" t="s">
        <v>76</v>
      </c>
      <c r="AI1871" s="243"/>
      <c r="AJ1871" s="244" t="s">
        <v>77</v>
      </c>
      <c r="AK1871" s="245"/>
      <c r="AL1871" s="127"/>
      <c r="AM1871" s="242" t="s">
        <v>64</v>
      </c>
      <c r="AN1871" s="243"/>
      <c r="AO1871" s="244" t="s">
        <v>65</v>
      </c>
      <c r="AP1871" s="245"/>
      <c r="AQ1871" s="123"/>
      <c r="AR1871" s="242" t="s">
        <v>80</v>
      </c>
      <c r="AS1871" s="243"/>
      <c r="AT1871" s="244" t="s">
        <v>81</v>
      </c>
      <c r="AU1871" s="245"/>
      <c r="AV1871" s="127"/>
      <c r="AW1871" s="242" t="s">
        <v>68</v>
      </c>
      <c r="AX1871" s="243"/>
      <c r="AY1871" s="244" t="s">
        <v>69</v>
      </c>
      <c r="AZ1871" s="245"/>
      <c r="BA1871" s="123"/>
      <c r="BB1871" s="246" t="s">
        <v>84</v>
      </c>
      <c r="BC1871" s="247"/>
      <c r="BD1871" s="248" t="s">
        <v>85</v>
      </c>
      <c r="BE1871" s="249"/>
      <c r="BF1871" s="127"/>
      <c r="BG1871" s="242" t="s">
        <v>72</v>
      </c>
      <c r="BH1871" s="243"/>
      <c r="BI1871" s="244" t="s">
        <v>73</v>
      </c>
      <c r="BJ1871" s="245"/>
      <c r="BK1871" s="123"/>
      <c r="BL1871" s="242" t="s">
        <v>88</v>
      </c>
      <c r="BM1871" s="243"/>
      <c r="BN1871" s="244" t="s">
        <v>89</v>
      </c>
      <c r="BO1871" s="245"/>
      <c r="BP1871" s="123"/>
      <c r="BQ1871" s="19" t="s">
        <v>165</v>
      </c>
      <c r="BS1871" s="63" t="s">
        <v>120</v>
      </c>
      <c r="BT1871" s="4"/>
      <c r="BU1871" s="28"/>
      <c r="BV1871" s="28"/>
      <c r="BW1871" s="28"/>
      <c r="BX1871" s="28"/>
    </row>
    <row r="1872" spans="2:76" ht="18.649999999999999" customHeight="1" thickTop="1" thickBot="1">
      <c r="B1872" s="39">
        <v>5.28</v>
      </c>
      <c r="D1872" s="25">
        <f t="shared" ref="D1872" si="18741">COS($F$8*$B1872)</f>
        <v>-0.18171817542345861</v>
      </c>
      <c r="E1872" s="26">
        <v>0</v>
      </c>
      <c r="F1872" s="10">
        <v>0</v>
      </c>
      <c r="G1872" s="85">
        <f t="shared" ref="G1872" si="18742">$E$8*SIN($B1872*$F$8)</f>
        <v>2.9500519558961873</v>
      </c>
      <c r="I1872" s="21">
        <v>1</v>
      </c>
      <c r="J1872" s="24">
        <v>0</v>
      </c>
      <c r="K1872" s="22">
        <v>0</v>
      </c>
      <c r="L1872" s="23">
        <v>0</v>
      </c>
      <c r="N1872" s="21">
        <f t="shared" ref="N1872" si="18743">D1872*I1872+F1872*I1875-E1872*J1872-G1872*J1875</f>
        <v>-7.0607098031010151</v>
      </c>
      <c r="O1872" s="24">
        <f t="shared" ref="O1872" si="18744">(D1872*J1872+E1872*I1872+F1872*J1875+G1872*I1875)</f>
        <v>0</v>
      </c>
      <c r="P1872" s="22">
        <f t="shared" ref="P1872" si="18745">D1872*K1872+F1872*K1875-E1872*L1872-G1872*L1875</f>
        <v>0</v>
      </c>
      <c r="Q1872" s="23">
        <f t="shared" ref="Q1872" si="18746">(D1872*L1872+E1872*K1872+F1872*L1875+G1872*K1875)</f>
        <v>2.9500519558961873</v>
      </c>
      <c r="S1872" s="25">
        <f t="shared" ref="S1872" si="18747">COS($U$8*$B1872)</f>
        <v>-0.99668644268587991</v>
      </c>
      <c r="T1872" s="26">
        <v>0</v>
      </c>
      <c r="U1872" s="10">
        <v>0</v>
      </c>
      <c r="V1872" s="85">
        <f t="shared" ref="V1872" si="18748">$T$8*SIN($B1872*$U$8)</f>
        <v>0.24401888184215614</v>
      </c>
      <c r="X1872" s="21">
        <f t="shared" ref="X1872" si="18749">N1872*S1872+P1872*S1875-O1872*T1872-Q1872*T1875</f>
        <v>6.9573283609729533</v>
      </c>
      <c r="Y1872" s="24">
        <f t="shared" ref="Y1872" si="18750">(N1872*T1872+O1872*S1872+P1872*T1875+Q1872*S1875)</f>
        <v>0</v>
      </c>
      <c r="Z1872" s="22">
        <f t="shared" ref="Z1872" si="18751">N1872*U1872+P1872*U1875-O1872*V1872-Q1872*V1875</f>
        <v>0</v>
      </c>
      <c r="AA1872" s="23">
        <f t="shared" ref="AA1872" si="18752">(N1872*V1872+O1872*U1872+P1872*V1875+Q1872*U1875)</f>
        <v>-4.6632233008253534</v>
      </c>
      <c r="AB1872" s="8"/>
      <c r="AC1872" s="21">
        <v>1</v>
      </c>
      <c r="AD1872" s="24">
        <v>0</v>
      </c>
      <c r="AE1872" s="22">
        <v>0</v>
      </c>
      <c r="AF1872" s="23">
        <v>0</v>
      </c>
      <c r="AH1872" s="21">
        <f t="shared" ref="AH1872" si="18753">X1872*AC1872+Z1872*AC1875-Y1872*AD1872-AA1872*AD1875</f>
        <v>34.145241372111983</v>
      </c>
      <c r="AI1872" s="24">
        <f t="shared" ref="AI1872" si="18754">(X1872*AD1872+Y1872*AC1872+Z1872*AD1875+AA1872*AC1875)</f>
        <v>0</v>
      </c>
      <c r="AJ1872" s="22">
        <f t="shared" ref="AJ1872" si="18755">X1872*AE1872+Z1872*AE1875-Y1872*AF1872-AA1872*AF1875</f>
        <v>0</v>
      </c>
      <c r="AK1872" s="23">
        <f t="shared" ref="AK1872" si="18756">(X1872*AF1872+Y1872*AE1872+Z1872*AF1875+AA1872*AE1875)</f>
        <v>-4.6632233008253534</v>
      </c>
      <c r="AL1872" s="8"/>
      <c r="AM1872" s="25">
        <f t="shared" ref="AM1872" si="18757">COS($AO$8*$B1872)</f>
        <v>-0.99668644268587991</v>
      </c>
      <c r="AN1872" s="26">
        <v>0</v>
      </c>
      <c r="AO1872" s="10">
        <v>0</v>
      </c>
      <c r="AP1872" s="85">
        <f t="shared" ref="AP1872" si="18758">$AN$8*SIN($B1872*$AO$8)</f>
        <v>0.24401888184215614</v>
      </c>
      <c r="AR1872" s="21">
        <f t="shared" ref="AR1872" si="18759">AH1872*AM1872+AJ1872*AM1875-AI1872*AN1872-AK1872*AN1875</f>
        <v>-33.905664209415725</v>
      </c>
      <c r="AS1872" s="24">
        <f t="shared" ref="AS1872" si="18760">(AH1872*AN1872+AI1872*AM1872+AJ1872*AN1875+AK1872*AM1875)</f>
        <v>0</v>
      </c>
      <c r="AT1872" s="22">
        <f t="shared" ref="AT1872" si="18761">AH1872*AO1872+AJ1872*AO1875-AI1872*AP1872-AK1872*AP1875</f>
        <v>0</v>
      </c>
      <c r="AU1872" s="23">
        <f t="shared" ref="AU1872" si="18762">(AH1872*AP1872+AI1872*AO1872+AJ1872*AP1875+AK1872*AO1875)</f>
        <v>12.979855063002823</v>
      </c>
      <c r="AV1872" s="8"/>
      <c r="AW1872" s="21">
        <v>1</v>
      </c>
      <c r="AX1872" s="24">
        <v>0</v>
      </c>
      <c r="AY1872" s="22">
        <v>0</v>
      </c>
      <c r="AZ1872" s="23">
        <v>0</v>
      </c>
      <c r="BB1872" s="21">
        <f t="shared" ref="BB1872" si="18763">AR1872*AW1872+AT1872*AW1875-AS1872*AX1872-AU1872*AX1875</f>
        <v>-64.172356336110809</v>
      </c>
      <c r="BC1872" s="24">
        <f t="shared" ref="BC1872" si="18764">(AR1872*AX1872+AS1872*AW1872+AT1872*AX1875+AU1872*AW1875)</f>
        <v>0</v>
      </c>
      <c r="BD1872" s="22">
        <f t="shared" ref="BD1872" si="18765">AR1872*AY1872+AT1872*AY1875-AS1872*AZ1872-AU1872*AZ1875</f>
        <v>0</v>
      </c>
      <c r="BE1872" s="23">
        <f t="shared" ref="BE1872" si="18766">(AR1872*AZ1872+AS1872*AY1872+AT1872*AZ1875+AU1872*AY1875)</f>
        <v>12.979855063002823</v>
      </c>
      <c r="BF1872" s="8"/>
      <c r="BG1872" s="25">
        <f t="shared" ref="BG1872" si="18767">COS($BI$8*$B1872)</f>
        <v>-0.18177390649927633</v>
      </c>
      <c r="BH1872" s="26">
        <v>0</v>
      </c>
      <c r="BI1872" s="10">
        <v>0</v>
      </c>
      <c r="BJ1872" s="85">
        <f t="shared" ref="BJ1872" si="18768">$BH$8*SIN($B1872*$BI$8)</f>
        <v>2.9500210545424812</v>
      </c>
      <c r="BL1872" s="21">
        <f t="shared" ref="BL1872" si="18769">BB1872*BG1872+BD1872*BG1875-BC1872*BH1872-BE1872*BH1875</f>
        <v>7.4103214870597656</v>
      </c>
      <c r="BM1872" s="24">
        <f t="shared" ref="BM1872" si="18770">(BB1872*BH1872+BC1872*BG1872+BD1872*BH1875+BE1872*BG1875)</f>
        <v>0</v>
      </c>
      <c r="BN1872" s="22">
        <f t="shared" ref="BN1872" si="18771">BB1872*BI1872+BD1872*BI1875-BC1872*BJ1872-BE1872*BJ1875</f>
        <v>0</v>
      </c>
      <c r="BO1872" s="23">
        <f t="shared" ref="BO1872" si="18772">(BB1872*BJ1872+BC1872*BI1872+BD1872*BJ1875+BE1872*BI1875)</f>
        <v>-191.66920127172591</v>
      </c>
      <c r="BQ1872" s="27">
        <f t="shared" ref="BQ1872" si="18773">20*LOG((2*$BL$8)/(($BL$8*BL1872+BN1872+$BL$8*BL1875+BN1875)^2+($BL$8*BM1872+BO1872+$BL$8*BM1875+BO1875)^2)^0.5)</f>
        <v>-39.643649270592476</v>
      </c>
      <c r="BS1872" s="64">
        <f t="shared" ref="BS1872" si="18774">((BL1872^2+BM1872^2)/(BL1875^2+BM1875^2))^0.5</f>
        <v>26.358217158234766</v>
      </c>
      <c r="BT1872" s="4"/>
      <c r="BU1872" s="28"/>
      <c r="BV1872" s="28"/>
      <c r="BW1872" s="28"/>
      <c r="BX1872" s="28"/>
    </row>
    <row r="1873" spans="2:76" ht="18.649999999999999" customHeight="1" thickBot="1">
      <c r="D1873" s="25"/>
      <c r="E1873" s="10"/>
      <c r="F1873" s="10"/>
      <c r="G1873" s="31"/>
      <c r="I1873" s="29"/>
      <c r="L1873" s="30"/>
      <c r="N1873" s="29"/>
      <c r="Q1873" s="30"/>
      <c r="S1873" s="29"/>
      <c r="V1873" s="30"/>
      <c r="X1873" s="29"/>
      <c r="AA1873" s="30"/>
      <c r="AC1873" s="29"/>
      <c r="AF1873" s="30"/>
      <c r="AH1873" s="29"/>
      <c r="AK1873" s="30"/>
      <c r="AM1873" s="29"/>
      <c r="AP1873" s="30"/>
      <c r="AR1873" s="29"/>
      <c r="AU1873" s="30"/>
      <c r="AW1873" s="29"/>
      <c r="AZ1873" s="30"/>
      <c r="BB1873" s="29"/>
      <c r="BE1873" s="30"/>
      <c r="BG1873" s="29"/>
      <c r="BJ1873" s="30"/>
      <c r="BL1873" s="29"/>
      <c r="BO1873" s="30"/>
      <c r="BS1873" s="65"/>
      <c r="BT1873" s="65"/>
      <c r="BU1873" s="28"/>
      <c r="BV1873" s="28"/>
      <c r="BW1873" s="28"/>
      <c r="BX1873" s="28"/>
    </row>
    <row r="1874" spans="2:76" ht="18.649999999999999" customHeight="1" thickBot="1">
      <c r="D1874" s="254" t="s">
        <v>24</v>
      </c>
      <c r="E1874" s="255"/>
      <c r="F1874" s="256" t="s">
        <v>25</v>
      </c>
      <c r="G1874" s="257"/>
      <c r="H1874" s="123"/>
      <c r="I1874" s="242" t="s">
        <v>4</v>
      </c>
      <c r="J1874" s="243"/>
      <c r="K1874" s="244" t="s">
        <v>5</v>
      </c>
      <c r="L1874" s="245"/>
      <c r="M1874" s="123"/>
      <c r="N1874" s="242" t="s">
        <v>6</v>
      </c>
      <c r="O1874" s="243"/>
      <c r="P1874" s="244" t="s">
        <v>7</v>
      </c>
      <c r="Q1874" s="245"/>
      <c r="R1874" s="123"/>
      <c r="S1874" s="242" t="s">
        <v>34</v>
      </c>
      <c r="T1874" s="243"/>
      <c r="U1874" s="244" t="s">
        <v>35</v>
      </c>
      <c r="V1874" s="245"/>
      <c r="W1874" s="123"/>
      <c r="X1874" s="242" t="s">
        <v>47</v>
      </c>
      <c r="Y1874" s="243"/>
      <c r="Z1874" s="244" t="s">
        <v>48</v>
      </c>
      <c r="AA1874" s="245"/>
      <c r="AB1874" s="127"/>
      <c r="AC1874" s="242" t="s">
        <v>63</v>
      </c>
      <c r="AD1874" s="243"/>
      <c r="AE1874" s="244" t="s">
        <v>8</v>
      </c>
      <c r="AF1874" s="245"/>
      <c r="AG1874" s="123"/>
      <c r="AH1874" s="242" t="s">
        <v>78</v>
      </c>
      <c r="AI1874" s="243"/>
      <c r="AJ1874" s="244" t="s">
        <v>79</v>
      </c>
      <c r="AK1874" s="245"/>
      <c r="AL1874" s="127"/>
      <c r="AM1874" s="242" t="s">
        <v>67</v>
      </c>
      <c r="AN1874" s="243"/>
      <c r="AO1874" s="244" t="s">
        <v>66</v>
      </c>
      <c r="AP1874" s="245"/>
      <c r="AQ1874" s="123"/>
      <c r="AR1874" s="242" t="s">
        <v>83</v>
      </c>
      <c r="AS1874" s="243"/>
      <c r="AT1874" s="244" t="s">
        <v>82</v>
      </c>
      <c r="AU1874" s="245"/>
      <c r="AV1874" s="127"/>
      <c r="AW1874" s="242" t="s">
        <v>71</v>
      </c>
      <c r="AX1874" s="243"/>
      <c r="AY1874" s="244" t="s">
        <v>70</v>
      </c>
      <c r="AZ1874" s="245"/>
      <c r="BA1874" s="123"/>
      <c r="BB1874" s="124" t="s">
        <v>87</v>
      </c>
      <c r="BC1874" s="125"/>
      <c r="BD1874" s="122" t="s">
        <v>86</v>
      </c>
      <c r="BE1874" s="126"/>
      <c r="BF1874" s="127"/>
      <c r="BG1874" s="242" t="s">
        <v>74</v>
      </c>
      <c r="BH1874" s="243"/>
      <c r="BI1874" s="244" t="s">
        <v>75</v>
      </c>
      <c r="BJ1874" s="245"/>
      <c r="BK1874" s="123"/>
      <c r="BL1874" s="242" t="s">
        <v>91</v>
      </c>
      <c r="BM1874" s="243"/>
      <c r="BN1874" s="244" t="s">
        <v>90</v>
      </c>
      <c r="BO1874" s="245"/>
      <c r="BP1874" s="123"/>
      <c r="BQ1874" s="35" t="s">
        <v>166</v>
      </c>
      <c r="BS1874" s="66" t="s">
        <v>121</v>
      </c>
      <c r="BT1874" s="65"/>
      <c r="BU1874" s="28"/>
      <c r="BV1874" s="28"/>
      <c r="BW1874" s="28"/>
      <c r="BX1874" s="28"/>
    </row>
    <row r="1875" spans="2:76" ht="18.649999999999999" customHeight="1" thickTop="1" thickBot="1">
      <c r="D1875" s="15">
        <v>0</v>
      </c>
      <c r="E1875" s="145">
        <f t="shared" ref="E1875" si="18775">(1/$E$8)*SIN($B1872*$F$8)</f>
        <v>0.32778355065513193</v>
      </c>
      <c r="F1875" s="15">
        <f t="shared" ref="F1875" si="18776">COS($F$8*$B1872)</f>
        <v>-0.18171817542345861</v>
      </c>
      <c r="G1875" s="37">
        <v>0</v>
      </c>
      <c r="I1875" s="21">
        <v>0</v>
      </c>
      <c r="J1875" s="24">
        <f t="shared" ref="J1875" si="18777">(TAN($K$8*$B1872))/$J$8</f>
        <v>2.3318205002893952</v>
      </c>
      <c r="K1875" s="22">
        <v>1</v>
      </c>
      <c r="L1875" s="23">
        <v>0</v>
      </c>
      <c r="N1875" s="21">
        <f t="shared" ref="N1875" si="18778">D1875*I1872+F1875*I1875-E1875*J1872-G1875*J1875</f>
        <v>0</v>
      </c>
      <c r="O1875" s="24">
        <f t="shared" ref="O1875" si="18779">(D1875*J1872+E1875*I1872+F1875*J1875+G1875*I1875)</f>
        <v>-9.5950616072473405E-2</v>
      </c>
      <c r="P1875" s="22">
        <f t="shared" ref="P1875" si="18780">D1875*K1872+F1875*K1875-E1875*L1872-G1875*L1875</f>
        <v>-0.18171817542345861</v>
      </c>
      <c r="Q1875" s="23">
        <f t="shared" ref="Q1875" si="18781">(D1875*L1872+E1875*K1872+F1875*L1875+G1875*K1875)</f>
        <v>0</v>
      </c>
      <c r="S1875" s="15">
        <v>0</v>
      </c>
      <c r="T1875" s="145">
        <f t="shared" ref="T1875" si="18782">(1/$T$8)*SIN($B1872*$U$8)</f>
        <v>2.7113209093572902E-2</v>
      </c>
      <c r="U1875" s="15">
        <f t="shared" ref="U1875" si="18783">COS($U$8*$B1872)</f>
        <v>-0.99668644268587991</v>
      </c>
      <c r="V1875" s="37">
        <v>0</v>
      </c>
      <c r="X1875" s="21">
        <f t="shared" ref="X1875" si="18784">N1875*S1872+P1875*S1875-O1875*T1872-Q1875*T1875</f>
        <v>0</v>
      </c>
      <c r="Y1875" s="24">
        <f t="shared" ref="Y1875" si="18785">(N1875*T1872+O1875*S1872+P1875*T1875+Q1875*S1875)</f>
        <v>9.0705715320433339E-2</v>
      </c>
      <c r="Z1875" s="22">
        <f t="shared" ref="Z1875" si="18786">N1875*U1872+P1875*U1875-O1875*V1872-Q1875*V1875</f>
        <v>0.20452980388024664</v>
      </c>
      <c r="AA1875" s="23">
        <f t="shared" ref="AA1875" si="18787">(N1875*V1872+O1875*U1872+P1875*V1875+Q1875*U1875)</f>
        <v>0</v>
      </c>
      <c r="AB1875" s="8"/>
      <c r="AC1875" s="21">
        <v>0</v>
      </c>
      <c r="AD1875" s="24">
        <f t="shared" ref="AD1875" si="18788">(TAN($AE$8*$B1872))/$AD$8</f>
        <v>5.8302833163333574</v>
      </c>
      <c r="AE1875" s="22">
        <v>1</v>
      </c>
      <c r="AF1875" s="23">
        <v>0</v>
      </c>
      <c r="AH1875" s="21">
        <f t="shared" ref="AH1875" si="18789">X1875*AC1872+Z1875*AC1875-Y1875*AD1872-AA1875*AD1875</f>
        <v>0</v>
      </c>
      <c r="AI1875" s="24">
        <f t="shared" ref="AI1875" si="18790">(X1875*AD1872+Y1875*AC1872+Z1875*AD1875+AA1875*AC1875)</f>
        <v>1.2831724185763689</v>
      </c>
      <c r="AJ1875" s="22">
        <f t="shared" ref="AJ1875" si="18791">X1875*AE1872+Z1875*AE1875-Y1875*AF1872-AA1875*AF1875</f>
        <v>0.20452980388024664</v>
      </c>
      <c r="AK1875" s="23">
        <f t="shared" ref="AK1875" si="18792">(X1875*AF1872+Y1875*AE1872+Z1875*AF1875+AA1875*AE1875)</f>
        <v>0</v>
      </c>
      <c r="AL1875" s="8"/>
      <c r="AM1875" s="15">
        <v>0</v>
      </c>
      <c r="AN1875" s="85">
        <f t="shared" ref="AN1875" si="18793">(1/$AN$8)*SIN($B1872*$AO$8)</f>
        <v>2.7113209093572902E-2</v>
      </c>
      <c r="AO1875" s="25">
        <f t="shared" ref="AO1875" si="18794">COS($AO$8*$B1872)</f>
        <v>-0.99668644268587991</v>
      </c>
      <c r="AP1875" s="37">
        <v>0</v>
      </c>
      <c r="AR1875" s="21">
        <f t="shared" ref="AR1875" si="18795">AH1875*AM1872+AJ1875*AM1875-AI1875*AN1872-AK1875*AN1875</f>
        <v>0</v>
      </c>
      <c r="AS1875" s="24">
        <f t="shared" ref="AS1875" si="18796">(AH1875*AN1872+AI1875*AM1872+AJ1875*AN1875+AK1875*AM1875)</f>
        <v>-1.2733750938850454</v>
      </c>
      <c r="AT1875" s="22">
        <f t="shared" ref="AT1875" si="18797">AH1875*AO1872+AJ1875*AO1875-AI1875*AP1872-AK1875*AP1875</f>
        <v>-0.51697038144434437</v>
      </c>
      <c r="AU1875" s="23">
        <f t="shared" ref="AU1875" si="18798">(AH1875*AP1872+AI1875*AO1872+AJ1875*AP1875+AK1875*AO1875)</f>
        <v>0</v>
      </c>
      <c r="AV1875" s="8"/>
      <c r="AW1875" s="21">
        <v>0</v>
      </c>
      <c r="AX1875" s="24">
        <f t="shared" ref="AX1875" si="18799">(TAN($AY$8*$B1872))/$AX$8</f>
        <v>2.3318205002893952</v>
      </c>
      <c r="AY1875" s="22">
        <v>1</v>
      </c>
      <c r="AZ1875" s="23">
        <v>0</v>
      </c>
      <c r="BB1875" s="21">
        <f t="shared" ref="BB1875" si="18800">AR1875*AW1872+AT1875*AW1875-AS1875*AX1872-AU1875*AX1875</f>
        <v>0</v>
      </c>
      <c r="BC1875" s="24">
        <f t="shared" ref="BC1875" si="18801">(AR1875*AX1872+AS1875*AW1872+AT1875*AX1875+AU1875*AW1875)</f>
        <v>-2.4788572273793958</v>
      </c>
      <c r="BD1875" s="22">
        <f t="shared" ref="BD1875" si="18802">AR1875*AY1872+AT1875*AY1875-AS1875*AZ1872-AU1875*AZ1875</f>
        <v>-0.51697038144434437</v>
      </c>
      <c r="BE1875" s="23">
        <f t="shared" ref="BE1875" si="18803">(AR1875*AZ1872+AS1875*AY1872+AT1875*AZ1875+AU1875*AY1875)</f>
        <v>0</v>
      </c>
      <c r="BF1875" s="8"/>
      <c r="BG1875" s="15">
        <v>0</v>
      </c>
      <c r="BH1875" s="85">
        <f t="shared" ref="BH1875" si="18804">(1/$BH$8)*SIN($B1872*$BI$8)</f>
        <v>0.32778011717138678</v>
      </c>
      <c r="BI1875" s="25">
        <f t="shared" ref="BI1875" si="18805">COS($BI$8*$B1872)</f>
        <v>-0.18177390649927633</v>
      </c>
      <c r="BJ1875" s="37">
        <v>0</v>
      </c>
      <c r="BL1875" s="21">
        <f t="shared" ref="BL1875" si="18806">BB1875*BG1872+BD1875*BG1875-BC1875*BH1872-BE1875*BH1875</f>
        <v>0</v>
      </c>
      <c r="BM1875" s="24">
        <f t="shared" ref="BM1875" si="18807">(BB1875*BH1872+BC1875*BG1872+BD1875*BH1875+BE1875*BG1875)</f>
        <v>0.28113894967075392</v>
      </c>
      <c r="BN1875" s="22">
        <f t="shared" ref="BN1875" si="18808">BB1875*BI1872+BD1875*BI1875-BC1875*BJ1872-BE1875*BJ1875</f>
        <v>7.4066527377535767</v>
      </c>
      <c r="BO1875" s="23">
        <f t="shared" ref="BO1875" si="18809">(BB1875*BJ1872+BC1875*BI1872+BD1875*BJ1875+BE1875*BI1875)</f>
        <v>0</v>
      </c>
      <c r="BQ1875" s="38">
        <f t="shared" ref="BQ1875" si="18810">(180/PI())*ATAN(-1*(($BL$8*BM1872+BO1872+$BL$8*BM1875+BO1875)/($BL$8*BL1872+BN1872+$BL$8*BL1875+BN1875)))</f>
        <v>85.573077776795074</v>
      </c>
      <c r="BS1875" s="67">
        <f t="shared" ref="BS1875" si="18811">20*LOG(((($BL$8*BL1872+BN1872-$BL$8*BL1875-BN1875)^2+($BL$8*BM1872+BO1872-$BL$8*BM1875-BO1875)^2)/(($BL$8*BL1872+BN1872+$BL$8*BL1875+BN1875)^2+($BL$8*BM1872+BO1872+$BL$8*BM1875+BO1875)^2))^0.5)</f>
        <v>-4.7145794290309392E-4</v>
      </c>
      <c r="BT1875" s="65"/>
      <c r="BU1875" s="28"/>
      <c r="BV1875" s="28"/>
      <c r="BW1875" s="28"/>
      <c r="BX1875" s="28"/>
    </row>
    <row r="1876" spans="2:76" ht="18.649999999999999" customHeight="1">
      <c r="BS1876" s="32"/>
    </row>
    <row r="1877" spans="2:76" ht="18.649999999999999" customHeight="1" thickBot="1">
      <c r="D1877" s="8"/>
      <c r="E1877" s="8" t="s">
        <v>93</v>
      </c>
      <c r="F1877" s="8"/>
      <c r="G1877" s="8"/>
      <c r="H1877" s="8"/>
      <c r="I1877" s="8"/>
      <c r="J1877" s="8" t="s">
        <v>94</v>
      </c>
      <c r="K1877" s="8"/>
      <c r="L1877" s="8"/>
      <c r="M1877" s="8"/>
      <c r="N1877" s="8"/>
      <c r="O1877" s="8" t="s">
        <v>95</v>
      </c>
      <c r="P1877" s="8"/>
      <c r="Q1877" s="8"/>
      <c r="R1877" s="8"/>
      <c r="S1877" s="8"/>
      <c r="T1877" s="8" t="s">
        <v>96</v>
      </c>
      <c r="U1877" s="8"/>
      <c r="V1877" s="8"/>
      <c r="W1877" s="8"/>
      <c r="X1877" s="8"/>
      <c r="Y1877" s="8" t="s">
        <v>97</v>
      </c>
      <c r="Z1877" s="8"/>
      <c r="AA1877" s="8"/>
      <c r="AB1877" s="8"/>
      <c r="AC1877" s="8"/>
      <c r="AD1877" s="8" t="s">
        <v>98</v>
      </c>
      <c r="AE1877" s="8"/>
      <c r="AF1877" s="8"/>
      <c r="AG1877" s="8"/>
      <c r="AH1877" s="8"/>
      <c r="AI1877" s="8" t="s">
        <v>99</v>
      </c>
      <c r="AJ1877" s="8"/>
      <c r="AK1877" s="8"/>
      <c r="AL1877" s="8"/>
      <c r="AM1877" s="8"/>
      <c r="AN1877" s="8" t="s">
        <v>96</v>
      </c>
      <c r="AO1877" s="8"/>
      <c r="AP1877" s="8"/>
      <c r="AQ1877" s="8"/>
      <c r="AR1877" s="8"/>
      <c r="AS1877" s="8" t="s">
        <v>100</v>
      </c>
      <c r="AT1877" s="8"/>
      <c r="AU1877" s="8"/>
      <c r="AV1877" s="8"/>
      <c r="AW1877" s="8"/>
      <c r="AX1877" s="8" t="s">
        <v>94</v>
      </c>
      <c r="AY1877" s="8"/>
      <c r="AZ1877" s="8"/>
      <c r="BA1877" s="8"/>
      <c r="BB1877" s="8"/>
      <c r="BC1877" s="8" t="s">
        <v>101</v>
      </c>
      <c r="BD1877" s="8"/>
      <c r="BE1877" s="8"/>
      <c r="BF1877" s="8"/>
      <c r="BG1877" s="8"/>
      <c r="BH1877" s="8" t="s">
        <v>96</v>
      </c>
      <c r="BI1877" s="8"/>
      <c r="BJ1877" s="8"/>
      <c r="BK1877" s="8"/>
      <c r="BL1877" s="8"/>
      <c r="BM1877" s="8" t="s">
        <v>102</v>
      </c>
      <c r="BN1877" s="8"/>
      <c r="BO1877" s="8"/>
      <c r="BP1877" s="8"/>
    </row>
    <row r="1878" spans="2:76" ht="18.649999999999999" customHeight="1" thickBot="1">
      <c r="B1878" s="16"/>
      <c r="D1878" s="250" t="s">
        <v>22</v>
      </c>
      <c r="E1878" s="251"/>
      <c r="F1878" s="252" t="s">
        <v>23</v>
      </c>
      <c r="G1878" s="253"/>
      <c r="H1878" s="123"/>
      <c r="I1878" s="242" t="s">
        <v>1</v>
      </c>
      <c r="J1878" s="243"/>
      <c r="K1878" s="244" t="s">
        <v>2</v>
      </c>
      <c r="L1878" s="245"/>
      <c r="M1878" s="123"/>
      <c r="N1878" s="242" t="s">
        <v>43</v>
      </c>
      <c r="O1878" s="243"/>
      <c r="P1878" s="244" t="s">
        <v>44</v>
      </c>
      <c r="Q1878" s="245"/>
      <c r="R1878" s="123"/>
      <c r="S1878" s="242" t="s">
        <v>32</v>
      </c>
      <c r="T1878" s="243"/>
      <c r="U1878" s="244" t="s">
        <v>33</v>
      </c>
      <c r="V1878" s="245"/>
      <c r="W1878" s="123"/>
      <c r="X1878" s="242" t="s">
        <v>45</v>
      </c>
      <c r="Y1878" s="243"/>
      <c r="Z1878" s="244" t="s">
        <v>46</v>
      </c>
      <c r="AA1878" s="245"/>
      <c r="AB1878" s="127"/>
      <c r="AC1878" s="242" t="s">
        <v>62</v>
      </c>
      <c r="AD1878" s="243"/>
      <c r="AE1878" s="244" t="s">
        <v>3</v>
      </c>
      <c r="AF1878" s="245"/>
      <c r="AG1878" s="123"/>
      <c r="AH1878" s="242" t="s">
        <v>76</v>
      </c>
      <c r="AI1878" s="243"/>
      <c r="AJ1878" s="244" t="s">
        <v>77</v>
      </c>
      <c r="AK1878" s="245"/>
      <c r="AL1878" s="127"/>
      <c r="AM1878" s="242" t="s">
        <v>64</v>
      </c>
      <c r="AN1878" s="243"/>
      <c r="AO1878" s="244" t="s">
        <v>65</v>
      </c>
      <c r="AP1878" s="245"/>
      <c r="AQ1878" s="123"/>
      <c r="AR1878" s="242" t="s">
        <v>80</v>
      </c>
      <c r="AS1878" s="243"/>
      <c r="AT1878" s="244" t="s">
        <v>81</v>
      </c>
      <c r="AU1878" s="245"/>
      <c r="AV1878" s="127"/>
      <c r="AW1878" s="242" t="s">
        <v>68</v>
      </c>
      <c r="AX1878" s="243"/>
      <c r="AY1878" s="244" t="s">
        <v>69</v>
      </c>
      <c r="AZ1878" s="245"/>
      <c r="BA1878" s="123"/>
      <c r="BB1878" s="246" t="s">
        <v>84</v>
      </c>
      <c r="BC1878" s="247"/>
      <c r="BD1878" s="248" t="s">
        <v>85</v>
      </c>
      <c r="BE1878" s="249"/>
      <c r="BF1878" s="127"/>
      <c r="BG1878" s="242" t="s">
        <v>72</v>
      </c>
      <c r="BH1878" s="243"/>
      <c r="BI1878" s="244" t="s">
        <v>73</v>
      </c>
      <c r="BJ1878" s="245"/>
      <c r="BK1878" s="123"/>
      <c r="BL1878" s="242" t="s">
        <v>88</v>
      </c>
      <c r="BM1878" s="243"/>
      <c r="BN1878" s="244" t="s">
        <v>89</v>
      </c>
      <c r="BO1878" s="245"/>
      <c r="BP1878" s="123"/>
      <c r="BQ1878" s="19" t="s">
        <v>165</v>
      </c>
      <c r="BS1878" s="63" t="s">
        <v>120</v>
      </c>
      <c r="BT1878" s="4"/>
      <c r="BU1878" s="28"/>
      <c r="BV1878" s="28"/>
      <c r="BW1878" s="28"/>
      <c r="BX1878" s="28"/>
    </row>
    <row r="1879" spans="2:76" ht="18.649999999999999" customHeight="1" thickTop="1" thickBot="1">
      <c r="B1879" s="39">
        <v>5.3</v>
      </c>
      <c r="D1879" s="25">
        <f t="shared" ref="D1879" si="18812">COS($F$8*$B1879)</f>
        <v>-0.18824568945650735</v>
      </c>
      <c r="E1879" s="26">
        <v>0</v>
      </c>
      <c r="F1879" s="10">
        <v>0</v>
      </c>
      <c r="G1879" s="85">
        <f t="shared" ref="G1879" si="18813">$E$8*SIN($B1879*$F$8)</f>
        <v>2.9463659045694577</v>
      </c>
      <c r="I1879" s="21">
        <v>1</v>
      </c>
      <c r="J1879" s="24">
        <v>0</v>
      </c>
      <c r="K1879" s="22">
        <v>0</v>
      </c>
      <c r="L1879" s="23">
        <v>0</v>
      </c>
      <c r="N1879" s="21">
        <f t="shared" ref="N1879" si="18814">D1879*I1879+F1879*I1882-E1879*J1879-G1879*J1882</f>
        <v>-7.3082836263801081</v>
      </c>
      <c r="O1879" s="24">
        <f t="shared" ref="O1879" si="18815">(D1879*J1879+E1879*I1879+F1879*J1882+G1879*I1882)</f>
        <v>0</v>
      </c>
      <c r="P1879" s="22">
        <f t="shared" ref="P1879" si="18816">D1879*K1879+F1879*K1882-E1879*L1879-G1879*L1882</f>
        <v>0</v>
      </c>
      <c r="Q1879" s="23">
        <f t="shared" ref="Q1879" si="18817">(D1879*L1879+E1879*K1879+F1879*L1882+G1879*K1882)</f>
        <v>2.9463659045694577</v>
      </c>
      <c r="S1879" s="25">
        <f t="shared" ref="S1879" si="18818">COS($U$8*$B1879)</f>
        <v>-0.99756231365249959</v>
      </c>
      <c r="T1879" s="26">
        <v>0</v>
      </c>
      <c r="U1879" s="10">
        <v>0</v>
      </c>
      <c r="V1879" s="85">
        <f t="shared" ref="V1879" si="18819">$T$8*SIN($B1879*$U$8)</f>
        <v>0.20934391183516332</v>
      </c>
      <c r="X1879" s="21">
        <f t="shared" ref="X1879" si="18820">N1879*S1879+P1879*S1882-O1879*T1879-Q1879*T1882</f>
        <v>7.2219345715870515</v>
      </c>
      <c r="Y1879" s="24">
        <f t="shared" ref="Y1879" si="18821">(N1879*T1879+O1879*S1879+P1879*T1882+Q1879*S1882)</f>
        <v>0</v>
      </c>
      <c r="Z1879" s="22">
        <f t="shared" ref="Z1879" si="18822">N1879*U1879+P1879*U1882-O1879*V1879-Q1879*V1882</f>
        <v>0</v>
      </c>
      <c r="AA1879" s="23">
        <f t="shared" ref="AA1879" si="18823">(N1879*V1879+O1879*U1879+P1879*V1882+Q1879*U1882)</f>
        <v>-4.4691282717764329</v>
      </c>
      <c r="AB1879" s="8"/>
      <c r="AC1879" s="21">
        <v>1</v>
      </c>
      <c r="AD1879" s="24">
        <v>0</v>
      </c>
      <c r="AE1879" s="22">
        <v>0</v>
      </c>
      <c r="AF1879" s="23">
        <v>0</v>
      </c>
      <c r="AH1879" s="21">
        <f t="shared" ref="AH1879" si="18824">X1879*AC1879+Z1879*AC1882-Y1879*AD1879-AA1879*AD1882</f>
        <v>35.329789459234142</v>
      </c>
      <c r="AI1879" s="24">
        <f t="shared" ref="AI1879" si="18825">(X1879*AD1879+Y1879*AC1879+Z1879*AD1882+AA1879*AC1882)</f>
        <v>0</v>
      </c>
      <c r="AJ1879" s="22">
        <f t="shared" ref="AJ1879" si="18826">X1879*AE1879+Z1879*AE1882-Y1879*AF1879-AA1879*AF1882</f>
        <v>0</v>
      </c>
      <c r="AK1879" s="23">
        <f t="shared" ref="AK1879" si="18827">(X1879*AF1879+Y1879*AE1879+Z1879*AF1882+AA1879*AE1882)</f>
        <v>-4.4691282717764329</v>
      </c>
      <c r="AL1879" s="8"/>
      <c r="AM1879" s="25">
        <f t="shared" ref="AM1879" si="18828">COS($AO$8*$B1879)</f>
        <v>-0.99756231365249959</v>
      </c>
      <c r="AN1879" s="26">
        <v>0</v>
      </c>
      <c r="AO1879" s="10">
        <v>0</v>
      </c>
      <c r="AP1879" s="85">
        <f t="shared" ref="AP1879" si="18829">$AN$8*SIN($B1879*$AO$8)</f>
        <v>0.20934391183516332</v>
      </c>
      <c r="AR1879" s="21">
        <f t="shared" ref="AR1879" si="18830">AH1879*AM1879+AJ1879*AM1882-AI1879*AN1879-AK1879*AN1882</f>
        <v>-35.139712647708549</v>
      </c>
      <c r="AS1879" s="24">
        <f t="shared" ref="AS1879" si="18831">(AH1879*AN1879+AI1879*AM1879+AJ1879*AN1882+AK1879*AM1882)</f>
        <v>0</v>
      </c>
      <c r="AT1879" s="22">
        <f t="shared" ref="AT1879" si="18832">AH1879*AO1879+AJ1879*AO1882-AI1879*AP1879-AK1879*AP1882</f>
        <v>0</v>
      </c>
      <c r="AU1879" s="23">
        <f t="shared" ref="AU1879" si="18833">(AH1879*AP1879+AI1879*AO1879+AJ1879*AP1882+AK1879*AO1882)</f>
        <v>11.85431026851189</v>
      </c>
      <c r="AV1879" s="8"/>
      <c r="AW1879" s="21">
        <v>1</v>
      </c>
      <c r="AX1879" s="24">
        <v>0</v>
      </c>
      <c r="AY1879" s="22">
        <v>0</v>
      </c>
      <c r="AZ1879" s="23">
        <v>0</v>
      </c>
      <c r="BB1879" s="21">
        <f t="shared" ref="BB1879" si="18834">AR1879*AW1879+AT1879*AW1882-AS1879*AX1879-AU1879*AX1882</f>
        <v>-63.786235707512013</v>
      </c>
      <c r="BC1879" s="24">
        <f t="shared" ref="BC1879" si="18835">(AR1879*AX1879+AS1879*AW1879+AT1879*AX1882+AU1879*AW1882)</f>
        <v>0</v>
      </c>
      <c r="BD1879" s="22">
        <f t="shared" ref="BD1879" si="18836">AR1879*AY1879+AT1879*AY1882-AS1879*AZ1879-AU1879*AZ1882</f>
        <v>0</v>
      </c>
      <c r="BE1879" s="23">
        <f t="shared" ref="BE1879" si="18837">(AR1879*AZ1879+AS1879*AY1879+AT1879*AZ1882+AU1879*AY1882)</f>
        <v>11.85431026851189</v>
      </c>
      <c r="BF1879" s="8"/>
      <c r="BG1879" s="25">
        <f t="shared" ref="BG1879" si="18838">COS($BI$8*$B1879)</f>
        <v>-0.18830156172382609</v>
      </c>
      <c r="BH1879" s="26">
        <v>0</v>
      </c>
      <c r="BI1879" s="10">
        <v>0</v>
      </c>
      <c r="BJ1879" s="85">
        <f t="shared" ref="BJ1879" si="18839">$BH$8*SIN($B1879*$BI$8)</f>
        <v>2.9463337721092144</v>
      </c>
      <c r="BL1879" s="21">
        <f t="shared" ref="BL1879" si="18840">BB1879*BG1879+BD1879*BG1882-BC1879*BH1879-BE1879*BH1882</f>
        <v>8.1302972791888557</v>
      </c>
      <c r="BM1879" s="24">
        <f t="shared" ref="BM1879" si="18841">(BB1879*BH1879+BC1879*BG1879+BD1879*BH1882+BE1879*BG1882)</f>
        <v>0</v>
      </c>
      <c r="BN1879" s="22">
        <f t="shared" ref="BN1879" si="18842">BB1879*BI1879+BD1879*BI1882-BC1879*BJ1879-BE1879*BJ1882</f>
        <v>0</v>
      </c>
      <c r="BO1879" s="23">
        <f t="shared" ref="BO1879" si="18843">(BB1879*BJ1879+BC1879*BI1879+BD1879*BJ1882+BE1879*BI1882)</f>
        <v>-190.16772559748091</v>
      </c>
      <c r="BQ1879" s="27">
        <f t="shared" ref="BQ1879" si="18844">20*LOG((2*$BL$8)/(($BL$8*BL1879+BN1879+$BL$8*BL1882+BN1882)^2+($BL$8*BM1879+BO1879+$BL$8*BM1882+BO1882)^2)^0.5)</f>
        <v>-39.578230021813667</v>
      </c>
      <c r="BS1879" s="64">
        <f t="shared" ref="BS1879" si="18845">((BL1879^2+BM1879^2)/(BL1882^2+BM1882^2))^0.5</f>
        <v>23.760166836799115</v>
      </c>
      <c r="BT1879" s="4"/>
      <c r="BU1879" s="28"/>
      <c r="BV1879" s="28"/>
      <c r="BW1879" s="28"/>
      <c r="BX1879" s="28"/>
    </row>
    <row r="1880" spans="2:76" ht="18.649999999999999" customHeight="1" thickBot="1">
      <c r="D1880" s="25"/>
      <c r="E1880" s="10"/>
      <c r="F1880" s="10"/>
      <c r="G1880" s="31"/>
      <c r="I1880" s="29"/>
      <c r="L1880" s="30"/>
      <c r="N1880" s="29"/>
      <c r="Q1880" s="30"/>
      <c r="S1880" s="29"/>
      <c r="V1880" s="30"/>
      <c r="X1880" s="29"/>
      <c r="AA1880" s="30"/>
      <c r="AC1880" s="29"/>
      <c r="AF1880" s="30"/>
      <c r="AH1880" s="29"/>
      <c r="AK1880" s="30"/>
      <c r="AM1880" s="29"/>
      <c r="AP1880" s="30"/>
      <c r="AR1880" s="29"/>
      <c r="AU1880" s="30"/>
      <c r="AW1880" s="29"/>
      <c r="AZ1880" s="30"/>
      <c r="BB1880" s="29"/>
      <c r="BE1880" s="30"/>
      <c r="BG1880" s="29"/>
      <c r="BJ1880" s="30"/>
      <c r="BL1880" s="29"/>
      <c r="BO1880" s="30"/>
      <c r="BS1880" s="65"/>
      <c r="BT1880" s="65"/>
      <c r="BU1880" s="28"/>
      <c r="BV1880" s="28"/>
      <c r="BW1880" s="28"/>
      <c r="BX1880" s="28"/>
    </row>
    <row r="1881" spans="2:76" ht="18.649999999999999" customHeight="1" thickBot="1">
      <c r="D1881" s="254" t="s">
        <v>24</v>
      </c>
      <c r="E1881" s="255"/>
      <c r="F1881" s="256" t="s">
        <v>25</v>
      </c>
      <c r="G1881" s="257"/>
      <c r="H1881" s="123"/>
      <c r="I1881" s="242" t="s">
        <v>4</v>
      </c>
      <c r="J1881" s="243"/>
      <c r="K1881" s="244" t="s">
        <v>5</v>
      </c>
      <c r="L1881" s="245"/>
      <c r="M1881" s="123"/>
      <c r="N1881" s="242" t="s">
        <v>6</v>
      </c>
      <c r="O1881" s="243"/>
      <c r="P1881" s="244" t="s">
        <v>7</v>
      </c>
      <c r="Q1881" s="245"/>
      <c r="R1881" s="123"/>
      <c r="S1881" s="242" t="s">
        <v>34</v>
      </c>
      <c r="T1881" s="243"/>
      <c r="U1881" s="244" t="s">
        <v>35</v>
      </c>
      <c r="V1881" s="245"/>
      <c r="W1881" s="123"/>
      <c r="X1881" s="242" t="s">
        <v>47</v>
      </c>
      <c r="Y1881" s="243"/>
      <c r="Z1881" s="244" t="s">
        <v>48</v>
      </c>
      <c r="AA1881" s="245"/>
      <c r="AB1881" s="127"/>
      <c r="AC1881" s="242" t="s">
        <v>63</v>
      </c>
      <c r="AD1881" s="243"/>
      <c r="AE1881" s="244" t="s">
        <v>8</v>
      </c>
      <c r="AF1881" s="245"/>
      <c r="AG1881" s="123"/>
      <c r="AH1881" s="242" t="s">
        <v>78</v>
      </c>
      <c r="AI1881" s="243"/>
      <c r="AJ1881" s="244" t="s">
        <v>79</v>
      </c>
      <c r="AK1881" s="245"/>
      <c r="AL1881" s="127"/>
      <c r="AM1881" s="242" t="s">
        <v>67</v>
      </c>
      <c r="AN1881" s="243"/>
      <c r="AO1881" s="244" t="s">
        <v>66</v>
      </c>
      <c r="AP1881" s="245"/>
      <c r="AQ1881" s="123"/>
      <c r="AR1881" s="242" t="s">
        <v>83</v>
      </c>
      <c r="AS1881" s="243"/>
      <c r="AT1881" s="244" t="s">
        <v>82</v>
      </c>
      <c r="AU1881" s="245"/>
      <c r="AV1881" s="127"/>
      <c r="AW1881" s="242" t="s">
        <v>71</v>
      </c>
      <c r="AX1881" s="243"/>
      <c r="AY1881" s="244" t="s">
        <v>70</v>
      </c>
      <c r="AZ1881" s="245"/>
      <c r="BA1881" s="123"/>
      <c r="BB1881" s="124" t="s">
        <v>87</v>
      </c>
      <c r="BC1881" s="125"/>
      <c r="BD1881" s="122" t="s">
        <v>86</v>
      </c>
      <c r="BE1881" s="126"/>
      <c r="BF1881" s="127"/>
      <c r="BG1881" s="242" t="s">
        <v>74</v>
      </c>
      <c r="BH1881" s="243"/>
      <c r="BI1881" s="244" t="s">
        <v>75</v>
      </c>
      <c r="BJ1881" s="245"/>
      <c r="BK1881" s="123"/>
      <c r="BL1881" s="242" t="s">
        <v>91</v>
      </c>
      <c r="BM1881" s="243"/>
      <c r="BN1881" s="244" t="s">
        <v>90</v>
      </c>
      <c r="BO1881" s="245"/>
      <c r="BP1881" s="123"/>
      <c r="BQ1881" s="35" t="s">
        <v>166</v>
      </c>
      <c r="BS1881" s="66" t="s">
        <v>121</v>
      </c>
      <c r="BT1881" s="65"/>
      <c r="BU1881" s="28"/>
      <c r="BV1881" s="28"/>
      <c r="BW1881" s="28"/>
      <c r="BX1881" s="28"/>
    </row>
    <row r="1882" spans="2:76" ht="18.649999999999999" customHeight="1" thickTop="1" thickBot="1">
      <c r="D1882" s="15">
        <v>0</v>
      </c>
      <c r="E1882" s="145">
        <f t="shared" ref="E1882" si="18846">(1/$E$8)*SIN($B1879*$F$8)</f>
        <v>0.32737398939660639</v>
      </c>
      <c r="F1882" s="15">
        <f t="shared" ref="F1882" si="18847">COS($F$8*$B1879)</f>
        <v>-0.18824568945650735</v>
      </c>
      <c r="G1882" s="37">
        <v>0</v>
      </c>
      <c r="I1882" s="21">
        <v>0</v>
      </c>
      <c r="J1882" s="24">
        <f t="shared" ref="J1882" si="18848">(TAN($K$8*$B1879))/$J$8</f>
        <v>2.4165491210311938</v>
      </c>
      <c r="K1882" s="22">
        <v>1</v>
      </c>
      <c r="L1882" s="23">
        <v>0</v>
      </c>
      <c r="N1882" s="21">
        <f t="shared" ref="N1882" si="18849">D1882*I1879+F1882*I1882-E1882*J1879-G1882*J1882</f>
        <v>0</v>
      </c>
      <c r="O1882" s="24">
        <f t="shared" ref="O1882" si="18850">(D1882*J1879+E1882*I1879+F1882*J1882+G1882*I1882)</f>
        <v>-0.12753096599742753</v>
      </c>
      <c r="P1882" s="22">
        <f t="shared" ref="P1882" si="18851">D1882*K1879+F1882*K1882-E1882*L1879-G1882*L1882</f>
        <v>-0.18824568945650735</v>
      </c>
      <c r="Q1882" s="23">
        <f t="shared" ref="Q1882" si="18852">(D1882*L1879+E1882*K1879+F1882*L1882+G1882*K1882)</f>
        <v>0</v>
      </c>
      <c r="S1882" s="15">
        <v>0</v>
      </c>
      <c r="T1882" s="145">
        <f t="shared" ref="T1882" si="18853">(1/$T$8)*SIN($B1879*$U$8)</f>
        <v>2.326043464835148E-2</v>
      </c>
      <c r="U1882" s="15">
        <f t="shared" ref="U1882" si="18854">COS($U$8*$B1879)</f>
        <v>-0.99756231365249959</v>
      </c>
      <c r="V1882" s="37">
        <v>0</v>
      </c>
      <c r="X1882" s="21">
        <f t="shared" ref="X1882" si="18855">N1882*S1879+P1882*S1882-O1882*T1879-Q1882*T1882</f>
        <v>0</v>
      </c>
      <c r="Y1882" s="24">
        <f t="shared" ref="Y1882" si="18856">(N1882*T1879+O1882*S1879+P1882*T1882+Q1882*S1882)</f>
        <v>0.12284140894529511</v>
      </c>
      <c r="Z1882" s="22">
        <f t="shared" ref="Z1882" si="18857">N1882*U1879+P1882*U1882-O1882*V1879-Q1882*V1882</f>
        <v>0.21448463681136209</v>
      </c>
      <c r="AA1882" s="23">
        <f t="shared" ref="AA1882" si="18858">(N1882*V1879+O1882*U1879+P1882*V1882+Q1882*U1882)</f>
        <v>0</v>
      </c>
      <c r="AB1882" s="8"/>
      <c r="AC1882" s="21">
        <v>0</v>
      </c>
      <c r="AD1882" s="24">
        <f t="shared" ref="AD1882" si="18859">(TAN($AE$8*$B1879))/$AD$8</f>
        <v>6.2893372439441091</v>
      </c>
      <c r="AE1882" s="22">
        <v>1</v>
      </c>
      <c r="AF1882" s="23">
        <v>0</v>
      </c>
      <c r="AH1882" s="21">
        <f t="shared" ref="AH1882" si="18860">X1882*AC1879+Z1882*AC1882-Y1882*AD1879-AA1882*AD1882</f>
        <v>0</v>
      </c>
      <c r="AI1882" s="24">
        <f t="shared" ref="AI1882" si="18861">(X1882*AD1879+Y1882*AC1879+Z1882*AD1882+AA1882*AC1882)</f>
        <v>1.4718076234968205</v>
      </c>
      <c r="AJ1882" s="22">
        <f t="shared" ref="AJ1882" si="18862">X1882*AE1879+Z1882*AE1882-Y1882*AF1879-AA1882*AF1882</f>
        <v>0.21448463681136209</v>
      </c>
      <c r="AK1882" s="23">
        <f t="shared" ref="AK1882" si="18863">(X1882*AF1879+Y1882*AE1879+Z1882*AF1882+AA1882*AE1882)</f>
        <v>0</v>
      </c>
      <c r="AL1882" s="8"/>
      <c r="AM1882" s="15">
        <v>0</v>
      </c>
      <c r="AN1882" s="85">
        <f t="shared" ref="AN1882" si="18864">(1/$AN$8)*SIN($B1879*$AO$8)</f>
        <v>2.326043464835148E-2</v>
      </c>
      <c r="AO1882" s="25">
        <f t="shared" ref="AO1882" si="18865">COS($AO$8*$B1879)</f>
        <v>-0.99756231365249959</v>
      </c>
      <c r="AP1882" s="37">
        <v>0</v>
      </c>
      <c r="AR1882" s="21">
        <f t="shared" ref="AR1882" si="18866">AH1882*AM1879+AJ1882*AM1882-AI1882*AN1879-AK1882*AN1882</f>
        <v>0</v>
      </c>
      <c r="AS1882" s="24">
        <f t="shared" ref="AS1882" si="18867">(AH1882*AN1879+AI1882*AM1879+AJ1882*AN1882+AK1882*AM1882)</f>
        <v>-1.4632308122692492</v>
      </c>
      <c r="AT1882" s="22">
        <f t="shared" ref="AT1882" si="18868">AH1882*AO1879+AJ1882*AO1882-AI1882*AP1879-AK1882*AP1882</f>
        <v>-0.52207575591209809</v>
      </c>
      <c r="AU1882" s="23">
        <f t="shared" ref="AU1882" si="18869">(AH1882*AP1879+AI1882*AO1879+AJ1882*AP1882+AK1882*AO1882)</f>
        <v>0</v>
      </c>
      <c r="AV1882" s="8"/>
      <c r="AW1882" s="21">
        <v>0</v>
      </c>
      <c r="AX1882" s="24">
        <f t="shared" ref="AX1882" si="18870">(TAN($AY$8*$B1879))/$AX$8</f>
        <v>2.4165491210311938</v>
      </c>
      <c r="AY1882" s="22">
        <v>1</v>
      </c>
      <c r="AZ1882" s="23">
        <v>0</v>
      </c>
      <c r="BB1882" s="21">
        <f t="shared" ref="BB1882" si="18871">AR1882*AW1879+AT1882*AW1882-AS1882*AX1879-AU1882*AX1882</f>
        <v>0</v>
      </c>
      <c r="BC1882" s="24">
        <f t="shared" ref="BC1882" si="18872">(AR1882*AX1879+AS1882*AW1879+AT1882*AX1882+AU1882*AW1882)</f>
        <v>-2.7248525213303258</v>
      </c>
      <c r="BD1882" s="22">
        <f t="shared" ref="BD1882" si="18873">AR1882*AY1879+AT1882*AY1882-AS1882*AZ1879-AU1882*AZ1882</f>
        <v>-0.52207575591209809</v>
      </c>
      <c r="BE1882" s="23">
        <f t="shared" ref="BE1882" si="18874">(AR1882*AZ1879+AS1882*AY1879+AT1882*AZ1882+AU1882*AY1882)</f>
        <v>0</v>
      </c>
      <c r="BF1882" s="8"/>
      <c r="BG1882" s="15">
        <v>0</v>
      </c>
      <c r="BH1882" s="85">
        <f t="shared" ref="BH1882" si="18875">(1/$BH$8)*SIN($B1879*$BI$8)</f>
        <v>0.32737041912324605</v>
      </c>
      <c r="BI1882" s="25">
        <f t="shared" ref="BI1882" si="18876">COS($BI$8*$B1879)</f>
        <v>-0.18830156172382609</v>
      </c>
      <c r="BJ1882" s="37">
        <v>0</v>
      </c>
      <c r="BL1882" s="21">
        <f t="shared" ref="BL1882" si="18877">BB1882*BG1879+BD1882*BG1882-BC1882*BH1879-BE1882*BH1882</f>
        <v>0</v>
      </c>
      <c r="BM1882" s="24">
        <f t="shared" ref="BM1882" si="18878">(BB1882*BH1879+BC1882*BG1879+BD1882*BH1882+BE1882*BG1882)</f>
        <v>0.34218182620657644</v>
      </c>
      <c r="BN1882" s="22">
        <f t="shared" ref="BN1882" si="18879">BB1882*BI1879+BD1882*BI1882-BC1882*BJ1879-BE1882*BJ1882</f>
        <v>8.1266326877888773</v>
      </c>
      <c r="BO1882" s="23">
        <f t="shared" ref="BO1882" si="18880">(BB1882*BJ1879+BC1882*BI1879+BD1882*BJ1882+BE1882*BI1882)</f>
        <v>0</v>
      </c>
      <c r="BQ1882" s="38">
        <f t="shared" ref="BQ1882" si="18881">(180/PI())*ATAN(-1*(($BL$8*BM1879+BO1879+$BL$8*BM1882+BO1882)/($BL$8*BL1879+BN1879+$BL$8*BL1882+BN1882)))</f>
        <v>85.105051767256356</v>
      </c>
      <c r="BS1882" s="67">
        <f t="shared" ref="BS1882" si="18882">20*LOG(((($BL$8*BL1879+BN1879-$BL$8*BL1882-BN1882)^2+($BL$8*BM1879+BO1879-$BL$8*BM1882-BO1882)^2)/(($BL$8*BL1879+BN1879+$BL$8*BL1882+BN1882)^2+($BL$8*BM1879+BO1879+$BL$8*BM1882+BO1882)^2))^0.5)</f>
        <v>-4.7861382535158701E-4</v>
      </c>
      <c r="BT1882" s="65"/>
      <c r="BU1882" s="28"/>
      <c r="BV1882" s="28"/>
      <c r="BW1882" s="28"/>
      <c r="BX1882" s="28"/>
    </row>
    <row r="1883" spans="2:76" ht="18.649999999999999" customHeight="1">
      <c r="BS1883" s="32"/>
    </row>
    <row r="1884" spans="2:76" ht="18.649999999999999" customHeight="1" thickBot="1">
      <c r="D1884" s="8"/>
      <c r="E1884" s="8" t="s">
        <v>93</v>
      </c>
      <c r="F1884" s="8"/>
      <c r="G1884" s="8"/>
      <c r="H1884" s="8"/>
      <c r="I1884" s="8"/>
      <c r="J1884" s="8" t="s">
        <v>94</v>
      </c>
      <c r="K1884" s="8"/>
      <c r="L1884" s="8"/>
      <c r="M1884" s="8"/>
      <c r="N1884" s="8"/>
      <c r="O1884" s="8" t="s">
        <v>95</v>
      </c>
      <c r="P1884" s="8"/>
      <c r="Q1884" s="8"/>
      <c r="R1884" s="8"/>
      <c r="S1884" s="8"/>
      <c r="T1884" s="8" t="s">
        <v>96</v>
      </c>
      <c r="U1884" s="8"/>
      <c r="V1884" s="8"/>
      <c r="W1884" s="8"/>
      <c r="X1884" s="8"/>
      <c r="Y1884" s="8" t="s">
        <v>97</v>
      </c>
      <c r="Z1884" s="8"/>
      <c r="AA1884" s="8"/>
      <c r="AB1884" s="8"/>
      <c r="AC1884" s="8"/>
      <c r="AD1884" s="8" t="s">
        <v>98</v>
      </c>
      <c r="AE1884" s="8"/>
      <c r="AF1884" s="8"/>
      <c r="AG1884" s="8"/>
      <c r="AH1884" s="8"/>
      <c r="AI1884" s="8" t="s">
        <v>99</v>
      </c>
      <c r="AJ1884" s="8"/>
      <c r="AK1884" s="8"/>
      <c r="AL1884" s="8"/>
      <c r="AM1884" s="8"/>
      <c r="AN1884" s="8" t="s">
        <v>96</v>
      </c>
      <c r="AO1884" s="8"/>
      <c r="AP1884" s="8"/>
      <c r="AQ1884" s="8"/>
      <c r="AR1884" s="8"/>
      <c r="AS1884" s="8" t="s">
        <v>100</v>
      </c>
      <c r="AT1884" s="8"/>
      <c r="AU1884" s="8"/>
      <c r="AV1884" s="8"/>
      <c r="AW1884" s="8"/>
      <c r="AX1884" s="8" t="s">
        <v>94</v>
      </c>
      <c r="AY1884" s="8"/>
      <c r="AZ1884" s="8"/>
      <c r="BA1884" s="8"/>
      <c r="BB1884" s="8"/>
      <c r="BC1884" s="8" t="s">
        <v>101</v>
      </c>
      <c r="BD1884" s="8"/>
      <c r="BE1884" s="8"/>
      <c r="BF1884" s="8"/>
      <c r="BG1884" s="8"/>
      <c r="BH1884" s="8" t="s">
        <v>96</v>
      </c>
      <c r="BI1884" s="8"/>
      <c r="BJ1884" s="8"/>
      <c r="BK1884" s="8"/>
      <c r="BL1884" s="8"/>
      <c r="BM1884" s="8" t="s">
        <v>102</v>
      </c>
      <c r="BN1884" s="8"/>
      <c r="BO1884" s="8"/>
      <c r="BP1884" s="8"/>
    </row>
    <row r="1885" spans="2:76" ht="18.649999999999999" customHeight="1" thickBot="1">
      <c r="B1885" s="16"/>
      <c r="D1885" s="250" t="s">
        <v>22</v>
      </c>
      <c r="E1885" s="251"/>
      <c r="F1885" s="252" t="s">
        <v>23</v>
      </c>
      <c r="G1885" s="253"/>
      <c r="H1885" s="123"/>
      <c r="I1885" s="242" t="s">
        <v>1</v>
      </c>
      <c r="J1885" s="243"/>
      <c r="K1885" s="244" t="s">
        <v>2</v>
      </c>
      <c r="L1885" s="245"/>
      <c r="M1885" s="123"/>
      <c r="N1885" s="242" t="s">
        <v>43</v>
      </c>
      <c r="O1885" s="243"/>
      <c r="P1885" s="244" t="s">
        <v>44</v>
      </c>
      <c r="Q1885" s="245"/>
      <c r="R1885" s="123"/>
      <c r="S1885" s="242" t="s">
        <v>32</v>
      </c>
      <c r="T1885" s="243"/>
      <c r="U1885" s="244" t="s">
        <v>33</v>
      </c>
      <c r="V1885" s="245"/>
      <c r="W1885" s="123"/>
      <c r="X1885" s="242" t="s">
        <v>45</v>
      </c>
      <c r="Y1885" s="243"/>
      <c r="Z1885" s="244" t="s">
        <v>46</v>
      </c>
      <c r="AA1885" s="245"/>
      <c r="AB1885" s="127"/>
      <c r="AC1885" s="242" t="s">
        <v>62</v>
      </c>
      <c r="AD1885" s="243"/>
      <c r="AE1885" s="244" t="s">
        <v>3</v>
      </c>
      <c r="AF1885" s="245"/>
      <c r="AG1885" s="123"/>
      <c r="AH1885" s="242" t="s">
        <v>76</v>
      </c>
      <c r="AI1885" s="243"/>
      <c r="AJ1885" s="244" t="s">
        <v>77</v>
      </c>
      <c r="AK1885" s="245"/>
      <c r="AL1885" s="127"/>
      <c r="AM1885" s="242" t="s">
        <v>64</v>
      </c>
      <c r="AN1885" s="243"/>
      <c r="AO1885" s="244" t="s">
        <v>65</v>
      </c>
      <c r="AP1885" s="245"/>
      <c r="AQ1885" s="123"/>
      <c r="AR1885" s="242" t="s">
        <v>80</v>
      </c>
      <c r="AS1885" s="243"/>
      <c r="AT1885" s="244" t="s">
        <v>81</v>
      </c>
      <c r="AU1885" s="245"/>
      <c r="AV1885" s="127"/>
      <c r="AW1885" s="242" t="s">
        <v>68</v>
      </c>
      <c r="AX1885" s="243"/>
      <c r="AY1885" s="244" t="s">
        <v>69</v>
      </c>
      <c r="AZ1885" s="245"/>
      <c r="BA1885" s="123"/>
      <c r="BB1885" s="246" t="s">
        <v>84</v>
      </c>
      <c r="BC1885" s="247"/>
      <c r="BD1885" s="248" t="s">
        <v>85</v>
      </c>
      <c r="BE1885" s="249"/>
      <c r="BF1885" s="127"/>
      <c r="BG1885" s="242" t="s">
        <v>72</v>
      </c>
      <c r="BH1885" s="243"/>
      <c r="BI1885" s="244" t="s">
        <v>73</v>
      </c>
      <c r="BJ1885" s="245"/>
      <c r="BK1885" s="123"/>
      <c r="BL1885" s="242" t="s">
        <v>88</v>
      </c>
      <c r="BM1885" s="243"/>
      <c r="BN1885" s="244" t="s">
        <v>89</v>
      </c>
      <c r="BO1885" s="245"/>
      <c r="BP1885" s="123"/>
      <c r="BQ1885" s="19" t="s">
        <v>165</v>
      </c>
      <c r="BS1885" s="63" t="s">
        <v>120</v>
      </c>
      <c r="BT1885" s="4"/>
      <c r="BU1885" s="28"/>
      <c r="BV1885" s="28"/>
      <c r="BW1885" s="28"/>
      <c r="BX1885" s="28"/>
    </row>
    <row r="1886" spans="2:76" ht="18.649999999999999" customHeight="1" thickTop="1" thickBot="1">
      <c r="B1886" s="39">
        <v>5.32</v>
      </c>
      <c r="D1886" s="25">
        <f t="shared" ref="D1886" si="18883">COS($F$8*$B1886)</f>
        <v>-0.19476489844678838</v>
      </c>
      <c r="E1886" s="26">
        <v>0</v>
      </c>
      <c r="F1886" s="10">
        <v>0</v>
      </c>
      <c r="G1886" s="85">
        <f t="shared" ref="G1886" si="18884">$E$8*SIN($B1886*$F$8)</f>
        <v>2.9425498651674724</v>
      </c>
      <c r="I1886" s="21">
        <v>1</v>
      </c>
      <c r="J1886" s="24">
        <v>0</v>
      </c>
      <c r="K1886" s="22">
        <v>0</v>
      </c>
      <c r="L1886" s="23">
        <v>0</v>
      </c>
      <c r="N1886" s="21">
        <f t="shared" ref="N1886" si="18885">D1886*I1886+F1886*I1889-E1886*J1886-G1886*J1889</f>
        <v>-7.5685650078842244</v>
      </c>
      <c r="O1886" s="24">
        <f t="shared" ref="O1886" si="18886">(D1886*J1886+E1886*I1886+F1886*J1889+G1886*I1889)</f>
        <v>0</v>
      </c>
      <c r="P1886" s="22">
        <f t="shared" ref="P1886" si="18887">D1886*K1886+F1886*K1889-E1886*L1886-G1886*L1889</f>
        <v>0</v>
      </c>
      <c r="Q1886" s="23">
        <f t="shared" ref="Q1886" si="18888">(D1886*L1886+E1886*K1886+F1886*L1889+G1886*K1889)</f>
        <v>2.9425498651674724</v>
      </c>
      <c r="S1886" s="25">
        <f t="shared" ref="S1886" si="18889">COS($U$8*$B1886)</f>
        <v>-0.99830415016322183</v>
      </c>
      <c r="T1886" s="26">
        <v>0</v>
      </c>
      <c r="U1886" s="10">
        <v>0</v>
      </c>
      <c r="V1886" s="85">
        <f t="shared" ref="V1886" si="18890">$T$8*SIN($B1886*$U$8)</f>
        <v>0.17464081396393899</v>
      </c>
      <c r="X1886" s="21">
        <f t="shared" ref="X1886" si="18891">N1886*S1886+P1886*S1889-O1886*T1886-Q1886*T1889</f>
        <v>7.4986310466418109</v>
      </c>
      <c r="Y1886" s="24">
        <f t="shared" ref="Y1886" si="18892">(N1886*T1886+O1886*S1886+P1886*T1889+Q1886*S1889)</f>
        <v>0</v>
      </c>
      <c r="Z1886" s="22">
        <f t="shared" ref="Z1886" si="18893">N1886*U1886+P1886*U1889-O1886*V1886-Q1886*V1889</f>
        <v>0</v>
      </c>
      <c r="AA1886" s="23">
        <f t="shared" ref="AA1886" si="18894">(N1886*V1886+O1886*U1886+P1886*V1889+Q1886*U1889)</f>
        <v>-4.2593400959748031</v>
      </c>
      <c r="AB1886" s="8"/>
      <c r="AC1886" s="21">
        <v>1</v>
      </c>
      <c r="AD1886" s="24">
        <v>0</v>
      </c>
      <c r="AE1886" s="22">
        <v>0</v>
      </c>
      <c r="AF1886" s="23">
        <v>0</v>
      </c>
      <c r="AH1886" s="21">
        <f t="shared" ref="AH1886" si="18895">X1886*AC1886+Z1886*AC1889-Y1886*AD1886-AA1886*AD1889</f>
        <v>36.557498793521134</v>
      </c>
      <c r="AI1886" s="24">
        <f t="shared" ref="AI1886" si="18896">(X1886*AD1886+Y1886*AC1886+Z1886*AD1889+AA1886*AC1889)</f>
        <v>0</v>
      </c>
      <c r="AJ1886" s="22">
        <f t="shared" ref="AJ1886" si="18897">X1886*AE1886+Z1886*AE1889-Y1886*AF1886-AA1886*AF1889</f>
        <v>0</v>
      </c>
      <c r="AK1886" s="23">
        <f t="shared" ref="AK1886" si="18898">(X1886*AF1886+Y1886*AE1886+Z1886*AF1889+AA1886*AE1889)</f>
        <v>-4.2593400959748031</v>
      </c>
      <c r="AL1886" s="8"/>
      <c r="AM1886" s="25">
        <f t="shared" ref="AM1886" si="18899">COS($AO$8*$B1886)</f>
        <v>-0.99830415016322183</v>
      </c>
      <c r="AN1886" s="26">
        <v>0</v>
      </c>
      <c r="AO1886" s="10">
        <v>0</v>
      </c>
      <c r="AP1886" s="85">
        <f t="shared" ref="AP1886" si="18900">$AN$8*SIN($B1886*$AO$8)</f>
        <v>0.17464081396393899</v>
      </c>
      <c r="AR1886" s="21">
        <f t="shared" ref="AR1886" si="18901">AH1886*AM1886+AJ1886*AM1889-AI1886*AN1886-AK1886*AN1889</f>
        <v>-36.412852251680206</v>
      </c>
      <c r="AS1886" s="24">
        <f t="shared" ref="AS1886" si="18902">(AH1886*AN1886+AI1886*AM1886+AJ1886*AN1889+AK1886*AM1889)</f>
        <v>0</v>
      </c>
      <c r="AT1886" s="22">
        <f t="shared" ref="AT1886" si="18903">AH1886*AO1886+AJ1886*AO1889-AI1886*AP1886-AK1886*AP1889</f>
        <v>0</v>
      </c>
      <c r="AU1886" s="23">
        <f t="shared" ref="AU1886" si="18904">(AH1886*AP1886+AI1886*AO1886+AJ1886*AP1889+AK1886*AO1889)</f>
        <v>10.636548240554511</v>
      </c>
      <c r="AV1886" s="8"/>
      <c r="AW1886" s="21">
        <v>1</v>
      </c>
      <c r="AX1886" s="24">
        <v>0</v>
      </c>
      <c r="AY1886" s="22">
        <v>0</v>
      </c>
      <c r="AZ1886" s="23">
        <v>0</v>
      </c>
      <c r="BB1886" s="21">
        <f t="shared" ref="BB1886" si="18905">AR1886*AW1886+AT1886*AW1889-AS1886*AX1886-AU1886*AX1889</f>
        <v>-63.067211285209638</v>
      </c>
      <c r="BC1886" s="24">
        <f t="shared" ref="BC1886" si="18906">(AR1886*AX1886+AS1886*AW1886+AT1886*AX1889+AU1886*AW1889)</f>
        <v>0</v>
      </c>
      <c r="BD1886" s="22">
        <f t="shared" ref="BD1886" si="18907">AR1886*AY1886+AT1886*AY1889-AS1886*AZ1886-AU1886*AZ1889</f>
        <v>0</v>
      </c>
      <c r="BE1886" s="23">
        <f t="shared" ref="BE1886" si="18908">(AR1886*AZ1886+AS1886*AY1886+AT1886*AZ1889+AU1886*AY1889)</f>
        <v>10.636548240554511</v>
      </c>
      <c r="BF1886" s="8"/>
      <c r="BG1886" s="25">
        <f t="shared" ref="BG1886" si="18909">COS($BI$8*$B1886)</f>
        <v>-0.19482090890361722</v>
      </c>
      <c r="BH1886" s="26">
        <v>0</v>
      </c>
      <c r="BI1886" s="10">
        <v>0</v>
      </c>
      <c r="BJ1886" s="85">
        <f t="shared" ref="BJ1886" si="18910">$BH$8*SIN($B1886*$BI$8)</f>
        <v>2.9425164946157425</v>
      </c>
      <c r="BL1886" s="21">
        <f t="shared" ref="BL1886" si="18911">BB1886*BG1886+BD1886*BG1889-BC1886*BH1886-BE1886*BH1889</f>
        <v>8.8092315753112622</v>
      </c>
      <c r="BM1886" s="24">
        <f t="shared" ref="BM1886" si="18912">(BB1886*BH1886+BC1886*BG1886+BD1886*BH1889+BE1886*BG1889)</f>
        <v>0</v>
      </c>
      <c r="BN1886" s="22">
        <f t="shared" ref="BN1886" si="18913">BB1886*BI1886+BD1886*BI1889-BC1886*BJ1886-BE1886*BJ1889</f>
        <v>0</v>
      </c>
      <c r="BO1886" s="23">
        <f t="shared" ref="BO1886" si="18914">(BB1886*BJ1886+BC1886*BI1886+BD1886*BJ1889+BE1886*BI1889)</f>
        <v>-187.64853147196746</v>
      </c>
      <c r="BQ1886" s="27">
        <f t="shared" ref="BQ1886" si="18915">20*LOG((2*$BL$8)/(($BL$8*BL1886+BN1886+$BL$8*BL1889+BN1889)^2+($BL$8*BM1886+BO1886+$BL$8*BM1889+BO1889)^2)^0.5)</f>
        <v>-39.465662135977276</v>
      </c>
      <c r="BS1886" s="64">
        <f t="shared" ref="BS1886" si="18916">((BL1886^2+BM1886^2)/(BL1889^2+BM1889^2))^0.5</f>
        <v>21.588468173159548</v>
      </c>
      <c r="BT1886" s="4"/>
      <c r="BU1886" s="28"/>
      <c r="BV1886" s="28"/>
      <c r="BW1886" s="28"/>
      <c r="BX1886" s="28"/>
    </row>
    <row r="1887" spans="2:76" ht="18.649999999999999" customHeight="1" thickBot="1">
      <c r="D1887" s="25"/>
      <c r="E1887" s="10"/>
      <c r="F1887" s="10"/>
      <c r="G1887" s="31"/>
      <c r="I1887" s="29"/>
      <c r="L1887" s="30"/>
      <c r="N1887" s="29"/>
      <c r="Q1887" s="30"/>
      <c r="S1887" s="29"/>
      <c r="V1887" s="30"/>
      <c r="X1887" s="29"/>
      <c r="AA1887" s="30"/>
      <c r="AC1887" s="29"/>
      <c r="AF1887" s="30"/>
      <c r="AH1887" s="29"/>
      <c r="AK1887" s="30"/>
      <c r="AM1887" s="29"/>
      <c r="AP1887" s="30"/>
      <c r="AR1887" s="29"/>
      <c r="AU1887" s="30"/>
      <c r="AW1887" s="29"/>
      <c r="AZ1887" s="30"/>
      <c r="BB1887" s="29"/>
      <c r="BE1887" s="30"/>
      <c r="BG1887" s="29"/>
      <c r="BJ1887" s="30"/>
      <c r="BL1887" s="29"/>
      <c r="BO1887" s="30"/>
      <c r="BS1887" s="65"/>
      <c r="BT1887" s="65"/>
      <c r="BU1887" s="28"/>
      <c r="BV1887" s="28"/>
      <c r="BW1887" s="28"/>
      <c r="BX1887" s="28"/>
    </row>
    <row r="1888" spans="2:76" ht="18.649999999999999" customHeight="1" thickBot="1">
      <c r="D1888" s="254" t="s">
        <v>24</v>
      </c>
      <c r="E1888" s="255"/>
      <c r="F1888" s="256" t="s">
        <v>25</v>
      </c>
      <c r="G1888" s="257"/>
      <c r="H1888" s="123"/>
      <c r="I1888" s="242" t="s">
        <v>4</v>
      </c>
      <c r="J1888" s="243"/>
      <c r="K1888" s="244" t="s">
        <v>5</v>
      </c>
      <c r="L1888" s="245"/>
      <c r="M1888" s="123"/>
      <c r="N1888" s="242" t="s">
        <v>6</v>
      </c>
      <c r="O1888" s="243"/>
      <c r="P1888" s="244" t="s">
        <v>7</v>
      </c>
      <c r="Q1888" s="245"/>
      <c r="R1888" s="123"/>
      <c r="S1888" s="242" t="s">
        <v>34</v>
      </c>
      <c r="T1888" s="243"/>
      <c r="U1888" s="244" t="s">
        <v>35</v>
      </c>
      <c r="V1888" s="245"/>
      <c r="W1888" s="123"/>
      <c r="X1888" s="242" t="s">
        <v>47</v>
      </c>
      <c r="Y1888" s="243"/>
      <c r="Z1888" s="244" t="s">
        <v>48</v>
      </c>
      <c r="AA1888" s="245"/>
      <c r="AB1888" s="127"/>
      <c r="AC1888" s="242" t="s">
        <v>63</v>
      </c>
      <c r="AD1888" s="243"/>
      <c r="AE1888" s="244" t="s">
        <v>8</v>
      </c>
      <c r="AF1888" s="245"/>
      <c r="AG1888" s="123"/>
      <c r="AH1888" s="242" t="s">
        <v>78</v>
      </c>
      <c r="AI1888" s="243"/>
      <c r="AJ1888" s="244" t="s">
        <v>79</v>
      </c>
      <c r="AK1888" s="245"/>
      <c r="AL1888" s="127"/>
      <c r="AM1888" s="242" t="s">
        <v>67</v>
      </c>
      <c r="AN1888" s="243"/>
      <c r="AO1888" s="244" t="s">
        <v>66</v>
      </c>
      <c r="AP1888" s="245"/>
      <c r="AQ1888" s="123"/>
      <c r="AR1888" s="242" t="s">
        <v>83</v>
      </c>
      <c r="AS1888" s="243"/>
      <c r="AT1888" s="244" t="s">
        <v>82</v>
      </c>
      <c r="AU1888" s="245"/>
      <c r="AV1888" s="127"/>
      <c r="AW1888" s="242" t="s">
        <v>71</v>
      </c>
      <c r="AX1888" s="243"/>
      <c r="AY1888" s="244" t="s">
        <v>70</v>
      </c>
      <c r="AZ1888" s="245"/>
      <c r="BA1888" s="123"/>
      <c r="BB1888" s="124" t="s">
        <v>87</v>
      </c>
      <c r="BC1888" s="125"/>
      <c r="BD1888" s="122" t="s">
        <v>86</v>
      </c>
      <c r="BE1888" s="126"/>
      <c r="BF1888" s="127"/>
      <c r="BG1888" s="242" t="s">
        <v>74</v>
      </c>
      <c r="BH1888" s="243"/>
      <c r="BI1888" s="244" t="s">
        <v>75</v>
      </c>
      <c r="BJ1888" s="245"/>
      <c r="BK1888" s="123"/>
      <c r="BL1888" s="242" t="s">
        <v>91</v>
      </c>
      <c r="BM1888" s="243"/>
      <c r="BN1888" s="244" t="s">
        <v>90</v>
      </c>
      <c r="BO1888" s="245"/>
      <c r="BP1888" s="123"/>
      <c r="BQ1888" s="35" t="s">
        <v>166</v>
      </c>
      <c r="BS1888" s="66" t="s">
        <v>121</v>
      </c>
      <c r="BT1888" s="65"/>
      <c r="BU1888" s="28"/>
      <c r="BV1888" s="28"/>
      <c r="BW1888" s="28"/>
      <c r="BX1888" s="28"/>
    </row>
    <row r="1889" spans="2:76" ht="18.649999999999999" customHeight="1" thickTop="1" thickBot="1">
      <c r="D1889" s="15">
        <v>0</v>
      </c>
      <c r="E1889" s="145">
        <f t="shared" ref="E1889" si="18917">(1/$E$8)*SIN($B1886*$F$8)</f>
        <v>0.32694998501860806</v>
      </c>
      <c r="F1889" s="15">
        <f t="shared" ref="F1889" si="18918">COS($F$8*$B1886)</f>
        <v>-0.19476489844678838</v>
      </c>
      <c r="G1889" s="37">
        <v>0</v>
      </c>
      <c r="I1889" s="21">
        <v>0</v>
      </c>
      <c r="J1889" s="24">
        <f t="shared" ref="J1889" si="18919">(TAN($K$8*$B1886))/$J$8</f>
        <v>2.5059218865668274</v>
      </c>
      <c r="K1889" s="22">
        <v>1</v>
      </c>
      <c r="L1889" s="23">
        <v>0</v>
      </c>
      <c r="N1889" s="21">
        <f t="shared" ref="N1889" si="18920">D1889*I1886+F1889*I1889-E1889*J1886-G1889*J1889</f>
        <v>0</v>
      </c>
      <c r="O1889" s="24">
        <f t="shared" ref="O1889" si="18921">(D1889*J1886+E1889*I1886+F1889*J1889+G1889*I1889)</f>
        <v>-0.1611156367341644</v>
      </c>
      <c r="P1889" s="22">
        <f t="shared" ref="P1889" si="18922">D1889*K1886+F1889*K1889-E1889*L1886-G1889*L1889</f>
        <v>-0.19476489844678838</v>
      </c>
      <c r="Q1889" s="23">
        <f t="shared" ref="Q1889" si="18923">(D1889*L1886+E1889*K1886+F1889*L1889+G1889*K1889)</f>
        <v>0</v>
      </c>
      <c r="S1889" s="15">
        <v>0</v>
      </c>
      <c r="T1889" s="145">
        <f t="shared" ref="T1889" si="18924">(1/$T$8)*SIN($B1886*$U$8)</f>
        <v>1.9404534884882106E-2</v>
      </c>
      <c r="U1889" s="15">
        <f t="shared" ref="U1889" si="18925">COS($U$8*$B1886)</f>
        <v>-0.99830415016322183</v>
      </c>
      <c r="V1889" s="37">
        <v>0</v>
      </c>
      <c r="X1889" s="21">
        <f t="shared" ref="X1889" si="18926">N1889*S1886+P1889*S1889-O1889*T1886-Q1889*T1889</f>
        <v>0</v>
      </c>
      <c r="Y1889" s="24">
        <f t="shared" ref="Y1889" si="18927">(N1889*T1886+O1889*S1886+P1889*T1889+Q1889*S1889)</f>
        <v>0.15706308654164511</v>
      </c>
      <c r="Z1889" s="22">
        <f t="shared" ref="Z1889" si="18928">N1889*U1886+P1889*U1889-O1889*V1886-Q1889*V1889</f>
        <v>0.22257197236712006</v>
      </c>
      <c r="AA1889" s="23">
        <f t="shared" ref="AA1889" si="18929">(N1889*V1886+O1889*U1886+P1889*V1889+Q1889*U1889)</f>
        <v>0</v>
      </c>
      <c r="AB1889" s="8"/>
      <c r="AC1889" s="21">
        <v>0</v>
      </c>
      <c r="AD1889" s="24">
        <f t="shared" ref="AD1889" si="18930">(TAN($AE$8*$B1886))/$AD$8</f>
        <v>6.8223872928909284</v>
      </c>
      <c r="AE1889" s="22">
        <v>1</v>
      </c>
      <c r="AF1889" s="23">
        <v>0</v>
      </c>
      <c r="AH1889" s="21">
        <f t="shared" ref="AH1889" si="18931">X1889*AC1886+Z1889*AC1889-Y1889*AD1886-AA1889*AD1889</f>
        <v>0</v>
      </c>
      <c r="AI1889" s="24">
        <f t="shared" ref="AI1889" si="18932">(X1889*AD1886+Y1889*AC1886+Z1889*AD1889+AA1889*AC1889)</f>
        <v>1.6755352825727559</v>
      </c>
      <c r="AJ1889" s="22">
        <f t="shared" ref="AJ1889" si="18933">X1889*AE1886+Z1889*AE1889-Y1889*AF1886-AA1889*AF1889</f>
        <v>0.22257197236712006</v>
      </c>
      <c r="AK1889" s="23">
        <f t="shared" ref="AK1889" si="18934">(X1889*AF1886+Y1889*AE1886+Z1889*AF1889+AA1889*AE1889)</f>
        <v>0</v>
      </c>
      <c r="AL1889" s="8"/>
      <c r="AM1889" s="15">
        <v>0</v>
      </c>
      <c r="AN1889" s="85">
        <f t="shared" ref="AN1889" si="18935">(1/$AN$8)*SIN($B1886*$AO$8)</f>
        <v>1.9404534884882106E-2</v>
      </c>
      <c r="AO1889" s="25">
        <f t="shared" ref="AO1889" si="18936">COS($AO$8*$B1886)</f>
        <v>-0.99830415016322183</v>
      </c>
      <c r="AP1889" s="37">
        <v>0</v>
      </c>
      <c r="AR1889" s="21">
        <f t="shared" ref="AR1889" si="18937">AH1889*AM1886+AJ1889*AM1889-AI1889*AN1886-AK1889*AN1889</f>
        <v>0</v>
      </c>
      <c r="AS1889" s="24">
        <f t="shared" ref="AS1889" si="18938">(AH1889*AN1886+AI1889*AM1886+AJ1889*AN1889+AK1889*AM1889)</f>
        <v>-1.668374920735094</v>
      </c>
      <c r="AT1889" s="22">
        <f t="shared" ref="AT1889" si="18939">AH1889*AO1886+AJ1889*AO1889-AI1889*AP1886-AK1889*AP1889</f>
        <v>-0.51481136929791449</v>
      </c>
      <c r="AU1889" s="23">
        <f t="shared" ref="AU1889" si="18940">(AH1889*AP1886+AI1889*AO1886+AJ1889*AP1889+AK1889*AO1889)</f>
        <v>0</v>
      </c>
      <c r="AV1889" s="8"/>
      <c r="AW1889" s="21">
        <v>0</v>
      </c>
      <c r="AX1889" s="24">
        <f t="shared" ref="AX1889" si="18941">(TAN($AY$8*$B1886))/$AX$8</f>
        <v>2.5059218865668274</v>
      </c>
      <c r="AY1889" s="22">
        <v>1</v>
      </c>
      <c r="AZ1889" s="23">
        <v>0</v>
      </c>
      <c r="BB1889" s="21">
        <f t="shared" ref="BB1889" si="18942">AR1889*AW1886+AT1889*AW1889-AS1889*AX1886-AU1889*AX1889</f>
        <v>0</v>
      </c>
      <c r="BC1889" s="24">
        <f t="shared" ref="BC1889" si="18943">(AR1889*AX1886+AS1889*AW1886+AT1889*AX1889+AU1889*AW1889)</f>
        <v>-2.9584519985121753</v>
      </c>
      <c r="BD1889" s="22">
        <f t="shared" ref="BD1889" si="18944">AR1889*AY1886+AT1889*AY1889-AS1889*AZ1886-AU1889*AZ1889</f>
        <v>-0.51481136929791449</v>
      </c>
      <c r="BE1889" s="23">
        <f t="shared" ref="BE1889" si="18945">(AR1889*AZ1886+AS1889*AY1886+AT1889*AZ1889+AU1889*AY1889)</f>
        <v>0</v>
      </c>
      <c r="BF1889" s="8"/>
      <c r="BG1889" s="15">
        <v>0</v>
      </c>
      <c r="BH1889" s="85">
        <f t="shared" ref="BH1889" si="18946">(1/$BH$8)*SIN($B1886*$BI$8)</f>
        <v>0.3269462771795269</v>
      </c>
      <c r="BI1889" s="25">
        <f t="shared" ref="BI1889" si="18947">COS($BI$8*$B1886)</f>
        <v>-0.19482090890361722</v>
      </c>
      <c r="BJ1889" s="37">
        <v>0</v>
      </c>
      <c r="BL1889" s="21">
        <f t="shared" ref="BL1889" si="18948">BB1889*BG1886+BD1889*BG1889-BC1889*BH1886-BE1889*BH1889</f>
        <v>0</v>
      </c>
      <c r="BM1889" s="24">
        <f t="shared" ref="BM1889" si="18949">(BB1889*BH1886+BC1889*BG1886+BD1889*BH1889+BE1889*BG1889)</f>
        <v>0.4080526466562171</v>
      </c>
      <c r="BN1889" s="22">
        <f t="shared" ref="BN1889" si="18950">BB1889*BI1886+BD1889*BI1889-BC1889*BJ1886-BE1889*BJ1889</f>
        <v>8.8055898230315179</v>
      </c>
      <c r="BO1889" s="23">
        <f t="shared" ref="BO1889" si="18951">(BB1889*BJ1886+BC1889*BI1886+BD1889*BJ1889+BE1889*BI1889)</f>
        <v>0</v>
      </c>
      <c r="BQ1889" s="38">
        <f t="shared" ref="BQ1889" si="18952">(180/PI())*ATAN(-1*(($BL$8*BM1886+BO1886+$BL$8*BM1889+BO1889)/($BL$8*BL1886+BN1886+$BL$8*BL1889+BN1889)))</f>
        <v>84.625664042498386</v>
      </c>
      <c r="BS1889" s="67">
        <f t="shared" ref="BS1889" si="18953">20*LOG(((($BL$8*BL1886+BN1886-$BL$8*BL1889-BN1889)^2+($BL$8*BM1886+BO1886-$BL$8*BM1889-BO1889)^2)/(($BL$8*BL1886+BN1886+$BL$8*BL1889+BN1889)^2+($BL$8*BM1886+BO1886+$BL$8*BM1889+BO1889)^2))^0.5)</f>
        <v>-4.9118224140098736E-4</v>
      </c>
      <c r="BT1889" s="65"/>
      <c r="BU1889" s="28"/>
      <c r="BV1889" s="28"/>
      <c r="BW1889" s="28"/>
      <c r="BX1889" s="28"/>
    </row>
    <row r="1890" spans="2:76" ht="18.649999999999999" customHeight="1">
      <c r="BS1890" s="32"/>
    </row>
    <row r="1891" spans="2:76" ht="18.649999999999999" customHeight="1" thickBot="1">
      <c r="D1891" s="8"/>
      <c r="E1891" s="8" t="s">
        <v>93</v>
      </c>
      <c r="F1891" s="8"/>
      <c r="G1891" s="8"/>
      <c r="H1891" s="8"/>
      <c r="I1891" s="8"/>
      <c r="J1891" s="8" t="s">
        <v>94</v>
      </c>
      <c r="K1891" s="8"/>
      <c r="L1891" s="8"/>
      <c r="M1891" s="8"/>
      <c r="N1891" s="8"/>
      <c r="O1891" s="8" t="s">
        <v>95</v>
      </c>
      <c r="P1891" s="8"/>
      <c r="Q1891" s="8"/>
      <c r="R1891" s="8"/>
      <c r="S1891" s="8"/>
      <c r="T1891" s="8" t="s">
        <v>96</v>
      </c>
      <c r="U1891" s="8"/>
      <c r="V1891" s="8"/>
      <c r="W1891" s="8"/>
      <c r="X1891" s="8"/>
      <c r="Y1891" s="8" t="s">
        <v>97</v>
      </c>
      <c r="Z1891" s="8"/>
      <c r="AA1891" s="8"/>
      <c r="AB1891" s="8"/>
      <c r="AC1891" s="8"/>
      <c r="AD1891" s="8" t="s">
        <v>98</v>
      </c>
      <c r="AE1891" s="8"/>
      <c r="AF1891" s="8"/>
      <c r="AG1891" s="8"/>
      <c r="AH1891" s="8"/>
      <c r="AI1891" s="8" t="s">
        <v>99</v>
      </c>
      <c r="AJ1891" s="8"/>
      <c r="AK1891" s="8"/>
      <c r="AL1891" s="8"/>
      <c r="AM1891" s="8"/>
      <c r="AN1891" s="8" t="s">
        <v>96</v>
      </c>
      <c r="AO1891" s="8"/>
      <c r="AP1891" s="8"/>
      <c r="AQ1891" s="8"/>
      <c r="AR1891" s="8"/>
      <c r="AS1891" s="8" t="s">
        <v>100</v>
      </c>
      <c r="AT1891" s="8"/>
      <c r="AU1891" s="8"/>
      <c r="AV1891" s="8"/>
      <c r="AW1891" s="8"/>
      <c r="AX1891" s="8" t="s">
        <v>94</v>
      </c>
      <c r="AY1891" s="8"/>
      <c r="AZ1891" s="8"/>
      <c r="BA1891" s="8"/>
      <c r="BB1891" s="8"/>
      <c r="BC1891" s="8" t="s">
        <v>101</v>
      </c>
      <c r="BD1891" s="8"/>
      <c r="BE1891" s="8"/>
      <c r="BF1891" s="8"/>
      <c r="BG1891" s="8"/>
      <c r="BH1891" s="8" t="s">
        <v>96</v>
      </c>
      <c r="BI1891" s="8"/>
      <c r="BJ1891" s="8"/>
      <c r="BK1891" s="8"/>
      <c r="BL1891" s="8"/>
      <c r="BM1891" s="8" t="s">
        <v>102</v>
      </c>
      <c r="BN1891" s="8"/>
      <c r="BO1891" s="8"/>
      <c r="BP1891" s="8"/>
    </row>
    <row r="1892" spans="2:76" ht="18.649999999999999" customHeight="1" thickBot="1">
      <c r="B1892" s="16"/>
      <c r="D1892" s="250" t="s">
        <v>22</v>
      </c>
      <c r="E1892" s="251"/>
      <c r="F1892" s="252" t="s">
        <v>23</v>
      </c>
      <c r="G1892" s="253"/>
      <c r="H1892" s="123"/>
      <c r="I1892" s="242" t="s">
        <v>1</v>
      </c>
      <c r="J1892" s="243"/>
      <c r="K1892" s="244" t="s">
        <v>2</v>
      </c>
      <c r="L1892" s="245"/>
      <c r="M1892" s="123"/>
      <c r="N1892" s="242" t="s">
        <v>43</v>
      </c>
      <c r="O1892" s="243"/>
      <c r="P1892" s="244" t="s">
        <v>44</v>
      </c>
      <c r="Q1892" s="245"/>
      <c r="R1892" s="123"/>
      <c r="S1892" s="242" t="s">
        <v>32</v>
      </c>
      <c r="T1892" s="243"/>
      <c r="U1892" s="244" t="s">
        <v>33</v>
      </c>
      <c r="V1892" s="245"/>
      <c r="W1892" s="123"/>
      <c r="X1892" s="242" t="s">
        <v>45</v>
      </c>
      <c r="Y1892" s="243"/>
      <c r="Z1892" s="244" t="s">
        <v>46</v>
      </c>
      <c r="AA1892" s="245"/>
      <c r="AB1892" s="127"/>
      <c r="AC1892" s="242" t="s">
        <v>62</v>
      </c>
      <c r="AD1892" s="243"/>
      <c r="AE1892" s="244" t="s">
        <v>3</v>
      </c>
      <c r="AF1892" s="245"/>
      <c r="AG1892" s="123"/>
      <c r="AH1892" s="242" t="s">
        <v>76</v>
      </c>
      <c r="AI1892" s="243"/>
      <c r="AJ1892" s="244" t="s">
        <v>77</v>
      </c>
      <c r="AK1892" s="245"/>
      <c r="AL1892" s="127"/>
      <c r="AM1892" s="242" t="s">
        <v>64</v>
      </c>
      <c r="AN1892" s="243"/>
      <c r="AO1892" s="244" t="s">
        <v>65</v>
      </c>
      <c r="AP1892" s="245"/>
      <c r="AQ1892" s="123"/>
      <c r="AR1892" s="242" t="s">
        <v>80</v>
      </c>
      <c r="AS1892" s="243"/>
      <c r="AT1892" s="244" t="s">
        <v>81</v>
      </c>
      <c r="AU1892" s="245"/>
      <c r="AV1892" s="127"/>
      <c r="AW1892" s="242" t="s">
        <v>68</v>
      </c>
      <c r="AX1892" s="243"/>
      <c r="AY1892" s="244" t="s">
        <v>69</v>
      </c>
      <c r="AZ1892" s="245"/>
      <c r="BA1892" s="123"/>
      <c r="BB1892" s="246" t="s">
        <v>84</v>
      </c>
      <c r="BC1892" s="247"/>
      <c r="BD1892" s="248" t="s">
        <v>85</v>
      </c>
      <c r="BE1892" s="249"/>
      <c r="BF1892" s="127"/>
      <c r="BG1892" s="242" t="s">
        <v>72</v>
      </c>
      <c r="BH1892" s="243"/>
      <c r="BI1892" s="244" t="s">
        <v>73</v>
      </c>
      <c r="BJ1892" s="245"/>
      <c r="BK1892" s="123"/>
      <c r="BL1892" s="242" t="s">
        <v>88</v>
      </c>
      <c r="BM1892" s="243"/>
      <c r="BN1892" s="244" t="s">
        <v>89</v>
      </c>
      <c r="BO1892" s="245"/>
      <c r="BP1892" s="123"/>
      <c r="BQ1892" s="19" t="s">
        <v>165</v>
      </c>
      <c r="BS1892" s="63" t="s">
        <v>120</v>
      </c>
      <c r="BT1892" s="4"/>
      <c r="BU1892" s="28"/>
      <c r="BV1892" s="28"/>
      <c r="BW1892" s="28"/>
      <c r="BX1892" s="28"/>
    </row>
    <row r="1893" spans="2:76" ht="18.649999999999999" customHeight="1" thickTop="1" thickBot="1">
      <c r="B1893" s="39">
        <v>5.34</v>
      </c>
      <c r="D1893" s="25">
        <f t="shared" ref="D1893" si="18954">COS($F$8*$B1893)</f>
        <v>-0.20127551477916572</v>
      </c>
      <c r="E1893" s="26">
        <v>0</v>
      </c>
      <c r="F1893" s="10">
        <v>0</v>
      </c>
      <c r="G1893" s="85">
        <f t="shared" ref="G1893" si="18955">$E$8*SIN($B1893*$F$8)</f>
        <v>2.9386040060466527</v>
      </c>
      <c r="I1893" s="21">
        <v>1</v>
      </c>
      <c r="J1893" s="24">
        <v>0</v>
      </c>
      <c r="K1893" s="22">
        <v>0</v>
      </c>
      <c r="L1893" s="23">
        <v>0</v>
      </c>
      <c r="N1893" s="21">
        <f t="shared" ref="N1893" si="18956">D1893*I1893+F1893*I1896-E1893*J1893-G1893*J1896</f>
        <v>-7.8427616523111121</v>
      </c>
      <c r="O1893" s="24">
        <f t="shared" ref="O1893" si="18957">(D1893*J1893+E1893*I1893+F1893*J1896+G1893*I1896)</f>
        <v>0</v>
      </c>
      <c r="P1893" s="22">
        <f t="shared" ref="P1893" si="18958">D1893*K1893+F1893*K1896-E1893*L1893-G1893*L1896</f>
        <v>0</v>
      </c>
      <c r="Q1893" s="23">
        <f t="shared" ref="Q1893" si="18959">(D1893*L1893+E1893*K1893+F1893*L1896+G1893*K1896)</f>
        <v>2.9386040060466527</v>
      </c>
      <c r="S1893" s="25">
        <f t="shared" ref="S1893" si="18960">COS($U$8*$B1893)</f>
        <v>-0.99891185254341797</v>
      </c>
      <c r="T1893" s="26">
        <v>0</v>
      </c>
      <c r="U1893" s="10">
        <v>0</v>
      </c>
      <c r="V1893" s="85">
        <f t="shared" ref="V1893" si="18961">$T$8*SIN($B1893*$U$8)</f>
        <v>0.13991425100571661</v>
      </c>
      <c r="X1893" s="21">
        <f t="shared" ref="X1893" si="18962">N1893*S1893+P1893*S1896-O1893*T1893-Q1893*T1896</f>
        <v>7.7885439513323016</v>
      </c>
      <c r="Y1893" s="24">
        <f t="shared" ref="Y1893" si="18963">(N1893*T1893+O1893*S1893+P1893*T1896+Q1893*S1896)</f>
        <v>0</v>
      </c>
      <c r="Z1893" s="22">
        <f t="shared" ref="Z1893" si="18964">N1893*U1893+P1893*U1896-O1893*V1893-Q1893*V1896</f>
        <v>0</v>
      </c>
      <c r="AA1893" s="23">
        <f t="shared" ref="AA1893" si="18965">(N1893*V1893+O1893*U1893+P1893*V1896+Q1893*U1896)</f>
        <v>-4.0327204939710368</v>
      </c>
      <c r="AB1893" s="8"/>
      <c r="AC1893" s="21">
        <v>1</v>
      </c>
      <c r="AD1893" s="24">
        <v>0</v>
      </c>
      <c r="AE1893" s="22">
        <v>0</v>
      </c>
      <c r="AF1893" s="23">
        <v>0</v>
      </c>
      <c r="AH1893" s="21">
        <f t="shared" ref="AH1893" si="18966">X1893*AC1893+Z1893*AC1896-Y1893*AD1893-AA1893*AD1896</f>
        <v>37.829426569008518</v>
      </c>
      <c r="AI1893" s="24">
        <f t="shared" ref="AI1893" si="18967">(X1893*AD1893+Y1893*AC1893+Z1893*AD1896+AA1893*AC1896)</f>
        <v>0</v>
      </c>
      <c r="AJ1893" s="22">
        <f t="shared" ref="AJ1893" si="18968">X1893*AE1893+Z1893*AE1896-Y1893*AF1893-AA1893*AF1896</f>
        <v>0</v>
      </c>
      <c r="AK1893" s="23">
        <f t="shared" ref="AK1893" si="18969">(X1893*AF1893+Y1893*AE1893+Z1893*AF1896+AA1893*AE1896)</f>
        <v>-4.0327204939710368</v>
      </c>
      <c r="AL1893" s="8"/>
      <c r="AM1893" s="25">
        <f t="shared" ref="AM1893" si="18970">COS($AO$8*$B1893)</f>
        <v>-0.99891185254341797</v>
      </c>
      <c r="AN1893" s="26">
        <v>0</v>
      </c>
      <c r="AO1893" s="10">
        <v>0</v>
      </c>
      <c r="AP1893" s="85">
        <f t="shared" ref="AP1893" si="18971">$AN$8*SIN($B1893*$AO$8)</f>
        <v>0.13991425100571661</v>
      </c>
      <c r="AR1893" s="21">
        <f t="shared" ref="AR1893" si="18972">AH1893*AM1893+AJ1893*AM1896-AI1893*AN1893-AK1893*AN1896</f>
        <v>-37.725569789433564</v>
      </c>
      <c r="AS1893" s="24">
        <f t="shared" ref="AS1893" si="18973">(AH1893*AN1893+AI1893*AM1893+AJ1893*AN1896+AK1893*AM1896)</f>
        <v>0</v>
      </c>
      <c r="AT1893" s="22">
        <f t="shared" ref="AT1893" si="18974">AH1893*AO1893+AJ1893*AO1896-AI1893*AP1893-AK1893*AP1896</f>
        <v>0</v>
      </c>
      <c r="AU1893" s="23">
        <f t="shared" ref="AU1893" si="18975">(AH1893*AP1893+AI1893*AO1893+AJ1893*AP1896+AK1893*AO1896)</f>
        <v>9.3212081838009979</v>
      </c>
      <c r="AV1893" s="8"/>
      <c r="AW1893" s="21">
        <v>1</v>
      </c>
      <c r="AX1893" s="24">
        <v>0</v>
      </c>
      <c r="AY1893" s="22">
        <v>0</v>
      </c>
      <c r="AZ1893" s="23">
        <v>0</v>
      </c>
      <c r="BB1893" s="21">
        <f t="shared" ref="BB1893" si="18976">AR1893*AW1893+AT1893*AW1896-AS1893*AX1893-AU1893*AX1896</f>
        <v>-61.964250120298757</v>
      </c>
      <c r="BC1893" s="24">
        <f t="shared" ref="BC1893" si="18977">(AR1893*AX1893+AS1893*AW1893+AT1893*AX1896+AU1893*AW1896)</f>
        <v>0</v>
      </c>
      <c r="BD1893" s="22">
        <f t="shared" ref="BD1893" si="18978">AR1893*AY1893+AT1893*AY1896-AS1893*AZ1893-AU1893*AZ1896</f>
        <v>0</v>
      </c>
      <c r="BE1893" s="23">
        <f t="shared" ref="BE1893" si="18979">(AR1893*AZ1893+AS1893*AY1893+AT1893*AZ1896+AU1893*AY1896)</f>
        <v>9.3212081838009979</v>
      </c>
      <c r="BF1893" s="8"/>
      <c r="BG1893" s="25">
        <f t="shared" ref="BG1893" si="18980">COS($BI$8*$B1893)</f>
        <v>-0.20133166039882483</v>
      </c>
      <c r="BH1893" s="26">
        <v>0</v>
      </c>
      <c r="BI1893" s="10">
        <v>0</v>
      </c>
      <c r="BJ1893" s="85">
        <f t="shared" ref="BJ1893" si="18981">$BH$8*SIN($B1893*$BI$8)</f>
        <v>2.9385693904839938</v>
      </c>
      <c r="BL1893" s="21">
        <f t="shared" ref="BL1893" si="18982">BB1893*BG1893+BD1893*BG1896-BC1893*BH1893-BE1893*BH1896</f>
        <v>9.4319190230604395</v>
      </c>
      <c r="BM1893" s="24">
        <f t="shared" ref="BM1893" si="18983">(BB1893*BH1893+BC1893*BG1893+BD1893*BH1896+BE1893*BG1896)</f>
        <v>0</v>
      </c>
      <c r="BN1893" s="22">
        <f t="shared" ref="BN1893" si="18984">BB1893*BI1893+BD1893*BI1896-BC1893*BJ1893-BE1893*BJ1896</f>
        <v>0</v>
      </c>
      <c r="BO1893" s="23">
        <f t="shared" ref="BO1893" si="18985">(BB1893*BJ1893+BC1893*BI1893+BD1893*BJ1896+BE1893*BI1896)</f>
        <v>-183.96290302837184</v>
      </c>
      <c r="BQ1893" s="27">
        <f t="shared" ref="BQ1893" si="18986">20*LOG((2*$BL$8)/(($BL$8*BL1893+BN1893+$BL$8*BL1896+BN1896)^2+($BL$8*BM1893+BO1893+$BL$8*BM1896+BO1896)^2)^0.5)</f>
        <v>-39.297053696536246</v>
      </c>
      <c r="BS1893" s="64">
        <f t="shared" ref="BS1893" si="18987">((BL1893^2+BM1893^2)/(BL1896^2+BM1896^2))^0.5</f>
        <v>19.733641104872582</v>
      </c>
      <c r="BT1893" s="4"/>
      <c r="BU1893" s="28"/>
      <c r="BV1893" s="28"/>
      <c r="BW1893" s="28"/>
      <c r="BX1893" s="28"/>
    </row>
    <row r="1894" spans="2:76" ht="18.649999999999999" customHeight="1" thickBot="1">
      <c r="D1894" s="25"/>
      <c r="E1894" s="10"/>
      <c r="F1894" s="10"/>
      <c r="G1894" s="31"/>
      <c r="I1894" s="29"/>
      <c r="L1894" s="30"/>
      <c r="N1894" s="29"/>
      <c r="Q1894" s="30"/>
      <c r="S1894" s="29"/>
      <c r="V1894" s="30"/>
      <c r="X1894" s="29"/>
      <c r="AA1894" s="30"/>
      <c r="AC1894" s="29"/>
      <c r="AF1894" s="30"/>
      <c r="AH1894" s="29"/>
      <c r="AK1894" s="30"/>
      <c r="AM1894" s="29"/>
      <c r="AP1894" s="30"/>
      <c r="AR1894" s="29"/>
      <c r="AU1894" s="30"/>
      <c r="AW1894" s="29"/>
      <c r="AZ1894" s="30"/>
      <c r="BB1894" s="29"/>
      <c r="BE1894" s="30"/>
      <c r="BG1894" s="29"/>
      <c r="BJ1894" s="30"/>
      <c r="BL1894" s="29"/>
      <c r="BO1894" s="30"/>
      <c r="BS1894" s="65"/>
      <c r="BT1894" s="65"/>
      <c r="BU1894" s="28"/>
      <c r="BV1894" s="28"/>
      <c r="BW1894" s="28"/>
      <c r="BX1894" s="28"/>
    </row>
    <row r="1895" spans="2:76" ht="18.649999999999999" customHeight="1" thickBot="1">
      <c r="D1895" s="254" t="s">
        <v>24</v>
      </c>
      <c r="E1895" s="255"/>
      <c r="F1895" s="256" t="s">
        <v>25</v>
      </c>
      <c r="G1895" s="257"/>
      <c r="H1895" s="123"/>
      <c r="I1895" s="242" t="s">
        <v>4</v>
      </c>
      <c r="J1895" s="243"/>
      <c r="K1895" s="244" t="s">
        <v>5</v>
      </c>
      <c r="L1895" s="245"/>
      <c r="M1895" s="123"/>
      <c r="N1895" s="242" t="s">
        <v>6</v>
      </c>
      <c r="O1895" s="243"/>
      <c r="P1895" s="244" t="s">
        <v>7</v>
      </c>
      <c r="Q1895" s="245"/>
      <c r="R1895" s="123"/>
      <c r="S1895" s="242" t="s">
        <v>34</v>
      </c>
      <c r="T1895" s="243"/>
      <c r="U1895" s="244" t="s">
        <v>35</v>
      </c>
      <c r="V1895" s="245"/>
      <c r="W1895" s="123"/>
      <c r="X1895" s="242" t="s">
        <v>47</v>
      </c>
      <c r="Y1895" s="243"/>
      <c r="Z1895" s="244" t="s">
        <v>48</v>
      </c>
      <c r="AA1895" s="245"/>
      <c r="AB1895" s="127"/>
      <c r="AC1895" s="242" t="s">
        <v>63</v>
      </c>
      <c r="AD1895" s="243"/>
      <c r="AE1895" s="244" t="s">
        <v>8</v>
      </c>
      <c r="AF1895" s="245"/>
      <c r="AG1895" s="123"/>
      <c r="AH1895" s="242" t="s">
        <v>78</v>
      </c>
      <c r="AI1895" s="243"/>
      <c r="AJ1895" s="244" t="s">
        <v>79</v>
      </c>
      <c r="AK1895" s="245"/>
      <c r="AL1895" s="127"/>
      <c r="AM1895" s="242" t="s">
        <v>67</v>
      </c>
      <c r="AN1895" s="243"/>
      <c r="AO1895" s="244" t="s">
        <v>66</v>
      </c>
      <c r="AP1895" s="245"/>
      <c r="AQ1895" s="123"/>
      <c r="AR1895" s="242" t="s">
        <v>83</v>
      </c>
      <c r="AS1895" s="243"/>
      <c r="AT1895" s="244" t="s">
        <v>82</v>
      </c>
      <c r="AU1895" s="245"/>
      <c r="AV1895" s="127"/>
      <c r="AW1895" s="242" t="s">
        <v>71</v>
      </c>
      <c r="AX1895" s="243"/>
      <c r="AY1895" s="244" t="s">
        <v>70</v>
      </c>
      <c r="AZ1895" s="245"/>
      <c r="BA1895" s="123"/>
      <c r="BB1895" s="124" t="s">
        <v>87</v>
      </c>
      <c r="BC1895" s="125"/>
      <c r="BD1895" s="122" t="s">
        <v>86</v>
      </c>
      <c r="BE1895" s="126"/>
      <c r="BF1895" s="127"/>
      <c r="BG1895" s="242" t="s">
        <v>74</v>
      </c>
      <c r="BH1895" s="243"/>
      <c r="BI1895" s="244" t="s">
        <v>75</v>
      </c>
      <c r="BJ1895" s="245"/>
      <c r="BK1895" s="123"/>
      <c r="BL1895" s="242" t="s">
        <v>91</v>
      </c>
      <c r="BM1895" s="243"/>
      <c r="BN1895" s="244" t="s">
        <v>90</v>
      </c>
      <c r="BO1895" s="245"/>
      <c r="BP1895" s="123"/>
      <c r="BQ1895" s="35" t="s">
        <v>166</v>
      </c>
      <c r="BS1895" s="66" t="s">
        <v>121</v>
      </c>
      <c r="BT1895" s="65"/>
      <c r="BU1895" s="28"/>
      <c r="BV1895" s="28"/>
      <c r="BW1895" s="28"/>
      <c r="BX1895" s="28"/>
    </row>
    <row r="1896" spans="2:76" ht="18.649999999999999" customHeight="1" thickTop="1" thickBot="1">
      <c r="D1896" s="15">
        <v>0</v>
      </c>
      <c r="E1896" s="145">
        <f t="shared" ref="E1896" si="18988">(1/$E$8)*SIN($B1893*$F$8)</f>
        <v>0.32651155622740585</v>
      </c>
      <c r="F1896" s="15">
        <f t="shared" ref="F1896" si="18989">COS($F$8*$B1893)</f>
        <v>-0.20127551477916572</v>
      </c>
      <c r="G1896" s="37">
        <v>0</v>
      </c>
      <c r="I1896" s="21">
        <v>0</v>
      </c>
      <c r="J1896" s="24">
        <f t="shared" ref="J1896" si="18990">(TAN($K$8*$B1893))/$J$8</f>
        <v>2.6003796774959653</v>
      </c>
      <c r="K1896" s="22">
        <v>1</v>
      </c>
      <c r="L1896" s="23">
        <v>0</v>
      </c>
      <c r="N1896" s="21">
        <f t="shared" ref="N1896" si="18991">D1896*I1893+F1896*I1896-E1896*J1893-G1896*J1896</f>
        <v>0</v>
      </c>
      <c r="O1896" s="24">
        <f t="shared" ref="O1896" si="18992">(D1896*J1893+E1896*I1893+F1896*J1896+G1896*I1896)</f>
        <v>-0.19688120198187548</v>
      </c>
      <c r="P1896" s="22">
        <f t="shared" ref="P1896" si="18993">D1896*K1893+F1896*K1896-E1896*L1893-G1896*L1896</f>
        <v>-0.20127551477916572</v>
      </c>
      <c r="Q1896" s="23">
        <f t="shared" ref="Q1896" si="18994">(D1896*L1893+E1896*K1893+F1896*L1896+G1896*K1896)</f>
        <v>0</v>
      </c>
      <c r="S1896" s="15">
        <v>0</v>
      </c>
      <c r="T1896" s="145">
        <f t="shared" ref="T1896" si="18995">(1/$T$8)*SIN($B1893*$U$8)</f>
        <v>1.5546027889524066E-2</v>
      </c>
      <c r="U1896" s="15">
        <f t="shared" ref="U1896" si="18996">COS($U$8*$B1893)</f>
        <v>-0.99891185254341797</v>
      </c>
      <c r="V1896" s="37">
        <v>0</v>
      </c>
      <c r="X1896" s="21">
        <f t="shared" ref="X1896" si="18997">N1896*S1893+P1896*S1896-O1896*T1893-Q1896*T1896</f>
        <v>0</v>
      </c>
      <c r="Y1896" s="24">
        <f t="shared" ref="Y1896" si="18998">(N1896*T1893+O1896*S1893+P1896*T1896+Q1896*S1896)</f>
        <v>0.19353793143645487</v>
      </c>
      <c r="Z1896" s="22">
        <f t="shared" ref="Z1896" si="18999">N1896*U1893+P1896*U1896-O1896*V1893-Q1896*V1896</f>
        <v>0.22860298325208583</v>
      </c>
      <c r="AA1896" s="23">
        <f t="shared" ref="AA1896" si="19000">(N1896*V1893+O1896*U1893+P1896*V1896+Q1896*U1896)</f>
        <v>0</v>
      </c>
      <c r="AB1896" s="8"/>
      <c r="AC1896" s="21">
        <v>0</v>
      </c>
      <c r="AD1896" s="24">
        <f t="shared" ref="AD1896" si="19001">(TAN($AE$8*$B1893))/$AD$8</f>
        <v>7.4492845865682185</v>
      </c>
      <c r="AE1896" s="22">
        <v>1</v>
      </c>
      <c r="AF1896" s="23">
        <v>0</v>
      </c>
      <c r="AH1896" s="21">
        <f t="shared" ref="AH1896" si="19002">X1896*AC1893+Z1896*AC1896-Y1896*AD1893-AA1896*AD1896</f>
        <v>0</v>
      </c>
      <c r="AI1896" s="24">
        <f t="shared" ref="AI1896" si="19003">(X1896*AD1893+Y1896*AC1893+Z1896*AD1896+AA1896*AC1896)</f>
        <v>1.8964666110197306</v>
      </c>
      <c r="AJ1896" s="22">
        <f t="shared" ref="AJ1896" si="19004">X1896*AE1893+Z1896*AE1896-Y1896*AF1893-AA1896*AF1896</f>
        <v>0.22860298325208583</v>
      </c>
      <c r="AK1896" s="23">
        <f t="shared" ref="AK1896" si="19005">(X1896*AF1893+Y1896*AE1893+Z1896*AF1896+AA1896*AE1896)</f>
        <v>0</v>
      </c>
      <c r="AL1896" s="8"/>
      <c r="AM1896" s="15">
        <v>0</v>
      </c>
      <c r="AN1896" s="85">
        <f t="shared" ref="AN1896" si="19006">(1/$AN$8)*SIN($B1893*$AO$8)</f>
        <v>1.5546027889524066E-2</v>
      </c>
      <c r="AO1896" s="25">
        <f t="shared" ref="AO1896" si="19007">COS($AO$8*$B1893)</f>
        <v>-0.99891185254341797</v>
      </c>
      <c r="AP1896" s="37">
        <v>0</v>
      </c>
      <c r="AR1896" s="21">
        <f t="shared" ref="AR1896" si="19008">AH1896*AM1893+AJ1896*AM1896-AI1896*AN1893-AK1896*AN1896</f>
        <v>0</v>
      </c>
      <c r="AS1896" s="24">
        <f t="shared" ref="AS1896" si="19009">(AH1896*AN1893+AI1896*AM1893+AJ1896*AN1896+AK1896*AM1896)</f>
        <v>-1.8908491073471914</v>
      </c>
      <c r="AT1896" s="22">
        <f t="shared" ref="AT1896" si="19010">AH1896*AO1893+AJ1896*AO1896-AI1896*AP1893-AK1896*AP1896</f>
        <v>-0.49369693493546829</v>
      </c>
      <c r="AU1896" s="23">
        <f t="shared" ref="AU1896" si="19011">(AH1896*AP1893+AI1896*AO1893+AJ1896*AP1896+AK1896*AO1896)</f>
        <v>0</v>
      </c>
      <c r="AV1896" s="8"/>
      <c r="AW1896" s="21">
        <v>0</v>
      </c>
      <c r="AX1896" s="24">
        <f t="shared" ref="AX1896" si="19012">(TAN($AY$8*$B1893))/$AX$8</f>
        <v>2.6003796774959653</v>
      </c>
      <c r="AY1896" s="22">
        <v>1</v>
      </c>
      <c r="AZ1896" s="23">
        <v>0</v>
      </c>
      <c r="BB1896" s="21">
        <f t="shared" ref="BB1896" si="19013">AR1896*AW1893+AT1896*AW1896-AS1896*AX1893-AU1896*AX1896</f>
        <v>0</v>
      </c>
      <c r="BC1896" s="24">
        <f t="shared" ref="BC1896" si="19014">(AR1896*AX1893+AS1896*AW1893+AT1896*AX1896+AU1896*AW1896)</f>
        <v>-3.174648583795431</v>
      </c>
      <c r="BD1896" s="22">
        <f t="shared" ref="BD1896" si="19015">AR1896*AY1893+AT1896*AY1896-AS1896*AZ1893-AU1896*AZ1896</f>
        <v>-0.49369693493546829</v>
      </c>
      <c r="BE1896" s="23">
        <f t="shared" ref="BE1896" si="19016">(AR1896*AZ1893+AS1896*AY1893+AT1896*AZ1896+AU1896*AY1896)</f>
        <v>0</v>
      </c>
      <c r="BF1896" s="8"/>
      <c r="BG1896" s="15">
        <v>0</v>
      </c>
      <c r="BH1896" s="85">
        <f t="shared" ref="BH1896" si="19017">(1/$BH$8)*SIN($B1893*$BI$8)</f>
        <v>0.32650771005377704</v>
      </c>
      <c r="BI1896" s="25">
        <f t="shared" ref="BI1896" si="19018">COS($BI$8*$B1893)</f>
        <v>-0.20133166039882483</v>
      </c>
      <c r="BJ1896" s="37">
        <v>0</v>
      </c>
      <c r="BL1896" s="21">
        <f t="shared" ref="BL1896" si="19019">BB1896*BG1893+BD1896*BG1896-BC1896*BH1893-BE1896*BH1896</f>
        <v>0</v>
      </c>
      <c r="BM1896" s="24">
        <f t="shared" ref="BM1896" si="19020">(BB1896*BH1893+BC1896*BG1893+BD1896*BH1896+BE1896*BG1896)</f>
        <v>0.47796141487196364</v>
      </c>
      <c r="BN1896" s="22">
        <f t="shared" ref="BN1896" si="19021">BB1896*BI1893+BD1896*BI1896-BC1896*BJ1893-BE1896*BJ1896</f>
        <v>9.4283219775289826</v>
      </c>
      <c r="BO1896" s="23">
        <f t="shared" ref="BO1896" si="19022">(BB1896*BJ1893+BC1896*BI1893+BD1896*BJ1896+BE1896*BI1896)</f>
        <v>0</v>
      </c>
      <c r="BQ1896" s="38">
        <f t="shared" ref="BQ1896" si="19023">(180/PI())*ATAN(-1*(($BL$8*BM1893+BO1893+$BL$8*BM1896+BO1896)/($BL$8*BL1893+BN1893+$BL$8*BL1896+BN1896)))</f>
        <v>84.131232903231478</v>
      </c>
      <c r="BS1896" s="67">
        <f t="shared" ref="BS1896" si="19024">20*LOG(((($BL$8*BL1893+BN1893-$BL$8*BL1896-BN1896)^2+($BL$8*BM1893+BO1893-$BL$8*BM1896-BO1896)^2)/(($BL$8*BL1893+BN1893+$BL$8*BL1896+BN1896)^2+($BL$8*BM1893+BO1893+$BL$8*BM1896+BO1896)^2))^0.5)</f>
        <v>-5.1062782054569274E-4</v>
      </c>
      <c r="BT1896" s="65"/>
      <c r="BU1896" s="28"/>
      <c r="BV1896" s="28"/>
      <c r="BW1896" s="28"/>
      <c r="BX1896" s="28"/>
    </row>
    <row r="1897" spans="2:76" ht="18.649999999999999" customHeight="1">
      <c r="BS1897" s="32"/>
    </row>
    <row r="1898" spans="2:76" ht="18.649999999999999" customHeight="1" thickBot="1">
      <c r="D1898" s="8"/>
      <c r="E1898" s="8" t="s">
        <v>93</v>
      </c>
      <c r="F1898" s="8"/>
      <c r="G1898" s="8"/>
      <c r="H1898" s="8"/>
      <c r="I1898" s="8"/>
      <c r="J1898" s="8" t="s">
        <v>94</v>
      </c>
      <c r="K1898" s="8"/>
      <c r="L1898" s="8"/>
      <c r="M1898" s="8"/>
      <c r="N1898" s="8"/>
      <c r="O1898" s="8" t="s">
        <v>95</v>
      </c>
      <c r="P1898" s="8"/>
      <c r="Q1898" s="8"/>
      <c r="R1898" s="8"/>
      <c r="S1898" s="8"/>
      <c r="T1898" s="8" t="s">
        <v>96</v>
      </c>
      <c r="U1898" s="8"/>
      <c r="V1898" s="8"/>
      <c r="W1898" s="8"/>
      <c r="X1898" s="8"/>
      <c r="Y1898" s="8" t="s">
        <v>97</v>
      </c>
      <c r="Z1898" s="8"/>
      <c r="AA1898" s="8"/>
      <c r="AB1898" s="8"/>
      <c r="AC1898" s="8"/>
      <c r="AD1898" s="8" t="s">
        <v>98</v>
      </c>
      <c r="AE1898" s="8"/>
      <c r="AF1898" s="8"/>
      <c r="AG1898" s="8"/>
      <c r="AH1898" s="8"/>
      <c r="AI1898" s="8" t="s">
        <v>99</v>
      </c>
      <c r="AJ1898" s="8"/>
      <c r="AK1898" s="8"/>
      <c r="AL1898" s="8"/>
      <c r="AM1898" s="8"/>
      <c r="AN1898" s="8" t="s">
        <v>96</v>
      </c>
      <c r="AO1898" s="8"/>
      <c r="AP1898" s="8"/>
      <c r="AQ1898" s="8"/>
      <c r="AR1898" s="8"/>
      <c r="AS1898" s="8" t="s">
        <v>100</v>
      </c>
      <c r="AT1898" s="8"/>
      <c r="AU1898" s="8"/>
      <c r="AV1898" s="8"/>
      <c r="AW1898" s="8"/>
      <c r="AX1898" s="8" t="s">
        <v>94</v>
      </c>
      <c r="AY1898" s="8"/>
      <c r="AZ1898" s="8"/>
      <c r="BA1898" s="8"/>
      <c r="BB1898" s="8"/>
      <c r="BC1898" s="8" t="s">
        <v>101</v>
      </c>
      <c r="BD1898" s="8"/>
      <c r="BE1898" s="8"/>
      <c r="BF1898" s="8"/>
      <c r="BG1898" s="8"/>
      <c r="BH1898" s="8" t="s">
        <v>96</v>
      </c>
      <c r="BI1898" s="8"/>
      <c r="BJ1898" s="8"/>
      <c r="BK1898" s="8"/>
      <c r="BL1898" s="8"/>
      <c r="BM1898" s="8" t="s">
        <v>102</v>
      </c>
      <c r="BN1898" s="8"/>
      <c r="BO1898" s="8"/>
      <c r="BP1898" s="8"/>
    </row>
    <row r="1899" spans="2:76" ht="18.649999999999999" customHeight="1" thickBot="1">
      <c r="B1899" s="16"/>
      <c r="D1899" s="250" t="s">
        <v>22</v>
      </c>
      <c r="E1899" s="251"/>
      <c r="F1899" s="252" t="s">
        <v>23</v>
      </c>
      <c r="G1899" s="253"/>
      <c r="H1899" s="123"/>
      <c r="I1899" s="242" t="s">
        <v>1</v>
      </c>
      <c r="J1899" s="243"/>
      <c r="K1899" s="244" t="s">
        <v>2</v>
      </c>
      <c r="L1899" s="245"/>
      <c r="M1899" s="123"/>
      <c r="N1899" s="242" t="s">
        <v>43</v>
      </c>
      <c r="O1899" s="243"/>
      <c r="P1899" s="244" t="s">
        <v>44</v>
      </c>
      <c r="Q1899" s="245"/>
      <c r="R1899" s="123"/>
      <c r="S1899" s="242" t="s">
        <v>32</v>
      </c>
      <c r="T1899" s="243"/>
      <c r="U1899" s="244" t="s">
        <v>33</v>
      </c>
      <c r="V1899" s="245"/>
      <c r="W1899" s="123"/>
      <c r="X1899" s="242" t="s">
        <v>45</v>
      </c>
      <c r="Y1899" s="243"/>
      <c r="Z1899" s="244" t="s">
        <v>46</v>
      </c>
      <c r="AA1899" s="245"/>
      <c r="AB1899" s="127"/>
      <c r="AC1899" s="242" t="s">
        <v>62</v>
      </c>
      <c r="AD1899" s="243"/>
      <c r="AE1899" s="244" t="s">
        <v>3</v>
      </c>
      <c r="AF1899" s="245"/>
      <c r="AG1899" s="123"/>
      <c r="AH1899" s="242" t="s">
        <v>76</v>
      </c>
      <c r="AI1899" s="243"/>
      <c r="AJ1899" s="244" t="s">
        <v>77</v>
      </c>
      <c r="AK1899" s="245"/>
      <c r="AL1899" s="127"/>
      <c r="AM1899" s="242" t="s">
        <v>64</v>
      </c>
      <c r="AN1899" s="243"/>
      <c r="AO1899" s="244" t="s">
        <v>65</v>
      </c>
      <c r="AP1899" s="245"/>
      <c r="AQ1899" s="123"/>
      <c r="AR1899" s="242" t="s">
        <v>80</v>
      </c>
      <c r="AS1899" s="243"/>
      <c r="AT1899" s="244" t="s">
        <v>81</v>
      </c>
      <c r="AU1899" s="245"/>
      <c r="AV1899" s="127"/>
      <c r="AW1899" s="242" t="s">
        <v>68</v>
      </c>
      <c r="AX1899" s="243"/>
      <c r="AY1899" s="244" t="s">
        <v>69</v>
      </c>
      <c r="AZ1899" s="245"/>
      <c r="BA1899" s="123"/>
      <c r="BB1899" s="246" t="s">
        <v>84</v>
      </c>
      <c r="BC1899" s="247"/>
      <c r="BD1899" s="248" t="s">
        <v>85</v>
      </c>
      <c r="BE1899" s="249"/>
      <c r="BF1899" s="127"/>
      <c r="BG1899" s="242" t="s">
        <v>72</v>
      </c>
      <c r="BH1899" s="243"/>
      <c r="BI1899" s="244" t="s">
        <v>73</v>
      </c>
      <c r="BJ1899" s="245"/>
      <c r="BK1899" s="123"/>
      <c r="BL1899" s="242" t="s">
        <v>88</v>
      </c>
      <c r="BM1899" s="243"/>
      <c r="BN1899" s="244" t="s">
        <v>89</v>
      </c>
      <c r="BO1899" s="245"/>
      <c r="BP1899" s="123"/>
      <c r="BQ1899" s="19" t="s">
        <v>165</v>
      </c>
      <c r="BS1899" s="63" t="s">
        <v>120</v>
      </c>
      <c r="BT1899" s="4"/>
      <c r="BU1899" s="28"/>
      <c r="BV1899" s="28"/>
      <c r="BW1899" s="28"/>
      <c r="BX1899" s="28"/>
    </row>
    <row r="1900" spans="2:76" ht="18.649999999999999" customHeight="1" thickTop="1" thickBot="1">
      <c r="B1900" s="39">
        <v>5.36</v>
      </c>
      <c r="D1900" s="25">
        <f t="shared" ref="D1900" si="19025">COS($F$8*$B1900)</f>
        <v>-0.20777725121759613</v>
      </c>
      <c r="E1900" s="26">
        <v>0</v>
      </c>
      <c r="F1900" s="10">
        <v>0</v>
      </c>
      <c r="G1900" s="85">
        <f t="shared" ref="G1900" si="19026">$E$8*SIN($B1900*$F$8)</f>
        <v>2.9345285012908189</v>
      </c>
      <c r="I1900" s="21">
        <v>1</v>
      </c>
      <c r="J1900" s="24">
        <v>0</v>
      </c>
      <c r="K1900" s="22">
        <v>0</v>
      </c>
      <c r="L1900" s="23">
        <v>0</v>
      </c>
      <c r="N1900" s="21">
        <f t="shared" ref="N1900" si="19027">D1900*I1900+F1900*I1903-E1900*J1900-G1900*J1903</f>
        <v>-8.1322378276429745</v>
      </c>
      <c r="O1900" s="24">
        <f t="shared" ref="O1900" si="19028">(D1900*J1900+E1900*I1900+F1900*J1903+G1900*I1903)</f>
        <v>0</v>
      </c>
      <c r="P1900" s="22">
        <f t="shared" ref="P1900" si="19029">D1900*K1900+F1900*K1903-E1900*L1900-G1900*L1903</f>
        <v>0</v>
      </c>
      <c r="Q1900" s="23">
        <f t="shared" ref="Q1900" si="19030">(D1900*L1900+E1900*K1900+F1900*L1903+G1900*K1903)</f>
        <v>2.9345285012908189</v>
      </c>
      <c r="S1900" s="25">
        <f t="shared" ref="S1900" si="19031">COS($U$8*$B1900)</f>
        <v>-0.99938533914098804</v>
      </c>
      <c r="T1900" s="26">
        <v>0</v>
      </c>
      <c r="U1900" s="10">
        <v>0</v>
      </c>
      <c r="V1900" s="85">
        <f t="shared" ref="V1900" si="19032">$T$8*SIN($B1900*$U$8)</f>
        <v>0.10516888889053877</v>
      </c>
      <c r="X1900" s="21">
        <f t="shared" ref="X1900" si="19033">N1900*S1900+P1900*S1903-O1900*T1900-Q1900*T1903</f>
        <v>8.092948025809882</v>
      </c>
      <c r="Y1900" s="24">
        <f t="shared" ref="Y1900" si="19034">(N1900*T1900+O1900*S1900+P1900*T1903+Q1900*S1903)</f>
        <v>0</v>
      </c>
      <c r="Z1900" s="22">
        <f t="shared" ref="Z1900" si="19035">N1900*U1900+P1900*U1903-O1900*V1900-Q1900*V1903</f>
        <v>0</v>
      </c>
      <c r="AA1900" s="23">
        <f t="shared" ref="AA1900" si="19036">(N1900*V1900+O1900*U1900+P1900*V1903+Q1900*U1903)</f>
        <v>-3.7879831780082407</v>
      </c>
      <c r="AB1900" s="8"/>
      <c r="AC1900" s="21">
        <v>1</v>
      </c>
      <c r="AD1900" s="24">
        <v>0</v>
      </c>
      <c r="AE1900" s="22">
        <v>0</v>
      </c>
      <c r="AF1900" s="23">
        <v>0</v>
      </c>
      <c r="AH1900" s="21">
        <f t="shared" ref="AH1900" si="19037">X1900*AC1900+Z1900*AC1903-Y1900*AD1900-AA1900*AD1903</f>
        <v>39.14560689006872</v>
      </c>
      <c r="AI1900" s="24">
        <f t="shared" ref="AI1900" si="19038">(X1900*AD1900+Y1900*AC1900+Z1900*AD1903+AA1900*AC1903)</f>
        <v>0</v>
      </c>
      <c r="AJ1900" s="22">
        <f t="shared" ref="AJ1900" si="19039">X1900*AE1900+Z1900*AE1903-Y1900*AF1900-AA1900*AF1903</f>
        <v>0</v>
      </c>
      <c r="AK1900" s="23">
        <f t="shared" ref="AK1900" si="19040">(X1900*AF1900+Y1900*AE1900+Z1900*AF1903+AA1900*AE1903)</f>
        <v>-3.7879831780082407</v>
      </c>
      <c r="AL1900" s="8"/>
      <c r="AM1900" s="25">
        <f t="shared" ref="AM1900" si="19041">COS($AO$8*$B1900)</f>
        <v>-0.99938533914098804</v>
      </c>
      <c r="AN1900" s="26">
        <v>0</v>
      </c>
      <c r="AO1900" s="10">
        <v>0</v>
      </c>
      <c r="AP1900" s="85">
        <f t="shared" ref="AP1900" si="19042">$AN$8*SIN($B1900*$AO$8)</f>
        <v>0.10516888889053877</v>
      </c>
      <c r="AR1900" s="21">
        <f t="shared" ref="AR1900" si="19043">AH1900*AM1900+AJ1900*AM1903-AI1900*AN1900-AK1900*AN1903</f>
        <v>-39.077281397492555</v>
      </c>
      <c r="AS1900" s="24">
        <f t="shared" ref="AS1900" si="19044">(AH1900*AN1900+AI1900*AM1900+AJ1900*AN1903+AK1900*AM1903)</f>
        <v>0</v>
      </c>
      <c r="AT1900" s="22">
        <f t="shared" ref="AT1900" si="19045">AH1900*AO1900+AJ1900*AO1903-AI1900*AP1900-AK1900*AP1903</f>
        <v>0</v>
      </c>
      <c r="AU1900" s="23">
        <f t="shared" ref="AU1900" si="19046">(AH1900*AP1900+AI1900*AO1900+AJ1900*AP1903+AK1900*AO1903)</f>
        <v>7.9025548345884697</v>
      </c>
      <c r="AV1900" s="8"/>
      <c r="AW1900" s="21">
        <v>1</v>
      </c>
      <c r="AX1900" s="24">
        <v>0</v>
      </c>
      <c r="AY1900" s="22">
        <v>0</v>
      </c>
      <c r="AZ1900" s="23">
        <v>0</v>
      </c>
      <c r="BB1900" s="21">
        <f t="shared" ref="BB1900" si="19047">AR1900*AW1900+AT1900*AW1903-AS1900*AX1900-AU1900*AX1903</f>
        <v>-60.417501542633332</v>
      </c>
      <c r="BC1900" s="24">
        <f t="shared" ref="BC1900" si="19048">(AR1900*AX1900+AS1900*AW1900+AT1900*AX1903+AU1900*AW1903)</f>
        <v>0</v>
      </c>
      <c r="BD1900" s="22">
        <f t="shared" ref="BD1900" si="19049">AR1900*AY1900+AT1900*AY1903-AS1900*AZ1900-AU1900*AZ1903</f>
        <v>0</v>
      </c>
      <c r="BE1900" s="23">
        <f t="shared" ref="BE1900" si="19050">(AR1900*AZ1900+AS1900*AY1900+AT1900*AZ1903+AU1900*AY1903)</f>
        <v>7.9025548345884697</v>
      </c>
      <c r="BF1900" s="8"/>
      <c r="BG1900" s="25">
        <f t="shared" ref="BG1900" si="19051">COS($BI$8*$B1900)</f>
        <v>-0.20783352894887464</v>
      </c>
      <c r="BH1900" s="26">
        <v>0</v>
      </c>
      <c r="BI1900" s="10">
        <v>0</v>
      </c>
      <c r="BJ1900" s="85">
        <f t="shared" ref="BJ1900" si="19052">$BH$8*SIN($B1900*$BI$8)</f>
        <v>2.9344926338639725</v>
      </c>
      <c r="BL1900" s="21">
        <f t="shared" ref="BL1900" si="19053">BB1900*BG1900+BD1900*BG1903-BC1900*BH1900-BE1900*BH1903</f>
        <v>9.9801171169011198</v>
      </c>
      <c r="BM1900" s="24">
        <f t="shared" ref="BM1900" si="19054">(BB1900*BH1900+BC1900*BG1900+BD1900*BH1903+BE1900*BG1903)</f>
        <v>0</v>
      </c>
      <c r="BN1900" s="22">
        <f t="shared" ref="BN1900" si="19055">BB1900*BI1900+BD1900*BI1903-BC1900*BJ1900-BE1900*BJ1903</f>
        <v>0</v>
      </c>
      <c r="BO1900" s="23">
        <f t="shared" ref="BO1900" si="19056">(BB1900*BJ1900+BC1900*BI1900+BD1900*BJ1903+BE1900*BI1903)</f>
        <v>-178.93712909230723</v>
      </c>
      <c r="BQ1900" s="27">
        <f t="shared" ref="BQ1900" si="19057">20*LOG((2*$BL$8)/(($BL$8*BL1900+BN1900+$BL$8*BL1903+BN1903)^2+($BL$8*BM1900+BO1900+$BL$8*BM1903+BO1903)^2)^0.5)</f>
        <v>-39.060646645381709</v>
      </c>
      <c r="BS1900" s="64">
        <f t="shared" ref="BS1900" si="19058">((BL1900^2+BM1900^2)/(BL1903^2+BM1903^2))^0.5</f>
        <v>18.11766321095152</v>
      </c>
      <c r="BT1900" s="4"/>
      <c r="BU1900" s="28"/>
      <c r="BV1900" s="28"/>
      <c r="BW1900" s="28"/>
      <c r="BX1900" s="28"/>
    </row>
    <row r="1901" spans="2:76" ht="18.649999999999999" customHeight="1" thickBot="1">
      <c r="D1901" s="25"/>
      <c r="E1901" s="10"/>
      <c r="F1901" s="10"/>
      <c r="G1901" s="31"/>
      <c r="I1901" s="29"/>
      <c r="L1901" s="30"/>
      <c r="N1901" s="29"/>
      <c r="Q1901" s="30"/>
      <c r="S1901" s="29"/>
      <c r="V1901" s="30"/>
      <c r="X1901" s="29"/>
      <c r="AA1901" s="30"/>
      <c r="AC1901" s="29"/>
      <c r="AF1901" s="30"/>
      <c r="AH1901" s="29"/>
      <c r="AK1901" s="30"/>
      <c r="AM1901" s="29"/>
      <c r="AP1901" s="30"/>
      <c r="AR1901" s="29"/>
      <c r="AU1901" s="30"/>
      <c r="AW1901" s="29"/>
      <c r="AZ1901" s="30"/>
      <c r="BB1901" s="29"/>
      <c r="BE1901" s="30"/>
      <c r="BG1901" s="29"/>
      <c r="BJ1901" s="30"/>
      <c r="BL1901" s="29"/>
      <c r="BO1901" s="30"/>
      <c r="BS1901" s="65"/>
      <c r="BT1901" s="65"/>
      <c r="BU1901" s="28"/>
      <c r="BV1901" s="28"/>
      <c r="BW1901" s="28"/>
      <c r="BX1901" s="28"/>
    </row>
    <row r="1902" spans="2:76" ht="18.649999999999999" customHeight="1" thickBot="1">
      <c r="D1902" s="254" t="s">
        <v>24</v>
      </c>
      <c r="E1902" s="255"/>
      <c r="F1902" s="256" t="s">
        <v>25</v>
      </c>
      <c r="G1902" s="257"/>
      <c r="H1902" s="123"/>
      <c r="I1902" s="242" t="s">
        <v>4</v>
      </c>
      <c r="J1902" s="243"/>
      <c r="K1902" s="244" t="s">
        <v>5</v>
      </c>
      <c r="L1902" s="245"/>
      <c r="M1902" s="123"/>
      <c r="N1902" s="242" t="s">
        <v>6</v>
      </c>
      <c r="O1902" s="243"/>
      <c r="P1902" s="244" t="s">
        <v>7</v>
      </c>
      <c r="Q1902" s="245"/>
      <c r="R1902" s="123"/>
      <c r="S1902" s="242" t="s">
        <v>34</v>
      </c>
      <c r="T1902" s="243"/>
      <c r="U1902" s="244" t="s">
        <v>35</v>
      </c>
      <c r="V1902" s="245"/>
      <c r="W1902" s="123"/>
      <c r="X1902" s="242" t="s">
        <v>47</v>
      </c>
      <c r="Y1902" s="243"/>
      <c r="Z1902" s="244" t="s">
        <v>48</v>
      </c>
      <c r="AA1902" s="245"/>
      <c r="AB1902" s="127"/>
      <c r="AC1902" s="242" t="s">
        <v>63</v>
      </c>
      <c r="AD1902" s="243"/>
      <c r="AE1902" s="244" t="s">
        <v>8</v>
      </c>
      <c r="AF1902" s="245"/>
      <c r="AG1902" s="123"/>
      <c r="AH1902" s="242" t="s">
        <v>78</v>
      </c>
      <c r="AI1902" s="243"/>
      <c r="AJ1902" s="244" t="s">
        <v>79</v>
      </c>
      <c r="AK1902" s="245"/>
      <c r="AL1902" s="127"/>
      <c r="AM1902" s="242" t="s">
        <v>67</v>
      </c>
      <c r="AN1902" s="243"/>
      <c r="AO1902" s="244" t="s">
        <v>66</v>
      </c>
      <c r="AP1902" s="245"/>
      <c r="AQ1902" s="123"/>
      <c r="AR1902" s="242" t="s">
        <v>83</v>
      </c>
      <c r="AS1902" s="243"/>
      <c r="AT1902" s="244" t="s">
        <v>82</v>
      </c>
      <c r="AU1902" s="245"/>
      <c r="AV1902" s="127"/>
      <c r="AW1902" s="242" t="s">
        <v>71</v>
      </c>
      <c r="AX1902" s="243"/>
      <c r="AY1902" s="244" t="s">
        <v>70</v>
      </c>
      <c r="AZ1902" s="245"/>
      <c r="BA1902" s="123"/>
      <c r="BB1902" s="124" t="s">
        <v>87</v>
      </c>
      <c r="BC1902" s="125"/>
      <c r="BD1902" s="122" t="s">
        <v>86</v>
      </c>
      <c r="BE1902" s="126"/>
      <c r="BF1902" s="127"/>
      <c r="BG1902" s="242" t="s">
        <v>74</v>
      </c>
      <c r="BH1902" s="243"/>
      <c r="BI1902" s="244" t="s">
        <v>75</v>
      </c>
      <c r="BJ1902" s="245"/>
      <c r="BK1902" s="123"/>
      <c r="BL1902" s="242" t="s">
        <v>91</v>
      </c>
      <c r="BM1902" s="243"/>
      <c r="BN1902" s="244" t="s">
        <v>90</v>
      </c>
      <c r="BO1902" s="245"/>
      <c r="BP1902" s="123"/>
      <c r="BQ1902" s="35" t="s">
        <v>166</v>
      </c>
      <c r="BS1902" s="66" t="s">
        <v>121</v>
      </c>
      <c r="BT1902" s="65"/>
      <c r="BU1902" s="28"/>
      <c r="BV1902" s="28"/>
      <c r="BW1902" s="28"/>
      <c r="BX1902" s="28"/>
    </row>
    <row r="1903" spans="2:76" ht="18.649999999999999" customHeight="1" thickTop="1" thickBot="1">
      <c r="D1903" s="15">
        <v>0</v>
      </c>
      <c r="E1903" s="145">
        <f t="shared" ref="E1903" si="19059">(1/$E$8)*SIN($B1900*$F$8)</f>
        <v>0.32605872236564654</v>
      </c>
      <c r="F1903" s="15">
        <f t="shared" ref="F1903" si="19060">COS($F$8*$B1900)</f>
        <v>-0.20777725121759613</v>
      </c>
      <c r="G1903" s="37">
        <v>0</v>
      </c>
      <c r="I1903" s="21">
        <v>0</v>
      </c>
      <c r="J1903" s="24">
        <f t="shared" ref="J1903" si="19061">(TAN($K$8*$B1900))/$J$8</f>
        <v>2.7004203819930952</v>
      </c>
      <c r="K1903" s="22">
        <v>1</v>
      </c>
      <c r="L1903" s="23">
        <v>0</v>
      </c>
      <c r="N1903" s="21">
        <f t="shared" ref="N1903" si="19062">D1903*I1900+F1903*I1903-E1903*J1900-G1903*J1903</f>
        <v>0</v>
      </c>
      <c r="O1903" s="24">
        <f t="shared" ref="O1903" si="19063">(D1903*J1900+E1903*I1900+F1903*J1903+G1903*I1903)</f>
        <v>-0.23502720173684971</v>
      </c>
      <c r="P1903" s="22">
        <f t="shared" ref="P1903" si="19064">D1903*K1900+F1903*K1903-E1903*L1900-G1903*L1903</f>
        <v>-0.20777725121759613</v>
      </c>
      <c r="Q1903" s="23">
        <f t="shared" ref="Q1903" si="19065">(D1903*L1900+E1903*K1900+F1903*L1903+G1903*K1903)</f>
        <v>0</v>
      </c>
      <c r="S1903" s="15">
        <v>0</v>
      </c>
      <c r="T1903" s="145">
        <f t="shared" ref="T1903" si="19066">(1/$T$8)*SIN($B1900*$U$8)</f>
        <v>1.1685432098948751E-2</v>
      </c>
      <c r="U1903" s="15">
        <f t="shared" ref="U1903" si="19067">COS($U$8*$B1900)</f>
        <v>-0.99938533914098804</v>
      </c>
      <c r="V1903" s="37">
        <v>0</v>
      </c>
      <c r="X1903" s="21">
        <f t="shared" ref="X1903" si="19068">N1903*S1900+P1903*S1903-O1903*T1900-Q1903*T1903</f>
        <v>0</v>
      </c>
      <c r="Y1903" s="24">
        <f t="shared" ref="Y1903" si="19069">(N1903*T1900+O1903*S1900+P1903*T1903+Q1903*S1903)</f>
        <v>0.23245477275432952</v>
      </c>
      <c r="Z1903" s="22">
        <f t="shared" ref="Z1903" si="19070">N1903*U1900+P1903*U1903-O1903*V1900-Q1903*V1903</f>
        <v>0.23236708833959657</v>
      </c>
      <c r="AA1903" s="23">
        <f t="shared" ref="AA1903" si="19071">(N1903*V1900+O1903*U1900+P1903*V1903+Q1903*U1903)</f>
        <v>0</v>
      </c>
      <c r="AB1903" s="8"/>
      <c r="AC1903" s="21">
        <v>0</v>
      </c>
      <c r="AD1903" s="24">
        <f t="shared" ref="AD1903" si="19072">(TAN($AE$8*$B1900))/$AD$8</f>
        <v>8.1976760204586334</v>
      </c>
      <c r="AE1903" s="22">
        <v>1</v>
      </c>
      <c r="AF1903" s="23">
        <v>0</v>
      </c>
      <c r="AH1903" s="21">
        <f t="shared" ref="AH1903" si="19073">X1903*AC1900+Z1903*AC1903-Y1903*AD1900-AA1903*AD1903</f>
        <v>0</v>
      </c>
      <c r="AI1903" s="24">
        <f t="shared" ref="AI1903" si="19074">(X1903*AD1900+Y1903*AC1900+Z1903*AD1903+AA1903*AC1903)</f>
        <v>2.1373248807796332</v>
      </c>
      <c r="AJ1903" s="22">
        <f t="shared" ref="AJ1903" si="19075">X1903*AE1900+Z1903*AE1903-Y1903*AF1900-AA1903*AF1903</f>
        <v>0.23236708833959657</v>
      </c>
      <c r="AK1903" s="23">
        <f t="shared" ref="AK1903" si="19076">(X1903*AF1900+Y1903*AE1900+Z1903*AF1903+AA1903*AE1903)</f>
        <v>0</v>
      </c>
      <c r="AL1903" s="8"/>
      <c r="AM1903" s="15">
        <v>0</v>
      </c>
      <c r="AN1903" s="85">
        <f t="shared" ref="AN1903" si="19077">(1/$AN$8)*SIN($B1900*$AO$8)</f>
        <v>1.1685432098948751E-2</v>
      </c>
      <c r="AO1903" s="25">
        <f t="shared" ref="AO1903" si="19078">COS($AO$8*$B1900)</f>
        <v>-0.99938533914098804</v>
      </c>
      <c r="AP1903" s="37">
        <v>0</v>
      </c>
      <c r="AR1903" s="21">
        <f t="shared" ref="AR1903" si="19079">AH1903*AM1900+AJ1903*AM1903-AI1903*AN1900-AK1903*AN1903</f>
        <v>0</v>
      </c>
      <c r="AS1903" s="24">
        <f t="shared" ref="AS1903" si="19080">(AH1903*AN1900+AI1903*AM1900+AJ1903*AN1903+AK1903*AM1903)</f>
        <v>-2.1332958409996028</v>
      </c>
      <c r="AT1903" s="22">
        <f t="shared" ref="AT1903" si="19081">AH1903*AO1900+AJ1903*AO1903-AI1903*AP1900-AK1903*AP1903</f>
        <v>-0.4570043442951689</v>
      </c>
      <c r="AU1903" s="23">
        <f t="shared" ref="AU1903" si="19082">(AH1903*AP1900+AI1903*AO1900+AJ1903*AP1903+AK1903*AO1903)</f>
        <v>0</v>
      </c>
      <c r="AV1903" s="8"/>
      <c r="AW1903" s="21">
        <v>0</v>
      </c>
      <c r="AX1903" s="24">
        <f t="shared" ref="AX1903" si="19083">(TAN($AY$8*$B1900))/$AX$8</f>
        <v>2.7004203819930952</v>
      </c>
      <c r="AY1903" s="22">
        <v>1</v>
      </c>
      <c r="AZ1903" s="23">
        <v>0</v>
      </c>
      <c r="BB1903" s="21">
        <f t="shared" ref="BB1903" si="19084">AR1903*AW1900+AT1903*AW1903-AS1903*AX1900-AU1903*AX1903</f>
        <v>0</v>
      </c>
      <c r="BC1903" s="24">
        <f t="shared" ref="BC1903" si="19085">(AR1903*AX1900+AS1903*AW1900+AT1903*AX1903+AU1903*AW1903)</f>
        <v>-3.3673996869936671</v>
      </c>
      <c r="BD1903" s="22">
        <f t="shared" ref="BD1903" si="19086">AR1903*AY1900+AT1903*AY1903-AS1903*AZ1900-AU1903*AZ1903</f>
        <v>-0.4570043442951689</v>
      </c>
      <c r="BE1903" s="23">
        <f t="shared" ref="BE1903" si="19087">(AR1903*AZ1900+AS1903*AY1900+AT1903*AZ1903+AU1903*AY1903)</f>
        <v>0</v>
      </c>
      <c r="BF1903" s="8"/>
      <c r="BG1903" s="15">
        <v>0</v>
      </c>
      <c r="BH1903" s="85">
        <f t="shared" ref="BH1903" si="19088">(1/$BH$8)*SIN($B1900*$BI$8)</f>
        <v>0.32605473709599697</v>
      </c>
      <c r="BI1903" s="25">
        <f t="shared" ref="BI1903" si="19089">COS($BI$8*$B1900)</f>
        <v>-0.20783352894887464</v>
      </c>
      <c r="BJ1903" s="37">
        <v>0</v>
      </c>
      <c r="BL1903" s="21">
        <f t="shared" ref="BL1903" si="19090">BB1903*BG1900+BD1903*BG1903-BC1903*BH1900-BE1903*BH1903</f>
        <v>0</v>
      </c>
      <c r="BM1903" s="24">
        <f t="shared" ref="BM1903" si="19091">(BB1903*BH1900+BC1903*BG1900+BD1903*BH1903+BE1903*BG1903)</f>
        <v>0.55085012899833985</v>
      </c>
      <c r="BN1903" s="22">
        <f t="shared" ref="BN1903" si="19092">BB1903*BI1900+BD1903*BI1903-BC1903*BJ1900-BE1903*BJ1903</f>
        <v>9.9765904023785943</v>
      </c>
      <c r="BO1903" s="23">
        <f t="shared" ref="BO1903" si="19093">(BB1903*BJ1900+BC1903*BI1900+BD1903*BJ1903+BE1903*BI1903)</f>
        <v>0</v>
      </c>
      <c r="BQ1903" s="38">
        <f t="shared" ref="BQ1903" si="19094">(180/PI())*ATAN(-1*(($BL$8*BM1900+BO1900+$BL$8*BM1903+BO1903)/($BL$8*BL1900+BN1900+$BL$8*BL1903+BN1903)))</f>
        <v>83.616659693570355</v>
      </c>
      <c r="BS1903" s="67">
        <f t="shared" ref="BS1903" si="19095">20*LOG(((($BL$8*BL1900+BN1900-$BL$8*BL1903-BN1903)^2+($BL$8*BM1900+BO1900-$BL$8*BM1903-BO1903)^2)/(($BL$8*BL1900+BN1900+$BL$8*BL1903+BN1903)^2+($BL$8*BM1900+BO1900+$BL$8*BM1903+BO1903)^2))^0.5)</f>
        <v>-5.3919593113541358E-4</v>
      </c>
      <c r="BT1903" s="65"/>
      <c r="BU1903" s="28"/>
      <c r="BV1903" s="28"/>
      <c r="BW1903" s="28"/>
      <c r="BX1903" s="28"/>
    </row>
    <row r="1904" spans="2:76" ht="18.649999999999999" customHeight="1">
      <c r="BS1904" s="32"/>
    </row>
    <row r="1905" spans="2:76" ht="18.649999999999999" customHeight="1" thickBot="1">
      <c r="D1905" s="8"/>
      <c r="E1905" s="8" t="s">
        <v>93</v>
      </c>
      <c r="F1905" s="8"/>
      <c r="G1905" s="8"/>
      <c r="H1905" s="8"/>
      <c r="I1905" s="8"/>
      <c r="J1905" s="8" t="s">
        <v>94</v>
      </c>
      <c r="K1905" s="8"/>
      <c r="L1905" s="8"/>
      <c r="M1905" s="8"/>
      <c r="N1905" s="8"/>
      <c r="O1905" s="8" t="s">
        <v>95</v>
      </c>
      <c r="P1905" s="8"/>
      <c r="Q1905" s="8"/>
      <c r="R1905" s="8"/>
      <c r="S1905" s="8"/>
      <c r="T1905" s="8" t="s">
        <v>96</v>
      </c>
      <c r="U1905" s="8"/>
      <c r="V1905" s="8"/>
      <c r="W1905" s="8"/>
      <c r="X1905" s="8"/>
      <c r="Y1905" s="8" t="s">
        <v>97</v>
      </c>
      <c r="Z1905" s="8"/>
      <c r="AA1905" s="8"/>
      <c r="AB1905" s="8"/>
      <c r="AC1905" s="8"/>
      <c r="AD1905" s="8" t="s">
        <v>98</v>
      </c>
      <c r="AE1905" s="8"/>
      <c r="AF1905" s="8"/>
      <c r="AG1905" s="8"/>
      <c r="AH1905" s="8"/>
      <c r="AI1905" s="8" t="s">
        <v>99</v>
      </c>
      <c r="AJ1905" s="8"/>
      <c r="AK1905" s="8"/>
      <c r="AL1905" s="8"/>
      <c r="AM1905" s="8"/>
      <c r="AN1905" s="8" t="s">
        <v>96</v>
      </c>
      <c r="AO1905" s="8"/>
      <c r="AP1905" s="8"/>
      <c r="AQ1905" s="8"/>
      <c r="AR1905" s="8"/>
      <c r="AS1905" s="8" t="s">
        <v>100</v>
      </c>
      <c r="AT1905" s="8"/>
      <c r="AU1905" s="8"/>
      <c r="AV1905" s="8"/>
      <c r="AW1905" s="8"/>
      <c r="AX1905" s="8" t="s">
        <v>94</v>
      </c>
      <c r="AY1905" s="8"/>
      <c r="AZ1905" s="8"/>
      <c r="BA1905" s="8"/>
      <c r="BB1905" s="8"/>
      <c r="BC1905" s="8" t="s">
        <v>101</v>
      </c>
      <c r="BD1905" s="8"/>
      <c r="BE1905" s="8"/>
      <c r="BF1905" s="8"/>
      <c r="BG1905" s="8"/>
      <c r="BH1905" s="8" t="s">
        <v>96</v>
      </c>
      <c r="BI1905" s="8"/>
      <c r="BJ1905" s="8"/>
      <c r="BK1905" s="8"/>
      <c r="BL1905" s="8"/>
      <c r="BM1905" s="8" t="s">
        <v>102</v>
      </c>
      <c r="BN1905" s="8"/>
      <c r="BO1905" s="8"/>
      <c r="BP1905" s="8"/>
    </row>
    <row r="1906" spans="2:76" ht="18.649999999999999" customHeight="1" thickBot="1">
      <c r="B1906" s="16"/>
      <c r="D1906" s="250" t="s">
        <v>22</v>
      </c>
      <c r="E1906" s="251"/>
      <c r="F1906" s="252" t="s">
        <v>23</v>
      </c>
      <c r="G1906" s="253"/>
      <c r="H1906" s="123"/>
      <c r="I1906" s="242" t="s">
        <v>1</v>
      </c>
      <c r="J1906" s="243"/>
      <c r="K1906" s="244" t="s">
        <v>2</v>
      </c>
      <c r="L1906" s="245"/>
      <c r="M1906" s="123"/>
      <c r="N1906" s="242" t="s">
        <v>43</v>
      </c>
      <c r="O1906" s="243"/>
      <c r="P1906" s="244" t="s">
        <v>44</v>
      </c>
      <c r="Q1906" s="245"/>
      <c r="R1906" s="123"/>
      <c r="S1906" s="242" t="s">
        <v>32</v>
      </c>
      <c r="T1906" s="243"/>
      <c r="U1906" s="244" t="s">
        <v>33</v>
      </c>
      <c r="V1906" s="245"/>
      <c r="W1906" s="123"/>
      <c r="X1906" s="242" t="s">
        <v>45</v>
      </c>
      <c r="Y1906" s="243"/>
      <c r="Z1906" s="244" t="s">
        <v>46</v>
      </c>
      <c r="AA1906" s="245"/>
      <c r="AB1906" s="127"/>
      <c r="AC1906" s="242" t="s">
        <v>62</v>
      </c>
      <c r="AD1906" s="243"/>
      <c r="AE1906" s="244" t="s">
        <v>3</v>
      </c>
      <c r="AF1906" s="245"/>
      <c r="AG1906" s="123"/>
      <c r="AH1906" s="242" t="s">
        <v>76</v>
      </c>
      <c r="AI1906" s="243"/>
      <c r="AJ1906" s="244" t="s">
        <v>77</v>
      </c>
      <c r="AK1906" s="245"/>
      <c r="AL1906" s="127"/>
      <c r="AM1906" s="242" t="s">
        <v>64</v>
      </c>
      <c r="AN1906" s="243"/>
      <c r="AO1906" s="244" t="s">
        <v>65</v>
      </c>
      <c r="AP1906" s="245"/>
      <c r="AQ1906" s="123"/>
      <c r="AR1906" s="242" t="s">
        <v>80</v>
      </c>
      <c r="AS1906" s="243"/>
      <c r="AT1906" s="244" t="s">
        <v>81</v>
      </c>
      <c r="AU1906" s="245"/>
      <c r="AV1906" s="127"/>
      <c r="AW1906" s="242" t="s">
        <v>68</v>
      </c>
      <c r="AX1906" s="243"/>
      <c r="AY1906" s="244" t="s">
        <v>69</v>
      </c>
      <c r="AZ1906" s="245"/>
      <c r="BA1906" s="123"/>
      <c r="BB1906" s="246" t="s">
        <v>84</v>
      </c>
      <c r="BC1906" s="247"/>
      <c r="BD1906" s="248" t="s">
        <v>85</v>
      </c>
      <c r="BE1906" s="249"/>
      <c r="BF1906" s="127"/>
      <c r="BG1906" s="242" t="s">
        <v>72</v>
      </c>
      <c r="BH1906" s="243"/>
      <c r="BI1906" s="244" t="s">
        <v>73</v>
      </c>
      <c r="BJ1906" s="245"/>
      <c r="BK1906" s="123"/>
      <c r="BL1906" s="242" t="s">
        <v>88</v>
      </c>
      <c r="BM1906" s="243"/>
      <c r="BN1906" s="244" t="s">
        <v>89</v>
      </c>
      <c r="BO1906" s="245"/>
      <c r="BP1906" s="123"/>
      <c r="BQ1906" s="19" t="s">
        <v>165</v>
      </c>
      <c r="BS1906" s="63" t="s">
        <v>120</v>
      </c>
      <c r="BT1906" s="4"/>
      <c r="BU1906" s="28"/>
      <c r="BV1906" s="28"/>
      <c r="BW1906" s="28"/>
      <c r="BX1906" s="28"/>
    </row>
    <row r="1907" spans="2:76" ht="18.649999999999999" customHeight="1" thickTop="1" thickBot="1">
      <c r="B1907" s="39">
        <v>5.38</v>
      </c>
      <c r="D1907" s="25">
        <f t="shared" ref="D1907" si="19096">COS($F$8*$B1907)</f>
        <v>-0.21426982091779931</v>
      </c>
      <c r="E1907" s="26">
        <v>0</v>
      </c>
      <c r="F1907" s="10">
        <v>0</v>
      </c>
      <c r="G1907" s="85">
        <f t="shared" ref="G1907" si="19097">$E$8*SIN($B1907*$F$8)</f>
        <v>2.9303235307035109</v>
      </c>
      <c r="I1907" s="21">
        <v>1</v>
      </c>
      <c r="J1907" s="24">
        <v>0</v>
      </c>
      <c r="K1907" s="22">
        <v>0</v>
      </c>
      <c r="L1907" s="23">
        <v>0</v>
      </c>
      <c r="N1907" s="21">
        <f t="shared" ref="N1907" si="19098">D1907*I1907+F1907*I1910-E1907*J1907-G1907*J1910</f>
        <v>-8.4385405877842778</v>
      </c>
      <c r="O1907" s="24">
        <f t="shared" ref="O1907" si="19099">(D1907*J1907+E1907*I1907+F1907*J1910+G1907*I1910)</f>
        <v>0</v>
      </c>
      <c r="P1907" s="22">
        <f t="shared" ref="P1907" si="19100">D1907*K1907+F1907*K1910-E1907*L1907-G1907*L1910</f>
        <v>0</v>
      </c>
      <c r="Q1907" s="23">
        <f t="shared" ref="Q1907" si="19101">(D1907*L1907+E1907*K1907+F1907*L1910+G1907*K1910)</f>
        <v>2.9303235307035109</v>
      </c>
      <c r="S1907" s="25">
        <f t="shared" ref="S1907" si="19102">COS($U$8*$B1907)</f>
        <v>-0.99972454633733132</v>
      </c>
      <c r="T1907" s="26">
        <v>0</v>
      </c>
      <c r="U1907" s="10">
        <v>0</v>
      </c>
      <c r="V1907" s="85">
        <f t="shared" ref="V1907" si="19103">$T$8*SIN($B1907*$U$8)</f>
        <v>7.0409396074345543E-2</v>
      </c>
      <c r="X1907" s="21">
        <f t="shared" ref="X1907" si="19104">N1907*S1907+P1907*S1910-O1907*T1907-Q1907*T1910</f>
        <v>8.4132914597496526</v>
      </c>
      <c r="Y1907" s="24">
        <f t="shared" ref="Y1907" si="19105">(N1907*T1907+O1907*S1907+P1907*T1910+Q1907*S1910)</f>
        <v>0</v>
      </c>
      <c r="Z1907" s="22">
        <f t="shared" ref="Z1907" si="19106">N1907*U1907+P1907*U1910-O1907*V1907-Q1907*V1910</f>
        <v>0</v>
      </c>
      <c r="AA1907" s="23">
        <f t="shared" ref="AA1907" si="19107">(N1907*V1907+O1907*U1907+P1907*V1910+Q1907*U1910)</f>
        <v>-3.5236689088889181</v>
      </c>
      <c r="AB1907" s="8"/>
      <c r="AC1907" s="21">
        <v>1</v>
      </c>
      <c r="AD1907" s="24">
        <v>0</v>
      </c>
      <c r="AE1907" s="22">
        <v>0</v>
      </c>
      <c r="AF1907" s="23">
        <v>0</v>
      </c>
      <c r="AH1907" s="21">
        <f t="shared" ref="AH1907" si="19108">X1907*AC1907+Z1907*AC1910-Y1907*AD1907-AA1907*AD1910</f>
        <v>40.504218016537678</v>
      </c>
      <c r="AI1907" s="24">
        <f t="shared" ref="AI1907" si="19109">(X1907*AD1907+Y1907*AC1907+Z1907*AD1910+AA1907*AC1910)</f>
        <v>0</v>
      </c>
      <c r="AJ1907" s="22">
        <f t="shared" ref="AJ1907" si="19110">X1907*AE1907+Z1907*AE1910-Y1907*AF1907-AA1907*AF1910</f>
        <v>0</v>
      </c>
      <c r="AK1907" s="23">
        <f t="shared" ref="AK1907" si="19111">(X1907*AF1907+Y1907*AE1907+Z1907*AF1910+AA1907*AE1910)</f>
        <v>-3.5236689088889181</v>
      </c>
      <c r="AL1907" s="8"/>
      <c r="AM1907" s="25">
        <f t="shared" ref="AM1907" si="19112">COS($AO$8*$B1907)</f>
        <v>-0.99972454633733132</v>
      </c>
      <c r="AN1907" s="26">
        <v>0</v>
      </c>
      <c r="AO1907" s="10">
        <v>0</v>
      </c>
      <c r="AP1907" s="85">
        <f t="shared" ref="AP1907" si="19113">$AN$8*SIN($B1907*$AO$8)</f>
        <v>7.0409396074345543E-2</v>
      </c>
      <c r="AR1907" s="21">
        <f t="shared" ref="AR1907" si="19114">AH1907*AM1907+AJ1907*AM1910-AI1907*AN1907-AK1907*AN1910</f>
        <v>-40.465494381349174</v>
      </c>
      <c r="AS1907" s="24">
        <f t="shared" ref="AS1907" si="19115">(AH1907*AN1907+AI1907*AM1907+AJ1907*AN1910+AK1907*AM1910)</f>
        <v>0</v>
      </c>
      <c r="AT1907" s="22">
        <f t="shared" ref="AT1907" si="19116">AH1907*AO1907+AJ1907*AO1910-AI1907*AP1907-AK1907*AP1910</f>
        <v>0</v>
      </c>
      <c r="AU1907" s="23">
        <f t="shared" ref="AU1907" si="19117">(AH1907*AP1907+AI1907*AO1907+AJ1907*AP1910+AK1907*AO1910)</f>
        <v>6.3745758303899773</v>
      </c>
      <c r="AV1907" s="8"/>
      <c r="AW1907" s="21">
        <v>1</v>
      </c>
      <c r="AX1907" s="24">
        <v>0</v>
      </c>
      <c r="AY1907" s="22">
        <v>0</v>
      </c>
      <c r="AZ1907" s="23">
        <v>0</v>
      </c>
      <c r="BB1907" s="21">
        <f t="shared" ref="BB1907" si="19118">AR1907*AW1907+AT1907*AW1910-AS1907*AX1907-AU1907*AX1910</f>
        <v>-58.356432738064832</v>
      </c>
      <c r="BC1907" s="24">
        <f t="shared" ref="BC1907" si="19119">(AR1907*AX1907+AS1907*AW1907+AT1907*AX1910+AU1907*AW1910)</f>
        <v>0</v>
      </c>
      <c r="BD1907" s="22">
        <f t="shared" ref="BD1907" si="19120">AR1907*AY1907+AT1907*AY1910-AS1907*AZ1907-AU1907*AZ1910</f>
        <v>0</v>
      </c>
      <c r="BE1907" s="23">
        <f t="shared" ref="BE1907" si="19121">(AR1907*AZ1907+AS1907*AY1907+AT1907*AZ1910+AU1907*AY1910)</f>
        <v>6.3745758303899773</v>
      </c>
      <c r="BF1907" s="8"/>
      <c r="BG1907" s="25">
        <f t="shared" ref="BG1907" si="19122">COS($BI$8*$B1907)</f>
        <v>-0.21432622768511553</v>
      </c>
      <c r="BH1907" s="26">
        <v>0</v>
      </c>
      <c r="BI1907" s="10">
        <v>0</v>
      </c>
      <c r="BJ1907" s="85">
        <f t="shared" ref="BJ1907" si="19123">$BH$8*SIN($B1907*$BI$8)</f>
        <v>2.9302864046260755</v>
      </c>
      <c r="BL1907" s="21">
        <f t="shared" ref="BL1907" si="19124">BB1907*BG1907+BD1907*BG1910-BC1907*BH1907-BE1907*BH1910</f>
        <v>10.431832657570755</v>
      </c>
      <c r="BM1907" s="24">
        <f t="shared" ref="BM1907" si="19125">(BB1907*BH1907+BC1907*BG1907+BD1907*BH1910+BE1907*BG1910)</f>
        <v>0</v>
      </c>
      <c r="BN1907" s="22">
        <f t="shared" ref="BN1907" si="19126">BB1907*BI1907+BD1907*BI1910-BC1907*BJ1907-BE1907*BJ1910</f>
        <v>0</v>
      </c>
      <c r="BO1907" s="23">
        <f t="shared" ref="BO1907" si="19127">(BB1907*BJ1907+BC1907*BI1907+BD1907*BJ1910+BE1907*BI1910)</f>
        <v>-172.3673002656476</v>
      </c>
      <c r="BQ1907" s="27">
        <f t="shared" ref="BQ1907" si="19128">20*LOG((2*$BL$8)/(($BL$8*BL1907+BN1907+$BL$8*BL1910+BN1910)^2+($BL$8*BM1907+BO1907+$BL$8*BM1910+BO1910)^2)^0.5)</f>
        <v>-38.740532846709364</v>
      </c>
      <c r="BS1907" s="64">
        <f t="shared" ref="BS1907" si="19129">((BL1907^2+BM1907^2)/(BL1910^2+BM1910^2))^0.5</f>
        <v>16.681977679062953</v>
      </c>
      <c r="BT1907" s="4"/>
      <c r="BU1907" s="28"/>
      <c r="BV1907" s="28"/>
      <c r="BW1907" s="28"/>
      <c r="BX1907" s="28"/>
    </row>
    <row r="1908" spans="2:76" ht="18.649999999999999" customHeight="1" thickBot="1">
      <c r="D1908" s="25"/>
      <c r="E1908" s="10"/>
      <c r="F1908" s="10"/>
      <c r="G1908" s="31"/>
      <c r="I1908" s="29"/>
      <c r="L1908" s="30"/>
      <c r="N1908" s="29"/>
      <c r="Q1908" s="30"/>
      <c r="S1908" s="29"/>
      <c r="V1908" s="30"/>
      <c r="X1908" s="29"/>
      <c r="AA1908" s="30"/>
      <c r="AC1908" s="29"/>
      <c r="AF1908" s="30"/>
      <c r="AH1908" s="29"/>
      <c r="AK1908" s="30"/>
      <c r="AM1908" s="29"/>
      <c r="AP1908" s="30"/>
      <c r="AR1908" s="29"/>
      <c r="AU1908" s="30"/>
      <c r="AW1908" s="29"/>
      <c r="AZ1908" s="30"/>
      <c r="BB1908" s="29"/>
      <c r="BE1908" s="30"/>
      <c r="BG1908" s="29"/>
      <c r="BJ1908" s="30"/>
      <c r="BL1908" s="29"/>
      <c r="BO1908" s="30"/>
      <c r="BS1908" s="65"/>
      <c r="BT1908" s="65"/>
      <c r="BU1908" s="28"/>
      <c r="BV1908" s="28"/>
      <c r="BW1908" s="28"/>
      <c r="BX1908" s="28"/>
    </row>
    <row r="1909" spans="2:76" ht="18.649999999999999" customHeight="1" thickBot="1">
      <c r="D1909" s="254" t="s">
        <v>24</v>
      </c>
      <c r="E1909" s="255"/>
      <c r="F1909" s="256" t="s">
        <v>25</v>
      </c>
      <c r="G1909" s="257"/>
      <c r="H1909" s="123"/>
      <c r="I1909" s="242" t="s">
        <v>4</v>
      </c>
      <c r="J1909" s="243"/>
      <c r="K1909" s="244" t="s">
        <v>5</v>
      </c>
      <c r="L1909" s="245"/>
      <c r="M1909" s="123"/>
      <c r="N1909" s="242" t="s">
        <v>6</v>
      </c>
      <c r="O1909" s="243"/>
      <c r="P1909" s="244" t="s">
        <v>7</v>
      </c>
      <c r="Q1909" s="245"/>
      <c r="R1909" s="123"/>
      <c r="S1909" s="242" t="s">
        <v>34</v>
      </c>
      <c r="T1909" s="243"/>
      <c r="U1909" s="244" t="s">
        <v>35</v>
      </c>
      <c r="V1909" s="245"/>
      <c r="W1909" s="123"/>
      <c r="X1909" s="242" t="s">
        <v>47</v>
      </c>
      <c r="Y1909" s="243"/>
      <c r="Z1909" s="244" t="s">
        <v>48</v>
      </c>
      <c r="AA1909" s="245"/>
      <c r="AB1909" s="127"/>
      <c r="AC1909" s="242" t="s">
        <v>63</v>
      </c>
      <c r="AD1909" s="243"/>
      <c r="AE1909" s="244" t="s">
        <v>8</v>
      </c>
      <c r="AF1909" s="245"/>
      <c r="AG1909" s="123"/>
      <c r="AH1909" s="242" t="s">
        <v>78</v>
      </c>
      <c r="AI1909" s="243"/>
      <c r="AJ1909" s="244" t="s">
        <v>79</v>
      </c>
      <c r="AK1909" s="245"/>
      <c r="AL1909" s="127"/>
      <c r="AM1909" s="242" t="s">
        <v>67</v>
      </c>
      <c r="AN1909" s="243"/>
      <c r="AO1909" s="244" t="s">
        <v>66</v>
      </c>
      <c r="AP1909" s="245"/>
      <c r="AQ1909" s="123"/>
      <c r="AR1909" s="242" t="s">
        <v>83</v>
      </c>
      <c r="AS1909" s="243"/>
      <c r="AT1909" s="244" t="s">
        <v>82</v>
      </c>
      <c r="AU1909" s="245"/>
      <c r="AV1909" s="127"/>
      <c r="AW1909" s="242" t="s">
        <v>71</v>
      </c>
      <c r="AX1909" s="243"/>
      <c r="AY1909" s="244" t="s">
        <v>70</v>
      </c>
      <c r="AZ1909" s="245"/>
      <c r="BA1909" s="123"/>
      <c r="BB1909" s="124" t="s">
        <v>87</v>
      </c>
      <c r="BC1909" s="125"/>
      <c r="BD1909" s="122" t="s">
        <v>86</v>
      </c>
      <c r="BE1909" s="126"/>
      <c r="BF1909" s="127"/>
      <c r="BG1909" s="242" t="s">
        <v>74</v>
      </c>
      <c r="BH1909" s="243"/>
      <c r="BI1909" s="244" t="s">
        <v>75</v>
      </c>
      <c r="BJ1909" s="245"/>
      <c r="BK1909" s="123"/>
      <c r="BL1909" s="242" t="s">
        <v>91</v>
      </c>
      <c r="BM1909" s="243"/>
      <c r="BN1909" s="244" t="s">
        <v>90</v>
      </c>
      <c r="BO1909" s="245"/>
      <c r="BP1909" s="123"/>
      <c r="BQ1909" s="35" t="s">
        <v>166</v>
      </c>
      <c r="BS1909" s="66" t="s">
        <v>121</v>
      </c>
      <c r="BT1909" s="65"/>
      <c r="BU1909" s="28"/>
      <c r="BV1909" s="28"/>
      <c r="BW1909" s="28"/>
      <c r="BX1909" s="28"/>
    </row>
    <row r="1910" spans="2:76" ht="18.649999999999999" customHeight="1" thickTop="1" thickBot="1">
      <c r="D1910" s="15">
        <v>0</v>
      </c>
      <c r="E1910" s="145">
        <f t="shared" ref="E1910" si="19130">(1/$E$8)*SIN($B1907*$F$8)</f>
        <v>0.32559150341150117</v>
      </c>
      <c r="F1910" s="15">
        <f t="shared" ref="F1910" si="19131">COS($F$8*$B1907)</f>
        <v>-0.21426982091779931</v>
      </c>
      <c r="G1910" s="37">
        <v>0</v>
      </c>
      <c r="I1910" s="21">
        <v>0</v>
      </c>
      <c r="J1910" s="24">
        <f t="shared" ref="J1910" si="19132">(TAN($K$8*$B1907))/$J$8</f>
        <v>2.8066084446627637</v>
      </c>
      <c r="K1910" s="22">
        <v>1</v>
      </c>
      <c r="L1910" s="23">
        <v>0</v>
      </c>
      <c r="N1910" s="21">
        <f t="shared" ref="N1910" si="19133">D1910*I1907+F1910*I1910-E1910*J1907-G1910*J1910</f>
        <v>0</v>
      </c>
      <c r="O1910" s="24">
        <f t="shared" ref="O1910" si="19134">(D1910*J1907+E1910*I1907+F1910*J1910+G1910*I1910)</f>
        <v>-0.27577998541277243</v>
      </c>
      <c r="P1910" s="22">
        <f t="shared" ref="P1910" si="19135">D1910*K1907+F1910*K1910-E1910*L1907-G1910*L1910</f>
        <v>-0.21426982091779931</v>
      </c>
      <c r="Q1910" s="23">
        <f t="shared" ref="Q1910" si="19136">(D1910*L1907+E1910*K1907+F1910*L1910+G1910*K1910)</f>
        <v>0</v>
      </c>
      <c r="S1910" s="15">
        <v>0</v>
      </c>
      <c r="T1910" s="145">
        <f t="shared" ref="T1910" si="19137">(1/$T$8)*SIN($B1907*$U$8)</f>
        <v>7.8232662304828365E-3</v>
      </c>
      <c r="U1910" s="15">
        <f t="shared" ref="U1910" si="19138">COS($U$8*$B1907)</f>
        <v>-0.99972454633733132</v>
      </c>
      <c r="V1910" s="37">
        <v>0</v>
      </c>
      <c r="X1910" s="21">
        <f t="shared" ref="X1910" si="19139">N1910*S1907+P1910*S1910-O1910*T1907-Q1910*T1910</f>
        <v>0</v>
      </c>
      <c r="Y1910" s="24">
        <f t="shared" ref="Y1910" si="19140">(N1910*T1907+O1910*S1907+P1910*T1910+Q1910*S1910)</f>
        <v>0.27402773095150196</v>
      </c>
      <c r="Z1910" s="22">
        <f t="shared" ref="Z1910" si="19141">N1910*U1907+P1910*U1910-O1910*V1907-Q1910*V1910</f>
        <v>0.23362830173313326</v>
      </c>
      <c r="AA1910" s="23">
        <f t="shared" ref="AA1910" si="19142">(N1910*V1907+O1910*U1907+P1910*V1910+Q1910*U1910)</f>
        <v>0</v>
      </c>
      <c r="AB1910" s="8"/>
      <c r="AC1910" s="21">
        <v>0</v>
      </c>
      <c r="AD1910" s="24">
        <f t="shared" ref="AD1910" si="19143">(TAN($AE$8*$B1907))/$AD$8</f>
        <v>9.1072479811694134</v>
      </c>
      <c r="AE1910" s="22">
        <v>1</v>
      </c>
      <c r="AF1910" s="23">
        <v>0</v>
      </c>
      <c r="AH1910" s="21">
        <f t="shared" ref="AH1910" si="19144">X1910*AC1907+Z1910*AC1910-Y1910*AD1907-AA1910*AD1910</f>
        <v>0</v>
      </c>
      <c r="AI1910" s="24">
        <f t="shared" ref="AI1910" si="19145">(X1910*AD1907+Y1910*AC1907+Z1910*AD1910+AA1910*AC1910)</f>
        <v>2.4017386102546183</v>
      </c>
      <c r="AJ1910" s="22">
        <f t="shared" ref="AJ1910" si="19146">X1910*AE1907+Z1910*AE1910-Y1910*AF1907-AA1910*AF1910</f>
        <v>0.23362830173313326</v>
      </c>
      <c r="AK1910" s="23">
        <f t="shared" ref="AK1910" si="19147">(X1910*AF1907+Y1910*AE1907+Z1910*AF1910+AA1910*AE1910)</f>
        <v>0</v>
      </c>
      <c r="AL1910" s="8"/>
      <c r="AM1910" s="15">
        <v>0</v>
      </c>
      <c r="AN1910" s="85">
        <f t="shared" ref="AN1910" si="19148">(1/$AN$8)*SIN($B1907*$AO$8)</f>
        <v>7.8232662304828365E-3</v>
      </c>
      <c r="AO1910" s="25">
        <f t="shared" ref="AO1910" si="19149">COS($AO$8*$B1907)</f>
        <v>-0.99972454633733132</v>
      </c>
      <c r="AP1910" s="37">
        <v>0</v>
      </c>
      <c r="AR1910" s="21">
        <f t="shared" ref="AR1910" si="19150">AH1910*AM1907+AJ1910*AM1910-AI1910*AN1907-AK1910*AN1910</f>
        <v>0</v>
      </c>
      <c r="AS1910" s="24">
        <f t="shared" ref="AS1910" si="19151">(AH1910*AN1907+AI1910*AM1907+AJ1910*AN1910+AK1910*AM1910)</f>
        <v>-2.3992493061542173</v>
      </c>
      <c r="AT1910" s="22">
        <f t="shared" ref="AT1910" si="19152">AH1910*AO1907+AJ1910*AO1910-AI1910*AP1907-AK1910*AP1910</f>
        <v>-0.40266891303818342</v>
      </c>
      <c r="AU1910" s="23">
        <f t="shared" ref="AU1910" si="19153">(AH1910*AP1907+AI1910*AO1907+AJ1910*AP1910+AK1910*AO1910)</f>
        <v>0</v>
      </c>
      <c r="AV1910" s="8"/>
      <c r="AW1910" s="21">
        <v>0</v>
      </c>
      <c r="AX1910" s="24">
        <f t="shared" ref="AX1910" si="19154">(TAN($AY$8*$B1907))/$AX$8</f>
        <v>2.8066084446627637</v>
      </c>
      <c r="AY1910" s="22">
        <v>1</v>
      </c>
      <c r="AZ1910" s="23">
        <v>0</v>
      </c>
      <c r="BB1910" s="21">
        <f t="shared" ref="BB1910" si="19155">AR1910*AW1907+AT1910*AW1910-AS1910*AX1907-AU1910*AX1910</f>
        <v>0</v>
      </c>
      <c r="BC1910" s="24">
        <f t="shared" ref="BC1910" si="19156">(AR1910*AX1907+AS1910*AW1907+AT1910*AX1910+AU1910*AW1910)</f>
        <v>-3.5293832778903589</v>
      </c>
      <c r="BD1910" s="22">
        <f t="shared" ref="BD1910" si="19157">AR1910*AY1907+AT1910*AY1910-AS1910*AZ1907-AU1910*AZ1910</f>
        <v>-0.40266891303818342</v>
      </c>
      <c r="BE1910" s="23">
        <f t="shared" ref="BE1910" si="19158">(AR1910*AZ1907+AS1910*AY1907+AT1910*AZ1910+AU1910*AY1910)</f>
        <v>0</v>
      </c>
      <c r="BF1910" s="8"/>
      <c r="BG1910" s="15">
        <v>0</v>
      </c>
      <c r="BH1910" s="85">
        <f t="shared" ref="BH1910" si="19159">(1/$BH$8)*SIN($B1907*$BI$8)</f>
        <v>0.32558737829178613</v>
      </c>
      <c r="BI1910" s="25">
        <f t="shared" ref="BI1910" si="19160">COS($BI$8*$B1907)</f>
        <v>-0.21432622768511553</v>
      </c>
      <c r="BJ1910" s="37">
        <v>0</v>
      </c>
      <c r="BL1910" s="21">
        <f t="shared" ref="BL1910" si="19161">BB1910*BG1907+BD1910*BG1910-BC1910*BH1907-BE1910*BH1910</f>
        <v>0</v>
      </c>
      <c r="BM1910" s="24">
        <f t="shared" ref="BM1910" si="19162">(BB1910*BH1907+BC1910*BG1907+BD1910*BH1910+BE1910*BG1910)</f>
        <v>0.62533548828946306</v>
      </c>
      <c r="BN1910" s="22">
        <f t="shared" ref="BN1910" si="19163">BB1910*BI1907+BD1910*BI1910-BC1910*BJ1907-BE1910*BJ1910</f>
        <v>10.428406345054272</v>
      </c>
      <c r="BO1910" s="23">
        <f t="shared" ref="BO1910" si="19164">(BB1910*BJ1907+BC1910*BI1907+BD1910*BJ1910+BE1910*BI1910)</f>
        <v>0</v>
      </c>
      <c r="BQ1910" s="38">
        <f t="shared" ref="BQ1910" si="19165">(180/PI())*ATAN(-1*(($BL$8*BM1907+BO1907+$BL$8*BM1910+BO1910)/($BL$8*BL1907+BN1907+$BL$8*BL1910+BN1910)))</f>
        <v>83.074625313931463</v>
      </c>
      <c r="BS1910" s="67">
        <f t="shared" ref="BS1910" si="19166">20*LOG(((($BL$8*BL1907+BN1907-$BL$8*BL1910-BN1910)^2+($BL$8*BM1907+BO1907-$BL$8*BM1910-BO1910)^2)/(($BL$8*BL1907+BN1907+$BL$8*BL1910+BN1910)^2+($BL$8*BM1907+BO1907+$BL$8*BM1910+BO1910)^2))^0.5)</f>
        <v>-5.8044362871149642E-4</v>
      </c>
      <c r="BT1910" s="65"/>
      <c r="BU1910" s="28"/>
      <c r="BV1910" s="28"/>
      <c r="BW1910" s="28"/>
      <c r="BX1910" s="28"/>
    </row>
    <row r="1911" spans="2:76" ht="18.649999999999999" customHeight="1">
      <c r="BS1911" s="32"/>
    </row>
    <row r="1912" spans="2:76" ht="18.649999999999999" customHeight="1" thickBot="1">
      <c r="D1912" s="8"/>
      <c r="E1912" s="8" t="s">
        <v>93</v>
      </c>
      <c r="F1912" s="8"/>
      <c r="G1912" s="8"/>
      <c r="H1912" s="8"/>
      <c r="I1912" s="8"/>
      <c r="J1912" s="8" t="s">
        <v>94</v>
      </c>
      <c r="K1912" s="8"/>
      <c r="L1912" s="8"/>
      <c r="M1912" s="8"/>
      <c r="N1912" s="8"/>
      <c r="O1912" s="8" t="s">
        <v>95</v>
      </c>
      <c r="P1912" s="8"/>
      <c r="Q1912" s="8"/>
      <c r="R1912" s="8"/>
      <c r="S1912" s="8"/>
      <c r="T1912" s="8" t="s">
        <v>96</v>
      </c>
      <c r="U1912" s="8"/>
      <c r="V1912" s="8"/>
      <c r="W1912" s="8"/>
      <c r="X1912" s="8"/>
      <c r="Y1912" s="8" t="s">
        <v>97</v>
      </c>
      <c r="Z1912" s="8"/>
      <c r="AA1912" s="8"/>
      <c r="AB1912" s="8"/>
      <c r="AC1912" s="8"/>
      <c r="AD1912" s="8" t="s">
        <v>98</v>
      </c>
      <c r="AE1912" s="8"/>
      <c r="AF1912" s="8"/>
      <c r="AG1912" s="8"/>
      <c r="AH1912" s="8"/>
      <c r="AI1912" s="8" t="s">
        <v>99</v>
      </c>
      <c r="AJ1912" s="8"/>
      <c r="AK1912" s="8"/>
      <c r="AL1912" s="8"/>
      <c r="AM1912" s="8"/>
      <c r="AN1912" s="8" t="s">
        <v>96</v>
      </c>
      <c r="AO1912" s="8"/>
      <c r="AP1912" s="8"/>
      <c r="AQ1912" s="8"/>
      <c r="AR1912" s="8"/>
      <c r="AS1912" s="8" t="s">
        <v>100</v>
      </c>
      <c r="AT1912" s="8"/>
      <c r="AU1912" s="8"/>
      <c r="AV1912" s="8"/>
      <c r="AW1912" s="8"/>
      <c r="AX1912" s="8" t="s">
        <v>94</v>
      </c>
      <c r="AY1912" s="8"/>
      <c r="AZ1912" s="8"/>
      <c r="BA1912" s="8"/>
      <c r="BB1912" s="8"/>
      <c r="BC1912" s="8" t="s">
        <v>101</v>
      </c>
      <c r="BD1912" s="8"/>
      <c r="BE1912" s="8"/>
      <c r="BF1912" s="8"/>
      <c r="BG1912" s="8"/>
      <c r="BH1912" s="8" t="s">
        <v>96</v>
      </c>
      <c r="BI1912" s="8"/>
      <c r="BJ1912" s="8"/>
      <c r="BK1912" s="8"/>
      <c r="BL1912" s="8"/>
      <c r="BM1912" s="8" t="s">
        <v>102</v>
      </c>
      <c r="BN1912" s="8"/>
      <c r="BO1912" s="8"/>
      <c r="BP1912" s="8"/>
    </row>
    <row r="1913" spans="2:76" ht="18.649999999999999" customHeight="1" thickBot="1">
      <c r="B1913" s="16"/>
      <c r="D1913" s="250" t="s">
        <v>22</v>
      </c>
      <c r="E1913" s="251"/>
      <c r="F1913" s="252" t="s">
        <v>23</v>
      </c>
      <c r="G1913" s="253"/>
      <c r="H1913" s="123"/>
      <c r="I1913" s="242" t="s">
        <v>1</v>
      </c>
      <c r="J1913" s="243"/>
      <c r="K1913" s="244" t="s">
        <v>2</v>
      </c>
      <c r="L1913" s="245"/>
      <c r="M1913" s="123"/>
      <c r="N1913" s="242" t="s">
        <v>43</v>
      </c>
      <c r="O1913" s="243"/>
      <c r="P1913" s="244" t="s">
        <v>44</v>
      </c>
      <c r="Q1913" s="245"/>
      <c r="R1913" s="123"/>
      <c r="S1913" s="242" t="s">
        <v>32</v>
      </c>
      <c r="T1913" s="243"/>
      <c r="U1913" s="244" t="s">
        <v>33</v>
      </c>
      <c r="V1913" s="245"/>
      <c r="W1913" s="123"/>
      <c r="X1913" s="242" t="s">
        <v>45</v>
      </c>
      <c r="Y1913" s="243"/>
      <c r="Z1913" s="244" t="s">
        <v>46</v>
      </c>
      <c r="AA1913" s="245"/>
      <c r="AB1913" s="127"/>
      <c r="AC1913" s="242" t="s">
        <v>62</v>
      </c>
      <c r="AD1913" s="243"/>
      <c r="AE1913" s="244" t="s">
        <v>3</v>
      </c>
      <c r="AF1913" s="245"/>
      <c r="AG1913" s="123"/>
      <c r="AH1913" s="242" t="s">
        <v>76</v>
      </c>
      <c r="AI1913" s="243"/>
      <c r="AJ1913" s="244" t="s">
        <v>77</v>
      </c>
      <c r="AK1913" s="245"/>
      <c r="AL1913" s="127"/>
      <c r="AM1913" s="242" t="s">
        <v>64</v>
      </c>
      <c r="AN1913" s="243"/>
      <c r="AO1913" s="244" t="s">
        <v>65</v>
      </c>
      <c r="AP1913" s="245"/>
      <c r="AQ1913" s="123"/>
      <c r="AR1913" s="242" t="s">
        <v>80</v>
      </c>
      <c r="AS1913" s="243"/>
      <c r="AT1913" s="244" t="s">
        <v>81</v>
      </c>
      <c r="AU1913" s="245"/>
      <c r="AV1913" s="127"/>
      <c r="AW1913" s="242" t="s">
        <v>68</v>
      </c>
      <c r="AX1913" s="243"/>
      <c r="AY1913" s="244" t="s">
        <v>69</v>
      </c>
      <c r="AZ1913" s="245"/>
      <c r="BA1913" s="123"/>
      <c r="BB1913" s="246" t="s">
        <v>84</v>
      </c>
      <c r="BC1913" s="247"/>
      <c r="BD1913" s="248" t="s">
        <v>85</v>
      </c>
      <c r="BE1913" s="249"/>
      <c r="BF1913" s="127"/>
      <c r="BG1913" s="242" t="s">
        <v>72</v>
      </c>
      <c r="BH1913" s="243"/>
      <c r="BI1913" s="244" t="s">
        <v>73</v>
      </c>
      <c r="BJ1913" s="245"/>
      <c r="BK1913" s="123"/>
      <c r="BL1913" s="242" t="s">
        <v>88</v>
      </c>
      <c r="BM1913" s="243"/>
      <c r="BN1913" s="244" t="s">
        <v>89</v>
      </c>
      <c r="BO1913" s="245"/>
      <c r="BP1913" s="123"/>
      <c r="BQ1913" s="19" t="s">
        <v>165</v>
      </c>
      <c r="BS1913" s="63" t="s">
        <v>120</v>
      </c>
      <c r="BT1913" s="4"/>
      <c r="BU1913" s="28"/>
      <c r="BV1913" s="28"/>
      <c r="BW1913" s="28"/>
      <c r="BX1913" s="28"/>
    </row>
    <row r="1914" spans="2:76" ht="18.649999999999999" customHeight="1" thickTop="1" thickBot="1">
      <c r="B1914" s="39">
        <v>5.4</v>
      </c>
      <c r="D1914" s="25">
        <f t="shared" ref="D1914" si="19167">COS($F$8*$B1914)</f>
        <v>-0.22075293743991561</v>
      </c>
      <c r="E1914" s="26">
        <v>0</v>
      </c>
      <c r="F1914" s="10">
        <v>0</v>
      </c>
      <c r="G1914" s="85">
        <f t="shared" ref="G1914" si="19168">$E$8*SIN($B1914*$F$8)</f>
        <v>2.9259892798000542</v>
      </c>
      <c r="I1914" s="21">
        <v>1</v>
      </c>
      <c r="J1914" s="24">
        <v>0</v>
      </c>
      <c r="K1914" s="22">
        <v>0</v>
      </c>
      <c r="L1914" s="23">
        <v>0</v>
      </c>
      <c r="N1914" s="21">
        <f t="shared" ref="N1914" si="19169">D1914*I1914+F1914*I1917-E1914*J1914-G1914*J1917</f>
        <v>-8.7634314467293333</v>
      </c>
      <c r="O1914" s="24">
        <f t="shared" ref="O1914" si="19170">(D1914*J1914+E1914*I1914+F1914*J1917+G1914*I1917)</f>
        <v>0</v>
      </c>
      <c r="P1914" s="22">
        <f t="shared" ref="P1914" si="19171">D1914*K1914+F1914*K1917-E1914*L1914-G1914*L1917</f>
        <v>0</v>
      </c>
      <c r="Q1914" s="23">
        <f t="shared" ref="Q1914" si="19172">(D1914*L1914+E1914*K1914+F1914*L1917+G1914*K1917)</f>
        <v>2.9259892798000542</v>
      </c>
      <c r="S1914" s="25">
        <f t="shared" ref="S1914" si="19173">COS($U$8*$B1914)</f>
        <v>-0.9999294285558944</v>
      </c>
      <c r="T1914" s="26">
        <v>0</v>
      </c>
      <c r="U1914" s="10">
        <v>0</v>
      </c>
      <c r="V1914" s="85">
        <f t="shared" ref="V1914" si="19174">$T$8*SIN($B1914*$U$8)</f>
        <v>3.5640442911700695E-2</v>
      </c>
      <c r="X1914" s="21">
        <f t="shared" ref="X1914" si="19175">N1914*S1914+P1914*S1917-O1914*T1914-Q1914*T1917</f>
        <v>8.7512259371738228</v>
      </c>
      <c r="Y1914" s="24">
        <f t="shared" ref="Y1914" si="19176">(N1914*T1914+O1914*S1914+P1914*T1917+Q1914*S1917)</f>
        <v>0</v>
      </c>
      <c r="Z1914" s="22">
        <f t="shared" ref="Z1914" si="19177">N1914*U1914+P1914*U1917-O1914*V1914-Q1914*V1917</f>
        <v>0</v>
      </c>
      <c r="AA1914" s="23">
        <f t="shared" ref="AA1914" si="19178">(N1914*V1914+O1914*U1914+P1914*V1917+Q1914*U1917)</f>
        <v>-3.2381153666989007</v>
      </c>
      <c r="AB1914" s="8"/>
      <c r="AC1914" s="21">
        <v>1</v>
      </c>
      <c r="AD1914" s="24">
        <v>0</v>
      </c>
      <c r="AE1914" s="22">
        <v>0</v>
      </c>
      <c r="AF1914" s="23">
        <v>0</v>
      </c>
      <c r="AH1914" s="21">
        <f t="shared" ref="AH1914" si="19179">X1914*AC1914+Z1914*AC1917-Y1914*AD1914-AA1914*AD1917</f>
        <v>41.900074863129831</v>
      </c>
      <c r="AI1914" s="24">
        <f t="shared" ref="AI1914" si="19180">(X1914*AD1914+Y1914*AC1914+Z1914*AD1917+AA1914*AC1917)</f>
        <v>0</v>
      </c>
      <c r="AJ1914" s="22">
        <f t="shared" ref="AJ1914" si="19181">X1914*AE1914+Z1914*AE1917-Y1914*AF1914-AA1914*AF1917</f>
        <v>0</v>
      </c>
      <c r="AK1914" s="23">
        <f t="shared" ref="AK1914" si="19182">(X1914*AF1914+Y1914*AE1914+Z1914*AF1917+AA1914*AE1917)</f>
        <v>-3.2381153666989007</v>
      </c>
      <c r="AL1914" s="8"/>
      <c r="AM1914" s="25">
        <f t="shared" ref="AM1914" si="19183">COS($AO$8*$B1914)</f>
        <v>-0.9999294285558944</v>
      </c>
      <c r="AN1914" s="26">
        <v>0</v>
      </c>
      <c r="AO1914" s="10">
        <v>0</v>
      </c>
      <c r="AP1914" s="85">
        <f t="shared" ref="AP1914" si="19184">$AN$8*SIN($B1914*$AO$8)</f>
        <v>3.5640442911700695E-2</v>
      </c>
      <c r="AR1914" s="21">
        <f t="shared" ref="AR1914" si="19185">AH1914*AM1914+AJ1914*AM1917-AI1914*AN1914-AK1914*AN1917</f>
        <v>-41.884294818131018</v>
      </c>
      <c r="AS1914" s="24">
        <f t="shared" ref="AS1914" si="19186">(AH1914*AN1914+AI1914*AM1914+AJ1914*AN1917+AK1914*AM1917)</f>
        <v>0</v>
      </c>
      <c r="AT1914" s="22">
        <f t="shared" ref="AT1914" si="19187">AH1914*AO1914+AJ1914*AO1917-AI1914*AP1914-AK1914*AP1917</f>
        <v>0</v>
      </c>
      <c r="AU1914" s="23">
        <f t="shared" ref="AU1914" si="19188">(AH1914*AP1914+AI1914*AO1914+AJ1914*AP1917+AK1914*AO1917)</f>
        <v>4.7312240743766569</v>
      </c>
      <c r="AV1914" s="8"/>
      <c r="AW1914" s="21">
        <v>1</v>
      </c>
      <c r="AX1914" s="24">
        <v>0</v>
      </c>
      <c r="AY1914" s="22">
        <v>0</v>
      </c>
      <c r="AZ1914" s="23">
        <v>0</v>
      </c>
      <c r="BB1914" s="21">
        <f t="shared" ref="BB1914" si="19189">AR1914*AW1914+AT1914*AW1917-AS1914*AX1914-AU1914*AX1917</f>
        <v>-55.697512283361135</v>
      </c>
      <c r="BC1914" s="24">
        <f t="shared" ref="BC1914" si="19190">(AR1914*AX1914+AS1914*AW1914+AT1914*AX1917+AU1914*AW1917)</f>
        <v>0</v>
      </c>
      <c r="BD1914" s="22">
        <f t="shared" ref="BD1914" si="19191">AR1914*AY1914+AT1914*AY1917-AS1914*AZ1914-AU1914*AZ1917</f>
        <v>0</v>
      </c>
      <c r="BE1914" s="23">
        <f t="shared" ref="BE1914" si="19192">(AR1914*AZ1914+AS1914*AY1914+AT1914*AZ1917+AU1914*AY1917)</f>
        <v>4.7312240743766569</v>
      </c>
      <c r="BF1914" s="8"/>
      <c r="BG1914" s="25">
        <f t="shared" ref="BG1914" si="19193">COS($BI$8*$B1914)</f>
        <v>-0.22080947014347826</v>
      </c>
      <c r="BH1914" s="26">
        <v>0</v>
      </c>
      <c r="BI1914" s="10">
        <v>0</v>
      </c>
      <c r="BJ1914" s="85">
        <f t="shared" ref="BJ1914" si="19194">$BH$8*SIN($B1914*$BI$8)</f>
        <v>2.9259508883531535</v>
      </c>
      <c r="BL1914" s="21">
        <f t="shared" ref="BL1914" si="19195">BB1914*BG1914+BD1914*BG1917-BC1914*BH1914-BE1914*BH1917</f>
        <v>10.760390477441044</v>
      </c>
      <c r="BM1914" s="24">
        <f t="shared" ref="BM1914" si="19196">(BB1914*BH1914+BC1914*BG1914+BD1914*BH1917+BE1914*BG1917)</f>
        <v>0</v>
      </c>
      <c r="BN1914" s="22">
        <f t="shared" ref="BN1914" si="19197">BB1914*BI1914+BD1914*BI1917-BC1914*BJ1914-BE1914*BJ1917</f>
        <v>0</v>
      </c>
      <c r="BO1914" s="23">
        <f t="shared" ref="BO1914" si="19198">(BB1914*BJ1914+BC1914*BI1914+BD1914*BJ1917+BE1914*BI1917)</f>
        <v>-164.01288462555436</v>
      </c>
      <c r="BQ1914" s="27">
        <f t="shared" ref="BQ1914" si="19199">20*LOG((2*$BL$8)/(($BL$8*BL1914+BN1914+$BL$8*BL1917+BN1917)^2+($BL$8*BM1914+BO1914+$BL$8*BM1917+BO1917)^2)^0.5)</f>
        <v>-38.314573029516225</v>
      </c>
      <c r="BS1914" s="64">
        <f t="shared" ref="BS1914" si="19200">((BL1914^2+BM1914^2)/(BL1917^2+BM1917^2))^0.5</f>
        <v>15.379812829669332</v>
      </c>
      <c r="BT1914" s="4"/>
      <c r="BU1914" s="28"/>
      <c r="BV1914" s="28"/>
      <c r="BW1914" s="28"/>
      <c r="BX1914" s="28"/>
    </row>
    <row r="1915" spans="2:76" ht="18.649999999999999" customHeight="1" thickBot="1">
      <c r="D1915" s="25"/>
      <c r="E1915" s="10"/>
      <c r="F1915" s="10"/>
      <c r="G1915" s="31"/>
      <c r="I1915" s="29"/>
      <c r="L1915" s="30"/>
      <c r="N1915" s="29"/>
      <c r="Q1915" s="30"/>
      <c r="S1915" s="29"/>
      <c r="V1915" s="30"/>
      <c r="X1915" s="29"/>
      <c r="AA1915" s="30"/>
      <c r="AC1915" s="29"/>
      <c r="AF1915" s="30"/>
      <c r="AH1915" s="29"/>
      <c r="AK1915" s="30"/>
      <c r="AM1915" s="29"/>
      <c r="AP1915" s="30"/>
      <c r="AR1915" s="29"/>
      <c r="AU1915" s="30"/>
      <c r="AW1915" s="29"/>
      <c r="AZ1915" s="30"/>
      <c r="BB1915" s="29"/>
      <c r="BE1915" s="30"/>
      <c r="BG1915" s="29"/>
      <c r="BJ1915" s="30"/>
      <c r="BL1915" s="29"/>
      <c r="BO1915" s="30"/>
      <c r="BS1915" s="65"/>
      <c r="BT1915" s="65"/>
      <c r="BU1915" s="28"/>
      <c r="BV1915" s="28"/>
      <c r="BW1915" s="28"/>
      <c r="BX1915" s="28"/>
    </row>
    <row r="1916" spans="2:76" ht="18.649999999999999" customHeight="1" thickBot="1">
      <c r="D1916" s="254" t="s">
        <v>24</v>
      </c>
      <c r="E1916" s="255"/>
      <c r="F1916" s="256" t="s">
        <v>25</v>
      </c>
      <c r="G1916" s="257"/>
      <c r="H1916" s="123"/>
      <c r="I1916" s="242" t="s">
        <v>4</v>
      </c>
      <c r="J1916" s="243"/>
      <c r="K1916" s="244" t="s">
        <v>5</v>
      </c>
      <c r="L1916" s="245"/>
      <c r="M1916" s="123"/>
      <c r="N1916" s="242" t="s">
        <v>6</v>
      </c>
      <c r="O1916" s="243"/>
      <c r="P1916" s="244" t="s">
        <v>7</v>
      </c>
      <c r="Q1916" s="245"/>
      <c r="R1916" s="123"/>
      <c r="S1916" s="242" t="s">
        <v>34</v>
      </c>
      <c r="T1916" s="243"/>
      <c r="U1916" s="244" t="s">
        <v>35</v>
      </c>
      <c r="V1916" s="245"/>
      <c r="W1916" s="123"/>
      <c r="X1916" s="242" t="s">
        <v>47</v>
      </c>
      <c r="Y1916" s="243"/>
      <c r="Z1916" s="244" t="s">
        <v>48</v>
      </c>
      <c r="AA1916" s="245"/>
      <c r="AB1916" s="127"/>
      <c r="AC1916" s="242" t="s">
        <v>63</v>
      </c>
      <c r="AD1916" s="243"/>
      <c r="AE1916" s="244" t="s">
        <v>8</v>
      </c>
      <c r="AF1916" s="245"/>
      <c r="AG1916" s="123"/>
      <c r="AH1916" s="242" t="s">
        <v>78</v>
      </c>
      <c r="AI1916" s="243"/>
      <c r="AJ1916" s="244" t="s">
        <v>79</v>
      </c>
      <c r="AK1916" s="245"/>
      <c r="AL1916" s="127"/>
      <c r="AM1916" s="242" t="s">
        <v>67</v>
      </c>
      <c r="AN1916" s="243"/>
      <c r="AO1916" s="244" t="s">
        <v>66</v>
      </c>
      <c r="AP1916" s="245"/>
      <c r="AQ1916" s="123"/>
      <c r="AR1916" s="242" t="s">
        <v>83</v>
      </c>
      <c r="AS1916" s="243"/>
      <c r="AT1916" s="244" t="s">
        <v>82</v>
      </c>
      <c r="AU1916" s="245"/>
      <c r="AV1916" s="127"/>
      <c r="AW1916" s="242" t="s">
        <v>71</v>
      </c>
      <c r="AX1916" s="243"/>
      <c r="AY1916" s="244" t="s">
        <v>70</v>
      </c>
      <c r="AZ1916" s="245"/>
      <c r="BA1916" s="123"/>
      <c r="BB1916" s="124" t="s">
        <v>87</v>
      </c>
      <c r="BC1916" s="125"/>
      <c r="BD1916" s="122" t="s">
        <v>86</v>
      </c>
      <c r="BE1916" s="126"/>
      <c r="BF1916" s="127"/>
      <c r="BG1916" s="242" t="s">
        <v>74</v>
      </c>
      <c r="BH1916" s="243"/>
      <c r="BI1916" s="244" t="s">
        <v>75</v>
      </c>
      <c r="BJ1916" s="245"/>
      <c r="BK1916" s="123"/>
      <c r="BL1916" s="242" t="s">
        <v>91</v>
      </c>
      <c r="BM1916" s="243"/>
      <c r="BN1916" s="244" t="s">
        <v>90</v>
      </c>
      <c r="BO1916" s="245"/>
      <c r="BP1916" s="123"/>
      <c r="BQ1916" s="35" t="s">
        <v>166</v>
      </c>
      <c r="BS1916" s="66" t="s">
        <v>121</v>
      </c>
      <c r="BT1916" s="65"/>
      <c r="BU1916" s="28"/>
      <c r="BV1916" s="28"/>
      <c r="BW1916" s="28"/>
      <c r="BX1916" s="28"/>
    </row>
    <row r="1917" spans="2:76" ht="18.649999999999999" customHeight="1" thickTop="1" thickBot="1">
      <c r="D1917" s="15">
        <v>0</v>
      </c>
      <c r="E1917" s="145">
        <f t="shared" ref="E1917" si="19201">(1/$E$8)*SIN($B1914*$F$8)</f>
        <v>0.32510991997778377</v>
      </c>
      <c r="F1917" s="15">
        <f t="shared" ref="F1917" si="19202">COS($F$8*$B1914)</f>
        <v>-0.22075293743991561</v>
      </c>
      <c r="G1917" s="37">
        <v>0</v>
      </c>
      <c r="I1917" s="21">
        <v>0</v>
      </c>
      <c r="J1917" s="24">
        <f t="shared" ref="J1917" si="19203">(TAN($K$8*$B1914))/$J$8</f>
        <v>2.9195864004919314</v>
      </c>
      <c r="K1917" s="22">
        <v>1</v>
      </c>
      <c r="L1917" s="23">
        <v>0</v>
      </c>
      <c r="N1917" s="21">
        <f t="shared" ref="N1917" si="19204">D1917*I1914+F1917*I1917-E1917*J1914-G1917*J1917</f>
        <v>0</v>
      </c>
      <c r="O1917" s="24">
        <f t="shared" ref="O1917" si="19205">(D1917*J1914+E1917*I1914+F1917*J1917+G1917*I1917)</f>
        <v>-0.31939735404043995</v>
      </c>
      <c r="P1917" s="22">
        <f t="shared" ref="P1917" si="19206">D1917*K1914+F1917*K1917-E1917*L1914-G1917*L1917</f>
        <v>-0.22075293743991561</v>
      </c>
      <c r="Q1917" s="23">
        <f t="shared" ref="Q1917" si="19207">(D1917*L1914+E1917*K1914+F1917*L1917+G1917*K1917)</f>
        <v>0</v>
      </c>
      <c r="S1917" s="15">
        <v>0</v>
      </c>
      <c r="T1917" s="145">
        <f t="shared" ref="T1917" si="19208">(1/$T$8)*SIN($B1914*$U$8)</f>
        <v>3.9600492124111878E-3</v>
      </c>
      <c r="U1917" s="15">
        <f t="shared" ref="U1917" si="19209">COS($U$8*$B1914)</f>
        <v>-0.9999294285558944</v>
      </c>
      <c r="V1917" s="37">
        <v>0</v>
      </c>
      <c r="X1917" s="21">
        <f t="shared" ref="X1917" si="19210">N1917*S1914+P1917*S1917-O1917*T1914-Q1917*T1917</f>
        <v>0</v>
      </c>
      <c r="Y1917" s="24">
        <f t="shared" ref="Y1917" si="19211">(N1917*T1914+O1917*S1914+P1917*T1917+Q1917*S1917)</f>
        <v>0.31850062121187545</v>
      </c>
      <c r="Z1917" s="22">
        <f t="shared" ref="Z1917" si="19212">N1917*U1914+P1917*U1917-O1917*V1914-Q1917*V1917</f>
        <v>0.23212082174915649</v>
      </c>
      <c r="AA1917" s="23">
        <f t="shared" ref="AA1917" si="19213">(N1917*V1914+O1917*U1914+P1917*V1917+Q1917*U1917)</f>
        <v>0</v>
      </c>
      <c r="AB1917" s="8"/>
      <c r="AC1917" s="21">
        <v>0</v>
      </c>
      <c r="AD1917" s="24">
        <f t="shared" ref="AD1917" si="19214">(TAN($AE$8*$B1914))/$AD$8</f>
        <v>10.237080885647886</v>
      </c>
      <c r="AE1917" s="22">
        <v>1</v>
      </c>
      <c r="AF1917" s="23">
        <v>0</v>
      </c>
      <c r="AH1917" s="21">
        <f t="shared" ref="AH1917" si="19215">X1917*AC1914+Z1917*AC1917-Y1917*AD1914-AA1917*AD1917</f>
        <v>0</v>
      </c>
      <c r="AI1917" s="24">
        <f t="shared" ref="AI1917" si="19216">(X1917*AD1914+Y1917*AC1914+Z1917*AD1917+AA1917*AC1917)</f>
        <v>2.6947402487010454</v>
      </c>
      <c r="AJ1917" s="22">
        <f t="shared" ref="AJ1917" si="19217">X1917*AE1914+Z1917*AE1917-Y1917*AF1914-AA1917*AF1917</f>
        <v>0.23212082174915649</v>
      </c>
      <c r="AK1917" s="23">
        <f t="shared" ref="AK1917" si="19218">(X1917*AF1914+Y1917*AE1914+Z1917*AF1917+AA1917*AE1917)</f>
        <v>0</v>
      </c>
      <c r="AL1917" s="8"/>
      <c r="AM1917" s="15">
        <v>0</v>
      </c>
      <c r="AN1917" s="85">
        <f t="shared" ref="AN1917" si="19219">(1/$AN$8)*SIN($B1914*$AO$8)</f>
        <v>3.9600492124111878E-3</v>
      </c>
      <c r="AO1917" s="25">
        <f t="shared" ref="AO1917" si="19220">COS($AO$8*$B1914)</f>
        <v>-0.9999294285558944</v>
      </c>
      <c r="AP1917" s="37">
        <v>0</v>
      </c>
      <c r="AR1917" s="21">
        <f t="shared" ref="AR1917" si="19221">AH1917*AM1914+AJ1917*AM1917-AI1917*AN1914-AK1917*AN1917</f>
        <v>0</v>
      </c>
      <c r="AS1917" s="24">
        <f t="shared" ref="AS1917" si="19222">(AH1917*AN1914+AI1917*AM1914+AJ1917*AN1917+AK1917*AM1917)</f>
        <v>-2.6936308671128533</v>
      </c>
      <c r="AT1917" s="22">
        <f t="shared" ref="AT1917" si="19223">AH1917*AO1914+AJ1917*AO1917-AI1917*AP1914-AK1917*AP1917</f>
        <v>-0.32814617664325041</v>
      </c>
      <c r="AU1917" s="23">
        <f t="shared" ref="AU1917" si="19224">(AH1917*AP1914+AI1917*AO1914+AJ1917*AP1917+AK1917*AO1917)</f>
        <v>0</v>
      </c>
      <c r="AV1917" s="8"/>
      <c r="AW1917" s="21">
        <v>0</v>
      </c>
      <c r="AX1917" s="24">
        <f t="shared" ref="AX1917" si="19225">(TAN($AY$8*$B1914))/$AX$8</f>
        <v>2.9195864004919314</v>
      </c>
      <c r="AY1917" s="22">
        <v>1</v>
      </c>
      <c r="AZ1917" s="23">
        <v>0</v>
      </c>
      <c r="BB1917" s="21">
        <f t="shared" ref="BB1917" si="19226">AR1917*AW1914+AT1917*AW1917-AS1917*AX1914-AU1917*AX1917</f>
        <v>0</v>
      </c>
      <c r="BC1917" s="24">
        <f t="shared" ref="BC1917" si="19227">(AR1917*AX1914+AS1917*AW1914+AT1917*AX1917+AU1917*AW1917)</f>
        <v>-3.6516819818139101</v>
      </c>
      <c r="BD1917" s="22">
        <f t="shared" ref="BD1917" si="19228">AR1917*AY1914+AT1917*AY1917-AS1917*AZ1914-AU1917*AZ1917</f>
        <v>-0.32814617664325041</v>
      </c>
      <c r="BE1917" s="23">
        <f t="shared" ref="BE1917" si="19229">(AR1917*AZ1914+AS1917*AY1914+AT1917*AZ1917+AU1917*AY1917)</f>
        <v>0</v>
      </c>
      <c r="BF1917" s="8"/>
      <c r="BG1917" s="15">
        <v>0</v>
      </c>
      <c r="BH1917" s="85">
        <f t="shared" ref="BH1917" si="19230">(1/$BH$8)*SIN($B1914*$BI$8)</f>
        <v>0.32510565426146149</v>
      </c>
      <c r="BI1917" s="25">
        <f t="shared" ref="BI1917" si="19231">COS($BI$8*$B1914)</f>
        <v>-0.22080947014347826</v>
      </c>
      <c r="BJ1917" s="37">
        <v>0</v>
      </c>
      <c r="BL1917" s="21">
        <f t="shared" ref="BL1917" si="19232">BB1917*BG1914+BD1917*BG1917-BC1917*BH1914-BE1917*BH1917</f>
        <v>0</v>
      </c>
      <c r="BM1917" s="24">
        <f t="shared" ref="BM1917" si="19233">(BB1917*BH1914+BC1917*BG1914+BD1917*BH1917+BE1917*BG1917)</f>
        <v>0.69964378608581512</v>
      </c>
      <c r="BN1917" s="22">
        <f t="shared" ref="BN1917" si="19234">BB1917*BI1914+BD1917*BI1917-BC1917*BJ1914-BE1917*BJ1917</f>
        <v>10.757099922065819</v>
      </c>
      <c r="BO1917" s="23">
        <f t="shared" ref="BO1917" si="19235">(BB1917*BJ1914+BC1917*BI1914+BD1917*BJ1917+BE1917*BI1917)</f>
        <v>0</v>
      </c>
      <c r="BQ1917" s="38">
        <f t="shared" ref="BQ1917" si="19236">(180/PI())*ATAN(-1*(($BL$8*BM1914+BO1914+$BL$8*BM1917+BO1917)/($BL$8*BL1914+BN1914+$BL$8*BL1917+BN1917)))</f>
        <v>82.494173950910181</v>
      </c>
      <c r="BS1917" s="67">
        <f t="shared" ref="BS1917" si="19237">20*LOG(((($BL$8*BL1914+BN1914-$BL$8*BL1917-BN1917)^2+($BL$8*BM1914+BO1914-$BL$8*BM1917-BO1917)^2)/(($BL$8*BL1914+BN1914+$BL$8*BL1917+BN1917)^2+($BL$8*BM1914+BO1914+$BL$8*BM1917+BO1917)^2))^0.5)</f>
        <v>-6.4026390805426272E-4</v>
      </c>
      <c r="BT1917" s="65"/>
      <c r="BU1917" s="28"/>
      <c r="BV1917" s="28"/>
      <c r="BW1917" s="28"/>
      <c r="BX1917" s="28"/>
    </row>
    <row r="1918" spans="2:76" ht="18.649999999999999" customHeight="1">
      <c r="BS1918" s="32"/>
    </row>
    <row r="1919" spans="2:76" ht="18.649999999999999" customHeight="1" thickBot="1">
      <c r="D1919" s="8"/>
      <c r="E1919" s="8" t="s">
        <v>93</v>
      </c>
      <c r="F1919" s="8"/>
      <c r="G1919" s="8"/>
      <c r="H1919" s="8"/>
      <c r="I1919" s="8"/>
      <c r="J1919" s="8" t="s">
        <v>94</v>
      </c>
      <c r="K1919" s="8"/>
      <c r="L1919" s="8"/>
      <c r="M1919" s="8"/>
      <c r="N1919" s="8"/>
      <c r="O1919" s="8" t="s">
        <v>95</v>
      </c>
      <c r="P1919" s="8"/>
      <c r="Q1919" s="8"/>
      <c r="R1919" s="8"/>
      <c r="S1919" s="8"/>
      <c r="T1919" s="8" t="s">
        <v>96</v>
      </c>
      <c r="U1919" s="8"/>
      <c r="V1919" s="8"/>
      <c r="W1919" s="8"/>
      <c r="X1919" s="8"/>
      <c r="Y1919" s="8" t="s">
        <v>97</v>
      </c>
      <c r="Z1919" s="8"/>
      <c r="AA1919" s="8"/>
      <c r="AB1919" s="8"/>
      <c r="AC1919" s="8"/>
      <c r="AD1919" s="8" t="s">
        <v>98</v>
      </c>
      <c r="AE1919" s="8"/>
      <c r="AF1919" s="8"/>
      <c r="AG1919" s="8"/>
      <c r="AH1919" s="8"/>
      <c r="AI1919" s="8" t="s">
        <v>99</v>
      </c>
      <c r="AJ1919" s="8"/>
      <c r="AK1919" s="8"/>
      <c r="AL1919" s="8"/>
      <c r="AM1919" s="8"/>
      <c r="AN1919" s="8" t="s">
        <v>96</v>
      </c>
      <c r="AO1919" s="8"/>
      <c r="AP1919" s="8"/>
      <c r="AQ1919" s="8"/>
      <c r="AR1919" s="8"/>
      <c r="AS1919" s="8" t="s">
        <v>100</v>
      </c>
      <c r="AT1919" s="8"/>
      <c r="AU1919" s="8"/>
      <c r="AV1919" s="8"/>
      <c r="AW1919" s="8"/>
      <c r="AX1919" s="8" t="s">
        <v>94</v>
      </c>
      <c r="AY1919" s="8"/>
      <c r="AZ1919" s="8"/>
      <c r="BA1919" s="8"/>
      <c r="BB1919" s="8"/>
      <c r="BC1919" s="8" t="s">
        <v>101</v>
      </c>
      <c r="BD1919" s="8"/>
      <c r="BE1919" s="8"/>
      <c r="BF1919" s="8"/>
      <c r="BG1919" s="8"/>
      <c r="BH1919" s="8" t="s">
        <v>96</v>
      </c>
      <c r="BI1919" s="8"/>
      <c r="BJ1919" s="8"/>
      <c r="BK1919" s="8"/>
      <c r="BL1919" s="8"/>
      <c r="BM1919" s="8" t="s">
        <v>102</v>
      </c>
      <c r="BN1919" s="8"/>
      <c r="BO1919" s="8"/>
      <c r="BP1919" s="8"/>
    </row>
    <row r="1920" spans="2:76" ht="18.649999999999999" customHeight="1" thickBot="1">
      <c r="B1920" s="16"/>
      <c r="D1920" s="250" t="s">
        <v>22</v>
      </c>
      <c r="E1920" s="251"/>
      <c r="F1920" s="252" t="s">
        <v>23</v>
      </c>
      <c r="G1920" s="253"/>
      <c r="H1920" s="123"/>
      <c r="I1920" s="242" t="s">
        <v>1</v>
      </c>
      <c r="J1920" s="243"/>
      <c r="K1920" s="244" t="s">
        <v>2</v>
      </c>
      <c r="L1920" s="245"/>
      <c r="M1920" s="123"/>
      <c r="N1920" s="242" t="s">
        <v>43</v>
      </c>
      <c r="O1920" s="243"/>
      <c r="P1920" s="244" t="s">
        <v>44</v>
      </c>
      <c r="Q1920" s="245"/>
      <c r="R1920" s="123"/>
      <c r="S1920" s="242" t="s">
        <v>32</v>
      </c>
      <c r="T1920" s="243"/>
      <c r="U1920" s="244" t="s">
        <v>33</v>
      </c>
      <c r="V1920" s="245"/>
      <c r="W1920" s="123"/>
      <c r="X1920" s="242" t="s">
        <v>45</v>
      </c>
      <c r="Y1920" s="243"/>
      <c r="Z1920" s="244" t="s">
        <v>46</v>
      </c>
      <c r="AA1920" s="245"/>
      <c r="AB1920" s="127"/>
      <c r="AC1920" s="242" t="s">
        <v>62</v>
      </c>
      <c r="AD1920" s="243"/>
      <c r="AE1920" s="244" t="s">
        <v>3</v>
      </c>
      <c r="AF1920" s="245"/>
      <c r="AG1920" s="123"/>
      <c r="AH1920" s="242" t="s">
        <v>76</v>
      </c>
      <c r="AI1920" s="243"/>
      <c r="AJ1920" s="244" t="s">
        <v>77</v>
      </c>
      <c r="AK1920" s="245"/>
      <c r="AL1920" s="127"/>
      <c r="AM1920" s="242" t="s">
        <v>64</v>
      </c>
      <c r="AN1920" s="243"/>
      <c r="AO1920" s="244" t="s">
        <v>65</v>
      </c>
      <c r="AP1920" s="245"/>
      <c r="AQ1920" s="123"/>
      <c r="AR1920" s="242" t="s">
        <v>80</v>
      </c>
      <c r="AS1920" s="243"/>
      <c r="AT1920" s="244" t="s">
        <v>81</v>
      </c>
      <c r="AU1920" s="245"/>
      <c r="AV1920" s="127"/>
      <c r="AW1920" s="242" t="s">
        <v>68</v>
      </c>
      <c r="AX1920" s="243"/>
      <c r="AY1920" s="244" t="s">
        <v>69</v>
      </c>
      <c r="AZ1920" s="245"/>
      <c r="BA1920" s="123"/>
      <c r="BB1920" s="246" t="s">
        <v>84</v>
      </c>
      <c r="BC1920" s="247"/>
      <c r="BD1920" s="248" t="s">
        <v>85</v>
      </c>
      <c r="BE1920" s="249"/>
      <c r="BF1920" s="127"/>
      <c r="BG1920" s="242" t="s">
        <v>72</v>
      </c>
      <c r="BH1920" s="243"/>
      <c r="BI1920" s="244" t="s">
        <v>73</v>
      </c>
      <c r="BJ1920" s="245"/>
      <c r="BK1920" s="123"/>
      <c r="BL1920" s="242" t="s">
        <v>88</v>
      </c>
      <c r="BM1920" s="243"/>
      <c r="BN1920" s="244" t="s">
        <v>89</v>
      </c>
      <c r="BO1920" s="245"/>
      <c r="BP1920" s="123"/>
      <c r="BQ1920" s="19" t="s">
        <v>165</v>
      </c>
      <c r="BS1920" s="63" t="s">
        <v>120</v>
      </c>
      <c r="BT1920" s="4"/>
      <c r="BU1920" s="28"/>
      <c r="BV1920" s="28"/>
      <c r="BW1920" s="28"/>
      <c r="BX1920" s="28"/>
    </row>
    <row r="1921" spans="2:76" ht="18.649999999999999" customHeight="1" thickTop="1" thickBot="1">
      <c r="B1921" s="39">
        <v>5.42</v>
      </c>
      <c r="D1921" s="25">
        <f t="shared" ref="D1921" si="19238">COS($F$8*$B1921)</f>
        <v>-0.22722631476114011</v>
      </c>
      <c r="E1921" s="26">
        <v>0</v>
      </c>
      <c r="F1921" s="10">
        <v>0</v>
      </c>
      <c r="G1921" s="85">
        <f t="shared" ref="G1921" si="19239">$E$8*SIN($B1921*$F$8)</f>
        <v>2.9215259397993787</v>
      </c>
      <c r="I1921" s="21">
        <v>1</v>
      </c>
      <c r="J1921" s="24">
        <v>0</v>
      </c>
      <c r="K1921" s="22">
        <v>0</v>
      </c>
      <c r="L1921" s="23">
        <v>0</v>
      </c>
      <c r="N1921" s="21">
        <f t="shared" ref="N1921" si="19240">D1921*I1921+F1921*I1924-E1921*J1921-G1921*J1924</f>
        <v>-9.1089248740171751</v>
      </c>
      <c r="O1921" s="24">
        <f t="shared" ref="O1921" si="19241">(D1921*J1921+E1921*I1921+F1921*J1924+G1921*I1924)</f>
        <v>0</v>
      </c>
      <c r="P1921" s="22">
        <f t="shared" ref="P1921" si="19242">D1921*K1921+F1921*K1924-E1921*L1921-G1921*L1924</f>
        <v>0</v>
      </c>
      <c r="Q1921" s="23">
        <f t="shared" ref="Q1921" si="19243">(D1921*L1921+E1921*K1921+F1921*L1924+G1921*K1924)</f>
        <v>2.9215259397993787</v>
      </c>
      <c r="S1921" s="25">
        <f t="shared" ref="S1921" si="19244">COS($U$8*$B1921)</f>
        <v>-0.99999995826829513</v>
      </c>
      <c r="T1921" s="26">
        <v>0</v>
      </c>
      <c r="U1921" s="10">
        <v>0</v>
      </c>
      <c r="V1921" s="85">
        <f t="shared" ref="V1921" si="19245">$T$8*SIN($B1921*$U$8)</f>
        <v>8.6670102828431987E-4</v>
      </c>
      <c r="X1921" s="21">
        <f t="shared" ref="X1921" si="19246">N1921*S1921+P1921*S1924-O1921*T1921-Q1921*T1924</f>
        <v>9.1086431506044114</v>
      </c>
      <c r="Y1921" s="24">
        <f t="shared" ref="Y1921" si="19247">(N1921*T1921+O1921*S1921+P1921*T1924+Q1921*S1924)</f>
        <v>0</v>
      </c>
      <c r="Z1921" s="22">
        <f t="shared" ref="Z1921" si="19248">N1921*U1921+P1921*U1924-O1921*V1921-Q1921*V1924</f>
        <v>0</v>
      </c>
      <c r="AA1921" s="23">
        <f t="shared" ref="AA1921" si="19249">(N1921*V1921+O1921*U1921+P1921*V1924+Q1921*U1924)</f>
        <v>-2.9294205324339955</v>
      </c>
      <c r="AB1921" s="8"/>
      <c r="AC1921" s="21">
        <v>1</v>
      </c>
      <c r="AD1921" s="24">
        <v>0</v>
      </c>
      <c r="AE1921" s="22">
        <v>0</v>
      </c>
      <c r="AF1921" s="23">
        <v>0</v>
      </c>
      <c r="AH1921" s="21">
        <f t="shared" ref="AH1921" si="19250">X1921*AC1921+Z1921*AC1924-Y1921*AD1921-AA1921*AD1924</f>
        <v>43.321770987209433</v>
      </c>
      <c r="AI1921" s="24">
        <f t="shared" ref="AI1921" si="19251">(X1921*AD1921+Y1921*AC1921+Z1921*AD1924+AA1921*AC1924)</f>
        <v>0</v>
      </c>
      <c r="AJ1921" s="22">
        <f t="shared" ref="AJ1921" si="19252">X1921*AE1921+Z1921*AE1924-Y1921*AF1921-AA1921*AF1924</f>
        <v>0</v>
      </c>
      <c r="AK1921" s="23">
        <f t="shared" ref="AK1921" si="19253">(X1921*AF1921+Y1921*AE1921+Z1921*AF1924+AA1921*AE1924)</f>
        <v>-2.9294205324339955</v>
      </c>
      <c r="AL1921" s="8"/>
      <c r="AM1921" s="25">
        <f t="shared" ref="AM1921" si="19254">COS($AO$8*$B1921)</f>
        <v>-0.99999995826829513</v>
      </c>
      <c r="AN1921" s="26">
        <v>0</v>
      </c>
      <c r="AO1921" s="10">
        <v>0</v>
      </c>
      <c r="AP1921" s="85">
        <f t="shared" ref="AP1921" si="19255">$AN$8*SIN($B1921*$AO$8)</f>
        <v>8.6670102828431987E-4</v>
      </c>
      <c r="AR1921" s="21">
        <f t="shared" ref="AR1921" si="19256">AH1921*AM1921+AJ1921*AM1924-AI1921*AN1921-AK1921*AN1924</f>
        <v>-43.321487075786102</v>
      </c>
      <c r="AS1921" s="24">
        <f t="shared" ref="AS1921" si="19257">(AH1921*AN1921+AI1921*AM1921+AJ1921*AN1924+AK1921*AM1924)</f>
        <v>0</v>
      </c>
      <c r="AT1921" s="22">
        <f t="shared" ref="AT1921" si="19258">AH1921*AO1921+AJ1921*AO1924-AI1921*AP1921-AK1921*AP1924</f>
        <v>0</v>
      </c>
      <c r="AU1921" s="23">
        <f t="shared" ref="AU1921" si="19259">(AH1921*AP1921+AI1921*AO1921+AJ1921*AP1924+AK1921*AO1924)</f>
        <v>2.9669674336459946</v>
      </c>
      <c r="AV1921" s="8"/>
      <c r="AW1921" s="21">
        <v>1</v>
      </c>
      <c r="AX1921" s="24">
        <v>0</v>
      </c>
      <c r="AY1921" s="22">
        <v>0</v>
      </c>
      <c r="AZ1921" s="23">
        <v>0</v>
      </c>
      <c r="BB1921" s="21">
        <f t="shared" ref="BB1921" si="19260">AR1921*AW1921+AT1921*AW1924-AS1921*AX1921-AU1921*AX1924</f>
        <v>-52.34133181575195</v>
      </c>
      <c r="BC1921" s="24">
        <f t="shared" ref="BC1921" si="19261">(AR1921*AX1921+AS1921*AW1921+AT1921*AX1924+AU1921*AW1924)</f>
        <v>0</v>
      </c>
      <c r="BD1921" s="22">
        <f t="shared" ref="BD1921" si="19262">AR1921*AY1921+AT1921*AY1924-AS1921*AZ1921-AU1921*AZ1924</f>
        <v>0</v>
      </c>
      <c r="BE1921" s="23">
        <f t="shared" ref="BE1921" si="19263">(AR1921*AZ1921+AS1921*AY1921+AT1921*AZ1924+AU1921*AY1924)</f>
        <v>2.9669674336459946</v>
      </c>
      <c r="BF1921" s="8"/>
      <c r="BG1921" s="25">
        <f t="shared" ref="BG1921" si="19264">COS($BI$8*$B1921)</f>
        <v>-0.22728297027711264</v>
      </c>
      <c r="BH1921" s="26">
        <v>0</v>
      </c>
      <c r="BI1921" s="10">
        <v>0</v>
      </c>
      <c r="BJ1921" s="85">
        <f t="shared" ref="BJ1921" si="19265">$BH$8*SIN($B1921*$BI$8)</f>
        <v>2.9214862763323257</v>
      </c>
      <c r="BL1921" s="21">
        <f t="shared" ref="BL1921" si="19266">BB1921*BG1921+BD1921*BG1924-BC1921*BH1921-BE1921*BH1924</f>
        <v>10.933187292263851</v>
      </c>
      <c r="BM1921" s="24">
        <f t="shared" ref="BM1921" si="19267">(BB1921*BH1921+BC1921*BG1921+BD1921*BH1924+BE1921*BG1924)</f>
        <v>0</v>
      </c>
      <c r="BN1921" s="22">
        <f t="shared" ref="BN1921" si="19268">BB1921*BI1921+BD1921*BI1924-BC1921*BJ1921-BE1921*BJ1924</f>
        <v>0</v>
      </c>
      <c r="BO1921" s="23">
        <f t="shared" ref="BO1921" si="19269">(BB1921*BJ1921+BC1921*BI1921+BD1921*BJ1924+BE1921*BI1924)</f>
        <v>-153.58882375571037</v>
      </c>
      <c r="BQ1921" s="27">
        <f t="shared" ref="BQ1921" si="19270">20*LOG((2*$BL$8)/(($BL$8*BL1921+BN1921+$BL$8*BL1924+BN1924)^2+($BL$8*BM1921+BO1921+$BL$8*BM1924+BO1924)^2)^0.5)</f>
        <v>-37.750845199344255</v>
      </c>
      <c r="BS1921" s="64">
        <f t="shared" ref="BS1921" si="19271">((BL1921^2+BM1921^2)/(BL1924^2+BM1924^2))^0.5</f>
        <v>14.170528383958411</v>
      </c>
      <c r="BT1921" s="4"/>
      <c r="BU1921" s="28"/>
      <c r="BV1921" s="28"/>
      <c r="BW1921" s="28"/>
      <c r="BX1921" s="28"/>
    </row>
    <row r="1922" spans="2:76" ht="18.649999999999999" customHeight="1" thickBot="1">
      <c r="D1922" s="25"/>
      <c r="E1922" s="10"/>
      <c r="F1922" s="10"/>
      <c r="G1922" s="31"/>
      <c r="I1922" s="29"/>
      <c r="L1922" s="30"/>
      <c r="N1922" s="29"/>
      <c r="Q1922" s="30"/>
      <c r="S1922" s="29"/>
      <c r="V1922" s="30"/>
      <c r="X1922" s="29"/>
      <c r="AA1922" s="30"/>
      <c r="AC1922" s="29"/>
      <c r="AF1922" s="30"/>
      <c r="AH1922" s="29"/>
      <c r="AK1922" s="30"/>
      <c r="AM1922" s="29"/>
      <c r="AP1922" s="30"/>
      <c r="AR1922" s="29"/>
      <c r="AU1922" s="30"/>
      <c r="AW1922" s="29"/>
      <c r="AZ1922" s="30"/>
      <c r="BB1922" s="29"/>
      <c r="BE1922" s="30"/>
      <c r="BG1922" s="29"/>
      <c r="BJ1922" s="30"/>
      <c r="BL1922" s="29"/>
      <c r="BO1922" s="30"/>
      <c r="BS1922" s="65"/>
      <c r="BT1922" s="65"/>
      <c r="BU1922" s="28"/>
      <c r="BV1922" s="28"/>
      <c r="BW1922" s="28"/>
      <c r="BX1922" s="28"/>
    </row>
    <row r="1923" spans="2:76" ht="18.649999999999999" customHeight="1" thickBot="1">
      <c r="D1923" s="254" t="s">
        <v>24</v>
      </c>
      <c r="E1923" s="255"/>
      <c r="F1923" s="256" t="s">
        <v>25</v>
      </c>
      <c r="G1923" s="257"/>
      <c r="H1923" s="123"/>
      <c r="I1923" s="242" t="s">
        <v>4</v>
      </c>
      <c r="J1923" s="243"/>
      <c r="K1923" s="244" t="s">
        <v>5</v>
      </c>
      <c r="L1923" s="245"/>
      <c r="M1923" s="123"/>
      <c r="N1923" s="242" t="s">
        <v>6</v>
      </c>
      <c r="O1923" s="243"/>
      <c r="P1923" s="244" t="s">
        <v>7</v>
      </c>
      <c r="Q1923" s="245"/>
      <c r="R1923" s="123"/>
      <c r="S1923" s="242" t="s">
        <v>34</v>
      </c>
      <c r="T1923" s="243"/>
      <c r="U1923" s="244" t="s">
        <v>35</v>
      </c>
      <c r="V1923" s="245"/>
      <c r="W1923" s="123"/>
      <c r="X1923" s="242" t="s">
        <v>47</v>
      </c>
      <c r="Y1923" s="243"/>
      <c r="Z1923" s="244" t="s">
        <v>48</v>
      </c>
      <c r="AA1923" s="245"/>
      <c r="AB1923" s="127"/>
      <c r="AC1923" s="242" t="s">
        <v>63</v>
      </c>
      <c r="AD1923" s="243"/>
      <c r="AE1923" s="244" t="s">
        <v>8</v>
      </c>
      <c r="AF1923" s="245"/>
      <c r="AG1923" s="123"/>
      <c r="AH1923" s="242" t="s">
        <v>78</v>
      </c>
      <c r="AI1923" s="243"/>
      <c r="AJ1923" s="244" t="s">
        <v>79</v>
      </c>
      <c r="AK1923" s="245"/>
      <c r="AL1923" s="127"/>
      <c r="AM1923" s="242" t="s">
        <v>67</v>
      </c>
      <c r="AN1923" s="243"/>
      <c r="AO1923" s="244" t="s">
        <v>66</v>
      </c>
      <c r="AP1923" s="245"/>
      <c r="AQ1923" s="123"/>
      <c r="AR1923" s="242" t="s">
        <v>83</v>
      </c>
      <c r="AS1923" s="243"/>
      <c r="AT1923" s="244" t="s">
        <v>82</v>
      </c>
      <c r="AU1923" s="245"/>
      <c r="AV1923" s="127"/>
      <c r="AW1923" s="242" t="s">
        <v>71</v>
      </c>
      <c r="AX1923" s="243"/>
      <c r="AY1923" s="244" t="s">
        <v>70</v>
      </c>
      <c r="AZ1923" s="245"/>
      <c r="BA1923" s="123"/>
      <c r="BB1923" s="124" t="s">
        <v>87</v>
      </c>
      <c r="BC1923" s="125"/>
      <c r="BD1923" s="122" t="s">
        <v>86</v>
      </c>
      <c r="BE1923" s="126"/>
      <c r="BF1923" s="127"/>
      <c r="BG1923" s="242" t="s">
        <v>74</v>
      </c>
      <c r="BH1923" s="243"/>
      <c r="BI1923" s="244" t="s">
        <v>75</v>
      </c>
      <c r="BJ1923" s="245"/>
      <c r="BK1923" s="123"/>
      <c r="BL1923" s="242" t="s">
        <v>91</v>
      </c>
      <c r="BM1923" s="243"/>
      <c r="BN1923" s="244" t="s">
        <v>90</v>
      </c>
      <c r="BO1923" s="245"/>
      <c r="BP1923" s="123"/>
      <c r="BQ1923" s="35" t="s">
        <v>166</v>
      </c>
      <c r="BS1923" s="66" t="s">
        <v>121</v>
      </c>
      <c r="BT1923" s="65"/>
      <c r="BU1923" s="28"/>
      <c r="BV1923" s="28"/>
      <c r="BW1923" s="28"/>
      <c r="BX1923" s="28"/>
    </row>
    <row r="1924" spans="2:76" ht="18.649999999999999" customHeight="1" thickTop="1" thickBot="1">
      <c r="D1924" s="15">
        <v>0</v>
      </c>
      <c r="E1924" s="145">
        <f t="shared" ref="E1924" si="19272">(1/$E$8)*SIN($B1921*$F$8)</f>
        <v>0.32461399331104202</v>
      </c>
      <c r="F1924" s="15">
        <f t="shared" ref="F1924" si="19273">COS($F$8*$B1921)</f>
        <v>-0.22722631476114011</v>
      </c>
      <c r="G1924" s="37">
        <v>0</v>
      </c>
      <c r="I1924" s="21">
        <v>0</v>
      </c>
      <c r="J1924" s="24">
        <f t="shared" ref="J1924" si="19274">(TAN($K$8*$B1921))/$J$8</f>
        <v>3.0400888926784413</v>
      </c>
      <c r="K1924" s="22">
        <v>1</v>
      </c>
      <c r="L1924" s="23">
        <v>0</v>
      </c>
      <c r="N1924" s="21">
        <f t="shared" ref="N1924" si="19275">D1924*I1921+F1924*I1924-E1924*J1921-G1924*J1924</f>
        <v>0</v>
      </c>
      <c r="O1924" s="24">
        <f t="shared" ref="O1924" si="19276">(D1924*J1921+E1924*I1921+F1924*J1924+G1924*I1924)</f>
        <v>-0.36617420231855535</v>
      </c>
      <c r="P1924" s="22">
        <f t="shared" ref="P1924" si="19277">D1924*K1921+F1924*K1924-E1924*L1921-G1924*L1924</f>
        <v>-0.22722631476114011</v>
      </c>
      <c r="Q1924" s="23">
        <f t="shared" ref="Q1924" si="19278">(D1924*L1921+E1924*K1921+F1924*L1924+G1924*K1924)</f>
        <v>0</v>
      </c>
      <c r="S1924" s="15">
        <v>0</v>
      </c>
      <c r="T1924" s="145">
        <f t="shared" ref="T1924" si="19279">(1/$T$8)*SIN($B1921*$U$8)</f>
        <v>9.6300114253813316E-5</v>
      </c>
      <c r="U1924" s="15">
        <f t="shared" ref="U1924" si="19280">COS($U$8*$B1921)</f>
        <v>-0.99999995826829513</v>
      </c>
      <c r="V1924" s="37">
        <v>0</v>
      </c>
      <c r="X1924" s="21">
        <f t="shared" ref="X1924" si="19281">N1924*S1921+P1924*S1924-O1924*T1921-Q1924*T1924</f>
        <v>0</v>
      </c>
      <c r="Y1924" s="24">
        <f t="shared" ref="Y1924" si="19282">(N1924*T1921+O1924*S1921+P1924*T1924+Q1924*S1924)</f>
        <v>0.36615230511740865</v>
      </c>
      <c r="Z1924" s="22">
        <f t="shared" ref="Z1924" si="19283">N1924*U1921+P1924*U1924-O1924*V1921-Q1924*V1924</f>
        <v>0.2275436688362793</v>
      </c>
      <c r="AA1924" s="23">
        <f t="shared" ref="AA1924" si="19284">(N1924*V1921+O1924*U1921+P1924*V1924+Q1924*U1924)</f>
        <v>0</v>
      </c>
      <c r="AB1924" s="8"/>
      <c r="AC1924" s="21">
        <v>0</v>
      </c>
      <c r="AD1924" s="24">
        <f t="shared" ref="AD1924" si="19285">(TAN($AE$8*$B1921))/$AD$8</f>
        <v>11.679145229509958</v>
      </c>
      <c r="AE1924" s="22">
        <v>1</v>
      </c>
      <c r="AF1924" s="23">
        <v>0</v>
      </c>
      <c r="AH1924" s="21">
        <f t="shared" ref="AH1924" si="19286">X1924*AC1921+Z1924*AC1924-Y1924*AD1921-AA1924*AD1924</f>
        <v>0</v>
      </c>
      <c r="AI1924" s="24">
        <f t="shared" ref="AI1924" si="19287">(X1924*AD1921+Y1924*AC1921+Z1924*AD1924+AA1924*AC1924)</f>
        <v>3.0236678595118338</v>
      </c>
      <c r="AJ1924" s="22">
        <f t="shared" ref="AJ1924" si="19288">X1924*AE1921+Z1924*AE1924-Y1924*AF1921-AA1924*AF1924</f>
        <v>0.2275436688362793</v>
      </c>
      <c r="AK1924" s="23">
        <f t="shared" ref="AK1924" si="19289">(X1924*AF1921+Y1924*AE1921+Z1924*AF1924+AA1924*AE1924)</f>
        <v>0</v>
      </c>
      <c r="AL1924" s="8"/>
      <c r="AM1924" s="15">
        <v>0</v>
      </c>
      <c r="AN1924" s="85">
        <f t="shared" ref="AN1924" si="19290">(1/$AN$8)*SIN($B1921*$AO$8)</f>
        <v>9.6300114253813316E-5</v>
      </c>
      <c r="AO1924" s="25">
        <f t="shared" ref="AO1924" si="19291">COS($AO$8*$B1921)</f>
        <v>-0.99999995826829513</v>
      </c>
      <c r="AP1924" s="37">
        <v>0</v>
      </c>
      <c r="AR1924" s="21">
        <f t="shared" ref="AR1924" si="19292">AH1924*AM1921+AJ1924*AM1924-AI1924*AN1921-AK1924*AN1924</f>
        <v>0</v>
      </c>
      <c r="AS1924" s="24">
        <f t="shared" ref="AS1924" si="19293">(AH1924*AN1921+AI1924*AM1921+AJ1924*AN1924+AK1924*AM1924)</f>
        <v>-3.0236458208477122</v>
      </c>
      <c r="AT1924" s="22">
        <f t="shared" ref="AT1924" si="19294">AH1924*AO1921+AJ1924*AO1924-AI1924*AP1921-AK1924*AP1924</f>
        <v>-0.23016427538352321</v>
      </c>
      <c r="AU1924" s="23">
        <f t="shared" ref="AU1924" si="19295">(AH1924*AP1921+AI1924*AO1921+AJ1924*AP1924+AK1924*AO1924)</f>
        <v>0</v>
      </c>
      <c r="AV1924" s="8"/>
      <c r="AW1924" s="21">
        <v>0</v>
      </c>
      <c r="AX1924" s="24">
        <f t="shared" ref="AX1924" si="19296">(TAN($AY$8*$B1921))/$AX$8</f>
        <v>3.0400888926784413</v>
      </c>
      <c r="AY1924" s="22">
        <v>1</v>
      </c>
      <c r="AZ1924" s="23">
        <v>0</v>
      </c>
      <c r="BB1924" s="21">
        <f t="shared" ref="BB1924" si="19297">AR1924*AW1921+AT1924*AW1924-AS1924*AX1921-AU1924*AX1924</f>
        <v>0</v>
      </c>
      <c r="BC1924" s="24">
        <f t="shared" ref="BC1924" si="19298">(AR1924*AX1921+AS1924*AW1921+AT1924*AX1924+AU1924*AW1924)</f>
        <v>-3.7233656779325432</v>
      </c>
      <c r="BD1924" s="22">
        <f t="shared" ref="BD1924" si="19299">AR1924*AY1921+AT1924*AY1924-AS1924*AZ1921-AU1924*AZ1924</f>
        <v>-0.23016427538352321</v>
      </c>
      <c r="BE1924" s="23">
        <f t="shared" ref="BE1924" si="19300">(AR1924*AZ1921+AS1924*AY1921+AT1924*AZ1924+AU1924*AY1924)</f>
        <v>0</v>
      </c>
      <c r="BF1924" s="8"/>
      <c r="BG1924" s="15">
        <v>0</v>
      </c>
      <c r="BH1924" s="85">
        <f t="shared" ref="BH1924" si="19301">(1/$BH$8)*SIN($B1921*$BI$8)</f>
        <v>0.32460958625914726</v>
      </c>
      <c r="BI1924" s="25">
        <f t="shared" ref="BI1924" si="19302">COS($BI$8*$B1921)</f>
        <v>-0.22728297027711264</v>
      </c>
      <c r="BJ1924" s="37">
        <v>0</v>
      </c>
      <c r="BL1924" s="21">
        <f t="shared" ref="BL1924" si="19303">BB1924*BG1921+BD1924*BG1924-BC1924*BH1921-BE1924*BH1924</f>
        <v>0</v>
      </c>
      <c r="BM1924" s="24">
        <f t="shared" ref="BM1924" si="19304">(BB1924*BH1921+BC1924*BG1921+BD1924*BH1924+BE1924*BG1924)</f>
        <v>0.77154408050448164</v>
      </c>
      <c r="BN1924" s="22">
        <f t="shared" ref="BN1924" si="19305">BB1924*BI1921+BD1924*BI1924-BC1924*BJ1921-BE1924*BJ1924</f>
        <v>10.930074150007579</v>
      </c>
      <c r="BO1924" s="23">
        <f t="shared" ref="BO1924" si="19306">(BB1924*BJ1921+BC1924*BI1921+BD1924*BJ1924+BE1924*BI1924)</f>
        <v>0</v>
      </c>
      <c r="BQ1924" s="38">
        <f t="shared" ref="BQ1924" si="19307">(180/PI())*ATAN(-1*(($BL$8*BM1921+BO1921+$BL$8*BM1924+BO1924)/($BL$8*BL1921+BN1921+$BL$8*BL1924+BN1924)))</f>
        <v>81.858058809442468</v>
      </c>
      <c r="BS1924" s="67">
        <f t="shared" ref="BS1924" si="19308">20*LOG(((($BL$8*BL1921+BN1921-$BL$8*BL1924-BN1924)^2+($BL$8*BM1921+BO1921-$BL$8*BM1924-BO1924)^2)/(($BL$8*BL1921+BN1921+$BL$8*BL1924+BN1924)^2+($BL$8*BM1921+BO1921+$BL$8*BM1924+BO1924)^2))^0.5)</f>
        <v>-7.2901462610705362E-4</v>
      </c>
      <c r="BT1924" s="65"/>
      <c r="BU1924" s="28"/>
      <c r="BV1924" s="28"/>
      <c r="BW1924" s="28"/>
      <c r="BX1924" s="28"/>
    </row>
    <row r="1925" spans="2:76" ht="18.649999999999999" customHeight="1">
      <c r="BS1925" s="32"/>
    </row>
    <row r="1926" spans="2:76" ht="18.649999999999999" customHeight="1" thickBot="1">
      <c r="D1926" s="8"/>
      <c r="E1926" s="8" t="s">
        <v>93</v>
      </c>
      <c r="F1926" s="8"/>
      <c r="G1926" s="8"/>
      <c r="H1926" s="8"/>
      <c r="I1926" s="8"/>
      <c r="J1926" s="8" t="s">
        <v>94</v>
      </c>
      <c r="K1926" s="8"/>
      <c r="L1926" s="8"/>
      <c r="M1926" s="8"/>
      <c r="N1926" s="8"/>
      <c r="O1926" s="8" t="s">
        <v>95</v>
      </c>
      <c r="P1926" s="8"/>
      <c r="Q1926" s="8"/>
      <c r="R1926" s="8"/>
      <c r="S1926" s="8"/>
      <c r="T1926" s="8" t="s">
        <v>96</v>
      </c>
      <c r="U1926" s="8"/>
      <c r="V1926" s="8"/>
      <c r="W1926" s="8"/>
      <c r="X1926" s="8"/>
      <c r="Y1926" s="8" t="s">
        <v>97</v>
      </c>
      <c r="Z1926" s="8"/>
      <c r="AA1926" s="8"/>
      <c r="AB1926" s="8"/>
      <c r="AC1926" s="8"/>
      <c r="AD1926" s="8" t="s">
        <v>98</v>
      </c>
      <c r="AE1926" s="8"/>
      <c r="AF1926" s="8"/>
      <c r="AG1926" s="8"/>
      <c r="AH1926" s="8"/>
      <c r="AI1926" s="8" t="s">
        <v>99</v>
      </c>
      <c r="AJ1926" s="8"/>
      <c r="AK1926" s="8"/>
      <c r="AL1926" s="8"/>
      <c r="AM1926" s="8"/>
      <c r="AN1926" s="8" t="s">
        <v>96</v>
      </c>
      <c r="AO1926" s="8"/>
      <c r="AP1926" s="8"/>
      <c r="AQ1926" s="8"/>
      <c r="AR1926" s="8"/>
      <c r="AS1926" s="8" t="s">
        <v>100</v>
      </c>
      <c r="AT1926" s="8"/>
      <c r="AU1926" s="8"/>
      <c r="AV1926" s="8"/>
      <c r="AW1926" s="8"/>
      <c r="AX1926" s="8" t="s">
        <v>94</v>
      </c>
      <c r="AY1926" s="8"/>
      <c r="AZ1926" s="8"/>
      <c r="BA1926" s="8"/>
      <c r="BB1926" s="8"/>
      <c r="BC1926" s="8" t="s">
        <v>101</v>
      </c>
      <c r="BD1926" s="8"/>
      <c r="BE1926" s="8"/>
      <c r="BF1926" s="8"/>
      <c r="BG1926" s="8"/>
      <c r="BH1926" s="8" t="s">
        <v>96</v>
      </c>
      <c r="BI1926" s="8"/>
      <c r="BJ1926" s="8"/>
      <c r="BK1926" s="8"/>
      <c r="BL1926" s="8"/>
      <c r="BM1926" s="8" t="s">
        <v>102</v>
      </c>
      <c r="BN1926" s="8"/>
      <c r="BO1926" s="8"/>
      <c r="BP1926" s="8"/>
    </row>
    <row r="1927" spans="2:76" ht="18.649999999999999" customHeight="1" thickBot="1">
      <c r="B1927" s="16"/>
      <c r="D1927" s="250" t="s">
        <v>22</v>
      </c>
      <c r="E1927" s="251"/>
      <c r="F1927" s="252" t="s">
        <v>23</v>
      </c>
      <c r="G1927" s="253"/>
      <c r="H1927" s="123"/>
      <c r="I1927" s="242" t="s">
        <v>1</v>
      </c>
      <c r="J1927" s="243"/>
      <c r="K1927" s="244" t="s">
        <v>2</v>
      </c>
      <c r="L1927" s="245"/>
      <c r="M1927" s="123"/>
      <c r="N1927" s="242" t="s">
        <v>43</v>
      </c>
      <c r="O1927" s="243"/>
      <c r="P1927" s="244" t="s">
        <v>44</v>
      </c>
      <c r="Q1927" s="245"/>
      <c r="R1927" s="123"/>
      <c r="S1927" s="242" t="s">
        <v>32</v>
      </c>
      <c r="T1927" s="243"/>
      <c r="U1927" s="244" t="s">
        <v>33</v>
      </c>
      <c r="V1927" s="245"/>
      <c r="W1927" s="123"/>
      <c r="X1927" s="242" t="s">
        <v>45</v>
      </c>
      <c r="Y1927" s="243"/>
      <c r="Z1927" s="244" t="s">
        <v>46</v>
      </c>
      <c r="AA1927" s="245"/>
      <c r="AB1927" s="127"/>
      <c r="AC1927" s="242" t="s">
        <v>62</v>
      </c>
      <c r="AD1927" s="243"/>
      <c r="AE1927" s="244" t="s">
        <v>3</v>
      </c>
      <c r="AF1927" s="245"/>
      <c r="AG1927" s="123"/>
      <c r="AH1927" s="242" t="s">
        <v>76</v>
      </c>
      <c r="AI1927" s="243"/>
      <c r="AJ1927" s="244" t="s">
        <v>77</v>
      </c>
      <c r="AK1927" s="245"/>
      <c r="AL1927" s="127"/>
      <c r="AM1927" s="242" t="s">
        <v>64</v>
      </c>
      <c r="AN1927" s="243"/>
      <c r="AO1927" s="244" t="s">
        <v>65</v>
      </c>
      <c r="AP1927" s="245"/>
      <c r="AQ1927" s="123"/>
      <c r="AR1927" s="242" t="s">
        <v>80</v>
      </c>
      <c r="AS1927" s="243"/>
      <c r="AT1927" s="244" t="s">
        <v>81</v>
      </c>
      <c r="AU1927" s="245"/>
      <c r="AV1927" s="127"/>
      <c r="AW1927" s="242" t="s">
        <v>68</v>
      </c>
      <c r="AX1927" s="243"/>
      <c r="AY1927" s="244" t="s">
        <v>69</v>
      </c>
      <c r="AZ1927" s="245"/>
      <c r="BA1927" s="123"/>
      <c r="BB1927" s="246" t="s">
        <v>84</v>
      </c>
      <c r="BC1927" s="247"/>
      <c r="BD1927" s="248" t="s">
        <v>85</v>
      </c>
      <c r="BE1927" s="249"/>
      <c r="BF1927" s="127"/>
      <c r="BG1927" s="242" t="s">
        <v>72</v>
      </c>
      <c r="BH1927" s="243"/>
      <c r="BI1927" s="244" t="s">
        <v>73</v>
      </c>
      <c r="BJ1927" s="245"/>
      <c r="BK1927" s="123"/>
      <c r="BL1927" s="242" t="s">
        <v>88</v>
      </c>
      <c r="BM1927" s="243"/>
      <c r="BN1927" s="244" t="s">
        <v>89</v>
      </c>
      <c r="BO1927" s="245"/>
      <c r="BP1927" s="123"/>
      <c r="BQ1927" s="19" t="s">
        <v>165</v>
      </c>
      <c r="BS1927" s="63" t="s">
        <v>120</v>
      </c>
      <c r="BT1927" s="4"/>
      <c r="BU1927" s="28"/>
      <c r="BV1927" s="28"/>
      <c r="BW1927" s="28"/>
      <c r="BX1927" s="28"/>
    </row>
    <row r="1928" spans="2:76" ht="18.649999999999999" customHeight="1" thickTop="1" thickBot="1">
      <c r="B1928" s="39">
        <v>5.44</v>
      </c>
      <c r="D1928" s="25">
        <f t="shared" ref="D1928" si="19309">COS($F$8*$B1928)</f>
        <v>-0.23368966728834406</v>
      </c>
      <c r="E1928" s="26">
        <v>0</v>
      </c>
      <c r="F1928" s="10">
        <v>0</v>
      </c>
      <c r="G1928" s="85">
        <f t="shared" ref="G1928" si="19310">$E$8*SIN($B1928*$F$8)</f>
        <v>2.9169337076155788</v>
      </c>
      <c r="I1928" s="21">
        <v>1</v>
      </c>
      <c r="J1928" s="24">
        <v>0</v>
      </c>
      <c r="K1928" s="22">
        <v>0</v>
      </c>
      <c r="L1928" s="23">
        <v>0</v>
      </c>
      <c r="N1928" s="21">
        <f t="shared" ref="N1928" si="19311">D1928*I1928+F1928*I1931-E1928*J1928-G1928*J1931</f>
        <v>-9.4773353892074965</v>
      </c>
      <c r="O1928" s="24">
        <f t="shared" ref="O1928" si="19312">(D1928*J1928+E1928*I1928+F1928*J1931+G1928*I1931)</f>
        <v>0</v>
      </c>
      <c r="P1928" s="22">
        <f t="shared" ref="P1928" si="19313">D1928*K1928+F1928*K1931-E1928*L1928-G1928*L1931</f>
        <v>0</v>
      </c>
      <c r="Q1928" s="23">
        <f t="shared" ref="Q1928" si="19314">(D1928*L1928+E1928*K1928+F1928*L1931+G1928*K1931)</f>
        <v>2.9169337076155788</v>
      </c>
      <c r="S1928" s="25">
        <f t="shared" ref="S1928" si="19315">COS($U$8*$B1928)</f>
        <v>-0.99993612599802106</v>
      </c>
      <c r="T1928" s="26">
        <v>0</v>
      </c>
      <c r="U1928" s="10">
        <v>0</v>
      </c>
      <c r="V1928" s="85">
        <f t="shared" ref="V1928" si="19316">$T$8*SIN($B1928*$U$8)</f>
        <v>-3.3907157306806796E-2</v>
      </c>
      <c r="X1928" s="21">
        <f t="shared" ref="X1928" si="19317">N1928*S1928+P1928*S1931-O1928*T1928-Q1928*T1931</f>
        <v>9.487719470543384</v>
      </c>
      <c r="Y1928" s="24">
        <f t="shared" ref="Y1928" si="19318">(N1928*T1928+O1928*S1928+P1928*T1931+Q1928*S1931)</f>
        <v>0</v>
      </c>
      <c r="Z1928" s="22">
        <f t="shared" ref="Z1928" si="19319">N1928*U1928+P1928*U1931-O1928*V1928-Q1928*V1931</f>
        <v>0</v>
      </c>
      <c r="AA1928" s="23">
        <f t="shared" ref="AA1928" si="19320">(N1928*V1928+O1928*U1928+P1928*V1931+Q1928*U1931)</f>
        <v>-2.5953978894949405</v>
      </c>
      <c r="AB1928" s="8"/>
      <c r="AC1928" s="21">
        <v>1</v>
      </c>
      <c r="AD1928" s="24">
        <v>0</v>
      </c>
      <c r="AE1928" s="22">
        <v>0</v>
      </c>
      <c r="AF1928" s="23">
        <v>0</v>
      </c>
      <c r="AH1928" s="21">
        <f t="shared" ref="AH1928" si="19321">X1928*AC1928+Z1928*AC1931-Y1928*AD1928-AA1928*AD1931</f>
        <v>44.745913872931339</v>
      </c>
      <c r="AI1928" s="24">
        <f t="shared" ref="AI1928" si="19322">(X1928*AD1928+Y1928*AC1928+Z1928*AD1931+AA1928*AC1931)</f>
        <v>0</v>
      </c>
      <c r="AJ1928" s="22">
        <f t="shared" ref="AJ1928" si="19323">X1928*AE1928+Z1928*AE1931-Y1928*AF1928-AA1928*AF1931</f>
        <v>0</v>
      </c>
      <c r="AK1928" s="23">
        <f t="shared" ref="AK1928" si="19324">(X1928*AF1928+Y1928*AE1928+Z1928*AF1931+AA1928*AE1931)</f>
        <v>-2.5953978894949405</v>
      </c>
      <c r="AL1928" s="8"/>
      <c r="AM1928" s="25">
        <f t="shared" ref="AM1928" si="19325">COS($AO$8*$B1928)</f>
        <v>-0.99993612599802106</v>
      </c>
      <c r="AN1928" s="26">
        <v>0</v>
      </c>
      <c r="AO1928" s="10">
        <v>0</v>
      </c>
      <c r="AP1928" s="85">
        <f t="shared" ref="AP1928" si="19326">$AN$8*SIN($B1928*$AO$8)</f>
        <v>-3.3907157306806796E-2</v>
      </c>
      <c r="AR1928" s="21">
        <f t="shared" ref="AR1928" si="19327">AH1928*AM1928+AJ1928*AM1931-AI1928*AN1928-AK1928*AN1931</f>
        <v>-44.752833835063726</v>
      </c>
      <c r="AS1928" s="24">
        <f t="shared" ref="AS1928" si="19328">(AH1928*AN1928+AI1928*AM1928+AJ1928*AN1931+AK1928*AM1931)</f>
        <v>0</v>
      </c>
      <c r="AT1928" s="22">
        <f t="shared" ref="AT1928" si="19329">AH1928*AO1928+AJ1928*AO1931-AI1928*AP1928-AK1928*AP1931</f>
        <v>0</v>
      </c>
      <c r="AU1928" s="23">
        <f t="shared" ref="AU1928" si="19330">(AH1928*AP1928+AI1928*AO1928+AJ1928*AP1931+AK1928*AO1931)</f>
        <v>1.0780253705186993</v>
      </c>
      <c r="AV1928" s="8"/>
      <c r="AW1928" s="21">
        <v>1</v>
      </c>
      <c r="AX1928" s="24">
        <v>0</v>
      </c>
      <c r="AY1928" s="22">
        <v>0</v>
      </c>
      <c r="AZ1928" s="23">
        <v>0</v>
      </c>
      <c r="BB1928" s="21">
        <f t="shared" ref="BB1928" si="19331">AR1928*AW1928+AT1928*AW1931-AS1928*AX1928-AU1928*AX1931</f>
        <v>-48.169052920982267</v>
      </c>
      <c r="BC1928" s="24">
        <f t="shared" ref="BC1928" si="19332">(AR1928*AX1928+AS1928*AW1928+AT1928*AX1931+AU1928*AW1931)</f>
        <v>0</v>
      </c>
      <c r="BD1928" s="22">
        <f t="shared" ref="BD1928" si="19333">AR1928*AY1928+AT1928*AY1931-AS1928*AZ1928-AU1928*AZ1931</f>
        <v>0</v>
      </c>
      <c r="BE1928" s="23">
        <f t="shared" ref="BE1928" si="19334">(AR1928*AZ1928+AS1928*AY1928+AT1928*AZ1931+AU1928*AY1931)</f>
        <v>1.0780253705186993</v>
      </c>
      <c r="BF1928" s="8"/>
      <c r="BG1928" s="25">
        <f t="shared" ref="BG1928" si="19335">COS($BI$8*$B1928)</f>
        <v>-0.23374644246901011</v>
      </c>
      <c r="BH1928" s="26">
        <v>0</v>
      </c>
      <c r="BI1928" s="10">
        <v>0</v>
      </c>
      <c r="BJ1928" s="85">
        <f t="shared" ref="BJ1928" si="19336">$BH$8*SIN($B1928*$BI$8)</f>
        <v>2.9168927655465389</v>
      </c>
      <c r="BL1928" s="21">
        <f t="shared" ref="BL1928" si="19337">BB1928*BG1928+BD1928*BG1931-BC1928*BH1928-BE1928*BH1931</f>
        <v>10.909957601343127</v>
      </c>
      <c r="BM1928" s="24">
        <f t="shared" ref="BM1928" si="19338">(BB1928*BH1928+BC1928*BG1928+BD1928*BH1931+BE1928*BG1931)</f>
        <v>0</v>
      </c>
      <c r="BN1928" s="22">
        <f t="shared" ref="BN1928" si="19339">BB1928*BI1928+BD1928*BI1931-BC1928*BJ1928-BE1928*BJ1931</f>
        <v>0</v>
      </c>
      <c r="BO1928" s="23">
        <f t="shared" ref="BO1928" si="19340">(BB1928*BJ1928+BC1928*BI1928+BD1928*BJ1931+BE1928*BI1931)</f>
        <v>-140.75594658369164</v>
      </c>
      <c r="BQ1928" s="27">
        <f t="shared" ref="BQ1928" si="19341">20*LOG((2*$BL$8)/(($BL$8*BL1928+BN1928+$BL$8*BL1931+BN1931)^2+($BL$8*BM1928+BO1928+$BL$8*BM1931+BO1931)^2)^0.5)</f>
        <v>-37.001178598789252</v>
      </c>
      <c r="BS1928" s="64">
        <f t="shared" ref="BS1928" si="19342">((BL1928^2+BM1928^2)/(BL1931^2+BM1931^2))^0.5</f>
        <v>13.014386398957692</v>
      </c>
      <c r="BT1928" s="4"/>
      <c r="BU1928" s="28"/>
      <c r="BV1928" s="28"/>
      <c r="BW1928" s="28"/>
      <c r="BX1928" s="28"/>
    </row>
    <row r="1929" spans="2:76" ht="18.649999999999999" customHeight="1" thickBot="1">
      <c r="D1929" s="25"/>
      <c r="E1929" s="10"/>
      <c r="F1929" s="10"/>
      <c r="G1929" s="31"/>
      <c r="I1929" s="29"/>
      <c r="L1929" s="30"/>
      <c r="N1929" s="29"/>
      <c r="Q1929" s="30"/>
      <c r="S1929" s="29"/>
      <c r="V1929" s="30"/>
      <c r="X1929" s="29"/>
      <c r="AA1929" s="30"/>
      <c r="AC1929" s="29"/>
      <c r="AF1929" s="30"/>
      <c r="AH1929" s="29"/>
      <c r="AK1929" s="30"/>
      <c r="AM1929" s="29"/>
      <c r="AP1929" s="30"/>
      <c r="AR1929" s="29"/>
      <c r="AU1929" s="30"/>
      <c r="AW1929" s="29"/>
      <c r="AZ1929" s="30"/>
      <c r="BB1929" s="29"/>
      <c r="BE1929" s="30"/>
      <c r="BG1929" s="29"/>
      <c r="BJ1929" s="30"/>
      <c r="BL1929" s="29"/>
      <c r="BO1929" s="30"/>
      <c r="BS1929" s="65"/>
      <c r="BT1929" s="65"/>
      <c r="BU1929" s="28"/>
      <c r="BV1929" s="28"/>
      <c r="BW1929" s="28"/>
      <c r="BX1929" s="28"/>
    </row>
    <row r="1930" spans="2:76" ht="18.649999999999999" customHeight="1" thickBot="1">
      <c r="D1930" s="254" t="s">
        <v>24</v>
      </c>
      <c r="E1930" s="255"/>
      <c r="F1930" s="256" t="s">
        <v>25</v>
      </c>
      <c r="G1930" s="257"/>
      <c r="H1930" s="123"/>
      <c r="I1930" s="242" t="s">
        <v>4</v>
      </c>
      <c r="J1930" s="243"/>
      <c r="K1930" s="244" t="s">
        <v>5</v>
      </c>
      <c r="L1930" s="245"/>
      <c r="M1930" s="123"/>
      <c r="N1930" s="242" t="s">
        <v>6</v>
      </c>
      <c r="O1930" s="243"/>
      <c r="P1930" s="244" t="s">
        <v>7</v>
      </c>
      <c r="Q1930" s="245"/>
      <c r="R1930" s="123"/>
      <c r="S1930" s="242" t="s">
        <v>34</v>
      </c>
      <c r="T1930" s="243"/>
      <c r="U1930" s="244" t="s">
        <v>35</v>
      </c>
      <c r="V1930" s="245"/>
      <c r="W1930" s="123"/>
      <c r="X1930" s="242" t="s">
        <v>47</v>
      </c>
      <c r="Y1930" s="243"/>
      <c r="Z1930" s="244" t="s">
        <v>48</v>
      </c>
      <c r="AA1930" s="245"/>
      <c r="AB1930" s="127"/>
      <c r="AC1930" s="242" t="s">
        <v>63</v>
      </c>
      <c r="AD1930" s="243"/>
      <c r="AE1930" s="244" t="s">
        <v>8</v>
      </c>
      <c r="AF1930" s="245"/>
      <c r="AG1930" s="123"/>
      <c r="AH1930" s="242" t="s">
        <v>78</v>
      </c>
      <c r="AI1930" s="243"/>
      <c r="AJ1930" s="244" t="s">
        <v>79</v>
      </c>
      <c r="AK1930" s="245"/>
      <c r="AL1930" s="127"/>
      <c r="AM1930" s="242" t="s">
        <v>67</v>
      </c>
      <c r="AN1930" s="243"/>
      <c r="AO1930" s="244" t="s">
        <v>66</v>
      </c>
      <c r="AP1930" s="245"/>
      <c r="AQ1930" s="123"/>
      <c r="AR1930" s="242" t="s">
        <v>83</v>
      </c>
      <c r="AS1930" s="243"/>
      <c r="AT1930" s="244" t="s">
        <v>82</v>
      </c>
      <c r="AU1930" s="245"/>
      <c r="AV1930" s="127"/>
      <c r="AW1930" s="242" t="s">
        <v>71</v>
      </c>
      <c r="AX1930" s="243"/>
      <c r="AY1930" s="244" t="s">
        <v>70</v>
      </c>
      <c r="AZ1930" s="245"/>
      <c r="BA1930" s="123"/>
      <c r="BB1930" s="124" t="s">
        <v>87</v>
      </c>
      <c r="BC1930" s="125"/>
      <c r="BD1930" s="122" t="s">
        <v>86</v>
      </c>
      <c r="BE1930" s="126"/>
      <c r="BF1930" s="127"/>
      <c r="BG1930" s="242" t="s">
        <v>74</v>
      </c>
      <c r="BH1930" s="243"/>
      <c r="BI1930" s="244" t="s">
        <v>75</v>
      </c>
      <c r="BJ1930" s="245"/>
      <c r="BK1930" s="123"/>
      <c r="BL1930" s="242" t="s">
        <v>91</v>
      </c>
      <c r="BM1930" s="243"/>
      <c r="BN1930" s="244" t="s">
        <v>90</v>
      </c>
      <c r="BO1930" s="245"/>
      <c r="BP1930" s="123"/>
      <c r="BQ1930" s="35" t="s">
        <v>166</v>
      </c>
      <c r="BS1930" s="66" t="s">
        <v>121</v>
      </c>
      <c r="BT1930" s="65"/>
      <c r="BU1930" s="28"/>
      <c r="BV1930" s="28"/>
      <c r="BW1930" s="28"/>
      <c r="BX1930" s="28"/>
    </row>
    <row r="1931" spans="2:76" ht="18.649999999999999" customHeight="1" thickTop="1" thickBot="1">
      <c r="D1931" s="15">
        <v>0</v>
      </c>
      <c r="E1931" s="145">
        <f t="shared" ref="E1931" si="19343">(1/$E$8)*SIN($B1928*$F$8)</f>
        <v>0.32410374529061986</v>
      </c>
      <c r="F1931" s="15">
        <f t="shared" ref="F1931" si="19344">COS($F$8*$B1928)</f>
        <v>-0.23368966728834406</v>
      </c>
      <c r="G1931" s="37">
        <v>0</v>
      </c>
      <c r="I1931" s="21">
        <v>0</v>
      </c>
      <c r="J1931" s="24">
        <f t="shared" ref="J1931" si="19345">(TAN($K$8*$B1928))/$J$8</f>
        <v>3.1689598216735915</v>
      </c>
      <c r="K1931" s="22">
        <v>1</v>
      </c>
      <c r="L1931" s="23">
        <v>0</v>
      </c>
      <c r="N1931" s="21">
        <f t="shared" ref="N1931" si="19346">D1931*I1928+F1931*I1931-E1931*J1928-G1931*J1931</f>
        <v>0</v>
      </c>
      <c r="O1931" s="24">
        <f t="shared" ref="O1931" si="19347">(D1931*J1928+E1931*I1928+F1931*J1931+G1931*I1931)</f>
        <v>-0.41644942108641186</v>
      </c>
      <c r="P1931" s="22">
        <f t="shared" ref="P1931" si="19348">D1931*K1928+F1931*K1931-E1931*L1928-G1931*L1931</f>
        <v>-0.23368966728834406</v>
      </c>
      <c r="Q1931" s="23">
        <f t="shared" ref="Q1931" si="19349">(D1931*L1928+E1931*K1928+F1931*L1931+G1931*K1931)</f>
        <v>0</v>
      </c>
      <c r="S1931" s="15">
        <v>0</v>
      </c>
      <c r="T1931" s="145">
        <f t="shared" ref="T1931" si="19350">(1/$T$8)*SIN($B1928*$U$8)</f>
        <v>-3.7674619229785323E-3</v>
      </c>
      <c r="U1931" s="15">
        <f t="shared" ref="U1931" si="19351">COS($U$8*$B1928)</f>
        <v>-0.99993612599802106</v>
      </c>
      <c r="V1931" s="37">
        <v>0</v>
      </c>
      <c r="X1931" s="21">
        <f t="shared" ref="X1931" si="19352">N1931*S1928+P1931*S1931-O1931*T1928-Q1931*T1931</f>
        <v>0</v>
      </c>
      <c r="Y1931" s="24">
        <f t="shared" ref="Y1931" si="19353">(N1931*T1928+O1931*S1928+P1931*T1931+Q1931*S1931)</f>
        <v>0.41730323771856764</v>
      </c>
      <c r="Z1931" s="22">
        <f t="shared" ref="Z1931" si="19354">N1931*U1928+P1931*U1931-O1931*V1928-Q1931*V1931</f>
        <v>0.21955412456296763</v>
      </c>
      <c r="AA1931" s="23">
        <f t="shared" ref="AA1931" si="19355">(N1931*V1928+O1931*U1928+P1931*V1931+Q1931*U1931)</f>
        <v>0</v>
      </c>
      <c r="AB1931" s="8"/>
      <c r="AC1931" s="21">
        <v>0</v>
      </c>
      <c r="AD1931" s="24">
        <f t="shared" ref="AD1931" si="19356">(TAN($AE$8*$B1928))/$AD$8</f>
        <v>13.584889833307653</v>
      </c>
      <c r="AE1931" s="22">
        <v>1</v>
      </c>
      <c r="AF1931" s="23">
        <v>0</v>
      </c>
      <c r="AH1931" s="21">
        <f t="shared" ref="AH1931" si="19357">X1931*AC1928+Z1931*AC1931-Y1931*AD1928-AA1931*AD1931</f>
        <v>0</v>
      </c>
      <c r="AI1931" s="24">
        <f t="shared" ref="AI1931" si="19358">(X1931*AD1928+Y1931*AC1928+Z1931*AD1931+AA1931*AC1931)</f>
        <v>3.3999218323547886</v>
      </c>
      <c r="AJ1931" s="22">
        <f t="shared" ref="AJ1931" si="19359">X1931*AE1928+Z1931*AE1931-Y1931*AF1928-AA1931*AF1931</f>
        <v>0.21955412456296763</v>
      </c>
      <c r="AK1931" s="23">
        <f t="shared" ref="AK1931" si="19360">(X1931*AF1928+Y1931*AE1928+Z1931*AF1931+AA1931*AE1931)</f>
        <v>0</v>
      </c>
      <c r="AL1931" s="8"/>
      <c r="AM1931" s="15">
        <v>0</v>
      </c>
      <c r="AN1931" s="85">
        <f t="shared" ref="AN1931" si="19361">(1/$AN$8)*SIN($B1928*$AO$8)</f>
        <v>-3.7674619229785323E-3</v>
      </c>
      <c r="AO1931" s="25">
        <f t="shared" ref="AO1931" si="19362">COS($AO$8*$B1928)</f>
        <v>-0.99993612599802106</v>
      </c>
      <c r="AP1931" s="37">
        <v>0</v>
      </c>
      <c r="AR1931" s="21">
        <f t="shared" ref="AR1931" si="19363">AH1931*AM1928+AJ1931*AM1931-AI1931*AN1928-AK1931*AN1931</f>
        <v>0</v>
      </c>
      <c r="AS1931" s="24">
        <f t="shared" ref="AS1931" si="19364">(AH1931*AN1928+AI1931*AM1928+AJ1931*AN1931+AK1931*AM1931)</f>
        <v>-3.4005318275452643</v>
      </c>
      <c r="AT1931" s="22">
        <f t="shared" ref="AT1931" si="19365">AH1931*AO1928+AJ1931*AO1931-AI1931*AP1928-AK1931*AP1931</f>
        <v>-0.1042584163618802</v>
      </c>
      <c r="AU1931" s="23">
        <f t="shared" ref="AU1931" si="19366">(AH1931*AP1928+AI1931*AO1928+AJ1931*AP1931+AK1931*AO1931)</f>
        <v>0</v>
      </c>
      <c r="AV1931" s="8"/>
      <c r="AW1931" s="21">
        <v>0</v>
      </c>
      <c r="AX1931" s="24">
        <f t="shared" ref="AX1931" si="19367">(TAN($AY$8*$B1928))/$AX$8</f>
        <v>3.1689598216735915</v>
      </c>
      <c r="AY1931" s="22">
        <v>1</v>
      </c>
      <c r="AZ1931" s="23">
        <v>0</v>
      </c>
      <c r="BB1931" s="21">
        <f t="shared" ref="BB1931" si="19368">AR1931*AW1928+AT1931*AW1931-AS1931*AX1928-AU1931*AX1931</f>
        <v>0</v>
      </c>
      <c r="BC1931" s="24">
        <f t="shared" ref="BC1931" si="19369">(AR1931*AX1928+AS1931*AW1928+AT1931*AX1931+AU1931*AW1931)</f>
        <v>-3.7309225600673792</v>
      </c>
      <c r="BD1931" s="22">
        <f t="shared" ref="BD1931" si="19370">AR1931*AY1928+AT1931*AY1931-AS1931*AZ1928-AU1931*AZ1931</f>
        <v>-0.1042584163618802</v>
      </c>
      <c r="BE1931" s="23">
        <f t="shared" ref="BE1931" si="19371">(AR1931*AZ1928+AS1931*AY1928+AT1931*AZ1931+AU1931*AY1931)</f>
        <v>0</v>
      </c>
      <c r="BF1931" s="8"/>
      <c r="BG1931" s="15">
        <v>0</v>
      </c>
      <c r="BH1931" s="85">
        <f t="shared" ref="BH1931" si="19372">(1/$BH$8)*SIN($B1928*$BI$8)</f>
        <v>0.32409919617183763</v>
      </c>
      <c r="BI1931" s="25">
        <f t="shared" ref="BI1931" si="19373">COS($BI$8*$B1928)</f>
        <v>-0.23374644246901011</v>
      </c>
      <c r="BJ1931" s="37">
        <v>0</v>
      </c>
      <c r="BL1931" s="21">
        <f t="shared" ref="BL1931" si="19374">BB1931*BG1928+BD1931*BG1931-BC1931*BH1928-BE1931*BH1931</f>
        <v>0</v>
      </c>
      <c r="BM1931" s="24">
        <f t="shared" ref="BM1931" si="19375">(BB1931*BH1928+BC1931*BG1928+BD1931*BH1931+BE1931*BG1931)</f>
        <v>0.83829980660608738</v>
      </c>
      <c r="BN1931" s="22">
        <f t="shared" ref="BN1931" si="19376">BB1931*BI1928+BD1931*BI1931-BC1931*BJ1928-BE1931*BJ1931</f>
        <v>10.907071058196953</v>
      </c>
      <c r="BO1931" s="23">
        <f t="shared" ref="BO1931" si="19377">(BB1931*BJ1928+BC1931*BI1928+BD1931*BJ1931+BE1931*BI1931)</f>
        <v>0</v>
      </c>
      <c r="BQ1931" s="38">
        <f t="shared" ref="BQ1931" si="19378">(180/PI())*ATAN(-1*(($BL$8*BM1928+BO1928+$BL$8*BM1931+BO1931)/($BL$8*BL1928+BN1928+$BL$8*BL1931+BN1931)))</f>
        <v>81.137371343686567</v>
      </c>
      <c r="BS1931" s="67">
        <f t="shared" ref="BS1931" si="19379">20*LOG(((($BL$8*BL1928+BN1928-$BL$8*BL1931-BN1931)^2+($BL$8*BM1928+BO1928-$BL$8*BM1931-BO1931)^2)/(($BL$8*BL1928+BN1928+$BL$8*BL1931+BN1931)^2+($BL$8*BM1928+BO1928+$BL$8*BM1931+BO1931)^2))^0.5)</f>
        <v>-8.6638269633032203E-4</v>
      </c>
      <c r="BT1931" s="65"/>
      <c r="BU1931" s="28"/>
      <c r="BV1931" s="28"/>
      <c r="BW1931" s="28"/>
      <c r="BX1931" s="28"/>
    </row>
    <row r="1932" spans="2:76" ht="18.649999999999999" customHeight="1">
      <c r="BS1932" s="32"/>
    </row>
    <row r="1933" spans="2:76" ht="18.649999999999999" customHeight="1" thickBot="1">
      <c r="D1933" s="8"/>
      <c r="E1933" s="8" t="s">
        <v>93</v>
      </c>
      <c r="F1933" s="8"/>
      <c r="G1933" s="8"/>
      <c r="H1933" s="8"/>
      <c r="I1933" s="8"/>
      <c r="J1933" s="8" t="s">
        <v>94</v>
      </c>
      <c r="K1933" s="8"/>
      <c r="L1933" s="8"/>
      <c r="M1933" s="8"/>
      <c r="N1933" s="8"/>
      <c r="O1933" s="8" t="s">
        <v>95</v>
      </c>
      <c r="P1933" s="8"/>
      <c r="Q1933" s="8"/>
      <c r="R1933" s="8"/>
      <c r="S1933" s="8"/>
      <c r="T1933" s="8" t="s">
        <v>96</v>
      </c>
      <c r="U1933" s="8"/>
      <c r="V1933" s="8"/>
      <c r="W1933" s="8"/>
      <c r="X1933" s="8"/>
      <c r="Y1933" s="8" t="s">
        <v>97</v>
      </c>
      <c r="Z1933" s="8"/>
      <c r="AA1933" s="8"/>
      <c r="AB1933" s="8"/>
      <c r="AC1933" s="8"/>
      <c r="AD1933" s="8" t="s">
        <v>98</v>
      </c>
      <c r="AE1933" s="8"/>
      <c r="AF1933" s="8"/>
      <c r="AG1933" s="8"/>
      <c r="AH1933" s="8"/>
      <c r="AI1933" s="8" t="s">
        <v>99</v>
      </c>
      <c r="AJ1933" s="8"/>
      <c r="AK1933" s="8"/>
      <c r="AL1933" s="8"/>
      <c r="AM1933" s="8"/>
      <c r="AN1933" s="8" t="s">
        <v>96</v>
      </c>
      <c r="AO1933" s="8"/>
      <c r="AP1933" s="8"/>
      <c r="AQ1933" s="8"/>
      <c r="AR1933" s="8"/>
      <c r="AS1933" s="8" t="s">
        <v>100</v>
      </c>
      <c r="AT1933" s="8"/>
      <c r="AU1933" s="8"/>
      <c r="AV1933" s="8"/>
      <c r="AW1933" s="8"/>
      <c r="AX1933" s="8" t="s">
        <v>94</v>
      </c>
      <c r="AY1933" s="8"/>
      <c r="AZ1933" s="8"/>
      <c r="BA1933" s="8"/>
      <c r="BB1933" s="8"/>
      <c r="BC1933" s="8" t="s">
        <v>101</v>
      </c>
      <c r="BD1933" s="8"/>
      <c r="BE1933" s="8"/>
      <c r="BF1933" s="8"/>
      <c r="BG1933" s="8"/>
      <c r="BH1933" s="8" t="s">
        <v>96</v>
      </c>
      <c r="BI1933" s="8"/>
      <c r="BJ1933" s="8"/>
      <c r="BK1933" s="8"/>
      <c r="BL1933" s="8"/>
      <c r="BM1933" s="8" t="s">
        <v>102</v>
      </c>
      <c r="BN1933" s="8"/>
      <c r="BO1933" s="8"/>
      <c r="BP1933" s="8"/>
    </row>
    <row r="1934" spans="2:76" ht="18.649999999999999" customHeight="1" thickBot="1">
      <c r="B1934" s="16"/>
      <c r="D1934" s="250" t="s">
        <v>22</v>
      </c>
      <c r="E1934" s="251"/>
      <c r="F1934" s="252" t="s">
        <v>23</v>
      </c>
      <c r="G1934" s="253"/>
      <c r="H1934" s="123"/>
      <c r="I1934" s="242" t="s">
        <v>1</v>
      </c>
      <c r="J1934" s="243"/>
      <c r="K1934" s="244" t="s">
        <v>2</v>
      </c>
      <c r="L1934" s="245"/>
      <c r="M1934" s="123"/>
      <c r="N1934" s="242" t="s">
        <v>43</v>
      </c>
      <c r="O1934" s="243"/>
      <c r="P1934" s="244" t="s">
        <v>44</v>
      </c>
      <c r="Q1934" s="245"/>
      <c r="R1934" s="123"/>
      <c r="S1934" s="242" t="s">
        <v>32</v>
      </c>
      <c r="T1934" s="243"/>
      <c r="U1934" s="244" t="s">
        <v>33</v>
      </c>
      <c r="V1934" s="245"/>
      <c r="W1934" s="123"/>
      <c r="X1934" s="242" t="s">
        <v>45</v>
      </c>
      <c r="Y1934" s="243"/>
      <c r="Z1934" s="244" t="s">
        <v>46</v>
      </c>
      <c r="AA1934" s="245"/>
      <c r="AB1934" s="127"/>
      <c r="AC1934" s="242" t="s">
        <v>62</v>
      </c>
      <c r="AD1934" s="243"/>
      <c r="AE1934" s="244" t="s">
        <v>3</v>
      </c>
      <c r="AF1934" s="245"/>
      <c r="AG1934" s="123"/>
      <c r="AH1934" s="242" t="s">
        <v>76</v>
      </c>
      <c r="AI1934" s="243"/>
      <c r="AJ1934" s="244" t="s">
        <v>77</v>
      </c>
      <c r="AK1934" s="245"/>
      <c r="AL1934" s="127"/>
      <c r="AM1934" s="242" t="s">
        <v>64</v>
      </c>
      <c r="AN1934" s="243"/>
      <c r="AO1934" s="244" t="s">
        <v>65</v>
      </c>
      <c r="AP1934" s="245"/>
      <c r="AQ1934" s="123"/>
      <c r="AR1934" s="242" t="s">
        <v>80</v>
      </c>
      <c r="AS1934" s="243"/>
      <c r="AT1934" s="244" t="s">
        <v>81</v>
      </c>
      <c r="AU1934" s="245"/>
      <c r="AV1934" s="127"/>
      <c r="AW1934" s="242" t="s">
        <v>68</v>
      </c>
      <c r="AX1934" s="243"/>
      <c r="AY1934" s="244" t="s">
        <v>69</v>
      </c>
      <c r="AZ1934" s="245"/>
      <c r="BA1934" s="123"/>
      <c r="BB1934" s="246" t="s">
        <v>84</v>
      </c>
      <c r="BC1934" s="247"/>
      <c r="BD1934" s="248" t="s">
        <v>85</v>
      </c>
      <c r="BE1934" s="249"/>
      <c r="BF1934" s="127"/>
      <c r="BG1934" s="242" t="s">
        <v>72</v>
      </c>
      <c r="BH1934" s="243"/>
      <c r="BI1934" s="244" t="s">
        <v>73</v>
      </c>
      <c r="BJ1934" s="245"/>
      <c r="BK1934" s="123"/>
      <c r="BL1934" s="242" t="s">
        <v>88</v>
      </c>
      <c r="BM1934" s="243"/>
      <c r="BN1934" s="244" t="s">
        <v>89</v>
      </c>
      <c r="BO1934" s="245"/>
      <c r="BP1934" s="123"/>
      <c r="BQ1934" s="19" t="s">
        <v>165</v>
      </c>
      <c r="BS1934" s="63" t="s">
        <v>120</v>
      </c>
      <c r="BT1934" s="4"/>
      <c r="BU1934" s="28"/>
      <c r="BV1934" s="28"/>
      <c r="BW1934" s="28"/>
      <c r="BX1934" s="28"/>
    </row>
    <row r="1935" spans="2:76" ht="18.649999999999999" customHeight="1" thickTop="1" thickBot="1">
      <c r="B1935" s="39">
        <v>5.46</v>
      </c>
      <c r="D1935" s="25">
        <f t="shared" ref="D1935" si="19380">COS($F$8*$B1935)</f>
        <v>-0.24014270987067279</v>
      </c>
      <c r="E1935" s="26">
        <v>0</v>
      </c>
      <c r="F1935" s="10">
        <v>0</v>
      </c>
      <c r="G1935" s="85">
        <f t="shared" ref="G1935" si="19381">$E$8*SIN($B1935*$F$8)</f>
        <v>2.9122127858492295</v>
      </c>
      <c r="I1935" s="21">
        <v>1</v>
      </c>
      <c r="J1935" s="24">
        <v>0</v>
      </c>
      <c r="K1935" s="22">
        <v>0</v>
      </c>
      <c r="L1935" s="23">
        <v>0</v>
      </c>
      <c r="N1935" s="21">
        <f t="shared" ref="N1935" si="19382">D1935*I1935+F1935*I1938-E1935*J1935-G1935*J1938</f>
        <v>-9.8713355830736482</v>
      </c>
      <c r="O1935" s="24">
        <f t="shared" ref="O1935" si="19383">(D1935*J1935+E1935*I1935+F1935*J1938+G1935*I1938)</f>
        <v>0</v>
      </c>
      <c r="P1935" s="22">
        <f t="shared" ref="P1935" si="19384">D1935*K1935+F1935*K1938-E1935*L1935-G1935*L1938</f>
        <v>0</v>
      </c>
      <c r="Q1935" s="23">
        <f t="shared" ref="Q1935" si="19385">(D1935*L1935+E1935*K1935+F1935*L1938+G1935*K1938)</f>
        <v>2.9122127858492295</v>
      </c>
      <c r="S1935" s="25">
        <f t="shared" ref="S1935" si="19386">COS($U$8*$B1935)</f>
        <v>-0.99973794032170293</v>
      </c>
      <c r="T1935" s="26">
        <v>0</v>
      </c>
      <c r="U1935" s="10">
        <v>0</v>
      </c>
      <c r="V1935" s="85">
        <f t="shared" ref="V1935" si="19387">$T$8*SIN($B1935*$U$8)</f>
        <v>-6.867645980882385E-2</v>
      </c>
      <c r="X1935" s="21">
        <f t="shared" ref="X1935" si="19388">N1935*S1935+P1935*S1938-O1935*T1935-Q1935*T1938</f>
        <v>9.8909709778621764</v>
      </c>
      <c r="Y1935" s="24">
        <f t="shared" ref="Y1935" si="19389">(N1935*T1935+O1935*S1935+P1935*T1938+Q1935*S1938)</f>
        <v>0</v>
      </c>
      <c r="Z1935" s="22">
        <f t="shared" ref="Z1935" si="19390">N1935*U1935+P1935*U1938-O1935*V1935-Q1935*V1938</f>
        <v>0</v>
      </c>
      <c r="AA1935" s="23">
        <f t="shared" ref="AA1935" si="19391">(N1935*V1935+O1935*U1935+P1935*V1938+Q1935*U1938)</f>
        <v>-2.233521230873067</v>
      </c>
      <c r="AB1935" s="8"/>
      <c r="AC1935" s="21">
        <v>1</v>
      </c>
      <c r="AD1935" s="24">
        <v>0</v>
      </c>
      <c r="AE1935" s="22">
        <v>0</v>
      </c>
      <c r="AF1935" s="23">
        <v>0</v>
      </c>
      <c r="AH1935" s="21">
        <f t="shared" ref="AH1935" si="19392">X1935*AC1935+Z1935*AC1938-Y1935*AD1935-AA1935*AD1938</f>
        <v>46.124486051402613</v>
      </c>
      <c r="AI1935" s="24">
        <f t="shared" ref="AI1935" si="19393">(X1935*AD1935+Y1935*AC1935+Z1935*AD1938+AA1935*AC1938)</f>
        <v>0</v>
      </c>
      <c r="AJ1935" s="22">
        <f t="shared" ref="AJ1935" si="19394">X1935*AE1935+Z1935*AE1938-Y1935*AF1935-AA1935*AF1938</f>
        <v>0</v>
      </c>
      <c r="AK1935" s="23">
        <f t="shared" ref="AK1935" si="19395">(X1935*AF1935+Y1935*AE1935+Z1935*AF1938+AA1935*AE1938)</f>
        <v>-2.233521230873067</v>
      </c>
      <c r="AL1935" s="8"/>
      <c r="AM1935" s="25">
        <f t="shared" ref="AM1935" si="19396">COS($AO$8*$B1935)</f>
        <v>-0.99973794032170293</v>
      </c>
      <c r="AN1935" s="26">
        <v>0</v>
      </c>
      <c r="AO1935" s="10">
        <v>0</v>
      </c>
      <c r="AP1935" s="85">
        <f t="shared" ref="AP1935" si="19397">$AN$8*SIN($B1935*$AO$8)</f>
        <v>-6.867645980882385E-2</v>
      </c>
      <c r="AR1935" s="21">
        <f t="shared" ref="AR1935" si="19398">AH1935*AM1935+AJ1935*AM1938-AI1935*AN1935-AK1935*AN1938</f>
        <v>-46.129442053542384</v>
      </c>
      <c r="AS1935" s="24">
        <f t="shared" ref="AS1935" si="19399">(AH1935*AN1935+AI1935*AM1935+AJ1935*AN1938+AK1935*AM1938)</f>
        <v>0</v>
      </c>
      <c r="AT1935" s="22">
        <f t="shared" ref="AT1935" si="19400">AH1935*AO1935+AJ1935*AO1938-AI1935*AP1935-AK1935*AP1938</f>
        <v>0</v>
      </c>
      <c r="AU1935" s="23">
        <f t="shared" ref="AU1935" si="19401">(AH1935*AP1935+AI1935*AO1935+AJ1935*AP1938+AK1935*AO1938)</f>
        <v>-0.93473049749397319</v>
      </c>
      <c r="AV1935" s="8"/>
      <c r="AW1935" s="21">
        <v>1</v>
      </c>
      <c r="AX1935" s="24">
        <v>0</v>
      </c>
      <c r="AY1935" s="22">
        <v>0</v>
      </c>
      <c r="AZ1935" s="23">
        <v>0</v>
      </c>
      <c r="BB1935" s="21">
        <f t="shared" ref="BB1935" si="19402">AR1935*AW1935+AT1935*AW1938-AS1935*AX1935-AU1935*AX1938</f>
        <v>-43.038126147790607</v>
      </c>
      <c r="BC1935" s="24">
        <f t="shared" ref="BC1935" si="19403">(AR1935*AX1935+AS1935*AW1935+AT1935*AX1938+AU1935*AW1938)</f>
        <v>0</v>
      </c>
      <c r="BD1935" s="22">
        <f t="shared" ref="BD1935" si="19404">AR1935*AY1935+AT1935*AY1938-AS1935*AZ1935-AU1935*AZ1938</f>
        <v>0</v>
      </c>
      <c r="BE1935" s="23">
        <f t="shared" ref="BE1935" si="19405">(AR1935*AZ1935+AS1935*AY1935+AT1935*AZ1938+AU1935*AY1938)</f>
        <v>-0.93473049749397319</v>
      </c>
      <c r="BF1935" s="8"/>
      <c r="BG1935" s="25">
        <f t="shared" ref="BG1935" si="19406">COS($BI$8*$B1935)</f>
        <v>-0.24019960154460354</v>
      </c>
      <c r="BH1935" s="26">
        <v>0</v>
      </c>
      <c r="BI1935" s="10">
        <v>0</v>
      </c>
      <c r="BJ1935" s="85">
        <f t="shared" ref="BJ1935" si="19407">$BH$8*SIN($B1935*$BI$8)</f>
        <v>2.9121705586658764</v>
      </c>
      <c r="BL1935" s="21">
        <f t="shared" ref="BL1935" si="19408">BB1935*BG1935+BD1935*BG1938-BC1935*BH1935-BE1935*BH1938</f>
        <v>10.640195711380025</v>
      </c>
      <c r="BM1935" s="24">
        <f t="shared" ref="BM1935" si="19409">(BB1935*BH1935+BC1935*BG1935+BD1935*BH1938+BE1935*BG1938)</f>
        <v>0</v>
      </c>
      <c r="BN1935" s="22">
        <f t="shared" ref="BN1935" si="19410">BB1935*BI1935+BD1935*BI1938-BC1935*BJ1935-BE1935*BJ1938</f>
        <v>0</v>
      </c>
      <c r="BO1935" s="23">
        <f t="shared" ref="BO1935" si="19411">(BB1935*BJ1935+BC1935*BI1935+BD1935*BJ1938+BE1935*BI1938)</f>
        <v>-125.10984197469419</v>
      </c>
      <c r="BQ1935" s="27">
        <f t="shared" ref="BQ1935" si="19412">20*LOG((2*$BL$8)/(($BL$8*BL1935+BN1935+$BL$8*BL1938+BN1938)^2+($BL$8*BM1935+BO1935+$BL$8*BM1938+BO1938)^2)^0.5)</f>
        <v>-35.98835596681802</v>
      </c>
      <c r="BS1935" s="64">
        <f t="shared" ref="BS1935" si="19413">((BL1935^2+BM1935^2)/(BL1938^2+BM1938^2))^0.5</f>
        <v>11.865939040893796</v>
      </c>
      <c r="BT1935" s="4"/>
      <c r="BU1935" s="28"/>
      <c r="BV1935" s="28"/>
      <c r="BW1935" s="28"/>
      <c r="BX1935" s="28"/>
    </row>
    <row r="1936" spans="2:76" ht="18.649999999999999" customHeight="1" thickBot="1">
      <c r="D1936" s="25"/>
      <c r="E1936" s="10"/>
      <c r="F1936" s="10"/>
      <c r="G1936" s="31"/>
      <c r="I1936" s="29"/>
      <c r="L1936" s="30"/>
      <c r="N1936" s="29"/>
      <c r="Q1936" s="30"/>
      <c r="S1936" s="29"/>
      <c r="V1936" s="30"/>
      <c r="X1936" s="29"/>
      <c r="AA1936" s="30"/>
      <c r="AC1936" s="29"/>
      <c r="AF1936" s="30"/>
      <c r="AH1936" s="29"/>
      <c r="AK1936" s="30"/>
      <c r="AM1936" s="29"/>
      <c r="AP1936" s="30"/>
      <c r="AR1936" s="29"/>
      <c r="AU1936" s="30"/>
      <c r="AW1936" s="29"/>
      <c r="AZ1936" s="30"/>
      <c r="BB1936" s="29"/>
      <c r="BE1936" s="30"/>
      <c r="BG1936" s="29"/>
      <c r="BJ1936" s="30"/>
      <c r="BL1936" s="29"/>
      <c r="BO1936" s="30"/>
      <c r="BS1936" s="65"/>
      <c r="BT1936" s="65"/>
      <c r="BU1936" s="28"/>
      <c r="BV1936" s="28"/>
      <c r="BW1936" s="28"/>
      <c r="BX1936" s="28"/>
    </row>
    <row r="1937" spans="2:76" ht="18.649999999999999" customHeight="1" thickBot="1">
      <c r="D1937" s="254" t="s">
        <v>24</v>
      </c>
      <c r="E1937" s="255"/>
      <c r="F1937" s="256" t="s">
        <v>25</v>
      </c>
      <c r="G1937" s="257"/>
      <c r="H1937" s="123"/>
      <c r="I1937" s="242" t="s">
        <v>4</v>
      </c>
      <c r="J1937" s="243"/>
      <c r="K1937" s="244" t="s">
        <v>5</v>
      </c>
      <c r="L1937" s="245"/>
      <c r="M1937" s="123"/>
      <c r="N1937" s="242" t="s">
        <v>6</v>
      </c>
      <c r="O1937" s="243"/>
      <c r="P1937" s="244" t="s">
        <v>7</v>
      </c>
      <c r="Q1937" s="245"/>
      <c r="R1937" s="123"/>
      <c r="S1937" s="242" t="s">
        <v>34</v>
      </c>
      <c r="T1937" s="243"/>
      <c r="U1937" s="244" t="s">
        <v>35</v>
      </c>
      <c r="V1937" s="245"/>
      <c r="W1937" s="123"/>
      <c r="X1937" s="242" t="s">
        <v>47</v>
      </c>
      <c r="Y1937" s="243"/>
      <c r="Z1937" s="244" t="s">
        <v>48</v>
      </c>
      <c r="AA1937" s="245"/>
      <c r="AB1937" s="127"/>
      <c r="AC1937" s="242" t="s">
        <v>63</v>
      </c>
      <c r="AD1937" s="243"/>
      <c r="AE1937" s="244" t="s">
        <v>8</v>
      </c>
      <c r="AF1937" s="245"/>
      <c r="AG1937" s="123"/>
      <c r="AH1937" s="242" t="s">
        <v>78</v>
      </c>
      <c r="AI1937" s="243"/>
      <c r="AJ1937" s="244" t="s">
        <v>79</v>
      </c>
      <c r="AK1937" s="245"/>
      <c r="AL1937" s="127"/>
      <c r="AM1937" s="242" t="s">
        <v>67</v>
      </c>
      <c r="AN1937" s="243"/>
      <c r="AO1937" s="244" t="s">
        <v>66</v>
      </c>
      <c r="AP1937" s="245"/>
      <c r="AQ1937" s="123"/>
      <c r="AR1937" s="242" t="s">
        <v>83</v>
      </c>
      <c r="AS1937" s="243"/>
      <c r="AT1937" s="244" t="s">
        <v>82</v>
      </c>
      <c r="AU1937" s="245"/>
      <c r="AV1937" s="127"/>
      <c r="AW1937" s="242" t="s">
        <v>71</v>
      </c>
      <c r="AX1937" s="243"/>
      <c r="AY1937" s="244" t="s">
        <v>70</v>
      </c>
      <c r="AZ1937" s="245"/>
      <c r="BA1937" s="123"/>
      <c r="BB1937" s="124" t="s">
        <v>87</v>
      </c>
      <c r="BC1937" s="125"/>
      <c r="BD1937" s="122" t="s">
        <v>86</v>
      </c>
      <c r="BE1937" s="126"/>
      <c r="BF1937" s="127"/>
      <c r="BG1937" s="242" t="s">
        <v>74</v>
      </c>
      <c r="BH1937" s="243"/>
      <c r="BI1937" s="244" t="s">
        <v>75</v>
      </c>
      <c r="BJ1937" s="245"/>
      <c r="BK1937" s="123"/>
      <c r="BL1937" s="242" t="s">
        <v>91</v>
      </c>
      <c r="BM1937" s="243"/>
      <c r="BN1937" s="244" t="s">
        <v>90</v>
      </c>
      <c r="BO1937" s="245"/>
      <c r="BP1937" s="123"/>
      <c r="BQ1937" s="35" t="s">
        <v>166</v>
      </c>
      <c r="BS1937" s="66" t="s">
        <v>121</v>
      </c>
      <c r="BT1937" s="65"/>
      <c r="BU1937" s="28"/>
      <c r="BV1937" s="28"/>
      <c r="BW1937" s="28"/>
      <c r="BX1937" s="28"/>
    </row>
    <row r="1938" spans="2:76" ht="18.649999999999999" customHeight="1" thickTop="1" thickBot="1">
      <c r="D1938" s="15">
        <v>0</v>
      </c>
      <c r="E1938" s="145">
        <f t="shared" ref="E1938" si="19414">(1/$E$8)*SIN($B1935*$F$8)</f>
        <v>0.32357919842769212</v>
      </c>
      <c r="F1938" s="15">
        <f t="shared" ref="F1938" si="19415">COS($F$8*$B1935)</f>
        <v>-0.24014270987067279</v>
      </c>
      <c r="G1938" s="37">
        <v>0</v>
      </c>
      <c r="I1938" s="21">
        <v>0</v>
      </c>
      <c r="J1938" s="24">
        <f t="shared" ref="J1938" si="19416">(TAN($K$8*$B1935))/$J$8</f>
        <v>3.3071734730381062</v>
      </c>
      <c r="K1938" s="22">
        <v>1</v>
      </c>
      <c r="L1938" s="23">
        <v>0</v>
      </c>
      <c r="N1938" s="21">
        <f t="shared" ref="N1938" si="19417">D1938*I1935+F1938*I1938-E1938*J1935-G1938*J1938</f>
        <v>0</v>
      </c>
      <c r="O1938" s="24">
        <f t="shared" ref="O1938" si="19418">(D1938*J1935+E1938*I1935+F1938*J1938+G1938*I1938)</f>
        <v>-0.47061440140008315</v>
      </c>
      <c r="P1938" s="22">
        <f t="shared" ref="P1938" si="19419">D1938*K1935+F1938*K1938-E1938*L1935-G1938*L1938</f>
        <v>-0.24014270987067279</v>
      </c>
      <c r="Q1938" s="23">
        <f t="shared" ref="Q1938" si="19420">(D1938*L1935+E1938*K1935+F1938*L1938+G1938*K1938)</f>
        <v>0</v>
      </c>
      <c r="S1938" s="15">
        <v>0</v>
      </c>
      <c r="T1938" s="145">
        <f t="shared" ref="T1938" si="19421">(1/$T$8)*SIN($B1935*$U$8)</f>
        <v>-7.6307177565359827E-3</v>
      </c>
      <c r="U1938" s="15">
        <f t="shared" ref="U1938" si="19422">COS($U$8*$B1935)</f>
        <v>-0.99973794032170293</v>
      </c>
      <c r="V1938" s="37">
        <v>0</v>
      </c>
      <c r="X1938" s="21">
        <f t="shared" ref="X1938" si="19423">N1938*S1935+P1938*S1938-O1938*T1935-Q1938*T1938</f>
        <v>0</v>
      </c>
      <c r="Y1938" s="24">
        <f t="shared" ref="Y1938" si="19424">(N1938*T1935+O1938*S1935+P1938*T1938+Q1938*S1938)</f>
        <v>0.4723235335817631</v>
      </c>
      <c r="Z1938" s="22">
        <f t="shared" ref="Z1938" si="19425">N1938*U1935+P1938*U1938-O1938*V1935-Q1938*V1938</f>
        <v>0.20775964712617218</v>
      </c>
      <c r="AA1938" s="23">
        <f t="shared" ref="AA1938" si="19426">(N1938*V1935+O1938*U1935+P1938*V1938+Q1938*U1938)</f>
        <v>0</v>
      </c>
      <c r="AB1938" s="8"/>
      <c r="AC1938" s="21">
        <v>0</v>
      </c>
      <c r="AD1938" s="24">
        <f t="shared" ref="AD1938" si="19427">(TAN($AE$8*$B1935))/$AD$8</f>
        <v>16.222597113785671</v>
      </c>
      <c r="AE1938" s="22">
        <v>1</v>
      </c>
      <c r="AF1938" s="23">
        <v>0</v>
      </c>
      <c r="AH1938" s="21">
        <f t="shared" ref="AH1938" si="19428">X1938*AC1935+Z1938*AC1938-Y1938*AD1935-AA1938*AD1938</f>
        <v>0</v>
      </c>
      <c r="AI1938" s="24">
        <f t="shared" ref="AI1938" si="19429">(X1938*AD1935+Y1938*AC1935+Z1938*AD1938+AA1938*AC1938)</f>
        <v>3.8427245854119332</v>
      </c>
      <c r="AJ1938" s="22">
        <f t="shared" ref="AJ1938" si="19430">X1938*AE1935+Z1938*AE1938-Y1938*AF1935-AA1938*AF1938</f>
        <v>0.20775964712617218</v>
      </c>
      <c r="AK1938" s="23">
        <f t="shared" ref="AK1938" si="19431">(X1938*AF1935+Y1938*AE1935+Z1938*AF1938+AA1938*AE1938)</f>
        <v>0</v>
      </c>
      <c r="AL1938" s="8"/>
      <c r="AM1938" s="15">
        <v>0</v>
      </c>
      <c r="AN1938" s="85">
        <f t="shared" ref="AN1938" si="19432">(1/$AN$8)*SIN($B1935*$AO$8)</f>
        <v>-7.6307177565359827E-3</v>
      </c>
      <c r="AO1938" s="25">
        <f t="shared" ref="AO1938" si="19433">COS($AO$8*$B1935)</f>
        <v>-0.99973794032170293</v>
      </c>
      <c r="AP1938" s="37">
        <v>0</v>
      </c>
      <c r="AR1938" s="21">
        <f t="shared" ref="AR1938" si="19434">AH1938*AM1935+AJ1938*AM1938-AI1938*AN1935-AK1938*AN1938</f>
        <v>0</v>
      </c>
      <c r="AS1938" s="24">
        <f t="shared" ref="AS1938" si="19435">(AH1938*AN1935+AI1938*AM1935+AJ1938*AN1938+AK1938*AM1938)</f>
        <v>-3.8433029174717133</v>
      </c>
      <c r="AT1938" s="22">
        <f t="shared" ref="AT1938" si="19436">AH1938*AO1935+AJ1938*AO1938-AI1938*AP1935-AK1938*AP1938</f>
        <v>5.619951884653876E-2</v>
      </c>
      <c r="AU1938" s="23">
        <f t="shared" ref="AU1938" si="19437">(AH1938*AP1935+AI1938*AO1935+AJ1938*AP1938+AK1938*AO1938)</f>
        <v>0</v>
      </c>
      <c r="AV1938" s="8"/>
      <c r="AW1938" s="21">
        <v>0</v>
      </c>
      <c r="AX1938" s="24">
        <f t="shared" ref="AX1938" si="19438">(TAN($AY$8*$B1935))/$AX$8</f>
        <v>3.3071734730381062</v>
      </c>
      <c r="AY1938" s="22">
        <v>1</v>
      </c>
      <c r="AZ1938" s="23">
        <v>0</v>
      </c>
      <c r="BB1938" s="21">
        <f t="shared" ref="BB1938" si="19439">AR1938*AW1935+AT1938*AW1938-AS1938*AX1935-AU1938*AX1938</f>
        <v>0</v>
      </c>
      <c r="BC1938" s="24">
        <f t="shared" ref="BC1938" si="19440">(AR1938*AX1935+AS1938*AW1935+AT1938*AX1938+AU1938*AW1938)</f>
        <v>-3.6574413595449351</v>
      </c>
      <c r="BD1938" s="22">
        <f t="shared" ref="BD1938" si="19441">AR1938*AY1935+AT1938*AY1938-AS1938*AZ1935-AU1938*AZ1938</f>
        <v>5.619951884653876E-2</v>
      </c>
      <c r="BE1938" s="23">
        <f t="shared" ref="BE1938" si="19442">(AR1938*AZ1935+AS1938*AY1935+AT1938*AZ1938+AU1938*AY1938)</f>
        <v>0</v>
      </c>
      <c r="BF1938" s="8"/>
      <c r="BG1938" s="15">
        <v>0</v>
      </c>
      <c r="BH1938" s="85">
        <f t="shared" ref="BH1938" si="19443">(1/$BH$8)*SIN($B1935*$BI$8)</f>
        <v>0.32357450651843067</v>
      </c>
      <c r="BI1938" s="25">
        <f t="shared" ref="BI1938" si="19444">COS($BI$8*$B1935)</f>
        <v>-0.24019960154460354</v>
      </c>
      <c r="BJ1938" s="37">
        <v>0</v>
      </c>
      <c r="BL1938" s="21">
        <f t="shared" ref="BL1938" si="19445">BB1938*BG1935+BD1938*BG1938-BC1938*BH1935-BE1938*BH1938</f>
        <v>0</v>
      </c>
      <c r="BM1938" s="24">
        <f t="shared" ref="BM1938" si="19446">(BB1938*BH1935+BC1938*BG1935+BD1938*BH1938+BE1938*BG1938)</f>
        <v>0.89670068881278853</v>
      </c>
      <c r="BN1938" s="22">
        <f t="shared" ref="BN1938" si="19447">BB1938*BI1935+BD1938*BI1938-BC1938*BJ1935-BE1938*BJ1938</f>
        <v>10.63759394527972</v>
      </c>
      <c r="BO1938" s="23">
        <f t="shared" ref="BO1938" si="19448">(BB1938*BJ1935+BC1938*BI1935+BD1938*BJ1938+BE1938*BI1938)</f>
        <v>0</v>
      </c>
      <c r="BQ1938" s="38">
        <f t="shared" ref="BQ1938" si="19449">(180/PI())*ATAN(-1*(($BL$8*BM1935+BO1935+$BL$8*BM1938+BO1938)/($BL$8*BL1935+BN1935+$BL$8*BL1938+BN1938)))</f>
        <v>80.279542692816207</v>
      </c>
      <c r="BS1938" s="67">
        <f t="shared" ref="BS1938" si="19450">20*LOG(((($BL$8*BL1935+BN1935-$BL$8*BL1938-BN1938)^2+($BL$8*BM1935+BO1935-$BL$8*BM1938-BO1938)^2)/(($BL$8*BL1935+BN1935+$BL$8*BL1938+BN1938)^2+($BL$8*BM1935+BO1935+$BL$8*BM1938+BO1938)^2))^0.5)</f>
        <v>-1.0939649601787154E-3</v>
      </c>
      <c r="BT1938" s="65"/>
      <c r="BU1938" s="28"/>
      <c r="BV1938" s="28"/>
      <c r="BW1938" s="28"/>
      <c r="BX1938" s="28"/>
    </row>
    <row r="1939" spans="2:76" ht="18.649999999999999" customHeight="1">
      <c r="BS1939" s="32"/>
    </row>
    <row r="1940" spans="2:76" ht="18.649999999999999" customHeight="1" thickBot="1">
      <c r="D1940" s="8"/>
      <c r="E1940" s="8" t="s">
        <v>93</v>
      </c>
      <c r="F1940" s="8"/>
      <c r="G1940" s="8"/>
      <c r="H1940" s="8"/>
      <c r="I1940" s="8"/>
      <c r="J1940" s="8" t="s">
        <v>94</v>
      </c>
      <c r="K1940" s="8"/>
      <c r="L1940" s="8"/>
      <c r="M1940" s="8"/>
      <c r="N1940" s="8"/>
      <c r="O1940" s="8" t="s">
        <v>95</v>
      </c>
      <c r="P1940" s="8"/>
      <c r="Q1940" s="8"/>
      <c r="R1940" s="8"/>
      <c r="S1940" s="8"/>
      <c r="T1940" s="8" t="s">
        <v>96</v>
      </c>
      <c r="U1940" s="8"/>
      <c r="V1940" s="8"/>
      <c r="W1940" s="8"/>
      <c r="X1940" s="8"/>
      <c r="Y1940" s="8" t="s">
        <v>97</v>
      </c>
      <c r="Z1940" s="8"/>
      <c r="AA1940" s="8"/>
      <c r="AB1940" s="8"/>
      <c r="AC1940" s="8"/>
      <c r="AD1940" s="8" t="s">
        <v>98</v>
      </c>
      <c r="AE1940" s="8"/>
      <c r="AF1940" s="8"/>
      <c r="AG1940" s="8"/>
      <c r="AH1940" s="8"/>
      <c r="AI1940" s="8" t="s">
        <v>99</v>
      </c>
      <c r="AJ1940" s="8"/>
      <c r="AK1940" s="8"/>
      <c r="AL1940" s="8"/>
      <c r="AM1940" s="8"/>
      <c r="AN1940" s="8" t="s">
        <v>96</v>
      </c>
      <c r="AO1940" s="8"/>
      <c r="AP1940" s="8"/>
      <c r="AQ1940" s="8"/>
      <c r="AR1940" s="8"/>
      <c r="AS1940" s="8" t="s">
        <v>100</v>
      </c>
      <c r="AT1940" s="8"/>
      <c r="AU1940" s="8"/>
      <c r="AV1940" s="8"/>
      <c r="AW1940" s="8"/>
      <c r="AX1940" s="8" t="s">
        <v>94</v>
      </c>
      <c r="AY1940" s="8"/>
      <c r="AZ1940" s="8"/>
      <c r="BA1940" s="8"/>
      <c r="BB1940" s="8"/>
      <c r="BC1940" s="8" t="s">
        <v>101</v>
      </c>
      <c r="BD1940" s="8"/>
      <c r="BE1940" s="8"/>
      <c r="BF1940" s="8"/>
      <c r="BG1940" s="8"/>
      <c r="BH1940" s="8" t="s">
        <v>96</v>
      </c>
      <c r="BI1940" s="8"/>
      <c r="BJ1940" s="8"/>
      <c r="BK1940" s="8"/>
      <c r="BL1940" s="8"/>
      <c r="BM1940" s="8" t="s">
        <v>102</v>
      </c>
      <c r="BN1940" s="8"/>
      <c r="BO1940" s="8"/>
      <c r="BP1940" s="8"/>
    </row>
    <row r="1941" spans="2:76" ht="18.649999999999999" customHeight="1" thickBot="1">
      <c r="B1941" s="16"/>
      <c r="D1941" s="250" t="s">
        <v>22</v>
      </c>
      <c r="E1941" s="251"/>
      <c r="F1941" s="252" t="s">
        <v>23</v>
      </c>
      <c r="G1941" s="253"/>
      <c r="H1941" s="123"/>
      <c r="I1941" s="242" t="s">
        <v>1</v>
      </c>
      <c r="J1941" s="243"/>
      <c r="K1941" s="244" t="s">
        <v>2</v>
      </c>
      <c r="L1941" s="245"/>
      <c r="M1941" s="123"/>
      <c r="N1941" s="242" t="s">
        <v>43</v>
      </c>
      <c r="O1941" s="243"/>
      <c r="P1941" s="244" t="s">
        <v>44</v>
      </c>
      <c r="Q1941" s="245"/>
      <c r="R1941" s="123"/>
      <c r="S1941" s="242" t="s">
        <v>32</v>
      </c>
      <c r="T1941" s="243"/>
      <c r="U1941" s="244" t="s">
        <v>33</v>
      </c>
      <c r="V1941" s="245"/>
      <c r="W1941" s="123"/>
      <c r="X1941" s="242" t="s">
        <v>45</v>
      </c>
      <c r="Y1941" s="243"/>
      <c r="Z1941" s="244" t="s">
        <v>46</v>
      </c>
      <c r="AA1941" s="245"/>
      <c r="AB1941" s="127"/>
      <c r="AC1941" s="242" t="s">
        <v>62</v>
      </c>
      <c r="AD1941" s="243"/>
      <c r="AE1941" s="244" t="s">
        <v>3</v>
      </c>
      <c r="AF1941" s="245"/>
      <c r="AG1941" s="123"/>
      <c r="AH1941" s="242" t="s">
        <v>76</v>
      </c>
      <c r="AI1941" s="243"/>
      <c r="AJ1941" s="244" t="s">
        <v>77</v>
      </c>
      <c r="AK1941" s="245"/>
      <c r="AL1941" s="127"/>
      <c r="AM1941" s="242" t="s">
        <v>64</v>
      </c>
      <c r="AN1941" s="243"/>
      <c r="AO1941" s="244" t="s">
        <v>65</v>
      </c>
      <c r="AP1941" s="245"/>
      <c r="AQ1941" s="123"/>
      <c r="AR1941" s="242" t="s">
        <v>80</v>
      </c>
      <c r="AS1941" s="243"/>
      <c r="AT1941" s="244" t="s">
        <v>81</v>
      </c>
      <c r="AU1941" s="245"/>
      <c r="AV1941" s="127"/>
      <c r="AW1941" s="242" t="s">
        <v>68</v>
      </c>
      <c r="AX1941" s="243"/>
      <c r="AY1941" s="244" t="s">
        <v>69</v>
      </c>
      <c r="AZ1941" s="245"/>
      <c r="BA1941" s="123"/>
      <c r="BB1941" s="246" t="s">
        <v>84</v>
      </c>
      <c r="BC1941" s="247"/>
      <c r="BD1941" s="248" t="s">
        <v>85</v>
      </c>
      <c r="BE1941" s="249"/>
      <c r="BF1941" s="127"/>
      <c r="BG1941" s="242" t="s">
        <v>72</v>
      </c>
      <c r="BH1941" s="243"/>
      <c r="BI1941" s="244" t="s">
        <v>73</v>
      </c>
      <c r="BJ1941" s="245"/>
      <c r="BK1941" s="123"/>
      <c r="BL1941" s="242" t="s">
        <v>88</v>
      </c>
      <c r="BM1941" s="243"/>
      <c r="BN1941" s="244" t="s">
        <v>89</v>
      </c>
      <c r="BO1941" s="245"/>
      <c r="BP1941" s="123"/>
      <c r="BQ1941" s="19" t="s">
        <v>165</v>
      </c>
      <c r="BS1941" s="63" t="s">
        <v>120</v>
      </c>
      <c r="BT1941" s="4"/>
      <c r="BU1941" s="28"/>
      <c r="BV1941" s="28"/>
      <c r="BW1941" s="28"/>
      <c r="BX1941" s="28"/>
    </row>
    <row r="1942" spans="2:76" ht="18.649999999999999" customHeight="1" thickTop="1" thickBot="1">
      <c r="B1942" s="39">
        <v>5.48</v>
      </c>
      <c r="D1942" s="25">
        <f t="shared" ref="D1942" si="19451">COS($F$8*$B1942)</f>
        <v>-0.24658515781212761</v>
      </c>
      <c r="E1942" s="26">
        <v>0</v>
      </c>
      <c r="F1942" s="10">
        <v>0</v>
      </c>
      <c r="G1942" s="85">
        <f t="shared" ref="G1942" si="19452">$E$8*SIN($B1942*$F$8)</f>
        <v>2.9073633827784433</v>
      </c>
      <c r="I1942" s="21">
        <v>1</v>
      </c>
      <c r="J1942" s="24">
        <v>0</v>
      </c>
      <c r="K1942" s="22">
        <v>0</v>
      </c>
      <c r="L1942" s="23">
        <v>0</v>
      </c>
      <c r="N1942" s="21">
        <f t="shared" ref="N1942" si="19453">D1942*I1942+F1942*I1945-E1942*J1942-G1942*J1945</f>
        <v>-10.29402814227708</v>
      </c>
      <c r="O1942" s="24">
        <f t="shared" ref="O1942" si="19454">(D1942*J1942+E1942*I1942+F1942*J1945+G1942*I1945)</f>
        <v>0</v>
      </c>
      <c r="P1942" s="22">
        <f t="shared" ref="P1942" si="19455">D1942*K1942+F1942*K1945-E1942*L1942-G1942*L1945</f>
        <v>0</v>
      </c>
      <c r="Q1942" s="23">
        <f t="shared" ref="Q1942" si="19456">(D1942*L1942+E1942*K1942+F1942*L1945+G1942*K1945)</f>
        <v>2.9073633827784433</v>
      </c>
      <c r="S1942" s="25">
        <f t="shared" ref="S1942" si="19457">COS($U$8*$B1942)</f>
        <v>-0.99940542786796227</v>
      </c>
      <c r="T1942" s="26">
        <v>0</v>
      </c>
      <c r="U1942" s="10">
        <v>0</v>
      </c>
      <c r="V1942" s="85">
        <f t="shared" ref="V1942" si="19458">$T$8*SIN($B1942*$U$8)</f>
        <v>-0.10343653480515416</v>
      </c>
      <c r="X1942" s="21">
        <f t="shared" ref="X1942" si="19459">N1942*S1942+P1942*S1945-O1942*T1942-Q1942*T1945</f>
        <v>10.321321777098825</v>
      </c>
      <c r="Y1942" s="24">
        <f t="shared" ref="Y1942" si="19460">(N1942*T1942+O1942*S1942+P1942*T1945+Q1942*S1945)</f>
        <v>0</v>
      </c>
      <c r="Z1942" s="22">
        <f t="shared" ref="Z1942" si="19461">N1942*U1942+P1942*U1945-O1942*V1942-Q1942*V1945</f>
        <v>0</v>
      </c>
      <c r="AA1942" s="23">
        <f t="shared" ref="AA1942" si="19462">(N1942*V1942+O1942*U1942+P1942*V1945+Q1942*U1945)</f>
        <v>-1.8408561453094567</v>
      </c>
      <c r="AB1942" s="8"/>
      <c r="AC1942" s="21">
        <v>1</v>
      </c>
      <c r="AD1942" s="24">
        <v>0</v>
      </c>
      <c r="AE1942" s="22">
        <v>0</v>
      </c>
      <c r="AF1942" s="23">
        <v>0</v>
      </c>
      <c r="AH1942" s="21">
        <f t="shared" ref="AH1942" si="19463">X1942*AC1942+Z1942*AC1945-Y1942*AD1942-AA1942*AD1945</f>
        <v>47.353763311470104</v>
      </c>
      <c r="AI1942" s="24">
        <f t="shared" ref="AI1942" si="19464">(X1942*AD1942+Y1942*AC1942+Z1942*AD1945+AA1942*AC1945)</f>
        <v>0</v>
      </c>
      <c r="AJ1942" s="22">
        <f t="shared" ref="AJ1942" si="19465">X1942*AE1942+Z1942*AE1945-Y1942*AF1942-AA1942*AF1945</f>
        <v>0</v>
      </c>
      <c r="AK1942" s="23">
        <f t="shared" ref="AK1942" si="19466">(X1942*AF1942+Y1942*AE1942+Z1942*AF1945+AA1942*AE1945)</f>
        <v>-1.8408561453094567</v>
      </c>
      <c r="AL1942" s="8"/>
      <c r="AM1942" s="25">
        <f t="shared" ref="AM1942" si="19467">COS($AO$8*$B1942)</f>
        <v>-0.99940542786796227</v>
      </c>
      <c r="AN1942" s="26">
        <v>0</v>
      </c>
      <c r="AO1942" s="10">
        <v>0</v>
      </c>
      <c r="AP1942" s="85">
        <f t="shared" ref="AP1942" si="19468">$AN$8*SIN($B1942*$AO$8)</f>
        <v>-0.10343653480515416</v>
      </c>
      <c r="AR1942" s="21">
        <f t="shared" ref="AR1942" si="19469">AH1942*AM1942+AJ1942*AM1945-AI1942*AN1942-AK1942*AN1945</f>
        <v>-47.346764947985278</v>
      </c>
      <c r="AS1942" s="24">
        <f t="shared" ref="AS1942" si="19470">(AH1942*AN1942+AI1942*AM1942+AJ1942*AN1945+AK1942*AM1945)</f>
        <v>0</v>
      </c>
      <c r="AT1942" s="22">
        <f t="shared" ref="AT1942" si="19471">AH1942*AO1942+AJ1942*AO1945-AI1942*AP1942-AK1942*AP1945</f>
        <v>0</v>
      </c>
      <c r="AU1942" s="23">
        <f t="shared" ref="AU1942" si="19472">(AH1942*AP1942+AI1942*AO1942+AJ1942*AP1945+AK1942*AO1945)</f>
        <v>-3.0583475633755444</v>
      </c>
      <c r="AV1942" s="8"/>
      <c r="AW1942" s="21">
        <v>1</v>
      </c>
      <c r="AX1942" s="24">
        <v>0</v>
      </c>
      <c r="AY1942" s="22">
        <v>0</v>
      </c>
      <c r="AZ1942" s="23">
        <v>0</v>
      </c>
      <c r="BB1942" s="21">
        <f t="shared" ref="BB1942" si="19473">AR1942*AW1942+AT1942*AW1945-AS1942*AX1942-AU1942*AX1945</f>
        <v>-36.777541660758246</v>
      </c>
      <c r="BC1942" s="24">
        <f t="shared" ref="BC1942" si="19474">(AR1942*AX1942+AS1942*AW1942+AT1942*AX1945+AU1942*AW1945)</f>
        <v>0</v>
      </c>
      <c r="BD1942" s="22">
        <f t="shared" ref="BD1942" si="19475">AR1942*AY1942+AT1942*AY1945-AS1942*AZ1942-AU1942*AZ1945</f>
        <v>0</v>
      </c>
      <c r="BE1942" s="23">
        <f t="shared" ref="BE1942" si="19476">(AR1942*AZ1942+AS1942*AY1942+AT1942*AZ1945+AU1942*AY1945)</f>
        <v>-3.0583475633755444</v>
      </c>
      <c r="BF1942" s="8"/>
      <c r="BG1942" s="25">
        <f t="shared" ref="BG1942" si="19477">COS($BI$8*$B1942)</f>
        <v>-0.24664216278435125</v>
      </c>
      <c r="BH1942" s="26">
        <v>0</v>
      </c>
      <c r="BI1942" s="10">
        <v>0</v>
      </c>
      <c r="BJ1942" s="85">
        <f t="shared" ref="BJ1942" si="19478">$BH$8*SIN($B1942*$BI$8)</f>
        <v>2.907319864038616</v>
      </c>
      <c r="BL1942" s="21">
        <f t="shared" ref="BL1942" si="19479">BB1942*BG1942+BD1942*BG1945-BC1942*BH1942-BE1942*BH1945</f>
        <v>10.058847375116086</v>
      </c>
      <c r="BM1942" s="24">
        <f t="shared" ref="BM1942" si="19480">(BB1942*BH1942+BC1942*BG1942+BD1942*BH1945+BE1942*BG1945)</f>
        <v>0</v>
      </c>
      <c r="BN1942" s="22">
        <f t="shared" ref="BN1942" si="19481">BB1942*BI1942+BD1942*BI1945-BC1942*BJ1942-BE1942*BJ1945</f>
        <v>0</v>
      </c>
      <c r="BO1942" s="23">
        <f t="shared" ref="BO1942" si="19482">(BB1942*BJ1942+BC1942*BI1942+BD1942*BJ1945+BE1942*BI1945)</f>
        <v>-106.169759963253</v>
      </c>
      <c r="BQ1942" s="27">
        <f t="shared" ref="BQ1942" si="19483">20*LOG((2*$BL$8)/(($BL$8*BL1942+BN1942+$BL$8*BL1945+BN1945)^2+($BL$8*BM1942+BO1942+$BL$8*BM1945+BO1945)^2)^0.5)</f>
        <v>-34.577768469341045</v>
      </c>
      <c r="BS1942" s="64">
        <f t="shared" ref="BS1942" si="19484">((BL1942^2+BM1942^2)/(BL1945^2+BM1945^2))^0.5</f>
        <v>10.662628855949535</v>
      </c>
      <c r="BT1942" s="4"/>
      <c r="BU1942" s="28"/>
      <c r="BV1942" s="28"/>
      <c r="BW1942" s="28"/>
      <c r="BX1942" s="28"/>
    </row>
    <row r="1943" spans="2:76" ht="18.649999999999999" customHeight="1" thickBot="1">
      <c r="D1943" s="25"/>
      <c r="E1943" s="10"/>
      <c r="F1943" s="10"/>
      <c r="G1943" s="31"/>
      <c r="I1943" s="29"/>
      <c r="L1943" s="30"/>
      <c r="N1943" s="29"/>
      <c r="Q1943" s="30"/>
      <c r="S1943" s="29"/>
      <c r="V1943" s="30"/>
      <c r="X1943" s="29"/>
      <c r="AA1943" s="30"/>
      <c r="AC1943" s="29"/>
      <c r="AF1943" s="30"/>
      <c r="AH1943" s="29"/>
      <c r="AK1943" s="30"/>
      <c r="AM1943" s="29"/>
      <c r="AP1943" s="30"/>
      <c r="AR1943" s="29"/>
      <c r="AU1943" s="30"/>
      <c r="AW1943" s="29"/>
      <c r="AZ1943" s="30"/>
      <c r="BB1943" s="29"/>
      <c r="BE1943" s="30"/>
      <c r="BG1943" s="29"/>
      <c r="BJ1943" s="30"/>
      <c r="BL1943" s="29"/>
      <c r="BO1943" s="30"/>
      <c r="BS1943" s="65"/>
      <c r="BT1943" s="65"/>
      <c r="BU1943" s="28"/>
      <c r="BV1943" s="28"/>
      <c r="BW1943" s="28"/>
      <c r="BX1943" s="28"/>
    </row>
    <row r="1944" spans="2:76" ht="18.649999999999999" customHeight="1" thickBot="1">
      <c r="D1944" s="254" t="s">
        <v>24</v>
      </c>
      <c r="E1944" s="255"/>
      <c r="F1944" s="256" t="s">
        <v>25</v>
      </c>
      <c r="G1944" s="257"/>
      <c r="H1944" s="123"/>
      <c r="I1944" s="242" t="s">
        <v>4</v>
      </c>
      <c r="J1944" s="243"/>
      <c r="K1944" s="244" t="s">
        <v>5</v>
      </c>
      <c r="L1944" s="245"/>
      <c r="M1944" s="123"/>
      <c r="N1944" s="242" t="s">
        <v>6</v>
      </c>
      <c r="O1944" s="243"/>
      <c r="P1944" s="244" t="s">
        <v>7</v>
      </c>
      <c r="Q1944" s="245"/>
      <c r="R1944" s="123"/>
      <c r="S1944" s="242" t="s">
        <v>34</v>
      </c>
      <c r="T1944" s="243"/>
      <c r="U1944" s="244" t="s">
        <v>35</v>
      </c>
      <c r="V1944" s="245"/>
      <c r="W1944" s="123"/>
      <c r="X1944" s="242" t="s">
        <v>47</v>
      </c>
      <c r="Y1944" s="243"/>
      <c r="Z1944" s="244" t="s">
        <v>48</v>
      </c>
      <c r="AA1944" s="245"/>
      <c r="AB1944" s="127"/>
      <c r="AC1944" s="242" t="s">
        <v>63</v>
      </c>
      <c r="AD1944" s="243"/>
      <c r="AE1944" s="244" t="s">
        <v>8</v>
      </c>
      <c r="AF1944" s="245"/>
      <c r="AG1944" s="123"/>
      <c r="AH1944" s="242" t="s">
        <v>78</v>
      </c>
      <c r="AI1944" s="243"/>
      <c r="AJ1944" s="244" t="s">
        <v>79</v>
      </c>
      <c r="AK1944" s="245"/>
      <c r="AL1944" s="127"/>
      <c r="AM1944" s="242" t="s">
        <v>67</v>
      </c>
      <c r="AN1944" s="243"/>
      <c r="AO1944" s="244" t="s">
        <v>66</v>
      </c>
      <c r="AP1944" s="245"/>
      <c r="AQ1944" s="123"/>
      <c r="AR1944" s="242" t="s">
        <v>83</v>
      </c>
      <c r="AS1944" s="243"/>
      <c r="AT1944" s="244" t="s">
        <v>82</v>
      </c>
      <c r="AU1944" s="245"/>
      <c r="AV1944" s="127"/>
      <c r="AW1944" s="242" t="s">
        <v>71</v>
      </c>
      <c r="AX1944" s="243"/>
      <c r="AY1944" s="244" t="s">
        <v>70</v>
      </c>
      <c r="AZ1944" s="245"/>
      <c r="BA1944" s="123"/>
      <c r="BB1944" s="124" t="s">
        <v>87</v>
      </c>
      <c r="BC1944" s="125"/>
      <c r="BD1944" s="122" t="s">
        <v>86</v>
      </c>
      <c r="BE1944" s="126"/>
      <c r="BF1944" s="127"/>
      <c r="BG1944" s="242" t="s">
        <v>74</v>
      </c>
      <c r="BH1944" s="243"/>
      <c r="BI1944" s="244" t="s">
        <v>75</v>
      </c>
      <c r="BJ1944" s="245"/>
      <c r="BK1944" s="123"/>
      <c r="BL1944" s="242" t="s">
        <v>91</v>
      </c>
      <c r="BM1944" s="243"/>
      <c r="BN1944" s="244" t="s">
        <v>90</v>
      </c>
      <c r="BO1944" s="245"/>
      <c r="BP1944" s="123"/>
      <c r="BQ1944" s="35" t="s">
        <v>166</v>
      </c>
      <c r="BS1944" s="66" t="s">
        <v>121</v>
      </c>
      <c r="BT1944" s="65"/>
      <c r="BU1944" s="28"/>
      <c r="BV1944" s="28"/>
      <c r="BW1944" s="28"/>
      <c r="BX1944" s="28"/>
    </row>
    <row r="1945" spans="2:76" ht="18.649999999999999" customHeight="1" thickTop="1" thickBot="1">
      <c r="D1945" s="15">
        <v>0</v>
      </c>
      <c r="E1945" s="145">
        <f t="shared" ref="E1945" si="19485">(1/$E$8)*SIN($B1942*$F$8)</f>
        <v>0.32304037586427148</v>
      </c>
      <c r="F1945" s="15">
        <f t="shared" ref="F1945" si="19486">COS($F$8*$B1942)</f>
        <v>-0.24658515781212761</v>
      </c>
      <c r="G1945" s="37">
        <v>0</v>
      </c>
      <c r="I1945" s="21">
        <v>0</v>
      </c>
      <c r="J1945" s="24">
        <f t="shared" ref="J1945" si="19487">(TAN($K$8*$B1942))/$J$8</f>
        <v>3.4558607444739291</v>
      </c>
      <c r="K1945" s="22">
        <v>1</v>
      </c>
      <c r="L1945" s="23">
        <v>0</v>
      </c>
      <c r="N1945" s="21">
        <f t="shared" ref="N1945" si="19488">D1945*I1942+F1945*I1945-E1945*J1942-G1945*J1945</f>
        <v>0</v>
      </c>
      <c r="O1945" s="24">
        <f t="shared" ref="O1945" si="19489">(D1945*J1942+E1945*I1942+F1945*J1945+G1945*I1945)</f>
        <v>-0.52912359118856911</v>
      </c>
      <c r="P1945" s="22">
        <f t="shared" ref="P1945" si="19490">D1945*K1942+F1945*K1945-E1945*L1942-G1945*L1945</f>
        <v>-0.24658515781212761</v>
      </c>
      <c r="Q1945" s="23">
        <f t="shared" ref="Q1945" si="19491">(D1945*L1942+E1945*K1942+F1945*L1945+G1945*K1945)</f>
        <v>0</v>
      </c>
      <c r="S1945" s="15">
        <v>0</v>
      </c>
      <c r="T1945" s="145">
        <f t="shared" ref="T1945" si="19492">(1/$T$8)*SIN($B1942*$U$8)</f>
        <v>-1.1492948311683794E-2</v>
      </c>
      <c r="U1945" s="15">
        <f t="shared" ref="U1945" si="19493">COS($U$8*$B1942)</f>
        <v>-0.99940542786796227</v>
      </c>
      <c r="V1945" s="37">
        <v>0</v>
      </c>
      <c r="X1945" s="21">
        <f t="shared" ref="X1945" si="19494">N1945*S1942+P1945*S1945-O1945*T1942-Q1945*T1945</f>
        <v>0</v>
      </c>
      <c r="Y1945" s="24">
        <f t="shared" ref="Y1945" si="19495">(N1945*T1942+O1945*S1942+P1945*T1945+Q1945*S1945)</f>
        <v>0.53164297952000783</v>
      </c>
      <c r="Z1945" s="22">
        <f t="shared" ref="Z1945" si="19496">N1945*U1942+P1945*U1945-O1945*V1942-Q1945*V1945</f>
        <v>0.19170783439291381</v>
      </c>
      <c r="AA1945" s="23">
        <f t="shared" ref="AA1945" si="19497">(N1945*V1942+O1945*U1942+P1945*V1945+Q1945*U1945)</f>
        <v>0</v>
      </c>
      <c r="AB1945" s="8"/>
      <c r="AC1945" s="21">
        <v>0</v>
      </c>
      <c r="AD1945" s="24">
        <f t="shared" ref="AD1945" si="19498">(TAN($AE$8*$B1942))/$AD$8</f>
        <v>20.116966569457794</v>
      </c>
      <c r="AE1945" s="22">
        <v>1</v>
      </c>
      <c r="AF1945" s="23">
        <v>0</v>
      </c>
      <c r="AH1945" s="21">
        <f t="shared" ref="AH1945" si="19499">X1945*AC1942+Z1945*AC1945-Y1945*AD1942-AA1945*AD1945</f>
        <v>0</v>
      </c>
      <c r="AI1945" s="24">
        <f t="shared" ref="AI1945" si="19500">(X1945*AD1942+Y1945*AC1942+Z1945*AD1945+AA1945*AC1945)</f>
        <v>4.3882230751054063</v>
      </c>
      <c r="AJ1945" s="22">
        <f t="shared" ref="AJ1945" si="19501">X1945*AE1942+Z1945*AE1945-Y1945*AF1942-AA1945*AF1945</f>
        <v>0.19170783439291381</v>
      </c>
      <c r="AK1945" s="23">
        <f t="shared" ref="AK1945" si="19502">(X1945*AF1942+Y1945*AE1942+Z1945*AF1945+AA1945*AE1945)</f>
        <v>0</v>
      </c>
      <c r="AL1945" s="8"/>
      <c r="AM1945" s="15">
        <v>0</v>
      </c>
      <c r="AN1945" s="85">
        <f t="shared" ref="AN1945" si="19503">(1/$AN$8)*SIN($B1942*$AO$8)</f>
        <v>-1.1492948311683794E-2</v>
      </c>
      <c r="AO1945" s="25">
        <f t="shared" ref="AO1945" si="19504">COS($AO$8*$B1942)</f>
        <v>-0.99940542786796227</v>
      </c>
      <c r="AP1945" s="37">
        <v>0</v>
      </c>
      <c r="AR1945" s="21">
        <f t="shared" ref="AR1945" si="19505">AH1945*AM1942+AJ1945*AM1945-AI1945*AN1942-AK1945*AN1945</f>
        <v>0</v>
      </c>
      <c r="AS1945" s="24">
        <f t="shared" ref="AS1945" si="19506">(AH1945*AN1942+AI1945*AM1942+AJ1945*AN1945+AK1945*AM1945)</f>
        <v>-4.3878172481874058</v>
      </c>
      <c r="AT1945" s="22">
        <f t="shared" ref="AT1945" si="19507">AH1945*AO1942+AJ1945*AO1945-AI1945*AP1942-AK1945*AP1945</f>
        <v>0.26230873858383053</v>
      </c>
      <c r="AU1945" s="23">
        <f t="shared" ref="AU1945" si="19508">(AH1945*AP1942+AI1945*AO1942+AJ1945*AP1945+AK1945*AO1945)</f>
        <v>0</v>
      </c>
      <c r="AV1945" s="8"/>
      <c r="AW1945" s="21">
        <v>0</v>
      </c>
      <c r="AX1945" s="24">
        <f t="shared" ref="AX1945" si="19509">(TAN($AY$8*$B1942))/$AX$8</f>
        <v>3.4558607444739291</v>
      </c>
      <c r="AY1945" s="22">
        <v>1</v>
      </c>
      <c r="AZ1945" s="23">
        <v>0</v>
      </c>
      <c r="BB1945" s="21">
        <f t="shared" ref="BB1945" si="19510">AR1945*AW1942+AT1945*AW1945-AS1945*AX1942-AU1945*AX1945</f>
        <v>0</v>
      </c>
      <c r="BC1945" s="24">
        <f t="shared" ref="BC1945" si="19511">(AR1945*AX1942+AS1945*AW1942+AT1945*AX1945+AU1945*AW1945)</f>
        <v>-3.4813147755830718</v>
      </c>
      <c r="BD1945" s="22">
        <f t="shared" ref="BD1945" si="19512">AR1945*AY1942+AT1945*AY1945-AS1945*AZ1942-AU1945*AZ1945</f>
        <v>0.26230873858383053</v>
      </c>
      <c r="BE1945" s="23">
        <f t="shared" ref="BE1945" si="19513">(AR1945*AZ1942+AS1945*AY1942+AT1945*AZ1945+AU1945*AY1945)</f>
        <v>0</v>
      </c>
      <c r="BF1945" s="8"/>
      <c r="BG1945" s="15">
        <v>0</v>
      </c>
      <c r="BH1945" s="85">
        <f t="shared" ref="BH1945" si="19514">(1/$BH$8)*SIN($B1942*$BI$8)</f>
        <v>0.32303554044873511</v>
      </c>
      <c r="BI1945" s="25">
        <f t="shared" ref="BI1945" si="19515">COS($BI$8*$B1942)</f>
        <v>-0.24664216278435125</v>
      </c>
      <c r="BJ1945" s="37">
        <v>0</v>
      </c>
      <c r="BL1945" s="21">
        <f t="shared" ref="BL1945" si="19516">BB1945*BG1942+BD1945*BG1945-BC1945*BH1942-BE1945*BH1945</f>
        <v>0</v>
      </c>
      <c r="BM1945" s="24">
        <f t="shared" ref="BM1945" si="19517">(BB1945*BH1942+BC1945*BG1942+BD1945*BH1945+BE1945*BG1945)</f>
        <v>0.94337405071578095</v>
      </c>
      <c r="BN1945" s="22">
        <f t="shared" ref="BN1945" si="19518">BB1945*BI1942+BD1945*BI1945-BC1945*BJ1942-BE1945*BJ1945</f>
        <v>10.05659920542225</v>
      </c>
      <c r="BO1945" s="23">
        <f t="shared" ref="BO1945" si="19519">(BB1945*BJ1942+BC1945*BI1942+BD1945*BJ1945+BE1945*BI1945)</f>
        <v>0</v>
      </c>
      <c r="BQ1945" s="38">
        <f t="shared" ref="BQ1945" si="19520">(180/PI())*ATAN(-1*(($BL$8*BM1942+BO1942+$BL$8*BM1945+BO1945)/($BL$8*BL1942+BN1942+$BL$8*BL1945+BN1945)))</f>
        <v>79.177704493616304</v>
      </c>
      <c r="BS1945" s="67">
        <f t="shared" ref="BS1945" si="19521">20*LOG(((($BL$8*BL1942+BN1942-$BL$8*BL1945-BN1945)^2+($BL$8*BM1942+BO1942-$BL$8*BM1945-BO1945)^2)/(($BL$8*BL1942+BN1942+$BL$8*BL1945+BN1945)^2+($BL$8*BM1942+BO1942+$BL$8*BM1945+BO1945)^2))^0.5)</f>
        <v>-1.5138510789998905E-3</v>
      </c>
      <c r="BT1945" s="65"/>
      <c r="BU1945" s="28"/>
      <c r="BV1945" s="28"/>
      <c r="BW1945" s="28"/>
      <c r="BX1945" s="28"/>
    </row>
    <row r="1946" spans="2:76" ht="18.649999999999999" customHeight="1">
      <c r="BS1946" s="32"/>
    </row>
    <row r="1947" spans="2:76" ht="18.649999999999999" customHeight="1" thickBot="1">
      <c r="D1947" s="8"/>
      <c r="E1947" s="8" t="s">
        <v>93</v>
      </c>
      <c r="F1947" s="8"/>
      <c r="G1947" s="8"/>
      <c r="H1947" s="8"/>
      <c r="I1947" s="8"/>
      <c r="J1947" s="8" t="s">
        <v>94</v>
      </c>
      <c r="K1947" s="8"/>
      <c r="L1947" s="8"/>
      <c r="M1947" s="8"/>
      <c r="N1947" s="8"/>
      <c r="O1947" s="8" t="s">
        <v>95</v>
      </c>
      <c r="P1947" s="8"/>
      <c r="Q1947" s="8"/>
      <c r="R1947" s="8"/>
      <c r="S1947" s="8"/>
      <c r="T1947" s="8" t="s">
        <v>96</v>
      </c>
      <c r="U1947" s="8"/>
      <c r="V1947" s="8"/>
      <c r="W1947" s="8"/>
      <c r="X1947" s="8"/>
      <c r="Y1947" s="8" t="s">
        <v>97</v>
      </c>
      <c r="Z1947" s="8"/>
      <c r="AA1947" s="8"/>
      <c r="AB1947" s="8"/>
      <c r="AC1947" s="8"/>
      <c r="AD1947" s="8" t="s">
        <v>98</v>
      </c>
      <c r="AE1947" s="8"/>
      <c r="AF1947" s="8"/>
      <c r="AG1947" s="8"/>
      <c r="AH1947" s="8"/>
      <c r="AI1947" s="8" t="s">
        <v>99</v>
      </c>
      <c r="AJ1947" s="8"/>
      <c r="AK1947" s="8"/>
      <c r="AL1947" s="8"/>
      <c r="AM1947" s="8"/>
      <c r="AN1947" s="8" t="s">
        <v>96</v>
      </c>
      <c r="AO1947" s="8"/>
      <c r="AP1947" s="8"/>
      <c r="AQ1947" s="8"/>
      <c r="AR1947" s="8"/>
      <c r="AS1947" s="8" t="s">
        <v>100</v>
      </c>
      <c r="AT1947" s="8"/>
      <c r="AU1947" s="8"/>
      <c r="AV1947" s="8"/>
      <c r="AW1947" s="8"/>
      <c r="AX1947" s="8" t="s">
        <v>94</v>
      </c>
      <c r="AY1947" s="8"/>
      <c r="AZ1947" s="8"/>
      <c r="BA1947" s="8"/>
      <c r="BB1947" s="8"/>
      <c r="BC1947" s="8" t="s">
        <v>101</v>
      </c>
      <c r="BD1947" s="8"/>
      <c r="BE1947" s="8"/>
      <c r="BF1947" s="8"/>
      <c r="BG1947" s="8"/>
      <c r="BH1947" s="8" t="s">
        <v>96</v>
      </c>
      <c r="BI1947" s="8"/>
      <c r="BJ1947" s="8"/>
      <c r="BK1947" s="8"/>
      <c r="BL1947" s="8"/>
      <c r="BM1947" s="8" t="s">
        <v>102</v>
      </c>
      <c r="BN1947" s="8"/>
      <c r="BO1947" s="8"/>
      <c r="BP1947" s="8"/>
    </row>
    <row r="1948" spans="2:76" ht="18.649999999999999" customHeight="1" thickBot="1">
      <c r="B1948" s="16"/>
      <c r="D1948" s="250" t="s">
        <v>22</v>
      </c>
      <c r="E1948" s="251"/>
      <c r="F1948" s="252" t="s">
        <v>23</v>
      </c>
      <c r="G1948" s="253"/>
      <c r="H1948" s="123"/>
      <c r="I1948" s="242" t="s">
        <v>1</v>
      </c>
      <c r="J1948" s="243"/>
      <c r="K1948" s="244" t="s">
        <v>2</v>
      </c>
      <c r="L1948" s="245"/>
      <c r="M1948" s="123"/>
      <c r="N1948" s="242" t="s">
        <v>43</v>
      </c>
      <c r="O1948" s="243"/>
      <c r="P1948" s="244" t="s">
        <v>44</v>
      </c>
      <c r="Q1948" s="245"/>
      <c r="R1948" s="123"/>
      <c r="S1948" s="242" t="s">
        <v>32</v>
      </c>
      <c r="T1948" s="243"/>
      <c r="U1948" s="244" t="s">
        <v>33</v>
      </c>
      <c r="V1948" s="245"/>
      <c r="W1948" s="123"/>
      <c r="X1948" s="242" t="s">
        <v>45</v>
      </c>
      <c r="Y1948" s="243"/>
      <c r="Z1948" s="244" t="s">
        <v>46</v>
      </c>
      <c r="AA1948" s="245"/>
      <c r="AB1948" s="127"/>
      <c r="AC1948" s="242" t="s">
        <v>62</v>
      </c>
      <c r="AD1948" s="243"/>
      <c r="AE1948" s="244" t="s">
        <v>3</v>
      </c>
      <c r="AF1948" s="245"/>
      <c r="AG1948" s="123"/>
      <c r="AH1948" s="242" t="s">
        <v>76</v>
      </c>
      <c r="AI1948" s="243"/>
      <c r="AJ1948" s="244" t="s">
        <v>77</v>
      </c>
      <c r="AK1948" s="245"/>
      <c r="AL1948" s="127"/>
      <c r="AM1948" s="242" t="s">
        <v>64</v>
      </c>
      <c r="AN1948" s="243"/>
      <c r="AO1948" s="244" t="s">
        <v>65</v>
      </c>
      <c r="AP1948" s="245"/>
      <c r="AQ1948" s="123"/>
      <c r="AR1948" s="242" t="s">
        <v>80</v>
      </c>
      <c r="AS1948" s="243"/>
      <c r="AT1948" s="244" t="s">
        <v>81</v>
      </c>
      <c r="AU1948" s="245"/>
      <c r="AV1948" s="127"/>
      <c r="AW1948" s="242" t="s">
        <v>68</v>
      </c>
      <c r="AX1948" s="243"/>
      <c r="AY1948" s="244" t="s">
        <v>69</v>
      </c>
      <c r="AZ1948" s="245"/>
      <c r="BA1948" s="123"/>
      <c r="BB1948" s="246" t="s">
        <v>84</v>
      </c>
      <c r="BC1948" s="247"/>
      <c r="BD1948" s="248" t="s">
        <v>85</v>
      </c>
      <c r="BE1948" s="249"/>
      <c r="BF1948" s="127"/>
      <c r="BG1948" s="242" t="s">
        <v>72</v>
      </c>
      <c r="BH1948" s="243"/>
      <c r="BI1948" s="244" t="s">
        <v>73</v>
      </c>
      <c r="BJ1948" s="245"/>
      <c r="BK1948" s="123"/>
      <c r="BL1948" s="242" t="s">
        <v>88</v>
      </c>
      <c r="BM1948" s="243"/>
      <c r="BN1948" s="244" t="s">
        <v>89</v>
      </c>
      <c r="BO1948" s="245"/>
      <c r="BP1948" s="123"/>
      <c r="BQ1948" s="19" t="s">
        <v>165</v>
      </c>
      <c r="BS1948" s="63" t="s">
        <v>120</v>
      </c>
      <c r="BT1948" s="4"/>
      <c r="BU1948" s="28"/>
      <c r="BV1948" s="28"/>
      <c r="BW1948" s="28"/>
      <c r="BX1948" s="28"/>
    </row>
    <row r="1949" spans="2:76" ht="18.649999999999999" customHeight="1" thickTop="1" thickBot="1">
      <c r="B1949" s="39">
        <v>5.5</v>
      </c>
      <c r="D1949" s="25">
        <f t="shared" ref="D1949" si="19522">COS($F$8*$B1949)</f>
        <v>-0.25301672688412452</v>
      </c>
      <c r="E1949" s="26">
        <v>0</v>
      </c>
      <c r="F1949" s="10">
        <v>0</v>
      </c>
      <c r="G1949" s="85">
        <f t="shared" ref="G1949" si="19523">$E$8*SIN($B1949*$F$8)</f>
        <v>2.902385712349687</v>
      </c>
      <c r="I1949" s="21">
        <v>1</v>
      </c>
      <c r="J1949" s="24">
        <v>0</v>
      </c>
      <c r="K1949" s="22">
        <v>0</v>
      </c>
      <c r="L1949" s="23">
        <v>0</v>
      </c>
      <c r="N1949" s="21">
        <f t="shared" ref="N1949" si="19524">D1949*I1949+F1949*I1952-E1949*J1949-G1949*J1952</f>
        <v>-10.749035985908392</v>
      </c>
      <c r="O1949" s="24">
        <f t="shared" ref="O1949" si="19525">(D1949*J1949+E1949*I1949+F1949*J1952+G1949*I1952)</f>
        <v>0</v>
      </c>
      <c r="P1949" s="22">
        <f t="shared" ref="P1949" si="19526">D1949*K1949+F1949*K1952-E1949*L1949-G1949*L1952</f>
        <v>0</v>
      </c>
      <c r="Q1949" s="23">
        <f t="shared" ref="Q1949" si="19527">(D1949*L1949+E1949*K1949+F1949*L1952+G1949*K1952)</f>
        <v>2.902385712349687</v>
      </c>
      <c r="S1949" s="25">
        <f t="shared" ref="S1949" si="19528">COS($U$8*$B1949)</f>
        <v>-0.99893863331383348</v>
      </c>
      <c r="T1949" s="26">
        <v>0</v>
      </c>
      <c r="U1949" s="10">
        <v>0</v>
      </c>
      <c r="V1949" s="85">
        <f t="shared" ref="V1949" si="19529">$T$8*SIN($B1949*$U$8)</f>
        <v>-0.13818271186300571</v>
      </c>
      <c r="X1949" s="21">
        <f t="shared" ref="X1949" si="19530">N1949*S1949+P1949*S1952-O1949*T1949-Q1949*T1952</f>
        <v>10.782189487049534</v>
      </c>
      <c r="Y1949" s="24">
        <f t="shared" ref="Y1949" si="19531">(N1949*T1949+O1949*S1949+P1949*T1952+Q1949*S1952)</f>
        <v>0</v>
      </c>
      <c r="Z1949" s="22">
        <f t="shared" ref="Z1949" si="19532">N1949*U1949+P1949*U1952-O1949*V1949-Q1949*V1952</f>
        <v>0</v>
      </c>
      <c r="AA1949" s="23">
        <f t="shared" ref="AA1949" si="19533">(N1949*V1949+O1949*U1949+P1949*V1952+Q1949*U1952)</f>
        <v>-1.4139742743983343</v>
      </c>
      <c r="AB1949" s="8"/>
      <c r="AC1949" s="21">
        <v>1</v>
      </c>
      <c r="AD1949" s="24">
        <v>0</v>
      </c>
      <c r="AE1949" s="22">
        <v>0</v>
      </c>
      <c r="AF1949" s="23">
        <v>0</v>
      </c>
      <c r="AH1949" s="21">
        <f t="shared" ref="AH1949" si="19534">X1949*AC1949+Z1949*AC1952-Y1949*AD1949-AA1949*AD1952</f>
        <v>48.184132646805836</v>
      </c>
      <c r="AI1949" s="24">
        <f t="shared" ref="AI1949" si="19535">(X1949*AD1949+Y1949*AC1949+Z1949*AD1952+AA1949*AC1952)</f>
        <v>0</v>
      </c>
      <c r="AJ1949" s="22">
        <f t="shared" ref="AJ1949" si="19536">X1949*AE1949+Z1949*AE1952-Y1949*AF1949-AA1949*AF1952</f>
        <v>0</v>
      </c>
      <c r="AK1949" s="23">
        <f t="shared" ref="AK1949" si="19537">(X1949*AF1949+Y1949*AE1949+Z1949*AF1952+AA1949*AE1952)</f>
        <v>-1.4139742743983343</v>
      </c>
      <c r="AL1949" s="8"/>
      <c r="AM1949" s="25">
        <f t="shared" ref="AM1949" si="19538">COS($AO$8*$B1949)</f>
        <v>-0.99893863331383348</v>
      </c>
      <c r="AN1949" s="26">
        <v>0</v>
      </c>
      <c r="AO1949" s="10">
        <v>0</v>
      </c>
      <c r="AP1949" s="85">
        <f t="shared" ref="AP1949" si="19539">$AN$8*SIN($B1949*$AO$8)</f>
        <v>-0.13818271186300571</v>
      </c>
      <c r="AR1949" s="21">
        <f t="shared" ref="AR1949" si="19540">AH1949*AM1949+AJ1949*AM1952-AI1949*AN1949-AK1949*AN1952</f>
        <v>-48.154701258028339</v>
      </c>
      <c r="AS1949" s="24">
        <f t="shared" ref="AS1949" si="19541">(AH1949*AN1949+AI1949*AM1949+AJ1949*AN1952+AK1949*AM1952)</f>
        <v>0</v>
      </c>
      <c r="AT1949" s="22">
        <f t="shared" ref="AT1949" si="19542">AH1949*AO1949+AJ1949*AO1952-AI1949*AP1949-AK1949*AP1952</f>
        <v>0</v>
      </c>
      <c r="AU1949" s="23">
        <f t="shared" ref="AU1949" si="19543">(AH1949*AP1949+AI1949*AO1949+AJ1949*AP1952+AK1949*AO1952)</f>
        <v>-5.2457405886940265</v>
      </c>
      <c r="AV1949" s="8"/>
      <c r="AW1949" s="21">
        <v>1</v>
      </c>
      <c r="AX1949" s="24">
        <v>0</v>
      </c>
      <c r="AY1949" s="22">
        <v>0</v>
      </c>
      <c r="AZ1949" s="23">
        <v>0</v>
      </c>
      <c r="BB1949" s="21">
        <f t="shared" ref="BB1949" si="19544">AR1949*AW1949+AT1949*AW1952-AS1949*AX1949-AU1949*AX1952</f>
        <v>-29.184309413657207</v>
      </c>
      <c r="BC1949" s="24">
        <f t="shared" ref="BC1949" si="19545">(AR1949*AX1949+AS1949*AW1949+AT1949*AX1952+AU1949*AW1952)</f>
        <v>0</v>
      </c>
      <c r="BD1949" s="22">
        <f t="shared" ref="BD1949" si="19546">AR1949*AY1949+AT1949*AY1952-AS1949*AZ1949-AU1949*AZ1952</f>
        <v>0</v>
      </c>
      <c r="BE1949" s="23">
        <f t="shared" ref="BE1949" si="19547">(AR1949*AZ1949+AS1949*AY1949+AT1949*AZ1952+AU1949*AY1952)</f>
        <v>-5.2457405886940265</v>
      </c>
      <c r="BF1949" s="8"/>
      <c r="BG1949" s="25">
        <f t="shared" ref="BG1949" si="19548">COS($BI$8*$B1949)</f>
        <v>-0.25307384193629706</v>
      </c>
      <c r="BH1949" s="26">
        <v>0</v>
      </c>
      <c r="BI1949" s="10">
        <v>0</v>
      </c>
      <c r="BJ1949" s="85">
        <f t="shared" ref="BJ1949" si="19549">$BH$8*SIN($B1949*$BI$8)</f>
        <v>2.9023408956820389</v>
      </c>
      <c r="BL1949" s="21">
        <f t="shared" ref="BL1949" si="19550">BB1949*BG1949+BD1949*BG1952-BC1949*BH1949-BE1949*BH1952</f>
        <v>9.0774439118725194</v>
      </c>
      <c r="BM1949" s="24">
        <f t="shared" ref="BM1949" si="19551">(BB1949*BH1949+BC1949*BG1949+BD1949*BH1952+BE1949*BG1952)</f>
        <v>0</v>
      </c>
      <c r="BN1949" s="22">
        <f t="shared" ref="BN1949" si="19552">BB1949*BI1949+BD1949*BI1952-BC1949*BJ1949-BE1949*BJ1952</f>
        <v>0</v>
      </c>
      <c r="BO1949" s="23">
        <f t="shared" ref="BO1949" si="19553">(BB1949*BJ1949+BC1949*BI1949+BD1949*BJ1952+BE1949*BI1952)</f>
        <v>-83.375254998913647</v>
      </c>
      <c r="BQ1949" s="27">
        <f t="shared" ref="BQ1949" si="19554">20*LOG((2*$BL$8)/(($BL$8*BL1949+BN1949+$BL$8*BL1952+BN1952)^2+($BL$8*BM1949+BO1949+$BL$8*BM1952+BO1952)^2)^0.5)</f>
        <v>-32.503683348308776</v>
      </c>
      <c r="BS1949" s="64">
        <f t="shared" ref="BS1949" si="19555">((BL1949^2+BM1949^2)/(BL1952^2+BM1952^2))^0.5</f>
        <v>9.2995996438891915</v>
      </c>
      <c r="BT1949" s="4"/>
      <c r="BU1949" s="28"/>
      <c r="BV1949" s="28"/>
      <c r="BW1949" s="28"/>
      <c r="BX1949" s="28"/>
    </row>
    <row r="1950" spans="2:76" ht="18.649999999999999" customHeight="1" thickBot="1">
      <c r="D1950" s="25"/>
      <c r="E1950" s="10"/>
      <c r="F1950" s="10"/>
      <c r="G1950" s="31"/>
      <c r="I1950" s="29"/>
      <c r="L1950" s="30"/>
      <c r="N1950" s="29"/>
      <c r="Q1950" s="30"/>
      <c r="S1950" s="29"/>
      <c r="V1950" s="30"/>
      <c r="X1950" s="29"/>
      <c r="AA1950" s="30"/>
      <c r="AC1950" s="29"/>
      <c r="AF1950" s="30"/>
      <c r="AH1950" s="29"/>
      <c r="AK1950" s="30"/>
      <c r="AM1950" s="29"/>
      <c r="AP1950" s="30"/>
      <c r="AR1950" s="29"/>
      <c r="AU1950" s="30"/>
      <c r="AW1950" s="29"/>
      <c r="AZ1950" s="30"/>
      <c r="BB1950" s="29"/>
      <c r="BE1950" s="30"/>
      <c r="BG1950" s="29"/>
      <c r="BJ1950" s="30"/>
      <c r="BL1950" s="29"/>
      <c r="BO1950" s="30"/>
      <c r="BS1950" s="65"/>
      <c r="BT1950" s="65"/>
      <c r="BU1950" s="28"/>
      <c r="BV1950" s="28"/>
      <c r="BW1950" s="28"/>
      <c r="BX1950" s="28"/>
    </row>
    <row r="1951" spans="2:76" ht="18.649999999999999" customHeight="1" thickBot="1">
      <c r="D1951" s="254" t="s">
        <v>24</v>
      </c>
      <c r="E1951" s="255"/>
      <c r="F1951" s="256" t="s">
        <v>25</v>
      </c>
      <c r="G1951" s="257"/>
      <c r="H1951" s="123"/>
      <c r="I1951" s="242" t="s">
        <v>4</v>
      </c>
      <c r="J1951" s="243"/>
      <c r="K1951" s="244" t="s">
        <v>5</v>
      </c>
      <c r="L1951" s="245"/>
      <c r="M1951" s="123"/>
      <c r="N1951" s="242" t="s">
        <v>6</v>
      </c>
      <c r="O1951" s="243"/>
      <c r="P1951" s="244" t="s">
        <v>7</v>
      </c>
      <c r="Q1951" s="245"/>
      <c r="R1951" s="123"/>
      <c r="S1951" s="242" t="s">
        <v>34</v>
      </c>
      <c r="T1951" s="243"/>
      <c r="U1951" s="244" t="s">
        <v>35</v>
      </c>
      <c r="V1951" s="245"/>
      <c r="W1951" s="123"/>
      <c r="X1951" s="242" t="s">
        <v>47</v>
      </c>
      <c r="Y1951" s="243"/>
      <c r="Z1951" s="244" t="s">
        <v>48</v>
      </c>
      <c r="AA1951" s="245"/>
      <c r="AB1951" s="127"/>
      <c r="AC1951" s="242" t="s">
        <v>63</v>
      </c>
      <c r="AD1951" s="243"/>
      <c r="AE1951" s="244" t="s">
        <v>8</v>
      </c>
      <c r="AF1951" s="245"/>
      <c r="AG1951" s="123"/>
      <c r="AH1951" s="242" t="s">
        <v>78</v>
      </c>
      <c r="AI1951" s="243"/>
      <c r="AJ1951" s="244" t="s">
        <v>79</v>
      </c>
      <c r="AK1951" s="245"/>
      <c r="AL1951" s="127"/>
      <c r="AM1951" s="242" t="s">
        <v>67</v>
      </c>
      <c r="AN1951" s="243"/>
      <c r="AO1951" s="244" t="s">
        <v>66</v>
      </c>
      <c r="AP1951" s="245"/>
      <c r="AQ1951" s="123"/>
      <c r="AR1951" s="242" t="s">
        <v>83</v>
      </c>
      <c r="AS1951" s="243"/>
      <c r="AT1951" s="244" t="s">
        <v>82</v>
      </c>
      <c r="AU1951" s="245"/>
      <c r="AV1951" s="127"/>
      <c r="AW1951" s="242" t="s">
        <v>71</v>
      </c>
      <c r="AX1951" s="243"/>
      <c r="AY1951" s="244" t="s">
        <v>70</v>
      </c>
      <c r="AZ1951" s="245"/>
      <c r="BA1951" s="123"/>
      <c r="BB1951" s="124" t="s">
        <v>87</v>
      </c>
      <c r="BC1951" s="125"/>
      <c r="BD1951" s="122" t="s">
        <v>86</v>
      </c>
      <c r="BE1951" s="126"/>
      <c r="BF1951" s="127"/>
      <c r="BG1951" s="242" t="s">
        <v>74</v>
      </c>
      <c r="BH1951" s="243"/>
      <c r="BI1951" s="244" t="s">
        <v>75</v>
      </c>
      <c r="BJ1951" s="245"/>
      <c r="BK1951" s="123"/>
      <c r="BL1951" s="242" t="s">
        <v>91</v>
      </c>
      <c r="BM1951" s="243"/>
      <c r="BN1951" s="244" t="s">
        <v>90</v>
      </c>
      <c r="BO1951" s="245"/>
      <c r="BP1951" s="123"/>
      <c r="BQ1951" s="35" t="s">
        <v>166</v>
      </c>
      <c r="BS1951" s="66" t="s">
        <v>121</v>
      </c>
      <c r="BT1951" s="65"/>
      <c r="BU1951" s="28"/>
      <c r="BV1951" s="28"/>
      <c r="BW1951" s="28"/>
      <c r="BX1951" s="28"/>
    </row>
    <row r="1952" spans="2:76" ht="18.649999999999999" customHeight="1" thickTop="1" thickBot="1">
      <c r="D1952" s="15">
        <v>0</v>
      </c>
      <c r="E1952" s="145">
        <f t="shared" ref="E1952" si="19556">(1/$E$8)*SIN($B1949*$F$8)</f>
        <v>0.3224873013721874</v>
      </c>
      <c r="F1952" s="15">
        <f t="shared" ref="F1952" si="19557">COS($F$8*$B1949)</f>
        <v>-0.25301672688412452</v>
      </c>
      <c r="G1952" s="37">
        <v>0</v>
      </c>
      <c r="I1952" s="21">
        <v>0</v>
      </c>
      <c r="J1952" s="24">
        <f t="shared" ref="J1952" si="19558">(TAN($K$8*$B1949))/$J$8</f>
        <v>3.6163419680449693</v>
      </c>
      <c r="K1952" s="22">
        <v>1</v>
      </c>
      <c r="L1952" s="23">
        <v>0</v>
      </c>
      <c r="N1952" s="21">
        <f t="shared" ref="N1952" si="19559">D1952*I1949+F1952*I1952-E1952*J1949-G1952*J1952</f>
        <v>0</v>
      </c>
      <c r="O1952" s="24">
        <f t="shared" ref="O1952" si="19560">(D1952*J1949+E1952*I1949+F1952*J1952+G1952*I1952)</f>
        <v>-0.59250770667624397</v>
      </c>
      <c r="P1952" s="22">
        <f t="shared" ref="P1952" si="19561">D1952*K1949+F1952*K1952-E1952*L1949-G1952*L1952</f>
        <v>-0.25301672688412452</v>
      </c>
      <c r="Q1952" s="23">
        <f t="shared" ref="Q1952" si="19562">(D1952*L1949+E1952*K1949+F1952*L1952+G1952*K1952)</f>
        <v>0</v>
      </c>
      <c r="S1952" s="15">
        <v>0</v>
      </c>
      <c r="T1952" s="145">
        <f t="shared" ref="T1952" si="19563">(1/$T$8)*SIN($B1949*$U$8)</f>
        <v>-1.5353634651445078E-2</v>
      </c>
      <c r="U1952" s="15">
        <f t="shared" ref="U1952" si="19564">COS($U$8*$B1949)</f>
        <v>-0.99893863331383348</v>
      </c>
      <c r="V1952" s="37">
        <v>0</v>
      </c>
      <c r="X1952" s="21">
        <f t="shared" ref="X1952" si="19565">N1952*S1949+P1952*S1952-O1952*T1949-Q1952*T1952</f>
        <v>0</v>
      </c>
      <c r="Y1952" s="24">
        <f t="shared" ref="Y1952" si="19566">(N1952*T1949+O1952*S1949+P1952*T1952+Q1952*S1952)</f>
        <v>0.5957635651203641</v>
      </c>
      <c r="Z1952" s="22">
        <f t="shared" ref="Z1952" si="19567">N1952*U1949+P1952*U1952-O1952*V1949-Q1952*V1952</f>
        <v>0.17087386165091312</v>
      </c>
      <c r="AA1952" s="23">
        <f t="shared" ref="AA1952" si="19568">(N1952*V1949+O1952*U1949+P1952*V1952+Q1952*U1952)</f>
        <v>0</v>
      </c>
      <c r="AB1952" s="8"/>
      <c r="AC1952" s="21">
        <v>0</v>
      </c>
      <c r="AD1952" s="24">
        <f t="shared" ref="AD1952" si="19569">(TAN($AE$8*$B1949))/$AD$8</f>
        <v>26.451643312726706</v>
      </c>
      <c r="AE1952" s="22">
        <v>1</v>
      </c>
      <c r="AF1952" s="23">
        <v>0</v>
      </c>
      <c r="AH1952" s="21">
        <f t="shared" ref="AH1952" si="19570">X1952*AC1949+Z1952*AC1952-Y1952*AD1949-AA1952*AD1952</f>
        <v>0</v>
      </c>
      <c r="AI1952" s="24">
        <f t="shared" ref="AI1952" si="19571">(X1952*AD1949+Y1952*AC1949+Z1952*AD1952+AA1952*AC1952)</f>
        <v>5.1156580049785276</v>
      </c>
      <c r="AJ1952" s="22">
        <f t="shared" ref="AJ1952" si="19572">X1952*AE1949+Z1952*AE1952-Y1952*AF1949-AA1952*AF1952</f>
        <v>0.17087386165091312</v>
      </c>
      <c r="AK1952" s="23">
        <f t="shared" ref="AK1952" si="19573">(X1952*AF1949+Y1952*AE1949+Z1952*AF1952+AA1952*AE1952)</f>
        <v>0</v>
      </c>
      <c r="AL1952" s="8"/>
      <c r="AM1952" s="15">
        <v>0</v>
      </c>
      <c r="AN1952" s="85">
        <f t="shared" ref="AN1952" si="19574">(1/$AN$8)*SIN($B1949*$AO$8)</f>
        <v>-1.5353634651445078E-2</v>
      </c>
      <c r="AO1952" s="25">
        <f t="shared" ref="AO1952" si="19575">COS($AO$8*$B1949)</f>
        <v>-0.99893863331383348</v>
      </c>
      <c r="AP1952" s="37">
        <v>0</v>
      </c>
      <c r="AR1952" s="21">
        <f t="shared" ref="AR1952" si="19576">AH1952*AM1949+AJ1952*AM1952-AI1952*AN1949-AK1952*AN1952</f>
        <v>0</v>
      </c>
      <c r="AS1952" s="24">
        <f t="shared" ref="AS1952" si="19577">(AH1952*AN1949+AI1952*AM1949+AJ1952*AN1952+AK1952*AM1952)</f>
        <v>-5.1128519508374923</v>
      </c>
      <c r="AT1952" s="22">
        <f t="shared" ref="AT1952" si="19578">AH1952*AO1949+AJ1952*AO1952-AI1952*AP1949-AK1952*AP1952</f>
        <v>0.53620299426500628</v>
      </c>
      <c r="AU1952" s="23">
        <f t="shared" ref="AU1952" si="19579">(AH1952*AP1949+AI1952*AO1949+AJ1952*AP1952+AK1952*AO1952)</f>
        <v>0</v>
      </c>
      <c r="AV1952" s="8"/>
      <c r="AW1952" s="21">
        <v>0</v>
      </c>
      <c r="AX1952" s="24">
        <f t="shared" ref="AX1952" si="19580">(TAN($AY$8*$B1949))/$AX$8</f>
        <v>3.6163419680449693</v>
      </c>
      <c r="AY1952" s="22">
        <v>1</v>
      </c>
      <c r="AZ1952" s="23">
        <v>0</v>
      </c>
      <c r="BB1952" s="21">
        <f t="shared" ref="BB1952" si="19581">AR1952*AW1949+AT1952*AW1952-AS1952*AX1949-AU1952*AX1952</f>
        <v>0</v>
      </c>
      <c r="BC1952" s="24">
        <f t="shared" ref="BC1952" si="19582">(AR1952*AX1949+AS1952*AW1949+AT1952*AX1952+AU1952*AW1952)</f>
        <v>-3.1737585592855742</v>
      </c>
      <c r="BD1952" s="22">
        <f t="shared" ref="BD1952" si="19583">AR1952*AY1949+AT1952*AY1952-AS1952*AZ1949-AU1952*AZ1952</f>
        <v>0.53620299426500628</v>
      </c>
      <c r="BE1952" s="23">
        <f t="shared" ref="BE1952" si="19584">(AR1952*AZ1949+AS1952*AY1949+AT1952*AZ1952+AU1952*AY1952)</f>
        <v>0</v>
      </c>
      <c r="BF1952" s="8"/>
      <c r="BG1952" s="15">
        <v>0</v>
      </c>
      <c r="BH1952" s="85">
        <f t="shared" ref="BH1952" si="19585">(1/$BH$8)*SIN($B1949*$BI$8)</f>
        <v>0.32248232174244873</v>
      </c>
      <c r="BI1952" s="25">
        <f t="shared" ref="BI1952" si="19586">COS($BI$8*$B1949)</f>
        <v>-0.25307384193629706</v>
      </c>
      <c r="BJ1952" s="37">
        <v>0</v>
      </c>
      <c r="BL1952" s="21">
        <f t="shared" ref="BL1952" si="19587">BB1952*BG1949+BD1952*BG1952-BC1952*BH1949-BE1952*BH1952</f>
        <v>0</v>
      </c>
      <c r="BM1952" s="24">
        <f t="shared" ref="BM1952" si="19588">(BB1952*BH1949+BC1952*BG1949+BD1952*BH1952+BE1952*BG1952)</f>
        <v>0.9761112584924394</v>
      </c>
      <c r="BN1952" s="22">
        <f t="shared" ref="BN1952" si="19589">BB1952*BI1949+BD1952*BI1952-BC1952*BJ1949-BE1952*BJ1952</f>
        <v>9.0756303078190399</v>
      </c>
      <c r="BO1952" s="23">
        <f t="shared" ref="BO1952" si="19590">(BB1952*BJ1949+BC1952*BI1949+BD1952*BJ1952+BE1952*BI1952)</f>
        <v>0</v>
      </c>
      <c r="BQ1952" s="38">
        <f t="shared" ref="BQ1952" si="19591">(180/PI())*ATAN(-1*(($BL$8*BM1949+BO1949+$BL$8*BM1952+BO1952)/($BL$8*BL1949+BN1949+$BL$8*BL1952+BN1952)))</f>
        <v>77.575827300971213</v>
      </c>
      <c r="BS1952" s="67">
        <f t="shared" ref="BS1952" si="19592">20*LOG(((($BL$8*BL1949+BN1949-$BL$8*BL1952-BN1952)^2+($BL$8*BM1949+BO1949-$BL$8*BM1952-BO1952)^2)/(($BL$8*BL1949+BN1949+$BL$8*BL1952+BN1952)^2+($BL$8*BM1949+BO1949+$BL$8*BM1952+BO1952)^2))^0.5)</f>
        <v>-2.4408326968693383E-3</v>
      </c>
      <c r="BT1952" s="65"/>
      <c r="BU1952" s="28"/>
      <c r="BV1952" s="28"/>
      <c r="BW1952" s="28"/>
      <c r="BX1952" s="28"/>
    </row>
    <row r="1953" spans="2:76" ht="18.649999999999999" customHeight="1">
      <c r="BS1953" s="32"/>
    </row>
    <row r="1954" spans="2:76" ht="18.649999999999999" customHeight="1" thickBot="1">
      <c r="D1954" s="8"/>
      <c r="E1954" s="8" t="s">
        <v>93</v>
      </c>
      <c r="F1954" s="8"/>
      <c r="G1954" s="8"/>
      <c r="H1954" s="8"/>
      <c r="I1954" s="8"/>
      <c r="J1954" s="8" t="s">
        <v>94</v>
      </c>
      <c r="K1954" s="8"/>
      <c r="L1954" s="8"/>
      <c r="M1954" s="8"/>
      <c r="N1954" s="8"/>
      <c r="O1954" s="8" t="s">
        <v>95</v>
      </c>
      <c r="P1954" s="8"/>
      <c r="Q1954" s="8"/>
      <c r="R1954" s="8"/>
      <c r="S1954" s="8"/>
      <c r="T1954" s="8" t="s">
        <v>96</v>
      </c>
      <c r="U1954" s="8"/>
      <c r="V1954" s="8"/>
      <c r="W1954" s="8"/>
      <c r="X1954" s="8"/>
      <c r="Y1954" s="8" t="s">
        <v>97</v>
      </c>
      <c r="Z1954" s="8"/>
      <c r="AA1954" s="8"/>
      <c r="AB1954" s="8"/>
      <c r="AC1954" s="8"/>
      <c r="AD1954" s="8" t="s">
        <v>98</v>
      </c>
      <c r="AE1954" s="8"/>
      <c r="AF1954" s="8"/>
      <c r="AG1954" s="8"/>
      <c r="AH1954" s="8"/>
      <c r="AI1954" s="8" t="s">
        <v>99</v>
      </c>
      <c r="AJ1954" s="8"/>
      <c r="AK1954" s="8"/>
      <c r="AL1954" s="8"/>
      <c r="AM1954" s="8"/>
      <c r="AN1954" s="8" t="s">
        <v>96</v>
      </c>
      <c r="AO1954" s="8"/>
      <c r="AP1954" s="8"/>
      <c r="AQ1954" s="8"/>
      <c r="AR1954" s="8"/>
      <c r="AS1954" s="8" t="s">
        <v>100</v>
      </c>
      <c r="AT1954" s="8"/>
      <c r="AU1954" s="8"/>
      <c r="AV1954" s="8"/>
      <c r="AW1954" s="8"/>
      <c r="AX1954" s="8" t="s">
        <v>94</v>
      </c>
      <c r="AY1954" s="8"/>
      <c r="AZ1954" s="8"/>
      <c r="BA1954" s="8"/>
      <c r="BB1954" s="8"/>
      <c r="BC1954" s="8" t="s">
        <v>101</v>
      </c>
      <c r="BD1954" s="8"/>
      <c r="BE1954" s="8"/>
      <c r="BF1954" s="8"/>
      <c r="BG1954" s="8"/>
      <c r="BH1954" s="8" t="s">
        <v>96</v>
      </c>
      <c r="BI1954" s="8"/>
      <c r="BJ1954" s="8"/>
      <c r="BK1954" s="8"/>
      <c r="BL1954" s="8"/>
      <c r="BM1954" s="8" t="s">
        <v>102</v>
      </c>
      <c r="BN1954" s="8"/>
      <c r="BO1954" s="8"/>
      <c r="BP1954" s="8"/>
    </row>
    <row r="1955" spans="2:76" ht="18.649999999999999" customHeight="1" thickBot="1">
      <c r="B1955" s="16"/>
      <c r="D1955" s="250" t="s">
        <v>22</v>
      </c>
      <c r="E1955" s="251"/>
      <c r="F1955" s="252" t="s">
        <v>23</v>
      </c>
      <c r="G1955" s="253"/>
      <c r="H1955" s="123"/>
      <c r="I1955" s="242" t="s">
        <v>1</v>
      </c>
      <c r="J1955" s="243"/>
      <c r="K1955" s="244" t="s">
        <v>2</v>
      </c>
      <c r="L1955" s="245"/>
      <c r="M1955" s="123"/>
      <c r="N1955" s="242" t="s">
        <v>43</v>
      </c>
      <c r="O1955" s="243"/>
      <c r="P1955" s="244" t="s">
        <v>44</v>
      </c>
      <c r="Q1955" s="245"/>
      <c r="R1955" s="123"/>
      <c r="S1955" s="242" t="s">
        <v>32</v>
      </c>
      <c r="T1955" s="243"/>
      <c r="U1955" s="244" t="s">
        <v>33</v>
      </c>
      <c r="V1955" s="245"/>
      <c r="W1955" s="123"/>
      <c r="X1955" s="242" t="s">
        <v>45</v>
      </c>
      <c r="Y1955" s="243"/>
      <c r="Z1955" s="244" t="s">
        <v>46</v>
      </c>
      <c r="AA1955" s="245"/>
      <c r="AB1955" s="127"/>
      <c r="AC1955" s="242" t="s">
        <v>62</v>
      </c>
      <c r="AD1955" s="243"/>
      <c r="AE1955" s="244" t="s">
        <v>3</v>
      </c>
      <c r="AF1955" s="245"/>
      <c r="AG1955" s="123"/>
      <c r="AH1955" s="242" t="s">
        <v>76</v>
      </c>
      <c r="AI1955" s="243"/>
      <c r="AJ1955" s="244" t="s">
        <v>77</v>
      </c>
      <c r="AK1955" s="245"/>
      <c r="AL1955" s="127"/>
      <c r="AM1955" s="242" t="s">
        <v>64</v>
      </c>
      <c r="AN1955" s="243"/>
      <c r="AO1955" s="244" t="s">
        <v>65</v>
      </c>
      <c r="AP1955" s="245"/>
      <c r="AQ1955" s="123"/>
      <c r="AR1955" s="242" t="s">
        <v>80</v>
      </c>
      <c r="AS1955" s="243"/>
      <c r="AT1955" s="244" t="s">
        <v>81</v>
      </c>
      <c r="AU1955" s="245"/>
      <c r="AV1955" s="127"/>
      <c r="AW1955" s="242" t="s">
        <v>68</v>
      </c>
      <c r="AX1955" s="243"/>
      <c r="AY1955" s="244" t="s">
        <v>69</v>
      </c>
      <c r="AZ1955" s="245"/>
      <c r="BA1955" s="123"/>
      <c r="BB1955" s="246" t="s">
        <v>84</v>
      </c>
      <c r="BC1955" s="247"/>
      <c r="BD1955" s="248" t="s">
        <v>85</v>
      </c>
      <c r="BE1955" s="249"/>
      <c r="BF1955" s="127"/>
      <c r="BG1955" s="242" t="s">
        <v>72</v>
      </c>
      <c r="BH1955" s="243"/>
      <c r="BI1955" s="244" t="s">
        <v>73</v>
      </c>
      <c r="BJ1955" s="245"/>
      <c r="BK1955" s="123"/>
      <c r="BL1955" s="242" t="s">
        <v>88</v>
      </c>
      <c r="BM1955" s="243"/>
      <c r="BN1955" s="244" t="s">
        <v>89</v>
      </c>
      <c r="BO1955" s="245"/>
      <c r="BP1955" s="123"/>
      <c r="BQ1955" s="19" t="s">
        <v>165</v>
      </c>
      <c r="BS1955" s="63" t="s">
        <v>120</v>
      </c>
      <c r="BT1955" s="4"/>
      <c r="BU1955" s="28"/>
      <c r="BV1955" s="28"/>
      <c r="BW1955" s="28"/>
      <c r="BX1955" s="28"/>
    </row>
    <row r="1956" spans="2:76" ht="18.649999999999999" customHeight="1" thickTop="1" thickBot="1">
      <c r="B1956" s="39">
        <v>5.52</v>
      </c>
      <c r="D1956" s="25">
        <f t="shared" ref="D1956" si="19593">COS($F$8*$B1956)</f>
        <v>-0.25943713333803525</v>
      </c>
      <c r="E1956" s="26">
        <v>0</v>
      </c>
      <c r="F1956" s="10">
        <v>0</v>
      </c>
      <c r="G1956" s="85">
        <f t="shared" ref="G1956" si="19594">$E$8*SIN($B1956*$F$8)</f>
        <v>2.8972799941683376</v>
      </c>
      <c r="I1956" s="21">
        <v>1</v>
      </c>
      <c r="J1956" s="24">
        <v>0</v>
      </c>
      <c r="K1956" s="22">
        <v>0</v>
      </c>
      <c r="L1956" s="23">
        <v>0</v>
      </c>
      <c r="N1956" s="21">
        <f t="shared" ref="N1956" si="19595">D1956*I1956+F1956*I1959-E1956*J1956-G1956*J1959</f>
        <v>-11.240616060057384</v>
      </c>
      <c r="O1956" s="24">
        <f t="shared" ref="O1956" si="19596">(D1956*J1956+E1956*I1956+F1956*J1959+G1956*I1959)</f>
        <v>0</v>
      </c>
      <c r="P1956" s="22">
        <f t="shared" ref="P1956" si="19597">D1956*K1956+F1956*K1959-E1956*L1956-G1956*L1959</f>
        <v>0</v>
      </c>
      <c r="Q1956" s="23">
        <f t="shared" ref="Q1956" si="19598">(D1956*L1956+E1956*K1956+F1956*L1959+G1956*K1959)</f>
        <v>2.8972799941683376</v>
      </c>
      <c r="S1956" s="25">
        <f t="shared" ref="S1956" si="19599">COS($U$8*$B1956)</f>
        <v>-0.99833761937876109</v>
      </c>
      <c r="T1956" s="26">
        <v>0</v>
      </c>
      <c r="U1956" s="10">
        <v>0</v>
      </c>
      <c r="V1956" s="85">
        <f t="shared" ref="V1956" si="19600">$T$8*SIN($B1956*$U$8)</f>
        <v>-0.17291032241694515</v>
      </c>
      <c r="X1956" s="21">
        <f t="shared" ref="X1956" si="19601">N1956*S1956+P1956*S1959-O1956*T1956-Q1956*T1959</f>
        <v>11.277593168628782</v>
      </c>
      <c r="Y1956" s="24">
        <f t="shared" ref="Y1956" si="19602">(N1956*T1956+O1956*S1956+P1956*T1959+Q1956*S1959)</f>
        <v>0</v>
      </c>
      <c r="Z1956" s="22">
        <f t="shared" ref="Z1956" si="19603">N1956*U1956+P1956*U1959-O1956*V1956-Q1956*V1959</f>
        <v>0</v>
      </c>
      <c r="AA1956" s="23">
        <f t="shared" ref="AA1956" si="19604">(N1956*V1956+O1956*U1956+P1956*V1959+Q1956*U1959)</f>
        <v>-0.94884506494211518</v>
      </c>
      <c r="AB1956" s="8"/>
      <c r="AC1956" s="21">
        <v>1</v>
      </c>
      <c r="AD1956" s="24">
        <v>0</v>
      </c>
      <c r="AE1956" s="22">
        <v>0</v>
      </c>
      <c r="AF1956" s="23">
        <v>0</v>
      </c>
      <c r="AH1956" s="21">
        <f t="shared" ref="AH1956" si="19605">X1956*AC1956+Z1956*AC1959-Y1956*AD1956-AA1956*AD1959</f>
        <v>47.881234620645898</v>
      </c>
      <c r="AI1956" s="24">
        <f t="shared" ref="AI1956" si="19606">(X1956*AD1956+Y1956*AC1956+Z1956*AD1959+AA1956*AC1959)</f>
        <v>0</v>
      </c>
      <c r="AJ1956" s="22">
        <f t="shared" ref="AJ1956" si="19607">X1956*AE1956+Z1956*AE1959-Y1956*AF1956-AA1956*AF1959</f>
        <v>0</v>
      </c>
      <c r="AK1956" s="23">
        <f t="shared" ref="AK1956" si="19608">(X1956*AF1956+Y1956*AE1956+Z1956*AF1959+AA1956*AE1959)</f>
        <v>-0.94884506494211518</v>
      </c>
      <c r="AL1956" s="8"/>
      <c r="AM1956" s="25">
        <f t="shared" ref="AM1956" si="19609">COS($AO$8*$B1956)</f>
        <v>-0.99833761937876109</v>
      </c>
      <c r="AN1956" s="26">
        <v>0</v>
      </c>
      <c r="AO1956" s="10">
        <v>0</v>
      </c>
      <c r="AP1956" s="85">
        <f t="shared" ref="AP1956" si="19610">$AN$8*SIN($B1956*$AO$8)</f>
        <v>-0.17291032241694515</v>
      </c>
      <c r="AR1956" s="21">
        <f t="shared" ref="AR1956" si="19611">AH1956*AM1956+AJ1956*AM1959-AI1956*AN1956-AK1956*AN1959</f>
        <v>-47.819867240325195</v>
      </c>
      <c r="AS1956" s="24">
        <f t="shared" ref="AS1956" si="19612">(AH1956*AN1956+AI1956*AM1956+AJ1956*AN1959+AK1956*AM1959)</f>
        <v>0</v>
      </c>
      <c r="AT1956" s="22">
        <f t="shared" ref="AT1956" si="19613">AH1956*AO1956+AJ1956*AO1959-AI1956*AP1956-AK1956*AP1959</f>
        <v>0</v>
      </c>
      <c r="AU1956" s="23">
        <f t="shared" ref="AU1956" si="19614">(AH1956*AP1956+AI1956*AO1956+AJ1956*AP1959+AK1956*AO1959)</f>
        <v>-7.3318919926836816</v>
      </c>
      <c r="AV1956" s="8"/>
      <c r="AW1956" s="21">
        <v>1</v>
      </c>
      <c r="AX1956" s="24">
        <v>0</v>
      </c>
      <c r="AY1956" s="22">
        <v>0</v>
      </c>
      <c r="AZ1956" s="23">
        <v>0</v>
      </c>
      <c r="BB1956" s="21">
        <f t="shared" ref="BB1956" si="19615">AR1956*AW1956+AT1956*AW1959-AS1956*AX1956-AU1956*AX1959</f>
        <v>-20.030762284954278</v>
      </c>
      <c r="BC1956" s="24">
        <f t="shared" ref="BC1956" si="19616">(AR1956*AX1956+AS1956*AW1956+AT1956*AX1959+AU1956*AW1959)</f>
        <v>0</v>
      </c>
      <c r="BD1956" s="22">
        <f t="shared" ref="BD1956" si="19617">AR1956*AY1956+AT1956*AY1959-AS1956*AZ1956-AU1956*AZ1959</f>
        <v>0</v>
      </c>
      <c r="BE1956" s="23">
        <f t="shared" ref="BE1956" si="19618">(AR1956*AZ1956+AS1956*AY1956+AT1956*AZ1959+AU1956*AY1959)</f>
        <v>-7.3318919926836816</v>
      </c>
      <c r="BF1956" s="8"/>
      <c r="BG1956" s="25">
        <f t="shared" ref="BG1956" si="19619">COS($BI$8*$B1956)</f>
        <v>-0.2594943552286143</v>
      </c>
      <c r="BH1956" s="26">
        <v>0</v>
      </c>
      <c r="BI1956" s="10">
        <v>0</v>
      </c>
      <c r="BJ1956" s="85">
        <f t="shared" ref="BJ1956" si="19620">$BH$8*SIN($B1956*$BI$8)</f>
        <v>2.8972338732729828</v>
      </c>
      <c r="BL1956" s="21">
        <f t="shared" ref="BL1956" si="19621">BB1956*BG1956+BD1956*BG1959-BC1956*BH1956-BE1956*BH1959</f>
        <v>7.5581148368032007</v>
      </c>
      <c r="BM1956" s="24">
        <f t="shared" ref="BM1956" si="19622">(BB1956*BH1956+BC1956*BG1956+BD1956*BH1959+BE1956*BG1959)</f>
        <v>0</v>
      </c>
      <c r="BN1956" s="22">
        <f t="shared" ref="BN1956" si="19623">BB1956*BI1956+BD1956*BI1959-BC1956*BJ1956-BE1956*BJ1959</f>
        <v>0</v>
      </c>
      <c r="BO1956" s="23">
        <f t="shared" ref="BO1956" si="19624">(BB1956*BJ1956+BC1956*BI1956+BD1956*BJ1959+BE1956*BI1959)</f>
        <v>-56.131218414201179</v>
      </c>
      <c r="BQ1956" s="27">
        <f t="shared" ref="BQ1956" si="19625">20*LOG((2*$BL$8)/(($BL$8*BL1956+BN1956+$BL$8*BL1959+BN1959)^2+($BL$8*BM1956+BO1956+$BL$8*BM1959+BO1959)^2)^0.5)</f>
        <v>-29.122145976488405</v>
      </c>
      <c r="BS1956" s="64">
        <f t="shared" ref="BS1956" si="19626">((BL1956^2+BM1956^2)/(BL1959^2+BM1959^2))^0.5</f>
        <v>7.5602483951103059</v>
      </c>
      <c r="BT1956" s="4"/>
      <c r="BU1956" s="28"/>
      <c r="BV1956" s="28"/>
      <c r="BW1956" s="28"/>
      <c r="BX1956" s="28"/>
    </row>
    <row r="1957" spans="2:76" ht="18.649999999999999" customHeight="1" thickBot="1">
      <c r="D1957" s="25"/>
      <c r="E1957" s="10"/>
      <c r="F1957" s="10"/>
      <c r="G1957" s="31"/>
      <c r="I1957" s="29"/>
      <c r="L1957" s="30"/>
      <c r="N1957" s="29"/>
      <c r="Q1957" s="30"/>
      <c r="S1957" s="29"/>
      <c r="V1957" s="30"/>
      <c r="X1957" s="29"/>
      <c r="AA1957" s="30"/>
      <c r="AC1957" s="29"/>
      <c r="AF1957" s="30"/>
      <c r="AH1957" s="29"/>
      <c r="AK1957" s="30"/>
      <c r="AM1957" s="29"/>
      <c r="AP1957" s="30"/>
      <c r="AR1957" s="29"/>
      <c r="AU1957" s="30"/>
      <c r="AW1957" s="29"/>
      <c r="AZ1957" s="30"/>
      <c r="BB1957" s="29"/>
      <c r="BE1957" s="30"/>
      <c r="BG1957" s="29"/>
      <c r="BJ1957" s="30"/>
      <c r="BL1957" s="29"/>
      <c r="BO1957" s="30"/>
      <c r="BS1957" s="65"/>
      <c r="BT1957" s="65"/>
      <c r="BU1957" s="28"/>
      <c r="BV1957" s="28"/>
      <c r="BW1957" s="28"/>
      <c r="BX1957" s="28"/>
    </row>
    <row r="1958" spans="2:76" ht="18.649999999999999" customHeight="1" thickBot="1">
      <c r="D1958" s="254" t="s">
        <v>24</v>
      </c>
      <c r="E1958" s="255"/>
      <c r="F1958" s="256" t="s">
        <v>25</v>
      </c>
      <c r="G1958" s="257"/>
      <c r="H1958" s="123"/>
      <c r="I1958" s="242" t="s">
        <v>4</v>
      </c>
      <c r="J1958" s="243"/>
      <c r="K1958" s="244" t="s">
        <v>5</v>
      </c>
      <c r="L1958" s="245"/>
      <c r="M1958" s="123"/>
      <c r="N1958" s="242" t="s">
        <v>6</v>
      </c>
      <c r="O1958" s="243"/>
      <c r="P1958" s="244" t="s">
        <v>7</v>
      </c>
      <c r="Q1958" s="245"/>
      <c r="R1958" s="123"/>
      <c r="S1958" s="242" t="s">
        <v>34</v>
      </c>
      <c r="T1958" s="243"/>
      <c r="U1958" s="244" t="s">
        <v>35</v>
      </c>
      <c r="V1958" s="245"/>
      <c r="W1958" s="123"/>
      <c r="X1958" s="242" t="s">
        <v>47</v>
      </c>
      <c r="Y1958" s="243"/>
      <c r="Z1958" s="244" t="s">
        <v>48</v>
      </c>
      <c r="AA1958" s="245"/>
      <c r="AB1958" s="127"/>
      <c r="AC1958" s="242" t="s">
        <v>63</v>
      </c>
      <c r="AD1958" s="243"/>
      <c r="AE1958" s="244" t="s">
        <v>8</v>
      </c>
      <c r="AF1958" s="245"/>
      <c r="AG1958" s="123"/>
      <c r="AH1958" s="242" t="s">
        <v>78</v>
      </c>
      <c r="AI1958" s="243"/>
      <c r="AJ1958" s="244" t="s">
        <v>79</v>
      </c>
      <c r="AK1958" s="245"/>
      <c r="AL1958" s="127"/>
      <c r="AM1958" s="242" t="s">
        <v>67</v>
      </c>
      <c r="AN1958" s="243"/>
      <c r="AO1958" s="244" t="s">
        <v>66</v>
      </c>
      <c r="AP1958" s="245"/>
      <c r="AQ1958" s="123"/>
      <c r="AR1958" s="242" t="s">
        <v>83</v>
      </c>
      <c r="AS1958" s="243"/>
      <c r="AT1958" s="244" t="s">
        <v>82</v>
      </c>
      <c r="AU1958" s="245"/>
      <c r="AV1958" s="127"/>
      <c r="AW1958" s="242" t="s">
        <v>71</v>
      </c>
      <c r="AX1958" s="243"/>
      <c r="AY1958" s="244" t="s">
        <v>70</v>
      </c>
      <c r="AZ1958" s="245"/>
      <c r="BA1958" s="123"/>
      <c r="BB1958" s="124" t="s">
        <v>87</v>
      </c>
      <c r="BC1958" s="125"/>
      <c r="BD1958" s="122" t="s">
        <v>86</v>
      </c>
      <c r="BE1958" s="126"/>
      <c r="BF1958" s="127"/>
      <c r="BG1958" s="242" t="s">
        <v>74</v>
      </c>
      <c r="BH1958" s="243"/>
      <c r="BI1958" s="244" t="s">
        <v>75</v>
      </c>
      <c r="BJ1958" s="245"/>
      <c r="BK1958" s="123"/>
      <c r="BL1958" s="242" t="s">
        <v>91</v>
      </c>
      <c r="BM1958" s="243"/>
      <c r="BN1958" s="244" t="s">
        <v>90</v>
      </c>
      <c r="BO1958" s="245"/>
      <c r="BP1958" s="123"/>
      <c r="BQ1958" s="35" t="s">
        <v>166</v>
      </c>
      <c r="BS1958" s="66" t="s">
        <v>121</v>
      </c>
      <c r="BT1958" s="65"/>
      <c r="BU1958" s="28"/>
      <c r="BV1958" s="28"/>
      <c r="BW1958" s="28"/>
      <c r="BX1958" s="28"/>
    </row>
    <row r="1959" spans="2:76" ht="18.649999999999999" customHeight="1" thickTop="1" thickBot="1">
      <c r="D1959" s="15">
        <v>0</v>
      </c>
      <c r="E1959" s="145">
        <f t="shared" ref="E1959" si="19627">(1/$E$8)*SIN($B1956*$F$8)</f>
        <v>0.32191999935203752</v>
      </c>
      <c r="F1959" s="15">
        <f t="shared" ref="F1959" si="19628">COS($F$8*$B1956)</f>
        <v>-0.25943713333803525</v>
      </c>
      <c r="G1959" s="37">
        <v>0</v>
      </c>
      <c r="I1959" s="21">
        <v>0</v>
      </c>
      <c r="J1959" s="24">
        <f t="shared" ref="J1959" si="19629">(TAN($K$8*$B1956))/$J$8</f>
        <v>3.7901683471470933</v>
      </c>
      <c r="K1959" s="22">
        <v>1</v>
      </c>
      <c r="L1959" s="23">
        <v>0</v>
      </c>
      <c r="N1959" s="21">
        <f t="shared" ref="N1959" si="19630">D1959*I1956+F1959*I1959-E1959*J1956-G1959*J1959</f>
        <v>0</v>
      </c>
      <c r="O1959" s="24">
        <f t="shared" ref="O1959" si="19631">(D1959*J1956+E1959*I1956+F1959*J1959+G1959*I1959)</f>
        <v>-0.6613904115003636</v>
      </c>
      <c r="P1959" s="22">
        <f t="shared" ref="P1959" si="19632">D1959*K1956+F1959*K1959-E1959*L1956-G1959*L1959</f>
        <v>-0.25943713333803525</v>
      </c>
      <c r="Q1959" s="23">
        <f t="shared" ref="Q1959" si="19633">(D1959*L1956+E1959*K1956+F1959*L1959+G1959*K1959)</f>
        <v>0</v>
      </c>
      <c r="S1959" s="15">
        <v>0</v>
      </c>
      <c r="T1959" s="145">
        <f t="shared" ref="T1959" si="19634">(1/$T$8)*SIN($B1956*$U$8)</f>
        <v>-1.9212258046327237E-2</v>
      </c>
      <c r="U1959" s="15">
        <f t="shared" ref="U1959" si="19635">COS($U$8*$B1956)</f>
        <v>-0.99833761937876109</v>
      </c>
      <c r="V1959" s="37">
        <v>0</v>
      </c>
      <c r="X1959" s="21">
        <f t="shared" ref="X1959" si="19636">N1959*S1956+P1959*S1959-O1959*T1956-Q1959*T1959</f>
        <v>0</v>
      </c>
      <c r="Y1959" s="24">
        <f t="shared" ref="Y1959" si="19637">(N1959*T1956+O1959*S1956+P1959*T1959+Q1959*S1959)</f>
        <v>0.66527530204970198</v>
      </c>
      <c r="Z1959" s="22">
        <f t="shared" ref="Z1959" si="19638">N1959*U1956+P1959*U1959-O1959*V1956-Q1959*V1959</f>
        <v>0.14464462077914042</v>
      </c>
      <c r="AA1959" s="23">
        <f t="shared" ref="AA1959" si="19639">(N1959*V1956+O1959*U1956+P1959*V1959+Q1959*U1959)</f>
        <v>0</v>
      </c>
      <c r="AB1959" s="8"/>
      <c r="AC1959" s="21">
        <v>0</v>
      </c>
      <c r="AD1959" s="24">
        <f t="shared" ref="AD1959" si="19640">(TAN($AE$8*$B1956))/$AD$8</f>
        <v>38.577047828404041</v>
      </c>
      <c r="AE1959" s="22">
        <v>1</v>
      </c>
      <c r="AF1959" s="23">
        <v>0</v>
      </c>
      <c r="AH1959" s="21">
        <f t="shared" ref="AH1959" si="19641">X1959*AC1956+Z1959*AC1959-Y1959*AD1956-AA1959*AD1959</f>
        <v>0</v>
      </c>
      <c r="AI1959" s="24">
        <f t="shared" ref="AI1959" si="19642">(X1959*AD1956+Y1959*AC1956+Z1959*AD1959+AA1959*AC1959)</f>
        <v>6.2452377559679668</v>
      </c>
      <c r="AJ1959" s="22">
        <f t="shared" ref="AJ1959" si="19643">X1959*AE1956+Z1959*AE1959-Y1959*AF1956-AA1959*AF1959</f>
        <v>0.14464462077914042</v>
      </c>
      <c r="AK1959" s="23">
        <f t="shared" ref="AK1959" si="19644">(X1959*AF1956+Y1959*AE1956+Z1959*AF1959+AA1959*AE1959)</f>
        <v>0</v>
      </c>
      <c r="AL1959" s="8"/>
      <c r="AM1959" s="15">
        <v>0</v>
      </c>
      <c r="AN1959" s="85">
        <f t="shared" ref="AN1959" si="19645">(1/$AN$8)*SIN($B1956*$AO$8)</f>
        <v>-1.9212258046327237E-2</v>
      </c>
      <c r="AO1959" s="25">
        <f t="shared" ref="AO1959" si="19646">COS($AO$8*$B1956)</f>
        <v>-0.99833761937876109</v>
      </c>
      <c r="AP1959" s="37">
        <v>0</v>
      </c>
      <c r="AR1959" s="21">
        <f t="shared" ref="AR1959" si="19647">AH1959*AM1956+AJ1959*AM1959-AI1959*AN1956-AK1959*AN1959</f>
        <v>0</v>
      </c>
      <c r="AS1959" s="24">
        <f t="shared" ref="AS1959" si="19648">(AH1959*AN1956+AI1959*AM1956+AJ1959*AN1959+AK1959*AM1959)</f>
        <v>-6.2376347435268382</v>
      </c>
      <c r="AT1959" s="22">
        <f t="shared" ref="AT1959" si="19649">AH1959*AO1956+AJ1959*AO1959-AI1959*AP1956-AK1959*AP1959</f>
        <v>0.93546190759030945</v>
      </c>
      <c r="AU1959" s="23">
        <f t="shared" ref="AU1959" si="19650">(AH1959*AP1956+AI1959*AO1956+AJ1959*AP1959+AK1959*AO1959)</f>
        <v>0</v>
      </c>
      <c r="AV1959" s="8"/>
      <c r="AW1959" s="21">
        <v>0</v>
      </c>
      <c r="AX1959" s="24">
        <f t="shared" ref="AX1959" si="19651">(TAN($AY$8*$B1956))/$AX$8</f>
        <v>3.7901683471470933</v>
      </c>
      <c r="AY1959" s="22">
        <v>1</v>
      </c>
      <c r="AZ1959" s="23">
        <v>0</v>
      </c>
      <c r="BB1959" s="21">
        <f t="shared" ref="BB1959" si="19652">AR1959*AW1956+AT1959*AW1959-AS1959*AX1956-AU1959*AX1959</f>
        <v>0</v>
      </c>
      <c r="BC1959" s="24">
        <f t="shared" ref="BC1959" si="19653">(AR1959*AX1956+AS1959*AW1956+AT1959*AX1959+AU1959*AW1959)</f>
        <v>-2.6920766314162083</v>
      </c>
      <c r="BD1959" s="22">
        <f t="shared" ref="BD1959" si="19654">AR1959*AY1956+AT1959*AY1959-AS1959*AZ1956-AU1959*AZ1959</f>
        <v>0.93546190759030945</v>
      </c>
      <c r="BE1959" s="23">
        <f t="shared" ref="BE1959" si="19655">(AR1959*AZ1956+AS1959*AY1956+AT1959*AZ1959+AU1959*AY1959)</f>
        <v>0</v>
      </c>
      <c r="BF1959" s="8"/>
      <c r="BG1959" s="15">
        <v>0</v>
      </c>
      <c r="BH1959" s="85">
        <f t="shared" ref="BH1959" si="19656">(1/$BH$8)*SIN($B1956*$BI$8)</f>
        <v>0.32191487480810921</v>
      </c>
      <c r="BI1959" s="25">
        <f t="shared" ref="BI1959" si="19657">COS($BI$8*$B1956)</f>
        <v>-0.2594943552286143</v>
      </c>
      <c r="BJ1959" s="37">
        <v>0</v>
      </c>
      <c r="BL1959" s="21">
        <f t="shared" ref="BL1959" si="19658">BB1959*BG1956+BD1959*BG1959-BC1959*BH1956-BE1959*BH1959</f>
        <v>0</v>
      </c>
      <c r="BM1959" s="24">
        <f t="shared" ref="BM1959" si="19659">(BB1959*BH1956+BC1959*BG1956+BD1959*BH1959+BE1959*BG1959)</f>
        <v>0.99971779256505844</v>
      </c>
      <c r="BN1959" s="22">
        <f t="shared" ref="BN1959" si="19660">BB1959*BI1956+BD1959*BI1959-BC1959*BJ1956-BE1959*BJ1959</f>
        <v>7.5568285214345883</v>
      </c>
      <c r="BO1959" s="23">
        <f t="shared" ref="BO1959" si="19661">(BB1959*BJ1956+BC1959*BI1956+BD1959*BJ1959+BE1959*BI1959)</f>
        <v>0</v>
      </c>
      <c r="BQ1959" s="38">
        <f t="shared" ref="BQ1959" si="19662">(180/PI())*ATAN(-1*(($BL$8*BM1956+BO1956+$BL$8*BM1959+BO1959)/($BL$8*BL1956+BN1956+$BL$8*BL1959+BN1959)))</f>
        <v>74.668414891010713</v>
      </c>
      <c r="BS1959" s="67">
        <f t="shared" ref="BS1959" si="19663">20*LOG(((($BL$8*BL1956+BN1956-$BL$8*BL1959-BN1959)^2+($BL$8*BM1956+BO1956-$BL$8*BM1959-BO1959)^2)/(($BL$8*BL1956+BN1956+$BL$8*BL1959+BN1959)^2+($BL$8*BM1956+BO1956+$BL$8*BM1959+BO1959)^2))^0.5)</f>
        <v>-5.3190691942165717E-3</v>
      </c>
      <c r="BT1959" s="65"/>
      <c r="BU1959" s="28"/>
      <c r="BV1959" s="28"/>
      <c r="BW1959" s="28"/>
      <c r="BX1959" s="28"/>
    </row>
    <row r="1960" spans="2:76" ht="18.649999999999999" customHeight="1">
      <c r="BS1960" s="32"/>
    </row>
    <row r="1961" spans="2:76" ht="18.649999999999999" customHeight="1" thickBot="1">
      <c r="D1961" s="8"/>
      <c r="E1961" s="8" t="s">
        <v>93</v>
      </c>
      <c r="F1961" s="8"/>
      <c r="G1961" s="8"/>
      <c r="H1961" s="8"/>
      <c r="I1961" s="8"/>
      <c r="J1961" s="8" t="s">
        <v>94</v>
      </c>
      <c r="K1961" s="8"/>
      <c r="L1961" s="8"/>
      <c r="M1961" s="8"/>
      <c r="N1961" s="8"/>
      <c r="O1961" s="8" t="s">
        <v>95</v>
      </c>
      <c r="P1961" s="8"/>
      <c r="Q1961" s="8"/>
      <c r="R1961" s="8"/>
      <c r="S1961" s="8"/>
      <c r="T1961" s="8" t="s">
        <v>96</v>
      </c>
      <c r="U1961" s="8"/>
      <c r="V1961" s="8"/>
      <c r="W1961" s="8"/>
      <c r="X1961" s="8"/>
      <c r="Y1961" s="8" t="s">
        <v>97</v>
      </c>
      <c r="Z1961" s="8"/>
      <c r="AA1961" s="8"/>
      <c r="AB1961" s="8"/>
      <c r="AC1961" s="8"/>
      <c r="AD1961" s="8" t="s">
        <v>98</v>
      </c>
      <c r="AE1961" s="8"/>
      <c r="AF1961" s="8"/>
      <c r="AG1961" s="8"/>
      <c r="AH1961" s="8"/>
      <c r="AI1961" s="8" t="s">
        <v>99</v>
      </c>
      <c r="AJ1961" s="8"/>
      <c r="AK1961" s="8"/>
      <c r="AL1961" s="8"/>
      <c r="AM1961" s="8"/>
      <c r="AN1961" s="8" t="s">
        <v>96</v>
      </c>
      <c r="AO1961" s="8"/>
      <c r="AP1961" s="8"/>
      <c r="AQ1961" s="8"/>
      <c r="AR1961" s="8"/>
      <c r="AS1961" s="8" t="s">
        <v>100</v>
      </c>
      <c r="AT1961" s="8"/>
      <c r="AU1961" s="8"/>
      <c r="AV1961" s="8"/>
      <c r="AW1961" s="8"/>
      <c r="AX1961" s="8" t="s">
        <v>94</v>
      </c>
      <c r="AY1961" s="8"/>
      <c r="AZ1961" s="8"/>
      <c r="BA1961" s="8"/>
      <c r="BB1961" s="8"/>
      <c r="BC1961" s="8" t="s">
        <v>101</v>
      </c>
      <c r="BD1961" s="8"/>
      <c r="BE1961" s="8"/>
      <c r="BF1961" s="8"/>
      <c r="BG1961" s="8"/>
      <c r="BH1961" s="8" t="s">
        <v>96</v>
      </c>
      <c r="BI1961" s="8"/>
      <c r="BJ1961" s="8"/>
      <c r="BK1961" s="8"/>
      <c r="BL1961" s="8"/>
      <c r="BM1961" s="8" t="s">
        <v>102</v>
      </c>
      <c r="BN1961" s="8"/>
      <c r="BO1961" s="8"/>
      <c r="BP1961" s="8"/>
    </row>
    <row r="1962" spans="2:76" ht="18.649999999999999" customHeight="1" thickBot="1">
      <c r="B1962" s="16"/>
      <c r="D1962" s="250" t="s">
        <v>22</v>
      </c>
      <c r="E1962" s="251"/>
      <c r="F1962" s="252" t="s">
        <v>23</v>
      </c>
      <c r="G1962" s="253"/>
      <c r="H1962" s="123"/>
      <c r="I1962" s="242" t="s">
        <v>1</v>
      </c>
      <c r="J1962" s="243"/>
      <c r="K1962" s="244" t="s">
        <v>2</v>
      </c>
      <c r="L1962" s="245"/>
      <c r="M1962" s="123"/>
      <c r="N1962" s="242" t="s">
        <v>43</v>
      </c>
      <c r="O1962" s="243"/>
      <c r="P1962" s="244" t="s">
        <v>44</v>
      </c>
      <c r="Q1962" s="245"/>
      <c r="R1962" s="123"/>
      <c r="S1962" s="242" t="s">
        <v>32</v>
      </c>
      <c r="T1962" s="243"/>
      <c r="U1962" s="244" t="s">
        <v>33</v>
      </c>
      <c r="V1962" s="245"/>
      <c r="W1962" s="123"/>
      <c r="X1962" s="242" t="s">
        <v>45</v>
      </c>
      <c r="Y1962" s="243"/>
      <c r="Z1962" s="244" t="s">
        <v>46</v>
      </c>
      <c r="AA1962" s="245"/>
      <c r="AB1962" s="127"/>
      <c r="AC1962" s="242" t="s">
        <v>62</v>
      </c>
      <c r="AD1962" s="243"/>
      <c r="AE1962" s="244" t="s">
        <v>3</v>
      </c>
      <c r="AF1962" s="245"/>
      <c r="AG1962" s="123"/>
      <c r="AH1962" s="242" t="s">
        <v>76</v>
      </c>
      <c r="AI1962" s="243"/>
      <c r="AJ1962" s="244" t="s">
        <v>77</v>
      </c>
      <c r="AK1962" s="245"/>
      <c r="AL1962" s="127"/>
      <c r="AM1962" s="242" t="s">
        <v>64</v>
      </c>
      <c r="AN1962" s="243"/>
      <c r="AO1962" s="244" t="s">
        <v>65</v>
      </c>
      <c r="AP1962" s="245"/>
      <c r="AQ1962" s="123"/>
      <c r="AR1962" s="242" t="s">
        <v>80</v>
      </c>
      <c r="AS1962" s="243"/>
      <c r="AT1962" s="244" t="s">
        <v>81</v>
      </c>
      <c r="AU1962" s="245"/>
      <c r="AV1962" s="127"/>
      <c r="AW1962" s="242" t="s">
        <v>68</v>
      </c>
      <c r="AX1962" s="243"/>
      <c r="AY1962" s="244" t="s">
        <v>69</v>
      </c>
      <c r="AZ1962" s="245"/>
      <c r="BA1962" s="123"/>
      <c r="BB1962" s="246" t="s">
        <v>84</v>
      </c>
      <c r="BC1962" s="247"/>
      <c r="BD1962" s="248" t="s">
        <v>85</v>
      </c>
      <c r="BE1962" s="249"/>
      <c r="BF1962" s="127"/>
      <c r="BG1962" s="242" t="s">
        <v>72</v>
      </c>
      <c r="BH1962" s="243"/>
      <c r="BI1962" s="244" t="s">
        <v>73</v>
      </c>
      <c r="BJ1962" s="245"/>
      <c r="BK1962" s="123"/>
      <c r="BL1962" s="242" t="s">
        <v>88</v>
      </c>
      <c r="BM1962" s="243"/>
      <c r="BN1962" s="244" t="s">
        <v>89</v>
      </c>
      <c r="BO1962" s="245"/>
      <c r="BP1962" s="123"/>
      <c r="BQ1962" s="19" t="s">
        <v>165</v>
      </c>
      <c r="BS1962" s="63" t="s">
        <v>120</v>
      </c>
      <c r="BT1962" s="4"/>
      <c r="BU1962" s="28"/>
      <c r="BV1962" s="28"/>
      <c r="BW1962" s="28"/>
      <c r="BX1962" s="28"/>
    </row>
    <row r="1963" spans="2:76" ht="18.649999999999999" customHeight="1" thickTop="1" thickBot="1">
      <c r="B1963" s="39">
        <v>5.54</v>
      </c>
      <c r="D1963" s="25">
        <f t="shared" ref="D1963" si="19664">COS($F$8*$B1963)</f>
        <v>-0.26584609391770497</v>
      </c>
      <c r="E1963" s="26">
        <v>0</v>
      </c>
      <c r="F1963" s="10">
        <v>0</v>
      </c>
      <c r="G1963" s="85">
        <f t="shared" ref="G1963" si="19665">$E$8*SIN($B1963*$F$8)</f>
        <v>2.8920464534889976</v>
      </c>
      <c r="I1963" s="21">
        <v>1</v>
      </c>
      <c r="J1963" s="24">
        <v>0</v>
      </c>
      <c r="K1963" s="22">
        <v>0</v>
      </c>
      <c r="L1963" s="23">
        <v>0</v>
      </c>
      <c r="N1963" s="21">
        <f t="shared" ref="N1963" si="19666">D1963*I1963+F1963*I1966-E1963*J1963-G1963*J1966</f>
        <v>-11.773804366309642</v>
      </c>
      <c r="O1963" s="24">
        <f t="shared" ref="O1963" si="19667">(D1963*J1963+E1963*I1963+F1963*J1966+G1963*I1966)</f>
        <v>0</v>
      </c>
      <c r="P1963" s="22">
        <f t="shared" ref="P1963" si="19668">D1963*K1963+F1963*K1966-E1963*L1963-G1963*L1966</f>
        <v>0</v>
      </c>
      <c r="Q1963" s="23">
        <f t="shared" ref="Q1963" si="19669">(D1963*L1963+E1963*K1963+F1963*L1966+G1963*K1966)</f>
        <v>2.8920464534889976</v>
      </c>
      <c r="S1963" s="25">
        <f t="shared" ref="S1963" si="19670">COS($U$8*$B1963)</f>
        <v>-0.99760246681617226</v>
      </c>
      <c r="T1963" s="26">
        <v>0</v>
      </c>
      <c r="U1963" s="10">
        <v>0</v>
      </c>
      <c r="V1963" s="85">
        <f t="shared" ref="V1963" si="19671">$T$8*SIN($B1963*$U$8)</f>
        <v>-0.20761470039617153</v>
      </c>
      <c r="X1963" s="21">
        <f t="shared" ref="X1963" si="19672">N1963*S1963+P1963*S1966-O1963*T1963-Q1963*T1966</f>
        <v>11.812290874971843</v>
      </c>
      <c r="Y1963" s="24">
        <f t="shared" ref="Y1963" si="19673">(N1963*T1963+O1963*S1963+P1963*T1966+Q1963*S1966)</f>
        <v>0</v>
      </c>
      <c r="Z1963" s="22">
        <f t="shared" ref="Z1963" si="19674">N1963*U1963+P1963*U1966-O1963*V1963-Q1963*V1966</f>
        <v>0</v>
      </c>
      <c r="AA1963" s="23">
        <f t="shared" ref="AA1963" si="19675">(N1963*V1963+O1963*U1963+P1963*V1966+Q1963*U1966)</f>
        <v>-0.44069781011307363</v>
      </c>
      <c r="AB1963" s="8"/>
      <c r="AC1963" s="21">
        <v>1</v>
      </c>
      <c r="AD1963" s="24">
        <v>0</v>
      </c>
      <c r="AE1963" s="22">
        <v>0</v>
      </c>
      <c r="AF1963" s="23">
        <v>0</v>
      </c>
      <c r="AH1963" s="21">
        <f t="shared" ref="AH1963" si="19676">X1963*AC1963+Z1963*AC1966-Y1963*AD1963-AA1963*AD1966</f>
        <v>43.168942131645515</v>
      </c>
      <c r="AI1963" s="24">
        <f t="shared" ref="AI1963" si="19677">(X1963*AD1963+Y1963*AC1963+Z1963*AD1966+AA1963*AC1966)</f>
        <v>0</v>
      </c>
      <c r="AJ1963" s="22">
        <f t="shared" ref="AJ1963" si="19678">X1963*AE1963+Z1963*AE1966-Y1963*AF1963-AA1963*AF1966</f>
        <v>0</v>
      </c>
      <c r="AK1963" s="23">
        <f t="shared" ref="AK1963" si="19679">(X1963*AF1963+Y1963*AE1963+Z1963*AF1966+AA1963*AE1966)</f>
        <v>-0.44069781011307363</v>
      </c>
      <c r="AL1963" s="8"/>
      <c r="AM1963" s="25">
        <f t="shared" ref="AM1963" si="19680">COS($AO$8*$B1963)</f>
        <v>-0.99760246681617226</v>
      </c>
      <c r="AN1963" s="26">
        <v>0</v>
      </c>
      <c r="AO1963" s="10">
        <v>0</v>
      </c>
      <c r="AP1963" s="85">
        <f t="shared" ref="AP1963" si="19681">$AN$8*SIN($B1963*$AO$8)</f>
        <v>-0.20761470039617153</v>
      </c>
      <c r="AR1963" s="21">
        <f t="shared" ref="AR1963" si="19682">AH1963*AM1963+AJ1963*AM1966-AI1963*AN1963-AK1963*AN1966</f>
        <v>-43.075609309686591</v>
      </c>
      <c r="AS1963" s="24">
        <f t="shared" ref="AS1963" si="19683">(AH1963*AN1963+AI1963*AM1963+AJ1963*AN1966+AK1963*AM1966)</f>
        <v>0</v>
      </c>
      <c r="AT1963" s="22">
        <f t="shared" ref="AT1963" si="19684">AH1963*AO1963+AJ1963*AO1966-AI1963*AP1963-AK1963*AP1966</f>
        <v>0</v>
      </c>
      <c r="AU1963" s="23">
        <f t="shared" ref="AU1963" si="19685">(AH1963*AP1963+AI1963*AO1963+AJ1963*AP1966+AK1963*AO1966)</f>
        <v>-8.5228657645919625</v>
      </c>
      <c r="AV1963" s="8"/>
      <c r="AW1963" s="21">
        <v>1</v>
      </c>
      <c r="AX1963" s="24">
        <v>0</v>
      </c>
      <c r="AY1963" s="22">
        <v>0</v>
      </c>
      <c r="AZ1963" s="23">
        <v>0</v>
      </c>
      <c r="BB1963" s="21">
        <f t="shared" ref="BB1963" si="19686">AR1963*AW1963+AT1963*AW1966-AS1963*AX1963-AU1963*AX1966</f>
        <v>-9.1616369176469235</v>
      </c>
      <c r="BC1963" s="24">
        <f t="shared" ref="BC1963" si="19687">(AR1963*AX1963+AS1963*AW1963+AT1963*AX1966+AU1963*AW1966)</f>
        <v>0</v>
      </c>
      <c r="BD1963" s="22">
        <f t="shared" ref="BD1963" si="19688">AR1963*AY1963+AT1963*AY1966-AS1963*AZ1963-AU1963*AZ1966</f>
        <v>0</v>
      </c>
      <c r="BE1963" s="23">
        <f t="shared" ref="BE1963" si="19689">(AR1963*AZ1963+AS1963*AY1963+AT1963*AZ1966+AU1963*AY1966)</f>
        <v>-8.5228657645919625</v>
      </c>
      <c r="BF1963" s="8"/>
      <c r="BG1963" s="25">
        <f t="shared" ref="BG1963" si="19690">COS($BI$8*$B1963)</f>
        <v>-0.26590341938212397</v>
      </c>
      <c r="BH1963" s="26">
        <v>0</v>
      </c>
      <c r="BI1963" s="10">
        <v>0</v>
      </c>
      <c r="BJ1963" s="85">
        <f t="shared" ref="BJ1963" si="19691">$BH$8*SIN($B1963*$BI$8)</f>
        <v>2.8919990221381555</v>
      </c>
      <c r="BL1963" s="21">
        <f t="shared" ref="BL1963" si="19692">BB1963*BG1963+BD1963*BG1966-BC1963*BH1963-BE1963*BH1966</f>
        <v>5.1747905232081219</v>
      </c>
      <c r="BM1963" s="24">
        <f t="shared" ref="BM1963" si="19693">(BB1963*BH1963+BC1963*BG1963+BD1963*BH1966+BE1963*BG1966)</f>
        <v>0</v>
      </c>
      <c r="BN1963" s="22">
        <f t="shared" ref="BN1963" si="19694">BB1963*BI1963+BD1963*BI1966-BC1963*BJ1963-BE1963*BJ1966</f>
        <v>0</v>
      </c>
      <c r="BO1963" s="23">
        <f t="shared" ref="BO1963" si="19695">(BB1963*BJ1963+BC1963*BI1963+BD1963*BJ1966+BE1963*BI1966)</f>
        <v>-24.229185857279887</v>
      </c>
      <c r="BQ1963" s="27">
        <f t="shared" ref="BQ1963" si="19696">20*LOG((2*$BL$8)/(($BL$8*BL1963+BN1963+$BL$8*BL1966+BN1966)^2+($BL$8*BM1963+BO1963+$BL$8*BM1966+BO1966)^2)^0.5)</f>
        <v>-22.066471957435994</v>
      </c>
      <c r="BS1963" s="64">
        <f t="shared" ref="BS1963" si="19697">((BL1963^2+BM1963^2)/(BL1966^2+BM1966^2))^0.5</f>
        <v>4.8644427525704286</v>
      </c>
      <c r="BT1963" s="4"/>
      <c r="BU1963" s="28"/>
      <c r="BV1963" s="28"/>
      <c r="BW1963" s="28"/>
      <c r="BX1963" s="28"/>
    </row>
    <row r="1964" spans="2:76" ht="18.649999999999999" customHeight="1" thickBot="1">
      <c r="D1964" s="25"/>
      <c r="E1964" s="10"/>
      <c r="F1964" s="10"/>
      <c r="G1964" s="31"/>
      <c r="I1964" s="29"/>
      <c r="L1964" s="30"/>
      <c r="N1964" s="29"/>
      <c r="Q1964" s="30"/>
      <c r="S1964" s="29"/>
      <c r="V1964" s="30"/>
      <c r="X1964" s="29"/>
      <c r="AA1964" s="30"/>
      <c r="AC1964" s="29"/>
      <c r="AF1964" s="30"/>
      <c r="AH1964" s="29"/>
      <c r="AK1964" s="30"/>
      <c r="AM1964" s="29"/>
      <c r="AP1964" s="30"/>
      <c r="AR1964" s="29"/>
      <c r="AU1964" s="30"/>
      <c r="AW1964" s="29"/>
      <c r="AZ1964" s="30"/>
      <c r="BB1964" s="29"/>
      <c r="BE1964" s="30"/>
      <c r="BG1964" s="29"/>
      <c r="BJ1964" s="30"/>
      <c r="BL1964" s="29"/>
      <c r="BO1964" s="30"/>
      <c r="BS1964" s="65"/>
      <c r="BT1964" s="65"/>
      <c r="BU1964" s="28"/>
      <c r="BV1964" s="28"/>
      <c r="BW1964" s="28"/>
      <c r="BX1964" s="28"/>
    </row>
    <row r="1965" spans="2:76" ht="18.649999999999999" customHeight="1" thickBot="1">
      <c r="D1965" s="254" t="s">
        <v>24</v>
      </c>
      <c r="E1965" s="255"/>
      <c r="F1965" s="256" t="s">
        <v>25</v>
      </c>
      <c r="G1965" s="257"/>
      <c r="H1965" s="123"/>
      <c r="I1965" s="242" t="s">
        <v>4</v>
      </c>
      <c r="J1965" s="243"/>
      <c r="K1965" s="244" t="s">
        <v>5</v>
      </c>
      <c r="L1965" s="245"/>
      <c r="M1965" s="123"/>
      <c r="N1965" s="242" t="s">
        <v>6</v>
      </c>
      <c r="O1965" s="243"/>
      <c r="P1965" s="244" t="s">
        <v>7</v>
      </c>
      <c r="Q1965" s="245"/>
      <c r="R1965" s="123"/>
      <c r="S1965" s="242" t="s">
        <v>34</v>
      </c>
      <c r="T1965" s="243"/>
      <c r="U1965" s="244" t="s">
        <v>35</v>
      </c>
      <c r="V1965" s="245"/>
      <c r="W1965" s="123"/>
      <c r="X1965" s="242" t="s">
        <v>47</v>
      </c>
      <c r="Y1965" s="243"/>
      <c r="Z1965" s="244" t="s">
        <v>48</v>
      </c>
      <c r="AA1965" s="245"/>
      <c r="AB1965" s="127"/>
      <c r="AC1965" s="242" t="s">
        <v>63</v>
      </c>
      <c r="AD1965" s="243"/>
      <c r="AE1965" s="244" t="s">
        <v>8</v>
      </c>
      <c r="AF1965" s="245"/>
      <c r="AG1965" s="123"/>
      <c r="AH1965" s="242" t="s">
        <v>78</v>
      </c>
      <c r="AI1965" s="243"/>
      <c r="AJ1965" s="244" t="s">
        <v>79</v>
      </c>
      <c r="AK1965" s="245"/>
      <c r="AL1965" s="127"/>
      <c r="AM1965" s="242" t="s">
        <v>67</v>
      </c>
      <c r="AN1965" s="243"/>
      <c r="AO1965" s="244" t="s">
        <v>66</v>
      </c>
      <c r="AP1965" s="245"/>
      <c r="AQ1965" s="123"/>
      <c r="AR1965" s="242" t="s">
        <v>83</v>
      </c>
      <c r="AS1965" s="243"/>
      <c r="AT1965" s="244" t="s">
        <v>82</v>
      </c>
      <c r="AU1965" s="245"/>
      <c r="AV1965" s="127"/>
      <c r="AW1965" s="242" t="s">
        <v>71</v>
      </c>
      <c r="AX1965" s="243"/>
      <c r="AY1965" s="244" t="s">
        <v>70</v>
      </c>
      <c r="AZ1965" s="245"/>
      <c r="BA1965" s="123"/>
      <c r="BB1965" s="124" t="s">
        <v>87</v>
      </c>
      <c r="BC1965" s="125"/>
      <c r="BD1965" s="122" t="s">
        <v>86</v>
      </c>
      <c r="BE1965" s="126"/>
      <c r="BF1965" s="127"/>
      <c r="BG1965" s="242" t="s">
        <v>74</v>
      </c>
      <c r="BH1965" s="243"/>
      <c r="BI1965" s="244" t="s">
        <v>75</v>
      </c>
      <c r="BJ1965" s="245"/>
      <c r="BK1965" s="123"/>
      <c r="BL1965" s="242" t="s">
        <v>91</v>
      </c>
      <c r="BM1965" s="243"/>
      <c r="BN1965" s="244" t="s">
        <v>90</v>
      </c>
      <c r="BO1965" s="245"/>
      <c r="BP1965" s="123"/>
      <c r="BQ1965" s="35" t="s">
        <v>166</v>
      </c>
      <c r="BS1965" s="66" t="s">
        <v>121</v>
      </c>
      <c r="BT1965" s="65"/>
      <c r="BU1965" s="28"/>
      <c r="BV1965" s="28"/>
      <c r="BW1965" s="28"/>
      <c r="BX1965" s="28"/>
    </row>
    <row r="1966" spans="2:76" ht="18.649999999999999" customHeight="1" thickTop="1" thickBot="1">
      <c r="D1966" s="15">
        <v>0</v>
      </c>
      <c r="E1966" s="145">
        <f t="shared" ref="E1966" si="19698">(1/$E$8)*SIN($B1963*$F$8)</f>
        <v>0.32133849483211085</v>
      </c>
      <c r="F1966" s="15">
        <f t="shared" ref="F1966" si="19699">COS($F$8*$B1963)</f>
        <v>-0.26584609391770497</v>
      </c>
      <c r="G1966" s="37">
        <v>0</v>
      </c>
      <c r="I1966" s="21">
        <v>0</v>
      </c>
      <c r="J1966" s="24">
        <f t="shared" ref="J1966" si="19700">(TAN($K$8*$B1963))/$J$8</f>
        <v>3.9791747668882032</v>
      </c>
      <c r="K1966" s="22">
        <v>1</v>
      </c>
      <c r="L1966" s="23">
        <v>0</v>
      </c>
      <c r="N1966" s="21">
        <f t="shared" ref="N1966" si="19701">D1966*I1963+F1966*I1966-E1966*J1963-G1966*J1966</f>
        <v>0</v>
      </c>
      <c r="O1966" s="24">
        <f t="shared" ref="O1966" si="19702">(D1966*J1963+E1966*I1963+F1966*J1966+G1966*I1966)</f>
        <v>-0.73650957396101224</v>
      </c>
      <c r="P1966" s="22">
        <f t="shared" ref="P1966" si="19703">D1966*K1963+F1966*K1966-E1966*L1963-G1966*L1966</f>
        <v>-0.26584609391770497</v>
      </c>
      <c r="Q1966" s="23">
        <f t="shared" ref="Q1966" si="19704">(D1966*L1963+E1966*K1963+F1966*L1966+G1966*K1966)</f>
        <v>0</v>
      </c>
      <c r="S1966" s="15">
        <v>0</v>
      </c>
      <c r="T1966" s="145">
        <f t="shared" ref="T1966" si="19705">(1/$T$8)*SIN($B1963*$U$8)</f>
        <v>-2.3068300044019056E-2</v>
      </c>
      <c r="U1966" s="15">
        <f t="shared" ref="U1966" si="19706">COS($U$8*$B1963)</f>
        <v>-0.99760246681617226</v>
      </c>
      <c r="V1966" s="37">
        <v>0</v>
      </c>
      <c r="X1966" s="21">
        <f t="shared" ref="X1966" si="19707">N1966*S1963+P1966*S1966-O1966*T1963-Q1966*T1966</f>
        <v>0</v>
      </c>
      <c r="Y1966" s="24">
        <f t="shared" ref="Y1966" si="19708">(N1966*T1963+O1966*S1963+P1966*T1966+Q1966*S1966)</f>
        <v>0.74087638527725808</v>
      </c>
      <c r="Z1966" s="22">
        <f t="shared" ref="Z1966" si="19709">N1966*U1963+P1966*U1966-O1966*V1963-Q1966*V1966</f>
        <v>0.11229850454891879</v>
      </c>
      <c r="AA1966" s="23">
        <f t="shared" ref="AA1966" si="19710">(N1966*V1963+O1966*U1963+P1966*V1966+Q1966*U1966)</f>
        <v>0</v>
      </c>
      <c r="AB1966" s="8"/>
      <c r="AC1966" s="21">
        <v>0</v>
      </c>
      <c r="AD1966" s="24">
        <f t="shared" ref="AD1966" si="19711">(TAN($AE$8*$B1963))/$AD$8</f>
        <v>71.152273819169253</v>
      </c>
      <c r="AE1966" s="22">
        <v>1</v>
      </c>
      <c r="AF1966" s="23">
        <v>0</v>
      </c>
      <c r="AH1966" s="21">
        <f t="shared" ref="AH1966" si="19712">X1966*AC1963+Z1966*AC1966-Y1966*AD1963-AA1966*AD1966</f>
        <v>0</v>
      </c>
      <c r="AI1966" s="24">
        <f t="shared" ref="AI1966" si="19713">(X1966*AD1963+Y1966*AC1963+Z1966*AD1966+AA1966*AC1966)</f>
        <v>8.7311703304251509</v>
      </c>
      <c r="AJ1966" s="22">
        <f t="shared" ref="AJ1966" si="19714">X1966*AE1963+Z1966*AE1966-Y1966*AF1963-AA1966*AF1966</f>
        <v>0.11229850454891879</v>
      </c>
      <c r="AK1966" s="23">
        <f t="shared" ref="AK1966" si="19715">(X1966*AF1963+Y1966*AE1963+Z1966*AF1966+AA1966*AE1966)</f>
        <v>0</v>
      </c>
      <c r="AL1966" s="8"/>
      <c r="AM1966" s="15">
        <v>0</v>
      </c>
      <c r="AN1966" s="85">
        <f t="shared" ref="AN1966" si="19716">(1/$AN$8)*SIN($B1963*$AO$8)</f>
        <v>-2.3068300044019056E-2</v>
      </c>
      <c r="AO1966" s="25">
        <f t="shared" ref="AO1966" si="19717">COS($AO$8*$B1963)</f>
        <v>-0.99760246681617226</v>
      </c>
      <c r="AP1966" s="37">
        <v>0</v>
      </c>
      <c r="AR1966" s="21">
        <f t="shared" ref="AR1966" si="19718">AH1966*AM1963+AJ1966*AM1966-AI1966*AN1963-AK1966*AN1966</f>
        <v>0</v>
      </c>
      <c r="AS1966" s="24">
        <f t="shared" ref="AS1966" si="19719">(AH1966*AN1963+AI1966*AM1963+AJ1966*AN1966+AK1966*AM1966)</f>
        <v>-8.712827595421734</v>
      </c>
      <c r="AT1966" s="22">
        <f t="shared" ref="AT1966" si="19720">AH1966*AO1963+AJ1966*AO1966-AI1966*AP1963-AK1966*AP1966</f>
        <v>1.700690047101391</v>
      </c>
      <c r="AU1966" s="23">
        <f t="shared" ref="AU1966" si="19721">(AH1966*AP1963+AI1966*AO1963+AJ1966*AP1966+AK1966*AO1966)</f>
        <v>0</v>
      </c>
      <c r="AV1966" s="8"/>
      <c r="AW1966" s="21">
        <v>0</v>
      </c>
      <c r="AX1966" s="24">
        <f t="shared" ref="AX1966" si="19722">(TAN($AY$8*$B1963))/$AX$8</f>
        <v>3.9791747668882032</v>
      </c>
      <c r="AY1966" s="22">
        <v>1</v>
      </c>
      <c r="AZ1966" s="23">
        <v>0</v>
      </c>
      <c r="BB1966" s="21">
        <f t="shared" ref="BB1966" si="19723">AR1966*AW1963+AT1966*AW1966-AS1966*AX1963-AU1966*AX1966</f>
        <v>0</v>
      </c>
      <c r="BC1966" s="24">
        <f t="shared" ref="BC1966" si="19724">(AR1966*AX1963+AS1966*AW1963+AT1966*AX1966+AU1966*AW1966)</f>
        <v>-1.945484673697969</v>
      </c>
      <c r="BD1966" s="22">
        <f t="shared" ref="BD1966" si="19725">AR1966*AY1963+AT1966*AY1966-AS1966*AZ1963-AU1966*AZ1966</f>
        <v>1.700690047101391</v>
      </c>
      <c r="BE1966" s="23">
        <f t="shared" ref="BE1966" si="19726">(AR1966*AZ1963+AS1966*AY1963+AT1966*AZ1966+AU1966*AY1966)</f>
        <v>0</v>
      </c>
      <c r="BF1966" s="8"/>
      <c r="BG1966" s="15">
        <v>0</v>
      </c>
      <c r="BH1966" s="85">
        <f t="shared" ref="BH1966" si="19727">(1/$BH$8)*SIN($B1963*$BI$8)</f>
        <v>0.3213332246820173</v>
      </c>
      <c r="BI1966" s="25">
        <f t="shared" ref="BI1966" si="19728">COS($BI$8*$B1963)</f>
        <v>-0.26590341938212397</v>
      </c>
      <c r="BJ1966" s="37">
        <v>0</v>
      </c>
      <c r="BL1966" s="21">
        <f t="shared" ref="BL1966" si="19729">BB1966*BG1963+BD1966*BG1966-BC1966*BH1963-BE1966*BH1966</f>
        <v>0</v>
      </c>
      <c r="BM1966" s="24">
        <f t="shared" ref="BM1966" si="19730">(BB1966*BH1963+BC1966*BG1963+BD1966*BH1966+BE1966*BG1966)</f>
        <v>1.0637992441115074</v>
      </c>
      <c r="BN1966" s="22">
        <f t="shared" ref="BN1966" si="19731">BB1966*BI1963+BD1966*BI1966-BC1966*BJ1963-BE1966*BJ1966</f>
        <v>5.1741204750858891</v>
      </c>
      <c r="BO1966" s="23">
        <f t="shared" ref="BO1966" si="19732">(BB1966*BJ1963+BC1966*BI1963+BD1966*BJ1966+BE1966*BI1966)</f>
        <v>0</v>
      </c>
      <c r="BQ1966" s="38">
        <f t="shared" ref="BQ1966" si="19733">(180/PI())*ATAN(-1*(($BL$8*BM1963+BO1963+$BL$8*BM1966+BO1966)/($BL$8*BL1963+BN1963+$BL$8*BL1966+BN1966)))</f>
        <v>65.927761210154486</v>
      </c>
      <c r="BS1966" s="67">
        <f t="shared" ref="BS1966" si="19734">20*LOG(((($BL$8*BL1963+BN1963-$BL$8*BL1966-BN1966)^2+($BL$8*BM1963+BO1963-$BL$8*BM1966-BO1966)^2)/(($BL$8*BL1963+BN1963+$BL$8*BL1966+BN1966)^2+($BL$8*BM1963+BO1963+$BL$8*BM1966+BO1966)^2))^0.5)</f>
        <v>-2.7070103589250959E-2</v>
      </c>
      <c r="BT1966" s="65"/>
      <c r="BU1966" s="28"/>
      <c r="BV1966" s="28"/>
      <c r="BW1966" s="28"/>
      <c r="BX1966" s="28"/>
    </row>
    <row r="1967" spans="2:76" ht="18.649999999999999" customHeight="1">
      <c r="BS1967" s="32"/>
    </row>
    <row r="1968" spans="2:76" ht="18.649999999999999" customHeight="1" thickBot="1">
      <c r="D1968" s="8"/>
      <c r="E1968" s="8" t="s">
        <v>93</v>
      </c>
      <c r="F1968" s="8"/>
      <c r="G1968" s="8"/>
      <c r="H1968" s="8"/>
      <c r="I1968" s="8"/>
      <c r="J1968" s="8" t="s">
        <v>94</v>
      </c>
      <c r="K1968" s="8"/>
      <c r="L1968" s="8"/>
      <c r="M1968" s="8"/>
      <c r="N1968" s="8"/>
      <c r="O1968" s="8" t="s">
        <v>95</v>
      </c>
      <c r="P1968" s="8"/>
      <c r="Q1968" s="8"/>
      <c r="R1968" s="8"/>
      <c r="S1968" s="8"/>
      <c r="T1968" s="8" t="s">
        <v>96</v>
      </c>
      <c r="U1968" s="8"/>
      <c r="V1968" s="8"/>
      <c r="W1968" s="8"/>
      <c r="X1968" s="8"/>
      <c r="Y1968" s="8" t="s">
        <v>97</v>
      </c>
      <c r="Z1968" s="8"/>
      <c r="AA1968" s="8"/>
      <c r="AB1968" s="8"/>
      <c r="AC1968" s="8"/>
      <c r="AD1968" s="8" t="s">
        <v>98</v>
      </c>
      <c r="AE1968" s="8"/>
      <c r="AF1968" s="8"/>
      <c r="AG1968" s="8"/>
      <c r="AH1968" s="8"/>
      <c r="AI1968" s="8" t="s">
        <v>99</v>
      </c>
      <c r="AJ1968" s="8"/>
      <c r="AK1968" s="8"/>
      <c r="AL1968" s="8"/>
      <c r="AM1968" s="8"/>
      <c r="AN1968" s="8" t="s">
        <v>96</v>
      </c>
      <c r="AO1968" s="8"/>
      <c r="AP1968" s="8"/>
      <c r="AQ1968" s="8"/>
      <c r="AR1968" s="8"/>
      <c r="AS1968" s="8" t="s">
        <v>100</v>
      </c>
      <c r="AT1968" s="8"/>
      <c r="AU1968" s="8"/>
      <c r="AV1968" s="8"/>
      <c r="AW1968" s="8"/>
      <c r="AX1968" s="8" t="s">
        <v>94</v>
      </c>
      <c r="AY1968" s="8"/>
      <c r="AZ1968" s="8"/>
      <c r="BA1968" s="8"/>
      <c r="BB1968" s="8"/>
      <c r="BC1968" s="8" t="s">
        <v>101</v>
      </c>
      <c r="BD1968" s="8"/>
      <c r="BE1968" s="8"/>
      <c r="BF1968" s="8"/>
      <c r="BG1968" s="8"/>
      <c r="BH1968" s="8" t="s">
        <v>96</v>
      </c>
      <c r="BI1968" s="8"/>
      <c r="BJ1968" s="8"/>
      <c r="BK1968" s="8"/>
      <c r="BL1968" s="8"/>
      <c r="BM1968" s="8" t="s">
        <v>102</v>
      </c>
      <c r="BN1968" s="8"/>
      <c r="BO1968" s="8"/>
      <c r="BP1968" s="8"/>
    </row>
    <row r="1969" spans="2:76" ht="18.649999999999999" customHeight="1" thickBot="1">
      <c r="B1969" s="16"/>
      <c r="D1969" s="250" t="s">
        <v>22</v>
      </c>
      <c r="E1969" s="251"/>
      <c r="F1969" s="252" t="s">
        <v>23</v>
      </c>
      <c r="G1969" s="253"/>
      <c r="H1969" s="123"/>
      <c r="I1969" s="242" t="s">
        <v>1</v>
      </c>
      <c r="J1969" s="243"/>
      <c r="K1969" s="244" t="s">
        <v>2</v>
      </c>
      <c r="L1969" s="245"/>
      <c r="M1969" s="123"/>
      <c r="N1969" s="242" t="s">
        <v>43</v>
      </c>
      <c r="O1969" s="243"/>
      <c r="P1969" s="244" t="s">
        <v>44</v>
      </c>
      <c r="Q1969" s="245"/>
      <c r="R1969" s="123"/>
      <c r="S1969" s="242" t="s">
        <v>32</v>
      </c>
      <c r="T1969" s="243"/>
      <c r="U1969" s="244" t="s">
        <v>33</v>
      </c>
      <c r="V1969" s="245"/>
      <c r="W1969" s="123"/>
      <c r="X1969" s="242" t="s">
        <v>45</v>
      </c>
      <c r="Y1969" s="243"/>
      <c r="Z1969" s="244" t="s">
        <v>46</v>
      </c>
      <c r="AA1969" s="245"/>
      <c r="AB1969" s="127"/>
      <c r="AC1969" s="242" t="s">
        <v>62</v>
      </c>
      <c r="AD1969" s="243"/>
      <c r="AE1969" s="244" t="s">
        <v>3</v>
      </c>
      <c r="AF1969" s="245"/>
      <c r="AG1969" s="123"/>
      <c r="AH1969" s="242" t="s">
        <v>76</v>
      </c>
      <c r="AI1969" s="243"/>
      <c r="AJ1969" s="244" t="s">
        <v>77</v>
      </c>
      <c r="AK1969" s="245"/>
      <c r="AL1969" s="127"/>
      <c r="AM1969" s="242" t="s">
        <v>64</v>
      </c>
      <c r="AN1969" s="243"/>
      <c r="AO1969" s="244" t="s">
        <v>65</v>
      </c>
      <c r="AP1969" s="245"/>
      <c r="AQ1969" s="123"/>
      <c r="AR1969" s="242" t="s">
        <v>80</v>
      </c>
      <c r="AS1969" s="243"/>
      <c r="AT1969" s="244" t="s">
        <v>81</v>
      </c>
      <c r="AU1969" s="245"/>
      <c r="AV1969" s="127"/>
      <c r="AW1969" s="242" t="s">
        <v>68</v>
      </c>
      <c r="AX1969" s="243"/>
      <c r="AY1969" s="244" t="s">
        <v>69</v>
      </c>
      <c r="AZ1969" s="245"/>
      <c r="BA1969" s="123"/>
      <c r="BB1969" s="246" t="s">
        <v>84</v>
      </c>
      <c r="BC1969" s="247"/>
      <c r="BD1969" s="248" t="s">
        <v>85</v>
      </c>
      <c r="BE1969" s="249"/>
      <c r="BF1969" s="127"/>
      <c r="BG1969" s="242" t="s">
        <v>72</v>
      </c>
      <c r="BH1969" s="243"/>
      <c r="BI1969" s="244" t="s">
        <v>73</v>
      </c>
      <c r="BJ1969" s="245"/>
      <c r="BK1969" s="123"/>
      <c r="BL1969" s="242" t="s">
        <v>88</v>
      </c>
      <c r="BM1969" s="243"/>
      <c r="BN1969" s="244" t="s">
        <v>89</v>
      </c>
      <c r="BO1969" s="245"/>
      <c r="BP1969" s="123"/>
      <c r="BQ1969" s="19" t="s">
        <v>165</v>
      </c>
      <c r="BS1969" s="63" t="s">
        <v>120</v>
      </c>
      <c r="BT1969" s="4"/>
      <c r="BU1969" s="28"/>
      <c r="BV1969" s="28"/>
      <c r="BW1969" s="28"/>
      <c r="BX1969" s="28"/>
    </row>
    <row r="1970" spans="2:76" ht="18.649999999999999" customHeight="1" thickTop="1" thickBot="1">
      <c r="B1970" s="39">
        <v>5.56</v>
      </c>
      <c r="D1970" s="25">
        <f t="shared" ref="D1970" si="19735">COS($F$8*$B1970)</f>
        <v>-0.27224332587194833</v>
      </c>
      <c r="E1970" s="26">
        <v>0</v>
      </c>
      <c r="F1970" s="10">
        <v>0</v>
      </c>
      <c r="G1970" s="85">
        <f t="shared" ref="G1970" si="19736">$E$8*SIN($B1970*$F$8)</f>
        <v>2.8866853212055554</v>
      </c>
      <c r="I1970" s="21">
        <v>1</v>
      </c>
      <c r="J1970" s="24">
        <v>0</v>
      </c>
      <c r="K1970" s="22">
        <v>0</v>
      </c>
      <c r="L1970" s="23">
        <v>0</v>
      </c>
      <c r="N1970" s="21">
        <f t="shared" ref="N1970" si="19737">D1970*I1970+F1970*I1973-E1970*J1970-G1970*J1973</f>
        <v>-12.354602705543181</v>
      </c>
      <c r="O1970" s="24">
        <f t="shared" ref="O1970" si="19738">(D1970*J1970+E1970*I1970+F1970*J1973+G1970*I1973)</f>
        <v>0</v>
      </c>
      <c r="P1970" s="22">
        <f t="shared" ref="P1970" si="19739">D1970*K1970+F1970*K1973-E1970*L1970-G1970*L1973</f>
        <v>0</v>
      </c>
      <c r="Q1970" s="23">
        <f t="shared" ref="Q1970" si="19740">(D1970*L1970+E1970*K1970+F1970*L1973+G1970*K1973)</f>
        <v>2.8866853212055554</v>
      </c>
      <c r="S1970" s="25">
        <f t="shared" ref="S1970" si="19741">COS($U$8*$B1970)</f>
        <v>-0.99673327440262705</v>
      </c>
      <c r="T1970" s="26">
        <v>0</v>
      </c>
      <c r="U1970" s="10">
        <v>0</v>
      </c>
      <c r="V1970" s="85">
        <f t="shared" ref="V1970" si="19742">$T$8*SIN($B1970*$U$8)</f>
        <v>-0.24229118285145346</v>
      </c>
      <c r="X1970" s="21">
        <f t="shared" ref="X1970" si="19743">N1970*S1970+P1970*S1973-O1970*T1970-Q1970*T1973</f>
        <v>12.3919567643057</v>
      </c>
      <c r="Y1970" s="24">
        <f t="shared" ref="Y1970" si="19744">(N1970*T1970+O1970*S1970+P1970*T1973+Q1970*S1973)</f>
        <v>0</v>
      </c>
      <c r="Z1970" s="22">
        <f t="shared" ref="Z1970" si="19745">N1970*U1970+P1970*U1973-O1970*V1970-Q1970*V1973</f>
        <v>0</v>
      </c>
      <c r="AA1970" s="23">
        <f t="shared" ref="AA1970" si="19746">(N1970*V1970+O1970*U1970+P1970*V1973+Q1970*U1973)</f>
        <v>0.11615599081061223</v>
      </c>
      <c r="AB1970" s="8"/>
      <c r="AC1970" s="21">
        <v>1</v>
      </c>
      <c r="AD1970" s="24">
        <v>0</v>
      </c>
      <c r="AE1970" s="22">
        <v>0</v>
      </c>
      <c r="AF1970" s="23">
        <v>0</v>
      </c>
      <c r="AH1970" s="21">
        <f t="shared" ref="AH1970" si="19747">X1970*AC1970+Z1970*AC1973-Y1970*AD1970-AA1970*AD1973</f>
        <v>-40.534916774196446</v>
      </c>
      <c r="AI1970" s="24">
        <f t="shared" ref="AI1970" si="19748">(X1970*AD1970+Y1970*AC1970+Z1970*AD1973+AA1970*AC1973)</f>
        <v>0</v>
      </c>
      <c r="AJ1970" s="22">
        <f t="shared" ref="AJ1970" si="19749">X1970*AE1970+Z1970*AE1973-Y1970*AF1970-AA1970*AF1973</f>
        <v>0</v>
      </c>
      <c r="AK1970" s="23">
        <f t="shared" ref="AK1970" si="19750">(X1970*AF1970+Y1970*AE1970+Z1970*AF1973+AA1970*AE1973)</f>
        <v>0.11615599081061223</v>
      </c>
      <c r="AL1970" s="8"/>
      <c r="AM1970" s="25">
        <f t="shared" ref="AM1970" si="19751">COS($AO$8*$B1970)</f>
        <v>-0.99673327440262705</v>
      </c>
      <c r="AN1970" s="26">
        <v>0</v>
      </c>
      <c r="AO1970" s="10">
        <v>0</v>
      </c>
      <c r="AP1970" s="85">
        <f t="shared" ref="AP1970" si="19752">$AN$8*SIN($B1970*$AO$8)</f>
        <v>-0.24229118285145346</v>
      </c>
      <c r="AR1970" s="21">
        <f t="shared" ref="AR1970" si="19753">AH1970*AM1970+AJ1970*AM1973-AI1970*AN1970-AK1970*AN1973</f>
        <v>40.405627387583777</v>
      </c>
      <c r="AS1970" s="24">
        <f t="shared" ref="AS1970" si="19754">(AH1970*AN1970+AI1970*AM1970+AJ1970*AN1973+AK1970*AM1973)</f>
        <v>0</v>
      </c>
      <c r="AT1970" s="22">
        <f t="shared" ref="AT1970" si="19755">AH1970*AO1970+AJ1970*AO1973-AI1970*AP1970-AK1970*AP1973</f>
        <v>0</v>
      </c>
      <c r="AU1970" s="23">
        <f t="shared" ref="AU1970" si="19756">(AH1970*AP1970+AI1970*AO1970+AJ1970*AP1973+AK1970*AO1973)</f>
        <v>9.7054763909431365</v>
      </c>
      <c r="AV1970" s="8"/>
      <c r="AW1970" s="21">
        <v>1</v>
      </c>
      <c r="AX1970" s="24">
        <v>0</v>
      </c>
      <c r="AY1970" s="22">
        <v>0</v>
      </c>
      <c r="AZ1970" s="23">
        <v>0</v>
      </c>
      <c r="BB1970" s="21">
        <f t="shared" ref="BB1970" si="19757">AR1970*AW1970+AT1970*AW1973-AS1970*AX1970-AU1970*AX1973</f>
        <v>-0.21710791538182406</v>
      </c>
      <c r="BC1970" s="24">
        <f t="shared" ref="BC1970" si="19758">(AR1970*AX1970+AS1970*AW1970+AT1970*AX1973+AU1970*AW1973)</f>
        <v>0</v>
      </c>
      <c r="BD1970" s="22">
        <f t="shared" ref="BD1970" si="19759">AR1970*AY1970+AT1970*AY1973-AS1970*AZ1970-AU1970*AZ1973</f>
        <v>0</v>
      </c>
      <c r="BE1970" s="23">
        <f t="shared" ref="BE1970" si="19760">(AR1970*AZ1970+AS1970*AY1970+AT1970*AZ1973+AU1970*AY1973)</f>
        <v>9.7054763909431365</v>
      </c>
      <c r="BF1970" s="8"/>
      <c r="BG1970" s="25">
        <f t="shared" ref="BG1970" si="19761">COS($BI$8*$B1970)</f>
        <v>-0.2723007516227936</v>
      </c>
      <c r="BH1970" s="26">
        <v>0</v>
      </c>
      <c r="BI1970" s="10">
        <v>0</v>
      </c>
      <c r="BJ1970" s="85">
        <f t="shared" ref="BJ1970" si="19762">$BH$8*SIN($B1970*$BI$8)</f>
        <v>2.8866365732441892</v>
      </c>
      <c r="BL1970" s="21">
        <f t="shared" ref="BL1970" si="19763">BB1970*BG1970+BD1970*BG1973-BC1970*BH1970-BE1970*BH1973</f>
        <v>-3.0537905859976573</v>
      </c>
      <c r="BM1970" s="24">
        <f t="shared" ref="BM1970" si="19764">(BB1970*BH1970+BC1970*BG1970+BD1970*BH1973+BE1970*BG1973)</f>
        <v>0</v>
      </c>
      <c r="BN1970" s="22">
        <f t="shared" ref="BN1970" si="19765">BB1970*BI1970+BD1970*BI1973-BC1970*BJ1970-BE1970*BJ1973</f>
        <v>0</v>
      </c>
      <c r="BO1970" s="23">
        <f t="shared" ref="BO1970" si="19766">(BB1970*BJ1970+BC1970*BI1970+BD1970*BJ1973+BE1970*BI1973)</f>
        <v>-3.2695201649930725</v>
      </c>
      <c r="BQ1970" s="27">
        <f t="shared" ref="BQ1970" si="19767">20*LOG((2*$BL$8)/(($BL$8*BL1970+BN1970+$BL$8*BL1973+BN1973)^2+($BL$8*BM1970+BO1970+$BL$8*BM1973+BO1973)^2)^0.5)</f>
        <v>-9.7578845079211245</v>
      </c>
      <c r="BS1970" s="64">
        <f t="shared" ref="BS1970" si="19768">((BL1970^2+BM1970^2)/(BL1973^2+BM1973^2))^0.5</f>
        <v>1.1990100145324356</v>
      </c>
      <c r="BT1970" s="4"/>
      <c r="BU1970" s="28"/>
      <c r="BV1970" s="28"/>
      <c r="BW1970" s="28"/>
      <c r="BX1970" s="28"/>
    </row>
    <row r="1971" spans="2:76" ht="18.649999999999999" customHeight="1" thickBot="1">
      <c r="D1971" s="25"/>
      <c r="E1971" s="10"/>
      <c r="F1971" s="10"/>
      <c r="G1971" s="31"/>
      <c r="I1971" s="29"/>
      <c r="L1971" s="30"/>
      <c r="N1971" s="29"/>
      <c r="Q1971" s="30"/>
      <c r="S1971" s="29"/>
      <c r="V1971" s="30"/>
      <c r="X1971" s="29"/>
      <c r="AA1971" s="30"/>
      <c r="AC1971" s="29"/>
      <c r="AF1971" s="30"/>
      <c r="AH1971" s="29"/>
      <c r="AK1971" s="30"/>
      <c r="AM1971" s="29"/>
      <c r="AP1971" s="30"/>
      <c r="AR1971" s="29"/>
      <c r="AU1971" s="30"/>
      <c r="AW1971" s="29"/>
      <c r="AZ1971" s="30"/>
      <c r="BB1971" s="29"/>
      <c r="BE1971" s="30"/>
      <c r="BG1971" s="29"/>
      <c r="BJ1971" s="30"/>
      <c r="BL1971" s="29"/>
      <c r="BO1971" s="30"/>
      <c r="BS1971" s="65"/>
      <c r="BT1971" s="65"/>
      <c r="BU1971" s="28"/>
      <c r="BV1971" s="28"/>
      <c r="BW1971" s="28"/>
      <c r="BX1971" s="28"/>
    </row>
    <row r="1972" spans="2:76" ht="18.649999999999999" customHeight="1" thickBot="1">
      <c r="D1972" s="254" t="s">
        <v>24</v>
      </c>
      <c r="E1972" s="255"/>
      <c r="F1972" s="256" t="s">
        <v>25</v>
      </c>
      <c r="G1972" s="257"/>
      <c r="H1972" s="123"/>
      <c r="I1972" s="242" t="s">
        <v>4</v>
      </c>
      <c r="J1972" s="243"/>
      <c r="K1972" s="244" t="s">
        <v>5</v>
      </c>
      <c r="L1972" s="245"/>
      <c r="M1972" s="123"/>
      <c r="N1972" s="242" t="s">
        <v>6</v>
      </c>
      <c r="O1972" s="243"/>
      <c r="P1972" s="244" t="s">
        <v>7</v>
      </c>
      <c r="Q1972" s="245"/>
      <c r="R1972" s="123"/>
      <c r="S1972" s="242" t="s">
        <v>34</v>
      </c>
      <c r="T1972" s="243"/>
      <c r="U1972" s="244" t="s">
        <v>35</v>
      </c>
      <c r="V1972" s="245"/>
      <c r="W1972" s="123"/>
      <c r="X1972" s="242" t="s">
        <v>47</v>
      </c>
      <c r="Y1972" s="243"/>
      <c r="Z1972" s="244" t="s">
        <v>48</v>
      </c>
      <c r="AA1972" s="245"/>
      <c r="AB1972" s="127"/>
      <c r="AC1972" s="242" t="s">
        <v>63</v>
      </c>
      <c r="AD1972" s="243"/>
      <c r="AE1972" s="244" t="s">
        <v>8</v>
      </c>
      <c r="AF1972" s="245"/>
      <c r="AG1972" s="123"/>
      <c r="AH1972" s="242" t="s">
        <v>78</v>
      </c>
      <c r="AI1972" s="243"/>
      <c r="AJ1972" s="244" t="s">
        <v>79</v>
      </c>
      <c r="AK1972" s="245"/>
      <c r="AL1972" s="127"/>
      <c r="AM1972" s="242" t="s">
        <v>67</v>
      </c>
      <c r="AN1972" s="243"/>
      <c r="AO1972" s="244" t="s">
        <v>66</v>
      </c>
      <c r="AP1972" s="245"/>
      <c r="AQ1972" s="123"/>
      <c r="AR1972" s="242" t="s">
        <v>83</v>
      </c>
      <c r="AS1972" s="243"/>
      <c r="AT1972" s="244" t="s">
        <v>82</v>
      </c>
      <c r="AU1972" s="245"/>
      <c r="AV1972" s="127"/>
      <c r="AW1972" s="242" t="s">
        <v>71</v>
      </c>
      <c r="AX1972" s="243"/>
      <c r="AY1972" s="244" t="s">
        <v>70</v>
      </c>
      <c r="AZ1972" s="245"/>
      <c r="BA1972" s="123"/>
      <c r="BB1972" s="124" t="s">
        <v>87</v>
      </c>
      <c r="BC1972" s="125"/>
      <c r="BD1972" s="122" t="s">
        <v>86</v>
      </c>
      <c r="BE1972" s="126"/>
      <c r="BF1972" s="127"/>
      <c r="BG1972" s="242" t="s">
        <v>74</v>
      </c>
      <c r="BH1972" s="243"/>
      <c r="BI1972" s="244" t="s">
        <v>75</v>
      </c>
      <c r="BJ1972" s="245"/>
      <c r="BK1972" s="123"/>
      <c r="BL1972" s="242" t="s">
        <v>91</v>
      </c>
      <c r="BM1972" s="243"/>
      <c r="BN1972" s="244" t="s">
        <v>90</v>
      </c>
      <c r="BO1972" s="245"/>
      <c r="BP1972" s="123"/>
      <c r="BQ1972" s="35" t="s">
        <v>166</v>
      </c>
      <c r="BS1972" s="66" t="s">
        <v>121</v>
      </c>
      <c r="BT1972" s="65"/>
      <c r="BU1972" s="28"/>
      <c r="BV1972" s="28"/>
      <c r="BW1972" s="28"/>
      <c r="BX1972" s="28"/>
    </row>
    <row r="1973" spans="2:76" ht="18.649999999999999" customHeight="1" thickTop="1" thickBot="1">
      <c r="D1973" s="15">
        <v>0</v>
      </c>
      <c r="E1973" s="145">
        <f t="shared" ref="E1973" si="19769">(1/$E$8)*SIN($B1970*$F$8)</f>
        <v>0.32074281346728395</v>
      </c>
      <c r="F1973" s="15">
        <f t="shared" ref="F1973" si="19770">COS($F$8*$B1970)</f>
        <v>-0.27224332587194833</v>
      </c>
      <c r="G1973" s="37">
        <v>0</v>
      </c>
      <c r="I1973" s="21">
        <v>0</v>
      </c>
      <c r="J1973" s="24">
        <f t="shared" ref="J1973" si="19771">(TAN($K$8*$B1970))/$J$8</f>
        <v>4.1855477945290289</v>
      </c>
      <c r="K1973" s="22">
        <v>1</v>
      </c>
      <c r="L1973" s="23">
        <v>0</v>
      </c>
      <c r="N1973" s="21">
        <f t="shared" ref="N1973" si="19772">D1973*I1970+F1973*I1973-E1973*J1970-G1973*J1973</f>
        <v>0</v>
      </c>
      <c r="O1973" s="24">
        <f t="shared" ref="O1973" si="19773">(D1973*J1970+E1973*I1970+F1973*J1973+G1973*I1973)</f>
        <v>-0.81874463871129699</v>
      </c>
      <c r="P1973" s="22">
        <f t="shared" ref="P1973" si="19774">D1973*K1970+F1973*K1973-E1973*L1970-G1973*L1973</f>
        <v>-0.27224332587194833</v>
      </c>
      <c r="Q1973" s="23">
        <f t="shared" ref="Q1973" si="19775">(D1973*L1970+E1973*K1970+F1973*L1973+G1973*K1973)</f>
        <v>0</v>
      </c>
      <c r="S1973" s="15">
        <v>0</v>
      </c>
      <c r="T1973" s="145">
        <f t="shared" ref="T1973" si="19776">(1/$T$8)*SIN($B1970*$U$8)</f>
        <v>-2.6921242539050386E-2</v>
      </c>
      <c r="U1973" s="15">
        <f t="shared" ref="U1973" si="19777">COS($U$8*$B1970)</f>
        <v>-0.99673327440262705</v>
      </c>
      <c r="V1973" s="37">
        <v>0</v>
      </c>
      <c r="X1973" s="21">
        <f t="shared" ref="X1973" si="19778">N1973*S1970+P1973*S1973-O1973*T1970-Q1973*T1973</f>
        <v>0</v>
      </c>
      <c r="Y1973" s="24">
        <f t="shared" ref="Y1973" si="19779">(N1973*T1970+O1973*S1970+P1973*T1973+Q1973*S1973)</f>
        <v>0.82339915324774338</v>
      </c>
      <c r="Z1973" s="22">
        <f t="shared" ref="Z1973" si="19780">N1973*U1970+P1973*U1973-O1973*V1970-Q1973*V1973</f>
        <v>7.2979374663962426E-2</v>
      </c>
      <c r="AA1973" s="23">
        <f t="shared" ref="AA1973" si="19781">(N1973*V1970+O1973*U1970+P1973*V1973+Q1973*U1973)</f>
        <v>0</v>
      </c>
      <c r="AB1973" s="8"/>
      <c r="AC1973" s="21">
        <v>0</v>
      </c>
      <c r="AD1973" s="24">
        <f t="shared" ref="AD1973" si="19782">(TAN($AE$8*$B1970))/$AD$8</f>
        <v>455.65341201210475</v>
      </c>
      <c r="AE1973" s="22">
        <v>1</v>
      </c>
      <c r="AF1973" s="23">
        <v>0</v>
      </c>
      <c r="AH1973" s="21">
        <f t="shared" ref="AH1973" si="19783">X1973*AC1970+Z1973*AC1973-Y1973*AD1970-AA1973*AD1973</f>
        <v>0</v>
      </c>
      <c r="AI1973" s="24">
        <f t="shared" ref="AI1973" si="19784">(X1973*AD1970+Y1973*AC1970+Z1973*AD1973+AA1973*AC1973)</f>
        <v>34.076700225391974</v>
      </c>
      <c r="AJ1973" s="22">
        <f t="shared" ref="AJ1973" si="19785">X1973*AE1970+Z1973*AE1973-Y1973*AF1970-AA1973*AF1973</f>
        <v>7.2979374663962426E-2</v>
      </c>
      <c r="AK1973" s="23">
        <f t="shared" ref="AK1973" si="19786">(X1973*AF1970+Y1973*AE1970+Z1973*AF1973+AA1973*AE1973)</f>
        <v>0</v>
      </c>
      <c r="AL1973" s="8"/>
      <c r="AM1973" s="15">
        <v>0</v>
      </c>
      <c r="AN1973" s="85">
        <f t="shared" ref="AN1973" si="19787">(1/$AN$8)*SIN($B1970*$AO$8)</f>
        <v>-2.6921242539050386E-2</v>
      </c>
      <c r="AO1973" s="25">
        <f t="shared" ref="AO1973" si="19788">COS($AO$8*$B1970)</f>
        <v>-0.99673327440262705</v>
      </c>
      <c r="AP1973" s="37">
        <v>0</v>
      </c>
      <c r="AR1973" s="21">
        <f t="shared" ref="AR1973" si="19789">AH1973*AM1970+AJ1973*AM1973-AI1973*AN1970-AK1973*AN1973</f>
        <v>0</v>
      </c>
      <c r="AS1973" s="24">
        <f t="shared" ref="AS1973" si="19790">(AH1973*AN1970+AI1973*AM1970+AJ1973*AN1973+AK1973*AM1973)</f>
        <v>-33.967345691937361</v>
      </c>
      <c r="AT1973" s="22">
        <f t="shared" ref="AT1973" si="19791">AH1973*AO1970+AJ1973*AO1973-AI1973*AP1970-AK1973*AP1973</f>
        <v>8.183743034211945</v>
      </c>
      <c r="AU1973" s="23">
        <f t="shared" ref="AU1973" si="19792">(AH1973*AP1970+AI1973*AO1970+AJ1973*AP1973+AK1973*AO1973)</f>
        <v>0</v>
      </c>
      <c r="AV1973" s="8"/>
      <c r="AW1973" s="21">
        <v>0</v>
      </c>
      <c r="AX1973" s="24">
        <f t="shared" ref="AX1973" si="19793">(TAN($AY$8*$B1970))/$AX$8</f>
        <v>4.1855477945290289</v>
      </c>
      <c r="AY1973" s="22">
        <v>1</v>
      </c>
      <c r="AZ1973" s="23">
        <v>0</v>
      </c>
      <c r="BB1973" s="21">
        <f t="shared" ref="BB1973" si="19794">AR1973*AW1970+AT1973*AW1973-AS1973*AX1970-AU1973*AX1973</f>
        <v>0</v>
      </c>
      <c r="BC1973" s="24">
        <f t="shared" ref="BC1973" si="19795">(AR1973*AX1970+AS1973*AW1970+AT1973*AX1973+AU1973*AW1973)</f>
        <v>0.28610191590075118</v>
      </c>
      <c r="BD1973" s="22">
        <f t="shared" ref="BD1973" si="19796">AR1973*AY1970+AT1973*AY1973-AS1973*AZ1970-AU1973*AZ1973</f>
        <v>8.183743034211945</v>
      </c>
      <c r="BE1973" s="23">
        <f t="shared" ref="BE1973" si="19797">(AR1973*AZ1970+AS1973*AY1970+AT1973*AZ1973+AU1973*AY1973)</f>
        <v>0</v>
      </c>
      <c r="BF1973" s="8"/>
      <c r="BG1973" s="15">
        <v>0</v>
      </c>
      <c r="BH1973" s="85">
        <f t="shared" ref="BH1973" si="19798">(1/$BH$8)*SIN($B1970*$BI$8)</f>
        <v>0.32073739702713211</v>
      </c>
      <c r="BI1973" s="25">
        <f t="shared" ref="BI1973" si="19799">COS($BI$8*$B1970)</f>
        <v>-0.2723007516227936</v>
      </c>
      <c r="BJ1973" s="37">
        <v>0</v>
      </c>
      <c r="BL1973" s="21">
        <f t="shared" ref="BL1973" si="19800">BB1973*BG1970+BD1973*BG1973-BC1973*BH1970-BE1973*BH1973</f>
        <v>0</v>
      </c>
      <c r="BM1973" s="24">
        <f t="shared" ref="BM1973" si="19801">(BB1973*BH1970+BC1973*BG1970+BD1973*BH1973+BE1973*BG1973)</f>
        <v>2.5469266719915677</v>
      </c>
      <c r="BN1973" s="22">
        <f t="shared" ref="BN1973" si="19802">BB1973*BI1970+BD1973*BI1973-BC1973*BJ1970-BE1973*BJ1973</f>
        <v>-3.0543116334180556</v>
      </c>
      <c r="BO1973" s="23">
        <f t="shared" ref="BO1973" si="19803">(BB1973*BJ1970+BC1973*BI1970+BD1973*BJ1973+BE1973*BI1973)</f>
        <v>0</v>
      </c>
      <c r="BQ1973" s="38">
        <f t="shared" ref="BQ1973" si="19804">(180/PI())*ATAN(-1*(($BL$8*BM1970+BO1970+$BL$8*BM1973+BO1973)/($BL$8*BL1970+BN1970+$BL$8*BL1973+BN1973)))</f>
        <v>-6.7467803116696805</v>
      </c>
      <c r="BS1973" s="67">
        <f t="shared" ref="BS1973" si="19805">20*LOG(((($BL$8*BL1970+BN1970-$BL$8*BL1973-BN1973)^2+($BL$8*BM1970+BO1970-$BL$8*BM1973-BO1973)^2)/(($BL$8*BL1970+BN1970+$BL$8*BL1973+BN1973)^2+($BL$8*BM1970+BO1970+$BL$8*BM1973+BO1973)^2))^0.5)</f>
        <v>-0.48532912746408091</v>
      </c>
      <c r="BT1973" s="65"/>
      <c r="BU1973" s="28"/>
      <c r="BV1973" s="28"/>
      <c r="BW1973" s="28"/>
      <c r="BX1973" s="28"/>
    </row>
    <row r="1974" spans="2:76" ht="18.649999999999999" customHeight="1">
      <c r="BS1974" s="32"/>
    </row>
    <row r="1975" spans="2:76" ht="18.649999999999999" customHeight="1" thickBot="1">
      <c r="D1975" s="8"/>
      <c r="E1975" s="8" t="s">
        <v>93</v>
      </c>
      <c r="F1975" s="8"/>
      <c r="G1975" s="8"/>
      <c r="H1975" s="8"/>
      <c r="I1975" s="8"/>
      <c r="J1975" s="8" t="s">
        <v>94</v>
      </c>
      <c r="K1975" s="8"/>
      <c r="L1975" s="8"/>
      <c r="M1975" s="8"/>
      <c r="N1975" s="8"/>
      <c r="O1975" s="8" t="s">
        <v>95</v>
      </c>
      <c r="P1975" s="8"/>
      <c r="Q1975" s="8"/>
      <c r="R1975" s="8"/>
      <c r="S1975" s="8"/>
      <c r="T1975" s="8" t="s">
        <v>96</v>
      </c>
      <c r="U1975" s="8"/>
      <c r="V1975" s="8"/>
      <c r="W1975" s="8"/>
      <c r="X1975" s="8"/>
      <c r="Y1975" s="8" t="s">
        <v>97</v>
      </c>
      <c r="Z1975" s="8"/>
      <c r="AA1975" s="8"/>
      <c r="AB1975" s="8"/>
      <c r="AC1975" s="8"/>
      <c r="AD1975" s="8" t="s">
        <v>98</v>
      </c>
      <c r="AE1975" s="8"/>
      <c r="AF1975" s="8"/>
      <c r="AG1975" s="8"/>
      <c r="AH1975" s="8"/>
      <c r="AI1975" s="8" t="s">
        <v>99</v>
      </c>
      <c r="AJ1975" s="8"/>
      <c r="AK1975" s="8"/>
      <c r="AL1975" s="8"/>
      <c r="AM1975" s="8"/>
      <c r="AN1975" s="8" t="s">
        <v>96</v>
      </c>
      <c r="AO1975" s="8"/>
      <c r="AP1975" s="8"/>
      <c r="AQ1975" s="8"/>
      <c r="AR1975" s="8"/>
      <c r="AS1975" s="8" t="s">
        <v>100</v>
      </c>
      <c r="AT1975" s="8"/>
      <c r="AU1975" s="8"/>
      <c r="AV1975" s="8"/>
      <c r="AW1975" s="8"/>
      <c r="AX1975" s="8" t="s">
        <v>94</v>
      </c>
      <c r="AY1975" s="8"/>
      <c r="AZ1975" s="8"/>
      <c r="BA1975" s="8"/>
      <c r="BB1975" s="8"/>
      <c r="BC1975" s="8" t="s">
        <v>101</v>
      </c>
      <c r="BD1975" s="8"/>
      <c r="BE1975" s="8"/>
      <c r="BF1975" s="8"/>
      <c r="BG1975" s="8"/>
      <c r="BH1975" s="8" t="s">
        <v>96</v>
      </c>
      <c r="BI1975" s="8"/>
      <c r="BJ1975" s="8"/>
      <c r="BK1975" s="8"/>
      <c r="BL1975" s="8"/>
      <c r="BM1975" s="8" t="s">
        <v>102</v>
      </c>
      <c r="BN1975" s="8"/>
      <c r="BO1975" s="8"/>
      <c r="BP1975" s="8"/>
    </row>
    <row r="1976" spans="2:76" ht="18.649999999999999" customHeight="1" thickBot="1">
      <c r="B1976" s="16"/>
      <c r="D1976" s="250" t="s">
        <v>22</v>
      </c>
      <c r="E1976" s="251"/>
      <c r="F1976" s="252" t="s">
        <v>23</v>
      </c>
      <c r="G1976" s="253"/>
      <c r="H1976" s="123"/>
      <c r="I1976" s="242" t="s">
        <v>1</v>
      </c>
      <c r="J1976" s="243"/>
      <c r="K1976" s="244" t="s">
        <v>2</v>
      </c>
      <c r="L1976" s="245"/>
      <c r="M1976" s="123"/>
      <c r="N1976" s="242" t="s">
        <v>43</v>
      </c>
      <c r="O1976" s="243"/>
      <c r="P1976" s="244" t="s">
        <v>44</v>
      </c>
      <c r="Q1976" s="245"/>
      <c r="R1976" s="123"/>
      <c r="S1976" s="242" t="s">
        <v>32</v>
      </c>
      <c r="T1976" s="243"/>
      <c r="U1976" s="244" t="s">
        <v>33</v>
      </c>
      <c r="V1976" s="245"/>
      <c r="W1976" s="123"/>
      <c r="X1976" s="242" t="s">
        <v>45</v>
      </c>
      <c r="Y1976" s="243"/>
      <c r="Z1976" s="244" t="s">
        <v>46</v>
      </c>
      <c r="AA1976" s="245"/>
      <c r="AB1976" s="127"/>
      <c r="AC1976" s="242" t="s">
        <v>62</v>
      </c>
      <c r="AD1976" s="243"/>
      <c r="AE1976" s="244" t="s">
        <v>3</v>
      </c>
      <c r="AF1976" s="245"/>
      <c r="AG1976" s="123"/>
      <c r="AH1976" s="242" t="s">
        <v>76</v>
      </c>
      <c r="AI1976" s="243"/>
      <c r="AJ1976" s="244" t="s">
        <v>77</v>
      </c>
      <c r="AK1976" s="245"/>
      <c r="AL1976" s="127"/>
      <c r="AM1976" s="242" t="s">
        <v>64</v>
      </c>
      <c r="AN1976" s="243"/>
      <c r="AO1976" s="244" t="s">
        <v>65</v>
      </c>
      <c r="AP1976" s="245"/>
      <c r="AQ1976" s="123"/>
      <c r="AR1976" s="242" t="s">
        <v>80</v>
      </c>
      <c r="AS1976" s="243"/>
      <c r="AT1976" s="244" t="s">
        <v>81</v>
      </c>
      <c r="AU1976" s="245"/>
      <c r="AV1976" s="127"/>
      <c r="AW1976" s="242" t="s">
        <v>68</v>
      </c>
      <c r="AX1976" s="243"/>
      <c r="AY1976" s="244" t="s">
        <v>69</v>
      </c>
      <c r="AZ1976" s="245"/>
      <c r="BA1976" s="123"/>
      <c r="BB1976" s="246" t="s">
        <v>84</v>
      </c>
      <c r="BC1976" s="247"/>
      <c r="BD1976" s="248" t="s">
        <v>85</v>
      </c>
      <c r="BE1976" s="249"/>
      <c r="BF1976" s="127"/>
      <c r="BG1976" s="242" t="s">
        <v>72</v>
      </c>
      <c r="BH1976" s="243"/>
      <c r="BI1976" s="244" t="s">
        <v>73</v>
      </c>
      <c r="BJ1976" s="245"/>
      <c r="BK1976" s="123"/>
      <c r="BL1976" s="242" t="s">
        <v>88</v>
      </c>
      <c r="BM1976" s="243"/>
      <c r="BN1976" s="244" t="s">
        <v>89</v>
      </c>
      <c r="BO1976" s="245"/>
      <c r="BP1976" s="123"/>
      <c r="BQ1976" s="19" t="s">
        <v>165</v>
      </c>
      <c r="BS1976" s="63" t="s">
        <v>120</v>
      </c>
      <c r="BT1976" s="4"/>
      <c r="BU1976" s="28"/>
      <c r="BV1976" s="28"/>
      <c r="BW1976" s="28"/>
      <c r="BX1976" s="28"/>
    </row>
    <row r="1977" spans="2:76" ht="18.649999999999999" customHeight="1" thickTop="1" thickBot="1">
      <c r="B1977" s="39">
        <v>5.58</v>
      </c>
      <c r="D1977" s="25">
        <f t="shared" ref="D1977" si="19806">COS($F$8*$B1977)</f>
        <v>-0.27862854696702638</v>
      </c>
      <c r="E1977" s="26">
        <v>0</v>
      </c>
      <c r="F1977" s="10">
        <v>0</v>
      </c>
      <c r="G1977" s="85">
        <f t="shared" ref="G1977" si="19807">$E$8*SIN($B1977*$F$8)</f>
        <v>2.8811968338409981</v>
      </c>
      <c r="I1977" s="21">
        <v>1</v>
      </c>
      <c r="J1977" s="24">
        <v>0</v>
      </c>
      <c r="K1977" s="22">
        <v>0</v>
      </c>
      <c r="L1977" s="23">
        <v>0</v>
      </c>
      <c r="N1977" s="21">
        <f t="shared" ref="N1977" si="19808">D1977*I1977+F1977*I1980-E1977*J1977-G1977*J1980</f>
        <v>-12.990221840577711</v>
      </c>
      <c r="O1977" s="24">
        <f t="shared" ref="O1977" si="19809">(D1977*J1977+E1977*I1977+F1977*J1980+G1977*I1980)</f>
        <v>0</v>
      </c>
      <c r="P1977" s="22">
        <f t="shared" ref="P1977" si="19810">D1977*K1977+F1977*K1980-E1977*L1977-G1977*L1980</f>
        <v>0</v>
      </c>
      <c r="Q1977" s="23">
        <f t="shared" ref="Q1977" si="19811">(D1977*L1977+E1977*K1977+F1977*L1980+G1977*K1980)</f>
        <v>2.8811968338409981</v>
      </c>
      <c r="S1977" s="25">
        <f t="shared" ref="S1977" si="19812">COS($U$8*$B1977)</f>
        <v>-0.9957301589245463</v>
      </c>
      <c r="T1977" s="26">
        <v>0</v>
      </c>
      <c r="U1977" s="10">
        <v>0</v>
      </c>
      <c r="V1977" s="85">
        <f t="shared" ref="V1977" si="19813">$T$8*SIN($B1977*$U$8)</f>
        <v>-0.27693511058166698</v>
      </c>
      <c r="X1977" s="21">
        <f t="shared" ref="X1977" si="19814">N1977*S1977+P1977*S1980-O1977*T1977-Q1977*T1980</f>
        <v>13.023411720426591</v>
      </c>
      <c r="Y1977" s="24">
        <f t="shared" ref="Y1977" si="19815">(N1977*T1977+O1977*S1977+P1977*T1980+Q1977*S1980)</f>
        <v>0</v>
      </c>
      <c r="Z1977" s="22">
        <f t="shared" ref="Z1977" si="19816">N1977*U1977+P1977*U1980-O1977*V1977-Q1977*V1980</f>
        <v>0</v>
      </c>
      <c r="AA1977" s="23">
        <f t="shared" ref="AA1977" si="19817">(N1977*V1977+O1977*U1977+P1977*V1980+Q1977*U1980)</f>
        <v>0.72855394064737711</v>
      </c>
      <c r="AB1977" s="8"/>
      <c r="AC1977" s="21">
        <v>1</v>
      </c>
      <c r="AD1977" s="24">
        <v>0</v>
      </c>
      <c r="AE1977" s="22">
        <v>0</v>
      </c>
      <c r="AF1977" s="23">
        <v>0</v>
      </c>
      <c r="AH1977" s="21">
        <f t="shared" ref="AH1977" si="19818">X1977*AC1977+Z1977*AC1980-Y1977*AD1977-AA1977*AD1980</f>
        <v>88.413388262994303</v>
      </c>
      <c r="AI1977" s="24">
        <f t="shared" ref="AI1977" si="19819">(X1977*AD1977+Y1977*AC1977+Z1977*AD1980+AA1977*AC1980)</f>
        <v>0</v>
      </c>
      <c r="AJ1977" s="22">
        <f t="shared" ref="AJ1977" si="19820">X1977*AE1977+Z1977*AE1980-Y1977*AF1977-AA1977*AF1980</f>
        <v>0</v>
      </c>
      <c r="AK1977" s="23">
        <f t="shared" ref="AK1977" si="19821">(X1977*AF1977+Y1977*AE1977+Z1977*AF1980+AA1977*AE1980)</f>
        <v>0.72855394064737711</v>
      </c>
      <c r="AL1977" s="8"/>
      <c r="AM1977" s="25">
        <f t="shared" ref="AM1977" si="19822">COS($AO$8*$B1977)</f>
        <v>-0.9957301589245463</v>
      </c>
      <c r="AN1977" s="26">
        <v>0</v>
      </c>
      <c r="AO1977" s="10">
        <v>0</v>
      </c>
      <c r="AP1977" s="85">
        <f t="shared" ref="AP1977" si="19823">$AN$8*SIN($B1977*$AO$8)</f>
        <v>-0.27693511058166698</v>
      </c>
      <c r="AR1977" s="21">
        <f t="shared" ref="AR1977" si="19824">AH1977*AM1977+AJ1977*AM1980-AI1977*AN1977-AK1977*AN1980</f>
        <v>-88.013459127711386</v>
      </c>
      <c r="AS1977" s="24">
        <f t="shared" ref="AS1977" si="19825">(AH1977*AN1977+AI1977*AM1977+AJ1977*AN1980+AK1977*AM1980)</f>
        <v>0</v>
      </c>
      <c r="AT1977" s="22">
        <f t="shared" ref="AT1977" si="19826">AH1977*AO1977+AJ1977*AO1980-AI1977*AP1977-AK1977*AP1980</f>
        <v>0</v>
      </c>
      <c r="AU1977" s="23">
        <f t="shared" ref="AU1977" si="19827">(AH1977*AP1977+AI1977*AO1977+AJ1977*AP1980+AK1977*AO1980)</f>
        <v>-25.2102145866181</v>
      </c>
      <c r="AV1977" s="8"/>
      <c r="AW1977" s="21">
        <v>1</v>
      </c>
      <c r="AX1977" s="24">
        <v>0</v>
      </c>
      <c r="AY1977" s="22">
        <v>0</v>
      </c>
      <c r="AZ1977" s="23">
        <v>0</v>
      </c>
      <c r="BB1977" s="21">
        <f t="shared" ref="BB1977" si="19828">AR1977*AW1977+AT1977*AW1980-AS1977*AX1977-AU1977*AX1980</f>
        <v>23.211845199214707</v>
      </c>
      <c r="BC1977" s="24">
        <f t="shared" ref="BC1977" si="19829">(AR1977*AX1977+AS1977*AW1977+AT1977*AX1980+AU1977*AW1980)</f>
        <v>0</v>
      </c>
      <c r="BD1977" s="22">
        <f t="shared" ref="BD1977" si="19830">AR1977*AY1977+AT1977*AY1980-AS1977*AZ1977-AU1977*AZ1980</f>
        <v>0</v>
      </c>
      <c r="BE1977" s="23">
        <f t="shared" ref="BE1977" si="19831">(AR1977*AZ1977+AS1977*AY1977+AT1977*AZ1980+AU1977*AY1980)</f>
        <v>-25.2102145866181</v>
      </c>
      <c r="BF1977" s="8"/>
      <c r="BG1977" s="25">
        <f t="shared" ref="BG1977" si="19832">COS($BI$8*$B1977)</f>
        <v>-0.27868606969421472</v>
      </c>
      <c r="BH1977" s="26">
        <v>0</v>
      </c>
      <c r="BI1977" s="10">
        <v>0</v>
      </c>
      <c r="BJ1977" s="85">
        <f t="shared" ref="BJ1977" si="19833">$BH$8*SIN($B1977*$BI$8)</f>
        <v>2.8811467631874503</v>
      </c>
      <c r="BL1977" s="21">
        <f t="shared" ref="BL1977" si="19834">BB1977*BG1977+BD1977*BG1980-BC1977*BH1977-BE1977*BH1980</f>
        <v>1.6016629972465246</v>
      </c>
      <c r="BM1977" s="24">
        <f t="shared" ref="BM1977" si="19835">(BB1977*BH1977+BC1977*BG1977+BD1977*BH1980+BE1977*BG1980)</f>
        <v>0</v>
      </c>
      <c r="BN1977" s="22">
        <f t="shared" ref="BN1977" si="19836">BB1977*BI1977+BD1977*BI1980-BC1977*BJ1977-BE1977*BJ1980</f>
        <v>0</v>
      </c>
      <c r="BO1977" s="23">
        <f t="shared" ref="BO1977" si="19837">(BB1977*BJ1977+BC1977*BI1977+BD1977*BJ1980+BE1977*BI1980)</f>
        <v>73.902468282617974</v>
      </c>
      <c r="BQ1977" s="27">
        <f t="shared" ref="BQ1977" si="19838">20*LOG((2*$BL$8)/(($BL$8*BL1977+BN1977+$BL$8*BL1980+BN1980)^2+($BL$8*BM1977+BO1977+$BL$8*BM1980+BO1980)^2)^0.5)</f>
        <v>-31.358249547089912</v>
      </c>
      <c r="BS1977" s="64">
        <f t="shared" ref="BS1977" si="19839">((BL1977^2+BM1977^2)/(BL1980^2+BM1980^2))^0.5</f>
        <v>75.503812877033525</v>
      </c>
      <c r="BT1977" s="4"/>
      <c r="BU1977" s="28"/>
      <c r="BV1977" s="28"/>
      <c r="BW1977" s="28"/>
      <c r="BX1977" s="28"/>
    </row>
    <row r="1978" spans="2:76" ht="18.649999999999999" customHeight="1" thickBot="1">
      <c r="D1978" s="25"/>
      <c r="E1978" s="10"/>
      <c r="F1978" s="10"/>
      <c r="G1978" s="31"/>
      <c r="I1978" s="29"/>
      <c r="L1978" s="30"/>
      <c r="N1978" s="29"/>
      <c r="Q1978" s="30"/>
      <c r="S1978" s="29"/>
      <c r="V1978" s="30"/>
      <c r="X1978" s="29"/>
      <c r="AA1978" s="30"/>
      <c r="AC1978" s="29"/>
      <c r="AF1978" s="30"/>
      <c r="AH1978" s="29"/>
      <c r="AK1978" s="30"/>
      <c r="AM1978" s="29"/>
      <c r="AP1978" s="30"/>
      <c r="AR1978" s="29"/>
      <c r="AU1978" s="30"/>
      <c r="AW1978" s="29"/>
      <c r="AZ1978" s="30"/>
      <c r="BB1978" s="29"/>
      <c r="BE1978" s="30"/>
      <c r="BG1978" s="29"/>
      <c r="BJ1978" s="30"/>
      <c r="BL1978" s="29"/>
      <c r="BO1978" s="30"/>
      <c r="BS1978" s="65"/>
      <c r="BT1978" s="65"/>
      <c r="BU1978" s="28"/>
      <c r="BV1978" s="28"/>
      <c r="BW1978" s="28"/>
      <c r="BX1978" s="28"/>
    </row>
    <row r="1979" spans="2:76" ht="18.649999999999999" customHeight="1" thickBot="1">
      <c r="D1979" s="254" t="s">
        <v>24</v>
      </c>
      <c r="E1979" s="255"/>
      <c r="F1979" s="256" t="s">
        <v>25</v>
      </c>
      <c r="G1979" s="257"/>
      <c r="H1979" s="123"/>
      <c r="I1979" s="242" t="s">
        <v>4</v>
      </c>
      <c r="J1979" s="243"/>
      <c r="K1979" s="244" t="s">
        <v>5</v>
      </c>
      <c r="L1979" s="245"/>
      <c r="M1979" s="123"/>
      <c r="N1979" s="242" t="s">
        <v>6</v>
      </c>
      <c r="O1979" s="243"/>
      <c r="P1979" s="244" t="s">
        <v>7</v>
      </c>
      <c r="Q1979" s="245"/>
      <c r="R1979" s="123"/>
      <c r="S1979" s="242" t="s">
        <v>34</v>
      </c>
      <c r="T1979" s="243"/>
      <c r="U1979" s="244" t="s">
        <v>35</v>
      </c>
      <c r="V1979" s="245"/>
      <c r="W1979" s="123"/>
      <c r="X1979" s="242" t="s">
        <v>47</v>
      </c>
      <c r="Y1979" s="243"/>
      <c r="Z1979" s="244" t="s">
        <v>48</v>
      </c>
      <c r="AA1979" s="245"/>
      <c r="AB1979" s="127"/>
      <c r="AC1979" s="242" t="s">
        <v>63</v>
      </c>
      <c r="AD1979" s="243"/>
      <c r="AE1979" s="244" t="s">
        <v>8</v>
      </c>
      <c r="AF1979" s="245"/>
      <c r="AG1979" s="123"/>
      <c r="AH1979" s="242" t="s">
        <v>78</v>
      </c>
      <c r="AI1979" s="243"/>
      <c r="AJ1979" s="244" t="s">
        <v>79</v>
      </c>
      <c r="AK1979" s="245"/>
      <c r="AL1979" s="127"/>
      <c r="AM1979" s="242" t="s">
        <v>67</v>
      </c>
      <c r="AN1979" s="243"/>
      <c r="AO1979" s="244" t="s">
        <v>66</v>
      </c>
      <c r="AP1979" s="245"/>
      <c r="AQ1979" s="123"/>
      <c r="AR1979" s="242" t="s">
        <v>83</v>
      </c>
      <c r="AS1979" s="243"/>
      <c r="AT1979" s="244" t="s">
        <v>82</v>
      </c>
      <c r="AU1979" s="245"/>
      <c r="AV1979" s="127"/>
      <c r="AW1979" s="242" t="s">
        <v>71</v>
      </c>
      <c r="AX1979" s="243"/>
      <c r="AY1979" s="244" t="s">
        <v>70</v>
      </c>
      <c r="AZ1979" s="245"/>
      <c r="BA1979" s="123"/>
      <c r="BB1979" s="124" t="s">
        <v>87</v>
      </c>
      <c r="BC1979" s="125"/>
      <c r="BD1979" s="122" t="s">
        <v>86</v>
      </c>
      <c r="BE1979" s="126"/>
      <c r="BF1979" s="127"/>
      <c r="BG1979" s="242" t="s">
        <v>74</v>
      </c>
      <c r="BH1979" s="243"/>
      <c r="BI1979" s="244" t="s">
        <v>75</v>
      </c>
      <c r="BJ1979" s="245"/>
      <c r="BK1979" s="123"/>
      <c r="BL1979" s="242" t="s">
        <v>91</v>
      </c>
      <c r="BM1979" s="243"/>
      <c r="BN1979" s="244" t="s">
        <v>90</v>
      </c>
      <c r="BO1979" s="245"/>
      <c r="BP1979" s="123"/>
      <c r="BQ1979" s="35" t="s">
        <v>166</v>
      </c>
      <c r="BS1979" s="66" t="s">
        <v>121</v>
      </c>
      <c r="BT1979" s="65"/>
      <c r="BU1979" s="28"/>
      <c r="BV1979" s="28"/>
      <c r="BW1979" s="28"/>
      <c r="BX1979" s="28"/>
    </row>
    <row r="1980" spans="2:76" ht="18.649999999999999" customHeight="1" thickTop="1" thickBot="1">
      <c r="D1980" s="15">
        <v>0</v>
      </c>
      <c r="E1980" s="145">
        <f t="shared" ref="E1980" si="19840">(1/$E$8)*SIN($B1977*$F$8)</f>
        <v>0.32013298153788866</v>
      </c>
      <c r="F1980" s="15">
        <f t="shared" ref="F1980" si="19841">COS($F$8*$B1977)</f>
        <v>-0.27862854696702638</v>
      </c>
      <c r="G1980" s="37">
        <v>0</v>
      </c>
      <c r="I1980" s="21">
        <v>0</v>
      </c>
      <c r="J1980" s="24">
        <f t="shared" ref="J1980" si="19842">(TAN($K$8*$B1977))/$J$8</f>
        <v>4.411914224084625</v>
      </c>
      <c r="K1980" s="22">
        <v>1</v>
      </c>
      <c r="L1980" s="23">
        <v>0</v>
      </c>
      <c r="N1980" s="21">
        <f t="shared" ref="N1980" si="19843">D1980*I1977+F1980*I1980-E1980*J1977-G1980*J1980</f>
        <v>0</v>
      </c>
      <c r="O1980" s="24">
        <f t="shared" ref="O1980" si="19844">(D1980*J1977+E1980*I1977+F1980*J1980+G1980*I1980)</f>
        <v>-0.90915226806196614</v>
      </c>
      <c r="P1980" s="22">
        <f t="shared" ref="P1980" si="19845">D1980*K1977+F1980*K1980-E1980*L1977-G1980*L1980</f>
        <v>-0.27862854696702638</v>
      </c>
      <c r="Q1980" s="23">
        <f t="shared" ref="Q1980" si="19846">(D1980*L1977+E1980*K1977+F1980*L1980+G1980*K1980)</f>
        <v>0</v>
      </c>
      <c r="S1980" s="15">
        <v>0</v>
      </c>
      <c r="T1980" s="145">
        <f t="shared" ref="T1980" si="19847">(1/$T$8)*SIN($B1977*$U$8)</f>
        <v>-3.0770567842407438E-2</v>
      </c>
      <c r="U1980" s="15">
        <f t="shared" ref="U1980" si="19848">COS($U$8*$B1977)</f>
        <v>-0.9957301589245463</v>
      </c>
      <c r="V1980" s="37">
        <v>0</v>
      </c>
      <c r="X1980" s="21">
        <f t="shared" ref="X1980" si="19849">N1980*S1977+P1980*S1980-O1980*T1977-Q1980*T1980</f>
        <v>0</v>
      </c>
      <c r="Y1980" s="24">
        <f t="shared" ref="Y1980" si="19850">(N1980*T1977+O1980*S1977+P1980*T1980+Q1980*S1980)</f>
        <v>0.91384389097123353</v>
      </c>
      <c r="Z1980" s="22">
        <f t="shared" ref="Z1980" si="19851">N1980*U1977+P1980*U1980-O1980*V1977-Q1980*V1980</f>
        <v>2.566266346107865E-2</v>
      </c>
      <c r="AA1980" s="23">
        <f t="shared" ref="AA1980" si="19852">(N1980*V1977+O1980*U1977+P1980*V1980+Q1980*U1980)</f>
        <v>0</v>
      </c>
      <c r="AB1980" s="8"/>
      <c r="AC1980" s="21">
        <v>0</v>
      </c>
      <c r="AD1980" s="24">
        <f t="shared" ref="AD1980" si="19853">(TAN($AE$8*$B1977))/$AD$8</f>
        <v>-103.47892219974518</v>
      </c>
      <c r="AE1980" s="22">
        <v>1</v>
      </c>
      <c r="AF1980" s="23">
        <v>0</v>
      </c>
      <c r="AH1980" s="21">
        <f t="shared" ref="AH1980" si="19854">X1980*AC1977+Z1980*AC1980-Y1980*AD1977-AA1980*AD1980</f>
        <v>0</v>
      </c>
      <c r="AI1980" s="24">
        <f t="shared" ref="AI1980" si="19855">(X1980*AD1977+Y1980*AC1977+Z1980*AD1980+AA1980*AC1980)</f>
        <v>-1.7417008647559675</v>
      </c>
      <c r="AJ1980" s="22">
        <f t="shared" ref="AJ1980" si="19856">X1980*AE1977+Z1980*AE1980-Y1980*AF1977-AA1980*AF1980</f>
        <v>2.566266346107865E-2</v>
      </c>
      <c r="AK1980" s="23">
        <f t="shared" ref="AK1980" si="19857">(X1980*AF1977+Y1980*AE1977+Z1980*AF1980+AA1980*AE1980)</f>
        <v>0</v>
      </c>
      <c r="AL1980" s="8"/>
      <c r="AM1980" s="15">
        <v>0</v>
      </c>
      <c r="AN1980" s="85">
        <f t="shared" ref="AN1980" si="19858">(1/$AN$8)*SIN($B1977*$AO$8)</f>
        <v>-3.0770567842407438E-2</v>
      </c>
      <c r="AO1980" s="25">
        <f t="shared" ref="AO1980" si="19859">COS($AO$8*$B1977)</f>
        <v>-0.9957301589245463</v>
      </c>
      <c r="AP1980" s="37">
        <v>0</v>
      </c>
      <c r="AR1980" s="21">
        <f t="shared" ref="AR1980" si="19860">AH1980*AM1977+AJ1980*AM1980-AI1980*AN1977-AK1980*AN1980</f>
        <v>0</v>
      </c>
      <c r="AS1980" s="24">
        <f t="shared" ref="AS1980" si="19861">(AH1980*AN1977+AI1980*AM1977+AJ1980*AN1980+AK1980*AM1980)</f>
        <v>1.7334744241354332</v>
      </c>
      <c r="AT1980" s="22">
        <f t="shared" ref="AT1980" si="19862">AH1980*AO1977+AJ1980*AO1980-AI1980*AP1977-AK1980*AP1980</f>
        <v>-0.50789120954790579</v>
      </c>
      <c r="AU1980" s="23">
        <f t="shared" ref="AU1980" si="19863">(AH1980*AP1977+AI1980*AO1977+AJ1980*AP1980+AK1980*AO1980)</f>
        <v>0</v>
      </c>
      <c r="AV1980" s="8"/>
      <c r="AW1980" s="21">
        <v>0</v>
      </c>
      <c r="AX1980" s="24">
        <f t="shared" ref="AX1980" si="19864">(TAN($AY$8*$B1977))/$AX$8</f>
        <v>4.411914224084625</v>
      </c>
      <c r="AY1980" s="22">
        <v>1</v>
      </c>
      <c r="AZ1980" s="23">
        <v>0</v>
      </c>
      <c r="BB1980" s="21">
        <f t="shared" ref="BB1980" si="19865">AR1980*AW1977+AT1980*AW1980-AS1980*AX1977-AU1980*AX1980</f>
        <v>0</v>
      </c>
      <c r="BC1980" s="24">
        <f t="shared" ref="BC1980" si="19866">(AR1980*AX1977+AS1980*AW1977+AT1980*AX1980+AU1980*AW1980)</f>
        <v>-0.50729802755651709</v>
      </c>
      <c r="BD1980" s="22">
        <f t="shared" ref="BD1980" si="19867">AR1980*AY1977+AT1980*AY1980-AS1980*AZ1977-AU1980*AZ1980</f>
        <v>-0.50789120954790579</v>
      </c>
      <c r="BE1980" s="23">
        <f t="shared" ref="BE1980" si="19868">(AR1980*AZ1977+AS1980*AY1977+AT1980*AZ1980+AU1980*AY1980)</f>
        <v>0</v>
      </c>
      <c r="BF1980" s="8"/>
      <c r="BG1980" s="15">
        <v>0</v>
      </c>
      <c r="BH1980" s="85">
        <f t="shared" ref="BH1980" si="19869">(1/$BH$8)*SIN($B1977*$BI$8)</f>
        <v>0.3201274181319389</v>
      </c>
      <c r="BI1980" s="25">
        <f t="shared" ref="BI1980" si="19870">COS($BI$8*$B1977)</f>
        <v>-0.27868606969421472</v>
      </c>
      <c r="BJ1980" s="37">
        <v>0</v>
      </c>
      <c r="BL1980" s="21">
        <f t="shared" ref="BL1980" si="19871">BB1980*BG1977+BD1980*BG1980-BC1980*BH1977-BE1980*BH1980</f>
        <v>0</v>
      </c>
      <c r="BM1980" s="24">
        <f t="shared" ref="BM1980" si="19872">(BB1980*BH1977+BC1980*BG1977+BD1980*BH1980+BE1980*BG1980)</f>
        <v>-2.121300814112545E-2</v>
      </c>
      <c r="BN1980" s="22">
        <f t="shared" ref="BN1980" si="19873">BB1980*BI1977+BD1980*BI1980-BC1980*BJ1977-BE1980*BJ1980</f>
        <v>1.6031422750869839</v>
      </c>
      <c r="BO1980" s="23">
        <f t="shared" ref="BO1980" si="19874">(BB1980*BJ1977+BC1980*BI1977+BD1980*BJ1980+BE1980*BI1980)</f>
        <v>0</v>
      </c>
      <c r="BQ1980" s="38">
        <f t="shared" ref="BQ1980" si="19875">(180/PI())*ATAN(-1*(($BL$8*BM1977+BO1977+$BL$8*BM1980+BO1980)/($BL$8*BL1977+BN1977+$BL$8*BL1980+BN1980)))</f>
        <v>-87.516193033630159</v>
      </c>
      <c r="BS1980" s="67">
        <f t="shared" ref="BS1980" si="19876">20*LOG(((($BL$8*BL1977+BN1977-$BL$8*BL1980-BN1980)^2+($BL$8*BM1977+BO1977-$BL$8*BM1980-BO1980)^2)/(($BL$8*BL1977+BN1977+$BL$8*BL1980+BN1980)^2+($BL$8*BM1977+BO1977+$BL$8*BM1980+BO1980)^2))^0.5)</f>
        <v>-3.177739071756266E-3</v>
      </c>
      <c r="BT1980" s="65"/>
      <c r="BU1980" s="28"/>
      <c r="BV1980" s="28"/>
      <c r="BW1980" s="28"/>
      <c r="BX1980" s="28"/>
    </row>
    <row r="1981" spans="2:76" ht="18.649999999999999" customHeight="1">
      <c r="BS1981" s="32"/>
    </row>
    <row r="1982" spans="2:76" ht="18.649999999999999" customHeight="1" thickBot="1">
      <c r="D1982" s="8"/>
      <c r="E1982" s="8" t="s">
        <v>93</v>
      </c>
      <c r="F1982" s="8"/>
      <c r="G1982" s="8"/>
      <c r="H1982" s="8"/>
      <c r="I1982" s="8"/>
      <c r="J1982" s="8" t="s">
        <v>94</v>
      </c>
      <c r="K1982" s="8"/>
      <c r="L1982" s="8"/>
      <c r="M1982" s="8"/>
      <c r="N1982" s="8"/>
      <c r="O1982" s="8" t="s">
        <v>95</v>
      </c>
      <c r="P1982" s="8"/>
      <c r="Q1982" s="8"/>
      <c r="R1982" s="8"/>
      <c r="S1982" s="8"/>
      <c r="T1982" s="8" t="s">
        <v>96</v>
      </c>
      <c r="U1982" s="8"/>
      <c r="V1982" s="8"/>
      <c r="W1982" s="8"/>
      <c r="X1982" s="8"/>
      <c r="Y1982" s="8" t="s">
        <v>97</v>
      </c>
      <c r="Z1982" s="8"/>
      <c r="AA1982" s="8"/>
      <c r="AB1982" s="8"/>
      <c r="AC1982" s="8"/>
      <c r="AD1982" s="8" t="s">
        <v>98</v>
      </c>
      <c r="AE1982" s="8"/>
      <c r="AF1982" s="8"/>
      <c r="AG1982" s="8"/>
      <c r="AH1982" s="8"/>
      <c r="AI1982" s="8" t="s">
        <v>99</v>
      </c>
      <c r="AJ1982" s="8"/>
      <c r="AK1982" s="8"/>
      <c r="AL1982" s="8"/>
      <c r="AM1982" s="8"/>
      <c r="AN1982" s="8" t="s">
        <v>96</v>
      </c>
      <c r="AO1982" s="8"/>
      <c r="AP1982" s="8"/>
      <c r="AQ1982" s="8"/>
      <c r="AR1982" s="8"/>
      <c r="AS1982" s="8" t="s">
        <v>100</v>
      </c>
      <c r="AT1982" s="8"/>
      <c r="AU1982" s="8"/>
      <c r="AV1982" s="8"/>
      <c r="AW1982" s="8"/>
      <c r="AX1982" s="8" t="s">
        <v>94</v>
      </c>
      <c r="AY1982" s="8"/>
      <c r="AZ1982" s="8"/>
      <c r="BA1982" s="8"/>
      <c r="BB1982" s="8"/>
      <c r="BC1982" s="8" t="s">
        <v>101</v>
      </c>
      <c r="BD1982" s="8"/>
      <c r="BE1982" s="8"/>
      <c r="BF1982" s="8"/>
      <c r="BG1982" s="8"/>
      <c r="BH1982" s="8" t="s">
        <v>96</v>
      </c>
      <c r="BI1982" s="8"/>
      <c r="BJ1982" s="8"/>
      <c r="BK1982" s="8"/>
      <c r="BL1982" s="8"/>
      <c r="BM1982" s="8" t="s">
        <v>102</v>
      </c>
      <c r="BN1982" s="8"/>
      <c r="BO1982" s="8"/>
      <c r="BP1982" s="8"/>
    </row>
    <row r="1983" spans="2:76" ht="18.649999999999999" customHeight="1" thickBot="1">
      <c r="B1983" s="16"/>
      <c r="D1983" s="250" t="s">
        <v>22</v>
      </c>
      <c r="E1983" s="251"/>
      <c r="F1983" s="252" t="s">
        <v>23</v>
      </c>
      <c r="G1983" s="253"/>
      <c r="H1983" s="123"/>
      <c r="I1983" s="242" t="s">
        <v>1</v>
      </c>
      <c r="J1983" s="243"/>
      <c r="K1983" s="244" t="s">
        <v>2</v>
      </c>
      <c r="L1983" s="245"/>
      <c r="M1983" s="123"/>
      <c r="N1983" s="242" t="s">
        <v>43</v>
      </c>
      <c r="O1983" s="243"/>
      <c r="P1983" s="244" t="s">
        <v>44</v>
      </c>
      <c r="Q1983" s="245"/>
      <c r="R1983" s="123"/>
      <c r="S1983" s="242" t="s">
        <v>32</v>
      </c>
      <c r="T1983" s="243"/>
      <c r="U1983" s="244" t="s">
        <v>33</v>
      </c>
      <c r="V1983" s="245"/>
      <c r="W1983" s="123"/>
      <c r="X1983" s="242" t="s">
        <v>45</v>
      </c>
      <c r="Y1983" s="243"/>
      <c r="Z1983" s="244" t="s">
        <v>46</v>
      </c>
      <c r="AA1983" s="245"/>
      <c r="AB1983" s="127"/>
      <c r="AC1983" s="242" t="s">
        <v>62</v>
      </c>
      <c r="AD1983" s="243"/>
      <c r="AE1983" s="244" t="s">
        <v>3</v>
      </c>
      <c r="AF1983" s="245"/>
      <c r="AG1983" s="123"/>
      <c r="AH1983" s="242" t="s">
        <v>76</v>
      </c>
      <c r="AI1983" s="243"/>
      <c r="AJ1983" s="244" t="s">
        <v>77</v>
      </c>
      <c r="AK1983" s="245"/>
      <c r="AL1983" s="127"/>
      <c r="AM1983" s="242" t="s">
        <v>64</v>
      </c>
      <c r="AN1983" s="243"/>
      <c r="AO1983" s="244" t="s">
        <v>65</v>
      </c>
      <c r="AP1983" s="245"/>
      <c r="AQ1983" s="123"/>
      <c r="AR1983" s="242" t="s">
        <v>80</v>
      </c>
      <c r="AS1983" s="243"/>
      <c r="AT1983" s="244" t="s">
        <v>81</v>
      </c>
      <c r="AU1983" s="245"/>
      <c r="AV1983" s="127"/>
      <c r="AW1983" s="242" t="s">
        <v>68</v>
      </c>
      <c r="AX1983" s="243"/>
      <c r="AY1983" s="244" t="s">
        <v>69</v>
      </c>
      <c r="AZ1983" s="245"/>
      <c r="BA1983" s="123"/>
      <c r="BB1983" s="246" t="s">
        <v>84</v>
      </c>
      <c r="BC1983" s="247"/>
      <c r="BD1983" s="248" t="s">
        <v>85</v>
      </c>
      <c r="BE1983" s="249"/>
      <c r="BF1983" s="127"/>
      <c r="BG1983" s="242" t="s">
        <v>72</v>
      </c>
      <c r="BH1983" s="243"/>
      <c r="BI1983" s="244" t="s">
        <v>73</v>
      </c>
      <c r="BJ1983" s="245"/>
      <c r="BK1983" s="123"/>
      <c r="BL1983" s="242" t="s">
        <v>88</v>
      </c>
      <c r="BM1983" s="243"/>
      <c r="BN1983" s="244" t="s">
        <v>89</v>
      </c>
      <c r="BO1983" s="245"/>
      <c r="BP1983" s="123"/>
      <c r="BQ1983" s="19" t="s">
        <v>165</v>
      </c>
      <c r="BS1983" s="63" t="s">
        <v>120</v>
      </c>
      <c r="BT1983" s="4"/>
      <c r="BU1983" s="28"/>
      <c r="BV1983" s="28"/>
      <c r="BW1983" s="28"/>
      <c r="BX1983" s="28"/>
    </row>
    <row r="1984" spans="2:76" ht="18.649999999999999" customHeight="1" thickTop="1" thickBot="1">
      <c r="B1984" s="39">
        <v>5.6</v>
      </c>
      <c r="D1984" s="25">
        <f t="shared" ref="D1984" si="19877">COS($F$8*$B1984)</f>
        <v>-0.28500147549909421</v>
      </c>
      <c r="E1984" s="26">
        <v>0</v>
      </c>
      <c r="F1984" s="10">
        <v>0</v>
      </c>
      <c r="G1984" s="85">
        <f t="shared" ref="G1984" si="19878">$E$8*SIN($B1984*$F$8)</f>
        <v>2.8755812335369786</v>
      </c>
      <c r="I1984" s="21">
        <v>1</v>
      </c>
      <c r="J1984" s="24">
        <v>0</v>
      </c>
      <c r="K1984" s="22">
        <v>0</v>
      </c>
      <c r="L1984" s="23">
        <v>0</v>
      </c>
      <c r="N1984" s="21">
        <f t="shared" ref="N1984" si="19879">D1984*I1984+F1984*I1987-E1984*J1984-G1984*J1987</f>
        <v>-13.689402018273476</v>
      </c>
      <c r="O1984" s="24">
        <f t="shared" ref="O1984" si="19880">(D1984*J1984+E1984*I1984+F1984*J1987+G1984*I1987)</f>
        <v>0</v>
      </c>
      <c r="P1984" s="22">
        <f t="shared" ref="P1984" si="19881">D1984*K1984+F1984*K1987-E1984*L1984-G1984*L1987</f>
        <v>0</v>
      </c>
      <c r="Q1984" s="23">
        <f t="shared" ref="Q1984" si="19882">(D1984*L1984+E1984*K1984+F1984*L1987+G1984*K1987)</f>
        <v>2.8755812335369786</v>
      </c>
      <c r="S1984" s="25">
        <f t="shared" ref="S1984" si="19883">COS($U$8*$B1984)</f>
        <v>-0.99459325516252017</v>
      </c>
      <c r="T1984" s="26">
        <v>0</v>
      </c>
      <c r="U1984" s="10">
        <v>0</v>
      </c>
      <c r="V1984" s="85">
        <f t="shared" ref="V1984" si="19884">$T$8*SIN($B1984*$U$8)</f>
        <v>-0.31154182875979625</v>
      </c>
      <c r="X1984" s="21">
        <f t="shared" ref="X1984" si="19885">N1984*S1984+P1984*S1987-O1984*T1984-Q1984*T1987</f>
        <v>13.714927340832263</v>
      </c>
      <c r="Y1984" s="24">
        <f t="shared" ref="Y1984" si="19886">(N1984*T1984+O1984*S1984+P1984*T1987+Q1984*S1987)</f>
        <v>0</v>
      </c>
      <c r="Z1984" s="22">
        <f t="shared" ref="Z1984" si="19887">N1984*U1984+P1984*U1987-O1984*V1984-Q1984*V1987</f>
        <v>0</v>
      </c>
      <c r="AA1984" s="23">
        <f t="shared" ref="AA1984" si="19888">(N1984*V1984+O1984*U1984+P1984*V1987+Q1984*U1987)</f>
        <v>1.4047876398531658</v>
      </c>
      <c r="AB1984" s="8"/>
      <c r="AC1984" s="21">
        <v>1</v>
      </c>
      <c r="AD1984" s="24">
        <v>0</v>
      </c>
      <c r="AE1984" s="22">
        <v>0</v>
      </c>
      <c r="AF1984" s="23">
        <v>0</v>
      </c>
      <c r="AH1984" s="21">
        <f t="shared" ref="AH1984" si="19889">X1984*AC1984+Z1984*AC1987-Y1984*AD1984-AA1984*AD1987</f>
        <v>78.969492307914322</v>
      </c>
      <c r="AI1984" s="24">
        <f t="shared" ref="AI1984" si="19890">(X1984*AD1984+Y1984*AC1984+Z1984*AD1987+AA1984*AC1987)</f>
        <v>0</v>
      </c>
      <c r="AJ1984" s="22">
        <f t="shared" ref="AJ1984" si="19891">X1984*AE1984+Z1984*AE1987-Y1984*AF1984-AA1984*AF1987</f>
        <v>0</v>
      </c>
      <c r="AK1984" s="23">
        <f t="shared" ref="AK1984" si="19892">(X1984*AF1984+Y1984*AE1984+Z1984*AF1987+AA1984*AE1987)</f>
        <v>1.4047876398531658</v>
      </c>
      <c r="AL1984" s="8"/>
      <c r="AM1984" s="25">
        <f t="shared" ref="AM1984" si="19893">COS($AO$8*$B1984)</f>
        <v>-0.99459325516252017</v>
      </c>
      <c r="AN1984" s="26">
        <v>0</v>
      </c>
      <c r="AO1984" s="10">
        <v>0</v>
      </c>
      <c r="AP1984" s="85">
        <f t="shared" ref="AP1984" si="19894">$AN$8*SIN($B1984*$AO$8)</f>
        <v>-0.31154182875979625</v>
      </c>
      <c r="AR1984" s="21">
        <f t="shared" ref="AR1984" si="19895">AH1984*AM1984+AJ1984*AM1987-AI1984*AN1984-AK1984*AN1987</f>
        <v>-78.493896623022437</v>
      </c>
      <c r="AS1984" s="24">
        <f t="shared" ref="AS1984" si="19896">(AH1984*AN1984+AI1984*AM1984+AJ1984*AN1987+AK1984*AM1987)</f>
        <v>0</v>
      </c>
      <c r="AT1984" s="22">
        <f t="shared" ref="AT1984" si="19897">AH1984*AO1984+AJ1984*AO1987-AI1984*AP1984-AK1984*AP1987</f>
        <v>0</v>
      </c>
      <c r="AU1984" s="23">
        <f t="shared" ref="AU1984" si="19898">(AH1984*AP1984+AI1984*AO1984+AJ1984*AP1987+AK1984*AO1987)</f>
        <v>-25.999492361373925</v>
      </c>
      <c r="AV1984" s="8"/>
      <c r="AW1984" s="21">
        <v>1</v>
      </c>
      <c r="AX1984" s="24">
        <v>0</v>
      </c>
      <c r="AY1984" s="22">
        <v>0</v>
      </c>
      <c r="AZ1984" s="23">
        <v>0</v>
      </c>
      <c r="BB1984" s="21">
        <f t="shared" ref="BB1984" si="19899">AR1984*AW1984+AT1984*AW1987-AS1984*AX1984-AU1984*AX1987</f>
        <v>42.701639589318546</v>
      </c>
      <c r="BC1984" s="24">
        <f t="shared" ref="BC1984" si="19900">(AR1984*AX1984+AS1984*AW1984+AT1984*AX1987+AU1984*AW1987)</f>
        <v>0</v>
      </c>
      <c r="BD1984" s="22">
        <f t="shared" ref="BD1984" si="19901">AR1984*AY1984+AT1984*AY1987-AS1984*AZ1984-AU1984*AZ1987</f>
        <v>0</v>
      </c>
      <c r="BE1984" s="23">
        <f t="shared" ref="BE1984" si="19902">(AR1984*AZ1984+AS1984*AY1984+AT1984*AZ1987+AU1984*AY1987)</f>
        <v>-25.999492361373925</v>
      </c>
      <c r="BF1984" s="8"/>
      <c r="BG1984" s="25">
        <f t="shared" ref="BG1984" si="19903">COS($BI$8*$B1984)</f>
        <v>-0.28505909187005468</v>
      </c>
      <c r="BH1984" s="26">
        <v>0</v>
      </c>
      <c r="BI1984" s="10">
        <v>0</v>
      </c>
      <c r="BJ1984" s="85">
        <f t="shared" ref="BJ1984" si="19904">$BH$8*SIN($B1984*$BI$8)</f>
        <v>2.8755298341836024</v>
      </c>
      <c r="BL1984" s="21">
        <f t="shared" ref="BL1984" si="19905">BB1984*BG1984+BD1984*BG1987-BC1984*BH1984-BE1984*BH1987</f>
        <v>-3.8655666072758077</v>
      </c>
      <c r="BM1984" s="24">
        <f t="shared" ref="BM1984" si="19906">(BB1984*BH1984+BC1984*BG1984+BD1984*BH1987+BE1984*BG1987)</f>
        <v>0</v>
      </c>
      <c r="BN1984" s="22">
        <f t="shared" ref="BN1984" si="19907">BB1984*BI1984+BD1984*BI1987-BC1984*BJ1984-BE1984*BJ1987</f>
        <v>0</v>
      </c>
      <c r="BO1984" s="23">
        <f t="shared" ref="BO1984" si="19908">(BB1984*BJ1984+BC1984*BI1984+BD1984*BJ1987+BE1984*BI1987)</f>
        <v>130.20123028925678</v>
      </c>
      <c r="BQ1984" s="27">
        <f t="shared" ref="BQ1984" si="19909">20*LOG((2*$BL$8)/(($BL$8*BL1984+BN1984+$BL$8*BL1987+BN1987)^2+($BL$8*BM1984+BO1984+$BL$8*BM1987+BO1987)^2)^0.5)</f>
        <v>-36.279860428705639</v>
      </c>
      <c r="BS1984" s="64">
        <f t="shared" ref="BS1984" si="19910">((BL1984^2+BM1984^2)/(BL1987^2+BM1987^2))^0.5</f>
        <v>36.124419404845789</v>
      </c>
      <c r="BT1984" s="4"/>
      <c r="BU1984" s="28"/>
      <c r="BV1984" s="28"/>
      <c r="BW1984" s="28"/>
      <c r="BX1984" s="28"/>
    </row>
    <row r="1985" spans="2:76" ht="18.649999999999999" customHeight="1" thickBot="1">
      <c r="D1985" s="25"/>
      <c r="E1985" s="10"/>
      <c r="F1985" s="10"/>
      <c r="G1985" s="31"/>
      <c r="I1985" s="29"/>
      <c r="L1985" s="30"/>
      <c r="N1985" s="29"/>
      <c r="Q1985" s="30"/>
      <c r="S1985" s="29"/>
      <c r="V1985" s="30"/>
      <c r="X1985" s="29"/>
      <c r="AA1985" s="30"/>
      <c r="AC1985" s="29"/>
      <c r="AF1985" s="30"/>
      <c r="AH1985" s="29"/>
      <c r="AK1985" s="30"/>
      <c r="AM1985" s="29"/>
      <c r="AP1985" s="30"/>
      <c r="AR1985" s="29"/>
      <c r="AU1985" s="30"/>
      <c r="AW1985" s="29"/>
      <c r="AZ1985" s="30"/>
      <c r="BB1985" s="29"/>
      <c r="BE1985" s="30"/>
      <c r="BG1985" s="29"/>
      <c r="BJ1985" s="30"/>
      <c r="BL1985" s="29"/>
      <c r="BO1985" s="30"/>
      <c r="BS1985" s="65"/>
      <c r="BT1985" s="65"/>
      <c r="BU1985" s="28"/>
      <c r="BV1985" s="28"/>
      <c r="BW1985" s="28"/>
      <c r="BX1985" s="28"/>
    </row>
    <row r="1986" spans="2:76" ht="18.649999999999999" customHeight="1" thickBot="1">
      <c r="D1986" s="254" t="s">
        <v>24</v>
      </c>
      <c r="E1986" s="255"/>
      <c r="F1986" s="256" t="s">
        <v>25</v>
      </c>
      <c r="G1986" s="257"/>
      <c r="H1986" s="123"/>
      <c r="I1986" s="242" t="s">
        <v>4</v>
      </c>
      <c r="J1986" s="243"/>
      <c r="K1986" s="244" t="s">
        <v>5</v>
      </c>
      <c r="L1986" s="245"/>
      <c r="M1986" s="123"/>
      <c r="N1986" s="242" t="s">
        <v>6</v>
      </c>
      <c r="O1986" s="243"/>
      <c r="P1986" s="244" t="s">
        <v>7</v>
      </c>
      <c r="Q1986" s="245"/>
      <c r="R1986" s="123"/>
      <c r="S1986" s="242" t="s">
        <v>34</v>
      </c>
      <c r="T1986" s="243"/>
      <c r="U1986" s="244" t="s">
        <v>35</v>
      </c>
      <c r="V1986" s="245"/>
      <c r="W1986" s="123"/>
      <c r="X1986" s="242" t="s">
        <v>47</v>
      </c>
      <c r="Y1986" s="243"/>
      <c r="Z1986" s="244" t="s">
        <v>48</v>
      </c>
      <c r="AA1986" s="245"/>
      <c r="AB1986" s="127"/>
      <c r="AC1986" s="242" t="s">
        <v>63</v>
      </c>
      <c r="AD1986" s="243"/>
      <c r="AE1986" s="244" t="s">
        <v>8</v>
      </c>
      <c r="AF1986" s="245"/>
      <c r="AG1986" s="123"/>
      <c r="AH1986" s="242" t="s">
        <v>78</v>
      </c>
      <c r="AI1986" s="243"/>
      <c r="AJ1986" s="244" t="s">
        <v>79</v>
      </c>
      <c r="AK1986" s="245"/>
      <c r="AL1986" s="127"/>
      <c r="AM1986" s="242" t="s">
        <v>67</v>
      </c>
      <c r="AN1986" s="243"/>
      <c r="AO1986" s="244" t="s">
        <v>66</v>
      </c>
      <c r="AP1986" s="245"/>
      <c r="AQ1986" s="123"/>
      <c r="AR1986" s="242" t="s">
        <v>83</v>
      </c>
      <c r="AS1986" s="243"/>
      <c r="AT1986" s="244" t="s">
        <v>82</v>
      </c>
      <c r="AU1986" s="245"/>
      <c r="AV1986" s="127"/>
      <c r="AW1986" s="242" t="s">
        <v>71</v>
      </c>
      <c r="AX1986" s="243"/>
      <c r="AY1986" s="244" t="s">
        <v>70</v>
      </c>
      <c r="AZ1986" s="245"/>
      <c r="BA1986" s="123"/>
      <c r="BB1986" s="124" t="s">
        <v>87</v>
      </c>
      <c r="BC1986" s="125"/>
      <c r="BD1986" s="122" t="s">
        <v>86</v>
      </c>
      <c r="BE1986" s="126"/>
      <c r="BF1986" s="127"/>
      <c r="BG1986" s="242" t="s">
        <v>74</v>
      </c>
      <c r="BH1986" s="243"/>
      <c r="BI1986" s="244" t="s">
        <v>75</v>
      </c>
      <c r="BJ1986" s="245"/>
      <c r="BK1986" s="123"/>
      <c r="BL1986" s="242" t="s">
        <v>91</v>
      </c>
      <c r="BM1986" s="243"/>
      <c r="BN1986" s="244" t="s">
        <v>90</v>
      </c>
      <c r="BO1986" s="245"/>
      <c r="BP1986" s="123"/>
      <c r="BQ1986" s="35" t="s">
        <v>166</v>
      </c>
      <c r="BS1986" s="66" t="s">
        <v>121</v>
      </c>
      <c r="BT1986" s="65"/>
      <c r="BU1986" s="28"/>
      <c r="BV1986" s="28"/>
      <c r="BW1986" s="28"/>
      <c r="BX1986" s="28"/>
    </row>
    <row r="1987" spans="2:76" ht="18.649999999999999" customHeight="1" thickTop="1" thickBot="1">
      <c r="D1987" s="15">
        <v>0</v>
      </c>
      <c r="E1987" s="145">
        <f t="shared" ref="E1987" si="19911">(1/$E$8)*SIN($B1984*$F$8)</f>
        <v>0.31950902594855318</v>
      </c>
      <c r="F1987" s="15">
        <f t="shared" ref="F1987" si="19912">COS($F$8*$B1984)</f>
        <v>-0.28500147549909421</v>
      </c>
      <c r="G1987" s="37">
        <v>0</v>
      </c>
      <c r="I1987" s="21">
        <v>0</v>
      </c>
      <c r="J1987" s="24">
        <f t="shared" ref="J1987" si="19913">(TAN($K$8*$B1984))/$J$8</f>
        <v>4.661457790321891</v>
      </c>
      <c r="K1987" s="22">
        <v>1</v>
      </c>
      <c r="L1987" s="23">
        <v>0</v>
      </c>
      <c r="N1987" s="21">
        <f t="shared" ref="N1987" si="19914">D1987*I1984+F1987*I1987-E1987*J1984-G1987*J1987</f>
        <v>0</v>
      </c>
      <c r="O1987" s="24">
        <f t="shared" ref="O1987" si="19915">(D1987*J1984+E1987*I1984+F1987*J1987+G1987*I1987)</f>
        <v>-1.0090133222699331</v>
      </c>
      <c r="P1987" s="22">
        <f t="shared" ref="P1987" si="19916">D1987*K1984+F1987*K1987-E1987*L1984-G1987*L1987</f>
        <v>-0.28500147549909421</v>
      </c>
      <c r="Q1987" s="23">
        <f t="shared" ref="Q1987" si="19917">(D1987*L1984+E1987*K1984+F1987*L1987+G1987*K1987)</f>
        <v>0</v>
      </c>
      <c r="S1987" s="15">
        <v>0</v>
      </c>
      <c r="T1987" s="145">
        <f t="shared" ref="T1987" si="19918">(1/$T$8)*SIN($B1984*$U$8)</f>
        <v>-3.4615758751088466E-2</v>
      </c>
      <c r="U1987" s="15">
        <f t="shared" ref="U1987" si="19919">COS($U$8*$B1984)</f>
        <v>-0.99459325516252017</v>
      </c>
      <c r="V1987" s="37">
        <v>0</v>
      </c>
      <c r="X1987" s="21">
        <f t="shared" ref="X1987" si="19920">N1987*S1984+P1987*S1987-O1987*T1984-Q1987*T1987</f>
        <v>0</v>
      </c>
      <c r="Y1987" s="24">
        <f t="shared" ref="Y1987" si="19921">(N1987*T1984+O1987*S1984+P1987*T1987+Q1987*S1987)</f>
        <v>1.0134233870183826</v>
      </c>
      <c r="Z1987" s="22">
        <f t="shared" ref="Z1987" si="19922">N1987*U1984+P1987*U1987-O1987*V1984-Q1987*V1987</f>
        <v>-3.0889310420207261E-2</v>
      </c>
      <c r="AA1987" s="23">
        <f t="shared" ref="AA1987" si="19923">(N1987*V1984+O1987*U1984+P1987*V1987+Q1987*U1987)</f>
        <v>0</v>
      </c>
      <c r="AB1987" s="8"/>
      <c r="AC1987" s="21">
        <v>0</v>
      </c>
      <c r="AD1987" s="24">
        <f t="shared" ref="AD1987" si="19924">(TAN($AE$8*$B1984))/$AD$8</f>
        <v>-46.451551192394277</v>
      </c>
      <c r="AE1987" s="22">
        <v>1</v>
      </c>
      <c r="AF1987" s="23">
        <v>0</v>
      </c>
      <c r="AH1987" s="21">
        <f t="shared" ref="AH1987" si="19925">X1987*AC1984+Z1987*AC1987-Y1987*AD1984-AA1987*AD1987</f>
        <v>0</v>
      </c>
      <c r="AI1987" s="24">
        <f t="shared" ref="AI1987" si="19926">(X1987*AD1984+Y1987*AC1984+Z1987*AD1987+AA1987*AC1987)</f>
        <v>2.4482797713003981</v>
      </c>
      <c r="AJ1987" s="22">
        <f t="shared" ref="AJ1987" si="19927">X1987*AE1984+Z1987*AE1987-Y1987*AF1984-AA1987*AF1987</f>
        <v>-3.0889310420207261E-2</v>
      </c>
      <c r="AK1987" s="23">
        <f t="shared" ref="AK1987" si="19928">(X1987*AF1984+Y1987*AE1984+Z1987*AF1987+AA1987*AE1987)</f>
        <v>0</v>
      </c>
      <c r="AL1987" s="8"/>
      <c r="AM1987" s="15">
        <v>0</v>
      </c>
      <c r="AN1987" s="85">
        <f t="shared" ref="AN1987" si="19929">(1/$AN$8)*SIN($B1984*$AO$8)</f>
        <v>-3.4615758751088466E-2</v>
      </c>
      <c r="AO1987" s="25">
        <f t="shared" ref="AO1987" si="19930">COS($AO$8*$B1984)</f>
        <v>-0.99459325516252017</v>
      </c>
      <c r="AP1987" s="37">
        <v>0</v>
      </c>
      <c r="AR1987" s="21">
        <f t="shared" ref="AR1987" si="19931">AH1987*AM1984+AJ1987*AM1987-AI1987*AN1984-AK1987*AN1987</f>
        <v>0</v>
      </c>
      <c r="AS1987" s="24">
        <f t="shared" ref="AS1987" si="19932">(AH1987*AN1984+AI1987*AM1984+AJ1987*AN1987+AK1987*AM1987)</f>
        <v>-2.4339732903687201</v>
      </c>
      <c r="AT1987" s="22">
        <f t="shared" ref="AT1987" si="19933">AH1987*AO1984+AJ1987*AO1987-AI1987*AP1984-AK1987*AP1987</f>
        <v>0.79346385706710121</v>
      </c>
      <c r="AU1987" s="23">
        <f t="shared" ref="AU1987" si="19934">(AH1987*AP1984+AI1987*AO1984+AJ1987*AP1987+AK1987*AO1987)</f>
        <v>0</v>
      </c>
      <c r="AV1987" s="8"/>
      <c r="AW1987" s="21">
        <v>0</v>
      </c>
      <c r="AX1987" s="24">
        <f t="shared" ref="AX1987" si="19935">(TAN($AY$8*$B1984))/$AX$8</f>
        <v>4.661457790321891</v>
      </c>
      <c r="AY1987" s="22">
        <v>1</v>
      </c>
      <c r="AZ1987" s="23">
        <v>0</v>
      </c>
      <c r="BB1987" s="21">
        <f t="shared" ref="BB1987" si="19936">AR1987*AW1984+AT1987*AW1987-AS1987*AX1984-AU1987*AX1987</f>
        <v>0</v>
      </c>
      <c r="BC1987" s="24">
        <f t="shared" ref="BC1987" si="19937">(AR1987*AX1984+AS1987*AW1984+AT1987*AX1987+AU1987*AW1987)</f>
        <v>1.2647249874955744</v>
      </c>
      <c r="BD1987" s="22">
        <f t="shared" ref="BD1987" si="19938">AR1987*AY1984+AT1987*AY1987-AS1987*AZ1984-AU1987*AZ1987</f>
        <v>0.79346385706710121</v>
      </c>
      <c r="BE1987" s="23">
        <f t="shared" ref="BE1987" si="19939">(AR1987*AZ1984+AS1987*AY1984+AT1987*AZ1987+AU1987*AY1987)</f>
        <v>0</v>
      </c>
      <c r="BF1987" s="8"/>
      <c r="BG1987" s="15">
        <v>0</v>
      </c>
      <c r="BH1987" s="85">
        <f t="shared" ref="BH1987" si="19940">(1/$BH$8)*SIN($B1984*$BI$8)</f>
        <v>0.31950331490928918</v>
      </c>
      <c r="BI1987" s="25">
        <f t="shared" ref="BI1987" si="19941">COS($BI$8*$B1984)</f>
        <v>-0.28505909187005468</v>
      </c>
      <c r="BJ1987" s="37">
        <v>0</v>
      </c>
      <c r="BL1987" s="21">
        <f t="shared" ref="BL1987" si="19942">BB1987*BG1984+BD1987*BG1987-BC1987*BH1984-BE1987*BH1987</f>
        <v>0</v>
      </c>
      <c r="BM1987" s="24">
        <f t="shared" ref="BM1987" si="19943">(BB1987*BH1984+BC1987*BG1984+BD1987*BH1987+BE1987*BG1987)</f>
        <v>-0.10700702380720545</v>
      </c>
      <c r="BN1987" s="22">
        <f t="shared" ref="BN1987" si="19944">BB1987*BI1984+BD1987*BI1987-BC1987*BJ1984-BE1987*BJ1987</f>
        <v>-3.8629385201082664</v>
      </c>
      <c r="BO1987" s="23">
        <f t="shared" ref="BO1987" si="19945">(BB1987*BJ1984+BC1987*BI1984+BD1987*BJ1987+BE1987*BI1987)</f>
        <v>0</v>
      </c>
      <c r="BQ1987" s="38">
        <f t="shared" ref="BQ1987" si="19946">(180/PI())*ATAN(-1*(($BL$8*BM1984+BO1984+$BL$8*BM1987+BO1987)/($BL$8*BL1984+BN1984+$BL$8*BL1987+BN1987)))</f>
        <v>86.600226405566488</v>
      </c>
      <c r="BS1987" s="67">
        <f t="shared" ref="BS1987" si="19947">20*LOG(((($BL$8*BL1984+BN1984-$BL$8*BL1987-BN1987)^2+($BL$8*BM1984+BO1984-$BL$8*BM1987-BO1987)^2)/(($BL$8*BL1984+BN1984+$BL$8*BL1987+BN1987)^2+($BL$8*BM1984+BO1984+$BL$8*BM1987+BO1987)^2))^0.5)</f>
        <v>-1.0229382409627931E-3</v>
      </c>
      <c r="BT1987" s="65"/>
      <c r="BU1987" s="28"/>
      <c r="BV1987" s="28"/>
      <c r="BW1987" s="28"/>
      <c r="BX1987" s="28"/>
    </row>
    <row r="1988" spans="2:76" ht="18.649999999999999" customHeight="1">
      <c r="BS1988" s="32"/>
    </row>
    <row r="1989" spans="2:76" ht="18.649999999999999" customHeight="1" thickBot="1">
      <c r="D1989" s="8"/>
      <c r="E1989" s="8" t="s">
        <v>93</v>
      </c>
      <c r="F1989" s="8"/>
      <c r="G1989" s="8"/>
      <c r="H1989" s="8"/>
      <c r="I1989" s="8"/>
      <c r="J1989" s="8" t="s">
        <v>94</v>
      </c>
      <c r="K1989" s="8"/>
      <c r="L1989" s="8"/>
      <c r="M1989" s="8"/>
      <c r="N1989" s="8"/>
      <c r="O1989" s="8" t="s">
        <v>95</v>
      </c>
      <c r="P1989" s="8"/>
      <c r="Q1989" s="8"/>
      <c r="R1989" s="8"/>
      <c r="S1989" s="8"/>
      <c r="T1989" s="8" t="s">
        <v>96</v>
      </c>
      <c r="U1989" s="8"/>
      <c r="V1989" s="8"/>
      <c r="W1989" s="8"/>
      <c r="X1989" s="8"/>
      <c r="Y1989" s="8" t="s">
        <v>97</v>
      </c>
      <c r="Z1989" s="8"/>
      <c r="AA1989" s="8"/>
      <c r="AB1989" s="8"/>
      <c r="AC1989" s="8"/>
      <c r="AD1989" s="8" t="s">
        <v>98</v>
      </c>
      <c r="AE1989" s="8"/>
      <c r="AF1989" s="8"/>
      <c r="AG1989" s="8"/>
      <c r="AH1989" s="8"/>
      <c r="AI1989" s="8" t="s">
        <v>99</v>
      </c>
      <c r="AJ1989" s="8"/>
      <c r="AK1989" s="8"/>
      <c r="AL1989" s="8"/>
      <c r="AM1989" s="8"/>
      <c r="AN1989" s="8" t="s">
        <v>96</v>
      </c>
      <c r="AO1989" s="8"/>
      <c r="AP1989" s="8"/>
      <c r="AQ1989" s="8"/>
      <c r="AR1989" s="8"/>
      <c r="AS1989" s="8" t="s">
        <v>100</v>
      </c>
      <c r="AT1989" s="8"/>
      <c r="AU1989" s="8"/>
      <c r="AV1989" s="8"/>
      <c r="AW1989" s="8"/>
      <c r="AX1989" s="8" t="s">
        <v>94</v>
      </c>
      <c r="AY1989" s="8"/>
      <c r="AZ1989" s="8"/>
      <c r="BA1989" s="8"/>
      <c r="BB1989" s="8"/>
      <c r="BC1989" s="8" t="s">
        <v>101</v>
      </c>
      <c r="BD1989" s="8"/>
      <c r="BE1989" s="8"/>
      <c r="BF1989" s="8"/>
      <c r="BG1989" s="8"/>
      <c r="BH1989" s="8" t="s">
        <v>96</v>
      </c>
      <c r="BI1989" s="8"/>
      <c r="BJ1989" s="8"/>
      <c r="BK1989" s="8"/>
      <c r="BL1989" s="8"/>
      <c r="BM1989" s="8" t="s">
        <v>102</v>
      </c>
      <c r="BN1989" s="8"/>
      <c r="BO1989" s="8"/>
      <c r="BP1989" s="8"/>
    </row>
    <row r="1990" spans="2:76" ht="18.649999999999999" customHeight="1" thickBot="1">
      <c r="B1990" s="16"/>
      <c r="D1990" s="250" t="s">
        <v>22</v>
      </c>
      <c r="E1990" s="251"/>
      <c r="F1990" s="252" t="s">
        <v>23</v>
      </c>
      <c r="G1990" s="253"/>
      <c r="H1990" s="123"/>
      <c r="I1990" s="242" t="s">
        <v>1</v>
      </c>
      <c r="J1990" s="243"/>
      <c r="K1990" s="244" t="s">
        <v>2</v>
      </c>
      <c r="L1990" s="245"/>
      <c r="M1990" s="123"/>
      <c r="N1990" s="242" t="s">
        <v>43</v>
      </c>
      <c r="O1990" s="243"/>
      <c r="P1990" s="244" t="s">
        <v>44</v>
      </c>
      <c r="Q1990" s="245"/>
      <c r="R1990" s="123"/>
      <c r="S1990" s="242" t="s">
        <v>32</v>
      </c>
      <c r="T1990" s="243"/>
      <c r="U1990" s="244" t="s">
        <v>33</v>
      </c>
      <c r="V1990" s="245"/>
      <c r="W1990" s="123"/>
      <c r="X1990" s="242" t="s">
        <v>45</v>
      </c>
      <c r="Y1990" s="243"/>
      <c r="Z1990" s="244" t="s">
        <v>46</v>
      </c>
      <c r="AA1990" s="245"/>
      <c r="AB1990" s="127"/>
      <c r="AC1990" s="242" t="s">
        <v>62</v>
      </c>
      <c r="AD1990" s="243"/>
      <c r="AE1990" s="244" t="s">
        <v>3</v>
      </c>
      <c r="AF1990" s="245"/>
      <c r="AG1990" s="123"/>
      <c r="AH1990" s="242" t="s">
        <v>76</v>
      </c>
      <c r="AI1990" s="243"/>
      <c r="AJ1990" s="244" t="s">
        <v>77</v>
      </c>
      <c r="AK1990" s="245"/>
      <c r="AL1990" s="127"/>
      <c r="AM1990" s="242" t="s">
        <v>64</v>
      </c>
      <c r="AN1990" s="243"/>
      <c r="AO1990" s="244" t="s">
        <v>65</v>
      </c>
      <c r="AP1990" s="245"/>
      <c r="AQ1990" s="123"/>
      <c r="AR1990" s="242" t="s">
        <v>80</v>
      </c>
      <c r="AS1990" s="243"/>
      <c r="AT1990" s="244" t="s">
        <v>81</v>
      </c>
      <c r="AU1990" s="245"/>
      <c r="AV1990" s="127"/>
      <c r="AW1990" s="242" t="s">
        <v>68</v>
      </c>
      <c r="AX1990" s="243"/>
      <c r="AY1990" s="244" t="s">
        <v>69</v>
      </c>
      <c r="AZ1990" s="245"/>
      <c r="BA1990" s="123"/>
      <c r="BB1990" s="246" t="s">
        <v>84</v>
      </c>
      <c r="BC1990" s="247"/>
      <c r="BD1990" s="248" t="s">
        <v>85</v>
      </c>
      <c r="BE1990" s="249"/>
      <c r="BF1990" s="127"/>
      <c r="BG1990" s="242" t="s">
        <v>72</v>
      </c>
      <c r="BH1990" s="243"/>
      <c r="BI1990" s="244" t="s">
        <v>73</v>
      </c>
      <c r="BJ1990" s="245"/>
      <c r="BK1990" s="123"/>
      <c r="BL1990" s="242" t="s">
        <v>88</v>
      </c>
      <c r="BM1990" s="243"/>
      <c r="BN1990" s="244" t="s">
        <v>89</v>
      </c>
      <c r="BO1990" s="245"/>
      <c r="BP1990" s="123"/>
      <c r="BQ1990" s="19" t="s">
        <v>165</v>
      </c>
      <c r="BS1990" s="63" t="s">
        <v>120</v>
      </c>
      <c r="BT1990" s="4"/>
      <c r="BU1990" s="28"/>
      <c r="BV1990" s="28"/>
      <c r="BW1990" s="28"/>
      <c r="BX1990" s="28"/>
    </row>
    <row r="1991" spans="2:76" ht="18.649999999999999" customHeight="1" thickTop="1" thickBot="1">
      <c r="B1991" s="39">
        <v>5.62</v>
      </c>
      <c r="D1991" s="25">
        <f t="shared" ref="D1991" si="19948">COS($F$8*$B1991)</f>
        <v>-0.29136183030663365</v>
      </c>
      <c r="E1991" s="26">
        <v>0</v>
      </c>
      <c r="F1991" s="10">
        <v>0</v>
      </c>
      <c r="G1991" s="85">
        <f t="shared" ref="G1991" si="19949">$E$8*SIN($B1991*$F$8)</f>
        <v>2.869838768043131</v>
      </c>
      <c r="I1991" s="21">
        <v>1</v>
      </c>
      <c r="J1991" s="24">
        <v>0</v>
      </c>
      <c r="K1991" s="22">
        <v>0</v>
      </c>
      <c r="L1991" s="23">
        <v>0</v>
      </c>
      <c r="N1991" s="21">
        <f t="shared" ref="N1991" si="19950">D1991*I1991+F1991*I1994-E1991*J1991-G1991*J1994</f>
        <v>-14.462841171751366</v>
      </c>
      <c r="O1991" s="24">
        <f t="shared" ref="O1991" si="19951">(D1991*J1991+E1991*I1991+F1991*J1994+G1991*I1994)</f>
        <v>0</v>
      </c>
      <c r="P1991" s="22">
        <f t="shared" ref="P1991" si="19952">D1991*K1991+F1991*K1994-E1991*L1991-G1991*L1994</f>
        <v>0</v>
      </c>
      <c r="Q1991" s="23">
        <f t="shared" ref="Q1991" si="19953">(D1991*L1991+E1991*K1991+F1991*L1994+G1991*K1994)</f>
        <v>2.869838768043131</v>
      </c>
      <c r="S1991" s="25">
        <f t="shared" ref="S1991" si="19954">COS($U$8*$B1991)</f>
        <v>-0.99332271587319854</v>
      </c>
      <c r="T1991" s="26">
        <v>0</v>
      </c>
      <c r="U1991" s="10">
        <v>0</v>
      </c>
      <c r="V1991" s="85">
        <f t="shared" ref="V1991" si="19955">$T$8*SIN($B1991*$U$8)</f>
        <v>-0.3461066875583817</v>
      </c>
      <c r="X1991" s="21">
        <f t="shared" ref="X1991" si="19956">N1991*S1991+P1991*S1994-O1991*T1991-Q1991*T1994</f>
        <v>14.476632048615008</v>
      </c>
      <c r="Y1991" s="24">
        <f t="shared" ref="Y1991" si="19957">(N1991*T1991+O1991*S1991+P1991*T1994+Q1991*S1994)</f>
        <v>0</v>
      </c>
      <c r="Z1991" s="22">
        <f t="shared" ref="Z1991" si="19958">N1991*U1991+P1991*U1994-O1991*V1991-Q1991*V1994</f>
        <v>0</v>
      </c>
      <c r="AA1991" s="23">
        <f t="shared" ref="AA1991" si="19959">(N1991*V1991+O1991*U1991+P1991*V1994+Q1991*U1994)</f>
        <v>2.1550100114470521</v>
      </c>
      <c r="AB1991" s="8"/>
      <c r="AC1991" s="21">
        <v>1</v>
      </c>
      <c r="AD1991" s="24">
        <v>0</v>
      </c>
      <c r="AE1991" s="22">
        <v>0</v>
      </c>
      <c r="AF1991" s="23">
        <v>0</v>
      </c>
      <c r="AH1991" s="21">
        <f t="shared" ref="AH1991" si="19960">X1991*AC1991+Z1991*AC1994-Y1991*AD1991-AA1991*AD1994</f>
        <v>78.989819795733624</v>
      </c>
      <c r="AI1991" s="24">
        <f t="shared" ref="AI1991" si="19961">(X1991*AD1991+Y1991*AC1991+Z1991*AD1994+AA1991*AC1994)</f>
        <v>0</v>
      </c>
      <c r="AJ1991" s="22">
        <f t="shared" ref="AJ1991" si="19962">X1991*AE1991+Z1991*AE1994-Y1991*AF1991-AA1991*AF1994</f>
        <v>0</v>
      </c>
      <c r="AK1991" s="23">
        <f t="shared" ref="AK1991" si="19963">(X1991*AF1991+Y1991*AE1991+Z1991*AF1994+AA1991*AE1994)</f>
        <v>2.1550100114470521</v>
      </c>
      <c r="AL1991" s="8"/>
      <c r="AM1991" s="25">
        <f t="shared" ref="AM1991" si="19964">COS($AO$8*$B1991)</f>
        <v>-0.99332271587319854</v>
      </c>
      <c r="AN1991" s="26">
        <v>0</v>
      </c>
      <c r="AO1991" s="10">
        <v>0</v>
      </c>
      <c r="AP1991" s="85">
        <f t="shared" ref="AP1991" si="19965">$AN$8*SIN($B1991*$AO$8)</f>
        <v>-0.3461066875583817</v>
      </c>
      <c r="AR1991" s="21">
        <f t="shared" ref="AR1991" si="19966">AH1991*AM1991+AJ1991*AM1994-AI1991*AN1991-AK1991*AN1994</f>
        <v>-78.379508617308545</v>
      </c>
      <c r="AS1991" s="24">
        <f t="shared" ref="AS1991" si="19967">(AH1991*AN1991+AI1991*AM1991+AJ1991*AN1994+AK1991*AM1994)</f>
        <v>0</v>
      </c>
      <c r="AT1991" s="22">
        <f t="shared" ref="AT1991" si="19968">AH1991*AO1991+AJ1991*AO1994-AI1991*AP1991-AK1991*AP1994</f>
        <v>0</v>
      </c>
      <c r="AU1991" s="23">
        <f t="shared" ref="AU1991" si="19969">(AH1991*AP1991+AI1991*AO1991+AJ1991*AP1994+AK1991*AO1994)</f>
        <v>-29.479525277639368</v>
      </c>
      <c r="AV1991" s="8"/>
      <c r="AW1991" s="21">
        <v>1</v>
      </c>
      <c r="AX1991" s="24">
        <v>0</v>
      </c>
      <c r="AY1991" s="22">
        <v>0</v>
      </c>
      <c r="AZ1991" s="23">
        <v>0</v>
      </c>
      <c r="BB1991" s="21">
        <f t="shared" ref="BB1991" si="19970">AR1991*AW1991+AT1991*AW1994-AS1991*AX1991-AU1991*AX1994</f>
        <v>67.192600910130039</v>
      </c>
      <c r="BC1991" s="24">
        <f t="shared" ref="BC1991" si="19971">(AR1991*AX1991+AS1991*AW1991+AT1991*AX1994+AU1991*AW1994)</f>
        <v>0</v>
      </c>
      <c r="BD1991" s="22">
        <f t="shared" ref="BD1991" si="19972">AR1991*AY1991+AT1991*AY1994-AS1991*AZ1991-AU1991*AZ1994</f>
        <v>0</v>
      </c>
      <c r="BE1991" s="23">
        <f t="shared" ref="BE1991" si="19973">(AR1991*AZ1991+AS1991*AY1991+AT1991*AZ1994+AU1991*AY1994)</f>
        <v>-29.479525277639368</v>
      </c>
      <c r="BF1991" s="8"/>
      <c r="BG1991" s="25">
        <f t="shared" ref="BG1991" si="19974">COS($BI$8*$B1991)</f>
        <v>-0.29141953696648842</v>
      </c>
      <c r="BH1991" s="26">
        <v>0</v>
      </c>
      <c r="BI1991" s="10">
        <v>0</v>
      </c>
      <c r="BJ1991" s="85">
        <f t="shared" ref="BJ1991" si="19975">$BH$8*SIN($B1991*$BI$8)</f>
        <v>2.8697860340569186</v>
      </c>
      <c r="BL1991" s="21">
        <f t="shared" ref="BL1991" si="19976">BB1991*BG1991+BD1991*BG1994-BC1991*BH1991-BE1991*BH1994</f>
        <v>-10.181244430093324</v>
      </c>
      <c r="BM1991" s="24">
        <f t="shared" ref="BM1991" si="19977">(BB1991*BH1991+BC1991*BG1991+BD1991*BH1994+BE1991*BG1994)</f>
        <v>0</v>
      </c>
      <c r="BN1991" s="22">
        <f t="shared" ref="BN1991" si="19978">BB1991*BI1991+BD1991*BI1994-BC1991*BJ1991-BE1991*BJ1994</f>
        <v>0</v>
      </c>
      <c r="BO1991" s="23">
        <f t="shared" ref="BO1991" si="19979">(BB1991*BJ1991+BC1991*BI1991+BD1991*BJ1994+BE1991*BI1994)</f>
        <v>201.41929729025296</v>
      </c>
      <c r="BQ1991" s="27">
        <f t="shared" ref="BQ1991" si="19980">20*LOG((2*$BL$8)/(($BL$8*BL1991+BN1991+$BL$8*BL1994+BN1994)^2+($BL$8*BM1991+BO1991+$BL$8*BM1994+BO1994)^2)^0.5)</f>
        <v>-40.083789660581594</v>
      </c>
      <c r="BS1991" s="64">
        <f t="shared" ref="BS1991" si="19981">((BL1991^2+BM1991^2)/(BL1994^2+BM1994^2))^0.5</f>
        <v>19.984289183312452</v>
      </c>
      <c r="BT1991" s="4"/>
      <c r="BU1991" s="28"/>
      <c r="BV1991" s="28"/>
      <c r="BW1991" s="28"/>
      <c r="BX1991" s="28"/>
    </row>
    <row r="1992" spans="2:76" ht="18.649999999999999" customHeight="1" thickBot="1">
      <c r="D1992" s="25"/>
      <c r="E1992" s="10"/>
      <c r="F1992" s="10"/>
      <c r="G1992" s="31"/>
      <c r="I1992" s="29"/>
      <c r="L1992" s="30"/>
      <c r="N1992" s="29"/>
      <c r="Q1992" s="30"/>
      <c r="S1992" s="29"/>
      <c r="V1992" s="30"/>
      <c r="X1992" s="29"/>
      <c r="AA1992" s="30"/>
      <c r="AC1992" s="29"/>
      <c r="AF1992" s="30"/>
      <c r="AH1992" s="29"/>
      <c r="AK1992" s="30"/>
      <c r="AM1992" s="29"/>
      <c r="AP1992" s="30"/>
      <c r="AR1992" s="29"/>
      <c r="AU1992" s="30"/>
      <c r="AW1992" s="29"/>
      <c r="AZ1992" s="30"/>
      <c r="BB1992" s="29"/>
      <c r="BE1992" s="30"/>
      <c r="BG1992" s="29"/>
      <c r="BJ1992" s="30"/>
      <c r="BL1992" s="29"/>
      <c r="BO1992" s="30"/>
      <c r="BS1992" s="65"/>
      <c r="BT1992" s="65"/>
      <c r="BU1992" s="28"/>
      <c r="BV1992" s="28"/>
      <c r="BW1992" s="28"/>
      <c r="BX1992" s="28"/>
    </row>
    <row r="1993" spans="2:76" ht="18.649999999999999" customHeight="1" thickBot="1">
      <c r="D1993" s="254" t="s">
        <v>24</v>
      </c>
      <c r="E1993" s="255"/>
      <c r="F1993" s="256" t="s">
        <v>25</v>
      </c>
      <c r="G1993" s="257"/>
      <c r="H1993" s="123"/>
      <c r="I1993" s="242" t="s">
        <v>4</v>
      </c>
      <c r="J1993" s="243"/>
      <c r="K1993" s="244" t="s">
        <v>5</v>
      </c>
      <c r="L1993" s="245"/>
      <c r="M1993" s="123"/>
      <c r="N1993" s="242" t="s">
        <v>6</v>
      </c>
      <c r="O1993" s="243"/>
      <c r="P1993" s="244" t="s">
        <v>7</v>
      </c>
      <c r="Q1993" s="245"/>
      <c r="R1993" s="123"/>
      <c r="S1993" s="242" t="s">
        <v>34</v>
      </c>
      <c r="T1993" s="243"/>
      <c r="U1993" s="244" t="s">
        <v>35</v>
      </c>
      <c r="V1993" s="245"/>
      <c r="W1993" s="123"/>
      <c r="X1993" s="242" t="s">
        <v>47</v>
      </c>
      <c r="Y1993" s="243"/>
      <c r="Z1993" s="244" t="s">
        <v>48</v>
      </c>
      <c r="AA1993" s="245"/>
      <c r="AB1993" s="127"/>
      <c r="AC1993" s="242" t="s">
        <v>63</v>
      </c>
      <c r="AD1993" s="243"/>
      <c r="AE1993" s="244" t="s">
        <v>8</v>
      </c>
      <c r="AF1993" s="245"/>
      <c r="AG1993" s="123"/>
      <c r="AH1993" s="242" t="s">
        <v>78</v>
      </c>
      <c r="AI1993" s="243"/>
      <c r="AJ1993" s="244" t="s">
        <v>79</v>
      </c>
      <c r="AK1993" s="245"/>
      <c r="AL1993" s="127"/>
      <c r="AM1993" s="242" t="s">
        <v>67</v>
      </c>
      <c r="AN1993" s="243"/>
      <c r="AO1993" s="244" t="s">
        <v>66</v>
      </c>
      <c r="AP1993" s="245"/>
      <c r="AQ1993" s="123"/>
      <c r="AR1993" s="242" t="s">
        <v>83</v>
      </c>
      <c r="AS1993" s="243"/>
      <c r="AT1993" s="244" t="s">
        <v>82</v>
      </c>
      <c r="AU1993" s="245"/>
      <c r="AV1993" s="127"/>
      <c r="AW1993" s="242" t="s">
        <v>71</v>
      </c>
      <c r="AX1993" s="243"/>
      <c r="AY1993" s="244" t="s">
        <v>70</v>
      </c>
      <c r="AZ1993" s="245"/>
      <c r="BA1993" s="123"/>
      <c r="BB1993" s="124" t="s">
        <v>87</v>
      </c>
      <c r="BC1993" s="125"/>
      <c r="BD1993" s="122" t="s">
        <v>86</v>
      </c>
      <c r="BE1993" s="126"/>
      <c r="BF1993" s="127"/>
      <c r="BG1993" s="242" t="s">
        <v>74</v>
      </c>
      <c r="BH1993" s="243"/>
      <c r="BI1993" s="244" t="s">
        <v>75</v>
      </c>
      <c r="BJ1993" s="245"/>
      <c r="BK1993" s="123"/>
      <c r="BL1993" s="242" t="s">
        <v>91</v>
      </c>
      <c r="BM1993" s="243"/>
      <c r="BN1993" s="244" t="s">
        <v>90</v>
      </c>
      <c r="BO1993" s="245"/>
      <c r="BP1993" s="123"/>
      <c r="BQ1993" s="35" t="s">
        <v>166</v>
      </c>
      <c r="BS1993" s="66" t="s">
        <v>121</v>
      </c>
      <c r="BT1993" s="65"/>
      <c r="BU1993" s="28"/>
      <c r="BV1993" s="28"/>
      <c r="BW1993" s="28"/>
      <c r="BX1993" s="28"/>
    </row>
    <row r="1994" spans="2:76" ht="18.649999999999999" customHeight="1" thickTop="1" thickBot="1">
      <c r="D1994" s="15">
        <v>0</v>
      </c>
      <c r="E1994" s="145">
        <f t="shared" ref="E1994" si="19982">(1/$E$8)*SIN($B1991*$F$8)</f>
        <v>0.31887097422701455</v>
      </c>
      <c r="F1994" s="15">
        <f t="shared" ref="F1994" si="19983">COS($F$8*$B1991)</f>
        <v>-0.29136183030663365</v>
      </c>
      <c r="G1994" s="37">
        <v>0</v>
      </c>
      <c r="I1994" s="21">
        <v>0</v>
      </c>
      <c r="J1994" s="24">
        <f t="shared" ref="J1994" si="19984">(TAN($K$8*$B1991))/$J$8</f>
        <v>4.9380750930157298</v>
      </c>
      <c r="K1994" s="22">
        <v>1</v>
      </c>
      <c r="L1994" s="23">
        <v>0</v>
      </c>
      <c r="N1994" s="21">
        <f t="shared" ref="N1994" si="19985">D1994*I1991+F1994*I1994-E1994*J1991-G1994*J1994</f>
        <v>0</v>
      </c>
      <c r="O1994" s="24">
        <f t="shared" ref="O1994" si="19986">(D1994*J1991+E1994*I1991+F1994*J1994+G1994*I1994)</f>
        <v>-1.1198956230656487</v>
      </c>
      <c r="P1994" s="22">
        <f t="shared" ref="P1994" si="19987">D1994*K1991+F1994*K1994-E1994*L1991-G1994*L1994</f>
        <v>-0.29136183030663365</v>
      </c>
      <c r="Q1994" s="23">
        <f t="shared" ref="Q1994" si="19988">(D1994*L1991+E1994*K1991+F1994*L1994+G1994*K1994)</f>
        <v>0</v>
      </c>
      <c r="S1994" s="15">
        <v>0</v>
      </c>
      <c r="T1994" s="145">
        <f t="shared" ref="T1994" si="19989">(1/$T$8)*SIN($B1991*$U$8)</f>
        <v>-3.8456298617597966E-2</v>
      </c>
      <c r="U1994" s="15">
        <f t="shared" ref="U1994" si="19990">COS($U$8*$B1991)</f>
        <v>-0.99332271587319854</v>
      </c>
      <c r="V1994" s="37">
        <v>0</v>
      </c>
      <c r="X1994" s="21">
        <f t="shared" ref="X1994" si="19991">N1994*S1991+P1994*S1994-O1994*T1991-Q1994*T1994</f>
        <v>0</v>
      </c>
      <c r="Y1994" s="24">
        <f t="shared" ref="Y1994" si="19992">(N1994*T1991+O1994*S1991+P1994*T1994+Q1994*S1994)</f>
        <v>1.1236224593501198</v>
      </c>
      <c r="Z1994" s="22">
        <f t="shared" ref="Z1994" si="19993">N1994*U1991+P1994*U1994-O1994*V1991-Q1994*V1994</f>
        <v>-9.8187039928410325E-2</v>
      </c>
      <c r="AA1994" s="23">
        <f t="shared" ref="AA1994" si="19994">(N1994*V1991+O1994*U1991+P1994*V1994+Q1994*U1994)</f>
        <v>0</v>
      </c>
      <c r="AB1994" s="8"/>
      <c r="AC1994" s="21">
        <v>0</v>
      </c>
      <c r="AD1994" s="24">
        <f t="shared" ref="AD1994" si="19995">(TAN($AE$8*$B1991))/$AD$8</f>
        <v>-29.936374960875067</v>
      </c>
      <c r="AE1994" s="22">
        <v>1</v>
      </c>
      <c r="AF1994" s="23">
        <v>0</v>
      </c>
      <c r="AH1994" s="21">
        <f t="shared" ref="AH1994" si="19996">X1994*AC1991+Z1994*AC1994-Y1994*AD1991-AA1994*AD1994</f>
        <v>0</v>
      </c>
      <c r="AI1994" s="24">
        <f t="shared" ref="AI1994" si="19997">(X1994*AD1991+Y1994*AC1991+Z1994*AD1994+AA1994*AC1994)</f>
        <v>4.0629865029454226</v>
      </c>
      <c r="AJ1994" s="22">
        <f t="shared" ref="AJ1994" si="19998">X1994*AE1991+Z1994*AE1994-Y1994*AF1991-AA1994*AF1994</f>
        <v>-9.8187039928410325E-2</v>
      </c>
      <c r="AK1994" s="23">
        <f t="shared" ref="AK1994" si="19999">(X1994*AF1991+Y1994*AE1991+Z1994*AF1994+AA1994*AE1994)</f>
        <v>0</v>
      </c>
      <c r="AL1994" s="8"/>
      <c r="AM1994" s="15">
        <v>0</v>
      </c>
      <c r="AN1994" s="85">
        <f t="shared" ref="AN1994" si="20000">(1/$AN$8)*SIN($B1991*$AO$8)</f>
        <v>-3.8456298617597966E-2</v>
      </c>
      <c r="AO1994" s="25">
        <f t="shared" ref="AO1994" si="20001">COS($AO$8*$B1991)</f>
        <v>-0.99332271587319854</v>
      </c>
      <c r="AP1994" s="37">
        <v>0</v>
      </c>
      <c r="AR1994" s="21">
        <f t="shared" ref="AR1994" si="20002">AH1994*AM1991+AJ1994*AM1994-AI1994*AN1991-AK1994*AN1994</f>
        <v>0</v>
      </c>
      <c r="AS1994" s="24">
        <f t="shared" ref="AS1994" si="20003">(AH1994*AN1991+AI1994*AM1991+AJ1994*AN1994+AK1994*AM1994)</f>
        <v>-4.0320808775340318</v>
      </c>
      <c r="AT1994" s="22">
        <f t="shared" ref="AT1994" si="20004">AH1994*AO1991+AJ1994*AO1994-AI1994*AP1991-AK1994*AP1994</f>
        <v>1.5037582172940922</v>
      </c>
      <c r="AU1994" s="23">
        <f t="shared" ref="AU1994" si="20005">(AH1994*AP1991+AI1994*AO1991+AJ1994*AP1994+AK1994*AO1994)</f>
        <v>0</v>
      </c>
      <c r="AV1994" s="8"/>
      <c r="AW1994" s="21">
        <v>0</v>
      </c>
      <c r="AX1994" s="24">
        <f t="shared" ref="AX1994" si="20006">(TAN($AY$8*$B1991))/$AX$8</f>
        <v>4.9380750930157298</v>
      </c>
      <c r="AY1994" s="22">
        <v>1</v>
      </c>
      <c r="AZ1994" s="23">
        <v>0</v>
      </c>
      <c r="BB1994" s="21">
        <f t="shared" ref="BB1994" si="20007">AR1994*AW1991+AT1994*AW1994-AS1994*AX1991-AU1994*AX1994</f>
        <v>0</v>
      </c>
      <c r="BC1994" s="24">
        <f t="shared" ref="BC1994" si="20008">(AR1994*AX1991+AS1994*AW1991+AT1994*AX1994+AU1994*AW1994)</f>
        <v>3.393590121203661</v>
      </c>
      <c r="BD1994" s="22">
        <f t="shared" ref="BD1994" si="20009">AR1994*AY1991+AT1994*AY1994-AS1994*AZ1991-AU1994*AZ1994</f>
        <v>1.5037582172940922</v>
      </c>
      <c r="BE1994" s="23">
        <f t="shared" ref="BE1994" si="20010">(AR1994*AZ1991+AS1994*AY1991+AT1994*AZ1994+AU1994*AY1994)</f>
        <v>0</v>
      </c>
      <c r="BF1994" s="8"/>
      <c r="BG1994" s="15">
        <v>0</v>
      </c>
      <c r="BH1994" s="85">
        <f t="shared" ref="BH1994" si="20011">(1/$BH$8)*SIN($B1991*$BI$8)</f>
        <v>0.31886511489521319</v>
      </c>
      <c r="BI1994" s="25">
        <f t="shared" ref="BI1994" si="20012">COS($BI$8*$B1991)</f>
        <v>-0.29141953696648842</v>
      </c>
      <c r="BJ1994" s="37">
        <v>0</v>
      </c>
      <c r="BL1994" s="21">
        <f t="shared" ref="BL1994" si="20013">BB1994*BG1991+BD1994*BG1994-BC1994*BH1991-BE1994*BH1994</f>
        <v>0</v>
      </c>
      <c r="BM1994" s="24">
        <f t="shared" ref="BM1994" si="20014">(BB1994*BH1991+BC1994*BG1991+BD1994*BH1994+BE1994*BG1994)</f>
        <v>-0.50946242504311856</v>
      </c>
      <c r="BN1994" s="22">
        <f t="shared" ref="BN1994" si="20015">BB1994*BI1991+BD1994*BI1994-BC1994*BJ1991-BE1994*BJ1994</f>
        <v>-10.177102058537187</v>
      </c>
      <c r="BO1994" s="23">
        <f t="shared" ref="BO1994" si="20016">(BB1994*BJ1991+BC1994*BI1991+BD1994*BJ1994+BE1994*BI1994)</f>
        <v>0</v>
      </c>
      <c r="BQ1994" s="38">
        <f t="shared" ref="BQ1994" si="20017">(180/PI())*ATAN(-1*(($BL$8*BM1991+BO1991+$BL$8*BM1994+BO1994)/($BL$8*BL1991+BN1991+$BL$8*BL1994+BN1994)))</f>
        <v>84.213924775135666</v>
      </c>
      <c r="BS1994" s="67">
        <f t="shared" ref="BS1994" si="20018">20*LOG(((($BL$8*BL1991+BN1991-$BL$8*BL1994-BN1994)^2+($BL$8*BM1991+BO1991-$BL$8*BM1994-BO1994)^2)/(($BL$8*BL1991+BN1991+$BL$8*BL1994+BN1994)^2+($BL$8*BM1991+BO1991+$BL$8*BM1994+BO1994)^2))^0.5)</f>
        <v>-4.2601672155697718E-4</v>
      </c>
      <c r="BT1994" s="65"/>
      <c r="BU1994" s="28"/>
      <c r="BV1994" s="28"/>
      <c r="BW1994" s="28"/>
      <c r="BX1994" s="28"/>
    </row>
    <row r="1995" spans="2:76" ht="18.649999999999999" customHeight="1">
      <c r="BS1995" s="32"/>
    </row>
    <row r="1996" spans="2:76" ht="18.649999999999999" customHeight="1" thickBot="1">
      <c r="D1996" s="8"/>
      <c r="E1996" s="8" t="s">
        <v>93</v>
      </c>
      <c r="F1996" s="8"/>
      <c r="G1996" s="8"/>
      <c r="H1996" s="8"/>
      <c r="I1996" s="8"/>
      <c r="J1996" s="8" t="s">
        <v>94</v>
      </c>
      <c r="K1996" s="8"/>
      <c r="L1996" s="8"/>
      <c r="M1996" s="8"/>
      <c r="N1996" s="8"/>
      <c r="O1996" s="8" t="s">
        <v>95</v>
      </c>
      <c r="P1996" s="8"/>
      <c r="Q1996" s="8"/>
      <c r="R1996" s="8"/>
      <c r="S1996" s="8"/>
      <c r="T1996" s="8" t="s">
        <v>96</v>
      </c>
      <c r="U1996" s="8"/>
      <c r="V1996" s="8"/>
      <c r="W1996" s="8"/>
      <c r="X1996" s="8"/>
      <c r="Y1996" s="8" t="s">
        <v>97</v>
      </c>
      <c r="Z1996" s="8"/>
      <c r="AA1996" s="8"/>
      <c r="AB1996" s="8"/>
      <c r="AC1996" s="8"/>
      <c r="AD1996" s="8" t="s">
        <v>98</v>
      </c>
      <c r="AE1996" s="8"/>
      <c r="AF1996" s="8"/>
      <c r="AG1996" s="8"/>
      <c r="AH1996" s="8"/>
      <c r="AI1996" s="8" t="s">
        <v>99</v>
      </c>
      <c r="AJ1996" s="8"/>
      <c r="AK1996" s="8"/>
      <c r="AL1996" s="8"/>
      <c r="AM1996" s="8"/>
      <c r="AN1996" s="8" t="s">
        <v>96</v>
      </c>
      <c r="AO1996" s="8"/>
      <c r="AP1996" s="8"/>
      <c r="AQ1996" s="8"/>
      <c r="AR1996" s="8"/>
      <c r="AS1996" s="8" t="s">
        <v>100</v>
      </c>
      <c r="AT1996" s="8"/>
      <c r="AU1996" s="8"/>
      <c r="AV1996" s="8"/>
      <c r="AW1996" s="8"/>
      <c r="AX1996" s="8" t="s">
        <v>94</v>
      </c>
      <c r="AY1996" s="8"/>
      <c r="AZ1996" s="8"/>
      <c r="BA1996" s="8"/>
      <c r="BB1996" s="8"/>
      <c r="BC1996" s="8" t="s">
        <v>101</v>
      </c>
      <c r="BD1996" s="8"/>
      <c r="BE1996" s="8"/>
      <c r="BF1996" s="8"/>
      <c r="BG1996" s="8"/>
      <c r="BH1996" s="8" t="s">
        <v>96</v>
      </c>
      <c r="BI1996" s="8"/>
      <c r="BJ1996" s="8"/>
      <c r="BK1996" s="8"/>
      <c r="BL1996" s="8"/>
      <c r="BM1996" s="8" t="s">
        <v>102</v>
      </c>
      <c r="BN1996" s="8"/>
      <c r="BO1996" s="8"/>
      <c r="BP1996" s="8"/>
    </row>
    <row r="1997" spans="2:76" ht="18.649999999999999" customHeight="1" thickBot="1">
      <c r="B1997" s="16"/>
      <c r="D1997" s="250" t="s">
        <v>22</v>
      </c>
      <c r="E1997" s="251"/>
      <c r="F1997" s="252" t="s">
        <v>23</v>
      </c>
      <c r="G1997" s="253"/>
      <c r="H1997" s="123"/>
      <c r="I1997" s="242" t="s">
        <v>1</v>
      </c>
      <c r="J1997" s="243"/>
      <c r="K1997" s="244" t="s">
        <v>2</v>
      </c>
      <c r="L1997" s="245"/>
      <c r="M1997" s="123"/>
      <c r="N1997" s="242" t="s">
        <v>43</v>
      </c>
      <c r="O1997" s="243"/>
      <c r="P1997" s="244" t="s">
        <v>44</v>
      </c>
      <c r="Q1997" s="245"/>
      <c r="R1997" s="123"/>
      <c r="S1997" s="242" t="s">
        <v>32</v>
      </c>
      <c r="T1997" s="243"/>
      <c r="U1997" s="244" t="s">
        <v>33</v>
      </c>
      <c r="V1997" s="245"/>
      <c r="W1997" s="123"/>
      <c r="X1997" s="242" t="s">
        <v>45</v>
      </c>
      <c r="Y1997" s="243"/>
      <c r="Z1997" s="244" t="s">
        <v>46</v>
      </c>
      <c r="AA1997" s="245"/>
      <c r="AB1997" s="127"/>
      <c r="AC1997" s="242" t="s">
        <v>62</v>
      </c>
      <c r="AD1997" s="243"/>
      <c r="AE1997" s="244" t="s">
        <v>3</v>
      </c>
      <c r="AF1997" s="245"/>
      <c r="AG1997" s="123"/>
      <c r="AH1997" s="242" t="s">
        <v>76</v>
      </c>
      <c r="AI1997" s="243"/>
      <c r="AJ1997" s="244" t="s">
        <v>77</v>
      </c>
      <c r="AK1997" s="245"/>
      <c r="AL1997" s="127"/>
      <c r="AM1997" s="242" t="s">
        <v>64</v>
      </c>
      <c r="AN1997" s="243"/>
      <c r="AO1997" s="244" t="s">
        <v>65</v>
      </c>
      <c r="AP1997" s="245"/>
      <c r="AQ1997" s="123"/>
      <c r="AR1997" s="242" t="s">
        <v>80</v>
      </c>
      <c r="AS1997" s="243"/>
      <c r="AT1997" s="244" t="s">
        <v>81</v>
      </c>
      <c r="AU1997" s="245"/>
      <c r="AV1997" s="127"/>
      <c r="AW1997" s="242" t="s">
        <v>68</v>
      </c>
      <c r="AX1997" s="243"/>
      <c r="AY1997" s="244" t="s">
        <v>69</v>
      </c>
      <c r="AZ1997" s="245"/>
      <c r="BA1997" s="123"/>
      <c r="BB1997" s="246" t="s">
        <v>84</v>
      </c>
      <c r="BC1997" s="247"/>
      <c r="BD1997" s="248" t="s">
        <v>85</v>
      </c>
      <c r="BE1997" s="249"/>
      <c r="BF1997" s="127"/>
      <c r="BG1997" s="242" t="s">
        <v>72</v>
      </c>
      <c r="BH1997" s="243"/>
      <c r="BI1997" s="244" t="s">
        <v>73</v>
      </c>
      <c r="BJ1997" s="245"/>
      <c r="BK1997" s="123"/>
      <c r="BL1997" s="242" t="s">
        <v>88</v>
      </c>
      <c r="BM1997" s="243"/>
      <c r="BN1997" s="244" t="s">
        <v>89</v>
      </c>
      <c r="BO1997" s="245"/>
      <c r="BP1997" s="123"/>
      <c r="BQ1997" s="19" t="s">
        <v>165</v>
      </c>
      <c r="BS1997" s="63" t="s">
        <v>120</v>
      </c>
      <c r="BT1997" s="4"/>
      <c r="BU1997" s="28"/>
      <c r="BV1997" s="28"/>
      <c r="BW1997" s="28"/>
      <c r="BX1997" s="28"/>
    </row>
    <row r="1998" spans="2:76" ht="18.649999999999999" customHeight="1" thickTop="1" thickBot="1">
      <c r="B1998" s="39">
        <v>5.64</v>
      </c>
      <c r="D1998" s="25">
        <f t="shared" ref="D1998" si="20019">COS($F$8*$B1998)</f>
        <v>-0.29770933078285394</v>
      </c>
      <c r="E1998" s="26">
        <v>0</v>
      </c>
      <c r="F1998" s="10">
        <v>0</v>
      </c>
      <c r="G1998" s="85">
        <f t="shared" ref="G1998" si="20020">$E$8*SIN($B1998*$F$8)</f>
        <v>2.8639696907061407</v>
      </c>
      <c r="I1998" s="21">
        <v>1</v>
      </c>
      <c r="J1998" s="24">
        <v>0</v>
      </c>
      <c r="K1998" s="22">
        <v>0</v>
      </c>
      <c r="L1998" s="23">
        <v>0</v>
      </c>
      <c r="N1998" s="21">
        <f t="shared" ref="N1998" si="20021">D1998*I1998+F1998*I2001-E1998*J1998-G1998*J2001</f>
        <v>-15.323775510742742</v>
      </c>
      <c r="O1998" s="24">
        <f t="shared" ref="O1998" si="20022">(D1998*J1998+E1998*I1998+F1998*J2001+G1998*I2001)</f>
        <v>0</v>
      </c>
      <c r="P1998" s="22">
        <f t="shared" ref="P1998" si="20023">D1998*K1998+F1998*K2001-E1998*L1998-G1998*L2001</f>
        <v>0</v>
      </c>
      <c r="Q1998" s="23">
        <f t="shared" ref="Q1998" si="20024">(D1998*L1998+E1998*K1998+F1998*L2001+G1998*K2001)</f>
        <v>2.8639696907061407</v>
      </c>
      <c r="S1998" s="25">
        <f t="shared" ref="S1998" si="20025">COS($U$8*$B1998)</f>
        <v>-0.99191871176876667</v>
      </c>
      <c r="T1998" s="26">
        <v>0</v>
      </c>
      <c r="U1998" s="10">
        <v>0</v>
      </c>
      <c r="V1998" s="85">
        <f t="shared" ref="V1998" si="20026">$T$8*SIN($B1998*$U$8)</f>
        <v>-0.38062504277426784</v>
      </c>
      <c r="X1998" s="21">
        <f t="shared" ref="X1998" si="20027">N1998*S1998+P1998*S2001-O1998*T1998-Q1998*T2001</f>
        <v>15.321061729164075</v>
      </c>
      <c r="Y1998" s="24">
        <f t="shared" ref="Y1998" si="20028">(N1998*T1998+O1998*S1998+P1998*T2001+Q1998*S2001)</f>
        <v>0</v>
      </c>
      <c r="Z1998" s="22">
        <f t="shared" ref="Z1998" si="20029">N1998*U1998+P1998*U2001-O1998*V1998-Q1998*V2001</f>
        <v>0</v>
      </c>
      <c r="AA1998" s="23">
        <f t="shared" ref="AA1998" si="20030">(N1998*V1998+O1998*U1998+P1998*V2001+Q1998*U2001)</f>
        <v>2.9917875830897054</v>
      </c>
      <c r="AB1998" s="8"/>
      <c r="AC1998" s="21">
        <v>1</v>
      </c>
      <c r="AD1998" s="24">
        <v>0</v>
      </c>
      <c r="AE1998" s="22">
        <v>0</v>
      </c>
      <c r="AF1998" s="23">
        <v>0</v>
      </c>
      <c r="AH1998" s="21">
        <f t="shared" ref="AH1998" si="20031">X1998*AC1998+Z1998*AC2001-Y1998*AD1998-AA1998*AD2001</f>
        <v>81.365275774143768</v>
      </c>
      <c r="AI1998" s="24">
        <f t="shared" ref="AI1998" si="20032">(X1998*AD1998+Y1998*AC1998+Z1998*AD2001+AA1998*AC2001)</f>
        <v>0</v>
      </c>
      <c r="AJ1998" s="22">
        <f t="shared" ref="AJ1998" si="20033">X1998*AE1998+Z1998*AE2001-Y1998*AF1998-AA1998*AF2001</f>
        <v>0</v>
      </c>
      <c r="AK1998" s="23">
        <f t="shared" ref="AK1998" si="20034">(X1998*AF1998+Y1998*AE1998+Z1998*AF2001+AA1998*AE2001)</f>
        <v>2.9917875830897054</v>
      </c>
      <c r="AL1998" s="8"/>
      <c r="AM1998" s="25">
        <f t="shared" ref="AM1998" si="20035">COS($AO$8*$B1998)</f>
        <v>-0.99191871176876667</v>
      </c>
      <c r="AN1998" s="26">
        <v>0</v>
      </c>
      <c r="AO1998" s="10">
        <v>0</v>
      </c>
      <c r="AP1998" s="85">
        <f t="shared" ref="AP1998" si="20036">$AN$8*SIN($B1998*$AO$8)</f>
        <v>-0.38062504277426784</v>
      </c>
      <c r="AR1998" s="21">
        <f t="shared" ref="AR1998" si="20037">AH1998*AM1998+AJ1998*AM2001-AI1998*AN1998-AK1998*AN2001</f>
        <v>-80.581211831178564</v>
      </c>
      <c r="AS1998" s="24">
        <f t="shared" ref="AS1998" si="20038">(AH1998*AN1998+AI1998*AM1998+AJ1998*AN2001+AK1998*AM2001)</f>
        <v>0</v>
      </c>
      <c r="AT1998" s="22">
        <f t="shared" ref="AT1998" si="20039">AH1998*AO1998+AJ1998*AO2001-AI1998*AP1998-AK1998*AP2001</f>
        <v>0</v>
      </c>
      <c r="AU1998" s="23">
        <f t="shared" ref="AU1998" si="20040">(AH1998*AP1998+AI1998*AO1998+AJ1998*AP2001+AK1998*AO2001)</f>
        <v>-33.937271657177703</v>
      </c>
      <c r="AV1998" s="8"/>
      <c r="AW1998" s="21">
        <v>1</v>
      </c>
      <c r="AX1998" s="24">
        <v>0</v>
      </c>
      <c r="AY1998" s="22">
        <v>0</v>
      </c>
      <c r="AZ1998" s="23">
        <v>0</v>
      </c>
      <c r="BB1998" s="21">
        <f t="shared" ref="BB1998" si="20041">AR1998*AW1998+AT1998*AW2001-AS1998*AX1998-AU1998*AX2001</f>
        <v>97.473636843668032</v>
      </c>
      <c r="BC1998" s="24">
        <f t="shared" ref="BC1998" si="20042">(AR1998*AX1998+AS1998*AW1998+AT1998*AX2001+AU1998*AW2001)</f>
        <v>0</v>
      </c>
      <c r="BD1998" s="22">
        <f t="shared" ref="BD1998" si="20043">AR1998*AY1998+AT1998*AY2001-AS1998*AZ1998-AU1998*AZ2001</f>
        <v>0</v>
      </c>
      <c r="BE1998" s="23">
        <f t="shared" ref="BE1998" si="20044">(AR1998*AZ1998+AS1998*AY1998+AT1998*AZ2001+AU1998*AY2001)</f>
        <v>-33.937271657177703</v>
      </c>
      <c r="BF1998" s="8"/>
      <c r="BG1998" s="25">
        <f t="shared" ref="BG1998" si="20045">COS($BI$8*$B1998)</f>
        <v>-0.29776712435460262</v>
      </c>
      <c r="BH1998" s="26">
        <v>0</v>
      </c>
      <c r="BI1998" s="10">
        <v>0</v>
      </c>
      <c r="BJ1998" s="85">
        <f t="shared" ref="BJ1998" si="20046">$BH$8*SIN($B1998*$BI$8)</f>
        <v>2.8639156162293462</v>
      </c>
      <c r="BL1998" s="21">
        <f t="shared" ref="BL1998" si="20047">BB1998*BG1998+BD1998*BG2001-BC1998*BH1998-BE1998*BH2001</f>
        <v>-18.225168735411785</v>
      </c>
      <c r="BM1998" s="24">
        <f t="shared" ref="BM1998" si="20048">(BB1998*BH1998+BC1998*BG1998+BD1998*BH2001+BE1998*BG2001)</f>
        <v>0</v>
      </c>
      <c r="BN1998" s="22">
        <f t="shared" ref="BN1998" si="20049">BB1998*BI1998+BD1998*BI2001-BC1998*BJ1998-BE1998*BJ2001</f>
        <v>0</v>
      </c>
      <c r="BO1998" s="23">
        <f t="shared" ref="BO1998" si="20050">(BB1998*BJ1998+BC1998*BI1998+BD1998*BJ2001+BE1998*BI2001)</f>
        <v>289.26167451704777</v>
      </c>
      <c r="BQ1998" s="27">
        <f t="shared" ref="BQ1998" si="20051">20*LOG((2*$BL$8)/(($BL$8*BL1998+BN1998+$BL$8*BL2001+BN2001)^2+($BL$8*BM1998+BO1998+$BL$8*BM2001+BO2001)^2)^0.5)</f>
        <v>-43.239721602466787</v>
      </c>
      <c r="BS1998" s="64">
        <f t="shared" ref="BS1998" si="20052">((BL1998^2+BM1998^2)/(BL2001^2+BM2001^2))^0.5</f>
        <v>15.924775484182074</v>
      </c>
      <c r="BT1998" s="4"/>
      <c r="BU1998" s="28"/>
      <c r="BV1998" s="28"/>
      <c r="BW1998" s="28"/>
      <c r="BX1998" s="28"/>
    </row>
    <row r="1999" spans="2:76" ht="18.649999999999999" customHeight="1" thickBot="1">
      <c r="D1999" s="25"/>
      <c r="E1999" s="10"/>
      <c r="F1999" s="10"/>
      <c r="G1999" s="31"/>
      <c r="I1999" s="29"/>
      <c r="L1999" s="30"/>
      <c r="N1999" s="29"/>
      <c r="Q1999" s="30"/>
      <c r="S1999" s="29"/>
      <c r="V1999" s="30"/>
      <c r="X1999" s="29"/>
      <c r="AA1999" s="30"/>
      <c r="AC1999" s="29"/>
      <c r="AF1999" s="30"/>
      <c r="AH1999" s="29"/>
      <c r="AK1999" s="30"/>
      <c r="AM1999" s="29"/>
      <c r="AP1999" s="30"/>
      <c r="AR1999" s="29"/>
      <c r="AU1999" s="30"/>
      <c r="AW1999" s="29"/>
      <c r="AZ1999" s="30"/>
      <c r="BB1999" s="29"/>
      <c r="BE1999" s="30"/>
      <c r="BG1999" s="29"/>
      <c r="BJ1999" s="30"/>
      <c r="BL1999" s="29"/>
      <c r="BO1999" s="30"/>
      <c r="BS1999" s="65"/>
      <c r="BT1999" s="65"/>
      <c r="BU1999" s="28"/>
      <c r="BV1999" s="28"/>
      <c r="BW1999" s="28"/>
      <c r="BX1999" s="28"/>
    </row>
    <row r="2000" spans="2:76" ht="18.649999999999999" customHeight="1" thickBot="1">
      <c r="D2000" s="254" t="s">
        <v>24</v>
      </c>
      <c r="E2000" s="255"/>
      <c r="F2000" s="256" t="s">
        <v>25</v>
      </c>
      <c r="G2000" s="257"/>
      <c r="H2000" s="123"/>
      <c r="I2000" s="242" t="s">
        <v>4</v>
      </c>
      <c r="J2000" s="243"/>
      <c r="K2000" s="244" t="s">
        <v>5</v>
      </c>
      <c r="L2000" s="245"/>
      <c r="M2000" s="123"/>
      <c r="N2000" s="242" t="s">
        <v>6</v>
      </c>
      <c r="O2000" s="243"/>
      <c r="P2000" s="244" t="s">
        <v>7</v>
      </c>
      <c r="Q2000" s="245"/>
      <c r="R2000" s="123"/>
      <c r="S2000" s="242" t="s">
        <v>34</v>
      </c>
      <c r="T2000" s="243"/>
      <c r="U2000" s="244" t="s">
        <v>35</v>
      </c>
      <c r="V2000" s="245"/>
      <c r="W2000" s="123"/>
      <c r="X2000" s="242" t="s">
        <v>47</v>
      </c>
      <c r="Y2000" s="243"/>
      <c r="Z2000" s="244" t="s">
        <v>48</v>
      </c>
      <c r="AA2000" s="245"/>
      <c r="AB2000" s="127"/>
      <c r="AC2000" s="242" t="s">
        <v>63</v>
      </c>
      <c r="AD2000" s="243"/>
      <c r="AE2000" s="244" t="s">
        <v>8</v>
      </c>
      <c r="AF2000" s="245"/>
      <c r="AG2000" s="123"/>
      <c r="AH2000" s="242" t="s">
        <v>78</v>
      </c>
      <c r="AI2000" s="243"/>
      <c r="AJ2000" s="244" t="s">
        <v>79</v>
      </c>
      <c r="AK2000" s="245"/>
      <c r="AL2000" s="127"/>
      <c r="AM2000" s="242" t="s">
        <v>67</v>
      </c>
      <c r="AN2000" s="243"/>
      <c r="AO2000" s="244" t="s">
        <v>66</v>
      </c>
      <c r="AP2000" s="245"/>
      <c r="AQ2000" s="123"/>
      <c r="AR2000" s="242" t="s">
        <v>83</v>
      </c>
      <c r="AS2000" s="243"/>
      <c r="AT2000" s="244" t="s">
        <v>82</v>
      </c>
      <c r="AU2000" s="245"/>
      <c r="AV2000" s="127"/>
      <c r="AW2000" s="242" t="s">
        <v>71</v>
      </c>
      <c r="AX2000" s="243"/>
      <c r="AY2000" s="244" t="s">
        <v>70</v>
      </c>
      <c r="AZ2000" s="245"/>
      <c r="BA2000" s="123"/>
      <c r="BB2000" s="124" t="s">
        <v>87</v>
      </c>
      <c r="BC2000" s="125"/>
      <c r="BD2000" s="122" t="s">
        <v>86</v>
      </c>
      <c r="BE2000" s="126"/>
      <c r="BF2000" s="127"/>
      <c r="BG2000" s="242" t="s">
        <v>74</v>
      </c>
      <c r="BH2000" s="243"/>
      <c r="BI2000" s="244" t="s">
        <v>75</v>
      </c>
      <c r="BJ2000" s="245"/>
      <c r="BK2000" s="123"/>
      <c r="BL2000" s="242" t="s">
        <v>91</v>
      </c>
      <c r="BM2000" s="243"/>
      <c r="BN2000" s="244" t="s">
        <v>90</v>
      </c>
      <c r="BO2000" s="245"/>
      <c r="BP2000" s="123"/>
      <c r="BQ2000" s="35" t="s">
        <v>166</v>
      </c>
      <c r="BS2000" s="66" t="s">
        <v>121</v>
      </c>
      <c r="BT2000" s="65"/>
      <c r="BU2000" s="28"/>
      <c r="BV2000" s="28"/>
      <c r="BW2000" s="28"/>
      <c r="BX2000" s="28"/>
    </row>
    <row r="2001" spans="2:76" ht="18.649999999999999" customHeight="1" thickTop="1" thickBot="1">
      <c r="D2001" s="15">
        <v>0</v>
      </c>
      <c r="E2001" s="145">
        <f t="shared" ref="E2001" si="20053">(1/$E$8)*SIN($B1998*$F$8)</f>
        <v>0.31821885452290449</v>
      </c>
      <c r="F2001" s="15">
        <f t="shared" ref="F2001" si="20054">COS($F$8*$B1998)</f>
        <v>-0.29770933078285394</v>
      </c>
      <c r="G2001" s="37">
        <v>0</v>
      </c>
      <c r="I2001" s="21">
        <v>0</v>
      </c>
      <c r="J2001" s="24">
        <f t="shared" ref="J2001" si="20055">(TAN($K$8*$B1998))/$J$8</f>
        <v>5.2465870112805062</v>
      </c>
      <c r="K2001" s="22">
        <v>1</v>
      </c>
      <c r="L2001" s="23">
        <v>0</v>
      </c>
      <c r="N2001" s="21">
        <f t="shared" ref="N2001" si="20056">D2001*I1998+F2001*I2001-E2001*J1998-G2001*J2001</f>
        <v>0</v>
      </c>
      <c r="O2001" s="24">
        <f t="shared" ref="O2001" si="20057">(D2001*J1998+E2001*I1998+F2001*J2001+G2001*I2001)</f>
        <v>-1.2437390534994288</v>
      </c>
      <c r="P2001" s="22">
        <f t="shared" ref="P2001" si="20058">D2001*K1998+F2001*K2001-E2001*L1998-G2001*L2001</f>
        <v>-0.29770933078285394</v>
      </c>
      <c r="Q2001" s="23">
        <f t="shared" ref="Q2001" si="20059">(D2001*L1998+E2001*K1998+F2001*L2001+G2001*K2001)</f>
        <v>0</v>
      </c>
      <c r="S2001" s="15">
        <v>0</v>
      </c>
      <c r="T2001" s="145">
        <f t="shared" ref="T2001" si="20060">(1/$T$8)*SIN($B1998*$U$8)</f>
        <v>-4.2291671419363089E-2</v>
      </c>
      <c r="U2001" s="15">
        <f t="shared" ref="U2001" si="20061">COS($U$8*$B1998)</f>
        <v>-0.99191871176876667</v>
      </c>
      <c r="V2001" s="37">
        <v>0</v>
      </c>
      <c r="X2001" s="21">
        <f t="shared" ref="X2001" si="20062">N2001*S1998+P2001*S2001-O2001*T1998-Q2001*T2001</f>
        <v>0</v>
      </c>
      <c r="Y2001" s="24">
        <f t="shared" ref="Y2001" si="20063">(N2001*T1998+O2001*S1998+P2001*T2001+Q2001*S2001)</f>
        <v>1.2462786649196056</v>
      </c>
      <c r="Z2001" s="22">
        <f t="shared" ref="Z2001" si="20064">N2001*U1998+P2001*U2001-O2001*V1998-Q2001*V2001</f>
        <v>-0.17809477456657735</v>
      </c>
      <c r="AA2001" s="23">
        <f t="shared" ref="AA2001" si="20065">(N2001*V1998+O2001*U1998+P2001*V2001+Q2001*U2001)</f>
        <v>0</v>
      </c>
      <c r="AB2001" s="8"/>
      <c r="AC2001" s="21">
        <v>0</v>
      </c>
      <c r="AD2001" s="24">
        <f t="shared" ref="AD2001" si="20066">(TAN($AE$8*$B1998))/$AD$8</f>
        <v>-22.075168176469912</v>
      </c>
      <c r="AE2001" s="22">
        <v>1</v>
      </c>
      <c r="AF2001" s="23">
        <v>0</v>
      </c>
      <c r="AH2001" s="21">
        <f t="shared" ref="AH2001" si="20067">X2001*AC1998+Z2001*AC2001-Y2001*AD1998-AA2001*AD2001</f>
        <v>0</v>
      </c>
      <c r="AI2001" s="24">
        <f t="shared" ref="AI2001" si="20068">(X2001*AD1998+Y2001*AC1998+Z2001*AD2001+AA2001*AC2001)</f>
        <v>5.1777507648272971</v>
      </c>
      <c r="AJ2001" s="22">
        <f t="shared" ref="AJ2001" si="20069">X2001*AE1998+Z2001*AE2001-Y2001*AF1998-AA2001*AF2001</f>
        <v>-0.17809477456657735</v>
      </c>
      <c r="AK2001" s="23">
        <f t="shared" ref="AK2001" si="20070">(X2001*AF1998+Y2001*AE1998+Z2001*AF2001+AA2001*AE2001)</f>
        <v>0</v>
      </c>
      <c r="AL2001" s="8"/>
      <c r="AM2001" s="15">
        <v>0</v>
      </c>
      <c r="AN2001" s="85">
        <f t="shared" ref="AN2001" si="20071">(1/$AN$8)*SIN($B1998*$AO$8)</f>
        <v>-4.2291671419363089E-2</v>
      </c>
      <c r="AO2001" s="25">
        <f t="shared" ref="AO2001" si="20072">COS($AO$8*$B1998)</f>
        <v>-0.99191871176876667</v>
      </c>
      <c r="AP2001" s="37">
        <v>0</v>
      </c>
      <c r="AR2001" s="21">
        <f t="shared" ref="AR2001" si="20073">AH2001*AM1998+AJ2001*AM2001-AI2001*AN1998-AK2001*AN2001</f>
        <v>0</v>
      </c>
      <c r="AS2001" s="24">
        <f t="shared" ref="AS2001" si="20074">(AH2001*AN1998+AI2001*AM1998+AJ2001*AN2001+AK2001*AM2001)</f>
        <v>-5.1283759428197637</v>
      </c>
      <c r="AT2001" s="22">
        <f t="shared" ref="AT2001" si="20075">AH2001*AO1998+AJ2001*AO2001-AI2001*AP1998-AK2001*AP2001</f>
        <v>2.1474371456977162</v>
      </c>
      <c r="AU2001" s="23">
        <f t="shared" ref="AU2001" si="20076">(AH2001*AP1998+AI2001*AO1998+AJ2001*AP2001+AK2001*AO2001)</f>
        <v>0</v>
      </c>
      <c r="AV2001" s="8"/>
      <c r="AW2001" s="21">
        <v>0</v>
      </c>
      <c r="AX2001" s="24">
        <f t="shared" ref="AX2001" si="20077">(TAN($AY$8*$B1998))/$AX$8</f>
        <v>5.2465870112805062</v>
      </c>
      <c r="AY2001" s="22">
        <v>1</v>
      </c>
      <c r="AZ2001" s="23">
        <v>0</v>
      </c>
      <c r="BB2001" s="21">
        <f t="shared" ref="BB2001" si="20078">AR2001*AW1998+AT2001*AW2001-AS2001*AX1998-AU2001*AX2001</f>
        <v>0</v>
      </c>
      <c r="BC2001" s="24">
        <f t="shared" ref="BC2001" si="20079">(AR2001*AX1998+AS2001*AW1998+AT2001*AX2001+AU2001*AW2001)</f>
        <v>6.1383398933391575</v>
      </c>
      <c r="BD2001" s="22">
        <f t="shared" ref="BD2001" si="20080">AR2001*AY1998+AT2001*AY2001-AS2001*AZ1998-AU2001*AZ2001</f>
        <v>2.1474371456977162</v>
      </c>
      <c r="BE2001" s="23">
        <f t="shared" ref="BE2001" si="20081">(AR2001*AZ1998+AS2001*AY1998+AT2001*AZ2001+AU2001*AY2001)</f>
        <v>0</v>
      </c>
      <c r="BF2001" s="8"/>
      <c r="BG2001" s="15">
        <v>0</v>
      </c>
      <c r="BH2001" s="85">
        <f t="shared" ref="BH2001" si="20082">(1/$BH$8)*SIN($B1998*$BI$8)</f>
        <v>0.31821284624770507</v>
      </c>
      <c r="BI2001" s="25">
        <f t="shared" ref="BI2001" si="20083">COS($BI$8*$B1998)</f>
        <v>-0.29776712435460262</v>
      </c>
      <c r="BJ2001" s="37">
        <v>0</v>
      </c>
      <c r="BL2001" s="21">
        <f t="shared" ref="BL2001" si="20084">BB2001*BG1998+BD2001*BG2001-BC2001*BH1998-BE2001*BH2001</f>
        <v>0</v>
      </c>
      <c r="BM2001" s="24">
        <f t="shared" ref="BM2001" si="20085">(BB2001*BH1998+BC2001*BG1998+BD2001*BH2001+BE2001*BG2001)</f>
        <v>-1.1444537320802211</v>
      </c>
      <c r="BN2001" s="22">
        <f t="shared" ref="BN2001" si="20086">BB2001*BI1998+BD2001*BI2001-BC2001*BJ1998-BE2001*BJ2001</f>
        <v>-18.219123661864259</v>
      </c>
      <c r="BO2001" s="23">
        <f t="shared" ref="BO2001" si="20087">(BB2001*BJ1998+BC2001*BI1998+BD2001*BJ2001+BE2001*BI2001)</f>
        <v>0</v>
      </c>
      <c r="BQ2001" s="38">
        <f t="shared" ref="BQ2001" si="20088">(180/PI())*ATAN(-1*(($BL$8*BM1998+BO1998+$BL$8*BM2001+BO2001)/($BL$8*BL1998+BN1998+$BL$8*BL2001+BN2001)))</f>
        <v>82.790874252793188</v>
      </c>
      <c r="BS2001" s="67">
        <f t="shared" ref="BS2001" si="20089">20*LOG(((($BL$8*BL1998+BN1998-$BL$8*BL2001-BN2001)^2+($BL$8*BM1998+BO1998-$BL$8*BM2001-BO2001)^2)/(($BL$8*BL1998+BN1998+$BL$8*BL2001+BN2001)^2+($BL$8*BM1998+BO1998+$BL$8*BM2001+BO2001)^2))^0.5)</f>
        <v>-2.0597876503099599E-4</v>
      </c>
      <c r="BT2001" s="65"/>
      <c r="BU2001" s="28"/>
      <c r="BV2001" s="28"/>
      <c r="BW2001" s="28"/>
      <c r="BX2001" s="28"/>
    </row>
    <row r="2002" spans="2:76" ht="18.649999999999999" customHeight="1">
      <c r="BS2002" s="32"/>
    </row>
    <row r="2003" spans="2:76" ht="18.649999999999999" customHeight="1" thickBot="1">
      <c r="D2003" s="8"/>
      <c r="E2003" s="8" t="s">
        <v>93</v>
      </c>
      <c r="F2003" s="8"/>
      <c r="G2003" s="8"/>
      <c r="H2003" s="8"/>
      <c r="I2003" s="8"/>
      <c r="J2003" s="8" t="s">
        <v>94</v>
      </c>
      <c r="K2003" s="8"/>
      <c r="L2003" s="8"/>
      <c r="M2003" s="8"/>
      <c r="N2003" s="8"/>
      <c r="O2003" s="8" t="s">
        <v>95</v>
      </c>
      <c r="P2003" s="8"/>
      <c r="Q2003" s="8"/>
      <c r="R2003" s="8"/>
      <c r="S2003" s="8"/>
      <c r="T2003" s="8" t="s">
        <v>96</v>
      </c>
      <c r="U2003" s="8"/>
      <c r="V2003" s="8"/>
      <c r="W2003" s="8"/>
      <c r="X2003" s="8"/>
      <c r="Y2003" s="8" t="s">
        <v>97</v>
      </c>
      <c r="Z2003" s="8"/>
      <c r="AA2003" s="8"/>
      <c r="AB2003" s="8"/>
      <c r="AC2003" s="8"/>
      <c r="AD2003" s="8" t="s">
        <v>98</v>
      </c>
      <c r="AE2003" s="8"/>
      <c r="AF2003" s="8"/>
      <c r="AG2003" s="8"/>
      <c r="AH2003" s="8"/>
      <c r="AI2003" s="8" t="s">
        <v>99</v>
      </c>
      <c r="AJ2003" s="8"/>
      <c r="AK2003" s="8"/>
      <c r="AL2003" s="8"/>
      <c r="AM2003" s="8"/>
      <c r="AN2003" s="8" t="s">
        <v>96</v>
      </c>
      <c r="AO2003" s="8"/>
      <c r="AP2003" s="8"/>
      <c r="AQ2003" s="8"/>
      <c r="AR2003" s="8"/>
      <c r="AS2003" s="8" t="s">
        <v>100</v>
      </c>
      <c r="AT2003" s="8"/>
      <c r="AU2003" s="8"/>
      <c r="AV2003" s="8"/>
      <c r="AW2003" s="8"/>
      <c r="AX2003" s="8" t="s">
        <v>94</v>
      </c>
      <c r="AY2003" s="8"/>
      <c r="AZ2003" s="8"/>
      <c r="BA2003" s="8"/>
      <c r="BB2003" s="8"/>
      <c r="BC2003" s="8" t="s">
        <v>101</v>
      </c>
      <c r="BD2003" s="8"/>
      <c r="BE2003" s="8"/>
      <c r="BF2003" s="8"/>
      <c r="BG2003" s="8"/>
      <c r="BH2003" s="8" t="s">
        <v>96</v>
      </c>
      <c r="BI2003" s="8"/>
      <c r="BJ2003" s="8"/>
      <c r="BK2003" s="8"/>
      <c r="BL2003" s="8"/>
      <c r="BM2003" s="8" t="s">
        <v>102</v>
      </c>
      <c r="BN2003" s="8"/>
      <c r="BO2003" s="8"/>
      <c r="BP2003" s="8"/>
    </row>
    <row r="2004" spans="2:76" ht="18.649999999999999" customHeight="1" thickBot="1">
      <c r="B2004" s="16"/>
      <c r="D2004" s="250" t="s">
        <v>22</v>
      </c>
      <c r="E2004" s="251"/>
      <c r="F2004" s="252" t="s">
        <v>23</v>
      </c>
      <c r="G2004" s="253"/>
      <c r="H2004" s="123"/>
      <c r="I2004" s="242" t="s">
        <v>1</v>
      </c>
      <c r="J2004" s="243"/>
      <c r="K2004" s="244" t="s">
        <v>2</v>
      </c>
      <c r="L2004" s="245"/>
      <c r="M2004" s="123"/>
      <c r="N2004" s="242" t="s">
        <v>43</v>
      </c>
      <c r="O2004" s="243"/>
      <c r="P2004" s="244" t="s">
        <v>44</v>
      </c>
      <c r="Q2004" s="245"/>
      <c r="R2004" s="123"/>
      <c r="S2004" s="242" t="s">
        <v>32</v>
      </c>
      <c r="T2004" s="243"/>
      <c r="U2004" s="244" t="s">
        <v>33</v>
      </c>
      <c r="V2004" s="245"/>
      <c r="W2004" s="123"/>
      <c r="X2004" s="242" t="s">
        <v>45</v>
      </c>
      <c r="Y2004" s="243"/>
      <c r="Z2004" s="244" t="s">
        <v>46</v>
      </c>
      <c r="AA2004" s="245"/>
      <c r="AB2004" s="127"/>
      <c r="AC2004" s="242" t="s">
        <v>62</v>
      </c>
      <c r="AD2004" s="243"/>
      <c r="AE2004" s="244" t="s">
        <v>3</v>
      </c>
      <c r="AF2004" s="245"/>
      <c r="AG2004" s="123"/>
      <c r="AH2004" s="242" t="s">
        <v>76</v>
      </c>
      <c r="AI2004" s="243"/>
      <c r="AJ2004" s="244" t="s">
        <v>77</v>
      </c>
      <c r="AK2004" s="245"/>
      <c r="AL2004" s="127"/>
      <c r="AM2004" s="242" t="s">
        <v>64</v>
      </c>
      <c r="AN2004" s="243"/>
      <c r="AO2004" s="244" t="s">
        <v>65</v>
      </c>
      <c r="AP2004" s="245"/>
      <c r="AQ2004" s="123"/>
      <c r="AR2004" s="242" t="s">
        <v>80</v>
      </c>
      <c r="AS2004" s="243"/>
      <c r="AT2004" s="244" t="s">
        <v>81</v>
      </c>
      <c r="AU2004" s="245"/>
      <c r="AV2004" s="127"/>
      <c r="AW2004" s="242" t="s">
        <v>68</v>
      </c>
      <c r="AX2004" s="243"/>
      <c r="AY2004" s="244" t="s">
        <v>69</v>
      </c>
      <c r="AZ2004" s="245"/>
      <c r="BA2004" s="123"/>
      <c r="BB2004" s="246" t="s">
        <v>84</v>
      </c>
      <c r="BC2004" s="247"/>
      <c r="BD2004" s="248" t="s">
        <v>85</v>
      </c>
      <c r="BE2004" s="249"/>
      <c r="BF2004" s="127"/>
      <c r="BG2004" s="242" t="s">
        <v>72</v>
      </c>
      <c r="BH2004" s="243"/>
      <c r="BI2004" s="244" t="s">
        <v>73</v>
      </c>
      <c r="BJ2004" s="245"/>
      <c r="BK2004" s="123"/>
      <c r="BL2004" s="242" t="s">
        <v>88</v>
      </c>
      <c r="BM2004" s="243"/>
      <c r="BN2004" s="244" t="s">
        <v>89</v>
      </c>
      <c r="BO2004" s="245"/>
      <c r="BP2004" s="123"/>
      <c r="BQ2004" s="19" t="s">
        <v>165</v>
      </c>
      <c r="BS2004" s="63" t="s">
        <v>120</v>
      </c>
      <c r="BT2004" s="4"/>
      <c r="BU2004" s="28"/>
      <c r="BV2004" s="28"/>
      <c r="BW2004" s="28"/>
      <c r="BX2004" s="28"/>
    </row>
    <row r="2005" spans="2:76" ht="18.649999999999999" customHeight="1" thickTop="1" thickBot="1">
      <c r="B2005" s="39">
        <v>5.66</v>
      </c>
      <c r="D2005" s="25">
        <f t="shared" ref="D2005" si="20090">COS($F$8*$B2005)</f>
        <v>-0.30404369688807392</v>
      </c>
      <c r="E2005" s="26">
        <v>0</v>
      </c>
      <c r="F2005" s="10">
        <v>0</v>
      </c>
      <c r="G2005" s="85">
        <f t="shared" ref="G2005" si="20091">$E$8*SIN($B2005*$F$8)</f>
        <v>2.8579742604585676</v>
      </c>
      <c r="I2005" s="21">
        <v>1</v>
      </c>
      <c r="J2005" s="24">
        <v>0</v>
      </c>
      <c r="K2005" s="22">
        <v>0</v>
      </c>
      <c r="L2005" s="23">
        <v>0</v>
      </c>
      <c r="N2005" s="21">
        <f t="shared" ref="N2005" si="20092">D2005*I2005+F2005*I2008-E2005*J2005-G2005*J2008</f>
        <v>-16.288779759918359</v>
      </c>
      <c r="O2005" s="24">
        <f t="shared" ref="O2005" si="20093">(D2005*J2005+E2005*I2005+F2005*J2008+G2005*I2008)</f>
        <v>0</v>
      </c>
      <c r="P2005" s="22">
        <f t="shared" ref="P2005" si="20094">D2005*K2005+F2005*K2008-E2005*L2005-G2005*L2008</f>
        <v>0</v>
      </c>
      <c r="Q2005" s="23">
        <f t="shared" ref="Q2005" si="20095">(D2005*L2005+E2005*K2005+F2005*L2008+G2005*K2008)</f>
        <v>2.8579742604585676</v>
      </c>
      <c r="S2005" s="25">
        <f t="shared" ref="S2005" si="20096">COS($U$8*$B2005)</f>
        <v>-0.99038143149400737</v>
      </c>
      <c r="T2005" s="26">
        <v>0</v>
      </c>
      <c r="U2005" s="10">
        <v>0</v>
      </c>
      <c r="V2005" s="85">
        <f t="shared" ref="V2005" si="20097">$T$8*SIN($B2005*$U$8)</f>
        <v>-0.41509225645261827</v>
      </c>
      <c r="X2005" s="21">
        <f t="shared" ref="X2005" si="20098">N2005*S2005+P2005*S2008-O2005*T2005-Q2005*T2008</f>
        <v>16.263918680880476</v>
      </c>
      <c r="Y2005" s="24">
        <f t="shared" ref="Y2005" si="20099">(N2005*T2005+O2005*S2005+P2005*T2008+Q2005*S2008)</f>
        <v>0</v>
      </c>
      <c r="Z2005" s="22">
        <f t="shared" ref="Z2005" si="20100">N2005*U2005+P2005*U2008-O2005*V2005-Q2005*V2008</f>
        <v>0</v>
      </c>
      <c r="AA2005" s="23">
        <f t="shared" ref="AA2005" si="20101">(N2005*V2005+O2005*U2005+P2005*V2008+Q2005*U2008)</f>
        <v>3.9308617061582662</v>
      </c>
      <c r="AB2005" s="8"/>
      <c r="AC2005" s="21">
        <v>1</v>
      </c>
      <c r="AD2005" s="24">
        <v>0</v>
      </c>
      <c r="AE2005" s="22">
        <v>0</v>
      </c>
      <c r="AF2005" s="23">
        <v>0</v>
      </c>
      <c r="AH2005" s="21">
        <f t="shared" ref="AH2005" si="20102">X2005*AC2005+Z2005*AC2008-Y2005*AD2005-AA2005*AD2008</f>
        <v>84.9594921451461</v>
      </c>
      <c r="AI2005" s="24">
        <f t="shared" ref="AI2005" si="20103">(X2005*AD2005+Y2005*AC2005+Z2005*AD2008+AA2005*AC2008)</f>
        <v>0</v>
      </c>
      <c r="AJ2005" s="22">
        <f t="shared" ref="AJ2005" si="20104">X2005*AE2005+Z2005*AE2008-Y2005*AF2005-AA2005*AF2008</f>
        <v>0</v>
      </c>
      <c r="AK2005" s="23">
        <f t="shared" ref="AK2005" si="20105">(X2005*AF2005+Y2005*AE2005+Z2005*AF2008+AA2005*AE2008)</f>
        <v>3.9308617061582662</v>
      </c>
      <c r="AL2005" s="8"/>
      <c r="AM2005" s="25">
        <f t="shared" ref="AM2005" si="20106">COS($AO$8*$B2005)</f>
        <v>-0.99038143149400737</v>
      </c>
      <c r="AN2005" s="26">
        <v>0</v>
      </c>
      <c r="AO2005" s="10">
        <v>0</v>
      </c>
      <c r="AP2005" s="85">
        <f t="shared" ref="AP2005" si="20107">$AN$8*SIN($B2005*$AO$8)</f>
        <v>-0.41509225645261827</v>
      </c>
      <c r="AR2005" s="21">
        <f t="shared" ref="AR2005" si="20108">AH2005*AM2005+AJ2005*AM2008-AI2005*AN2005-AK2005*AN2008</f>
        <v>-83.961006754667835</v>
      </c>
      <c r="AS2005" s="24">
        <f t="shared" ref="AS2005" si="20109">(AH2005*AN2005+AI2005*AM2005+AJ2005*AN2008+AK2005*AM2008)</f>
        <v>0</v>
      </c>
      <c r="AT2005" s="22">
        <f t="shared" ref="AT2005" si="20110">AH2005*AO2005+AJ2005*AO2008-AI2005*AP2005-AK2005*AP2008</f>
        <v>0</v>
      </c>
      <c r="AU2005" s="23">
        <f t="shared" ref="AU2005" si="20111">(AH2005*AP2005+AI2005*AO2005+AJ2005*AP2008+AK2005*AO2008)</f>
        <v>-39.159079745147189</v>
      </c>
      <c r="AV2005" s="8"/>
      <c r="AW2005" s="21">
        <v>1</v>
      </c>
      <c r="AX2005" s="24">
        <v>0</v>
      </c>
      <c r="AY2005" s="22">
        <v>0</v>
      </c>
      <c r="AZ2005" s="23">
        <v>0</v>
      </c>
      <c r="BB2005" s="21">
        <f t="shared" ref="BB2005" si="20112">AR2005*AW2005+AT2005*AW2008-AS2005*AX2005-AU2005*AX2008</f>
        <v>135.05690493810528</v>
      </c>
      <c r="BC2005" s="24">
        <f t="shared" ref="BC2005" si="20113">(AR2005*AX2005+AS2005*AW2005+AT2005*AX2008+AU2005*AW2008)</f>
        <v>0</v>
      </c>
      <c r="BD2005" s="22">
        <f t="shared" ref="BD2005" si="20114">AR2005*AY2005+AT2005*AY2008-AS2005*AZ2005-AU2005*AZ2008</f>
        <v>0</v>
      </c>
      <c r="BE2005" s="23">
        <f t="shared" ref="BE2005" si="20115">(AR2005*AZ2005+AS2005*AY2005+AT2005*AZ2008+AU2005*AY2008)</f>
        <v>-39.159079745147189</v>
      </c>
      <c r="BF2005" s="8"/>
      <c r="BG2005" s="25">
        <f t="shared" ref="BG2005" si="20116">COS($BI$8*$B2005)</f>
        <v>-0.30410157397277932</v>
      </c>
      <c r="BH2005" s="26">
        <v>0</v>
      </c>
      <c r="BI2005" s="10">
        <v>0</v>
      </c>
      <c r="BJ2005" s="85">
        <f t="shared" ref="BJ2005" si="20117">$BH$8*SIN($B2005*$BI$8)</f>
        <v>2.8579188397093267</v>
      </c>
      <c r="BL2005" s="21">
        <f t="shared" ref="BL2005" si="20118">BB2005*BG2005+BD2005*BG2008-BC2005*BH2005-BE2005*BH2008</f>
        <v>-28.636187173199176</v>
      </c>
      <c r="BM2005" s="24">
        <f t="shared" ref="BM2005" si="20119">(BB2005*BH2005+BC2005*BG2005+BD2005*BH2008+BE2005*BG2008)</f>
        <v>0</v>
      </c>
      <c r="BN2005" s="22">
        <f t="shared" ref="BN2005" si="20120">BB2005*BI2005+BD2005*BI2008-BC2005*BJ2005-BE2005*BJ2008</f>
        <v>0</v>
      </c>
      <c r="BO2005" s="23">
        <f t="shared" ref="BO2005" si="20121">(BB2005*BJ2005+BC2005*BI2005+BD2005*BJ2008+BE2005*BI2008)</f>
        <v>397.89001084126755</v>
      </c>
      <c r="BQ2005" s="27">
        <f t="shared" ref="BQ2005" si="20122">20*LOG((2*$BL$8)/(($BL$8*BL2005+BN2005+$BL$8*BL2008+BN2008)^2+($BL$8*BM2005+BO2005+$BL$8*BM2008+BO2008)^2)^0.5)</f>
        <v>-46.019575805477359</v>
      </c>
      <c r="BS2005" s="64">
        <f t="shared" ref="BS2005" si="20123">((BL2005^2+BM2005^2)/(BL2008^2+BM2008^2))^0.5</f>
        <v>13.915725112237329</v>
      </c>
      <c r="BT2005" s="4"/>
      <c r="BU2005" s="28"/>
      <c r="BV2005" s="28"/>
      <c r="BW2005" s="28"/>
      <c r="BX2005" s="28"/>
    </row>
    <row r="2006" spans="2:76" ht="18.649999999999999" customHeight="1" thickBot="1">
      <c r="D2006" s="25"/>
      <c r="E2006" s="10"/>
      <c r="F2006" s="10"/>
      <c r="G2006" s="31"/>
      <c r="I2006" s="29"/>
      <c r="L2006" s="30"/>
      <c r="N2006" s="29"/>
      <c r="Q2006" s="30"/>
      <c r="S2006" s="29"/>
      <c r="V2006" s="30"/>
      <c r="X2006" s="29"/>
      <c r="AA2006" s="30"/>
      <c r="AC2006" s="29"/>
      <c r="AF2006" s="30"/>
      <c r="AH2006" s="29"/>
      <c r="AK2006" s="30"/>
      <c r="AM2006" s="29"/>
      <c r="AP2006" s="30"/>
      <c r="AR2006" s="29"/>
      <c r="AU2006" s="30"/>
      <c r="AW2006" s="29"/>
      <c r="AZ2006" s="30"/>
      <c r="BB2006" s="29"/>
      <c r="BE2006" s="30"/>
      <c r="BG2006" s="29"/>
      <c r="BJ2006" s="30"/>
      <c r="BL2006" s="29"/>
      <c r="BO2006" s="30"/>
      <c r="BS2006" s="65"/>
      <c r="BT2006" s="65"/>
      <c r="BU2006" s="28"/>
      <c r="BV2006" s="28"/>
      <c r="BW2006" s="28"/>
      <c r="BX2006" s="28"/>
    </row>
    <row r="2007" spans="2:76" ht="18.649999999999999" customHeight="1" thickBot="1">
      <c r="D2007" s="254" t="s">
        <v>24</v>
      </c>
      <c r="E2007" s="255"/>
      <c r="F2007" s="256" t="s">
        <v>25</v>
      </c>
      <c r="G2007" s="257"/>
      <c r="H2007" s="123"/>
      <c r="I2007" s="242" t="s">
        <v>4</v>
      </c>
      <c r="J2007" s="243"/>
      <c r="K2007" s="244" t="s">
        <v>5</v>
      </c>
      <c r="L2007" s="245"/>
      <c r="M2007" s="123"/>
      <c r="N2007" s="242" t="s">
        <v>6</v>
      </c>
      <c r="O2007" s="243"/>
      <c r="P2007" s="244" t="s">
        <v>7</v>
      </c>
      <c r="Q2007" s="245"/>
      <c r="R2007" s="123"/>
      <c r="S2007" s="242" t="s">
        <v>34</v>
      </c>
      <c r="T2007" s="243"/>
      <c r="U2007" s="244" t="s">
        <v>35</v>
      </c>
      <c r="V2007" s="245"/>
      <c r="W2007" s="123"/>
      <c r="X2007" s="242" t="s">
        <v>47</v>
      </c>
      <c r="Y2007" s="243"/>
      <c r="Z2007" s="244" t="s">
        <v>48</v>
      </c>
      <c r="AA2007" s="245"/>
      <c r="AB2007" s="127"/>
      <c r="AC2007" s="242" t="s">
        <v>63</v>
      </c>
      <c r="AD2007" s="243"/>
      <c r="AE2007" s="244" t="s">
        <v>8</v>
      </c>
      <c r="AF2007" s="245"/>
      <c r="AG2007" s="123"/>
      <c r="AH2007" s="242" t="s">
        <v>78</v>
      </c>
      <c r="AI2007" s="243"/>
      <c r="AJ2007" s="244" t="s">
        <v>79</v>
      </c>
      <c r="AK2007" s="245"/>
      <c r="AL2007" s="127"/>
      <c r="AM2007" s="242" t="s">
        <v>67</v>
      </c>
      <c r="AN2007" s="243"/>
      <c r="AO2007" s="244" t="s">
        <v>66</v>
      </c>
      <c r="AP2007" s="245"/>
      <c r="AQ2007" s="123"/>
      <c r="AR2007" s="242" t="s">
        <v>83</v>
      </c>
      <c r="AS2007" s="243"/>
      <c r="AT2007" s="244" t="s">
        <v>82</v>
      </c>
      <c r="AU2007" s="245"/>
      <c r="AV2007" s="127"/>
      <c r="AW2007" s="242" t="s">
        <v>71</v>
      </c>
      <c r="AX2007" s="243"/>
      <c r="AY2007" s="244" t="s">
        <v>70</v>
      </c>
      <c r="AZ2007" s="245"/>
      <c r="BA2007" s="123"/>
      <c r="BB2007" s="124" t="s">
        <v>87</v>
      </c>
      <c r="BC2007" s="125"/>
      <c r="BD2007" s="122" t="s">
        <v>86</v>
      </c>
      <c r="BE2007" s="126"/>
      <c r="BF2007" s="127"/>
      <c r="BG2007" s="242" t="s">
        <v>74</v>
      </c>
      <c r="BH2007" s="243"/>
      <c r="BI2007" s="244" t="s">
        <v>75</v>
      </c>
      <c r="BJ2007" s="245"/>
      <c r="BK2007" s="123"/>
      <c r="BL2007" s="242" t="s">
        <v>91</v>
      </c>
      <c r="BM2007" s="243"/>
      <c r="BN2007" s="244" t="s">
        <v>90</v>
      </c>
      <c r="BO2007" s="245"/>
      <c r="BP2007" s="123"/>
      <c r="BQ2007" s="35" t="s">
        <v>166</v>
      </c>
      <c r="BS2007" s="66" t="s">
        <v>121</v>
      </c>
      <c r="BT2007" s="65"/>
      <c r="BU2007" s="28"/>
      <c r="BV2007" s="28"/>
      <c r="BW2007" s="28"/>
      <c r="BX2007" s="28"/>
    </row>
    <row r="2008" spans="2:76" ht="18.649999999999999" customHeight="1" thickTop="1" thickBot="1">
      <c r="D2008" s="15">
        <v>0</v>
      </c>
      <c r="E2008" s="145">
        <f t="shared" ref="E2008" si="20124">(1/$E$8)*SIN($B2005*$F$8)</f>
        <v>0.31755269560650751</v>
      </c>
      <c r="F2008" s="15">
        <f t="shared" ref="F2008" si="20125">COS($F$8*$B2005)</f>
        <v>-0.30404369688807392</v>
      </c>
      <c r="G2008" s="37">
        <v>0</v>
      </c>
      <c r="I2008" s="21">
        <v>0</v>
      </c>
      <c r="J2008" s="24">
        <f t="shared" ref="J2008" si="20126">(TAN($K$8*$B2005))/$J$8</f>
        <v>5.5930300997411724</v>
      </c>
      <c r="K2008" s="22">
        <v>1</v>
      </c>
      <c r="L2008" s="23">
        <v>0</v>
      </c>
      <c r="N2008" s="21">
        <f t="shared" ref="N2008" si="20127">D2008*I2005+F2008*I2008-E2008*J2005-G2008*J2008</f>
        <v>0</v>
      </c>
      <c r="O2008" s="24">
        <f t="shared" ref="O2008" si="20128">(D2008*J2005+E2008*I2005+F2008*J2008+G2008*I2008)</f>
        <v>-1.3829728527250713</v>
      </c>
      <c r="P2008" s="22">
        <f t="shared" ref="P2008" si="20129">D2008*K2005+F2008*K2008-E2008*L2005-G2008*L2008</f>
        <v>-0.30404369688807392</v>
      </c>
      <c r="Q2008" s="23">
        <f t="shared" ref="Q2008" si="20130">(D2008*L2005+E2008*K2005+F2008*L2008+G2008*K2008)</f>
        <v>0</v>
      </c>
      <c r="S2008" s="15">
        <v>0</v>
      </c>
      <c r="T2008" s="145">
        <f t="shared" ref="T2008" si="20131">(1/$T$8)*SIN($B2005*$U$8)</f>
        <v>-4.6121361828068697E-2</v>
      </c>
      <c r="U2008" s="15">
        <f t="shared" ref="U2008" si="20132">COS($U$8*$B2005)</f>
        <v>-0.99038143149400737</v>
      </c>
      <c r="V2008" s="37">
        <v>0</v>
      </c>
      <c r="X2008" s="21">
        <f t="shared" ref="X2008" si="20133">N2008*S2005+P2008*S2008-O2008*T2005-Q2008*T2008</f>
        <v>0</v>
      </c>
      <c r="Y2008" s="24">
        <f t="shared" ref="Y2008" si="20134">(N2008*T2005+O2008*S2005+P2008*T2008+Q2008*S2008)</f>
        <v>1.3836935429549257</v>
      </c>
      <c r="Z2008" s="22">
        <f t="shared" ref="Z2008" si="20135">N2008*U2005+P2008*U2008-O2008*V2005-Q2008*V2008</f>
        <v>-0.27294209028962368</v>
      </c>
      <c r="AA2008" s="23">
        <f t="shared" ref="AA2008" si="20136">(N2008*V2005+O2008*U2005+P2008*V2008+Q2008*U2008)</f>
        <v>0</v>
      </c>
      <c r="AB2008" s="8"/>
      <c r="AC2008" s="21">
        <v>0</v>
      </c>
      <c r="AD2008" s="24">
        <f t="shared" ref="AD2008" si="20137">(TAN($AE$8*$B2005))/$AD$8</f>
        <v>-17.475957843198611</v>
      </c>
      <c r="AE2008" s="22">
        <v>1</v>
      </c>
      <c r="AF2008" s="23">
        <v>0</v>
      </c>
      <c r="AH2008" s="21">
        <f t="shared" ref="AH2008" si="20138">X2008*AC2005+Z2008*AC2008-Y2008*AD2005-AA2008*AD2008</f>
        <v>0</v>
      </c>
      <c r="AI2008" s="24">
        <f t="shared" ref="AI2008" si="20139">(X2008*AD2005+Y2008*AC2005+Z2008*AD2008+AA2008*AC2008)</f>
        <v>6.1536180064908983</v>
      </c>
      <c r="AJ2008" s="22">
        <f t="shared" ref="AJ2008" si="20140">X2008*AE2005+Z2008*AE2008-Y2008*AF2005-AA2008*AF2008</f>
        <v>-0.27294209028962368</v>
      </c>
      <c r="AK2008" s="23">
        <f t="shared" ref="AK2008" si="20141">(X2008*AF2005+Y2008*AE2005+Z2008*AF2008+AA2008*AE2008)</f>
        <v>0</v>
      </c>
      <c r="AL2008" s="8"/>
      <c r="AM2008" s="15">
        <v>0</v>
      </c>
      <c r="AN2008" s="85">
        <f t="shared" ref="AN2008" si="20142">(1/$AN$8)*SIN($B2005*$AO$8)</f>
        <v>-4.6121361828068697E-2</v>
      </c>
      <c r="AO2008" s="25">
        <f t="shared" ref="AO2008" si="20143">COS($AO$8*$B2005)</f>
        <v>-0.99038143149400737</v>
      </c>
      <c r="AP2008" s="37">
        <v>0</v>
      </c>
      <c r="AR2008" s="21">
        <f t="shared" ref="AR2008" si="20144">AH2008*AM2005+AJ2008*AM2008-AI2008*AN2005-AK2008*AN2008</f>
        <v>0</v>
      </c>
      <c r="AS2008" s="24">
        <f t="shared" ref="AS2008" si="20145">(AH2008*AN2005+AI2008*AM2005+AJ2008*AN2008+AK2008*AM2008)</f>
        <v>-6.0818405492313987</v>
      </c>
      <c r="AT2008" s="22">
        <f t="shared" ref="AT2008" si="20146">AH2008*AO2005+AJ2008*AO2008-AI2008*AP2005-AK2008*AP2008</f>
        <v>2.8246359617577737</v>
      </c>
      <c r="AU2008" s="23">
        <f t="shared" ref="AU2008" si="20147">(AH2008*AP2005+AI2008*AO2005+AJ2008*AP2008+AK2008*AO2008)</f>
        <v>0</v>
      </c>
      <c r="AV2008" s="8"/>
      <c r="AW2008" s="21">
        <v>0</v>
      </c>
      <c r="AX2008" s="24">
        <f t="shared" ref="AX2008" si="20148">(TAN($AY$8*$B2005))/$AX$8</f>
        <v>5.5930300997411724</v>
      </c>
      <c r="AY2008" s="22">
        <v>1</v>
      </c>
      <c r="AZ2008" s="23">
        <v>0</v>
      </c>
      <c r="BB2008" s="21">
        <f t="shared" ref="BB2008" si="20149">AR2008*AW2005+AT2008*AW2008-AS2008*AX2005-AU2008*AX2008</f>
        <v>0</v>
      </c>
      <c r="BC2008" s="24">
        <f t="shared" ref="BC2008" si="20150">(AR2008*AX2005+AS2008*AW2005+AT2008*AX2008+AU2008*AW2008)</f>
        <v>9.7164334056911841</v>
      </c>
      <c r="BD2008" s="22">
        <f t="shared" ref="BD2008" si="20151">AR2008*AY2005+AT2008*AY2008-AS2008*AZ2005-AU2008*AZ2008</f>
        <v>2.8246359617577737</v>
      </c>
      <c r="BE2008" s="23">
        <f t="shared" ref="BE2008" si="20152">(AR2008*AZ2005+AS2008*AY2005+AT2008*AZ2008+AU2008*AY2008)</f>
        <v>0</v>
      </c>
      <c r="BF2008" s="8"/>
      <c r="BG2008" s="15">
        <v>0</v>
      </c>
      <c r="BH2008" s="85">
        <f t="shared" ref="BH2008" si="20153">(1/$BH$8)*SIN($B2005*$BI$8)</f>
        <v>0.31754653774548069</v>
      </c>
      <c r="BI2008" s="25">
        <f t="shared" ref="BI2008" si="20154">COS($BI$8*$B2005)</f>
        <v>-0.30410157397277932</v>
      </c>
      <c r="BJ2008" s="37">
        <v>0</v>
      </c>
      <c r="BL2008" s="21">
        <f t="shared" ref="BL2008" si="20155">BB2008*BG2005+BD2008*BG2008-BC2008*BH2005-BE2008*BH2008</f>
        <v>0</v>
      </c>
      <c r="BM2008" s="24">
        <f t="shared" ref="BM2008" si="20156">(BB2008*BH2005+BC2008*BG2005+BD2008*BH2008+BE2008*BG2008)</f>
        <v>-2.0578293220248249</v>
      </c>
      <c r="BN2008" s="22">
        <f t="shared" ref="BN2008" si="20157">BB2008*BI2005+BD2008*BI2008-BC2008*BJ2005-BE2008*BJ2008</f>
        <v>-28.627754326776543</v>
      </c>
      <c r="BO2008" s="23">
        <f t="shared" ref="BO2008" si="20158">(BB2008*BJ2005+BC2008*BI2005+BD2008*BJ2008+BE2008*BI2008)</f>
        <v>0</v>
      </c>
      <c r="BQ2008" s="38">
        <f t="shared" ref="BQ2008" si="20159">(180/PI())*ATAN(-1*(($BL$8*BM2005+BO2005+$BL$8*BM2008+BO2008)/($BL$8*BL2005+BN2005+$BL$8*BL2008+BN2008)))</f>
        <v>81.768287885928302</v>
      </c>
      <c r="BS2008" s="67">
        <f t="shared" ref="BS2008" si="20160">20*LOG(((($BL$8*BL2005+BN2005-$BL$8*BL2008-BN2008)^2+($BL$8*BM2005+BO2005-$BL$8*BM2008-BO2008)^2)/(($BL$8*BL2005+BN2005+$BL$8*BL2008+BN2008)^2+($BL$8*BM2005+BO2005+$BL$8*BM2008+BO2008)^2))^0.5)</f>
        <v>-1.0860058402337701E-4</v>
      </c>
      <c r="BT2008" s="65"/>
      <c r="BU2008" s="28"/>
      <c r="BV2008" s="28"/>
      <c r="BW2008" s="28"/>
      <c r="BX2008" s="28"/>
    </row>
    <row r="2009" spans="2:76" ht="18.649999999999999" customHeight="1">
      <c r="BS2009" s="32"/>
    </row>
    <row r="2010" spans="2:76" ht="18.649999999999999" customHeight="1" thickBot="1">
      <c r="D2010" s="8"/>
      <c r="E2010" s="8" t="s">
        <v>93</v>
      </c>
      <c r="F2010" s="8"/>
      <c r="G2010" s="8"/>
      <c r="H2010" s="8"/>
      <c r="I2010" s="8"/>
      <c r="J2010" s="8" t="s">
        <v>94</v>
      </c>
      <c r="K2010" s="8"/>
      <c r="L2010" s="8"/>
      <c r="M2010" s="8"/>
      <c r="N2010" s="8"/>
      <c r="O2010" s="8" t="s">
        <v>95</v>
      </c>
      <c r="P2010" s="8"/>
      <c r="Q2010" s="8"/>
      <c r="R2010" s="8"/>
      <c r="S2010" s="8"/>
      <c r="T2010" s="8" t="s">
        <v>96</v>
      </c>
      <c r="U2010" s="8"/>
      <c r="V2010" s="8"/>
      <c r="W2010" s="8"/>
      <c r="X2010" s="8"/>
      <c r="Y2010" s="8" t="s">
        <v>97</v>
      </c>
      <c r="Z2010" s="8"/>
      <c r="AA2010" s="8"/>
      <c r="AB2010" s="8"/>
      <c r="AC2010" s="8"/>
      <c r="AD2010" s="8" t="s">
        <v>98</v>
      </c>
      <c r="AE2010" s="8"/>
      <c r="AF2010" s="8"/>
      <c r="AG2010" s="8"/>
      <c r="AH2010" s="8"/>
      <c r="AI2010" s="8" t="s">
        <v>99</v>
      </c>
      <c r="AJ2010" s="8"/>
      <c r="AK2010" s="8"/>
      <c r="AL2010" s="8"/>
      <c r="AM2010" s="8"/>
      <c r="AN2010" s="8" t="s">
        <v>96</v>
      </c>
      <c r="AO2010" s="8"/>
      <c r="AP2010" s="8"/>
      <c r="AQ2010" s="8"/>
      <c r="AR2010" s="8"/>
      <c r="AS2010" s="8" t="s">
        <v>100</v>
      </c>
      <c r="AT2010" s="8"/>
      <c r="AU2010" s="8"/>
      <c r="AV2010" s="8"/>
      <c r="AW2010" s="8"/>
      <c r="AX2010" s="8" t="s">
        <v>94</v>
      </c>
      <c r="AY2010" s="8"/>
      <c r="AZ2010" s="8"/>
      <c r="BA2010" s="8"/>
      <c r="BB2010" s="8"/>
      <c r="BC2010" s="8" t="s">
        <v>101</v>
      </c>
      <c r="BD2010" s="8"/>
      <c r="BE2010" s="8"/>
      <c r="BF2010" s="8"/>
      <c r="BG2010" s="8"/>
      <c r="BH2010" s="8" t="s">
        <v>96</v>
      </c>
      <c r="BI2010" s="8"/>
      <c r="BJ2010" s="8"/>
      <c r="BK2010" s="8"/>
      <c r="BL2010" s="8"/>
      <c r="BM2010" s="8" t="s">
        <v>102</v>
      </c>
      <c r="BN2010" s="8"/>
      <c r="BO2010" s="8"/>
      <c r="BP2010" s="8"/>
    </row>
    <row r="2011" spans="2:76" ht="18.649999999999999" customHeight="1" thickBot="1">
      <c r="B2011" s="16"/>
      <c r="D2011" s="250" t="s">
        <v>22</v>
      </c>
      <c r="E2011" s="251"/>
      <c r="F2011" s="252" t="s">
        <v>23</v>
      </c>
      <c r="G2011" s="253"/>
      <c r="H2011" s="123"/>
      <c r="I2011" s="242" t="s">
        <v>1</v>
      </c>
      <c r="J2011" s="243"/>
      <c r="K2011" s="244" t="s">
        <v>2</v>
      </c>
      <c r="L2011" s="245"/>
      <c r="M2011" s="123"/>
      <c r="N2011" s="242" t="s">
        <v>43</v>
      </c>
      <c r="O2011" s="243"/>
      <c r="P2011" s="244" t="s">
        <v>44</v>
      </c>
      <c r="Q2011" s="245"/>
      <c r="R2011" s="123"/>
      <c r="S2011" s="242" t="s">
        <v>32</v>
      </c>
      <c r="T2011" s="243"/>
      <c r="U2011" s="244" t="s">
        <v>33</v>
      </c>
      <c r="V2011" s="245"/>
      <c r="W2011" s="123"/>
      <c r="X2011" s="242" t="s">
        <v>45</v>
      </c>
      <c r="Y2011" s="243"/>
      <c r="Z2011" s="244" t="s">
        <v>46</v>
      </c>
      <c r="AA2011" s="245"/>
      <c r="AB2011" s="127"/>
      <c r="AC2011" s="242" t="s">
        <v>62</v>
      </c>
      <c r="AD2011" s="243"/>
      <c r="AE2011" s="244" t="s">
        <v>3</v>
      </c>
      <c r="AF2011" s="245"/>
      <c r="AG2011" s="123"/>
      <c r="AH2011" s="242" t="s">
        <v>76</v>
      </c>
      <c r="AI2011" s="243"/>
      <c r="AJ2011" s="244" t="s">
        <v>77</v>
      </c>
      <c r="AK2011" s="245"/>
      <c r="AL2011" s="127"/>
      <c r="AM2011" s="242" t="s">
        <v>64</v>
      </c>
      <c r="AN2011" s="243"/>
      <c r="AO2011" s="244" t="s">
        <v>65</v>
      </c>
      <c r="AP2011" s="245"/>
      <c r="AQ2011" s="123"/>
      <c r="AR2011" s="242" t="s">
        <v>80</v>
      </c>
      <c r="AS2011" s="243"/>
      <c r="AT2011" s="244" t="s">
        <v>81</v>
      </c>
      <c r="AU2011" s="245"/>
      <c r="AV2011" s="127"/>
      <c r="AW2011" s="242" t="s">
        <v>68</v>
      </c>
      <c r="AX2011" s="243"/>
      <c r="AY2011" s="244" t="s">
        <v>69</v>
      </c>
      <c r="AZ2011" s="245"/>
      <c r="BA2011" s="123"/>
      <c r="BB2011" s="246" t="s">
        <v>84</v>
      </c>
      <c r="BC2011" s="247"/>
      <c r="BD2011" s="248" t="s">
        <v>85</v>
      </c>
      <c r="BE2011" s="249"/>
      <c r="BF2011" s="127"/>
      <c r="BG2011" s="242" t="s">
        <v>72</v>
      </c>
      <c r="BH2011" s="243"/>
      <c r="BI2011" s="244" t="s">
        <v>73</v>
      </c>
      <c r="BJ2011" s="245"/>
      <c r="BK2011" s="123"/>
      <c r="BL2011" s="242" t="s">
        <v>88</v>
      </c>
      <c r="BM2011" s="243"/>
      <c r="BN2011" s="244" t="s">
        <v>89</v>
      </c>
      <c r="BO2011" s="245"/>
      <c r="BP2011" s="123"/>
      <c r="BQ2011" s="19" t="s">
        <v>165</v>
      </c>
      <c r="BS2011" s="63" t="s">
        <v>120</v>
      </c>
      <c r="BT2011" s="4"/>
      <c r="BU2011" s="28"/>
      <c r="BV2011" s="28"/>
      <c r="BW2011" s="28"/>
      <c r="BX2011" s="28"/>
    </row>
    <row r="2012" spans="2:76" ht="18.649999999999999" customHeight="1" thickTop="1" thickBot="1">
      <c r="B2012" s="39">
        <v>5.68</v>
      </c>
      <c r="D2012" s="25">
        <f t="shared" ref="D2012" si="20161">COS($F$8*$B2012)</f>
        <v>-0.31036464916207518</v>
      </c>
      <c r="E2012" s="26">
        <v>0</v>
      </c>
      <c r="F2012" s="10">
        <v>0</v>
      </c>
      <c r="G2012" s="85">
        <f t="shared" ref="G2012" si="20162">$E$8*SIN($B2012*$F$8)</f>
        <v>2.8518527418074235</v>
      </c>
      <c r="I2012" s="21">
        <v>1</v>
      </c>
      <c r="J2012" s="24">
        <v>0</v>
      </c>
      <c r="K2012" s="22">
        <v>0</v>
      </c>
      <c r="L2012" s="23">
        <v>0</v>
      </c>
      <c r="N2012" s="21">
        <f t="shared" ref="N2012" si="20163">D2012*I2012+F2012*I2015-E2012*J2012-G2012*J2015</f>
        <v>-17.378890515792165</v>
      </c>
      <c r="O2012" s="24">
        <f t="shared" ref="O2012" si="20164">(D2012*J2012+E2012*I2012+F2012*J2015+G2012*I2015)</f>
        <v>0</v>
      </c>
      <c r="P2012" s="22">
        <f t="shared" ref="P2012" si="20165">D2012*K2012+F2012*K2015-E2012*L2012-G2012*L2015</f>
        <v>0</v>
      </c>
      <c r="Q2012" s="23">
        <f t="shared" ref="Q2012" si="20166">(D2012*L2012+E2012*K2012+F2012*L2015+G2012*K2015)</f>
        <v>2.8518527418074235</v>
      </c>
      <c r="S2012" s="25">
        <f t="shared" ref="S2012" si="20167">COS($U$8*$B2012)</f>
        <v>-0.98871108160095511</v>
      </c>
      <c r="T2012" s="26">
        <v>0</v>
      </c>
      <c r="U2012" s="10">
        <v>0</v>
      </c>
      <c r="V2012" s="85">
        <f t="shared" ref="V2012" si="20168">$T$8*SIN($B2012*$U$8)</f>
        <v>-0.44950369751007002</v>
      </c>
      <c r="X2012" s="21">
        <f t="shared" ref="X2012" si="20169">N2012*S2012+P2012*S2015-O2012*T2012-Q2012*T2015</f>
        <v>17.325137011359747</v>
      </c>
      <c r="Y2012" s="24">
        <f t="shared" ref="Y2012" si="20170">(N2012*T2012+O2012*S2012+P2012*T2015+Q2012*S2015)</f>
        <v>0</v>
      </c>
      <c r="Z2012" s="22">
        <f t="shared" ref="Z2012" si="20171">N2012*U2012+P2012*U2015-O2012*V2012-Q2012*V2015</f>
        <v>0</v>
      </c>
      <c r="AA2012" s="23">
        <f t="shared" ref="AA2012" si="20172">(N2012*V2012+O2012*U2012+P2012*V2015+Q2012*U2015)</f>
        <v>4.992217136552199</v>
      </c>
      <c r="AB2012" s="8"/>
      <c r="AC2012" s="21">
        <v>1</v>
      </c>
      <c r="AD2012" s="24">
        <v>0</v>
      </c>
      <c r="AE2012" s="22">
        <v>0</v>
      </c>
      <c r="AF2012" s="23">
        <v>0</v>
      </c>
      <c r="AH2012" s="21">
        <f t="shared" ref="AH2012" si="20173">X2012*AC2012+Z2012*AC2015-Y2012*AD2012-AA2012*AD2015</f>
        <v>89.491783814531544</v>
      </c>
      <c r="AI2012" s="24">
        <f t="shared" ref="AI2012" si="20174">(X2012*AD2012+Y2012*AC2012+Z2012*AD2015+AA2012*AC2015)</f>
        <v>0</v>
      </c>
      <c r="AJ2012" s="22">
        <f t="shared" ref="AJ2012" si="20175">X2012*AE2012+Z2012*AE2015-Y2012*AF2012-AA2012*AF2015</f>
        <v>0</v>
      </c>
      <c r="AK2012" s="23">
        <f t="shared" ref="AK2012" si="20176">(X2012*AF2012+Y2012*AE2012+Z2012*AF2015+AA2012*AE2015)</f>
        <v>4.992217136552199</v>
      </c>
      <c r="AL2012" s="8"/>
      <c r="AM2012" s="25">
        <f t="shared" ref="AM2012" si="20177">COS($AO$8*$B2012)</f>
        <v>-0.98871108160095511</v>
      </c>
      <c r="AN2012" s="26">
        <v>0</v>
      </c>
      <c r="AO2012" s="10">
        <v>0</v>
      </c>
      <c r="AP2012" s="85">
        <f t="shared" ref="AP2012" si="20178">$AN$8*SIN($B2012*$AO$8)</f>
        <v>-0.44950369751007002</v>
      </c>
      <c r="AR2012" s="21">
        <f t="shared" ref="AR2012" si="20179">AH2012*AM2012+AJ2012*AM2015-AI2012*AN2012-AK2012*AN2015</f>
        <v>-88.232182807258397</v>
      </c>
      <c r="AS2012" s="24">
        <f t="shared" ref="AS2012" si="20180">(AH2012*AN2012+AI2012*AM2012+AJ2012*AN2015+AK2012*AM2015)</f>
        <v>0</v>
      </c>
      <c r="AT2012" s="22">
        <f t="shared" ref="AT2012" si="20181">AH2012*AO2012+AJ2012*AO2015-AI2012*AP2012-AK2012*AP2015</f>
        <v>0</v>
      </c>
      <c r="AU2012" s="23">
        <f t="shared" ref="AU2012" si="20182">(AH2012*AP2012+AI2012*AO2012+AJ2012*AP2015+AK2012*AO2015)</f>
        <v>-45.162748126071115</v>
      </c>
      <c r="AV2012" s="8"/>
      <c r="AW2012" s="21">
        <v>1</v>
      </c>
      <c r="AX2012" s="24">
        <v>0</v>
      </c>
      <c r="AY2012" s="22">
        <v>0</v>
      </c>
      <c r="AZ2012" s="23">
        <v>0</v>
      </c>
      <c r="BB2012" s="21">
        <f t="shared" ref="BB2012" si="20183">AR2012*AW2012+AT2012*AW2015-AS2012*AX2012-AU2012*AX2015</f>
        <v>182.06982938899344</v>
      </c>
      <c r="BC2012" s="24">
        <f t="shared" ref="BC2012" si="20184">(AR2012*AX2012+AS2012*AW2012+AT2012*AX2015+AU2012*AW2015)</f>
        <v>0</v>
      </c>
      <c r="BD2012" s="22">
        <f t="shared" ref="BD2012" si="20185">AR2012*AY2012+AT2012*AY2015-AS2012*AZ2012-AU2012*AZ2015</f>
        <v>0</v>
      </c>
      <c r="BE2012" s="23">
        <f t="shared" ref="BE2012" si="20186">(AR2012*AZ2012+AS2012*AY2012+AT2012*AZ2015+AU2012*AY2015)</f>
        <v>-45.162748126071115</v>
      </c>
      <c r="BF2012" s="8"/>
      <c r="BG2012" s="25">
        <f t="shared" ref="BG2012" si="20187">COS($BI$8*$B2012)</f>
        <v>-0.31042260633905061</v>
      </c>
      <c r="BH2012" s="26">
        <v>0</v>
      </c>
      <c r="BI2012" s="10">
        <v>0</v>
      </c>
      <c r="BJ2012" s="85">
        <f t="shared" ref="BJ2012" si="20188">$BH$8*SIN($B2012*$BI$8)</f>
        <v>2.851795969080368</v>
      </c>
      <c r="BL2012" s="21">
        <f t="shared" ref="BL2012" si="20189">BB2012*BG2012+BD2012*BG2015-BC2012*BH2012-BE2012*BH2015</f>
        <v>-42.208041745913</v>
      </c>
      <c r="BM2012" s="24">
        <f t="shared" ref="BM2012" si="20190">(BB2012*BH2012+BC2012*BG2012+BD2012*BH2015+BE2012*BG2015)</f>
        <v>0</v>
      </c>
      <c r="BN2012" s="22">
        <f t="shared" ref="BN2012" si="20191">BB2012*BI2012+BD2012*BI2015-BC2012*BJ2012-BE2012*BJ2015</f>
        <v>0</v>
      </c>
      <c r="BO2012" s="23">
        <f t="shared" ref="BO2012" si="20192">(BB2012*BJ2012+BC2012*BI2012+BD2012*BJ2015+BE2012*BI2015)</f>
        <v>533.24554352541088</v>
      </c>
      <c r="BQ2012" s="27">
        <f t="shared" ref="BQ2012" si="20193">20*LOG((2*$BL$8)/(($BL$8*BL2012+BN2012+$BL$8*BL2015+BN2015)^2+($BL$8*BM2012+BO2012+$BL$8*BM2015+BO2015)^2)^0.5)</f>
        <v>-48.57220928818905</v>
      </c>
      <c r="BS2012" s="64">
        <f t="shared" ref="BS2012" si="20194">((BL2012^2+BM2012^2)/(BL2015^2+BM2015^2))^0.5</f>
        <v>12.644269633595496</v>
      </c>
      <c r="BT2012" s="4"/>
      <c r="BU2012" s="28"/>
      <c r="BV2012" s="28"/>
      <c r="BW2012" s="28"/>
      <c r="BX2012" s="28"/>
    </row>
    <row r="2013" spans="2:76" ht="18.649999999999999" customHeight="1" thickBot="1">
      <c r="D2013" s="25"/>
      <c r="E2013" s="10"/>
      <c r="F2013" s="10"/>
      <c r="G2013" s="31"/>
      <c r="I2013" s="29"/>
      <c r="L2013" s="30"/>
      <c r="N2013" s="29"/>
      <c r="Q2013" s="30"/>
      <c r="S2013" s="29"/>
      <c r="V2013" s="30"/>
      <c r="X2013" s="29"/>
      <c r="AA2013" s="30"/>
      <c r="AC2013" s="29"/>
      <c r="AF2013" s="30"/>
      <c r="AH2013" s="29"/>
      <c r="AK2013" s="30"/>
      <c r="AM2013" s="29"/>
      <c r="AP2013" s="30"/>
      <c r="AR2013" s="29"/>
      <c r="AU2013" s="30"/>
      <c r="AW2013" s="29"/>
      <c r="AZ2013" s="30"/>
      <c r="BB2013" s="29"/>
      <c r="BE2013" s="30"/>
      <c r="BG2013" s="29"/>
      <c r="BJ2013" s="30"/>
      <c r="BL2013" s="29"/>
      <c r="BO2013" s="30"/>
      <c r="BS2013" s="65"/>
      <c r="BT2013" s="65"/>
      <c r="BU2013" s="28"/>
      <c r="BV2013" s="28"/>
      <c r="BW2013" s="28"/>
      <c r="BX2013" s="28"/>
    </row>
    <row r="2014" spans="2:76" ht="18.649999999999999" customHeight="1" thickBot="1">
      <c r="D2014" s="254" t="s">
        <v>24</v>
      </c>
      <c r="E2014" s="255"/>
      <c r="F2014" s="256" t="s">
        <v>25</v>
      </c>
      <c r="G2014" s="257"/>
      <c r="H2014" s="123"/>
      <c r="I2014" s="242" t="s">
        <v>4</v>
      </c>
      <c r="J2014" s="243"/>
      <c r="K2014" s="244" t="s">
        <v>5</v>
      </c>
      <c r="L2014" s="245"/>
      <c r="M2014" s="123"/>
      <c r="N2014" s="242" t="s">
        <v>6</v>
      </c>
      <c r="O2014" s="243"/>
      <c r="P2014" s="244" t="s">
        <v>7</v>
      </c>
      <c r="Q2014" s="245"/>
      <c r="R2014" s="123"/>
      <c r="S2014" s="242" t="s">
        <v>34</v>
      </c>
      <c r="T2014" s="243"/>
      <c r="U2014" s="244" t="s">
        <v>35</v>
      </c>
      <c r="V2014" s="245"/>
      <c r="W2014" s="123"/>
      <c r="X2014" s="242" t="s">
        <v>47</v>
      </c>
      <c r="Y2014" s="243"/>
      <c r="Z2014" s="244" t="s">
        <v>48</v>
      </c>
      <c r="AA2014" s="245"/>
      <c r="AB2014" s="127"/>
      <c r="AC2014" s="242" t="s">
        <v>63</v>
      </c>
      <c r="AD2014" s="243"/>
      <c r="AE2014" s="244" t="s">
        <v>8</v>
      </c>
      <c r="AF2014" s="245"/>
      <c r="AG2014" s="123"/>
      <c r="AH2014" s="242" t="s">
        <v>78</v>
      </c>
      <c r="AI2014" s="243"/>
      <c r="AJ2014" s="244" t="s">
        <v>79</v>
      </c>
      <c r="AK2014" s="245"/>
      <c r="AL2014" s="127"/>
      <c r="AM2014" s="242" t="s">
        <v>67</v>
      </c>
      <c r="AN2014" s="243"/>
      <c r="AO2014" s="244" t="s">
        <v>66</v>
      </c>
      <c r="AP2014" s="245"/>
      <c r="AQ2014" s="123"/>
      <c r="AR2014" s="242" t="s">
        <v>83</v>
      </c>
      <c r="AS2014" s="243"/>
      <c r="AT2014" s="244" t="s">
        <v>82</v>
      </c>
      <c r="AU2014" s="245"/>
      <c r="AV2014" s="127"/>
      <c r="AW2014" s="242" t="s">
        <v>71</v>
      </c>
      <c r="AX2014" s="243"/>
      <c r="AY2014" s="244" t="s">
        <v>70</v>
      </c>
      <c r="AZ2014" s="245"/>
      <c r="BA2014" s="123"/>
      <c r="BB2014" s="124" t="s">
        <v>87</v>
      </c>
      <c r="BC2014" s="125"/>
      <c r="BD2014" s="122" t="s">
        <v>86</v>
      </c>
      <c r="BE2014" s="126"/>
      <c r="BF2014" s="127"/>
      <c r="BG2014" s="242" t="s">
        <v>74</v>
      </c>
      <c r="BH2014" s="243"/>
      <c r="BI2014" s="244" t="s">
        <v>75</v>
      </c>
      <c r="BJ2014" s="245"/>
      <c r="BK2014" s="123"/>
      <c r="BL2014" s="242" t="s">
        <v>91</v>
      </c>
      <c r="BM2014" s="243"/>
      <c r="BN2014" s="244" t="s">
        <v>90</v>
      </c>
      <c r="BO2014" s="245"/>
      <c r="BP2014" s="123"/>
      <c r="BQ2014" s="35" t="s">
        <v>166</v>
      </c>
      <c r="BS2014" s="66" t="s">
        <v>121</v>
      </c>
      <c r="BT2014" s="65"/>
      <c r="BU2014" s="28"/>
      <c r="BV2014" s="28"/>
      <c r="BW2014" s="28"/>
      <c r="BX2014" s="28"/>
    </row>
    <row r="2015" spans="2:76" ht="18.649999999999999" customHeight="1" thickTop="1" thickBot="1">
      <c r="D2015" s="15">
        <v>0</v>
      </c>
      <c r="E2015" s="145">
        <f t="shared" ref="E2015" si="20195">(1/$E$8)*SIN($B2012*$F$8)</f>
        <v>0.31687252686749146</v>
      </c>
      <c r="F2015" s="15">
        <f t="shared" ref="F2015" si="20196">COS($F$8*$B2012)</f>
        <v>-0.31036464916207518</v>
      </c>
      <c r="G2015" s="37">
        <v>0</v>
      </c>
      <c r="I2015" s="21">
        <v>0</v>
      </c>
      <c r="J2015" s="24">
        <f t="shared" ref="J2015" si="20197">(TAN($K$8*$B2012))/$J$8</f>
        <v>5.9850656439618763</v>
      </c>
      <c r="K2015" s="22">
        <v>1</v>
      </c>
      <c r="L2015" s="23">
        <v>0</v>
      </c>
      <c r="N2015" s="21">
        <f t="shared" ref="N2015" si="20198">D2015*I2012+F2015*I2015-E2015*J2012-G2015*J2015</f>
        <v>0</v>
      </c>
      <c r="O2015" s="24">
        <f t="shared" ref="O2015" si="20199">(D2015*J2012+E2015*I2012+F2015*J2015+G2015*I2015)</f>
        <v>-1.5406802719327259</v>
      </c>
      <c r="P2015" s="22">
        <f t="shared" ref="P2015" si="20200">D2015*K2012+F2015*K2015-E2015*L2012-G2015*L2015</f>
        <v>-0.31036464916207518</v>
      </c>
      <c r="Q2015" s="23">
        <f t="shared" ref="Q2015" si="20201">(D2015*L2012+E2015*K2012+F2015*L2015+G2015*K2015)</f>
        <v>0</v>
      </c>
      <c r="S2015" s="15">
        <v>0</v>
      </c>
      <c r="T2015" s="145">
        <f t="shared" ref="T2015" si="20202">(1/$T$8)*SIN($B2012*$U$8)</f>
        <v>-4.9944855278896666E-2</v>
      </c>
      <c r="U2015" s="15">
        <f t="shared" ref="U2015" si="20203">COS($U$8*$B2012)</f>
        <v>-0.98871108160095511</v>
      </c>
      <c r="V2015" s="37">
        <v>0</v>
      </c>
      <c r="X2015" s="21">
        <f t="shared" ref="X2015" si="20204">N2015*S2012+P2015*S2015-O2015*T2012-Q2015*T2015</f>
        <v>0</v>
      </c>
      <c r="Y2015" s="24">
        <f t="shared" ref="Y2015" si="20205">(N2015*T2012+O2015*S2012+P2015*T2015+Q2015*S2015)</f>
        <v>1.5387887755499443</v>
      </c>
      <c r="Z2015" s="22">
        <f t="shared" ref="Z2015" si="20206">N2015*U2012+P2015*U2015-O2015*V2012-Q2015*V2015</f>
        <v>-0.38568051095084421</v>
      </c>
      <c r="AA2015" s="23">
        <f t="shared" ref="AA2015" si="20207">(N2015*V2012+O2015*U2012+P2015*V2015+Q2015*U2015)</f>
        <v>0</v>
      </c>
      <c r="AB2015" s="8"/>
      <c r="AC2015" s="21">
        <v>0</v>
      </c>
      <c r="AD2015" s="24">
        <f t="shared" ref="AD2015" si="20208">(TAN($AE$8*$B2012))/$AD$8</f>
        <v>-14.455830912237248</v>
      </c>
      <c r="AE2015" s="22">
        <v>1</v>
      </c>
      <c r="AF2015" s="23">
        <v>0</v>
      </c>
      <c r="AH2015" s="21">
        <f t="shared" ref="AH2015" si="20209">X2015*AC2012+Z2015*AC2015-Y2015*AD2012-AA2015*AD2015</f>
        <v>0</v>
      </c>
      <c r="AI2015" s="24">
        <f t="shared" ref="AI2015" si="20210">(X2015*AD2012+Y2015*AC2012+Z2015*AD2015+AA2015*AC2015)</f>
        <v>7.1141210280006151</v>
      </c>
      <c r="AJ2015" s="22">
        <f t="shared" ref="AJ2015" si="20211">X2015*AE2012+Z2015*AE2015-Y2015*AF2012-AA2015*AF2015</f>
        <v>-0.38568051095084421</v>
      </c>
      <c r="AK2015" s="23">
        <f t="shared" ref="AK2015" si="20212">(X2015*AF2012+Y2015*AE2012+Z2015*AF2015+AA2015*AE2015)</f>
        <v>0</v>
      </c>
      <c r="AL2015" s="8"/>
      <c r="AM2015" s="15">
        <v>0</v>
      </c>
      <c r="AN2015" s="85">
        <f t="shared" ref="AN2015" si="20213">(1/$AN$8)*SIN($B2012*$AO$8)</f>
        <v>-4.9944855278896666E-2</v>
      </c>
      <c r="AO2015" s="25">
        <f t="shared" ref="AO2015" si="20214">COS($AO$8*$B2012)</f>
        <v>-0.98871108160095511</v>
      </c>
      <c r="AP2015" s="37">
        <v>0</v>
      </c>
      <c r="AR2015" s="21">
        <f t="shared" ref="AR2015" si="20215">AH2015*AM2012+AJ2015*AM2015-AI2015*AN2012-AK2015*AN2015</f>
        <v>0</v>
      </c>
      <c r="AS2015" s="24">
        <f t="shared" ref="AS2015" si="20216">(AH2015*AN2012+AI2015*AM2012+AJ2015*AN2015+AK2015*AM2015)</f>
        <v>-7.0145475389312564</v>
      </c>
      <c r="AT2015" s="22">
        <f t="shared" ref="AT2015" si="20217">AH2015*AO2012+AJ2015*AO2015-AI2015*AP2012-AK2015*AP2015</f>
        <v>3.579150301755035</v>
      </c>
      <c r="AU2015" s="23">
        <f t="shared" ref="AU2015" si="20218">(AH2015*AP2012+AI2015*AO2012+AJ2015*AP2015+AK2015*AO2015)</f>
        <v>0</v>
      </c>
      <c r="AV2015" s="8"/>
      <c r="AW2015" s="21">
        <v>0</v>
      </c>
      <c r="AX2015" s="24">
        <f t="shared" ref="AX2015" si="20219">(TAN($AY$8*$B2012))/$AX$8</f>
        <v>5.9850656439618763</v>
      </c>
      <c r="AY2015" s="22">
        <v>1</v>
      </c>
      <c r="AZ2015" s="23">
        <v>0</v>
      </c>
      <c r="BB2015" s="21">
        <f t="shared" ref="BB2015" si="20220">AR2015*AW2012+AT2015*AW2015-AS2015*AX2012-AU2015*AX2015</f>
        <v>0</v>
      </c>
      <c r="BC2015" s="24">
        <f t="shared" ref="BC2015" si="20221">(AR2015*AX2012+AS2015*AW2012+AT2015*AX2015+AU2015*AW2015)</f>
        <v>14.406901966678586</v>
      </c>
      <c r="BD2015" s="22">
        <f t="shared" ref="BD2015" si="20222">AR2015*AY2012+AT2015*AY2015-AS2015*AZ2012-AU2015*AZ2015</f>
        <v>3.579150301755035</v>
      </c>
      <c r="BE2015" s="23">
        <f t="shared" ref="BE2015" si="20223">(AR2015*AZ2012+AS2015*AY2012+AT2015*AZ2015+AU2015*AY2015)</f>
        <v>0</v>
      </c>
      <c r="BF2015" s="8"/>
      <c r="BG2015" s="15">
        <v>0</v>
      </c>
      <c r="BH2015" s="85">
        <f t="shared" ref="BH2015" si="20224">(1/$BH$8)*SIN($B2012*$BI$8)</f>
        <v>0.31686621878670757</v>
      </c>
      <c r="BI2015" s="25">
        <f t="shared" ref="BI2015" si="20225">COS($BI$8*$B2012)</f>
        <v>-0.31042260633905061</v>
      </c>
      <c r="BJ2015" s="37">
        <v>0</v>
      </c>
      <c r="BL2015" s="21">
        <f t="shared" ref="BL2015" si="20226">BB2015*BG2012+BD2015*BG2015-BC2015*BH2012-BE2015*BH2015</f>
        <v>0</v>
      </c>
      <c r="BM2015" s="24">
        <f t="shared" ref="BM2015" si="20227">(BB2015*BH2012+BC2015*BG2012+BD2015*BH2015+BE2015*BG2015)</f>
        <v>-3.3381162351811398</v>
      </c>
      <c r="BN2015" s="22">
        <f t="shared" ref="BN2015" si="20228">BB2015*BI2012+BD2015*BI2015-BC2015*BJ2012-BE2015*BJ2015</f>
        <v>-42.196594120660016</v>
      </c>
      <c r="BO2015" s="23">
        <f t="shared" ref="BO2015" si="20229">(BB2015*BJ2012+BC2015*BI2012+BD2015*BJ2015+BE2015*BI2015)</f>
        <v>0</v>
      </c>
      <c r="BQ2015" s="38">
        <f t="shared" ref="BQ2015" si="20230">(180/PI())*ATAN(-1*(($BL$8*BM2012+BO2012+$BL$8*BM2015+BO2015)/($BL$8*BL2012+BN2012+$BL$8*BL2015+BN2015)))</f>
        <v>80.949847408008807</v>
      </c>
      <c r="BS2015" s="67">
        <f t="shared" ref="BS2015" si="20231">20*LOG(((($BL$8*BL2012+BN2012-$BL$8*BL2015-BN2015)^2+($BL$8*BM2012+BO2012-$BL$8*BM2015-BO2015)^2)/(($BL$8*BL2012+BN2012+$BL$8*BL2015+BN2015)^2+($BL$8*BM2012+BO2012+$BL$8*BM2015+BO2015)^2))^0.5)</f>
        <v>-6.0334594633421816E-5</v>
      </c>
      <c r="BT2015" s="65"/>
      <c r="BU2015" s="28"/>
      <c r="BV2015" s="28"/>
      <c r="BW2015" s="28"/>
      <c r="BX2015" s="28"/>
    </row>
    <row r="2016" spans="2:76" ht="18.649999999999999" customHeight="1">
      <c r="BS2016" s="32"/>
    </row>
    <row r="2017" spans="2:76" ht="18.649999999999999" customHeight="1" thickBot="1">
      <c r="D2017" s="8"/>
      <c r="E2017" s="8" t="s">
        <v>93</v>
      </c>
      <c r="F2017" s="8"/>
      <c r="G2017" s="8"/>
      <c r="H2017" s="8"/>
      <c r="I2017" s="8"/>
      <c r="J2017" s="8" t="s">
        <v>94</v>
      </c>
      <c r="K2017" s="8"/>
      <c r="L2017" s="8"/>
      <c r="M2017" s="8"/>
      <c r="N2017" s="8"/>
      <c r="O2017" s="8" t="s">
        <v>95</v>
      </c>
      <c r="P2017" s="8"/>
      <c r="Q2017" s="8"/>
      <c r="R2017" s="8"/>
      <c r="S2017" s="8"/>
      <c r="T2017" s="8" t="s">
        <v>96</v>
      </c>
      <c r="U2017" s="8"/>
      <c r="V2017" s="8"/>
      <c r="W2017" s="8"/>
      <c r="X2017" s="8"/>
      <c r="Y2017" s="8" t="s">
        <v>97</v>
      </c>
      <c r="Z2017" s="8"/>
      <c r="AA2017" s="8"/>
      <c r="AB2017" s="8"/>
      <c r="AC2017" s="8"/>
      <c r="AD2017" s="8" t="s">
        <v>98</v>
      </c>
      <c r="AE2017" s="8"/>
      <c r="AF2017" s="8"/>
      <c r="AG2017" s="8"/>
      <c r="AH2017" s="8"/>
      <c r="AI2017" s="8" t="s">
        <v>99</v>
      </c>
      <c r="AJ2017" s="8"/>
      <c r="AK2017" s="8"/>
      <c r="AL2017" s="8"/>
      <c r="AM2017" s="8"/>
      <c r="AN2017" s="8" t="s">
        <v>96</v>
      </c>
      <c r="AO2017" s="8"/>
      <c r="AP2017" s="8"/>
      <c r="AQ2017" s="8"/>
      <c r="AR2017" s="8"/>
      <c r="AS2017" s="8" t="s">
        <v>100</v>
      </c>
      <c r="AT2017" s="8"/>
      <c r="AU2017" s="8"/>
      <c r="AV2017" s="8"/>
      <c r="AW2017" s="8"/>
      <c r="AX2017" s="8" t="s">
        <v>94</v>
      </c>
      <c r="AY2017" s="8"/>
      <c r="AZ2017" s="8"/>
      <c r="BA2017" s="8"/>
      <c r="BB2017" s="8"/>
      <c r="BC2017" s="8" t="s">
        <v>101</v>
      </c>
      <c r="BD2017" s="8"/>
      <c r="BE2017" s="8"/>
      <c r="BF2017" s="8"/>
      <c r="BG2017" s="8"/>
      <c r="BH2017" s="8" t="s">
        <v>96</v>
      </c>
      <c r="BI2017" s="8"/>
      <c r="BJ2017" s="8"/>
      <c r="BK2017" s="8"/>
      <c r="BL2017" s="8"/>
      <c r="BM2017" s="8" t="s">
        <v>102</v>
      </c>
      <c r="BN2017" s="8"/>
      <c r="BO2017" s="8"/>
      <c r="BP2017" s="8"/>
    </row>
    <row r="2018" spans="2:76" ht="18.649999999999999" customHeight="1" thickBot="1">
      <c r="B2018" s="16"/>
      <c r="D2018" s="250" t="s">
        <v>22</v>
      </c>
      <c r="E2018" s="251"/>
      <c r="F2018" s="252" t="s">
        <v>23</v>
      </c>
      <c r="G2018" s="253"/>
      <c r="H2018" s="123"/>
      <c r="I2018" s="242" t="s">
        <v>1</v>
      </c>
      <c r="J2018" s="243"/>
      <c r="K2018" s="244" t="s">
        <v>2</v>
      </c>
      <c r="L2018" s="245"/>
      <c r="M2018" s="123"/>
      <c r="N2018" s="242" t="s">
        <v>43</v>
      </c>
      <c r="O2018" s="243"/>
      <c r="P2018" s="244" t="s">
        <v>44</v>
      </c>
      <c r="Q2018" s="245"/>
      <c r="R2018" s="123"/>
      <c r="S2018" s="242" t="s">
        <v>32</v>
      </c>
      <c r="T2018" s="243"/>
      <c r="U2018" s="244" t="s">
        <v>33</v>
      </c>
      <c r="V2018" s="245"/>
      <c r="W2018" s="123"/>
      <c r="X2018" s="242" t="s">
        <v>45</v>
      </c>
      <c r="Y2018" s="243"/>
      <c r="Z2018" s="244" t="s">
        <v>46</v>
      </c>
      <c r="AA2018" s="245"/>
      <c r="AB2018" s="127"/>
      <c r="AC2018" s="242" t="s">
        <v>62</v>
      </c>
      <c r="AD2018" s="243"/>
      <c r="AE2018" s="244" t="s">
        <v>3</v>
      </c>
      <c r="AF2018" s="245"/>
      <c r="AG2018" s="123"/>
      <c r="AH2018" s="242" t="s">
        <v>76</v>
      </c>
      <c r="AI2018" s="243"/>
      <c r="AJ2018" s="244" t="s">
        <v>77</v>
      </c>
      <c r="AK2018" s="245"/>
      <c r="AL2018" s="127"/>
      <c r="AM2018" s="242" t="s">
        <v>64</v>
      </c>
      <c r="AN2018" s="243"/>
      <c r="AO2018" s="244" t="s">
        <v>65</v>
      </c>
      <c r="AP2018" s="245"/>
      <c r="AQ2018" s="123"/>
      <c r="AR2018" s="242" t="s">
        <v>80</v>
      </c>
      <c r="AS2018" s="243"/>
      <c r="AT2018" s="244" t="s">
        <v>81</v>
      </c>
      <c r="AU2018" s="245"/>
      <c r="AV2018" s="127"/>
      <c r="AW2018" s="242" t="s">
        <v>68</v>
      </c>
      <c r="AX2018" s="243"/>
      <c r="AY2018" s="244" t="s">
        <v>69</v>
      </c>
      <c r="AZ2018" s="245"/>
      <c r="BA2018" s="123"/>
      <c r="BB2018" s="246" t="s">
        <v>84</v>
      </c>
      <c r="BC2018" s="247"/>
      <c r="BD2018" s="248" t="s">
        <v>85</v>
      </c>
      <c r="BE2018" s="249"/>
      <c r="BF2018" s="127"/>
      <c r="BG2018" s="242" t="s">
        <v>72</v>
      </c>
      <c r="BH2018" s="243"/>
      <c r="BI2018" s="244" t="s">
        <v>73</v>
      </c>
      <c r="BJ2018" s="245"/>
      <c r="BK2018" s="123"/>
      <c r="BL2018" s="242" t="s">
        <v>88</v>
      </c>
      <c r="BM2018" s="243"/>
      <c r="BN2018" s="244" t="s">
        <v>89</v>
      </c>
      <c r="BO2018" s="245"/>
      <c r="BP2018" s="123"/>
      <c r="BQ2018" s="19" t="s">
        <v>165</v>
      </c>
      <c r="BS2018" s="63" t="s">
        <v>120</v>
      </c>
      <c r="BT2018" s="4"/>
      <c r="BU2018" s="28"/>
      <c r="BV2018" s="28"/>
      <c r="BW2018" s="28"/>
      <c r="BX2018" s="28"/>
    </row>
    <row r="2019" spans="2:76" ht="18.649999999999999" customHeight="1" thickTop="1" thickBot="1">
      <c r="B2019" s="39">
        <v>5.7</v>
      </c>
      <c r="D2019" s="25">
        <f t="shared" ref="D2019" si="20232">COS($F$8*$B2019)</f>
        <v>-0.31667190873643292</v>
      </c>
      <c r="E2019" s="26">
        <v>0</v>
      </c>
      <c r="F2019" s="10">
        <v>0</v>
      </c>
      <c r="G2019" s="85">
        <f t="shared" ref="G2019" si="20233">$E$8*SIN($B2019*$F$8)</f>
        <v>2.845605404822499</v>
      </c>
      <c r="I2019" s="21">
        <v>1</v>
      </c>
      <c r="J2019" s="24">
        <v>0</v>
      </c>
      <c r="K2019" s="22">
        <v>0</v>
      </c>
      <c r="L2019" s="23">
        <v>0</v>
      </c>
      <c r="N2019" s="21">
        <f t="shared" ref="N2019" si="20234">D2019*I2019+F2019*I2022-E2019*J2019-G2019*J2022</f>
        <v>-18.6212159176327</v>
      </c>
      <c r="O2019" s="24">
        <f t="shared" ref="O2019" si="20235">(D2019*J2019+E2019*I2019+F2019*J2022+G2019*I2022)</f>
        <v>0</v>
      </c>
      <c r="P2019" s="22">
        <f t="shared" ref="P2019" si="20236">D2019*K2019+F2019*K2022-E2019*L2019-G2019*L2022</f>
        <v>0</v>
      </c>
      <c r="Q2019" s="23">
        <f t="shared" ref="Q2019" si="20237">(D2019*L2019+E2019*K2019+F2019*L2022+G2019*K2022)</f>
        <v>2.845605404822499</v>
      </c>
      <c r="S2019" s="25">
        <f t="shared" ref="S2019" si="20238">COS($U$8*$B2019)</f>
        <v>-0.98690788652114259</v>
      </c>
      <c r="T2019" s="26">
        <v>0</v>
      </c>
      <c r="U2019" s="10">
        <v>0</v>
      </c>
      <c r="V2019" s="85">
        <f t="shared" ref="V2019" si="20239">$T$8*SIN($B2019*$U$8)</f>
        <v>-0.48385474235698545</v>
      </c>
      <c r="X2019" s="21">
        <f t="shared" ref="X2019" si="20240">N2019*S2019+P2019*S2022-O2019*T2019-Q2019*T2022</f>
        <v>18.53040925350253</v>
      </c>
      <c r="Y2019" s="24">
        <f t="shared" ref="Y2019" si="20241">(N2019*T2019+O2019*S2019+P2019*T2022+Q2019*S2022)</f>
        <v>0</v>
      </c>
      <c r="Z2019" s="22">
        <f t="shared" ref="Z2019" si="20242">N2019*U2019+P2019*U2022-O2019*V2019-Q2019*V2022</f>
        <v>0</v>
      </c>
      <c r="AA2019" s="23">
        <f t="shared" ref="AA2019" si="20243">(N2019*V2019+O2019*U2019+P2019*V2022+Q2019*U2022)</f>
        <v>6.2016132142534532</v>
      </c>
      <c r="AB2019" s="8"/>
      <c r="AC2019" s="21">
        <v>1</v>
      </c>
      <c r="AD2019" s="24">
        <v>0</v>
      </c>
      <c r="AE2019" s="22">
        <v>0</v>
      </c>
      <c r="AF2019" s="23">
        <v>0</v>
      </c>
      <c r="AH2019" s="21">
        <f t="shared" ref="AH2019" si="20244">X2019*AC2019+Z2019*AC2022-Y2019*AD2019-AA2019*AD2022</f>
        <v>94.932146202458185</v>
      </c>
      <c r="AI2019" s="24">
        <f t="shared" ref="AI2019" si="20245">(X2019*AD2019+Y2019*AC2019+Z2019*AD2022+AA2019*AC2022)</f>
        <v>0</v>
      </c>
      <c r="AJ2019" s="22">
        <f t="shared" ref="AJ2019" si="20246">X2019*AE2019+Z2019*AE2022-Y2019*AF2019-AA2019*AF2022</f>
        <v>0</v>
      </c>
      <c r="AK2019" s="23">
        <f t="shared" ref="AK2019" si="20247">(X2019*AF2019+Y2019*AE2019+Z2019*AF2022+AA2019*AE2022)</f>
        <v>6.2016132142534532</v>
      </c>
      <c r="AL2019" s="8"/>
      <c r="AM2019" s="25">
        <f t="shared" ref="AM2019" si="20248">COS($AO$8*$B2019)</f>
        <v>-0.98690788652114259</v>
      </c>
      <c r="AN2019" s="26">
        <v>0</v>
      </c>
      <c r="AO2019" s="10">
        <v>0</v>
      </c>
      <c r="AP2019" s="85">
        <f t="shared" ref="AP2019" si="20249">$AN$8*SIN($B2019*$AO$8)</f>
        <v>-0.48385474235698545</v>
      </c>
      <c r="AR2019" s="21">
        <f t="shared" ref="AR2019" si="20250">AH2019*AM2019+AJ2019*AM2022-AI2019*AN2019-AK2019*AN2022</f>
        <v>-93.355874886697421</v>
      </c>
      <c r="AS2019" s="24">
        <f t="shared" ref="AS2019" si="20251">(AH2019*AN2019+AI2019*AM2019+AJ2019*AN2022+AK2019*AM2022)</f>
        <v>0</v>
      </c>
      <c r="AT2019" s="22">
        <f t="shared" ref="AT2019" si="20252">AH2019*AO2019+AJ2019*AO2022-AI2019*AP2019-AK2019*AP2022</f>
        <v>0</v>
      </c>
      <c r="AU2019" s="23">
        <f t="shared" ref="AU2019" si="20253">(AH2019*AP2019+AI2019*AO2019+AJ2019*AP2022+AK2019*AO2022)</f>
        <v>-52.053790132486547</v>
      </c>
      <c r="AV2019" s="8"/>
      <c r="AW2019" s="21">
        <v>1</v>
      </c>
      <c r="AX2019" s="24">
        <v>0</v>
      </c>
      <c r="AY2019" s="22">
        <v>0</v>
      </c>
      <c r="AZ2019" s="23">
        <v>0</v>
      </c>
      <c r="BB2019" s="21">
        <f t="shared" ref="BB2019" si="20254">AR2019*AW2019+AT2019*AW2022-AS2019*AX2019-AU2019*AX2022</f>
        <v>241.483555308082</v>
      </c>
      <c r="BC2019" s="24">
        <f t="shared" ref="BC2019" si="20255">(AR2019*AX2019+AS2019*AW2019+AT2019*AX2022+AU2019*AW2022)</f>
        <v>0</v>
      </c>
      <c r="BD2019" s="22">
        <f t="shared" ref="BD2019" si="20256">AR2019*AY2019+AT2019*AY2022-AS2019*AZ2019-AU2019*AZ2022</f>
        <v>0</v>
      </c>
      <c r="BE2019" s="23">
        <f t="shared" ref="BE2019" si="20257">(AR2019*AZ2019+AS2019*AY2019+AT2019*AZ2022+AU2019*AY2022)</f>
        <v>-52.053790132486547</v>
      </c>
      <c r="BF2019" s="8"/>
      <c r="BG2019" s="25">
        <f t="shared" ref="BG2019" si="20258">COS($BI$8*$B2019)</f>
        <v>-0.31672994256343134</v>
      </c>
      <c r="BH2019" s="26">
        <v>0</v>
      </c>
      <c r="BI2019" s="10">
        <v>0</v>
      </c>
      <c r="BJ2019" s="85">
        <f t="shared" ref="BJ2019" si="20259">$BH$8*SIN($B2019*$BI$8)</f>
        <v>2.8455472744893711</v>
      </c>
      <c r="BL2019" s="21">
        <f t="shared" ref="BL2019" si="20260">BB2019*BG2019+BD2019*BG2022-BC2019*BH2019-BE2019*BH2022</f>
        <v>-60.027125865148804</v>
      </c>
      <c r="BM2019" s="24">
        <f t="shared" ref="BM2019" si="20261">(BB2019*BH2019+BC2019*BG2019+BD2019*BH2022+BE2019*BG2022)</f>
        <v>0</v>
      </c>
      <c r="BN2019" s="22">
        <f t="shared" ref="BN2019" si="20262">BB2019*BI2019+BD2019*BI2022-BC2019*BJ2019-BE2019*BJ2022</f>
        <v>0</v>
      </c>
      <c r="BO2019" s="23">
        <f t="shared" ref="BO2019" si="20263">(BB2019*BJ2019+BC2019*BI2019+BD2019*BJ2022+BE2019*BI2022)</f>
        <v>703.63986659978741</v>
      </c>
      <c r="BQ2019" s="27">
        <f t="shared" ref="BQ2019" si="20264">20*LOG((2*$BL$8)/(($BL$8*BL2019+BN2019+$BL$8*BL2022+BN2022)^2+($BL$8*BM2019+BO2019+$BL$8*BM2022+BO2022)^2)^0.5)</f>
        <v>-50.989394416834898</v>
      </c>
      <c r="BS2019" s="64">
        <f t="shared" ref="BS2019" si="20265">((BL2019^2+BM2019^2)/(BL2022^2+BM2022^2))^0.5</f>
        <v>11.728273871556045</v>
      </c>
      <c r="BT2019" s="4"/>
      <c r="BU2019" s="28"/>
      <c r="BV2019" s="28"/>
      <c r="BW2019" s="28"/>
      <c r="BX2019" s="28"/>
    </row>
    <row r="2020" spans="2:76" ht="18.649999999999999" customHeight="1" thickBot="1">
      <c r="D2020" s="25"/>
      <c r="E2020" s="10"/>
      <c r="F2020" s="10"/>
      <c r="G2020" s="31"/>
      <c r="I2020" s="29"/>
      <c r="L2020" s="30"/>
      <c r="N2020" s="29"/>
      <c r="Q2020" s="30"/>
      <c r="S2020" s="29"/>
      <c r="V2020" s="30"/>
      <c r="X2020" s="29"/>
      <c r="AA2020" s="30"/>
      <c r="AC2020" s="29"/>
      <c r="AF2020" s="30"/>
      <c r="AH2020" s="29"/>
      <c r="AK2020" s="30"/>
      <c r="AM2020" s="29"/>
      <c r="AP2020" s="30"/>
      <c r="AR2020" s="29"/>
      <c r="AU2020" s="30"/>
      <c r="AW2020" s="29"/>
      <c r="AZ2020" s="30"/>
      <c r="BB2020" s="29"/>
      <c r="BE2020" s="30"/>
      <c r="BG2020" s="29"/>
      <c r="BJ2020" s="30"/>
      <c r="BL2020" s="29"/>
      <c r="BO2020" s="30"/>
      <c r="BS2020" s="65"/>
      <c r="BT2020" s="65"/>
      <c r="BU2020" s="28"/>
      <c r="BV2020" s="28"/>
      <c r="BW2020" s="28"/>
      <c r="BX2020" s="28"/>
    </row>
    <row r="2021" spans="2:76" ht="18.649999999999999" customHeight="1" thickBot="1">
      <c r="D2021" s="254" t="s">
        <v>24</v>
      </c>
      <c r="E2021" s="255"/>
      <c r="F2021" s="256" t="s">
        <v>25</v>
      </c>
      <c r="G2021" s="257"/>
      <c r="H2021" s="123"/>
      <c r="I2021" s="242" t="s">
        <v>4</v>
      </c>
      <c r="J2021" s="243"/>
      <c r="K2021" s="244" t="s">
        <v>5</v>
      </c>
      <c r="L2021" s="245"/>
      <c r="M2021" s="123"/>
      <c r="N2021" s="242" t="s">
        <v>6</v>
      </c>
      <c r="O2021" s="243"/>
      <c r="P2021" s="244" t="s">
        <v>7</v>
      </c>
      <c r="Q2021" s="245"/>
      <c r="R2021" s="123"/>
      <c r="S2021" s="242" t="s">
        <v>34</v>
      </c>
      <c r="T2021" s="243"/>
      <c r="U2021" s="244" t="s">
        <v>35</v>
      </c>
      <c r="V2021" s="245"/>
      <c r="W2021" s="123"/>
      <c r="X2021" s="242" t="s">
        <v>47</v>
      </c>
      <c r="Y2021" s="243"/>
      <c r="Z2021" s="244" t="s">
        <v>48</v>
      </c>
      <c r="AA2021" s="245"/>
      <c r="AB2021" s="127"/>
      <c r="AC2021" s="242" t="s">
        <v>63</v>
      </c>
      <c r="AD2021" s="243"/>
      <c r="AE2021" s="244" t="s">
        <v>8</v>
      </c>
      <c r="AF2021" s="245"/>
      <c r="AG2021" s="123"/>
      <c r="AH2021" s="242" t="s">
        <v>78</v>
      </c>
      <c r="AI2021" s="243"/>
      <c r="AJ2021" s="244" t="s">
        <v>79</v>
      </c>
      <c r="AK2021" s="245"/>
      <c r="AL2021" s="127"/>
      <c r="AM2021" s="242" t="s">
        <v>67</v>
      </c>
      <c r="AN2021" s="243"/>
      <c r="AO2021" s="244" t="s">
        <v>66</v>
      </c>
      <c r="AP2021" s="245"/>
      <c r="AQ2021" s="123"/>
      <c r="AR2021" s="242" t="s">
        <v>83</v>
      </c>
      <c r="AS2021" s="243"/>
      <c r="AT2021" s="244" t="s">
        <v>82</v>
      </c>
      <c r="AU2021" s="245"/>
      <c r="AV2021" s="127"/>
      <c r="AW2021" s="242" t="s">
        <v>71</v>
      </c>
      <c r="AX2021" s="243"/>
      <c r="AY2021" s="244" t="s">
        <v>70</v>
      </c>
      <c r="AZ2021" s="245"/>
      <c r="BA2021" s="123"/>
      <c r="BB2021" s="124" t="s">
        <v>87</v>
      </c>
      <c r="BC2021" s="125"/>
      <c r="BD2021" s="122" t="s">
        <v>86</v>
      </c>
      <c r="BE2021" s="126"/>
      <c r="BF2021" s="127"/>
      <c r="BG2021" s="242" t="s">
        <v>74</v>
      </c>
      <c r="BH2021" s="243"/>
      <c r="BI2021" s="244" t="s">
        <v>75</v>
      </c>
      <c r="BJ2021" s="245"/>
      <c r="BK2021" s="123"/>
      <c r="BL2021" s="242" t="s">
        <v>91</v>
      </c>
      <c r="BM2021" s="243"/>
      <c r="BN2021" s="244" t="s">
        <v>90</v>
      </c>
      <c r="BO2021" s="245"/>
      <c r="BP2021" s="123"/>
      <c r="BQ2021" s="35" t="s">
        <v>166</v>
      </c>
      <c r="BS2021" s="66" t="s">
        <v>121</v>
      </c>
      <c r="BT2021" s="65"/>
      <c r="BU2021" s="28"/>
      <c r="BV2021" s="28"/>
      <c r="BW2021" s="28"/>
      <c r="BX2021" s="28"/>
    </row>
    <row r="2022" spans="2:76" ht="18.649999999999999" customHeight="1" thickTop="1" thickBot="1">
      <c r="D2022" s="15">
        <v>0</v>
      </c>
      <c r="E2022" s="145">
        <f t="shared" ref="E2022" si="20266">(1/$E$8)*SIN($B2019*$F$8)</f>
        <v>0.31617837831361095</v>
      </c>
      <c r="F2022" s="15">
        <f t="shared" ref="F2022" si="20267">COS($F$8*$B2019)</f>
        <v>-0.31667190873643292</v>
      </c>
      <c r="G2022" s="37">
        <v>0</v>
      </c>
      <c r="I2022" s="21">
        <v>0</v>
      </c>
      <c r="J2022" s="24">
        <f t="shared" ref="J2022" si="20268">(TAN($K$8*$B2019))/$J$8</f>
        <v>6.4325658005411519</v>
      </c>
      <c r="K2022" s="22">
        <v>1</v>
      </c>
      <c r="L2022" s="23">
        <v>0</v>
      </c>
      <c r="N2022" s="21">
        <f t="shared" ref="N2022" si="20269">D2022*I2019+F2022*I2022-E2022*J2019-G2022*J2022</f>
        <v>0</v>
      </c>
      <c r="O2022" s="24">
        <f t="shared" ref="O2022" si="20270">(D2022*J2019+E2022*I2019+F2022*J2022+G2022*I2022)</f>
        <v>-1.7208345118164563</v>
      </c>
      <c r="P2022" s="22">
        <f t="shared" ref="P2022" si="20271">D2022*K2019+F2022*K2022-E2022*L2019-G2022*L2022</f>
        <v>-0.31667190873643292</v>
      </c>
      <c r="Q2022" s="23">
        <f t="shared" ref="Q2022" si="20272">(D2022*L2019+E2022*K2019+F2022*L2022+G2022*K2022)</f>
        <v>0</v>
      </c>
      <c r="S2022" s="15">
        <v>0</v>
      </c>
      <c r="T2022" s="145">
        <f t="shared" ref="T2022" si="20273">(1/$T$8)*SIN($B2019*$U$8)</f>
        <v>-5.376163803966505E-2</v>
      </c>
      <c r="U2022" s="15">
        <f t="shared" ref="U2022" si="20274">COS($U$8*$B2019)</f>
        <v>-0.98690788652114259</v>
      </c>
      <c r="V2022" s="37">
        <v>0</v>
      </c>
      <c r="X2022" s="21">
        <f t="shared" ref="X2022" si="20275">N2022*S2019+P2022*S2022-O2022*T2019-Q2022*T2022</f>
        <v>0</v>
      </c>
      <c r="Y2022" s="24">
        <f t="shared" ref="Y2022" si="20276">(N2022*T2019+O2022*S2019+P2022*T2022+Q2022*S2022)</f>
        <v>1.7153299516442391</v>
      </c>
      <c r="Z2022" s="22">
        <f t="shared" ref="Z2022" si="20277">N2022*U2019+P2022*U2022-O2022*V2019-Q2022*V2022</f>
        <v>-0.52010793518227105</v>
      </c>
      <c r="AA2022" s="23">
        <f t="shared" ref="AA2022" si="20278">(N2022*V2019+O2022*U2019+P2022*V2022+Q2022*U2022)</f>
        <v>0</v>
      </c>
      <c r="AB2022" s="8"/>
      <c r="AC2022" s="21">
        <v>0</v>
      </c>
      <c r="AD2022" s="24">
        <f t="shared" ref="AD2022" si="20279">(TAN($AE$8*$B2019))/$AD$8</f>
        <v>-12.319655275075529</v>
      </c>
      <c r="AE2022" s="22">
        <v>1</v>
      </c>
      <c r="AF2022" s="23">
        <v>0</v>
      </c>
      <c r="AH2022" s="21">
        <f t="shared" ref="AH2022" si="20280">X2022*AC2019+Z2022*AC2022-Y2022*AD2019-AA2022*AD2022</f>
        <v>0</v>
      </c>
      <c r="AI2022" s="24">
        <f t="shared" ref="AI2022" si="20281">(X2022*AD2019+Y2022*AC2019+Z2022*AD2022+AA2022*AC2022)</f>
        <v>8.122880418921147</v>
      </c>
      <c r="AJ2022" s="22">
        <f t="shared" ref="AJ2022" si="20282">X2022*AE2019+Z2022*AE2022-Y2022*AF2019-AA2022*AF2022</f>
        <v>-0.52010793518227105</v>
      </c>
      <c r="AK2022" s="23">
        <f t="shared" ref="AK2022" si="20283">(X2022*AF2019+Y2022*AE2019+Z2022*AF2022+AA2022*AE2022)</f>
        <v>0</v>
      </c>
      <c r="AL2022" s="8"/>
      <c r="AM2022" s="15">
        <v>0</v>
      </c>
      <c r="AN2022" s="85">
        <f t="shared" ref="AN2022" si="20284">(1/$AN$8)*SIN($B2019*$AO$8)</f>
        <v>-5.376163803966505E-2</v>
      </c>
      <c r="AO2022" s="25">
        <f t="shared" ref="AO2022" si="20285">COS($AO$8*$B2019)</f>
        <v>-0.98690788652114259</v>
      </c>
      <c r="AP2022" s="37">
        <v>0</v>
      </c>
      <c r="AR2022" s="21">
        <f t="shared" ref="AR2022" si="20286">AH2022*AM2019+AJ2022*AM2022-AI2022*AN2019-AK2022*AN2022</f>
        <v>0</v>
      </c>
      <c r="AS2022" s="24">
        <f t="shared" ref="AS2022" si="20287">(AH2022*AN2019+AI2022*AM2019+AJ2022*AN2022+AK2022*AM2022)</f>
        <v>-7.988572892148615</v>
      </c>
      <c r="AT2022" s="22">
        <f t="shared" ref="AT2022" si="20288">AH2022*AO2019+AJ2022*AO2022-AI2022*AP2019-AK2022*AP2022</f>
        <v>4.443592835367304</v>
      </c>
      <c r="AU2022" s="23">
        <f t="shared" ref="AU2022" si="20289">(AH2022*AP2019+AI2022*AO2019+AJ2022*AP2022+AK2022*AO2022)</f>
        <v>0</v>
      </c>
      <c r="AV2022" s="8"/>
      <c r="AW2022" s="21">
        <v>0</v>
      </c>
      <c r="AX2022" s="24">
        <f t="shared" ref="AX2022" si="20290">(TAN($AY$8*$B2019))/$AX$8</f>
        <v>6.4325658005411519</v>
      </c>
      <c r="AY2022" s="22">
        <v>1</v>
      </c>
      <c r="AZ2022" s="23">
        <v>0</v>
      </c>
      <c r="BB2022" s="21">
        <f t="shared" ref="BB2022" si="20291">AR2022*AW2019+AT2022*AW2022-AS2022*AX2019-AU2022*AX2022</f>
        <v>0</v>
      </c>
      <c r="BC2022" s="24">
        <f t="shared" ref="BC2022" si="20292">(AR2022*AX2019+AS2022*AW2019+AT2022*AX2022+AU2022*AW2022)</f>
        <v>20.595130412164796</v>
      </c>
      <c r="BD2022" s="22">
        <f t="shared" ref="BD2022" si="20293">AR2022*AY2019+AT2022*AY2022-AS2022*AZ2019-AU2022*AZ2022</f>
        <v>4.443592835367304</v>
      </c>
      <c r="BE2022" s="23">
        <f t="shared" ref="BE2022" si="20294">(AR2022*AZ2019+AS2022*AY2019+AT2022*AZ2022+AU2022*AY2022)</f>
        <v>0</v>
      </c>
      <c r="BF2022" s="8"/>
      <c r="BG2022" s="15">
        <v>0</v>
      </c>
      <c r="BH2022" s="85">
        <f t="shared" ref="BH2022" si="20295">(1/$BH$8)*SIN($B2019*$BI$8)</f>
        <v>0.31617191938770789</v>
      </c>
      <c r="BI2022" s="25">
        <f t="shared" ref="BI2022" si="20296">COS($BI$8*$B2019)</f>
        <v>-0.31672994256343134</v>
      </c>
      <c r="BJ2022" s="37">
        <v>0</v>
      </c>
      <c r="BL2022" s="21">
        <f t="shared" ref="BL2022" si="20297">BB2022*BG2019+BD2022*BG2022-BC2022*BH2019-BE2022*BH2022</f>
        <v>0</v>
      </c>
      <c r="BM2022" s="24">
        <f t="shared" ref="BM2022" si="20298">(BB2022*BH2019+BC2022*BG2019+BD2022*BH2022+BE2022*BG2022)</f>
        <v>-5.1181551967957857</v>
      </c>
      <c r="BN2022" s="22">
        <f t="shared" ref="BN2022" si="20299">BB2022*BI2019+BD2022*BI2022-BC2022*BJ2019-BE2022*BJ2022</f>
        <v>-60.011836115609853</v>
      </c>
      <c r="BO2022" s="23">
        <f t="shared" ref="BO2022" si="20300">(BB2022*BJ2019+BC2022*BI2019+BD2022*BJ2022+BE2022*BI2022)</f>
        <v>0</v>
      </c>
      <c r="BQ2022" s="38">
        <f t="shared" ref="BQ2022" si="20301">(180/PI())*ATAN(-1*(($BL$8*BM2019+BO2019+$BL$8*BM2022+BO2022)/($BL$8*BL2019+BN2019+$BL$8*BL2022+BN2022)))</f>
        <v>80.249125233199806</v>
      </c>
      <c r="BS2022" s="67">
        <f t="shared" ref="BS2022" si="20302">20*LOG(((($BL$8*BL2019+BN2019-$BL$8*BL2022-BN2022)^2+($BL$8*BM2019+BO2019-$BL$8*BM2022-BO2022)^2)/(($BL$8*BL2019+BN2019+$BL$8*BL2022+BN2022)^2+($BL$8*BM2019+BO2019+$BL$8*BM2022+BO2022)^2))^0.5)</f>
        <v>-3.458172068554601E-5</v>
      </c>
      <c r="BT2022" s="65"/>
      <c r="BU2022" s="28"/>
      <c r="BV2022" s="28"/>
      <c r="BW2022" s="28"/>
      <c r="BX2022" s="28"/>
    </row>
    <row r="2023" spans="2:76" ht="18.649999999999999" customHeight="1">
      <c r="BS2023" s="32"/>
    </row>
    <row r="2024" spans="2:76" ht="18.649999999999999" customHeight="1" thickBot="1">
      <c r="D2024" s="8"/>
      <c r="E2024" s="8" t="s">
        <v>93</v>
      </c>
      <c r="F2024" s="8"/>
      <c r="G2024" s="8"/>
      <c r="H2024" s="8"/>
      <c r="I2024" s="8"/>
      <c r="J2024" s="8" t="s">
        <v>94</v>
      </c>
      <c r="K2024" s="8"/>
      <c r="L2024" s="8"/>
      <c r="M2024" s="8"/>
      <c r="N2024" s="8"/>
      <c r="O2024" s="8" t="s">
        <v>95</v>
      </c>
      <c r="P2024" s="8"/>
      <c r="Q2024" s="8"/>
      <c r="R2024" s="8"/>
      <c r="S2024" s="8"/>
      <c r="T2024" s="8" t="s">
        <v>96</v>
      </c>
      <c r="U2024" s="8"/>
      <c r="V2024" s="8"/>
      <c r="W2024" s="8"/>
      <c r="X2024" s="8"/>
      <c r="Y2024" s="8" t="s">
        <v>97</v>
      </c>
      <c r="Z2024" s="8"/>
      <c r="AA2024" s="8"/>
      <c r="AB2024" s="8"/>
      <c r="AC2024" s="8"/>
      <c r="AD2024" s="8" t="s">
        <v>98</v>
      </c>
      <c r="AE2024" s="8"/>
      <c r="AF2024" s="8"/>
      <c r="AG2024" s="8"/>
      <c r="AH2024" s="8"/>
      <c r="AI2024" s="8" t="s">
        <v>99</v>
      </c>
      <c r="AJ2024" s="8"/>
      <c r="AK2024" s="8"/>
      <c r="AL2024" s="8"/>
      <c r="AM2024" s="8"/>
      <c r="AN2024" s="8" t="s">
        <v>96</v>
      </c>
      <c r="AO2024" s="8"/>
      <c r="AP2024" s="8"/>
      <c r="AQ2024" s="8"/>
      <c r="AR2024" s="8"/>
      <c r="AS2024" s="8" t="s">
        <v>100</v>
      </c>
      <c r="AT2024" s="8"/>
      <c r="AU2024" s="8"/>
      <c r="AV2024" s="8"/>
      <c r="AW2024" s="8"/>
      <c r="AX2024" s="8" t="s">
        <v>94</v>
      </c>
      <c r="AY2024" s="8"/>
      <c r="AZ2024" s="8"/>
      <c r="BA2024" s="8"/>
      <c r="BB2024" s="8"/>
      <c r="BC2024" s="8" t="s">
        <v>101</v>
      </c>
      <c r="BD2024" s="8"/>
      <c r="BE2024" s="8"/>
      <c r="BF2024" s="8"/>
      <c r="BG2024" s="8"/>
      <c r="BH2024" s="8" t="s">
        <v>96</v>
      </c>
      <c r="BI2024" s="8"/>
      <c r="BJ2024" s="8"/>
      <c r="BK2024" s="8"/>
      <c r="BL2024" s="8"/>
      <c r="BM2024" s="8" t="s">
        <v>102</v>
      </c>
      <c r="BN2024" s="8"/>
      <c r="BO2024" s="8"/>
      <c r="BP2024" s="8"/>
    </row>
    <row r="2025" spans="2:76" ht="18.649999999999999" customHeight="1" thickBot="1">
      <c r="B2025" s="16"/>
      <c r="D2025" s="250" t="s">
        <v>22</v>
      </c>
      <c r="E2025" s="251"/>
      <c r="F2025" s="252" t="s">
        <v>23</v>
      </c>
      <c r="G2025" s="253"/>
      <c r="H2025" s="123"/>
      <c r="I2025" s="242" t="s">
        <v>1</v>
      </c>
      <c r="J2025" s="243"/>
      <c r="K2025" s="244" t="s">
        <v>2</v>
      </c>
      <c r="L2025" s="245"/>
      <c r="M2025" s="123"/>
      <c r="N2025" s="242" t="s">
        <v>43</v>
      </c>
      <c r="O2025" s="243"/>
      <c r="P2025" s="244" t="s">
        <v>44</v>
      </c>
      <c r="Q2025" s="245"/>
      <c r="R2025" s="123"/>
      <c r="S2025" s="242" t="s">
        <v>32</v>
      </c>
      <c r="T2025" s="243"/>
      <c r="U2025" s="244" t="s">
        <v>33</v>
      </c>
      <c r="V2025" s="245"/>
      <c r="W2025" s="123"/>
      <c r="X2025" s="242" t="s">
        <v>45</v>
      </c>
      <c r="Y2025" s="243"/>
      <c r="Z2025" s="244" t="s">
        <v>46</v>
      </c>
      <c r="AA2025" s="245"/>
      <c r="AB2025" s="127"/>
      <c r="AC2025" s="242" t="s">
        <v>62</v>
      </c>
      <c r="AD2025" s="243"/>
      <c r="AE2025" s="244" t="s">
        <v>3</v>
      </c>
      <c r="AF2025" s="245"/>
      <c r="AG2025" s="123"/>
      <c r="AH2025" s="242" t="s">
        <v>76</v>
      </c>
      <c r="AI2025" s="243"/>
      <c r="AJ2025" s="244" t="s">
        <v>77</v>
      </c>
      <c r="AK2025" s="245"/>
      <c r="AL2025" s="127"/>
      <c r="AM2025" s="242" t="s">
        <v>64</v>
      </c>
      <c r="AN2025" s="243"/>
      <c r="AO2025" s="244" t="s">
        <v>65</v>
      </c>
      <c r="AP2025" s="245"/>
      <c r="AQ2025" s="123"/>
      <c r="AR2025" s="242" t="s">
        <v>80</v>
      </c>
      <c r="AS2025" s="243"/>
      <c r="AT2025" s="244" t="s">
        <v>81</v>
      </c>
      <c r="AU2025" s="245"/>
      <c r="AV2025" s="127"/>
      <c r="AW2025" s="242" t="s">
        <v>68</v>
      </c>
      <c r="AX2025" s="243"/>
      <c r="AY2025" s="244" t="s">
        <v>69</v>
      </c>
      <c r="AZ2025" s="245"/>
      <c r="BA2025" s="123"/>
      <c r="BB2025" s="246" t="s">
        <v>84</v>
      </c>
      <c r="BC2025" s="247"/>
      <c r="BD2025" s="248" t="s">
        <v>85</v>
      </c>
      <c r="BE2025" s="249"/>
      <c r="BF2025" s="127"/>
      <c r="BG2025" s="242" t="s">
        <v>72</v>
      </c>
      <c r="BH2025" s="243"/>
      <c r="BI2025" s="244" t="s">
        <v>73</v>
      </c>
      <c r="BJ2025" s="245"/>
      <c r="BK2025" s="123"/>
      <c r="BL2025" s="242" t="s">
        <v>88</v>
      </c>
      <c r="BM2025" s="243"/>
      <c r="BN2025" s="244" t="s">
        <v>89</v>
      </c>
      <c r="BO2025" s="245"/>
      <c r="BP2025" s="123"/>
      <c r="BQ2025" s="19" t="s">
        <v>165</v>
      </c>
      <c r="BS2025" s="63" t="s">
        <v>120</v>
      </c>
      <c r="BT2025" s="4"/>
      <c r="BU2025" s="28"/>
      <c r="BV2025" s="28"/>
      <c r="BW2025" s="28"/>
      <c r="BX2025" s="28"/>
    </row>
    <row r="2026" spans="2:76" ht="18.649999999999999" customHeight="1" thickTop="1" thickBot="1">
      <c r="B2026" s="39">
        <v>5.72</v>
      </c>
      <c r="D2026" s="25">
        <f t="shared" ref="D2026" si="20303">COS($F$8*$B2026)</f>
        <v>-0.32296519734681745</v>
      </c>
      <c r="E2026" s="26">
        <v>0</v>
      </c>
      <c r="F2026" s="10">
        <v>0</v>
      </c>
      <c r="G2026" s="85">
        <f t="shared" ref="G2026" si="20304">$E$8*SIN($B2026*$F$8)</f>
        <v>2.8392325251244537</v>
      </c>
      <c r="I2026" s="21">
        <v>1</v>
      </c>
      <c r="J2026" s="24">
        <v>0</v>
      </c>
      <c r="K2026" s="22">
        <v>0</v>
      </c>
      <c r="L2026" s="23">
        <v>0</v>
      </c>
      <c r="N2026" s="21">
        <f t="shared" ref="N2026" si="20305">D2026*I2026+F2026*I2029-E2026*J2026-G2026*J2029</f>
        <v>-20.051296351904409</v>
      </c>
      <c r="O2026" s="24">
        <f t="shared" ref="O2026" si="20306">(D2026*J2026+E2026*I2026+F2026*J2029+G2026*I2029)</f>
        <v>0</v>
      </c>
      <c r="P2026" s="22">
        <f t="shared" ref="P2026" si="20307">D2026*K2026+F2026*K2029-E2026*L2026-G2026*L2029</f>
        <v>0</v>
      </c>
      <c r="Q2026" s="23">
        <f t="shared" ref="Q2026" si="20308">(D2026*L2026+E2026*K2026+F2026*L2029+G2026*K2029)</f>
        <v>2.8392325251244537</v>
      </c>
      <c r="S2026" s="25">
        <f t="shared" ref="S2026" si="20309">COS($U$8*$B2026)</f>
        <v>-0.98497208853544593</v>
      </c>
      <c r="T2026" s="26">
        <v>0</v>
      </c>
      <c r="U2026" s="10">
        <v>0</v>
      </c>
      <c r="V2026" s="85">
        <f t="shared" ref="V2026" si="20310">$T$8*SIN($B2026*$U$8)</f>
        <v>-0.51814077551867688</v>
      </c>
      <c r="X2026" s="21">
        <f t="shared" ref="X2026" si="20311">N2026*S2026+P2026*S2029-O2026*T2026-Q2026*T2029</f>
        <v>19.91342526140577</v>
      </c>
      <c r="Y2026" s="24">
        <f t="shared" ref="Y2026" si="20312">(N2026*T2026+O2026*S2026+P2026*T2029+Q2026*S2029)</f>
        <v>0</v>
      </c>
      <c r="Z2026" s="22">
        <f t="shared" ref="Z2026" si="20313">N2026*U2026+P2026*U2029-O2026*V2026-Q2026*V2029</f>
        <v>0</v>
      </c>
      <c r="AA2026" s="23">
        <f t="shared" ref="AA2026" si="20314">(N2026*V2026+O2026*U2026+P2026*V2029+Q2026*U2029)</f>
        <v>7.5928294518209665</v>
      </c>
      <c r="AB2026" s="8"/>
      <c r="AC2026" s="21">
        <v>1</v>
      </c>
      <c r="AD2026" s="24">
        <v>0</v>
      </c>
      <c r="AE2026" s="22">
        <v>0</v>
      </c>
      <c r="AF2026" s="23">
        <v>0</v>
      </c>
      <c r="AH2026" s="21">
        <f t="shared" ref="AH2026" si="20315">X2026*AC2026+Z2026*AC2029-Y2026*AD2026-AA2026*AD2029</f>
        <v>101.37002665911714</v>
      </c>
      <c r="AI2026" s="24">
        <f t="shared" ref="AI2026" si="20316">(X2026*AD2026+Y2026*AC2026+Z2026*AD2029+AA2026*AC2029)</f>
        <v>0</v>
      </c>
      <c r="AJ2026" s="22">
        <f t="shared" ref="AJ2026" si="20317">X2026*AE2026+Z2026*AE2029-Y2026*AF2026-AA2026*AF2029</f>
        <v>0</v>
      </c>
      <c r="AK2026" s="23">
        <f t="shared" ref="AK2026" si="20318">(X2026*AF2026+Y2026*AE2026+Z2026*AF2029+AA2026*AE2029)</f>
        <v>7.5928294518209665</v>
      </c>
      <c r="AL2026" s="8"/>
      <c r="AM2026" s="25">
        <f t="shared" ref="AM2026" si="20319">COS($AO$8*$B2026)</f>
        <v>-0.98497208853544593</v>
      </c>
      <c r="AN2026" s="26">
        <v>0</v>
      </c>
      <c r="AO2026" s="10">
        <v>0</v>
      </c>
      <c r="AP2026" s="85">
        <f t="shared" ref="AP2026" si="20320">$AN$8*SIN($B2026*$AO$8)</f>
        <v>-0.51814077551867688</v>
      </c>
      <c r="AR2026" s="21">
        <f t="shared" ref="AR2026" si="20321">AH2026*AM2026+AJ2026*AM2029-AI2026*AN2026-AK2026*AN2029</f>
        <v>-99.409518591041376</v>
      </c>
      <c r="AS2026" s="24">
        <f t="shared" ref="AS2026" si="20322">(AH2026*AN2026+AI2026*AM2026+AJ2026*AN2029+AK2026*AM2029)</f>
        <v>0</v>
      </c>
      <c r="AT2026" s="22">
        <f t="shared" ref="AT2026" si="20323">AH2026*AO2026+AJ2026*AO2029-AI2026*AP2026-AK2026*AP2029</f>
        <v>0</v>
      </c>
      <c r="AU2026" s="23">
        <f t="shared" ref="AU2026" si="20324">(AH2026*AP2026+AI2026*AO2026+AJ2026*AP2029+AK2026*AO2029)</f>
        <v>-60.002669310557444</v>
      </c>
      <c r="AV2026" s="8"/>
      <c r="AW2026" s="21">
        <v>1</v>
      </c>
      <c r="AX2026" s="24">
        <v>0</v>
      </c>
      <c r="AY2026" s="22">
        <v>0</v>
      </c>
      <c r="AZ2026" s="23">
        <v>0</v>
      </c>
      <c r="BB2026" s="21">
        <f t="shared" ref="BB2026" si="20325">AR2026*AW2026+AT2026*AW2029-AS2026*AX2026-AU2026*AX2029</f>
        <v>317.51742199625653</v>
      </c>
      <c r="BC2026" s="24">
        <f t="shared" ref="BC2026" si="20326">(AR2026*AX2026+AS2026*AW2026+AT2026*AX2029+AU2026*AW2029)</f>
        <v>0</v>
      </c>
      <c r="BD2026" s="22">
        <f t="shared" ref="BD2026" si="20327">AR2026*AY2026+AT2026*AY2029-AS2026*AZ2026-AU2026*AZ2029</f>
        <v>0</v>
      </c>
      <c r="BE2026" s="23">
        <f t="shared" ref="BE2026" si="20328">(AR2026*AZ2026+AS2026*AY2026+AT2026*AZ2029+AU2026*AY2029)</f>
        <v>-60.002669310557444</v>
      </c>
      <c r="BF2026" s="8"/>
      <c r="BG2026" s="25">
        <f t="shared" ref="BG2026" si="20329">COS($BI$8*$B2026)</f>
        <v>-0.32302330436022225</v>
      </c>
      <c r="BH2026" s="26">
        <v>0</v>
      </c>
      <c r="BI2026" s="10">
        <v>0</v>
      </c>
      <c r="BJ2026" s="85">
        <f t="shared" ref="BJ2026" si="20330">$BH$8*SIN($B2026*$BI$8)</f>
        <v>2.8391730316347097</v>
      </c>
      <c r="BL2026" s="21">
        <f t="shared" ref="BL2026" si="20331">BB2026*BG2026+BD2026*BG2029-BC2026*BH2026-BE2026*BH2029</f>
        <v>-83.636864563766522</v>
      </c>
      <c r="BM2026" s="24">
        <f t="shared" ref="BM2026" si="20332">(BB2026*BH2026+BC2026*BG2026+BD2026*BH2029+BE2026*BG2029)</f>
        <v>0</v>
      </c>
      <c r="BN2026" s="22">
        <f t="shared" ref="BN2026" si="20333">BB2026*BI2026+BD2026*BI2029-BC2026*BJ2026-BE2026*BJ2029</f>
        <v>0</v>
      </c>
      <c r="BO2026" s="23">
        <f t="shared" ref="BO2026" si="20334">(BB2026*BJ2026+BC2026*BI2026+BD2026*BJ2029+BE2026*BI2029)</f>
        <v>920.8691621170791</v>
      </c>
      <c r="BQ2026" s="27">
        <f t="shared" ref="BQ2026" si="20335">20*LOG((2*$BL$8)/(($BL$8*BL2026+BN2026+$BL$8*BL2029+BN2029)^2+($BL$8*BM2026+BO2026+$BL$8*BM2029+BO2029)^2)^0.5)</f>
        <v>-53.334707197408719</v>
      </c>
      <c r="BS2026" s="64">
        <f t="shared" ref="BS2026" si="20336">((BL2026^2+BM2026^2)/(BL2029^2+BM2029^2))^0.5</f>
        <v>11.01456699931609</v>
      </c>
      <c r="BT2026" s="4"/>
      <c r="BU2026" s="28"/>
      <c r="BV2026" s="28"/>
      <c r="BW2026" s="28"/>
      <c r="BX2026" s="28"/>
    </row>
    <row r="2027" spans="2:76" ht="18.649999999999999" customHeight="1" thickBot="1">
      <c r="D2027" s="25"/>
      <c r="E2027" s="10"/>
      <c r="F2027" s="10"/>
      <c r="G2027" s="31"/>
      <c r="I2027" s="29"/>
      <c r="L2027" s="30"/>
      <c r="N2027" s="29"/>
      <c r="Q2027" s="30"/>
      <c r="S2027" s="29"/>
      <c r="V2027" s="30"/>
      <c r="X2027" s="29"/>
      <c r="AA2027" s="30"/>
      <c r="AC2027" s="29"/>
      <c r="AF2027" s="30"/>
      <c r="AH2027" s="29"/>
      <c r="AK2027" s="30"/>
      <c r="AM2027" s="29"/>
      <c r="AP2027" s="30"/>
      <c r="AR2027" s="29"/>
      <c r="AU2027" s="30"/>
      <c r="AW2027" s="29"/>
      <c r="AZ2027" s="30"/>
      <c r="BB2027" s="29"/>
      <c r="BE2027" s="30"/>
      <c r="BG2027" s="29"/>
      <c r="BJ2027" s="30"/>
      <c r="BL2027" s="29"/>
      <c r="BO2027" s="30"/>
      <c r="BS2027" s="65"/>
      <c r="BT2027" s="65"/>
      <c r="BU2027" s="28"/>
      <c r="BV2027" s="28"/>
      <c r="BW2027" s="28"/>
      <c r="BX2027" s="28"/>
    </row>
    <row r="2028" spans="2:76" ht="18.649999999999999" customHeight="1" thickBot="1">
      <c r="D2028" s="254" t="s">
        <v>24</v>
      </c>
      <c r="E2028" s="255"/>
      <c r="F2028" s="256" t="s">
        <v>25</v>
      </c>
      <c r="G2028" s="257"/>
      <c r="H2028" s="123"/>
      <c r="I2028" s="242" t="s">
        <v>4</v>
      </c>
      <c r="J2028" s="243"/>
      <c r="K2028" s="244" t="s">
        <v>5</v>
      </c>
      <c r="L2028" s="245"/>
      <c r="M2028" s="123"/>
      <c r="N2028" s="242" t="s">
        <v>6</v>
      </c>
      <c r="O2028" s="243"/>
      <c r="P2028" s="244" t="s">
        <v>7</v>
      </c>
      <c r="Q2028" s="245"/>
      <c r="R2028" s="123"/>
      <c r="S2028" s="242" t="s">
        <v>34</v>
      </c>
      <c r="T2028" s="243"/>
      <c r="U2028" s="244" t="s">
        <v>35</v>
      </c>
      <c r="V2028" s="245"/>
      <c r="W2028" s="123"/>
      <c r="X2028" s="242" t="s">
        <v>47</v>
      </c>
      <c r="Y2028" s="243"/>
      <c r="Z2028" s="244" t="s">
        <v>48</v>
      </c>
      <c r="AA2028" s="245"/>
      <c r="AB2028" s="127"/>
      <c r="AC2028" s="242" t="s">
        <v>63</v>
      </c>
      <c r="AD2028" s="243"/>
      <c r="AE2028" s="244" t="s">
        <v>8</v>
      </c>
      <c r="AF2028" s="245"/>
      <c r="AG2028" s="123"/>
      <c r="AH2028" s="242" t="s">
        <v>78</v>
      </c>
      <c r="AI2028" s="243"/>
      <c r="AJ2028" s="244" t="s">
        <v>79</v>
      </c>
      <c r="AK2028" s="245"/>
      <c r="AL2028" s="127"/>
      <c r="AM2028" s="242" t="s">
        <v>67</v>
      </c>
      <c r="AN2028" s="243"/>
      <c r="AO2028" s="244" t="s">
        <v>66</v>
      </c>
      <c r="AP2028" s="245"/>
      <c r="AQ2028" s="123"/>
      <c r="AR2028" s="242" t="s">
        <v>83</v>
      </c>
      <c r="AS2028" s="243"/>
      <c r="AT2028" s="244" t="s">
        <v>82</v>
      </c>
      <c r="AU2028" s="245"/>
      <c r="AV2028" s="127"/>
      <c r="AW2028" s="242" t="s">
        <v>71</v>
      </c>
      <c r="AX2028" s="243"/>
      <c r="AY2028" s="244" t="s">
        <v>70</v>
      </c>
      <c r="AZ2028" s="245"/>
      <c r="BA2028" s="123"/>
      <c r="BB2028" s="124" t="s">
        <v>87</v>
      </c>
      <c r="BC2028" s="125"/>
      <c r="BD2028" s="122" t="s">
        <v>86</v>
      </c>
      <c r="BE2028" s="126"/>
      <c r="BF2028" s="127"/>
      <c r="BG2028" s="242" t="s">
        <v>74</v>
      </c>
      <c r="BH2028" s="243"/>
      <c r="BI2028" s="244" t="s">
        <v>75</v>
      </c>
      <c r="BJ2028" s="245"/>
      <c r="BK2028" s="123"/>
      <c r="BL2028" s="242" t="s">
        <v>91</v>
      </c>
      <c r="BM2028" s="243"/>
      <c r="BN2028" s="244" t="s">
        <v>90</v>
      </c>
      <c r="BO2028" s="245"/>
      <c r="BP2028" s="123"/>
      <c r="BQ2028" s="35" t="s">
        <v>166</v>
      </c>
      <c r="BS2028" s="66" t="s">
        <v>121</v>
      </c>
      <c r="BT2028" s="65"/>
      <c r="BU2028" s="28"/>
      <c r="BV2028" s="28"/>
      <c r="BW2028" s="28"/>
      <c r="BX2028" s="28"/>
    </row>
    <row r="2029" spans="2:76" ht="18.649999999999999" customHeight="1" thickTop="1" thickBot="1">
      <c r="D2029" s="15">
        <v>0</v>
      </c>
      <c r="E2029" s="145">
        <f t="shared" ref="E2029" si="20337">(1/$E$8)*SIN($B2026*$F$8)</f>
        <v>0.31547028056938375</v>
      </c>
      <c r="F2029" s="15">
        <f t="shared" ref="F2029" si="20338">COS($F$8*$B2026)</f>
        <v>-0.32296519734681745</v>
      </c>
      <c r="G2029" s="37">
        <v>0</v>
      </c>
      <c r="I2029" s="21">
        <v>0</v>
      </c>
      <c r="J2029" s="24">
        <f t="shared" ref="J2029" si="20339">(TAN($K$8*$B2026))/$J$8</f>
        <v>6.94847321590641</v>
      </c>
      <c r="K2029" s="22">
        <v>1</v>
      </c>
      <c r="L2029" s="23">
        <v>0</v>
      </c>
      <c r="N2029" s="21">
        <f t="shared" ref="N2029" si="20340">D2029*I2026+F2029*I2029-E2029*J2026-G2029*J2029</f>
        <v>0</v>
      </c>
      <c r="O2029" s="24">
        <f t="shared" ref="O2029" si="20341">(D2029*J2026+E2029*I2026+F2029*J2029+G2029*I2029)</f>
        <v>-1.9286447428649054</v>
      </c>
      <c r="P2029" s="22">
        <f t="shared" ref="P2029" si="20342">D2029*K2026+F2029*K2029-E2029*L2026-G2029*L2029</f>
        <v>-0.32296519734681745</v>
      </c>
      <c r="Q2029" s="23">
        <f t="shared" ref="Q2029" si="20343">(D2029*L2026+E2029*K2026+F2029*L2029+G2029*K2029)</f>
        <v>0</v>
      </c>
      <c r="S2029" s="15">
        <v>0</v>
      </c>
      <c r="T2029" s="145">
        <f t="shared" ref="T2029" si="20344">(1/$T$8)*SIN($B2026*$U$8)</f>
        <v>-5.7571197279852979E-2</v>
      </c>
      <c r="U2029" s="15">
        <f t="shared" ref="U2029" si="20345">COS($U$8*$B2026)</f>
        <v>-0.98497208853544593</v>
      </c>
      <c r="V2029" s="37">
        <v>0</v>
      </c>
      <c r="X2029" s="21">
        <f t="shared" ref="X2029" si="20346">N2029*S2026+P2029*S2029-O2029*T2026-Q2029*T2029</f>
        <v>0</v>
      </c>
      <c r="Y2029" s="24">
        <f t="shared" ref="Y2029" si="20347">(N2029*T2026+O2029*S2026+P2029*T2029+Q2029*S2029)</f>
        <v>1.9182547335135343</v>
      </c>
      <c r="Z2029" s="22">
        <f t="shared" ref="Z2029" si="20348">N2029*U2026+P2029*U2029-O2029*V2026-Q2029*V2029</f>
        <v>-0.68119777781308399</v>
      </c>
      <c r="AA2029" s="23">
        <f t="shared" ref="AA2029" si="20349">(N2029*V2026+O2029*U2026+P2029*V2029+Q2029*U2029)</f>
        <v>0</v>
      </c>
      <c r="AB2029" s="8"/>
      <c r="AC2029" s="21">
        <v>0</v>
      </c>
      <c r="AD2029" s="24">
        <f t="shared" ref="AD2029" si="20350">(TAN($AE$8*$B2026))/$AD$8</f>
        <v>-10.728095753313129</v>
      </c>
      <c r="AE2029" s="22">
        <v>1</v>
      </c>
      <c r="AF2029" s="23">
        <v>0</v>
      </c>
      <c r="AH2029" s="21">
        <f t="shared" ref="AH2029" si="20351">X2029*AC2026+Z2029*AC2029-Y2029*AD2026-AA2029*AD2029</f>
        <v>0</v>
      </c>
      <c r="AI2029" s="24">
        <f t="shared" ref="AI2029" si="20352">(X2029*AD2026+Y2029*AC2026+Z2029*AD2029+AA2029*AC2029)</f>
        <v>9.2262097208364207</v>
      </c>
      <c r="AJ2029" s="22">
        <f t="shared" ref="AJ2029" si="20353">X2029*AE2026+Z2029*AE2029-Y2029*AF2026-AA2029*AF2029</f>
        <v>-0.68119777781308399</v>
      </c>
      <c r="AK2029" s="23">
        <f t="shared" ref="AK2029" si="20354">(X2029*AF2026+Y2029*AE2026+Z2029*AF2029+AA2029*AE2029)</f>
        <v>0</v>
      </c>
      <c r="AL2029" s="8"/>
      <c r="AM2029" s="15">
        <v>0</v>
      </c>
      <c r="AN2029" s="85">
        <f t="shared" ref="AN2029" si="20355">(1/$AN$8)*SIN($B2026*$AO$8)</f>
        <v>-5.7571197279852979E-2</v>
      </c>
      <c r="AO2029" s="25">
        <f t="shared" ref="AO2029" si="20356">COS($AO$8*$B2026)</f>
        <v>-0.98497208853544593</v>
      </c>
      <c r="AP2029" s="37">
        <v>0</v>
      </c>
      <c r="AR2029" s="21">
        <f t="shared" ref="AR2029" si="20357">AH2029*AM2026+AJ2029*AM2029-AI2029*AN2026-AK2029*AN2029</f>
        <v>0</v>
      </c>
      <c r="AS2029" s="24">
        <f t="shared" ref="AS2029" si="20358">(AH2029*AN2026+AI2029*AM2026+AJ2029*AN2029+AK2029*AM2029)</f>
        <v>-9.0483416863452071</v>
      </c>
      <c r="AT2029" s="22">
        <f t="shared" ref="AT2029" si="20359">AH2029*AO2026+AJ2029*AO2029-AI2029*AP2026-AK2029*AP2029</f>
        <v>5.4514362577703963</v>
      </c>
      <c r="AU2029" s="23">
        <f t="shared" ref="AU2029" si="20360">(AH2029*AP2026+AI2029*AO2026+AJ2029*AP2029+AK2029*AO2029)</f>
        <v>0</v>
      </c>
      <c r="AV2029" s="8"/>
      <c r="AW2029" s="21">
        <v>0</v>
      </c>
      <c r="AX2029" s="24">
        <f t="shared" ref="AX2029" si="20361">(TAN($AY$8*$B2026))/$AX$8</f>
        <v>6.94847321590641</v>
      </c>
      <c r="AY2029" s="22">
        <v>1</v>
      </c>
      <c r="AZ2029" s="23">
        <v>0</v>
      </c>
      <c r="BB2029" s="21">
        <f t="shared" ref="BB2029" si="20362">AR2029*AW2026+AT2029*AW2029-AS2029*AX2026-AU2029*AX2029</f>
        <v>0</v>
      </c>
      <c r="BC2029" s="24">
        <f t="shared" ref="BC2029" si="20363">(AR2029*AX2026+AS2029*AW2026+AT2029*AX2029+AU2029*AW2029)</f>
        <v>28.830817138993464</v>
      </c>
      <c r="BD2029" s="22">
        <f t="shared" ref="BD2029" si="20364">AR2029*AY2026+AT2029*AY2029-AS2029*AZ2026-AU2029*AZ2029</f>
        <v>5.4514362577703963</v>
      </c>
      <c r="BE2029" s="23">
        <f t="shared" ref="BE2029" si="20365">(AR2029*AZ2026+AS2029*AY2026+AT2029*AZ2029+AU2029*AY2029)</f>
        <v>0</v>
      </c>
      <c r="BF2029" s="8"/>
      <c r="BG2029" s="15">
        <v>0</v>
      </c>
      <c r="BH2029" s="85">
        <f t="shared" ref="BH2029" si="20366">(1/$BH$8)*SIN($B2026*$BI$8)</f>
        <v>0.3154636701816344</v>
      </c>
      <c r="BI2029" s="25">
        <f t="shared" ref="BI2029" si="20367">COS($BI$8*$B2026)</f>
        <v>-0.32302330436022225</v>
      </c>
      <c r="BJ2029" s="37">
        <v>0</v>
      </c>
      <c r="BL2029" s="21">
        <f t="shared" ref="BL2029" si="20368">BB2029*BG2026+BD2029*BG2029-BC2029*BH2026-BE2029*BH2029</f>
        <v>0</v>
      </c>
      <c r="BM2029" s="24">
        <f t="shared" ref="BM2029" si="20369">(BB2029*BH2026+BC2029*BG2026+BD2029*BH2029+BE2029*BG2029)</f>
        <v>-7.5932957300055151</v>
      </c>
      <c r="BN2029" s="22">
        <f t="shared" ref="BN2029" si="20370">BB2029*BI2026+BD2029*BI2029-BC2029*BJ2026-BE2029*BJ2029</f>
        <v>-83.616619454516126</v>
      </c>
      <c r="BO2029" s="23">
        <f t="shared" ref="BO2029" si="20371">(BB2029*BJ2026+BC2029*BI2026+BD2029*BJ2029+BE2029*BI2029)</f>
        <v>0</v>
      </c>
      <c r="BQ2029" s="38">
        <f t="shared" ref="BQ2029" si="20372">(180/PI())*ATAN(-1*(($BL$8*BM2026+BO2026+$BL$8*BM2029+BO2029)/($BL$8*BL2026+BN2026+$BL$8*BL2029+BN2029)))</f>
        <v>79.622093718989731</v>
      </c>
      <c r="BS2029" s="67">
        <f t="shared" ref="BS2029" si="20373">20*LOG(((($BL$8*BL2026+BN2026-$BL$8*BL2029-BN2029)^2+($BL$8*BM2026+BO2026-$BL$8*BM2029-BO2029)^2)/(($BL$8*BL2026+BN2026+$BL$8*BL2029+BN2029)^2+($BL$8*BM2026+BO2026+$BL$8*BM2029+BO2029)^2))^0.5)</f>
        <v>-2.0151835026869391E-5</v>
      </c>
      <c r="BT2029" s="65"/>
      <c r="BU2029" s="28"/>
      <c r="BV2029" s="28"/>
      <c r="BW2029" s="28"/>
      <c r="BX2029" s="28"/>
    </row>
    <row r="2030" spans="2:76" ht="18.649999999999999" customHeight="1">
      <c r="BS2030" s="32"/>
    </row>
    <row r="2031" spans="2:76" ht="18.649999999999999" customHeight="1" thickBot="1">
      <c r="D2031" s="8"/>
      <c r="E2031" s="8" t="s">
        <v>93</v>
      </c>
      <c r="F2031" s="8"/>
      <c r="G2031" s="8"/>
      <c r="H2031" s="8"/>
      <c r="I2031" s="8"/>
      <c r="J2031" s="8" t="s">
        <v>94</v>
      </c>
      <c r="K2031" s="8"/>
      <c r="L2031" s="8"/>
      <c r="M2031" s="8"/>
      <c r="N2031" s="8"/>
      <c r="O2031" s="8" t="s">
        <v>95</v>
      </c>
      <c r="P2031" s="8"/>
      <c r="Q2031" s="8"/>
      <c r="R2031" s="8"/>
      <c r="S2031" s="8"/>
      <c r="T2031" s="8" t="s">
        <v>96</v>
      </c>
      <c r="U2031" s="8"/>
      <c r="V2031" s="8"/>
      <c r="W2031" s="8"/>
      <c r="X2031" s="8"/>
      <c r="Y2031" s="8" t="s">
        <v>97</v>
      </c>
      <c r="Z2031" s="8"/>
      <c r="AA2031" s="8"/>
      <c r="AB2031" s="8"/>
      <c r="AC2031" s="8"/>
      <c r="AD2031" s="8" t="s">
        <v>98</v>
      </c>
      <c r="AE2031" s="8"/>
      <c r="AF2031" s="8"/>
      <c r="AG2031" s="8"/>
      <c r="AH2031" s="8"/>
      <c r="AI2031" s="8" t="s">
        <v>99</v>
      </c>
      <c r="AJ2031" s="8"/>
      <c r="AK2031" s="8"/>
      <c r="AL2031" s="8"/>
      <c r="AM2031" s="8"/>
      <c r="AN2031" s="8" t="s">
        <v>96</v>
      </c>
      <c r="AO2031" s="8"/>
      <c r="AP2031" s="8"/>
      <c r="AQ2031" s="8"/>
      <c r="AR2031" s="8"/>
      <c r="AS2031" s="8" t="s">
        <v>100</v>
      </c>
      <c r="AT2031" s="8"/>
      <c r="AU2031" s="8"/>
      <c r="AV2031" s="8"/>
      <c r="AW2031" s="8"/>
      <c r="AX2031" s="8" t="s">
        <v>94</v>
      </c>
      <c r="AY2031" s="8"/>
      <c r="AZ2031" s="8"/>
      <c r="BA2031" s="8"/>
      <c r="BB2031" s="8"/>
      <c r="BC2031" s="8" t="s">
        <v>101</v>
      </c>
      <c r="BD2031" s="8"/>
      <c r="BE2031" s="8"/>
      <c r="BF2031" s="8"/>
      <c r="BG2031" s="8"/>
      <c r="BH2031" s="8" t="s">
        <v>96</v>
      </c>
      <c r="BI2031" s="8"/>
      <c r="BJ2031" s="8"/>
      <c r="BK2031" s="8"/>
      <c r="BL2031" s="8"/>
      <c r="BM2031" s="8" t="s">
        <v>102</v>
      </c>
      <c r="BN2031" s="8"/>
      <c r="BO2031" s="8"/>
      <c r="BP2031" s="8"/>
    </row>
    <row r="2032" spans="2:76" ht="18.649999999999999" customHeight="1" thickBot="1">
      <c r="B2032" s="16"/>
      <c r="D2032" s="250" t="s">
        <v>22</v>
      </c>
      <c r="E2032" s="251"/>
      <c r="F2032" s="252" t="s">
        <v>23</v>
      </c>
      <c r="G2032" s="253"/>
      <c r="H2032" s="123"/>
      <c r="I2032" s="242" t="s">
        <v>1</v>
      </c>
      <c r="J2032" s="243"/>
      <c r="K2032" s="244" t="s">
        <v>2</v>
      </c>
      <c r="L2032" s="245"/>
      <c r="M2032" s="123"/>
      <c r="N2032" s="242" t="s">
        <v>43</v>
      </c>
      <c r="O2032" s="243"/>
      <c r="P2032" s="244" t="s">
        <v>44</v>
      </c>
      <c r="Q2032" s="245"/>
      <c r="R2032" s="123"/>
      <c r="S2032" s="242" t="s">
        <v>32</v>
      </c>
      <c r="T2032" s="243"/>
      <c r="U2032" s="244" t="s">
        <v>33</v>
      </c>
      <c r="V2032" s="245"/>
      <c r="W2032" s="123"/>
      <c r="X2032" s="242" t="s">
        <v>45</v>
      </c>
      <c r="Y2032" s="243"/>
      <c r="Z2032" s="244" t="s">
        <v>46</v>
      </c>
      <c r="AA2032" s="245"/>
      <c r="AB2032" s="127"/>
      <c r="AC2032" s="242" t="s">
        <v>62</v>
      </c>
      <c r="AD2032" s="243"/>
      <c r="AE2032" s="244" t="s">
        <v>3</v>
      </c>
      <c r="AF2032" s="245"/>
      <c r="AG2032" s="123"/>
      <c r="AH2032" s="242" t="s">
        <v>76</v>
      </c>
      <c r="AI2032" s="243"/>
      <c r="AJ2032" s="244" t="s">
        <v>77</v>
      </c>
      <c r="AK2032" s="245"/>
      <c r="AL2032" s="127"/>
      <c r="AM2032" s="242" t="s">
        <v>64</v>
      </c>
      <c r="AN2032" s="243"/>
      <c r="AO2032" s="244" t="s">
        <v>65</v>
      </c>
      <c r="AP2032" s="245"/>
      <c r="AQ2032" s="123"/>
      <c r="AR2032" s="242" t="s">
        <v>80</v>
      </c>
      <c r="AS2032" s="243"/>
      <c r="AT2032" s="244" t="s">
        <v>81</v>
      </c>
      <c r="AU2032" s="245"/>
      <c r="AV2032" s="127"/>
      <c r="AW2032" s="242" t="s">
        <v>68</v>
      </c>
      <c r="AX2032" s="243"/>
      <c r="AY2032" s="244" t="s">
        <v>69</v>
      </c>
      <c r="AZ2032" s="245"/>
      <c r="BA2032" s="123"/>
      <c r="BB2032" s="246" t="s">
        <v>84</v>
      </c>
      <c r="BC2032" s="247"/>
      <c r="BD2032" s="248" t="s">
        <v>85</v>
      </c>
      <c r="BE2032" s="249"/>
      <c r="BF2032" s="127"/>
      <c r="BG2032" s="242" t="s">
        <v>72</v>
      </c>
      <c r="BH2032" s="243"/>
      <c r="BI2032" s="244" t="s">
        <v>73</v>
      </c>
      <c r="BJ2032" s="245"/>
      <c r="BK2032" s="123"/>
      <c r="BL2032" s="242" t="s">
        <v>88</v>
      </c>
      <c r="BM2032" s="243"/>
      <c r="BN2032" s="244" t="s">
        <v>89</v>
      </c>
      <c r="BO2032" s="245"/>
      <c r="BP2032" s="123"/>
      <c r="BQ2032" s="19" t="s">
        <v>165</v>
      </c>
      <c r="BS2032" s="63" t="s">
        <v>120</v>
      </c>
      <c r="BT2032" s="4"/>
      <c r="BU2032" s="28"/>
      <c r="BV2032" s="28"/>
      <c r="BW2032" s="28"/>
      <c r="BX2032" s="28"/>
    </row>
    <row r="2033" spans="2:76" ht="18.649999999999999" customHeight="1" thickTop="1" thickBot="1">
      <c r="B2033" s="39">
        <v>5.74</v>
      </c>
      <c r="D2033" s="25">
        <f t="shared" ref="D2033" si="20374">COS($F$8*$B2033)</f>
        <v>-0.32924423734527242</v>
      </c>
      <c r="E2033" s="26">
        <v>0</v>
      </c>
      <c r="F2033" s="10">
        <v>0</v>
      </c>
      <c r="G2033" s="85">
        <f t="shared" ref="G2033" si="20375">$E$8*SIN($B2033*$F$8)</f>
        <v>2.8327343838726513</v>
      </c>
      <c r="I2033" s="21">
        <v>1</v>
      </c>
      <c r="J2033" s="24">
        <v>0</v>
      </c>
      <c r="K2033" s="22">
        <v>0</v>
      </c>
      <c r="L2033" s="23">
        <v>0</v>
      </c>
      <c r="N2033" s="21">
        <f t="shared" ref="N2033" si="20376">D2033*I2033+F2033*I2036-E2033*J2033-G2033*J2036</f>
        <v>-21.716659478075208</v>
      </c>
      <c r="O2033" s="24">
        <f t="shared" ref="O2033" si="20377">(D2033*J2033+E2033*I2033+F2033*J2036+G2033*I2036)</f>
        <v>0</v>
      </c>
      <c r="P2033" s="22">
        <f t="shared" ref="P2033" si="20378">D2033*K2033+F2033*K2036-E2033*L2033-G2033*L2036</f>
        <v>0</v>
      </c>
      <c r="Q2033" s="23">
        <f t="shared" ref="Q2033" si="20379">(D2033*L2033+E2033*K2033+F2033*L2036+G2033*K2036)</f>
        <v>2.8327343838726513</v>
      </c>
      <c r="S2033" s="25">
        <f t="shared" ref="S2033" si="20380">COS($U$8*$B2033)</f>
        <v>-0.98290394774153134</v>
      </c>
      <c r="T2033" s="26">
        <v>0</v>
      </c>
      <c r="U2033" s="10">
        <v>0</v>
      </c>
      <c r="V2033" s="85">
        <f t="shared" ref="V2033" si="20381">$T$8*SIN($B2033*$U$8)</f>
        <v>-0.55235719025556085</v>
      </c>
      <c r="X2033" s="21">
        <f t="shared" ref="X2033" si="20382">N2033*S2033+P2033*S2036-O2033*T2033-Q2033*T2036</f>
        <v>21.519243799982689</v>
      </c>
      <c r="Y2033" s="24">
        <f t="shared" ref="Y2033" si="20383">(N2033*T2033+O2033*S2033+P2033*T2036+Q2033*S2036)</f>
        <v>0</v>
      </c>
      <c r="Z2033" s="22">
        <f t="shared" ref="Z2033" si="20384">N2033*U2033+P2033*U2036-O2033*V2033-Q2033*V2036</f>
        <v>0</v>
      </c>
      <c r="AA2033" s="23">
        <f t="shared" ref="AA2033" si="20385">(N2033*V2033+O2033*U2033+P2033*V2036+Q2033*U2036)</f>
        <v>9.2110472022348127</v>
      </c>
      <c r="AB2033" s="8"/>
      <c r="AC2033" s="21">
        <v>1</v>
      </c>
      <c r="AD2033" s="24">
        <v>0</v>
      </c>
      <c r="AE2033" s="22">
        <v>0</v>
      </c>
      <c r="AF2033" s="23">
        <v>0</v>
      </c>
      <c r="AH2033" s="21">
        <f t="shared" ref="AH2033" si="20386">X2033*AC2033+Z2033*AC2036-Y2033*AD2033-AA2033*AD2036</f>
        <v>108.9854959380858</v>
      </c>
      <c r="AI2033" s="24">
        <f t="shared" ref="AI2033" si="20387">(X2033*AD2033+Y2033*AC2033+Z2033*AD2036+AA2033*AC2036)</f>
        <v>0</v>
      </c>
      <c r="AJ2033" s="22">
        <f t="shared" ref="AJ2033" si="20388">X2033*AE2033+Z2033*AE2036-Y2033*AF2033-AA2033*AF2036</f>
        <v>0</v>
      </c>
      <c r="AK2033" s="23">
        <f t="shared" ref="AK2033" si="20389">(X2033*AF2033+Y2033*AE2033+Z2033*AF2036+AA2033*AE2036)</f>
        <v>9.2110472022348127</v>
      </c>
      <c r="AL2033" s="8"/>
      <c r="AM2033" s="25">
        <f t="shared" ref="AM2033" si="20390">COS($AO$8*$B2033)</f>
        <v>-0.98290394774153134</v>
      </c>
      <c r="AN2033" s="26">
        <v>0</v>
      </c>
      <c r="AO2033" s="10">
        <v>0</v>
      </c>
      <c r="AP2033" s="85">
        <f t="shared" ref="AP2033" si="20391">$AN$8*SIN($B2033*$AO$8)</f>
        <v>-0.55235719025556085</v>
      </c>
      <c r="AR2033" s="21">
        <f t="shared" ref="AR2033" si="20392">AH2033*AM2033+AJ2033*AM2036-AI2033*AN2033-AK2033*AN2036</f>
        <v>-106.55696440945341</v>
      </c>
      <c r="AS2033" s="24">
        <f t="shared" ref="AS2033" si="20393">(AH2033*AN2033+AI2033*AM2033+AJ2033*AN2036+AK2033*AM2036)</f>
        <v>0</v>
      </c>
      <c r="AT2033" s="22">
        <f t="shared" ref="AT2033" si="20394">AH2033*AO2033+AJ2033*AO2036-AI2033*AP2033-AK2033*AP2036</f>
        <v>0</v>
      </c>
      <c r="AU2033" s="23">
        <f t="shared" ref="AU2033" si="20395">(AH2033*AP2033+AI2033*AO2033+AJ2033*AP2036+AK2033*AO2036)</f>
        <v>-69.252496972880095</v>
      </c>
      <c r="AV2033" s="8"/>
      <c r="AW2033" s="21">
        <v>1</v>
      </c>
      <c r="AX2033" s="24">
        <v>0</v>
      </c>
      <c r="AY2033" s="22">
        <v>0</v>
      </c>
      <c r="AZ2033" s="23">
        <v>0</v>
      </c>
      <c r="BB2033" s="21">
        <f t="shared" ref="BB2033" si="20396">AR2033*AW2033+AT2033*AW2036-AS2033*AX2033-AU2033*AX2036</f>
        <v>416.30600419387662</v>
      </c>
      <c r="BC2033" s="24">
        <f t="shared" ref="BC2033" si="20397">(AR2033*AX2033+AS2033*AW2033+AT2033*AX2036+AU2033*AW2036)</f>
        <v>0</v>
      </c>
      <c r="BD2033" s="22">
        <f t="shared" ref="BD2033" si="20398">AR2033*AY2033+AT2033*AY2036-AS2033*AZ2033-AU2033*AZ2036</f>
        <v>0</v>
      </c>
      <c r="BE2033" s="23">
        <f t="shared" ref="BE2033" si="20399">(AR2033*AZ2033+AS2033*AY2033+AT2033*AZ2036+AU2033*AY2036)</f>
        <v>-69.252496972880095</v>
      </c>
      <c r="BF2033" s="8"/>
      <c r="BG2033" s="25">
        <f t="shared" ref="BG2033" si="20400">COS($BI$8*$B2033)</f>
        <v>-0.32930241406029093</v>
      </c>
      <c r="BH2033" s="26">
        <v>0</v>
      </c>
      <c r="BI2033" s="10">
        <v>0</v>
      </c>
      <c r="BJ2033" s="85">
        <f t="shared" ref="BJ2033" si="20401">$BH$8*SIN($B2033*$BI$8)</f>
        <v>2.8326735217540659</v>
      </c>
      <c r="BL2033" s="21">
        <f t="shared" ref="BL2033" si="20402">BB2033*BG2033+BD2033*BG2036-BC2033*BH2033-BE2033*BH2036</f>
        <v>-115.29393722545593</v>
      </c>
      <c r="BM2033" s="24">
        <f t="shared" ref="BM2033" si="20403">(BB2033*BH2033+BC2033*BG2033+BD2033*BH2036+BE2033*BG2036)</f>
        <v>0</v>
      </c>
      <c r="BN2033" s="22">
        <f t="shared" ref="BN2033" si="20404">BB2033*BI2033+BD2033*BI2036-BC2033*BJ2033-BE2033*BJ2036</f>
        <v>0</v>
      </c>
      <c r="BO2033" s="23">
        <f t="shared" ref="BO2033" si="20405">(BB2033*BJ2033+BC2033*BI2033+BD2033*BJ2036+BE2033*BI2036)</f>
        <v>1202.0640094601038</v>
      </c>
      <c r="BQ2033" s="27">
        <f t="shared" ref="BQ2033" si="20406">20*LOG((2*$BL$8)/(($BL$8*BL2033+BN2033+$BL$8*BL2036+BN2036)^2+($BL$8*BM2033+BO2033+$BL$8*BM2036+BO2036)^2)^0.5)</f>
        <v>-55.657478819440193</v>
      </c>
      <c r="BS2033" s="64">
        <f t="shared" ref="BS2033" si="20407">((BL2033^2+BM2033^2)/(BL2036^2+BM2036^2))^0.5</f>
        <v>10.429284308790416</v>
      </c>
      <c r="BT2033" s="4"/>
      <c r="BU2033" s="28"/>
      <c r="BV2033" s="28"/>
      <c r="BW2033" s="28"/>
      <c r="BX2033" s="28"/>
    </row>
    <row r="2034" spans="2:76" ht="18.649999999999999" customHeight="1" thickBot="1">
      <c r="D2034" s="25"/>
      <c r="E2034" s="10"/>
      <c r="F2034" s="10"/>
      <c r="G2034" s="31"/>
      <c r="I2034" s="29"/>
      <c r="L2034" s="30"/>
      <c r="N2034" s="29"/>
      <c r="Q2034" s="30"/>
      <c r="S2034" s="29"/>
      <c r="V2034" s="30"/>
      <c r="X2034" s="29"/>
      <c r="AA2034" s="30"/>
      <c r="AC2034" s="29"/>
      <c r="AF2034" s="30"/>
      <c r="AH2034" s="29"/>
      <c r="AK2034" s="30"/>
      <c r="AM2034" s="29"/>
      <c r="AP2034" s="30"/>
      <c r="AR2034" s="29"/>
      <c r="AU2034" s="30"/>
      <c r="AW2034" s="29"/>
      <c r="AZ2034" s="30"/>
      <c r="BB2034" s="29"/>
      <c r="BE2034" s="30"/>
      <c r="BG2034" s="29"/>
      <c r="BJ2034" s="30"/>
      <c r="BL2034" s="29"/>
      <c r="BO2034" s="30"/>
      <c r="BS2034" s="65"/>
      <c r="BT2034" s="65"/>
      <c r="BU2034" s="28"/>
      <c r="BV2034" s="28"/>
      <c r="BW2034" s="28"/>
      <c r="BX2034" s="28"/>
    </row>
    <row r="2035" spans="2:76" ht="18.649999999999999" customHeight="1" thickBot="1">
      <c r="D2035" s="254" t="s">
        <v>24</v>
      </c>
      <c r="E2035" s="255"/>
      <c r="F2035" s="256" t="s">
        <v>25</v>
      </c>
      <c r="G2035" s="257"/>
      <c r="H2035" s="123"/>
      <c r="I2035" s="242" t="s">
        <v>4</v>
      </c>
      <c r="J2035" s="243"/>
      <c r="K2035" s="244" t="s">
        <v>5</v>
      </c>
      <c r="L2035" s="245"/>
      <c r="M2035" s="123"/>
      <c r="N2035" s="242" t="s">
        <v>6</v>
      </c>
      <c r="O2035" s="243"/>
      <c r="P2035" s="244" t="s">
        <v>7</v>
      </c>
      <c r="Q2035" s="245"/>
      <c r="R2035" s="123"/>
      <c r="S2035" s="242" t="s">
        <v>34</v>
      </c>
      <c r="T2035" s="243"/>
      <c r="U2035" s="244" t="s">
        <v>35</v>
      </c>
      <c r="V2035" s="245"/>
      <c r="W2035" s="123"/>
      <c r="X2035" s="242" t="s">
        <v>47</v>
      </c>
      <c r="Y2035" s="243"/>
      <c r="Z2035" s="244" t="s">
        <v>48</v>
      </c>
      <c r="AA2035" s="245"/>
      <c r="AB2035" s="127"/>
      <c r="AC2035" s="242" t="s">
        <v>63</v>
      </c>
      <c r="AD2035" s="243"/>
      <c r="AE2035" s="244" t="s">
        <v>8</v>
      </c>
      <c r="AF2035" s="245"/>
      <c r="AG2035" s="123"/>
      <c r="AH2035" s="242" t="s">
        <v>78</v>
      </c>
      <c r="AI2035" s="243"/>
      <c r="AJ2035" s="244" t="s">
        <v>79</v>
      </c>
      <c r="AK2035" s="245"/>
      <c r="AL2035" s="127"/>
      <c r="AM2035" s="242" t="s">
        <v>67</v>
      </c>
      <c r="AN2035" s="243"/>
      <c r="AO2035" s="244" t="s">
        <v>66</v>
      </c>
      <c r="AP2035" s="245"/>
      <c r="AQ2035" s="123"/>
      <c r="AR2035" s="242" t="s">
        <v>83</v>
      </c>
      <c r="AS2035" s="243"/>
      <c r="AT2035" s="244" t="s">
        <v>82</v>
      </c>
      <c r="AU2035" s="245"/>
      <c r="AV2035" s="127"/>
      <c r="AW2035" s="242" t="s">
        <v>71</v>
      </c>
      <c r="AX2035" s="243"/>
      <c r="AY2035" s="244" t="s">
        <v>70</v>
      </c>
      <c r="AZ2035" s="245"/>
      <c r="BA2035" s="123"/>
      <c r="BB2035" s="124" t="s">
        <v>87</v>
      </c>
      <c r="BC2035" s="125"/>
      <c r="BD2035" s="122" t="s">
        <v>86</v>
      </c>
      <c r="BE2035" s="126"/>
      <c r="BF2035" s="127"/>
      <c r="BG2035" s="242" t="s">
        <v>74</v>
      </c>
      <c r="BH2035" s="243"/>
      <c r="BI2035" s="244" t="s">
        <v>75</v>
      </c>
      <c r="BJ2035" s="245"/>
      <c r="BK2035" s="123"/>
      <c r="BL2035" s="242" t="s">
        <v>91</v>
      </c>
      <c r="BM2035" s="243"/>
      <c r="BN2035" s="244" t="s">
        <v>90</v>
      </c>
      <c r="BO2035" s="245"/>
      <c r="BP2035" s="123"/>
      <c r="BQ2035" s="35" t="s">
        <v>166</v>
      </c>
      <c r="BS2035" s="66" t="s">
        <v>121</v>
      </c>
      <c r="BT2035" s="65"/>
      <c r="BU2035" s="28"/>
      <c r="BV2035" s="28"/>
      <c r="BW2035" s="28"/>
      <c r="BX2035" s="28"/>
    </row>
    <row r="2036" spans="2:76" ht="18.649999999999999" customHeight="1" thickTop="1" thickBot="1">
      <c r="D2036" s="15">
        <v>0</v>
      </c>
      <c r="E2036" s="145">
        <f t="shared" ref="E2036" si="20408">(1/$E$8)*SIN($B2033*$F$8)</f>
        <v>0.314748264874739</v>
      </c>
      <c r="F2036" s="15">
        <f t="shared" ref="F2036" si="20409">COS($F$8*$B2033)</f>
        <v>-0.32924423734527242</v>
      </c>
      <c r="G2036" s="37">
        <v>0</v>
      </c>
      <c r="I2036" s="21">
        <v>0</v>
      </c>
      <c r="J2036" s="24">
        <f t="shared" ref="J2036" si="20410">(TAN($K$8*$B2033))/$J$8</f>
        <v>7.5500955410761277</v>
      </c>
      <c r="K2036" s="22">
        <v>1</v>
      </c>
      <c r="L2036" s="23">
        <v>0</v>
      </c>
      <c r="N2036" s="21">
        <f t="shared" ref="N2036" si="20411">D2036*I2033+F2036*I2036-E2036*J2033-G2036*J2036</f>
        <v>0</v>
      </c>
      <c r="O2036" s="24">
        <f t="shared" ref="O2036" si="20412">(D2036*J2033+E2036*I2033+F2036*J2036+G2036*I2036)</f>
        <v>-2.1710771834308127</v>
      </c>
      <c r="P2036" s="22">
        <f t="shared" ref="P2036" si="20413">D2036*K2033+F2036*K2036-E2036*L2033-G2036*L2036</f>
        <v>-0.32924423734527242</v>
      </c>
      <c r="Q2036" s="23">
        <f t="shared" ref="Q2036" si="20414">(D2036*L2033+E2036*K2033+F2036*L2036+G2036*K2036)</f>
        <v>0</v>
      </c>
      <c r="S2036" s="15">
        <v>0</v>
      </c>
      <c r="T2036" s="145">
        <f t="shared" ref="T2036" si="20415">(1/$T$8)*SIN($B2033*$U$8)</f>
        <v>-6.1373021139506767E-2</v>
      </c>
      <c r="U2036" s="15">
        <f t="shared" ref="U2036" si="20416">COS($U$8*$B2033)</f>
        <v>-0.98290394774153134</v>
      </c>
      <c r="V2036" s="37">
        <v>0</v>
      </c>
      <c r="X2036" s="21">
        <f t="shared" ref="X2036" si="20417">N2036*S2033+P2036*S2036-O2036*T2033-Q2036*T2036</f>
        <v>0</v>
      </c>
      <c r="Y2036" s="24">
        <f t="shared" ref="Y2036" si="20418">(N2036*T2033+O2036*S2033+P2036*T2036+Q2036*S2036)</f>
        <v>2.1541670479843629</v>
      </c>
      <c r="Z2036" s="22">
        <f t="shared" ref="Z2036" si="20419">N2036*U2033+P2036*U2036-O2036*V2033-Q2036*V2036</f>
        <v>-0.87559463220998268</v>
      </c>
      <c r="AA2036" s="23">
        <f t="shared" ref="AA2036" si="20420">(N2036*V2033+O2036*U2033+P2036*V2036+Q2036*U2036)</f>
        <v>0</v>
      </c>
      <c r="AB2036" s="8"/>
      <c r="AC2036" s="21">
        <v>0</v>
      </c>
      <c r="AD2036" s="24">
        <f t="shared" ref="AD2036" si="20421">(TAN($AE$8*$B2033))/$AD$8</f>
        <v>-9.4957989268453407</v>
      </c>
      <c r="AE2036" s="22">
        <v>1</v>
      </c>
      <c r="AF2036" s="23">
        <v>0</v>
      </c>
      <c r="AH2036" s="21">
        <f t="shared" ref="AH2036" si="20422">X2036*AC2033+Z2036*AC2036-Y2036*AD2033-AA2036*AD2036</f>
        <v>0</v>
      </c>
      <c r="AI2036" s="24">
        <f t="shared" ref="AI2036" si="20423">(X2036*AD2033+Y2036*AC2033+Z2036*AD2036+AA2036*AC2036)</f>
        <v>10.468637616875457</v>
      </c>
      <c r="AJ2036" s="22">
        <f t="shared" ref="AJ2036" si="20424">X2036*AE2033+Z2036*AE2036-Y2036*AF2033-AA2036*AF2036</f>
        <v>-0.87559463220998268</v>
      </c>
      <c r="AK2036" s="23">
        <f t="shared" ref="AK2036" si="20425">(X2036*AF2033+Y2036*AE2033+Z2036*AF2036+AA2036*AE2036)</f>
        <v>0</v>
      </c>
      <c r="AL2036" s="8"/>
      <c r="AM2036" s="15">
        <v>0</v>
      </c>
      <c r="AN2036" s="85">
        <f t="shared" ref="AN2036" si="20426">(1/$AN$8)*SIN($B2033*$AO$8)</f>
        <v>-6.1373021139506767E-2</v>
      </c>
      <c r="AO2036" s="25">
        <f t="shared" ref="AO2036" si="20427">COS($AO$8*$B2033)</f>
        <v>-0.98290394774153134</v>
      </c>
      <c r="AP2036" s="37">
        <v>0</v>
      </c>
      <c r="AR2036" s="21">
        <f t="shared" ref="AR2036" si="20428">AH2036*AM2033+AJ2036*AM2036-AI2036*AN2033-AK2036*AN2036</f>
        <v>0</v>
      </c>
      <c r="AS2036" s="24">
        <f t="shared" ref="AS2036" si="20429">(AH2036*AN2033+AI2036*AM2033+AJ2036*AN2036+AK2036*AM2036)</f>
        <v>-10.235927353230121</v>
      </c>
      <c r="AT2036" s="22">
        <f t="shared" ref="AT2036" si="20430">AH2036*AO2033+AJ2036*AO2036-AI2036*AP2033-AK2036*AP2036</f>
        <v>6.6430526804814836</v>
      </c>
      <c r="AU2036" s="23">
        <f t="shared" ref="AU2036" si="20431">(AH2036*AP2033+AI2036*AO2033+AJ2036*AP2036+AK2036*AO2036)</f>
        <v>0</v>
      </c>
      <c r="AV2036" s="8"/>
      <c r="AW2036" s="21">
        <v>0</v>
      </c>
      <c r="AX2036" s="24">
        <f t="shared" ref="AX2036" si="20432">(TAN($AY$8*$B2033))/$AX$8</f>
        <v>7.5500955410761277</v>
      </c>
      <c r="AY2036" s="22">
        <v>1</v>
      </c>
      <c r="AZ2036" s="23">
        <v>0</v>
      </c>
      <c r="BB2036" s="21">
        <f t="shared" ref="BB2036" si="20433">AR2036*AW2033+AT2036*AW2036-AS2036*AX2033-AU2036*AX2036</f>
        <v>0</v>
      </c>
      <c r="BC2036" s="24">
        <f t="shared" ref="BC2036" si="20434">(AR2036*AX2033+AS2036*AW2033+AT2036*AX2036+AU2036*AW2036)</f>
        <v>39.91975506880695</v>
      </c>
      <c r="BD2036" s="22">
        <f t="shared" ref="BD2036" si="20435">AR2036*AY2033+AT2036*AY2036-AS2036*AZ2033-AU2036*AZ2036</f>
        <v>6.6430526804814836</v>
      </c>
      <c r="BE2036" s="23">
        <f t="shared" ref="BE2036" si="20436">(AR2036*AZ2033+AS2036*AY2033+AT2036*AZ2036+AU2036*AY2036)</f>
        <v>0</v>
      </c>
      <c r="BF2036" s="8"/>
      <c r="BG2036" s="15">
        <v>0</v>
      </c>
      <c r="BH2036" s="85">
        <f t="shared" ref="BH2036" si="20437">(1/$BH$8)*SIN($B2033*$BI$8)</f>
        <v>0.3147415024171184</v>
      </c>
      <c r="BI2036" s="25">
        <f t="shared" ref="BI2036" si="20438">COS($BI$8*$B2033)</f>
        <v>-0.32930241406029093</v>
      </c>
      <c r="BJ2036" s="37">
        <v>0</v>
      </c>
      <c r="BL2036" s="21">
        <f t="shared" ref="BL2036" si="20439">BB2036*BG2033+BD2036*BG2036-BC2036*BH2033-BE2036*BH2036</f>
        <v>0</v>
      </c>
      <c r="BM2036" s="24">
        <f t="shared" ref="BM2036" si="20440">(BB2036*BH2033+BC2036*BG2033+BD2036*BH2036+BE2036*BG2036)</f>
        <v>-11.054827331562857</v>
      </c>
      <c r="BN2036" s="22">
        <f t="shared" ref="BN2036" si="20441">BB2036*BI2033+BD2036*BI2036-BC2036*BJ2033-BE2036*BJ2036</f>
        <v>-115.26720646272935</v>
      </c>
      <c r="BO2036" s="23">
        <f t="shared" ref="BO2036" si="20442">(BB2036*BJ2033+BC2036*BI2033+BD2036*BJ2036+BE2036*BI2036)</f>
        <v>0</v>
      </c>
      <c r="BQ2036" s="38">
        <f t="shared" ref="BQ2036" si="20443">(180/PI())*ATAN(-1*(($BL$8*BM2033+BO2033+$BL$8*BM2036+BO2036)/($BL$8*BL2033+BN2033+$BL$8*BL2036+BN2036)))</f>
        <v>79.043932454912252</v>
      </c>
      <c r="BS2036" s="67">
        <f t="shared" ref="BS2036" si="20444">20*LOG(((($BL$8*BL2033+BN2033-$BL$8*BL2036-BN2036)^2+($BL$8*BM2033+BO2033-$BL$8*BM2036-BO2036)^2)/(($BL$8*BL2033+BN2033+$BL$8*BL2036+BN2036)^2+($BL$8*BM2033+BO2033+$BL$8*BM2036+BO2036)^2))^0.5)</f>
        <v>-1.1804212513054576E-5</v>
      </c>
      <c r="BT2036" s="65"/>
      <c r="BU2036" s="28"/>
      <c r="BV2036" s="28"/>
      <c r="BW2036" s="28"/>
      <c r="BX2036" s="28"/>
    </row>
    <row r="2037" spans="2:76" ht="18.649999999999999" customHeight="1">
      <c r="BS2037" s="32"/>
    </row>
    <row r="2038" spans="2:76" ht="18.649999999999999" customHeight="1" thickBot="1">
      <c r="D2038" s="8"/>
      <c r="E2038" s="8" t="s">
        <v>93</v>
      </c>
      <c r="F2038" s="8"/>
      <c r="G2038" s="8"/>
      <c r="H2038" s="8"/>
      <c r="I2038" s="8"/>
      <c r="J2038" s="8" t="s">
        <v>94</v>
      </c>
      <c r="K2038" s="8"/>
      <c r="L2038" s="8"/>
      <c r="M2038" s="8"/>
      <c r="N2038" s="8"/>
      <c r="O2038" s="8" t="s">
        <v>95</v>
      </c>
      <c r="P2038" s="8"/>
      <c r="Q2038" s="8"/>
      <c r="R2038" s="8"/>
      <c r="S2038" s="8"/>
      <c r="T2038" s="8" t="s">
        <v>96</v>
      </c>
      <c r="U2038" s="8"/>
      <c r="V2038" s="8"/>
      <c r="W2038" s="8"/>
      <c r="X2038" s="8"/>
      <c r="Y2038" s="8" t="s">
        <v>97</v>
      </c>
      <c r="Z2038" s="8"/>
      <c r="AA2038" s="8"/>
      <c r="AB2038" s="8"/>
      <c r="AC2038" s="8"/>
      <c r="AD2038" s="8" t="s">
        <v>98</v>
      </c>
      <c r="AE2038" s="8"/>
      <c r="AF2038" s="8"/>
      <c r="AG2038" s="8"/>
      <c r="AH2038" s="8"/>
      <c r="AI2038" s="8" t="s">
        <v>99</v>
      </c>
      <c r="AJ2038" s="8"/>
      <c r="AK2038" s="8"/>
      <c r="AL2038" s="8"/>
      <c r="AM2038" s="8"/>
      <c r="AN2038" s="8" t="s">
        <v>96</v>
      </c>
      <c r="AO2038" s="8"/>
      <c r="AP2038" s="8"/>
      <c r="AQ2038" s="8"/>
      <c r="AR2038" s="8"/>
      <c r="AS2038" s="8" t="s">
        <v>100</v>
      </c>
      <c r="AT2038" s="8"/>
      <c r="AU2038" s="8"/>
      <c r="AV2038" s="8"/>
      <c r="AW2038" s="8"/>
      <c r="AX2038" s="8" t="s">
        <v>94</v>
      </c>
      <c r="AY2038" s="8"/>
      <c r="AZ2038" s="8"/>
      <c r="BA2038" s="8"/>
      <c r="BB2038" s="8"/>
      <c r="BC2038" s="8" t="s">
        <v>101</v>
      </c>
      <c r="BD2038" s="8"/>
      <c r="BE2038" s="8"/>
      <c r="BF2038" s="8"/>
      <c r="BG2038" s="8"/>
      <c r="BH2038" s="8" t="s">
        <v>96</v>
      </c>
      <c r="BI2038" s="8"/>
      <c r="BJ2038" s="8"/>
      <c r="BK2038" s="8"/>
      <c r="BL2038" s="8"/>
      <c r="BM2038" s="8" t="s">
        <v>102</v>
      </c>
      <c r="BN2038" s="8"/>
      <c r="BO2038" s="8"/>
      <c r="BP2038" s="8"/>
    </row>
    <row r="2039" spans="2:76" ht="18.649999999999999" customHeight="1" thickBot="1">
      <c r="B2039" s="16"/>
      <c r="D2039" s="250" t="s">
        <v>22</v>
      </c>
      <c r="E2039" s="251"/>
      <c r="F2039" s="252" t="s">
        <v>23</v>
      </c>
      <c r="G2039" s="253"/>
      <c r="H2039" s="123"/>
      <c r="I2039" s="242" t="s">
        <v>1</v>
      </c>
      <c r="J2039" s="243"/>
      <c r="K2039" s="244" t="s">
        <v>2</v>
      </c>
      <c r="L2039" s="245"/>
      <c r="M2039" s="123"/>
      <c r="N2039" s="242" t="s">
        <v>43</v>
      </c>
      <c r="O2039" s="243"/>
      <c r="P2039" s="244" t="s">
        <v>44</v>
      </c>
      <c r="Q2039" s="245"/>
      <c r="R2039" s="123"/>
      <c r="S2039" s="242" t="s">
        <v>32</v>
      </c>
      <c r="T2039" s="243"/>
      <c r="U2039" s="244" t="s">
        <v>33</v>
      </c>
      <c r="V2039" s="245"/>
      <c r="W2039" s="123"/>
      <c r="X2039" s="242" t="s">
        <v>45</v>
      </c>
      <c r="Y2039" s="243"/>
      <c r="Z2039" s="244" t="s">
        <v>46</v>
      </c>
      <c r="AA2039" s="245"/>
      <c r="AB2039" s="127"/>
      <c r="AC2039" s="242" t="s">
        <v>62</v>
      </c>
      <c r="AD2039" s="243"/>
      <c r="AE2039" s="244" t="s">
        <v>3</v>
      </c>
      <c r="AF2039" s="245"/>
      <c r="AG2039" s="123"/>
      <c r="AH2039" s="242" t="s">
        <v>76</v>
      </c>
      <c r="AI2039" s="243"/>
      <c r="AJ2039" s="244" t="s">
        <v>77</v>
      </c>
      <c r="AK2039" s="245"/>
      <c r="AL2039" s="127"/>
      <c r="AM2039" s="242" t="s">
        <v>64</v>
      </c>
      <c r="AN2039" s="243"/>
      <c r="AO2039" s="244" t="s">
        <v>65</v>
      </c>
      <c r="AP2039" s="245"/>
      <c r="AQ2039" s="123"/>
      <c r="AR2039" s="242" t="s">
        <v>80</v>
      </c>
      <c r="AS2039" s="243"/>
      <c r="AT2039" s="244" t="s">
        <v>81</v>
      </c>
      <c r="AU2039" s="245"/>
      <c r="AV2039" s="127"/>
      <c r="AW2039" s="242" t="s">
        <v>68</v>
      </c>
      <c r="AX2039" s="243"/>
      <c r="AY2039" s="244" t="s">
        <v>69</v>
      </c>
      <c r="AZ2039" s="245"/>
      <c r="BA2039" s="123"/>
      <c r="BB2039" s="246" t="s">
        <v>84</v>
      </c>
      <c r="BC2039" s="247"/>
      <c r="BD2039" s="248" t="s">
        <v>85</v>
      </c>
      <c r="BE2039" s="249"/>
      <c r="BF2039" s="127"/>
      <c r="BG2039" s="242" t="s">
        <v>72</v>
      </c>
      <c r="BH2039" s="243"/>
      <c r="BI2039" s="244" t="s">
        <v>73</v>
      </c>
      <c r="BJ2039" s="245"/>
      <c r="BK2039" s="123"/>
      <c r="BL2039" s="242" t="s">
        <v>88</v>
      </c>
      <c r="BM2039" s="243"/>
      <c r="BN2039" s="244" t="s">
        <v>89</v>
      </c>
      <c r="BO2039" s="245"/>
      <c r="BP2039" s="123"/>
      <c r="BQ2039" s="19" t="s">
        <v>165</v>
      </c>
      <c r="BS2039" s="63" t="s">
        <v>120</v>
      </c>
      <c r="BT2039" s="4"/>
      <c r="BU2039" s="28"/>
      <c r="BV2039" s="28"/>
      <c r="BW2039" s="28"/>
      <c r="BX2039" s="28"/>
    </row>
    <row r="2040" spans="2:76" ht="18.649999999999999" customHeight="1" thickTop="1" thickBot="1">
      <c r="B2040" s="39">
        <v>5.76</v>
      </c>
      <c r="D2040" s="25">
        <f t="shared" ref="D2040" si="20445">COS($F$8*$B2040)</f>
        <v>-0.33550875171246225</v>
      </c>
      <c r="E2040" s="26">
        <v>0</v>
      </c>
      <c r="F2040" s="10">
        <v>0</v>
      </c>
      <c r="G2040" s="85">
        <f t="shared" ref="G2040" si="20446">$E$8*SIN($B2040*$F$8)</f>
        <v>2.8261112677527596</v>
      </c>
      <c r="I2040" s="21">
        <v>1</v>
      </c>
      <c r="J2040" s="24">
        <v>0</v>
      </c>
      <c r="K2040" s="22">
        <v>0</v>
      </c>
      <c r="L2040" s="23">
        <v>0</v>
      </c>
      <c r="N2040" s="21">
        <f t="shared" ref="N2040" si="20447">D2040*I2040+F2040*I2043-E2040*J2040-G2040*J2043</f>
        <v>-23.682339421608958</v>
      </c>
      <c r="O2040" s="24">
        <f t="shared" ref="O2040" si="20448">(D2040*J2040+E2040*I2040+F2040*J2043+G2040*I2043)</f>
        <v>0</v>
      </c>
      <c r="P2040" s="22">
        <f t="shared" ref="P2040" si="20449">D2040*K2040+F2040*K2043-E2040*L2040-G2040*L2043</f>
        <v>0</v>
      </c>
      <c r="Q2040" s="23">
        <f t="shared" ref="Q2040" si="20450">(D2040*L2040+E2040*K2040+F2040*L2043+G2040*K2043)</f>
        <v>2.8261112677527596</v>
      </c>
      <c r="S2040" s="25">
        <f t="shared" ref="S2040" si="20451">COS($U$8*$B2040)</f>
        <v>-0.98070374201890809</v>
      </c>
      <c r="T2040" s="26">
        <v>0</v>
      </c>
      <c r="U2040" s="10">
        <v>0</v>
      </c>
      <c r="V2040" s="85">
        <f t="shared" ref="V2040" si="20452">$T$8*SIN($B2040*$U$8)</f>
        <v>-0.58649938918211908</v>
      </c>
      <c r="X2040" s="21">
        <f t="shared" ref="X2040" si="20453">N2040*S2040+P2040*S2043-O2040*T2040-Q2040*T2043</f>
        <v>23.409526949677996</v>
      </c>
      <c r="Y2040" s="24">
        <f t="shared" ref="Y2040" si="20454">(N2040*T2040+O2040*S2040+P2040*T2043+Q2040*S2043)</f>
        <v>0</v>
      </c>
      <c r="Z2040" s="22">
        <f t="shared" ref="Z2040" si="20455">N2040*U2040+P2040*U2043-O2040*V2040-Q2040*V2043</f>
        <v>0</v>
      </c>
      <c r="AA2040" s="23">
        <f t="shared" ref="AA2040" si="20456">(N2040*V2040+O2040*U2040+P2040*V2043+Q2040*U2043)</f>
        <v>11.118099709530341</v>
      </c>
      <c r="AB2040" s="8"/>
      <c r="AC2040" s="21">
        <v>1</v>
      </c>
      <c r="AD2040" s="24">
        <v>0</v>
      </c>
      <c r="AE2040" s="22">
        <v>0</v>
      </c>
      <c r="AF2040" s="23">
        <v>0</v>
      </c>
      <c r="AH2040" s="21">
        <f t="shared" ref="AH2040" si="20457">X2040*AC2040+Z2040*AC2043-Y2040*AD2040-AA2040*AD2043</f>
        <v>118.05735874149882</v>
      </c>
      <c r="AI2040" s="24">
        <f t="shared" ref="AI2040" si="20458">(X2040*AD2040+Y2040*AC2040+Z2040*AD2043+AA2040*AC2043)</f>
        <v>0</v>
      </c>
      <c r="AJ2040" s="22">
        <f t="shared" ref="AJ2040" si="20459">X2040*AE2040+Z2040*AE2043-Y2040*AF2040-AA2040*AF2043</f>
        <v>0</v>
      </c>
      <c r="AK2040" s="23">
        <f t="shared" ref="AK2040" si="20460">(X2040*AF2040+Y2040*AE2040+Z2040*AF2043+AA2040*AE2043)</f>
        <v>11.118099709530341</v>
      </c>
      <c r="AL2040" s="8"/>
      <c r="AM2040" s="25">
        <f t="shared" ref="AM2040" si="20461">COS($AO$8*$B2040)</f>
        <v>-0.98070374201890809</v>
      </c>
      <c r="AN2040" s="26">
        <v>0</v>
      </c>
      <c r="AO2040" s="10">
        <v>0</v>
      </c>
      <c r="AP2040" s="85">
        <f t="shared" ref="AP2040" si="20462">$AN$8*SIN($B2040*$AO$8)</f>
        <v>-0.58649938918211908</v>
      </c>
      <c r="AR2040" s="21">
        <f t="shared" ref="AR2040" si="20463">AH2040*AM2040+AJ2040*AM2043-AI2040*AN2040-AK2040*AN2043</f>
        <v>-115.05476474748927</v>
      </c>
      <c r="AS2040" s="24">
        <f t="shared" ref="AS2040" si="20464">(AH2040*AN2040+AI2040*AM2040+AJ2040*AN2043+AK2040*AM2043)</f>
        <v>0</v>
      </c>
      <c r="AT2040" s="22">
        <f t="shared" ref="AT2040" si="20465">AH2040*AO2040+AJ2040*AO2043-AI2040*AP2040-AK2040*AP2043</f>
        <v>0</v>
      </c>
      <c r="AU2040" s="23">
        <f t="shared" ref="AU2040" si="20466">(AH2040*AP2040+AI2040*AO2040+AJ2040*AP2043+AK2040*AO2043)</f>
        <v>-80.144130779619104</v>
      </c>
      <c r="AV2040" s="8"/>
      <c r="AW2040" s="21">
        <v>1</v>
      </c>
      <c r="AX2040" s="24">
        <v>0</v>
      </c>
      <c r="AY2040" s="22">
        <v>0</v>
      </c>
      <c r="AZ2040" s="23">
        <v>0</v>
      </c>
      <c r="BB2040" s="21">
        <f t="shared" ref="BB2040" si="20467">AR2040*AW2040+AT2040*AW2043-AS2040*AX2040-AU2040*AX2043</f>
        <v>547.02512992900722</v>
      </c>
      <c r="BC2040" s="24">
        <f t="shared" ref="BC2040" si="20468">(AR2040*AX2040+AS2040*AW2040+AT2040*AX2043+AU2040*AW2043)</f>
        <v>0</v>
      </c>
      <c r="BD2040" s="22">
        <f t="shared" ref="BD2040" si="20469">AR2040*AY2040+AT2040*AY2043-AS2040*AZ2040-AU2040*AZ2043</f>
        <v>0</v>
      </c>
      <c r="BE2040" s="23">
        <f t="shared" ref="BE2040" si="20470">(AR2040*AZ2040+AS2040*AY2040+AT2040*AZ2043+AU2040*AY2043)</f>
        <v>-80.144130779619104</v>
      </c>
      <c r="BF2040" s="8"/>
      <c r="BG2040" s="25">
        <f t="shared" ref="BG2040" si="20471">COS($BI$8*$B2040)</f>
        <v>-0.33556699462331857</v>
      </c>
      <c r="BH2040" s="26">
        <v>0</v>
      </c>
      <c r="BI2040" s="10">
        <v>0</v>
      </c>
      <c r="BJ2040" s="85">
        <f t="shared" ref="BJ2040" si="20472">$BH$8*SIN($B2040*$BI$8)</f>
        <v>2.8260490316120248</v>
      </c>
      <c r="BL2040" s="21">
        <f t="shared" ref="BL2040" si="20473">BB2040*BG2040+BD2040*BG2043-BC2040*BH2040-BE2040*BH2043</f>
        <v>-158.39788514713732</v>
      </c>
      <c r="BM2040" s="24">
        <f t="shared" ref="BM2040" si="20474">(BB2040*BH2040+BC2040*BG2040+BD2040*BH2043+BE2040*BG2043)</f>
        <v>0</v>
      </c>
      <c r="BN2040" s="22">
        <f t="shared" ref="BN2040" si="20475">BB2040*BI2040+BD2040*BI2043-BC2040*BJ2040-BE2040*BJ2043</f>
        <v>0</v>
      </c>
      <c r="BO2040" s="23">
        <f t="shared" ref="BO2040" si="20476">(BB2040*BJ2040+BC2040*BI2040+BD2040*BJ2043+BE2040*BI2043)</f>
        <v>1572.8135638057279</v>
      </c>
      <c r="BQ2040" s="27">
        <f t="shared" ref="BQ2040" si="20477">20*LOG((2*$BL$8)/(($BL$8*BL2040+BN2040+$BL$8*BL2043+BN2043)^2+($BL$8*BM2040+BO2040+$BL$8*BM2043+BO2043)^2)^0.5)</f>
        <v>-58.000581658866764</v>
      </c>
      <c r="BS2040" s="64">
        <f t="shared" ref="BS2040" si="20478">((BL2040^2+BM2040^2)/(BL2043^2+BM2043^2))^0.5</f>
        <v>9.9321249660932143</v>
      </c>
      <c r="BT2040" s="4"/>
      <c r="BU2040" s="28"/>
      <c r="BV2040" s="28"/>
      <c r="BW2040" s="28"/>
      <c r="BX2040" s="28"/>
    </row>
    <row r="2041" spans="2:76" ht="18.649999999999999" customHeight="1" thickBot="1">
      <c r="D2041" s="25"/>
      <c r="E2041" s="10"/>
      <c r="F2041" s="10"/>
      <c r="G2041" s="31"/>
      <c r="I2041" s="29"/>
      <c r="L2041" s="30"/>
      <c r="N2041" s="29"/>
      <c r="Q2041" s="30"/>
      <c r="S2041" s="29"/>
      <c r="V2041" s="30"/>
      <c r="X2041" s="29"/>
      <c r="AA2041" s="30"/>
      <c r="AC2041" s="29"/>
      <c r="AF2041" s="30"/>
      <c r="AH2041" s="29"/>
      <c r="AK2041" s="30"/>
      <c r="AM2041" s="29"/>
      <c r="AP2041" s="30"/>
      <c r="AR2041" s="29"/>
      <c r="AU2041" s="30"/>
      <c r="AW2041" s="29"/>
      <c r="AZ2041" s="30"/>
      <c r="BB2041" s="29"/>
      <c r="BE2041" s="30"/>
      <c r="BG2041" s="29"/>
      <c r="BJ2041" s="30"/>
      <c r="BL2041" s="29"/>
      <c r="BO2041" s="30"/>
      <c r="BS2041" s="65"/>
      <c r="BT2041" s="65"/>
      <c r="BU2041" s="28"/>
      <c r="BV2041" s="28"/>
      <c r="BW2041" s="28"/>
      <c r="BX2041" s="28"/>
    </row>
    <row r="2042" spans="2:76" ht="18.649999999999999" customHeight="1" thickBot="1">
      <c r="D2042" s="254" t="s">
        <v>24</v>
      </c>
      <c r="E2042" s="255"/>
      <c r="F2042" s="256" t="s">
        <v>25</v>
      </c>
      <c r="G2042" s="257"/>
      <c r="H2042" s="123"/>
      <c r="I2042" s="242" t="s">
        <v>4</v>
      </c>
      <c r="J2042" s="243"/>
      <c r="K2042" s="244" t="s">
        <v>5</v>
      </c>
      <c r="L2042" s="245"/>
      <c r="M2042" s="123"/>
      <c r="N2042" s="242" t="s">
        <v>6</v>
      </c>
      <c r="O2042" s="243"/>
      <c r="P2042" s="244" t="s">
        <v>7</v>
      </c>
      <c r="Q2042" s="245"/>
      <c r="R2042" s="123"/>
      <c r="S2042" s="242" t="s">
        <v>34</v>
      </c>
      <c r="T2042" s="243"/>
      <c r="U2042" s="244" t="s">
        <v>35</v>
      </c>
      <c r="V2042" s="245"/>
      <c r="W2042" s="123"/>
      <c r="X2042" s="242" t="s">
        <v>47</v>
      </c>
      <c r="Y2042" s="243"/>
      <c r="Z2042" s="244" t="s">
        <v>48</v>
      </c>
      <c r="AA2042" s="245"/>
      <c r="AB2042" s="127"/>
      <c r="AC2042" s="242" t="s">
        <v>63</v>
      </c>
      <c r="AD2042" s="243"/>
      <c r="AE2042" s="244" t="s">
        <v>8</v>
      </c>
      <c r="AF2042" s="245"/>
      <c r="AG2042" s="123"/>
      <c r="AH2042" s="242" t="s">
        <v>78</v>
      </c>
      <c r="AI2042" s="243"/>
      <c r="AJ2042" s="244" t="s">
        <v>79</v>
      </c>
      <c r="AK2042" s="245"/>
      <c r="AL2042" s="127"/>
      <c r="AM2042" s="242" t="s">
        <v>67</v>
      </c>
      <c r="AN2042" s="243"/>
      <c r="AO2042" s="244" t="s">
        <v>66</v>
      </c>
      <c r="AP2042" s="245"/>
      <c r="AQ2042" s="123"/>
      <c r="AR2042" s="242" t="s">
        <v>83</v>
      </c>
      <c r="AS2042" s="243"/>
      <c r="AT2042" s="244" t="s">
        <v>82</v>
      </c>
      <c r="AU2042" s="245"/>
      <c r="AV2042" s="127"/>
      <c r="AW2042" s="242" t="s">
        <v>71</v>
      </c>
      <c r="AX2042" s="243"/>
      <c r="AY2042" s="244" t="s">
        <v>70</v>
      </c>
      <c r="AZ2042" s="245"/>
      <c r="BA2042" s="123"/>
      <c r="BB2042" s="124" t="s">
        <v>87</v>
      </c>
      <c r="BC2042" s="125"/>
      <c r="BD2042" s="122" t="s">
        <v>86</v>
      </c>
      <c r="BE2042" s="126"/>
      <c r="BF2042" s="127"/>
      <c r="BG2042" s="242" t="s">
        <v>74</v>
      </c>
      <c r="BH2042" s="243"/>
      <c r="BI2042" s="244" t="s">
        <v>75</v>
      </c>
      <c r="BJ2042" s="245"/>
      <c r="BK2042" s="123"/>
      <c r="BL2042" s="242" t="s">
        <v>91</v>
      </c>
      <c r="BM2042" s="243"/>
      <c r="BN2042" s="244" t="s">
        <v>90</v>
      </c>
      <c r="BO2042" s="245"/>
      <c r="BP2042" s="123"/>
      <c r="BQ2042" s="35" t="s">
        <v>166</v>
      </c>
      <c r="BS2042" s="66" t="s">
        <v>121</v>
      </c>
      <c r="BT2042" s="65"/>
      <c r="BU2042" s="28"/>
      <c r="BV2042" s="28"/>
      <c r="BW2042" s="28"/>
      <c r="BX2042" s="28"/>
    </row>
    <row r="2043" spans="2:76" ht="18.649999999999999" customHeight="1" thickTop="1" thickBot="1">
      <c r="D2043" s="15">
        <v>0</v>
      </c>
      <c r="E2043" s="145">
        <f t="shared" ref="E2043" si="20479">(1/$E$8)*SIN($B2040*$F$8)</f>
        <v>0.31401236308363989</v>
      </c>
      <c r="F2043" s="15">
        <f t="shared" ref="F2043" si="20480">COS($F$8*$B2040)</f>
        <v>-0.33550875171246225</v>
      </c>
      <c r="G2043" s="37">
        <v>0</v>
      </c>
      <c r="I2043" s="21">
        <v>0</v>
      </c>
      <c r="J2043" s="24">
        <f t="shared" ref="J2043" si="20481">(TAN($K$8*$B2040))/$J$8</f>
        <v>8.26111517132912</v>
      </c>
      <c r="K2043" s="22">
        <v>1</v>
      </c>
      <c r="L2043" s="23">
        <v>0</v>
      </c>
      <c r="N2043" s="21">
        <f t="shared" ref="N2043" si="20482">D2043*I2040+F2043*I2043-E2043*J2040-G2043*J2043</f>
        <v>0</v>
      </c>
      <c r="O2043" s="24">
        <f t="shared" ref="O2043" si="20483">(D2043*J2040+E2043*I2040+F2043*J2043+G2043*I2043)</f>
        <v>-2.4576640758018766</v>
      </c>
      <c r="P2043" s="22">
        <f t="shared" ref="P2043" si="20484">D2043*K2040+F2043*K2043-E2043*L2040-G2043*L2043</f>
        <v>-0.33550875171246225</v>
      </c>
      <c r="Q2043" s="23">
        <f t="shared" ref="Q2043" si="20485">(D2043*L2040+E2043*K2040+F2043*L2043+G2043*K2043)</f>
        <v>0</v>
      </c>
      <c r="S2043" s="15">
        <v>0</v>
      </c>
      <c r="T2043" s="145">
        <f t="shared" ref="T2043" si="20486">(1/$T$8)*SIN($B2040*$U$8)</f>
        <v>-6.5166598798013231E-2</v>
      </c>
      <c r="U2043" s="15">
        <f t="shared" ref="U2043" si="20487">COS($U$8*$B2040)</f>
        <v>-0.98070374201890809</v>
      </c>
      <c r="V2043" s="37">
        <v>0</v>
      </c>
      <c r="X2043" s="21">
        <f t="shared" ref="X2043" si="20488">N2043*S2040+P2043*S2043-O2043*T2040-Q2043*T2043</f>
        <v>0</v>
      </c>
      <c r="Y2043" s="24">
        <f t="shared" ref="Y2043" si="20489">(N2043*T2040+O2043*S2040+P2043*T2043+Q2043*S2043)</f>
        <v>2.43210431998041</v>
      </c>
      <c r="Z2043" s="22">
        <f t="shared" ref="Z2043" si="20490">N2043*U2040+P2043*U2043-O2043*V2040-Q2043*V2043</f>
        <v>-1.1123837909881336</v>
      </c>
      <c r="AA2043" s="23">
        <f t="shared" ref="AA2043" si="20491">(N2043*V2040+O2043*U2040+P2043*V2043+Q2043*U2043)</f>
        <v>0</v>
      </c>
      <c r="AB2043" s="8"/>
      <c r="AC2043" s="21">
        <v>0</v>
      </c>
      <c r="AD2043" s="24">
        <f t="shared" ref="AD2043" si="20492">(TAN($AE$8*$B2040))/$AD$8</f>
        <v>-8.5129504379862233</v>
      </c>
      <c r="AE2043" s="22">
        <v>1</v>
      </c>
      <c r="AF2043" s="23">
        <v>0</v>
      </c>
      <c r="AH2043" s="21">
        <f t="shared" ref="AH2043" si="20493">X2043*AC2040+Z2043*AC2043-Y2043*AD2040-AA2043*AD2043</f>
        <v>0</v>
      </c>
      <c r="AI2043" s="24">
        <f t="shared" ref="AI2043" si="20494">(X2043*AD2040+Y2043*AC2040+Z2043*AD2043+AA2043*AC2043)</f>
        <v>11.901772400681619</v>
      </c>
      <c r="AJ2043" s="22">
        <f t="shared" ref="AJ2043" si="20495">X2043*AE2040+Z2043*AE2043-Y2043*AF2040-AA2043*AF2043</f>
        <v>-1.1123837909881336</v>
      </c>
      <c r="AK2043" s="23">
        <f t="shared" ref="AK2043" si="20496">(X2043*AF2040+Y2043*AE2040+Z2043*AF2043+AA2043*AE2043)</f>
        <v>0</v>
      </c>
      <c r="AL2043" s="8"/>
      <c r="AM2043" s="15">
        <v>0</v>
      </c>
      <c r="AN2043" s="85">
        <f t="shared" ref="AN2043" si="20497">(1/$AN$8)*SIN($B2040*$AO$8)</f>
        <v>-6.5166598798013231E-2</v>
      </c>
      <c r="AO2043" s="25">
        <f t="shared" ref="AO2043" si="20498">COS($AO$8*$B2040)</f>
        <v>-0.98070374201890809</v>
      </c>
      <c r="AP2043" s="37">
        <v>0</v>
      </c>
      <c r="AR2043" s="21">
        <f t="shared" ref="AR2043" si="20499">AH2043*AM2040+AJ2043*AM2043-AI2043*AN2040-AK2043*AN2043</f>
        <v>0</v>
      </c>
      <c r="AS2043" s="24">
        <f t="shared" ref="AS2043" si="20500">(AH2043*AN2040+AI2043*AM2040+AJ2043*AN2043+AK2043*AM2043)</f>
        <v>-11.599622461789091</v>
      </c>
      <c r="AT2043" s="22">
        <f t="shared" ref="AT2043" si="20501">AH2043*AO2040+AJ2043*AO2043-AI2043*AP2040-AK2043*AP2043</f>
        <v>8.071301189567615</v>
      </c>
      <c r="AU2043" s="23">
        <f t="shared" ref="AU2043" si="20502">(AH2043*AP2040+AI2043*AO2040+AJ2043*AP2043+AK2043*AO2043)</f>
        <v>0</v>
      </c>
      <c r="AV2043" s="8"/>
      <c r="AW2043" s="21">
        <v>0</v>
      </c>
      <c r="AX2043" s="24">
        <f t="shared" ref="AX2043" si="20503">(TAN($AY$8*$B2040))/$AX$8</f>
        <v>8.26111517132912</v>
      </c>
      <c r="AY2043" s="22">
        <v>1</v>
      </c>
      <c r="AZ2043" s="23">
        <v>0</v>
      </c>
      <c r="BB2043" s="21">
        <f t="shared" ref="BB2043" si="20504">AR2043*AW2040+AT2043*AW2043-AS2043*AX2040-AU2043*AX2043</f>
        <v>0</v>
      </c>
      <c r="BC2043" s="24">
        <f t="shared" ref="BC2043" si="20505">(AR2043*AX2040+AS2043*AW2040+AT2043*AX2043+AU2043*AW2043)</f>
        <v>55.078326247714706</v>
      </c>
      <c r="BD2043" s="22">
        <f t="shared" ref="BD2043" si="20506">AR2043*AY2040+AT2043*AY2043-AS2043*AZ2040-AU2043*AZ2043</f>
        <v>8.071301189567615</v>
      </c>
      <c r="BE2043" s="23">
        <f t="shared" ref="BE2043" si="20507">(AR2043*AZ2040+AS2043*AY2040+AT2043*AZ2043+AU2043*AY2043)</f>
        <v>0</v>
      </c>
      <c r="BF2043" s="8"/>
      <c r="BG2043" s="15">
        <v>0</v>
      </c>
      <c r="BH2043" s="85">
        <f t="shared" ref="BH2043" si="20508">(1/$BH$8)*SIN($B2040*$BI$8)</f>
        <v>0.31400544795689161</v>
      </c>
      <c r="BI2043" s="25">
        <f t="shared" ref="BI2043" si="20509">COS($BI$8*$B2040)</f>
        <v>-0.33556699462331857</v>
      </c>
      <c r="BJ2043" s="37">
        <v>0</v>
      </c>
      <c r="BL2043" s="21">
        <f t="shared" ref="BL2043" si="20510">BB2043*BG2040+BD2043*BG2043-BC2043*BH2040-BE2043*BH2043</f>
        <v>0</v>
      </c>
      <c r="BM2043" s="24">
        <f t="shared" ref="BM2043" si="20511">(BB2043*BH2040+BC2043*BG2040+BD2043*BH2043+BE2043*BG2043)</f>
        <v>-15.948035862203097</v>
      </c>
      <c r="BN2043" s="22">
        <f t="shared" ref="BN2043" si="20512">BB2043*BI2040+BD2043*BI2043-BC2043*BJ2040-BE2043*BJ2043</f>
        <v>-158.36251283804816</v>
      </c>
      <c r="BO2043" s="23">
        <f t="shared" ref="BO2043" si="20513">(BB2043*BJ2040+BC2043*BI2040+BD2043*BJ2043+BE2043*BI2043)</f>
        <v>0</v>
      </c>
      <c r="BQ2043" s="38">
        <f t="shared" ref="BQ2043" si="20514">(180/PI())*ATAN(-1*(($BL$8*BM2040+BO2040+$BL$8*BM2043+BO2043)/($BL$8*BL2040+BN2040+$BL$8*BL2043+BN2043)))</f>
        <v>78.499557326391056</v>
      </c>
      <c r="BS2043" s="67">
        <f t="shared" ref="BS2043" si="20515">20*LOG(((($BL$8*BL2040+BN2040-$BL$8*BL2043-BN2043)^2+($BL$8*BM2040+BO2040-$BL$8*BM2043-BO2043)^2)/(($BL$8*BL2040+BN2040+$BL$8*BL2043+BN2043)^2+($BL$8*BM2040+BO2040+$BL$8*BM2043+BO2043)^2))^0.5)</f>
        <v>-6.8821873251903474E-6</v>
      </c>
      <c r="BT2043" s="65"/>
      <c r="BU2043" s="28"/>
      <c r="BV2043" s="28"/>
      <c r="BW2043" s="28"/>
      <c r="BX2043" s="28"/>
    </row>
    <row r="2044" spans="2:76" ht="18.649999999999999" customHeight="1">
      <c r="BS2044" s="32"/>
    </row>
    <row r="2045" spans="2:76" ht="18.649999999999999" customHeight="1" thickBot="1">
      <c r="D2045" s="8"/>
      <c r="E2045" s="8" t="s">
        <v>93</v>
      </c>
      <c r="F2045" s="8"/>
      <c r="G2045" s="8"/>
      <c r="H2045" s="8"/>
      <c r="I2045" s="8"/>
      <c r="J2045" s="8" t="s">
        <v>94</v>
      </c>
      <c r="K2045" s="8"/>
      <c r="L2045" s="8"/>
      <c r="M2045" s="8"/>
      <c r="N2045" s="8"/>
      <c r="O2045" s="8" t="s">
        <v>95</v>
      </c>
      <c r="P2045" s="8"/>
      <c r="Q2045" s="8"/>
      <c r="R2045" s="8"/>
      <c r="S2045" s="8"/>
      <c r="T2045" s="8" t="s">
        <v>96</v>
      </c>
      <c r="U2045" s="8"/>
      <c r="V2045" s="8"/>
      <c r="W2045" s="8"/>
      <c r="X2045" s="8"/>
      <c r="Y2045" s="8" t="s">
        <v>97</v>
      </c>
      <c r="Z2045" s="8"/>
      <c r="AA2045" s="8"/>
      <c r="AB2045" s="8"/>
      <c r="AC2045" s="8"/>
      <c r="AD2045" s="8" t="s">
        <v>98</v>
      </c>
      <c r="AE2045" s="8"/>
      <c r="AF2045" s="8"/>
      <c r="AG2045" s="8"/>
      <c r="AH2045" s="8"/>
      <c r="AI2045" s="8" t="s">
        <v>99</v>
      </c>
      <c r="AJ2045" s="8"/>
      <c r="AK2045" s="8"/>
      <c r="AL2045" s="8"/>
      <c r="AM2045" s="8"/>
      <c r="AN2045" s="8" t="s">
        <v>96</v>
      </c>
      <c r="AO2045" s="8"/>
      <c r="AP2045" s="8"/>
      <c r="AQ2045" s="8"/>
      <c r="AR2045" s="8"/>
      <c r="AS2045" s="8" t="s">
        <v>100</v>
      </c>
      <c r="AT2045" s="8"/>
      <c r="AU2045" s="8"/>
      <c r="AV2045" s="8"/>
      <c r="AW2045" s="8"/>
      <c r="AX2045" s="8" t="s">
        <v>94</v>
      </c>
      <c r="AY2045" s="8"/>
      <c r="AZ2045" s="8"/>
      <c r="BA2045" s="8"/>
      <c r="BB2045" s="8"/>
      <c r="BC2045" s="8" t="s">
        <v>101</v>
      </c>
      <c r="BD2045" s="8"/>
      <c r="BE2045" s="8"/>
      <c r="BF2045" s="8"/>
      <c r="BG2045" s="8"/>
      <c r="BH2045" s="8" t="s">
        <v>96</v>
      </c>
      <c r="BI2045" s="8"/>
      <c r="BJ2045" s="8"/>
      <c r="BK2045" s="8"/>
      <c r="BL2045" s="8"/>
      <c r="BM2045" s="8" t="s">
        <v>102</v>
      </c>
      <c r="BN2045" s="8"/>
      <c r="BO2045" s="8"/>
      <c r="BP2045" s="8"/>
    </row>
    <row r="2046" spans="2:76" ht="18.649999999999999" customHeight="1" thickBot="1">
      <c r="B2046" s="16"/>
      <c r="D2046" s="250" t="s">
        <v>22</v>
      </c>
      <c r="E2046" s="251"/>
      <c r="F2046" s="252" t="s">
        <v>23</v>
      </c>
      <c r="G2046" s="253"/>
      <c r="H2046" s="123"/>
      <c r="I2046" s="242" t="s">
        <v>1</v>
      </c>
      <c r="J2046" s="243"/>
      <c r="K2046" s="244" t="s">
        <v>2</v>
      </c>
      <c r="L2046" s="245"/>
      <c r="M2046" s="123"/>
      <c r="N2046" s="242" t="s">
        <v>43</v>
      </c>
      <c r="O2046" s="243"/>
      <c r="P2046" s="244" t="s">
        <v>44</v>
      </c>
      <c r="Q2046" s="245"/>
      <c r="R2046" s="123"/>
      <c r="S2046" s="242" t="s">
        <v>32</v>
      </c>
      <c r="T2046" s="243"/>
      <c r="U2046" s="244" t="s">
        <v>33</v>
      </c>
      <c r="V2046" s="245"/>
      <c r="W2046" s="123"/>
      <c r="X2046" s="242" t="s">
        <v>45</v>
      </c>
      <c r="Y2046" s="243"/>
      <c r="Z2046" s="244" t="s">
        <v>46</v>
      </c>
      <c r="AA2046" s="245"/>
      <c r="AB2046" s="127"/>
      <c r="AC2046" s="242" t="s">
        <v>62</v>
      </c>
      <c r="AD2046" s="243"/>
      <c r="AE2046" s="244" t="s">
        <v>3</v>
      </c>
      <c r="AF2046" s="245"/>
      <c r="AG2046" s="123"/>
      <c r="AH2046" s="242" t="s">
        <v>76</v>
      </c>
      <c r="AI2046" s="243"/>
      <c r="AJ2046" s="244" t="s">
        <v>77</v>
      </c>
      <c r="AK2046" s="245"/>
      <c r="AL2046" s="127"/>
      <c r="AM2046" s="242" t="s">
        <v>64</v>
      </c>
      <c r="AN2046" s="243"/>
      <c r="AO2046" s="244" t="s">
        <v>65</v>
      </c>
      <c r="AP2046" s="245"/>
      <c r="AQ2046" s="123"/>
      <c r="AR2046" s="242" t="s">
        <v>80</v>
      </c>
      <c r="AS2046" s="243"/>
      <c r="AT2046" s="244" t="s">
        <v>81</v>
      </c>
      <c r="AU2046" s="245"/>
      <c r="AV2046" s="127"/>
      <c r="AW2046" s="242" t="s">
        <v>68</v>
      </c>
      <c r="AX2046" s="243"/>
      <c r="AY2046" s="244" t="s">
        <v>69</v>
      </c>
      <c r="AZ2046" s="245"/>
      <c r="BA2046" s="123"/>
      <c r="BB2046" s="246" t="s">
        <v>84</v>
      </c>
      <c r="BC2046" s="247"/>
      <c r="BD2046" s="248" t="s">
        <v>85</v>
      </c>
      <c r="BE2046" s="249"/>
      <c r="BF2046" s="127"/>
      <c r="BG2046" s="242" t="s">
        <v>72</v>
      </c>
      <c r="BH2046" s="243"/>
      <c r="BI2046" s="244" t="s">
        <v>73</v>
      </c>
      <c r="BJ2046" s="245"/>
      <c r="BK2046" s="123"/>
      <c r="BL2046" s="242" t="s">
        <v>88</v>
      </c>
      <c r="BM2046" s="243"/>
      <c r="BN2046" s="244" t="s">
        <v>89</v>
      </c>
      <c r="BO2046" s="245"/>
      <c r="BP2046" s="123"/>
      <c r="BQ2046" s="19" t="s">
        <v>165</v>
      </c>
      <c r="BS2046" s="63" t="s">
        <v>120</v>
      </c>
      <c r="BT2046" s="4"/>
      <c r="BU2046" s="28"/>
      <c r="BV2046" s="28"/>
      <c r="BW2046" s="28"/>
      <c r="BX2046" s="28"/>
    </row>
    <row r="2047" spans="2:76" ht="18.649999999999999" customHeight="1" thickTop="1" thickBot="1">
      <c r="B2047" s="39">
        <v>5.78</v>
      </c>
      <c r="D2047" s="25">
        <f t="shared" ref="D2047" si="20516">COS($F$8*$B2047)</f>
        <v>-0.34175846406989557</v>
      </c>
      <c r="E2047" s="26">
        <v>0</v>
      </c>
      <c r="F2047" s="10">
        <v>0</v>
      </c>
      <c r="G2047" s="85">
        <f t="shared" ref="G2047" si="20517">$E$8*SIN($B2047*$F$8)</f>
        <v>2.8193634689640983</v>
      </c>
      <c r="I2047" s="21">
        <v>1</v>
      </c>
      <c r="J2047" s="24">
        <v>0</v>
      </c>
      <c r="K2047" s="22">
        <v>0</v>
      </c>
      <c r="L2047" s="23">
        <v>0</v>
      </c>
      <c r="N2047" s="21">
        <f t="shared" ref="N2047" si="20518">D2047*I2047+F2047*I2050-E2047*J2047-G2047*J2050</f>
        <v>-26.039754624027754</v>
      </c>
      <c r="O2047" s="24">
        <f t="shared" ref="O2047" si="20519">(D2047*J2047+E2047*I2047+F2047*J2050+G2047*I2050)</f>
        <v>0</v>
      </c>
      <c r="P2047" s="22">
        <f t="shared" ref="P2047" si="20520">D2047*K2047+F2047*K2050-E2047*L2047-G2047*L2050</f>
        <v>0</v>
      </c>
      <c r="Q2047" s="23">
        <f t="shared" ref="Q2047" si="20521">(D2047*L2047+E2047*K2047+F2047*L2050+G2047*K2050)</f>
        <v>2.8193634689640983</v>
      </c>
      <c r="S2047" s="25">
        <f t="shared" ref="S2047" si="20522">COS($U$8*$B2047)</f>
        <v>-0.97837176699159156</v>
      </c>
      <c r="T2047" s="26">
        <v>0</v>
      </c>
      <c r="U2047" s="10">
        <v>0</v>
      </c>
      <c r="V2047" s="85">
        <f t="shared" ref="V2047" si="20523">$T$8*SIN($B2047*$U$8)</f>
        <v>-0.62056278488462202</v>
      </c>
      <c r="X2047" s="21">
        <f t="shared" ref="X2047" si="20524">N2047*S2047+P2047*S2050-O2047*T2047-Q2047*T2050</f>
        <v>25.670959859748869</v>
      </c>
      <c r="Y2047" s="24">
        <f t="shared" ref="Y2047" si="20525">(N2047*T2047+O2047*S2047+P2047*T2050+Q2047*S2050)</f>
        <v>0</v>
      </c>
      <c r="Z2047" s="22">
        <f t="shared" ref="Z2047" si="20526">N2047*U2047+P2047*U2050-O2047*V2047-Q2047*V2050</f>
        <v>0</v>
      </c>
      <c r="AA2047" s="23">
        <f t="shared" ref="AA2047" si="20527">(N2047*V2047+O2047*U2047+P2047*V2050+Q2047*U2050)</f>
        <v>13.400917028276929</v>
      </c>
      <c r="AB2047" s="8"/>
      <c r="AC2047" s="21">
        <v>1</v>
      </c>
      <c r="AD2047" s="24">
        <v>0</v>
      </c>
      <c r="AE2047" s="22">
        <v>0</v>
      </c>
      <c r="AF2047" s="23">
        <v>0</v>
      </c>
      <c r="AH2047" s="21">
        <f t="shared" ref="AH2047" si="20528">X2047*AC2047+Z2047*AC2050-Y2047*AD2047-AA2047*AD2050</f>
        <v>128.99673987818849</v>
      </c>
      <c r="AI2047" s="24">
        <f t="shared" ref="AI2047" si="20529">(X2047*AD2047+Y2047*AC2047+Z2047*AD2050+AA2047*AC2050)</f>
        <v>0</v>
      </c>
      <c r="AJ2047" s="22">
        <f t="shared" ref="AJ2047" si="20530">X2047*AE2047+Z2047*AE2050-Y2047*AF2047-AA2047*AF2050</f>
        <v>0</v>
      </c>
      <c r="AK2047" s="23">
        <f t="shared" ref="AK2047" si="20531">(X2047*AF2047+Y2047*AE2047+Z2047*AF2050+AA2047*AE2050)</f>
        <v>13.400917028276929</v>
      </c>
      <c r="AL2047" s="8"/>
      <c r="AM2047" s="25">
        <f t="shared" ref="AM2047" si="20532">COS($AO$8*$B2047)</f>
        <v>-0.97837176699159156</v>
      </c>
      <c r="AN2047" s="26">
        <v>0</v>
      </c>
      <c r="AO2047" s="10">
        <v>0</v>
      </c>
      <c r="AP2047" s="85">
        <f t="shared" ref="AP2047" si="20533">$AN$8*SIN($B2047*$AO$8)</f>
        <v>-0.62056278488462202</v>
      </c>
      <c r="AR2047" s="21">
        <f t="shared" ref="AR2047" si="20534">AH2047*AM2047+AJ2047*AM2050-AI2047*AN2047-AK2047*AN2050</f>
        <v>-125.28275606510294</v>
      </c>
      <c r="AS2047" s="24">
        <f t="shared" ref="AS2047" si="20535">(AH2047*AN2047+AI2047*AM2047+AJ2047*AN2050+AK2047*AM2050)</f>
        <v>0</v>
      </c>
      <c r="AT2047" s="22">
        <f t="shared" ref="AT2047" si="20536">AH2047*AO2047+AJ2047*AO2050-AI2047*AP2047-AK2047*AP2050</f>
        <v>0</v>
      </c>
      <c r="AU2047" s="23">
        <f t="shared" ref="AU2047" si="20537">(AH2047*AP2047+AI2047*AO2047+AJ2047*AP2050+AK2047*AO2050)</f>
        <v>-93.161655012108838</v>
      </c>
      <c r="AV2047" s="8"/>
      <c r="AW2047" s="21">
        <v>1</v>
      </c>
      <c r="AX2047" s="24">
        <v>0</v>
      </c>
      <c r="AY2047" s="22">
        <v>0</v>
      </c>
      <c r="AZ2047" s="23">
        <v>0</v>
      </c>
      <c r="BB2047" s="21">
        <f t="shared" ref="BB2047" si="20538">AR2047*AW2047+AT2047*AW2050-AS2047*AX2047-AU2047*AX2050</f>
        <v>723.86914616768354</v>
      </c>
      <c r="BC2047" s="24">
        <f t="shared" ref="BC2047" si="20539">(AR2047*AX2047+AS2047*AW2047+AT2047*AX2050+AU2047*AW2050)</f>
        <v>0</v>
      </c>
      <c r="BD2047" s="22">
        <f t="shared" ref="BD2047" si="20540">AR2047*AY2047+AT2047*AY2050-AS2047*AZ2047-AU2047*AZ2050</f>
        <v>0</v>
      </c>
      <c r="BE2047" s="23">
        <f t="shared" ref="BE2047" si="20541">(AR2047*AZ2047+AS2047*AY2047+AT2047*AZ2050+AU2047*AY2050)</f>
        <v>-93.161655012108838</v>
      </c>
      <c r="BF2047" s="8"/>
      <c r="BG2047" s="25">
        <f t="shared" ref="BG2047" si="20542">COS($BI$8*$B2047)</f>
        <v>-0.34181676965002822</v>
      </c>
      <c r="BH2047" s="26">
        <v>0</v>
      </c>
      <c r="BI2047" s="10">
        <v>0</v>
      </c>
      <c r="BJ2047" s="85">
        <f t="shared" ref="BJ2047" si="20543">$BH$8*SIN($B2047*$BI$8)</f>
        <v>2.8192998534874176</v>
      </c>
      <c r="BL2047" s="21">
        <f t="shared" ref="BL2047" si="20544">BB2047*BG2047+BD2047*BG2050-BC2047*BH2047-BE2047*BH2050</f>
        <v>-218.24720871166352</v>
      </c>
      <c r="BM2047" s="24">
        <f t="shared" ref="BM2047" si="20545">(BB2047*BH2047+BC2047*BG2047+BD2047*BH2050+BE2047*BG2050)</f>
        <v>0</v>
      </c>
      <c r="BN2047" s="22">
        <f t="shared" ref="BN2047" si="20546">BB2047*BI2047+BD2047*BI2050-BC2047*BJ2047-BE2047*BJ2050</f>
        <v>0</v>
      </c>
      <c r="BO2047" s="23">
        <f t="shared" ref="BO2047" si="20547">(BB2047*BJ2047+BC2047*BI2047+BD2047*BJ2050+BE2047*BI2050)</f>
        <v>2072.6483937061016</v>
      </c>
      <c r="BQ2047" s="27">
        <f t="shared" ref="BQ2047" si="20548">20*LOG((2*$BL$8)/(($BL$8*BL2047+BN2047+$BL$8*BL2050+BN2050)^2+($BL$8*BM2047+BO2047+$BL$8*BM2050+BO2050)^2)^0.5)</f>
        <v>-60.405671720083703</v>
      </c>
      <c r="BS2047" s="64">
        <f t="shared" ref="BS2047" si="20549">((BL2047^2+BM2047^2)/(BL2050^2+BM2050^2))^0.5</f>
        <v>9.4990433815290736</v>
      </c>
      <c r="BT2047" s="4"/>
      <c r="BU2047" s="28"/>
      <c r="BV2047" s="28"/>
      <c r="BW2047" s="28"/>
      <c r="BX2047" s="28"/>
    </row>
    <row r="2048" spans="2:76" ht="18.649999999999999" customHeight="1" thickBot="1">
      <c r="D2048" s="25"/>
      <c r="E2048" s="10"/>
      <c r="F2048" s="10"/>
      <c r="G2048" s="31"/>
      <c r="I2048" s="29"/>
      <c r="L2048" s="30"/>
      <c r="N2048" s="29"/>
      <c r="Q2048" s="30"/>
      <c r="S2048" s="29"/>
      <c r="V2048" s="30"/>
      <c r="X2048" s="29"/>
      <c r="AA2048" s="30"/>
      <c r="AC2048" s="29"/>
      <c r="AF2048" s="30"/>
      <c r="AH2048" s="29"/>
      <c r="AK2048" s="30"/>
      <c r="AM2048" s="29"/>
      <c r="AP2048" s="30"/>
      <c r="AR2048" s="29"/>
      <c r="AU2048" s="30"/>
      <c r="AW2048" s="29"/>
      <c r="AZ2048" s="30"/>
      <c r="BB2048" s="29"/>
      <c r="BE2048" s="30"/>
      <c r="BG2048" s="29"/>
      <c r="BJ2048" s="30"/>
      <c r="BL2048" s="29"/>
      <c r="BO2048" s="30"/>
      <c r="BS2048" s="65"/>
      <c r="BT2048" s="65"/>
      <c r="BU2048" s="28"/>
      <c r="BV2048" s="28"/>
      <c r="BW2048" s="28"/>
      <c r="BX2048" s="28"/>
    </row>
    <row r="2049" spans="2:76" ht="18.649999999999999" customHeight="1" thickBot="1">
      <c r="D2049" s="254" t="s">
        <v>24</v>
      </c>
      <c r="E2049" s="255"/>
      <c r="F2049" s="256" t="s">
        <v>25</v>
      </c>
      <c r="G2049" s="257"/>
      <c r="H2049" s="123"/>
      <c r="I2049" s="242" t="s">
        <v>4</v>
      </c>
      <c r="J2049" s="243"/>
      <c r="K2049" s="244" t="s">
        <v>5</v>
      </c>
      <c r="L2049" s="245"/>
      <c r="M2049" s="123"/>
      <c r="N2049" s="242" t="s">
        <v>6</v>
      </c>
      <c r="O2049" s="243"/>
      <c r="P2049" s="244" t="s">
        <v>7</v>
      </c>
      <c r="Q2049" s="245"/>
      <c r="R2049" s="123"/>
      <c r="S2049" s="242" t="s">
        <v>34</v>
      </c>
      <c r="T2049" s="243"/>
      <c r="U2049" s="244" t="s">
        <v>35</v>
      </c>
      <c r="V2049" s="245"/>
      <c r="W2049" s="123"/>
      <c r="X2049" s="242" t="s">
        <v>47</v>
      </c>
      <c r="Y2049" s="243"/>
      <c r="Z2049" s="244" t="s">
        <v>48</v>
      </c>
      <c r="AA2049" s="245"/>
      <c r="AB2049" s="127"/>
      <c r="AC2049" s="242" t="s">
        <v>63</v>
      </c>
      <c r="AD2049" s="243"/>
      <c r="AE2049" s="244" t="s">
        <v>8</v>
      </c>
      <c r="AF2049" s="245"/>
      <c r="AG2049" s="123"/>
      <c r="AH2049" s="242" t="s">
        <v>78</v>
      </c>
      <c r="AI2049" s="243"/>
      <c r="AJ2049" s="244" t="s">
        <v>79</v>
      </c>
      <c r="AK2049" s="245"/>
      <c r="AL2049" s="127"/>
      <c r="AM2049" s="242" t="s">
        <v>67</v>
      </c>
      <c r="AN2049" s="243"/>
      <c r="AO2049" s="244" t="s">
        <v>66</v>
      </c>
      <c r="AP2049" s="245"/>
      <c r="AQ2049" s="123"/>
      <c r="AR2049" s="242" t="s">
        <v>83</v>
      </c>
      <c r="AS2049" s="243"/>
      <c r="AT2049" s="244" t="s">
        <v>82</v>
      </c>
      <c r="AU2049" s="245"/>
      <c r="AV2049" s="127"/>
      <c r="AW2049" s="242" t="s">
        <v>71</v>
      </c>
      <c r="AX2049" s="243"/>
      <c r="AY2049" s="244" t="s">
        <v>70</v>
      </c>
      <c r="AZ2049" s="245"/>
      <c r="BA2049" s="123"/>
      <c r="BB2049" s="124" t="s">
        <v>87</v>
      </c>
      <c r="BC2049" s="125"/>
      <c r="BD2049" s="122" t="s">
        <v>86</v>
      </c>
      <c r="BE2049" s="126"/>
      <c r="BF2049" s="127"/>
      <c r="BG2049" s="242" t="s">
        <v>74</v>
      </c>
      <c r="BH2049" s="243"/>
      <c r="BI2049" s="244" t="s">
        <v>75</v>
      </c>
      <c r="BJ2049" s="245"/>
      <c r="BK2049" s="123"/>
      <c r="BL2049" s="242" t="s">
        <v>91</v>
      </c>
      <c r="BM2049" s="243"/>
      <c r="BN2049" s="244" t="s">
        <v>90</v>
      </c>
      <c r="BO2049" s="245"/>
      <c r="BP2049" s="123"/>
      <c r="BQ2049" s="35" t="s">
        <v>166</v>
      </c>
      <c r="BS2049" s="66" t="s">
        <v>121</v>
      </c>
      <c r="BT2049" s="65"/>
      <c r="BU2049" s="28"/>
      <c r="BV2049" s="28"/>
      <c r="BW2049" s="28"/>
      <c r="BX2049" s="28"/>
    </row>
    <row r="2050" spans="2:76" ht="18.649999999999999" customHeight="1" thickTop="1" thickBot="1">
      <c r="D2050" s="15">
        <v>0</v>
      </c>
      <c r="E2050" s="145">
        <f t="shared" ref="E2050" si="20550">(1/$E$8)*SIN($B2047*$F$8)</f>
        <v>0.31326260766267755</v>
      </c>
      <c r="F2050" s="15">
        <f t="shared" ref="F2050" si="20551">COS($F$8*$B2047)</f>
        <v>-0.34175846406989557</v>
      </c>
      <c r="G2050" s="37">
        <v>0</v>
      </c>
      <c r="I2050" s="21">
        <v>0</v>
      </c>
      <c r="J2050" s="24">
        <f t="shared" ref="J2050" si="20552">(TAN($K$8*$B2047))/$J$8</f>
        <v>9.1148219954059062</v>
      </c>
      <c r="K2050" s="22">
        <v>1</v>
      </c>
      <c r="L2050" s="23">
        <v>0</v>
      </c>
      <c r="N2050" s="21">
        <f t="shared" ref="N2050" si="20553">D2050*I2047+F2050*I2050-E2050*J2047-G2050*J2050</f>
        <v>0</v>
      </c>
      <c r="O2050" s="24">
        <f t="shared" ref="O2050" si="20554">(D2050*J2047+E2050*I2047+F2050*J2050+G2050*I2050)</f>
        <v>-2.8018049577577457</v>
      </c>
      <c r="P2050" s="22">
        <f t="shared" ref="P2050" si="20555">D2050*K2047+F2050*K2050-E2050*L2047-G2050*L2050</f>
        <v>-0.34175846406989557</v>
      </c>
      <c r="Q2050" s="23">
        <f t="shared" ref="Q2050" si="20556">(D2050*L2047+E2050*K2047+F2050*L2050+G2050*K2050)</f>
        <v>0</v>
      </c>
      <c r="S2050" s="15">
        <v>0</v>
      </c>
      <c r="T2050" s="145">
        <f t="shared" ref="T2050" si="20557">(1/$T$8)*SIN($B2047*$U$8)</f>
        <v>-6.8951420542735772E-2</v>
      </c>
      <c r="U2050" s="15">
        <f t="shared" ref="U2050" si="20558">COS($U$8*$B2047)</f>
        <v>-0.97837176699159156</v>
      </c>
      <c r="V2050" s="37">
        <v>0</v>
      </c>
      <c r="X2050" s="21">
        <f t="shared" ref="X2050" si="20559">N2050*S2047+P2050*S2050-O2050*T2047-Q2050*T2050</f>
        <v>0</v>
      </c>
      <c r="Y2050" s="24">
        <f t="shared" ref="Y2050" si="20560">(N2050*T2047+O2050*S2047+P2050*T2050+Q2050*S2050)</f>
        <v>2.76477159886737</v>
      </c>
      <c r="Z2050" s="22">
        <f t="shared" ref="Z2050" si="20561">N2050*U2047+P2050*U2050-O2050*V2047-Q2050*V2050</f>
        <v>-1.4043290549132914</v>
      </c>
      <c r="AA2050" s="23">
        <f t="shared" ref="AA2050" si="20562">(N2050*V2047+O2050*U2047+P2050*V2050+Q2050*U2050)</f>
        <v>0</v>
      </c>
      <c r="AB2050" s="8"/>
      <c r="AC2050" s="21">
        <v>0</v>
      </c>
      <c r="AD2050" s="24">
        <f t="shared" ref="AD2050" si="20563">(TAN($AE$8*$B2047))/$AD$8</f>
        <v>-7.7103514483683879</v>
      </c>
      <c r="AE2050" s="22">
        <v>1</v>
      </c>
      <c r="AF2050" s="23">
        <v>0</v>
      </c>
      <c r="AH2050" s="21">
        <f t="shared" ref="AH2050" si="20564">X2050*AC2047+Z2050*AC2050-Y2050*AD2047-AA2050*AD2050</f>
        <v>0</v>
      </c>
      <c r="AI2050" s="24">
        <f t="shared" ref="AI2050" si="20565">(X2050*AD2047+Y2050*AC2047+Z2050*AD2050+AA2050*AC2050)</f>
        <v>13.592642161403875</v>
      </c>
      <c r="AJ2050" s="22">
        <f t="shared" ref="AJ2050" si="20566">X2050*AE2047+Z2050*AE2050-Y2050*AF2047-AA2050*AF2050</f>
        <v>-1.4043290549132914</v>
      </c>
      <c r="AK2050" s="23">
        <f t="shared" ref="AK2050" si="20567">(X2050*AF2047+Y2050*AE2047+Z2050*AF2050+AA2050*AE2050)</f>
        <v>0</v>
      </c>
      <c r="AL2050" s="8"/>
      <c r="AM2050" s="15">
        <v>0</v>
      </c>
      <c r="AN2050" s="85">
        <f t="shared" ref="AN2050" si="20568">(1/$AN$8)*SIN($B2047*$AO$8)</f>
        <v>-6.8951420542735772E-2</v>
      </c>
      <c r="AO2050" s="25">
        <f t="shared" ref="AO2050" si="20569">COS($AO$8*$B2047)</f>
        <v>-0.97837176699159156</v>
      </c>
      <c r="AP2050" s="37">
        <v>0</v>
      </c>
      <c r="AR2050" s="21">
        <f t="shared" ref="AR2050" si="20570">AH2050*AM2047+AJ2050*AM2050-AI2050*AN2047-AK2050*AN2050</f>
        <v>0</v>
      </c>
      <c r="AS2050" s="24">
        <f t="shared" ref="AS2050" si="20571">(AH2050*AN2047+AI2050*AM2047+AJ2050*AN2050+AK2050*AM2050)</f>
        <v>-13.201826846291407</v>
      </c>
      <c r="AT2050" s="22">
        <f t="shared" ref="AT2050" si="20572">AH2050*AO2047+AJ2050*AO2050-AI2050*AP2047-AK2050*AP2050</f>
        <v>9.809043772514066</v>
      </c>
      <c r="AU2050" s="23">
        <f t="shared" ref="AU2050" si="20573">(AH2050*AP2047+AI2050*AO2047+AJ2050*AP2050+AK2050*AO2050)</f>
        <v>0</v>
      </c>
      <c r="AV2050" s="8"/>
      <c r="AW2050" s="21">
        <v>0</v>
      </c>
      <c r="AX2050" s="24">
        <f t="shared" ref="AX2050" si="20574">(TAN($AY$8*$B2047))/$AX$8</f>
        <v>9.1148219954059062</v>
      </c>
      <c r="AY2050" s="22">
        <v>1</v>
      </c>
      <c r="AZ2050" s="23">
        <v>0</v>
      </c>
      <c r="BB2050" s="21">
        <f t="shared" ref="BB2050" si="20575">AR2050*AW2047+AT2050*AW2050-AS2050*AX2047-AU2050*AX2050</f>
        <v>0</v>
      </c>
      <c r="BC2050" s="24">
        <f t="shared" ref="BC2050" si="20576">(AR2050*AX2047+AS2050*AW2047+AT2050*AX2050+AU2050*AW2050)</f>
        <v>76.205861085319128</v>
      </c>
      <c r="BD2050" s="22">
        <f t="shared" ref="BD2050" si="20577">AR2050*AY2047+AT2050*AY2050-AS2050*AZ2047-AU2050*AZ2050</f>
        <v>9.809043772514066</v>
      </c>
      <c r="BE2050" s="23">
        <f t="shared" ref="BE2050" si="20578">(AR2050*AZ2047+AS2050*AY2047+AT2050*AZ2050+AU2050*AY2050)</f>
        <v>0</v>
      </c>
      <c r="BF2050" s="8"/>
      <c r="BG2050" s="15">
        <v>0</v>
      </c>
      <c r="BH2050" s="85">
        <f t="shared" ref="BH2050" si="20579">(1/$BH$8)*SIN($B2047*$BI$8)</f>
        <v>0.31325553927637972</v>
      </c>
      <c r="BI2050" s="25">
        <f t="shared" ref="BI2050" si="20580">COS($BI$8*$B2047)</f>
        <v>-0.34181676965002822</v>
      </c>
      <c r="BJ2050" s="37">
        <v>0</v>
      </c>
      <c r="BL2050" s="21">
        <f t="shared" ref="BL2050" si="20581">BB2050*BG2047+BD2050*BG2050-BC2050*BH2047-BE2050*BH2050</f>
        <v>0</v>
      </c>
      <c r="BM2050" s="24">
        <f t="shared" ref="BM2050" si="20582">(BB2050*BH2047+BC2050*BG2047+BD2050*BH2050+BE2050*BG2050)</f>
        <v>-22.975703967838072</v>
      </c>
      <c r="BN2050" s="22">
        <f t="shared" ref="BN2050" si="20583">BB2050*BI2047+BD2050*BI2050-BC2050*BJ2047-BE2050*BJ2050</f>
        <v>-218.20006864839922</v>
      </c>
      <c r="BO2050" s="23">
        <f t="shared" ref="BO2050" si="20584">(BB2050*BJ2047+BC2050*BI2047+BD2050*BJ2050+BE2050*BI2050)</f>
        <v>0</v>
      </c>
      <c r="BQ2050" s="38">
        <f t="shared" ref="BQ2050" si="20585">(180/PI())*ATAN(-1*(($BL$8*BM2047+BO2047+$BL$8*BM2050+BO2050)/($BL$8*BL2047+BN2047+$BL$8*BL2050+BN2050)))</f>
        <v>77.979250003888239</v>
      </c>
      <c r="BS2050" s="67">
        <f t="shared" ref="BS2050" si="20586">20*LOG(((($BL$8*BL2047+BN2047-$BL$8*BL2050-BN2050)^2+($BL$8*BM2047+BO2047-$BL$8*BM2050-BO2050)^2)/(($BL$8*BL2047+BN2047+$BL$8*BL2050+BN2050)^2+($BL$8*BM2047+BO2047+$BL$8*BM2050+BO2050)^2))^0.5)</f>
        <v>-3.9556452580003383E-6</v>
      </c>
      <c r="BT2050" s="65"/>
      <c r="BU2050" s="28"/>
      <c r="BV2050" s="28"/>
      <c r="BW2050" s="28"/>
      <c r="BX2050" s="28"/>
    </row>
    <row r="2051" spans="2:76" ht="18.649999999999999" customHeight="1">
      <c r="BS2051" s="32"/>
    </row>
    <row r="2052" spans="2:76" ht="18.649999999999999" customHeight="1" thickBot="1">
      <c r="D2052" s="8"/>
      <c r="E2052" s="8" t="s">
        <v>93</v>
      </c>
      <c r="F2052" s="8"/>
      <c r="G2052" s="8"/>
      <c r="H2052" s="8"/>
      <c r="I2052" s="8"/>
      <c r="J2052" s="8" t="s">
        <v>94</v>
      </c>
      <c r="K2052" s="8"/>
      <c r="L2052" s="8"/>
      <c r="M2052" s="8"/>
      <c r="N2052" s="8"/>
      <c r="O2052" s="8" t="s">
        <v>95</v>
      </c>
      <c r="P2052" s="8"/>
      <c r="Q2052" s="8"/>
      <c r="R2052" s="8"/>
      <c r="S2052" s="8"/>
      <c r="T2052" s="8" t="s">
        <v>96</v>
      </c>
      <c r="U2052" s="8"/>
      <c r="V2052" s="8"/>
      <c r="W2052" s="8"/>
      <c r="X2052" s="8"/>
      <c r="Y2052" s="8" t="s">
        <v>97</v>
      </c>
      <c r="Z2052" s="8"/>
      <c r="AA2052" s="8"/>
      <c r="AB2052" s="8"/>
      <c r="AC2052" s="8"/>
      <c r="AD2052" s="8" t="s">
        <v>98</v>
      </c>
      <c r="AE2052" s="8"/>
      <c r="AF2052" s="8"/>
      <c r="AG2052" s="8"/>
      <c r="AH2052" s="8"/>
      <c r="AI2052" s="8" t="s">
        <v>99</v>
      </c>
      <c r="AJ2052" s="8"/>
      <c r="AK2052" s="8"/>
      <c r="AL2052" s="8"/>
      <c r="AM2052" s="8"/>
      <c r="AN2052" s="8" t="s">
        <v>96</v>
      </c>
      <c r="AO2052" s="8"/>
      <c r="AP2052" s="8"/>
      <c r="AQ2052" s="8"/>
      <c r="AR2052" s="8"/>
      <c r="AS2052" s="8" t="s">
        <v>100</v>
      </c>
      <c r="AT2052" s="8"/>
      <c r="AU2052" s="8"/>
      <c r="AV2052" s="8"/>
      <c r="AW2052" s="8"/>
      <c r="AX2052" s="8" t="s">
        <v>94</v>
      </c>
      <c r="AY2052" s="8"/>
      <c r="AZ2052" s="8"/>
      <c r="BA2052" s="8"/>
      <c r="BB2052" s="8"/>
      <c r="BC2052" s="8" t="s">
        <v>101</v>
      </c>
      <c r="BD2052" s="8"/>
      <c r="BE2052" s="8"/>
      <c r="BF2052" s="8"/>
      <c r="BG2052" s="8"/>
      <c r="BH2052" s="8" t="s">
        <v>96</v>
      </c>
      <c r="BI2052" s="8"/>
      <c r="BJ2052" s="8"/>
      <c r="BK2052" s="8"/>
      <c r="BL2052" s="8"/>
      <c r="BM2052" s="8" t="s">
        <v>102</v>
      </c>
      <c r="BN2052" s="8"/>
      <c r="BO2052" s="8"/>
      <c r="BP2052" s="8"/>
    </row>
    <row r="2053" spans="2:76" ht="18.649999999999999" customHeight="1" thickBot="1">
      <c r="B2053" s="16"/>
      <c r="D2053" s="250" t="s">
        <v>22</v>
      </c>
      <c r="E2053" s="251"/>
      <c r="F2053" s="252" t="s">
        <v>23</v>
      </c>
      <c r="G2053" s="253"/>
      <c r="H2053" s="123"/>
      <c r="I2053" s="242" t="s">
        <v>1</v>
      </c>
      <c r="J2053" s="243"/>
      <c r="K2053" s="244" t="s">
        <v>2</v>
      </c>
      <c r="L2053" s="245"/>
      <c r="M2053" s="123"/>
      <c r="N2053" s="242" t="s">
        <v>43</v>
      </c>
      <c r="O2053" s="243"/>
      <c r="P2053" s="244" t="s">
        <v>44</v>
      </c>
      <c r="Q2053" s="245"/>
      <c r="R2053" s="123"/>
      <c r="S2053" s="242" t="s">
        <v>32</v>
      </c>
      <c r="T2053" s="243"/>
      <c r="U2053" s="244" t="s">
        <v>33</v>
      </c>
      <c r="V2053" s="245"/>
      <c r="W2053" s="123"/>
      <c r="X2053" s="242" t="s">
        <v>45</v>
      </c>
      <c r="Y2053" s="243"/>
      <c r="Z2053" s="244" t="s">
        <v>46</v>
      </c>
      <c r="AA2053" s="245"/>
      <c r="AB2053" s="127"/>
      <c r="AC2053" s="242" t="s">
        <v>62</v>
      </c>
      <c r="AD2053" s="243"/>
      <c r="AE2053" s="244" t="s">
        <v>3</v>
      </c>
      <c r="AF2053" s="245"/>
      <c r="AG2053" s="123"/>
      <c r="AH2053" s="242" t="s">
        <v>76</v>
      </c>
      <c r="AI2053" s="243"/>
      <c r="AJ2053" s="244" t="s">
        <v>77</v>
      </c>
      <c r="AK2053" s="245"/>
      <c r="AL2053" s="127"/>
      <c r="AM2053" s="242" t="s">
        <v>64</v>
      </c>
      <c r="AN2053" s="243"/>
      <c r="AO2053" s="244" t="s">
        <v>65</v>
      </c>
      <c r="AP2053" s="245"/>
      <c r="AQ2053" s="123"/>
      <c r="AR2053" s="242" t="s">
        <v>80</v>
      </c>
      <c r="AS2053" s="243"/>
      <c r="AT2053" s="244" t="s">
        <v>81</v>
      </c>
      <c r="AU2053" s="245"/>
      <c r="AV2053" s="127"/>
      <c r="AW2053" s="242" t="s">
        <v>68</v>
      </c>
      <c r="AX2053" s="243"/>
      <c r="AY2053" s="244" t="s">
        <v>69</v>
      </c>
      <c r="AZ2053" s="245"/>
      <c r="BA2053" s="123"/>
      <c r="BB2053" s="246" t="s">
        <v>84</v>
      </c>
      <c r="BC2053" s="247"/>
      <c r="BD2053" s="248" t="s">
        <v>85</v>
      </c>
      <c r="BE2053" s="249"/>
      <c r="BF2053" s="127"/>
      <c r="BG2053" s="242" t="s">
        <v>72</v>
      </c>
      <c r="BH2053" s="243"/>
      <c r="BI2053" s="244" t="s">
        <v>73</v>
      </c>
      <c r="BJ2053" s="245"/>
      <c r="BK2053" s="123"/>
      <c r="BL2053" s="242" t="s">
        <v>88</v>
      </c>
      <c r="BM2053" s="243"/>
      <c r="BN2053" s="244" t="s">
        <v>89</v>
      </c>
      <c r="BO2053" s="245"/>
      <c r="BP2053" s="123"/>
      <c r="BQ2053" s="19" t="s">
        <v>165</v>
      </c>
      <c r="BS2053" s="63" t="s">
        <v>120</v>
      </c>
      <c r="BT2053" s="4"/>
      <c r="BU2053" s="28"/>
      <c r="BV2053" s="28"/>
      <c r="BW2053" s="28"/>
      <c r="BX2053" s="28"/>
    </row>
    <row r="2054" spans="2:76" ht="18.649999999999999" customHeight="1" thickTop="1" thickBot="1">
      <c r="B2054" s="39">
        <v>5.8</v>
      </c>
      <c r="D2054" s="25">
        <f t="shared" ref="D2054" si="20587">COS($F$8*$B2054)</f>
        <v>-0.34799309869211653</v>
      </c>
      <c r="E2054" s="26">
        <v>0</v>
      </c>
      <c r="F2054" s="10">
        <v>0</v>
      </c>
      <c r="G2054" s="85">
        <f t="shared" ref="G2054" si="20588">$E$8*SIN($B2054*$F$8)</f>
        <v>2.8124912852067521</v>
      </c>
      <c r="I2054" s="21">
        <v>1</v>
      </c>
      <c r="J2054" s="24">
        <v>0</v>
      </c>
      <c r="K2054" s="22">
        <v>0</v>
      </c>
      <c r="L2054" s="23">
        <v>0</v>
      </c>
      <c r="N2054" s="21">
        <f t="shared" ref="N2054" si="20589">D2054*I2054+F2054*I2057-E2054*J2054-G2054*J2057</f>
        <v>-28.9215980239324</v>
      </c>
      <c r="O2054" s="24">
        <f t="shared" ref="O2054" si="20590">(D2054*J2054+E2054*I2054+F2054*J2057+G2054*I2057)</f>
        <v>0</v>
      </c>
      <c r="P2054" s="22">
        <f t="shared" ref="P2054" si="20591">D2054*K2054+F2054*K2057-E2054*L2054-G2054*L2057</f>
        <v>0</v>
      </c>
      <c r="Q2054" s="23">
        <f t="shared" ref="Q2054" si="20592">(D2054*L2054+E2054*K2054+F2054*L2057+G2054*K2057)</f>
        <v>2.8124912852067521</v>
      </c>
      <c r="S2054" s="25">
        <f t="shared" ref="S2054" si="20593">COS($U$8*$B2054)</f>
        <v>-0.97590833598838322</v>
      </c>
      <c r="T2054" s="26">
        <v>0</v>
      </c>
      <c r="U2054" s="10">
        <v>0</v>
      </c>
      <c r="V2054" s="85">
        <f t="shared" ref="V2054" si="20594">$T$8*SIN($B2054*$U$8)</f>
        <v>-0.65454280053749259</v>
      </c>
      <c r="X2054" s="21">
        <f t="shared" ref="X2054" si="20595">N2054*S2054+P2054*S2057-O2054*T2054-Q2054*T2057</f>
        <v>28.429372593028173</v>
      </c>
      <c r="Y2054" s="24">
        <f t="shared" ref="Y2054" si="20596">(N2054*T2054+O2054*S2054+P2054*T2057+Q2054*S2057)</f>
        <v>0</v>
      </c>
      <c r="Z2054" s="22">
        <f t="shared" ref="Z2054" si="20597">N2054*U2054+P2054*U2057-O2054*V2054-Q2054*V2057</f>
        <v>0</v>
      </c>
      <c r="AA2054" s="23">
        <f t="shared" ref="AA2054" si="20598">(N2054*V2054+O2054*U2054+P2054*V2057+Q2054*U2057)</f>
        <v>16.185690076476373</v>
      </c>
      <c r="AB2054" s="8"/>
      <c r="AC2054" s="21">
        <v>1</v>
      </c>
      <c r="AD2054" s="24">
        <v>0</v>
      </c>
      <c r="AE2054" s="22">
        <v>0</v>
      </c>
      <c r="AF2054" s="23">
        <v>0</v>
      </c>
      <c r="AH2054" s="21">
        <f t="shared" ref="AH2054" si="20599">X2054*AC2054+Z2054*AC2057-Y2054*AD2054-AA2054*AD2057</f>
        <v>142.41273136162496</v>
      </c>
      <c r="AI2054" s="24">
        <f t="shared" ref="AI2054" si="20600">(X2054*AD2054+Y2054*AC2054+Z2054*AD2057+AA2054*AC2057)</f>
        <v>0</v>
      </c>
      <c r="AJ2054" s="22">
        <f t="shared" ref="AJ2054" si="20601">X2054*AE2054+Z2054*AE2057-Y2054*AF2054-AA2054*AF2057</f>
        <v>0</v>
      </c>
      <c r="AK2054" s="23">
        <f t="shared" ref="AK2054" si="20602">(X2054*AF2054+Y2054*AE2054+Z2054*AF2057+AA2054*AE2057)</f>
        <v>16.185690076476373</v>
      </c>
      <c r="AL2054" s="8"/>
      <c r="AM2054" s="25">
        <f t="shared" ref="AM2054" si="20603">COS($AO$8*$B2054)</f>
        <v>-0.97590833598838322</v>
      </c>
      <c r="AN2054" s="26">
        <v>0</v>
      </c>
      <c r="AO2054" s="10">
        <v>0</v>
      </c>
      <c r="AP2054" s="85">
        <f t="shared" ref="AP2054" si="20604">$AN$8*SIN($B2054*$AO$8)</f>
        <v>-0.65454280053749259</v>
      </c>
      <c r="AR2054" s="21">
        <f t="shared" ref="AR2054" si="20605">AH2054*AM2054+AJ2054*AM2057-AI2054*AN2054-AK2054*AN2057</f>
        <v>-137.80463536320752</v>
      </c>
      <c r="AS2054" s="24">
        <f t="shared" ref="AS2054" si="20606">(AH2054*AN2054+AI2054*AM2054+AJ2054*AN2057+AK2054*AM2057)</f>
        <v>0</v>
      </c>
      <c r="AT2054" s="22">
        <f t="shared" ref="AT2054" si="20607">AH2054*AO2054+AJ2054*AO2057-AI2054*AP2054-AK2054*AP2057</f>
        <v>0</v>
      </c>
      <c r="AU2054" s="23">
        <f t="shared" ref="AU2054" si="20608">(AH2054*AP2054+AI2054*AO2054+AJ2054*AP2057+AK2054*AO2057)</f>
        <v>-109.01097788698935</v>
      </c>
      <c r="AV2054" s="8"/>
      <c r="AW2054" s="21">
        <v>1</v>
      </c>
      <c r="AX2054" s="24">
        <v>0</v>
      </c>
      <c r="AY2054" s="22">
        <v>0</v>
      </c>
      <c r="AZ2054" s="23">
        <v>0</v>
      </c>
      <c r="BB2054" s="21">
        <f t="shared" ref="BB2054" si="20609">AR2054*AW2054+AT2054*AW2057-AS2054*AX2054-AU2054*AX2057</f>
        <v>969.6962593206174</v>
      </c>
      <c r="BC2054" s="24">
        <f t="shared" ref="BC2054" si="20610">(AR2054*AX2054+AS2054*AW2054+AT2054*AX2057+AU2054*AW2057)</f>
        <v>0</v>
      </c>
      <c r="BD2054" s="22">
        <f t="shared" ref="BD2054" si="20611">AR2054*AY2054+AT2054*AY2057-AS2054*AZ2054-AU2054*AZ2057</f>
        <v>0</v>
      </c>
      <c r="BE2054" s="23">
        <f t="shared" ref="BE2054" si="20612">(AR2054*AZ2054+AS2054*AY2054+AT2054*AZ2057+AU2054*AY2057)</f>
        <v>-109.01097788698935</v>
      </c>
      <c r="BF2054" s="8"/>
      <c r="BG2054" s="25">
        <f t="shared" ref="BG2054" si="20613">COS($BI$8*$B2054)</f>
        <v>-0.34805146339437565</v>
      </c>
      <c r="BH2054" s="26">
        <v>0</v>
      </c>
      <c r="BI2054" s="10">
        <v>0</v>
      </c>
      <c r="BJ2054" s="85">
        <f t="shared" ref="BJ2054" si="20614">$BH$8*SIN($B2054*$BI$8)</f>
        <v>2.8124262851604311</v>
      </c>
      <c r="BL2054" s="21">
        <f t="shared" ref="BL2054" si="20615">BB2054*BG2054+BD2054*BG2057-BC2054*BH2054-BE2054*BH2057</f>
        <v>-303.43916437343603</v>
      </c>
      <c r="BM2054" s="24">
        <f t="shared" ref="BM2054" si="20616">(BB2054*BH2054+BC2054*BG2054+BD2054*BH2057+BE2054*BG2057)</f>
        <v>0</v>
      </c>
      <c r="BN2054" s="22">
        <f t="shared" ref="BN2054" si="20617">BB2054*BI2054+BD2054*BI2057-BC2054*BJ2054-BE2054*BJ2057</f>
        <v>0</v>
      </c>
      <c r="BO2054" s="23">
        <f t="shared" ref="BO2054" si="20618">(BB2054*BJ2054+BC2054*BI2054+BD2054*BJ2057+BE2054*BI2057)</f>
        <v>2765.1406787146684</v>
      </c>
      <c r="BQ2054" s="27">
        <f t="shared" ref="BQ2054" si="20619">20*LOG((2*$BL$8)/(($BL$8*BL2054+BN2054+$BL$8*BL2057+BN2057)^2+($BL$8*BM2054+BO2054+$BL$8*BM2057+BO2057)^2)^0.5)</f>
        <v>-62.917697294774754</v>
      </c>
      <c r="BS2054" s="64">
        <f t="shared" ref="BS2054" si="20620">((BL2054^2+BM2054^2)/(BL2057^2+BM2057^2))^0.5</f>
        <v>9.114678459179002</v>
      </c>
      <c r="BT2054" s="4"/>
      <c r="BU2054" s="28"/>
      <c r="BV2054" s="28"/>
      <c r="BW2054" s="28"/>
      <c r="BX2054" s="28"/>
    </row>
    <row r="2055" spans="2:76" ht="18.649999999999999" customHeight="1" thickBot="1">
      <c r="D2055" s="25"/>
      <c r="E2055" s="10"/>
      <c r="F2055" s="10"/>
      <c r="G2055" s="31"/>
      <c r="I2055" s="29"/>
      <c r="L2055" s="30"/>
      <c r="N2055" s="29"/>
      <c r="Q2055" s="30"/>
      <c r="S2055" s="29"/>
      <c r="V2055" s="30"/>
      <c r="X2055" s="29"/>
      <c r="AA2055" s="30"/>
      <c r="AC2055" s="29"/>
      <c r="AF2055" s="30"/>
      <c r="AH2055" s="29"/>
      <c r="AK2055" s="30"/>
      <c r="AM2055" s="29"/>
      <c r="AP2055" s="30"/>
      <c r="AR2055" s="29"/>
      <c r="AU2055" s="30"/>
      <c r="AW2055" s="29"/>
      <c r="AZ2055" s="30"/>
      <c r="BB2055" s="29"/>
      <c r="BE2055" s="30"/>
      <c r="BG2055" s="29"/>
      <c r="BJ2055" s="30"/>
      <c r="BL2055" s="29"/>
      <c r="BO2055" s="30"/>
      <c r="BS2055" s="65"/>
      <c r="BT2055" s="65"/>
      <c r="BU2055" s="28"/>
      <c r="BV2055" s="28"/>
      <c r="BW2055" s="28"/>
      <c r="BX2055" s="28"/>
    </row>
    <row r="2056" spans="2:76" ht="18.649999999999999" customHeight="1" thickBot="1">
      <c r="D2056" s="254" t="s">
        <v>24</v>
      </c>
      <c r="E2056" s="255"/>
      <c r="F2056" s="256" t="s">
        <v>25</v>
      </c>
      <c r="G2056" s="257"/>
      <c r="H2056" s="123"/>
      <c r="I2056" s="242" t="s">
        <v>4</v>
      </c>
      <c r="J2056" s="243"/>
      <c r="K2056" s="244" t="s">
        <v>5</v>
      </c>
      <c r="L2056" s="245"/>
      <c r="M2056" s="123"/>
      <c r="N2056" s="242" t="s">
        <v>6</v>
      </c>
      <c r="O2056" s="243"/>
      <c r="P2056" s="244" t="s">
        <v>7</v>
      </c>
      <c r="Q2056" s="245"/>
      <c r="R2056" s="123"/>
      <c r="S2056" s="242" t="s">
        <v>34</v>
      </c>
      <c r="T2056" s="243"/>
      <c r="U2056" s="244" t="s">
        <v>35</v>
      </c>
      <c r="V2056" s="245"/>
      <c r="W2056" s="123"/>
      <c r="X2056" s="242" t="s">
        <v>47</v>
      </c>
      <c r="Y2056" s="243"/>
      <c r="Z2056" s="244" t="s">
        <v>48</v>
      </c>
      <c r="AA2056" s="245"/>
      <c r="AB2056" s="127"/>
      <c r="AC2056" s="242" t="s">
        <v>63</v>
      </c>
      <c r="AD2056" s="243"/>
      <c r="AE2056" s="244" t="s">
        <v>8</v>
      </c>
      <c r="AF2056" s="245"/>
      <c r="AG2056" s="123"/>
      <c r="AH2056" s="242" t="s">
        <v>78</v>
      </c>
      <c r="AI2056" s="243"/>
      <c r="AJ2056" s="244" t="s">
        <v>79</v>
      </c>
      <c r="AK2056" s="245"/>
      <c r="AL2056" s="127"/>
      <c r="AM2056" s="242" t="s">
        <v>67</v>
      </c>
      <c r="AN2056" s="243"/>
      <c r="AO2056" s="244" t="s">
        <v>66</v>
      </c>
      <c r="AP2056" s="245"/>
      <c r="AQ2056" s="123"/>
      <c r="AR2056" s="242" t="s">
        <v>83</v>
      </c>
      <c r="AS2056" s="243"/>
      <c r="AT2056" s="244" t="s">
        <v>82</v>
      </c>
      <c r="AU2056" s="245"/>
      <c r="AV2056" s="127"/>
      <c r="AW2056" s="242" t="s">
        <v>71</v>
      </c>
      <c r="AX2056" s="243"/>
      <c r="AY2056" s="244" t="s">
        <v>70</v>
      </c>
      <c r="AZ2056" s="245"/>
      <c r="BA2056" s="123"/>
      <c r="BB2056" s="124" t="s">
        <v>87</v>
      </c>
      <c r="BC2056" s="125"/>
      <c r="BD2056" s="122" t="s">
        <v>86</v>
      </c>
      <c r="BE2056" s="126"/>
      <c r="BF2056" s="127"/>
      <c r="BG2056" s="242" t="s">
        <v>74</v>
      </c>
      <c r="BH2056" s="243"/>
      <c r="BI2056" s="244" t="s">
        <v>75</v>
      </c>
      <c r="BJ2056" s="245"/>
      <c r="BK2056" s="123"/>
      <c r="BL2056" s="242" t="s">
        <v>91</v>
      </c>
      <c r="BM2056" s="243"/>
      <c r="BN2056" s="244" t="s">
        <v>90</v>
      </c>
      <c r="BO2056" s="245"/>
      <c r="BP2056" s="123"/>
      <c r="BQ2056" s="35" t="s">
        <v>166</v>
      </c>
      <c r="BS2056" s="66" t="s">
        <v>121</v>
      </c>
      <c r="BT2056" s="65"/>
      <c r="BU2056" s="28"/>
      <c r="BV2056" s="28"/>
      <c r="BW2056" s="28"/>
      <c r="BX2056" s="28"/>
    </row>
    <row r="2057" spans="2:76" ht="18.649999999999999" customHeight="1" thickTop="1" thickBot="1">
      <c r="D2057" s="15">
        <v>0</v>
      </c>
      <c r="E2057" s="145">
        <f t="shared" ref="E2057" si="20621">(1/$E$8)*SIN($B2054*$F$8)</f>
        <v>0.31249903168963911</v>
      </c>
      <c r="F2057" s="15">
        <f t="shared" ref="F2057" si="20622">COS($F$8*$B2054)</f>
        <v>-0.34799309869211653</v>
      </c>
      <c r="G2057" s="37">
        <v>0</v>
      </c>
      <c r="I2057" s="21">
        <v>0</v>
      </c>
      <c r="J2057" s="24">
        <f t="shared" ref="J2057" si="20623">(TAN($K$8*$B2054))/$J$8</f>
        <v>10.15953545368578</v>
      </c>
      <c r="K2057" s="22">
        <v>1</v>
      </c>
      <c r="L2057" s="23">
        <v>0</v>
      </c>
      <c r="N2057" s="21">
        <f t="shared" ref="N2057" si="20624">D2057*I2054+F2057*I2057-E2057*J2054-G2057*J2057</f>
        <v>0</v>
      </c>
      <c r="O2057" s="24">
        <f t="shared" ref="O2057" si="20625">(D2057*J2054+E2057*I2054+F2057*J2057+G2057*I2057)</f>
        <v>-3.2229491921108937</v>
      </c>
      <c r="P2057" s="22">
        <f t="shared" ref="P2057" si="20626">D2057*K2054+F2057*K2057-E2057*L2054-G2057*L2057</f>
        <v>-0.34799309869211653</v>
      </c>
      <c r="Q2057" s="23">
        <f t="shared" ref="Q2057" si="20627">(D2057*L2054+E2057*K2054+F2057*L2057+G2057*K2057)</f>
        <v>0</v>
      </c>
      <c r="S2057" s="15">
        <v>0</v>
      </c>
      <c r="T2057" s="145">
        <f t="shared" ref="T2057" si="20628">(1/$T$8)*SIN($B2054*$U$8)</f>
        <v>-7.2726977837499179E-2</v>
      </c>
      <c r="U2057" s="15">
        <f t="shared" ref="U2057" si="20629">COS($U$8*$B2054)</f>
        <v>-0.97590833598838322</v>
      </c>
      <c r="V2057" s="37">
        <v>0</v>
      </c>
      <c r="X2057" s="21">
        <f t="shared" ref="X2057" si="20630">N2057*S2054+P2057*S2057-O2057*T2054-Q2057*T2057</f>
        <v>0</v>
      </c>
      <c r="Y2057" s="24">
        <f t="shared" ref="Y2057" si="20631">(N2057*T2054+O2057*S2054+P2057*T2057+Q2057*S2057)</f>
        <v>3.1706114694242302</v>
      </c>
      <c r="Z2057" s="22">
        <f t="shared" ref="Z2057" si="20632">N2057*U2054+P2057*U2057-O2057*V2054-Q2057*V2057</f>
        <v>-1.7699488243142487</v>
      </c>
      <c r="AA2057" s="23">
        <f t="shared" ref="AA2057" si="20633">(N2057*V2054+O2057*U2054+P2057*V2057+Q2057*U2057)</f>
        <v>0</v>
      </c>
      <c r="AB2057" s="8"/>
      <c r="AC2057" s="21">
        <v>0</v>
      </c>
      <c r="AD2057" s="24">
        <f t="shared" ref="AD2057" si="20634">(TAN($AE$8*$B2054))/$AD$8</f>
        <v>-7.0422304041429538</v>
      </c>
      <c r="AE2057" s="22">
        <v>1</v>
      </c>
      <c r="AF2057" s="23">
        <v>0</v>
      </c>
      <c r="AH2057" s="21">
        <f t="shared" ref="AH2057" si="20635">X2057*AC2054+Z2057*AC2057-Y2057*AD2054-AA2057*AD2057</f>
        <v>0</v>
      </c>
      <c r="AI2057" s="24">
        <f t="shared" ref="AI2057" si="20636">(X2057*AD2054+Y2057*AC2054+Z2057*AD2057+AA2057*AC2057)</f>
        <v>15.634998893787108</v>
      </c>
      <c r="AJ2057" s="22">
        <f t="shared" ref="AJ2057" si="20637">X2057*AE2054+Z2057*AE2057-Y2057*AF2054-AA2057*AF2057</f>
        <v>-1.7699488243142487</v>
      </c>
      <c r="AK2057" s="23">
        <f t="shared" ref="AK2057" si="20638">(X2057*AF2054+Y2057*AE2054+Z2057*AF2057+AA2057*AE2057)</f>
        <v>0</v>
      </c>
      <c r="AL2057" s="8"/>
      <c r="AM2057" s="15">
        <v>0</v>
      </c>
      <c r="AN2057" s="85">
        <f t="shared" ref="AN2057" si="20639">(1/$AN$8)*SIN($B2054*$AO$8)</f>
        <v>-7.2726977837499179E-2</v>
      </c>
      <c r="AO2057" s="25">
        <f t="shared" ref="AO2057" si="20640">COS($AO$8*$B2054)</f>
        <v>-0.97590833598838322</v>
      </c>
      <c r="AP2057" s="37">
        <v>0</v>
      </c>
      <c r="AR2057" s="21">
        <f t="shared" ref="AR2057" si="20641">AH2057*AM2054+AJ2057*AM2057-AI2057*AN2054-AK2057*AN2057</f>
        <v>0</v>
      </c>
      <c r="AS2057" s="24">
        <f t="shared" ref="AS2057" si="20642">(AH2057*AN2054+AI2057*AM2054+AJ2057*AN2057+AK2057*AM2057)</f>
        <v>-15.129602724696579</v>
      </c>
      <c r="AT2057" s="22">
        <f t="shared" ref="AT2057" si="20643">AH2057*AO2054+AJ2057*AO2057-AI2057*AP2054-AK2057*AP2057</f>
        <v>11.961083774261125</v>
      </c>
      <c r="AU2057" s="23">
        <f t="shared" ref="AU2057" si="20644">(AH2057*AP2054+AI2057*AO2054+AJ2057*AP2057+AK2057*AO2057)</f>
        <v>0</v>
      </c>
      <c r="AV2057" s="8"/>
      <c r="AW2057" s="21">
        <v>0</v>
      </c>
      <c r="AX2057" s="24">
        <f t="shared" ref="AX2057" si="20645">(TAN($AY$8*$B2054))/$AX$8</f>
        <v>10.15953545368578</v>
      </c>
      <c r="AY2057" s="22">
        <v>1</v>
      </c>
      <c r="AZ2057" s="23">
        <v>0</v>
      </c>
      <c r="BB2057" s="21">
        <f t="shared" ref="BB2057" si="20646">AR2057*AW2054+AT2057*AW2057-AS2057*AX2054-AU2057*AX2057</f>
        <v>0</v>
      </c>
      <c r="BC2057" s="24">
        <f t="shared" ref="BC2057" si="20647">(AR2057*AX2054+AS2057*AW2054+AT2057*AX2057+AU2057*AW2057)</f>
        <v>106.38945194441504</v>
      </c>
      <c r="BD2057" s="22">
        <f t="shared" ref="BD2057" si="20648">AR2057*AY2054+AT2057*AY2057-AS2057*AZ2054-AU2057*AZ2057</f>
        <v>11.961083774261125</v>
      </c>
      <c r="BE2057" s="23">
        <f t="shared" ref="BE2057" si="20649">(AR2057*AZ2054+AS2057*AY2054+AT2057*AZ2057+AU2057*AY2057)</f>
        <v>0</v>
      </c>
      <c r="BF2057" s="8"/>
      <c r="BG2057" s="15">
        <v>0</v>
      </c>
      <c r="BH2057" s="85">
        <f t="shared" ref="BH2057" si="20650">(1/$BH$8)*SIN($B2054*$BI$8)</f>
        <v>0.31249180946227012</v>
      </c>
      <c r="BI2057" s="25">
        <f t="shared" ref="BI2057" si="20651">COS($BI$8*$B2054)</f>
        <v>-0.34805146339437565</v>
      </c>
      <c r="BJ2057" s="37">
        <v>0</v>
      </c>
      <c r="BL2057" s="21">
        <f t="shared" ref="BL2057" si="20652">BB2057*BG2054+BD2057*BG2057-BC2057*BH2054-BE2057*BH2057</f>
        <v>0</v>
      </c>
      <c r="BM2057" s="24">
        <f t="shared" ref="BM2057" si="20653">(BB2057*BH2054+BC2057*BG2054+BD2057*BH2057+BE2057*BG2057)</f>
        <v>-33.2912637272306</v>
      </c>
      <c r="BN2057" s="22">
        <f t="shared" ref="BN2057" si="20654">BB2057*BI2054+BD2057*BI2057-BC2057*BJ2054-BE2057*BJ2057</f>
        <v>-303.37556382369974</v>
      </c>
      <c r="BO2057" s="23">
        <f t="shared" ref="BO2057" si="20655">(BB2057*BJ2054+BC2057*BI2054+BD2057*BJ2057+BE2057*BI2057)</f>
        <v>0</v>
      </c>
      <c r="BQ2057" s="38">
        <f t="shared" ref="BQ2057" si="20656">(180/PI())*ATAN(-1*(($BL$8*BM2054+BO2054+$BL$8*BM2057+BO2057)/($BL$8*BL2054+BN2054+$BL$8*BL2057+BN2057)))</f>
        <v>77.476447182252926</v>
      </c>
      <c r="BS2057" s="67">
        <f t="shared" ref="BS2057" si="20657">20*LOG(((($BL$8*BL2054+BN2054-$BL$8*BL2057-BN2057)^2+($BL$8*BM2054+BO2054-$BL$8*BM2057-BO2057)^2)/(($BL$8*BL2054+BN2054+$BL$8*BL2057+BN2057)^2+($BL$8*BM2054+BO2054+$BL$8*BM2057+BO2057)^2))^0.5)</f>
        <v>-2.2182714645297266E-6</v>
      </c>
      <c r="BT2057" s="65"/>
      <c r="BU2057" s="28"/>
      <c r="BV2057" s="28"/>
      <c r="BW2057" s="28"/>
      <c r="BX2057" s="28"/>
    </row>
    <row r="2058" spans="2:76" ht="18.649999999999999" customHeight="1">
      <c r="BS2058" s="32"/>
    </row>
    <row r="2059" spans="2:76" ht="18.649999999999999" customHeight="1" thickBot="1">
      <c r="D2059" s="8"/>
      <c r="E2059" s="8" t="s">
        <v>93</v>
      </c>
      <c r="F2059" s="8"/>
      <c r="G2059" s="8"/>
      <c r="H2059" s="8"/>
      <c r="I2059" s="8"/>
      <c r="J2059" s="8" t="s">
        <v>94</v>
      </c>
      <c r="K2059" s="8"/>
      <c r="L2059" s="8"/>
      <c r="M2059" s="8"/>
      <c r="N2059" s="8"/>
      <c r="O2059" s="8" t="s">
        <v>95</v>
      </c>
      <c r="P2059" s="8"/>
      <c r="Q2059" s="8"/>
      <c r="R2059" s="8"/>
      <c r="S2059" s="8"/>
      <c r="T2059" s="8" t="s">
        <v>96</v>
      </c>
      <c r="U2059" s="8"/>
      <c r="V2059" s="8"/>
      <c r="W2059" s="8"/>
      <c r="X2059" s="8"/>
      <c r="Y2059" s="8" t="s">
        <v>97</v>
      </c>
      <c r="Z2059" s="8"/>
      <c r="AA2059" s="8"/>
      <c r="AB2059" s="8"/>
      <c r="AC2059" s="8"/>
      <c r="AD2059" s="8" t="s">
        <v>98</v>
      </c>
      <c r="AE2059" s="8"/>
      <c r="AF2059" s="8"/>
      <c r="AG2059" s="8"/>
      <c r="AH2059" s="8"/>
      <c r="AI2059" s="8" t="s">
        <v>99</v>
      </c>
      <c r="AJ2059" s="8"/>
      <c r="AK2059" s="8"/>
      <c r="AL2059" s="8"/>
      <c r="AM2059" s="8"/>
      <c r="AN2059" s="8" t="s">
        <v>96</v>
      </c>
      <c r="AO2059" s="8"/>
      <c r="AP2059" s="8"/>
      <c r="AQ2059" s="8"/>
      <c r="AR2059" s="8"/>
      <c r="AS2059" s="8" t="s">
        <v>100</v>
      </c>
      <c r="AT2059" s="8"/>
      <c r="AU2059" s="8"/>
      <c r="AV2059" s="8"/>
      <c r="AW2059" s="8"/>
      <c r="AX2059" s="8" t="s">
        <v>94</v>
      </c>
      <c r="AY2059" s="8"/>
      <c r="AZ2059" s="8"/>
      <c r="BA2059" s="8"/>
      <c r="BB2059" s="8"/>
      <c r="BC2059" s="8" t="s">
        <v>101</v>
      </c>
      <c r="BD2059" s="8"/>
      <c r="BE2059" s="8"/>
      <c r="BF2059" s="8"/>
      <c r="BG2059" s="8"/>
      <c r="BH2059" s="8" t="s">
        <v>96</v>
      </c>
      <c r="BI2059" s="8"/>
      <c r="BJ2059" s="8"/>
      <c r="BK2059" s="8"/>
      <c r="BL2059" s="8"/>
      <c r="BM2059" s="8" t="s">
        <v>102</v>
      </c>
      <c r="BN2059" s="8"/>
      <c r="BO2059" s="8"/>
      <c r="BP2059" s="8"/>
    </row>
    <row r="2060" spans="2:76" ht="18.649999999999999" customHeight="1" thickBot="1">
      <c r="B2060" s="16"/>
      <c r="D2060" s="250" t="s">
        <v>22</v>
      </c>
      <c r="E2060" s="251"/>
      <c r="F2060" s="252" t="s">
        <v>23</v>
      </c>
      <c r="G2060" s="253"/>
      <c r="H2060" s="123"/>
      <c r="I2060" s="242" t="s">
        <v>1</v>
      </c>
      <c r="J2060" s="243"/>
      <c r="K2060" s="244" t="s">
        <v>2</v>
      </c>
      <c r="L2060" s="245"/>
      <c r="M2060" s="123"/>
      <c r="N2060" s="242" t="s">
        <v>43</v>
      </c>
      <c r="O2060" s="243"/>
      <c r="P2060" s="244" t="s">
        <v>44</v>
      </c>
      <c r="Q2060" s="245"/>
      <c r="R2060" s="123"/>
      <c r="S2060" s="242" t="s">
        <v>32</v>
      </c>
      <c r="T2060" s="243"/>
      <c r="U2060" s="244" t="s">
        <v>33</v>
      </c>
      <c r="V2060" s="245"/>
      <c r="W2060" s="123"/>
      <c r="X2060" s="242" t="s">
        <v>45</v>
      </c>
      <c r="Y2060" s="243"/>
      <c r="Z2060" s="244" t="s">
        <v>46</v>
      </c>
      <c r="AA2060" s="245"/>
      <c r="AB2060" s="127"/>
      <c r="AC2060" s="242" t="s">
        <v>62</v>
      </c>
      <c r="AD2060" s="243"/>
      <c r="AE2060" s="244" t="s">
        <v>3</v>
      </c>
      <c r="AF2060" s="245"/>
      <c r="AG2060" s="123"/>
      <c r="AH2060" s="242" t="s">
        <v>76</v>
      </c>
      <c r="AI2060" s="243"/>
      <c r="AJ2060" s="244" t="s">
        <v>77</v>
      </c>
      <c r="AK2060" s="245"/>
      <c r="AL2060" s="127"/>
      <c r="AM2060" s="242" t="s">
        <v>64</v>
      </c>
      <c r="AN2060" s="243"/>
      <c r="AO2060" s="244" t="s">
        <v>65</v>
      </c>
      <c r="AP2060" s="245"/>
      <c r="AQ2060" s="123"/>
      <c r="AR2060" s="242" t="s">
        <v>80</v>
      </c>
      <c r="AS2060" s="243"/>
      <c r="AT2060" s="244" t="s">
        <v>81</v>
      </c>
      <c r="AU2060" s="245"/>
      <c r="AV2060" s="127"/>
      <c r="AW2060" s="242" t="s">
        <v>68</v>
      </c>
      <c r="AX2060" s="243"/>
      <c r="AY2060" s="244" t="s">
        <v>69</v>
      </c>
      <c r="AZ2060" s="245"/>
      <c r="BA2060" s="123"/>
      <c r="BB2060" s="246" t="s">
        <v>84</v>
      </c>
      <c r="BC2060" s="247"/>
      <c r="BD2060" s="248" t="s">
        <v>85</v>
      </c>
      <c r="BE2060" s="249"/>
      <c r="BF2060" s="127"/>
      <c r="BG2060" s="242" t="s">
        <v>72</v>
      </c>
      <c r="BH2060" s="243"/>
      <c r="BI2060" s="244" t="s">
        <v>73</v>
      </c>
      <c r="BJ2060" s="245"/>
      <c r="BK2060" s="123"/>
      <c r="BL2060" s="242" t="s">
        <v>88</v>
      </c>
      <c r="BM2060" s="243"/>
      <c r="BN2060" s="244" t="s">
        <v>89</v>
      </c>
      <c r="BO2060" s="245"/>
      <c r="BP2060" s="123"/>
      <c r="BQ2060" s="19" t="s">
        <v>165</v>
      </c>
      <c r="BS2060" s="63" t="s">
        <v>120</v>
      </c>
      <c r="BT2060" s="4"/>
      <c r="BU2060" s="28"/>
      <c r="BV2060" s="28"/>
      <c r="BW2060" s="28"/>
      <c r="BX2060" s="28"/>
    </row>
    <row r="2061" spans="2:76" ht="18.649999999999999" customHeight="1" thickTop="1" thickBot="1">
      <c r="B2061" s="39">
        <v>5.82</v>
      </c>
      <c r="D2061" s="25">
        <f t="shared" ref="D2061" si="20658">COS($F$8*$B2061)</f>
        <v>-0.35421238051887188</v>
      </c>
      <c r="E2061" s="26">
        <v>0</v>
      </c>
      <c r="F2061" s="10">
        <v>0</v>
      </c>
      <c r="G2061" s="85">
        <f t="shared" ref="G2061" si="20659">$E$8*SIN($B2061*$F$8)</f>
        <v>2.8054950196684336</v>
      </c>
      <c r="I2061" s="21">
        <v>1</v>
      </c>
      <c r="J2061" s="24">
        <v>0</v>
      </c>
      <c r="K2061" s="22">
        <v>0</v>
      </c>
      <c r="L2061" s="23">
        <v>0</v>
      </c>
      <c r="N2061" s="21">
        <f t="shared" ref="N2061" si="20660">D2061*I2061+F2061*I2064-E2061*J2061-G2061*J2064</f>
        <v>-32.528094306392063</v>
      </c>
      <c r="O2061" s="24">
        <f t="shared" ref="O2061" si="20661">(D2061*J2061+E2061*I2061+F2061*J2064+G2061*I2064)</f>
        <v>0</v>
      </c>
      <c r="P2061" s="22">
        <f t="shared" ref="P2061" si="20662">D2061*K2061+F2061*K2064-E2061*L2061-G2061*L2064</f>
        <v>0</v>
      </c>
      <c r="Q2061" s="23">
        <f t="shared" ref="Q2061" si="20663">(D2061*L2061+E2061*K2061+F2061*L2064+G2061*K2064)</f>
        <v>2.8054950196684336</v>
      </c>
      <c r="S2061" s="25">
        <f t="shared" ref="S2061" si="20664">COS($U$8*$B2061)</f>
        <v>-0.97331378000077051</v>
      </c>
      <c r="T2061" s="26">
        <v>0</v>
      </c>
      <c r="U2061" s="10">
        <v>0</v>
      </c>
      <c r="V2061" s="85">
        <f t="shared" ref="V2061" si="20665">$T$8*SIN($B2061*$U$8)</f>
        <v>-0.68843487051826879</v>
      </c>
      <c r="X2061" s="21">
        <f t="shared" ref="X2061" si="20666">N2061*S2061+P2061*S2064-O2061*T2061-Q2061*T2064</f>
        <v>31.874642492309899</v>
      </c>
      <c r="Y2061" s="24">
        <f t="shared" ref="Y2061" si="20667">(N2061*T2061+O2061*S2061+P2061*T2064+Q2061*S2064)</f>
        <v>0</v>
      </c>
      <c r="Z2061" s="22">
        <f t="shared" ref="Z2061" si="20668">N2061*U2061+P2061*U2064-O2061*V2061-Q2061*V2064</f>
        <v>0</v>
      </c>
      <c r="AA2061" s="23">
        <f t="shared" ref="AA2061" si="20669">(N2061*V2061+O2061*U2061+P2061*V2064+Q2061*U2064)</f>
        <v>19.662847429660236</v>
      </c>
      <c r="AB2061" s="8"/>
      <c r="AC2061" s="21">
        <v>1</v>
      </c>
      <c r="AD2061" s="24">
        <v>0</v>
      </c>
      <c r="AE2061" s="22">
        <v>0</v>
      </c>
      <c r="AF2061" s="23">
        <v>0</v>
      </c>
      <c r="AH2061" s="21">
        <f t="shared" ref="AH2061" si="20670">X2061*AC2061+Z2061*AC2064-Y2061*AD2061-AA2061*AD2064</f>
        <v>159.23291887323637</v>
      </c>
      <c r="AI2061" s="24">
        <f t="shared" ref="AI2061" si="20671">(X2061*AD2061+Y2061*AC2061+Z2061*AD2064+AA2061*AC2064)</f>
        <v>0</v>
      </c>
      <c r="AJ2061" s="22">
        <f t="shared" ref="AJ2061" si="20672">X2061*AE2061+Z2061*AE2064-Y2061*AF2061-AA2061*AF2064</f>
        <v>0</v>
      </c>
      <c r="AK2061" s="23">
        <f t="shared" ref="AK2061" si="20673">(X2061*AF2061+Y2061*AE2061+Z2061*AF2064+AA2061*AE2064)</f>
        <v>19.662847429660236</v>
      </c>
      <c r="AL2061" s="8"/>
      <c r="AM2061" s="25">
        <f t="shared" ref="AM2061" si="20674">COS($AO$8*$B2061)</f>
        <v>-0.97331378000077051</v>
      </c>
      <c r="AN2061" s="26">
        <v>0</v>
      </c>
      <c r="AO2061" s="10">
        <v>0</v>
      </c>
      <c r="AP2061" s="85">
        <f t="shared" ref="AP2061" si="20675">$AN$8*SIN($B2061*$AO$8)</f>
        <v>-0.68843487051826879</v>
      </c>
      <c r="AR2061" s="21">
        <f t="shared" ref="AR2061" si="20676">AH2061*AM2061+AJ2061*AM2064-AI2061*AN2061-AK2061*AN2064</f>
        <v>-153.47952863303698</v>
      </c>
      <c r="AS2061" s="24">
        <f t="shared" ref="AS2061" si="20677">(AH2061*AN2061+AI2061*AM2061+AJ2061*AN2064+AK2061*AM2064)</f>
        <v>0</v>
      </c>
      <c r="AT2061" s="22">
        <f t="shared" ref="AT2061" si="20678">AH2061*AO2061+AJ2061*AO2064-AI2061*AP2061-AK2061*AP2064</f>
        <v>0</v>
      </c>
      <c r="AU2061" s="23">
        <f t="shared" ref="AU2061" si="20679">(AH2061*AP2061+AI2061*AO2061+AJ2061*AP2064+AK2061*AO2064)</f>
        <v>-128.75961424408354</v>
      </c>
      <c r="AV2061" s="8"/>
      <c r="AW2061" s="21">
        <v>1</v>
      </c>
      <c r="AX2061" s="24">
        <v>0</v>
      </c>
      <c r="AY2061" s="22">
        <v>0</v>
      </c>
      <c r="AZ2061" s="23">
        <v>0</v>
      </c>
      <c r="BB2061" s="21">
        <f t="shared" ref="BB2061" si="20680">AR2061*AW2061+AT2061*AW2064-AS2061*AX2061-AU2061*AX2064</f>
        <v>1323.1570707788296</v>
      </c>
      <c r="BC2061" s="24">
        <f t="shared" ref="BC2061" si="20681">(AR2061*AX2061+AS2061*AW2061+AT2061*AX2064+AU2061*AW2064)</f>
        <v>0</v>
      </c>
      <c r="BD2061" s="22">
        <f t="shared" ref="BD2061" si="20682">AR2061*AY2061+AT2061*AY2064-AS2061*AZ2061-AU2061*AZ2064</f>
        <v>0</v>
      </c>
      <c r="BE2061" s="23">
        <f t="shared" ref="BE2061" si="20683">(AR2061*AZ2061+AS2061*AY2061+AT2061*AZ2064+AU2061*AY2064)</f>
        <v>-128.75961424408354</v>
      </c>
      <c r="BF2061" s="8"/>
      <c r="BG2061" s="25">
        <f t="shared" ref="BG2061" si="20684">COS($BI$8*$B2061)</f>
        <v>-0.35427080077571815</v>
      </c>
      <c r="BH2061" s="26">
        <v>0</v>
      </c>
      <c r="BI2061" s="10">
        <v>0</v>
      </c>
      <c r="BJ2061" s="85">
        <f t="shared" ref="BJ2061" si="20685">$BH$8*SIN($B2061*$BI$8)</f>
        <v>2.8054286298994642</v>
      </c>
      <c r="BL2061" s="21">
        <f t="shared" ref="BL2061" si="20686">BB2061*BG2061+BD2061*BG2064-BC2061*BH2061-BE2061*BH2064</f>
        <v>-428.61970299740705</v>
      </c>
      <c r="BM2061" s="24">
        <f t="shared" ref="BM2061" si="20687">(BB2061*BH2061+BC2061*BG2061+BD2061*BH2064+BE2061*BG2064)</f>
        <v>0</v>
      </c>
      <c r="BN2061" s="22">
        <f t="shared" ref="BN2061" si="20688">BB2061*BI2061+BD2061*BI2064-BC2061*BJ2061-BE2061*BJ2064</f>
        <v>0</v>
      </c>
      <c r="BO2061" s="23">
        <f t="shared" ref="BO2061" si="20689">(BB2061*BJ2061+BC2061*BI2061+BD2061*BJ2064+BE2061*BI2064)</f>
        <v>3757.6384998626645</v>
      </c>
      <c r="BQ2061" s="27">
        <f t="shared" ref="BQ2061" si="20690">20*LOG((2*$BL$8)/(($BL$8*BL2061+BN2061+$BL$8*BL2064+BN2064)^2+($BL$8*BM2061+BO2061+$BL$8*BM2064+BO2064)^2)^0.5)</f>
        <v>-65.589962015126389</v>
      </c>
      <c r="BS2061" s="64">
        <f t="shared" ref="BS2061" si="20691">((BL2061^2+BM2061^2)/(BL2064^2+BM2064^2))^0.5</f>
        <v>8.7686716059073024</v>
      </c>
      <c r="BT2061" s="4"/>
      <c r="BU2061" s="28"/>
      <c r="BV2061" s="28"/>
      <c r="BW2061" s="28"/>
      <c r="BX2061" s="28"/>
    </row>
    <row r="2062" spans="2:76" ht="18.649999999999999" customHeight="1" thickBot="1">
      <c r="D2062" s="25"/>
      <c r="E2062" s="10"/>
      <c r="F2062" s="10"/>
      <c r="G2062" s="31"/>
      <c r="I2062" s="29"/>
      <c r="L2062" s="30"/>
      <c r="N2062" s="29"/>
      <c r="Q2062" s="30"/>
      <c r="S2062" s="29"/>
      <c r="V2062" s="30"/>
      <c r="X2062" s="29"/>
      <c r="AA2062" s="30"/>
      <c r="AC2062" s="29"/>
      <c r="AF2062" s="30"/>
      <c r="AH2062" s="29"/>
      <c r="AK2062" s="30"/>
      <c r="AM2062" s="29"/>
      <c r="AP2062" s="30"/>
      <c r="AR2062" s="29"/>
      <c r="AU2062" s="30"/>
      <c r="AW2062" s="29"/>
      <c r="AZ2062" s="30"/>
      <c r="BB2062" s="29"/>
      <c r="BE2062" s="30"/>
      <c r="BG2062" s="29"/>
      <c r="BJ2062" s="30"/>
      <c r="BL2062" s="29"/>
      <c r="BO2062" s="30"/>
      <c r="BS2062" s="65"/>
      <c r="BT2062" s="65"/>
      <c r="BU2062" s="28"/>
      <c r="BV2062" s="28"/>
      <c r="BW2062" s="28"/>
      <c r="BX2062" s="28"/>
    </row>
    <row r="2063" spans="2:76" ht="18.649999999999999" customHeight="1" thickBot="1">
      <c r="D2063" s="254" t="s">
        <v>24</v>
      </c>
      <c r="E2063" s="255"/>
      <c r="F2063" s="256" t="s">
        <v>25</v>
      </c>
      <c r="G2063" s="257"/>
      <c r="H2063" s="123"/>
      <c r="I2063" s="242" t="s">
        <v>4</v>
      </c>
      <c r="J2063" s="243"/>
      <c r="K2063" s="244" t="s">
        <v>5</v>
      </c>
      <c r="L2063" s="245"/>
      <c r="M2063" s="123"/>
      <c r="N2063" s="242" t="s">
        <v>6</v>
      </c>
      <c r="O2063" s="243"/>
      <c r="P2063" s="244" t="s">
        <v>7</v>
      </c>
      <c r="Q2063" s="245"/>
      <c r="R2063" s="123"/>
      <c r="S2063" s="242" t="s">
        <v>34</v>
      </c>
      <c r="T2063" s="243"/>
      <c r="U2063" s="244" t="s">
        <v>35</v>
      </c>
      <c r="V2063" s="245"/>
      <c r="W2063" s="123"/>
      <c r="X2063" s="242" t="s">
        <v>47</v>
      </c>
      <c r="Y2063" s="243"/>
      <c r="Z2063" s="244" t="s">
        <v>48</v>
      </c>
      <c r="AA2063" s="245"/>
      <c r="AB2063" s="127"/>
      <c r="AC2063" s="242" t="s">
        <v>63</v>
      </c>
      <c r="AD2063" s="243"/>
      <c r="AE2063" s="244" t="s">
        <v>8</v>
      </c>
      <c r="AF2063" s="245"/>
      <c r="AG2063" s="123"/>
      <c r="AH2063" s="242" t="s">
        <v>78</v>
      </c>
      <c r="AI2063" s="243"/>
      <c r="AJ2063" s="244" t="s">
        <v>79</v>
      </c>
      <c r="AK2063" s="245"/>
      <c r="AL2063" s="127"/>
      <c r="AM2063" s="242" t="s">
        <v>67</v>
      </c>
      <c r="AN2063" s="243"/>
      <c r="AO2063" s="244" t="s">
        <v>66</v>
      </c>
      <c r="AP2063" s="245"/>
      <c r="AQ2063" s="123"/>
      <c r="AR2063" s="242" t="s">
        <v>83</v>
      </c>
      <c r="AS2063" s="243"/>
      <c r="AT2063" s="244" t="s">
        <v>82</v>
      </c>
      <c r="AU2063" s="245"/>
      <c r="AV2063" s="127"/>
      <c r="AW2063" s="242" t="s">
        <v>71</v>
      </c>
      <c r="AX2063" s="243"/>
      <c r="AY2063" s="244" t="s">
        <v>70</v>
      </c>
      <c r="AZ2063" s="245"/>
      <c r="BA2063" s="123"/>
      <c r="BB2063" s="124" t="s">
        <v>87</v>
      </c>
      <c r="BC2063" s="125"/>
      <c r="BD2063" s="122" t="s">
        <v>86</v>
      </c>
      <c r="BE2063" s="126"/>
      <c r="BF2063" s="127"/>
      <c r="BG2063" s="242" t="s">
        <v>74</v>
      </c>
      <c r="BH2063" s="243"/>
      <c r="BI2063" s="244" t="s">
        <v>75</v>
      </c>
      <c r="BJ2063" s="245"/>
      <c r="BK2063" s="123"/>
      <c r="BL2063" s="242" t="s">
        <v>91</v>
      </c>
      <c r="BM2063" s="243"/>
      <c r="BN2063" s="244" t="s">
        <v>90</v>
      </c>
      <c r="BO2063" s="245"/>
      <c r="BP2063" s="123"/>
      <c r="BQ2063" s="35" t="s">
        <v>166</v>
      </c>
      <c r="BS2063" s="66" t="s">
        <v>121</v>
      </c>
      <c r="BT2063" s="65"/>
      <c r="BU2063" s="28"/>
      <c r="BV2063" s="28"/>
      <c r="BW2063" s="28"/>
      <c r="BX2063" s="28"/>
    </row>
    <row r="2064" spans="2:76" ht="18.649999999999999" customHeight="1" thickTop="1" thickBot="1">
      <c r="D2064" s="15">
        <v>0</v>
      </c>
      <c r="E2064" s="145">
        <f t="shared" ref="E2064" si="20692">(1/$E$8)*SIN($B2061*$F$8)</f>
        <v>0.31172166885204816</v>
      </c>
      <c r="F2064" s="15">
        <f t="shared" ref="F2064" si="20693">COS($F$8*$B2061)</f>
        <v>-0.35421238051887188</v>
      </c>
      <c r="G2064" s="37">
        <v>0</v>
      </c>
      <c r="I2064" s="21">
        <v>0</v>
      </c>
      <c r="J2064" s="24">
        <f t="shared" ref="J2064" si="20694">(TAN($K$8*$B2061))/$J$8</f>
        <v>11.468165760520812</v>
      </c>
      <c r="K2064" s="22">
        <v>1</v>
      </c>
      <c r="L2064" s="23">
        <v>0</v>
      </c>
      <c r="N2064" s="21">
        <f t="shared" ref="N2064" si="20695">D2064*I2061+F2064*I2064-E2064*J2061-G2064*J2064</f>
        <v>0</v>
      </c>
      <c r="O2064" s="24">
        <f t="shared" ref="O2064" si="20696">(D2064*J2061+E2064*I2061+F2064*J2064+G2064*I2064)</f>
        <v>-3.7504446253670474</v>
      </c>
      <c r="P2064" s="22">
        <f t="shared" ref="P2064" si="20697">D2064*K2061+F2064*K2064-E2064*L2061-G2064*L2064</f>
        <v>-0.35421238051887188</v>
      </c>
      <c r="Q2064" s="23">
        <f t="shared" ref="Q2064" si="20698">(D2064*L2061+E2064*K2061+F2064*L2064+G2064*K2064)</f>
        <v>0</v>
      </c>
      <c r="S2064" s="15">
        <v>0</v>
      </c>
      <c r="T2064" s="145">
        <f t="shared" ref="T2064" si="20699">(1/$T$8)*SIN($B2061*$U$8)</f>
        <v>-7.6492763390918747E-2</v>
      </c>
      <c r="U2064" s="15">
        <f t="shared" ref="U2064" si="20700">COS($U$8*$B2061)</f>
        <v>-0.97331378000077051</v>
      </c>
      <c r="V2064" s="37">
        <v>0</v>
      </c>
      <c r="X2064" s="21">
        <f t="shared" ref="X2064" si="20701">N2064*S2061+P2064*S2064-O2064*T2061-Q2064*T2064</f>
        <v>0</v>
      </c>
      <c r="Y2064" s="24">
        <f t="shared" ref="Y2064" si="20702">(N2064*T2061+O2064*S2061+P2064*T2064+Q2064*S2064)</f>
        <v>3.6774541188127388</v>
      </c>
      <c r="Z2064" s="22">
        <f t="shared" ref="Z2064" si="20703">N2064*U2061+P2064*U2064-O2064*V2061-Q2064*V2064</f>
        <v>-2.237177069044606</v>
      </c>
      <c r="AA2064" s="23">
        <f t="shared" ref="AA2064" si="20704">(N2064*V2061+O2064*U2061+P2064*V2064+Q2064*U2064)</f>
        <v>0</v>
      </c>
      <c r="AB2064" s="8"/>
      <c r="AC2064" s="21">
        <v>0</v>
      </c>
      <c r="AD2064" s="24">
        <f t="shared" ref="AD2064" si="20705">(TAN($AE$8*$B2061))/$AD$8</f>
        <v>-6.4771024052607</v>
      </c>
      <c r="AE2064" s="22">
        <v>1</v>
      </c>
      <c r="AF2064" s="23">
        <v>0</v>
      </c>
      <c r="AH2064" s="21">
        <f t="shared" ref="AH2064" si="20706">X2064*AC2061+Z2064*AC2064-Y2064*AD2061-AA2064*AD2064</f>
        <v>0</v>
      </c>
      <c r="AI2064" s="24">
        <f t="shared" ref="AI2064" si="20707">(X2064*AD2061+Y2064*AC2061+Z2064*AD2064+AA2064*AC2064)</f>
        <v>18.167879093715641</v>
      </c>
      <c r="AJ2064" s="22">
        <f t="shared" ref="AJ2064" si="20708">X2064*AE2061+Z2064*AE2064-Y2064*AF2061-AA2064*AF2064</f>
        <v>-2.237177069044606</v>
      </c>
      <c r="AK2064" s="23">
        <f t="shared" ref="AK2064" si="20709">(X2064*AF2061+Y2064*AE2061+Z2064*AF2064+AA2064*AE2064)</f>
        <v>0</v>
      </c>
      <c r="AL2064" s="8"/>
      <c r="AM2064" s="15">
        <v>0</v>
      </c>
      <c r="AN2064" s="85">
        <f t="shared" ref="AN2064" si="20710">(1/$AN$8)*SIN($B2061*$AO$8)</f>
        <v>-7.6492763390918747E-2</v>
      </c>
      <c r="AO2064" s="25">
        <f t="shared" ref="AO2064" si="20711">COS($AO$8*$B2061)</f>
        <v>-0.97331378000077051</v>
      </c>
      <c r="AP2064" s="37">
        <v>0</v>
      </c>
      <c r="AR2064" s="21">
        <f t="shared" ref="AR2064" si="20712">AH2064*AM2061+AJ2064*AM2064-AI2064*AN2061-AK2064*AN2064</f>
        <v>0</v>
      </c>
      <c r="AS2064" s="24">
        <f t="shared" ref="AS2064" si="20713">(AH2064*AN2061+AI2064*AM2061+AJ2064*AN2064+AK2064*AM2064)</f>
        <v>-17.511919219095326</v>
      </c>
      <c r="AT2064" s="22">
        <f t="shared" ref="AT2064" si="20714">AH2064*AO2061+AJ2064*AO2064-AI2064*AP2061-AK2064*AP2064</f>
        <v>14.68487676107654</v>
      </c>
      <c r="AU2064" s="23">
        <f t="shared" ref="AU2064" si="20715">(AH2064*AP2061+AI2064*AO2061+AJ2064*AP2064+AK2064*AO2064)</f>
        <v>0</v>
      </c>
      <c r="AV2064" s="8"/>
      <c r="AW2064" s="21">
        <v>0</v>
      </c>
      <c r="AX2064" s="24">
        <f t="shared" ref="AX2064" si="20716">(TAN($AY$8*$B2061))/$AX$8</f>
        <v>11.468165760520812</v>
      </c>
      <c r="AY2064" s="22">
        <v>1</v>
      </c>
      <c r="AZ2064" s="23">
        <v>0</v>
      </c>
      <c r="BB2064" s="21">
        <f t="shared" ref="BB2064" si="20717">AR2064*AW2061+AT2064*AW2064-AS2064*AX2061-AU2064*AX2064</f>
        <v>0</v>
      </c>
      <c r="BC2064" s="24">
        <f t="shared" ref="BC2064" si="20718">(AR2064*AX2061+AS2064*AW2061+AT2064*AX2064+AU2064*AW2064)</f>
        <v>150.89668164975041</v>
      </c>
      <c r="BD2064" s="22">
        <f t="shared" ref="BD2064" si="20719">AR2064*AY2061+AT2064*AY2064-AS2064*AZ2061-AU2064*AZ2064</f>
        <v>14.68487676107654</v>
      </c>
      <c r="BE2064" s="23">
        <f t="shared" ref="BE2064" si="20720">(AR2064*AZ2061+AS2064*AY2061+AT2064*AZ2064+AU2064*AY2064)</f>
        <v>0</v>
      </c>
      <c r="BF2064" s="8"/>
      <c r="BG2064" s="15">
        <v>0</v>
      </c>
      <c r="BH2064" s="85">
        <f t="shared" ref="BH2064" si="20721">(1/$BH$8)*SIN($B2061*$BI$8)</f>
        <v>0.31171429221105151</v>
      </c>
      <c r="BI2064" s="25">
        <f t="shared" ref="BI2064" si="20722">COS($BI$8*$B2061)</f>
        <v>-0.35427080077571815</v>
      </c>
      <c r="BJ2064" s="37">
        <v>0</v>
      </c>
      <c r="BL2064" s="21">
        <f t="shared" ref="BL2064" si="20723">BB2064*BG2061+BD2064*BG2064-BC2064*BH2061-BE2064*BH2064</f>
        <v>0</v>
      </c>
      <c r="BM2064" s="24">
        <f t="shared" ref="BM2064" si="20724">(BB2064*BH2061+BC2064*BG2061+BD2064*BH2064+BE2064*BG2064)</f>
        <v>-48.880802276670202</v>
      </c>
      <c r="BN2064" s="22">
        <f t="shared" ref="BN2064" si="20725">BB2064*BI2061+BD2064*BI2064-BC2064*BJ2061-BE2064*BJ2064</f>
        <v>-428.53229390647425</v>
      </c>
      <c r="BO2064" s="23">
        <f t="shared" ref="BO2064" si="20726">(BB2064*BJ2061+BC2064*BI2061+BD2064*BJ2064+BE2064*BI2064)</f>
        <v>0</v>
      </c>
      <c r="BQ2064" s="38">
        <f t="shared" ref="BQ2064" si="20727">(180/PI())*ATAN(-1*(($BL$8*BM2061+BO2061+$BL$8*BM2064+BO2064)/($BL$8*BL2061+BN2061+$BL$8*BL2064+BN2064)))</f>
        <v>76.986539100915721</v>
      </c>
      <c r="BS2064" s="67">
        <f t="shared" ref="BS2064" si="20728">20*LOG(((($BL$8*BL2061+BN2061-$BL$8*BL2064-BN2064)^2+($BL$8*BM2061+BO2061-$BL$8*BM2064-BO2064)^2)/(($BL$8*BL2061+BN2061+$BL$8*BL2064+BN2064)^2+($BL$8*BM2061+BO2061+$BL$8*BM2064+BO2064)^2))^0.5)</f>
        <v>-1.1989143811492763E-6</v>
      </c>
      <c r="BT2064" s="65"/>
      <c r="BU2064" s="28"/>
      <c r="BV2064" s="28"/>
      <c r="BW2064" s="28"/>
      <c r="BX2064" s="28"/>
    </row>
    <row r="2065" spans="2:76" ht="18.649999999999999" customHeight="1">
      <c r="BS2065" s="32"/>
    </row>
    <row r="2066" spans="2:76" ht="18.649999999999999" customHeight="1" thickBot="1">
      <c r="D2066" s="8"/>
      <c r="E2066" s="8" t="s">
        <v>93</v>
      </c>
      <c r="F2066" s="8"/>
      <c r="G2066" s="8"/>
      <c r="H2066" s="8"/>
      <c r="I2066" s="8"/>
      <c r="J2066" s="8" t="s">
        <v>94</v>
      </c>
      <c r="K2066" s="8"/>
      <c r="L2066" s="8"/>
      <c r="M2066" s="8"/>
      <c r="N2066" s="8"/>
      <c r="O2066" s="8" t="s">
        <v>95</v>
      </c>
      <c r="P2066" s="8"/>
      <c r="Q2066" s="8"/>
      <c r="R2066" s="8"/>
      <c r="S2066" s="8"/>
      <c r="T2066" s="8" t="s">
        <v>96</v>
      </c>
      <c r="U2066" s="8"/>
      <c r="V2066" s="8"/>
      <c r="W2066" s="8"/>
      <c r="X2066" s="8"/>
      <c r="Y2066" s="8" t="s">
        <v>97</v>
      </c>
      <c r="Z2066" s="8"/>
      <c r="AA2066" s="8"/>
      <c r="AB2066" s="8"/>
      <c r="AC2066" s="8"/>
      <c r="AD2066" s="8" t="s">
        <v>98</v>
      </c>
      <c r="AE2066" s="8"/>
      <c r="AF2066" s="8"/>
      <c r="AG2066" s="8"/>
      <c r="AH2066" s="8"/>
      <c r="AI2066" s="8" t="s">
        <v>99</v>
      </c>
      <c r="AJ2066" s="8"/>
      <c r="AK2066" s="8"/>
      <c r="AL2066" s="8"/>
      <c r="AM2066" s="8"/>
      <c r="AN2066" s="8" t="s">
        <v>96</v>
      </c>
      <c r="AO2066" s="8"/>
      <c r="AP2066" s="8"/>
      <c r="AQ2066" s="8"/>
      <c r="AR2066" s="8"/>
      <c r="AS2066" s="8" t="s">
        <v>100</v>
      </c>
      <c r="AT2066" s="8"/>
      <c r="AU2066" s="8"/>
      <c r="AV2066" s="8"/>
      <c r="AW2066" s="8"/>
      <c r="AX2066" s="8" t="s">
        <v>94</v>
      </c>
      <c r="AY2066" s="8"/>
      <c r="AZ2066" s="8"/>
      <c r="BA2066" s="8"/>
      <c r="BB2066" s="8"/>
      <c r="BC2066" s="8" t="s">
        <v>101</v>
      </c>
      <c r="BD2066" s="8"/>
      <c r="BE2066" s="8"/>
      <c r="BF2066" s="8"/>
      <c r="BG2066" s="8"/>
      <c r="BH2066" s="8" t="s">
        <v>96</v>
      </c>
      <c r="BI2066" s="8"/>
      <c r="BJ2066" s="8"/>
      <c r="BK2066" s="8"/>
      <c r="BL2066" s="8"/>
      <c r="BM2066" s="8" t="s">
        <v>102</v>
      </c>
      <c r="BN2066" s="8"/>
      <c r="BO2066" s="8"/>
      <c r="BP2066" s="8"/>
    </row>
    <row r="2067" spans="2:76" ht="18.649999999999999" customHeight="1" thickBot="1">
      <c r="B2067" s="16"/>
      <c r="D2067" s="250" t="s">
        <v>22</v>
      </c>
      <c r="E2067" s="251"/>
      <c r="F2067" s="252" t="s">
        <v>23</v>
      </c>
      <c r="G2067" s="253"/>
      <c r="H2067" s="123"/>
      <c r="I2067" s="242" t="s">
        <v>1</v>
      </c>
      <c r="J2067" s="243"/>
      <c r="K2067" s="244" t="s">
        <v>2</v>
      </c>
      <c r="L2067" s="245"/>
      <c r="M2067" s="123"/>
      <c r="N2067" s="242" t="s">
        <v>43</v>
      </c>
      <c r="O2067" s="243"/>
      <c r="P2067" s="244" t="s">
        <v>44</v>
      </c>
      <c r="Q2067" s="245"/>
      <c r="R2067" s="123"/>
      <c r="S2067" s="242" t="s">
        <v>32</v>
      </c>
      <c r="T2067" s="243"/>
      <c r="U2067" s="244" t="s">
        <v>33</v>
      </c>
      <c r="V2067" s="245"/>
      <c r="W2067" s="123"/>
      <c r="X2067" s="242" t="s">
        <v>45</v>
      </c>
      <c r="Y2067" s="243"/>
      <c r="Z2067" s="244" t="s">
        <v>46</v>
      </c>
      <c r="AA2067" s="245"/>
      <c r="AB2067" s="127"/>
      <c r="AC2067" s="242" t="s">
        <v>62</v>
      </c>
      <c r="AD2067" s="243"/>
      <c r="AE2067" s="244" t="s">
        <v>3</v>
      </c>
      <c r="AF2067" s="245"/>
      <c r="AG2067" s="123"/>
      <c r="AH2067" s="242" t="s">
        <v>76</v>
      </c>
      <c r="AI2067" s="243"/>
      <c r="AJ2067" s="244" t="s">
        <v>77</v>
      </c>
      <c r="AK2067" s="245"/>
      <c r="AL2067" s="127"/>
      <c r="AM2067" s="242" t="s">
        <v>64</v>
      </c>
      <c r="AN2067" s="243"/>
      <c r="AO2067" s="244" t="s">
        <v>65</v>
      </c>
      <c r="AP2067" s="245"/>
      <c r="AQ2067" s="123"/>
      <c r="AR2067" s="242" t="s">
        <v>80</v>
      </c>
      <c r="AS2067" s="243"/>
      <c r="AT2067" s="244" t="s">
        <v>81</v>
      </c>
      <c r="AU2067" s="245"/>
      <c r="AV2067" s="127"/>
      <c r="AW2067" s="242" t="s">
        <v>68</v>
      </c>
      <c r="AX2067" s="243"/>
      <c r="AY2067" s="244" t="s">
        <v>69</v>
      </c>
      <c r="AZ2067" s="245"/>
      <c r="BA2067" s="123"/>
      <c r="BB2067" s="246" t="s">
        <v>84</v>
      </c>
      <c r="BC2067" s="247"/>
      <c r="BD2067" s="248" t="s">
        <v>85</v>
      </c>
      <c r="BE2067" s="249"/>
      <c r="BF2067" s="127"/>
      <c r="BG2067" s="242" t="s">
        <v>72</v>
      </c>
      <c r="BH2067" s="243"/>
      <c r="BI2067" s="244" t="s">
        <v>73</v>
      </c>
      <c r="BJ2067" s="245"/>
      <c r="BK2067" s="123"/>
      <c r="BL2067" s="242" t="s">
        <v>88</v>
      </c>
      <c r="BM2067" s="243"/>
      <c r="BN2067" s="244" t="s">
        <v>89</v>
      </c>
      <c r="BO2067" s="245"/>
      <c r="BP2067" s="123"/>
      <c r="BQ2067" s="19" t="s">
        <v>165</v>
      </c>
      <c r="BS2067" s="63" t="s">
        <v>120</v>
      </c>
      <c r="BT2067" s="4"/>
      <c r="BU2067" s="28"/>
      <c r="BV2067" s="28"/>
      <c r="BW2067" s="28"/>
      <c r="BX2067" s="28"/>
    </row>
    <row r="2068" spans="2:76" ht="18.649999999999999" customHeight="1" thickTop="1" thickBot="1">
      <c r="B2068" s="39">
        <v>5.84</v>
      </c>
      <c r="D2068" s="25">
        <f t="shared" ref="D2068" si="20729">COS($F$8*$B2068)</f>
        <v>-0.36041603516724308</v>
      </c>
      <c r="E2068" s="26">
        <v>0</v>
      </c>
      <c r="F2068" s="10">
        <v>0</v>
      </c>
      <c r="G2068" s="85">
        <f t="shared" ref="G2068" si="20730">$E$8*SIN($B2068*$F$8)</f>
        <v>2.7983749810111083</v>
      </c>
      <c r="I2068" s="21">
        <v>1</v>
      </c>
      <c r="J2068" s="24">
        <v>0</v>
      </c>
      <c r="K2068" s="22">
        <v>0</v>
      </c>
      <c r="L2068" s="23">
        <v>0</v>
      </c>
      <c r="N2068" s="21">
        <f t="shared" ref="N2068" si="20731">D2068*I2068+F2068*I2071-E2068*J2068-G2068*J2071</f>
        <v>-37.176223876107024</v>
      </c>
      <c r="O2068" s="24">
        <f t="shared" ref="O2068" si="20732">(D2068*J2068+E2068*I2068+F2068*J2071+G2068*I2071)</f>
        <v>0</v>
      </c>
      <c r="P2068" s="22">
        <f t="shared" ref="P2068" si="20733">D2068*K2068+F2068*K2071-E2068*L2068-G2068*L2071</f>
        <v>0</v>
      </c>
      <c r="Q2068" s="23">
        <f t="shared" ref="Q2068" si="20734">(D2068*L2068+E2068*K2068+F2068*L2071+G2068*K2071)</f>
        <v>2.7983749810111083</v>
      </c>
      <c r="S2068" s="25">
        <f t="shared" ref="S2068" si="20735">COS($U$8*$B2068)</f>
        <v>-0.97058844763845475</v>
      </c>
      <c r="T2068" s="26">
        <v>0</v>
      </c>
      <c r="U2068" s="10">
        <v>0</v>
      </c>
      <c r="V2068" s="85">
        <f t="shared" ref="V2068" si="20736">$T$8*SIN($B2068*$U$8)</f>
        <v>-0.72223444102103818</v>
      </c>
      <c r="X2068" s="21">
        <f t="shared" ref="X2068" si="20737">N2068*S2068+P2068*S2071-O2068*T2068-Q2068*T2071</f>
        <v>36.307378175434579</v>
      </c>
      <c r="Y2068" s="24">
        <f t="shared" ref="Y2068" si="20738">(N2068*T2068+O2068*S2068+P2068*T2071+Q2068*S2071)</f>
        <v>0</v>
      </c>
      <c r="Z2068" s="22">
        <f t="shared" ref="Z2068" si="20739">N2068*U2068+P2068*U2071-O2068*V2068-Q2068*V2071</f>
        <v>0</v>
      </c>
      <c r="AA2068" s="23">
        <f t="shared" ref="AA2068" si="20740">(N2068*V2068+O2068*U2068+P2068*V2071+Q2068*U2071)</f>
        <v>24.133878841703268</v>
      </c>
      <c r="AB2068" s="8"/>
      <c r="AC2068" s="21">
        <v>1</v>
      </c>
      <c r="AD2068" s="24">
        <v>0</v>
      </c>
      <c r="AE2068" s="22">
        <v>0</v>
      </c>
      <c r="AF2068" s="23">
        <v>0</v>
      </c>
      <c r="AH2068" s="21">
        <f t="shared" ref="AH2068" si="20741">X2068*AC2068+Z2068*AC2071-Y2068*AD2068-AA2068*AD2071</f>
        <v>180.93202358737352</v>
      </c>
      <c r="AI2068" s="24">
        <f t="shared" ref="AI2068" si="20742">(X2068*AD2068+Y2068*AC2068+Z2068*AD2071+AA2068*AC2071)</f>
        <v>0</v>
      </c>
      <c r="AJ2068" s="22">
        <f t="shared" ref="AJ2068" si="20743">X2068*AE2068+Z2068*AE2071-Y2068*AF2068-AA2068*AF2071</f>
        <v>0</v>
      </c>
      <c r="AK2068" s="23">
        <f t="shared" ref="AK2068" si="20744">(X2068*AF2068+Y2068*AE2068+Z2068*AF2071+AA2068*AE2071)</f>
        <v>24.133878841703268</v>
      </c>
      <c r="AL2068" s="8"/>
      <c r="AM2068" s="25">
        <f t="shared" ref="AM2068" si="20745">COS($AO$8*$B2068)</f>
        <v>-0.97058844763845475</v>
      </c>
      <c r="AN2068" s="26">
        <v>0</v>
      </c>
      <c r="AO2068" s="10">
        <v>0</v>
      </c>
      <c r="AP2068" s="85">
        <f t="shared" ref="AP2068" si="20746">$AN$8*SIN($B2068*$AO$8)</f>
        <v>-0.72223444102103818</v>
      </c>
      <c r="AR2068" s="21">
        <f t="shared" ref="AR2068" si="20747">AH2068*AM2068+AJ2068*AM2071-AI2068*AN2068-AK2068*AN2071</f>
        <v>-173.67382984676348</v>
      </c>
      <c r="AS2068" s="24">
        <f t="shared" ref="AS2068" si="20748">(AH2068*AN2068+AI2068*AM2068+AJ2068*AN2071+AK2068*AM2071)</f>
        <v>0</v>
      </c>
      <c r="AT2068" s="22">
        <f t="shared" ref="AT2068" si="20749">AH2068*AO2068+AJ2068*AO2071-AI2068*AP2068-AK2068*AP2071</f>
        <v>0</v>
      </c>
      <c r="AU2068" s="23">
        <f t="shared" ref="AU2068" si="20750">(AH2068*AP2068+AI2068*AO2068+AJ2068*AP2071+AK2068*AO2071)</f>
        <v>-154.09940291889532</v>
      </c>
      <c r="AV2068" s="8"/>
      <c r="AW2068" s="21">
        <v>1</v>
      </c>
      <c r="AX2068" s="24">
        <v>0</v>
      </c>
      <c r="AY2068" s="22">
        <v>0</v>
      </c>
      <c r="AZ2068" s="23">
        <v>0</v>
      </c>
      <c r="BB2068" s="21">
        <f t="shared" ref="BB2068" si="20751">AR2068*AW2068+AT2068*AW2071-AS2068*AX2068-AU2068*AX2071</f>
        <v>1853.6792035253873</v>
      </c>
      <c r="BC2068" s="24">
        <f t="shared" ref="BC2068" si="20752">(AR2068*AX2068+AS2068*AW2068+AT2068*AX2071+AU2068*AW2071)</f>
        <v>0</v>
      </c>
      <c r="BD2068" s="22">
        <f t="shared" ref="BD2068" si="20753">AR2068*AY2068+AT2068*AY2071-AS2068*AZ2068-AU2068*AZ2071</f>
        <v>0</v>
      </c>
      <c r="BE2068" s="23">
        <f t="shared" ref="BE2068" si="20754">(AR2068*AZ2068+AS2068*AY2068+AT2068*AZ2071+AU2068*AY2071)</f>
        <v>-154.09940291889532</v>
      </c>
      <c r="BF2068" s="8"/>
      <c r="BG2068" s="25">
        <f t="shared" ref="BG2068" si="20755">COS($BI$8*$B2068)</f>
        <v>-0.36047450739094977</v>
      </c>
      <c r="BH2068" s="26">
        <v>0</v>
      </c>
      <c r="BI2068" s="10">
        <v>0</v>
      </c>
      <c r="BJ2068" s="85">
        <f t="shared" ref="BJ2068" si="20756">$BH$8*SIN($B2068*$BI$8)</f>
        <v>2.7983071964477504</v>
      </c>
      <c r="BL2068" s="21">
        <f t="shared" ref="BL2068" si="20757">BB2068*BG2068+BD2068*BG2071-BC2068*BH2068-BE2068*BH2071</f>
        <v>-620.29104573430141</v>
      </c>
      <c r="BM2068" s="24">
        <f t="shared" ref="BM2068" si="20758">(BB2068*BH2068+BC2068*BG2068+BD2068*BH2071+BE2068*BG2071)</f>
        <v>0</v>
      </c>
      <c r="BN2068" s="22">
        <f t="shared" ref="BN2068" si="20759">BB2068*BI2068+BD2068*BI2071-BC2068*BJ2068-BE2068*BJ2071</f>
        <v>0</v>
      </c>
      <c r="BO2068" s="23">
        <f t="shared" ref="BO2068" si="20760">(BB2068*BJ2068+BC2068*BI2068+BD2068*BJ2071+BE2068*BI2071)</f>
        <v>5242.7127614870533</v>
      </c>
      <c r="BQ2068" s="27">
        <f t="shared" ref="BQ2068" si="20761">20*LOG((2*$BL$8)/(($BL$8*BL2068+BN2068+$BL$8*BL2071+BN2071)^2+($BL$8*BM2068+BO2068+$BL$8*BM2071+BO2071)^2)^0.5)</f>
        <v>-68.49124336249065</v>
      </c>
      <c r="BS2068" s="64">
        <f t="shared" ref="BS2068" si="20762">((BL2068^2+BM2068^2)/(BL2071^2+BM2071^2))^0.5</f>
        <v>8.4537237262054568</v>
      </c>
      <c r="BT2068" s="4"/>
      <c r="BU2068" s="28"/>
      <c r="BV2068" s="28"/>
      <c r="BW2068" s="28"/>
      <c r="BX2068" s="28"/>
    </row>
    <row r="2069" spans="2:76" ht="18.649999999999999" customHeight="1" thickBot="1">
      <c r="D2069" s="25"/>
      <c r="E2069" s="10"/>
      <c r="F2069" s="10"/>
      <c r="G2069" s="31"/>
      <c r="I2069" s="29"/>
      <c r="L2069" s="30"/>
      <c r="N2069" s="29"/>
      <c r="Q2069" s="30"/>
      <c r="S2069" s="29"/>
      <c r="V2069" s="30"/>
      <c r="X2069" s="29"/>
      <c r="AA2069" s="30"/>
      <c r="AC2069" s="29"/>
      <c r="AF2069" s="30"/>
      <c r="AH2069" s="29"/>
      <c r="AK2069" s="30"/>
      <c r="AM2069" s="29"/>
      <c r="AP2069" s="30"/>
      <c r="AR2069" s="29"/>
      <c r="AU2069" s="30"/>
      <c r="AW2069" s="29"/>
      <c r="AZ2069" s="30"/>
      <c r="BB2069" s="29"/>
      <c r="BE2069" s="30"/>
      <c r="BG2069" s="29"/>
      <c r="BJ2069" s="30"/>
      <c r="BL2069" s="29"/>
      <c r="BO2069" s="30"/>
      <c r="BS2069" s="65"/>
      <c r="BT2069" s="65"/>
      <c r="BU2069" s="28"/>
      <c r="BV2069" s="28"/>
      <c r="BW2069" s="28"/>
      <c r="BX2069" s="28"/>
    </row>
    <row r="2070" spans="2:76" ht="18.649999999999999" customHeight="1" thickBot="1">
      <c r="D2070" s="254" t="s">
        <v>24</v>
      </c>
      <c r="E2070" s="255"/>
      <c r="F2070" s="256" t="s">
        <v>25</v>
      </c>
      <c r="G2070" s="257"/>
      <c r="H2070" s="123"/>
      <c r="I2070" s="242" t="s">
        <v>4</v>
      </c>
      <c r="J2070" s="243"/>
      <c r="K2070" s="244" t="s">
        <v>5</v>
      </c>
      <c r="L2070" s="245"/>
      <c r="M2070" s="123"/>
      <c r="N2070" s="242" t="s">
        <v>6</v>
      </c>
      <c r="O2070" s="243"/>
      <c r="P2070" s="244" t="s">
        <v>7</v>
      </c>
      <c r="Q2070" s="245"/>
      <c r="R2070" s="123"/>
      <c r="S2070" s="242" t="s">
        <v>34</v>
      </c>
      <c r="T2070" s="243"/>
      <c r="U2070" s="244" t="s">
        <v>35</v>
      </c>
      <c r="V2070" s="245"/>
      <c r="W2070" s="123"/>
      <c r="X2070" s="242" t="s">
        <v>47</v>
      </c>
      <c r="Y2070" s="243"/>
      <c r="Z2070" s="244" t="s">
        <v>48</v>
      </c>
      <c r="AA2070" s="245"/>
      <c r="AB2070" s="127"/>
      <c r="AC2070" s="242" t="s">
        <v>63</v>
      </c>
      <c r="AD2070" s="243"/>
      <c r="AE2070" s="244" t="s">
        <v>8</v>
      </c>
      <c r="AF2070" s="245"/>
      <c r="AG2070" s="123"/>
      <c r="AH2070" s="242" t="s">
        <v>78</v>
      </c>
      <c r="AI2070" s="243"/>
      <c r="AJ2070" s="244" t="s">
        <v>79</v>
      </c>
      <c r="AK2070" s="245"/>
      <c r="AL2070" s="127"/>
      <c r="AM2070" s="242" t="s">
        <v>67</v>
      </c>
      <c r="AN2070" s="243"/>
      <c r="AO2070" s="244" t="s">
        <v>66</v>
      </c>
      <c r="AP2070" s="245"/>
      <c r="AQ2070" s="123"/>
      <c r="AR2070" s="242" t="s">
        <v>83</v>
      </c>
      <c r="AS2070" s="243"/>
      <c r="AT2070" s="244" t="s">
        <v>82</v>
      </c>
      <c r="AU2070" s="245"/>
      <c r="AV2070" s="127"/>
      <c r="AW2070" s="242" t="s">
        <v>71</v>
      </c>
      <c r="AX2070" s="243"/>
      <c r="AY2070" s="244" t="s">
        <v>70</v>
      </c>
      <c r="AZ2070" s="245"/>
      <c r="BA2070" s="123"/>
      <c r="BB2070" s="124" t="s">
        <v>87</v>
      </c>
      <c r="BC2070" s="125"/>
      <c r="BD2070" s="122" t="s">
        <v>86</v>
      </c>
      <c r="BE2070" s="126"/>
      <c r="BF2070" s="127"/>
      <c r="BG2070" s="242" t="s">
        <v>74</v>
      </c>
      <c r="BH2070" s="243"/>
      <c r="BI2070" s="244" t="s">
        <v>75</v>
      </c>
      <c r="BJ2070" s="245"/>
      <c r="BK2070" s="123"/>
      <c r="BL2070" s="242" t="s">
        <v>91</v>
      </c>
      <c r="BM2070" s="243"/>
      <c r="BN2070" s="244" t="s">
        <v>90</v>
      </c>
      <c r="BO2070" s="245"/>
      <c r="BP2070" s="123"/>
      <c r="BQ2070" s="35" t="s">
        <v>166</v>
      </c>
      <c r="BS2070" s="66" t="s">
        <v>121</v>
      </c>
      <c r="BT2070" s="65"/>
      <c r="BU2070" s="28"/>
      <c r="BV2070" s="28"/>
      <c r="BW2070" s="28"/>
      <c r="BX2070" s="28"/>
    </row>
    <row r="2071" spans="2:76" ht="18.649999999999999" customHeight="1" thickTop="1" thickBot="1">
      <c r="D2071" s="15">
        <v>0</v>
      </c>
      <c r="E2071" s="145">
        <f t="shared" ref="E2071" si="20763">(1/$E$8)*SIN($B2068*$F$8)</f>
        <v>0.31093055344567866</v>
      </c>
      <c r="F2071" s="15">
        <f t="shared" ref="F2071" si="20764">COS($F$8*$B2068)</f>
        <v>-0.36041603516724308</v>
      </c>
      <c r="G2071" s="37">
        <v>0</v>
      </c>
      <c r="I2071" s="21">
        <v>0</v>
      </c>
      <c r="J2071" s="24">
        <f t="shared" ref="J2071" si="20765">(TAN($K$8*$B2068))/$J$8</f>
        <v>13.156138148304022</v>
      </c>
      <c r="K2071" s="22">
        <v>1</v>
      </c>
      <c r="L2071" s="23">
        <v>0</v>
      </c>
      <c r="N2071" s="21">
        <f t="shared" ref="N2071" si="20766">D2071*I2068+F2071*I2071-E2071*J2068-G2071*J2071</f>
        <v>0</v>
      </c>
      <c r="O2071" s="24">
        <f t="shared" ref="O2071" si="20767">(D2071*J2068+E2071*I2068+F2071*J2071+G2071*I2071)</f>
        <v>-4.4307525960785723</v>
      </c>
      <c r="P2071" s="22">
        <f t="shared" ref="P2071" si="20768">D2071*K2068+F2071*K2071-E2071*L2068-G2071*L2071</f>
        <v>-0.36041603516724308</v>
      </c>
      <c r="Q2071" s="23">
        <f t="shared" ref="Q2071" si="20769">(D2071*L2068+E2071*K2068+F2071*L2071+G2071*K2071)</f>
        <v>0</v>
      </c>
      <c r="S2071" s="15">
        <v>0</v>
      </c>
      <c r="T2071" s="145">
        <f t="shared" ref="T2071" si="20770">(1/$T$8)*SIN($B2068*$U$8)</f>
        <v>-8.0248271224559797E-2</v>
      </c>
      <c r="U2071" s="15">
        <f t="shared" ref="U2071" si="20771">COS($U$8*$B2068)</f>
        <v>-0.97058844763845475</v>
      </c>
      <c r="V2071" s="37">
        <v>0</v>
      </c>
      <c r="X2071" s="21">
        <f t="shared" ref="X2071" si="20772">N2071*S2068+P2071*S2071-O2071*T2068-Q2071*T2071</f>
        <v>0</v>
      </c>
      <c r="Y2071" s="24">
        <f t="shared" ref="Y2071" si="20773">(N2071*T2068+O2071*S2068+P2071*T2071+Q2071*S2071)</f>
        <v>4.3293600478417362</v>
      </c>
      <c r="Z2071" s="22">
        <f t="shared" ref="Z2071" si="20774">N2071*U2068+P2071*U2071-O2071*V2068-Q2071*V2071</f>
        <v>-2.8502264844543403</v>
      </c>
      <c r="AA2071" s="23">
        <f t="shared" ref="AA2071" si="20775">(N2071*V2068+O2071*U2068+P2071*V2071+Q2071*U2071)</f>
        <v>0</v>
      </c>
      <c r="AB2071" s="8"/>
      <c r="AC2071" s="21">
        <v>0</v>
      </c>
      <c r="AD2071" s="24">
        <f t="shared" ref="AD2071" si="20776">(TAN($AE$8*$B2068))/$AD$8</f>
        <v>-5.9925984695849221</v>
      </c>
      <c r="AE2071" s="22">
        <v>1</v>
      </c>
      <c r="AF2071" s="23">
        <v>0</v>
      </c>
      <c r="AH2071" s="21">
        <f t="shared" ref="AH2071" si="20777">X2071*AC2068+Z2071*AC2071-Y2071*AD2068-AA2071*AD2071</f>
        <v>0</v>
      </c>
      <c r="AI2071" s="24">
        <f t="shared" ref="AI2071" si="20778">(X2071*AD2068+Y2071*AC2068+Z2071*AD2071+AA2071*AC2071)</f>
        <v>21.409622916553229</v>
      </c>
      <c r="AJ2071" s="22">
        <f t="shared" ref="AJ2071" si="20779">X2071*AE2068+Z2071*AE2071-Y2071*AF2068-AA2071*AF2071</f>
        <v>-2.8502264844543403</v>
      </c>
      <c r="AK2071" s="23">
        <f t="shared" ref="AK2071" si="20780">(X2071*AF2068+Y2071*AE2068+Z2071*AF2071+AA2071*AE2071)</f>
        <v>0</v>
      </c>
      <c r="AL2071" s="8"/>
      <c r="AM2071" s="15">
        <v>0</v>
      </c>
      <c r="AN2071" s="85">
        <f t="shared" ref="AN2071" si="20781">(1/$AN$8)*SIN($B2068*$AO$8)</f>
        <v>-8.0248271224559797E-2</v>
      </c>
      <c r="AO2071" s="25">
        <f t="shared" ref="AO2071" si="20782">COS($AO$8*$B2068)</f>
        <v>-0.97058844763845475</v>
      </c>
      <c r="AP2071" s="37">
        <v>0</v>
      </c>
      <c r="AR2071" s="21">
        <f t="shared" ref="AR2071" si="20783">AH2071*AM2068+AJ2071*AM2071-AI2071*AN2068-AK2071*AN2071</f>
        <v>0</v>
      </c>
      <c r="AS2071" s="24">
        <f t="shared" ref="AS2071" si="20784">(AH2071*AN2068+AI2071*AM2068+AJ2071*AN2071+AK2071*AM2071)</f>
        <v>-20.55120692312617</v>
      </c>
      <c r="AT2071" s="22">
        <f t="shared" ref="AT2071" si="20785">AH2071*AO2068+AJ2071*AO2071-AI2071*AP2068-AK2071*AP2071</f>
        <v>18.229163938572579</v>
      </c>
      <c r="AU2071" s="23">
        <f t="shared" ref="AU2071" si="20786">(AH2071*AP2068+AI2071*AO2068+AJ2071*AP2071+AK2071*AO2071)</f>
        <v>0</v>
      </c>
      <c r="AV2071" s="8"/>
      <c r="AW2071" s="21">
        <v>0</v>
      </c>
      <c r="AX2071" s="24">
        <f t="shared" ref="AX2071" si="20787">(TAN($AY$8*$B2068))/$AX$8</f>
        <v>13.156138148304022</v>
      </c>
      <c r="AY2071" s="22">
        <v>1</v>
      </c>
      <c r="AZ2071" s="23">
        <v>0</v>
      </c>
      <c r="BB2071" s="21">
        <f t="shared" ref="BB2071" si="20788">AR2071*AW2068+AT2071*AW2071-AS2071*AX2068-AU2071*AX2071</f>
        <v>0</v>
      </c>
      <c r="BC2071" s="24">
        <f t="shared" ref="BC2071" si="20789">(AR2071*AX2068+AS2071*AW2068+AT2071*AX2071+AU2071*AW2071)</f>
        <v>219.27419218081656</v>
      </c>
      <c r="BD2071" s="22">
        <f t="shared" ref="BD2071" si="20790">AR2071*AY2068+AT2071*AY2071-AS2071*AZ2068-AU2071*AZ2071</f>
        <v>18.229163938572579</v>
      </c>
      <c r="BE2071" s="23">
        <f t="shared" ref="BE2071" si="20791">(AR2071*AZ2068+AS2071*AY2068+AT2071*AZ2071+AU2071*AY2071)</f>
        <v>0</v>
      </c>
      <c r="BF2071" s="8"/>
      <c r="BG2071" s="15">
        <v>0</v>
      </c>
      <c r="BH2071" s="85">
        <f t="shared" ref="BH2071" si="20792">(1/$BH$8)*SIN($B2068*$BI$8)</f>
        <v>0.31092302182752779</v>
      </c>
      <c r="BI2071" s="25">
        <f t="shared" ref="BI2071" si="20793">COS($BI$8*$B2068)</f>
        <v>-0.36047450739094977</v>
      </c>
      <c r="BJ2071" s="37">
        <v>0</v>
      </c>
      <c r="BL2071" s="21">
        <f t="shared" ref="BL2071" si="20794">BB2071*BG2068+BD2071*BG2071-BC2071*BH2068-BE2071*BH2071</f>
        <v>0</v>
      </c>
      <c r="BM2071" s="24">
        <f t="shared" ref="BM2071" si="20795">(BB2071*BH2068+BC2071*BG2068+BD2071*BH2071+BE2071*BG2071)</f>
        <v>-73.374889672757917</v>
      </c>
      <c r="BN2071" s="22">
        <f t="shared" ref="BN2071" si="20796">BB2071*BI2068+BD2071*BI2071-BC2071*BJ2068-BE2071*BJ2071</f>
        <v>-620.16769886575173</v>
      </c>
      <c r="BO2071" s="23">
        <f t="shared" ref="BO2071" si="20797">(BB2071*BJ2068+BC2071*BI2068+BD2071*BJ2071+BE2071*BI2071)</f>
        <v>0</v>
      </c>
      <c r="BQ2071" s="38">
        <f t="shared" ref="BQ2071" si="20798">(180/PI())*ATAN(-1*(($BL$8*BM2068+BO2068+$BL$8*BM2071+BO2071)/($BL$8*BL2068+BN2068+$BL$8*BL2071+BN2071)))</f>
        <v>76.50617772823071</v>
      </c>
      <c r="BS2071" s="67">
        <f t="shared" ref="BS2071" si="20799">20*LOG(((($BL$8*BL2068+BN2068-$BL$8*BL2071-BN2071)^2+($BL$8*BM2068+BO2068-$BL$8*BM2071-BO2071)^2)/(($BL$8*BL2068+BN2068+$BL$8*BL2071+BN2071)^2+($BL$8*BM2068+BO2068+$BL$8*BM2071+BO2071)^2))^0.5)</f>
        <v>-6.1469546200843504E-7</v>
      </c>
      <c r="BT2071" s="65"/>
      <c r="BU2071" s="28"/>
      <c r="BV2071" s="28"/>
      <c r="BW2071" s="28"/>
      <c r="BX2071" s="28"/>
    </row>
    <row r="2072" spans="2:76" ht="18.649999999999999" customHeight="1">
      <c r="BS2072" s="32"/>
    </row>
    <row r="2073" spans="2:76" ht="18.649999999999999" customHeight="1" thickBot="1">
      <c r="D2073" s="8"/>
      <c r="E2073" s="8" t="s">
        <v>93</v>
      </c>
      <c r="F2073" s="8"/>
      <c r="G2073" s="8"/>
      <c r="H2073" s="8"/>
      <c r="I2073" s="8"/>
      <c r="J2073" s="8" t="s">
        <v>94</v>
      </c>
      <c r="K2073" s="8"/>
      <c r="L2073" s="8"/>
      <c r="M2073" s="8"/>
      <c r="N2073" s="8"/>
      <c r="O2073" s="8" t="s">
        <v>95</v>
      </c>
      <c r="P2073" s="8"/>
      <c r="Q2073" s="8"/>
      <c r="R2073" s="8"/>
      <c r="S2073" s="8"/>
      <c r="T2073" s="8" t="s">
        <v>96</v>
      </c>
      <c r="U2073" s="8"/>
      <c r="V2073" s="8"/>
      <c r="W2073" s="8"/>
      <c r="X2073" s="8"/>
      <c r="Y2073" s="8" t="s">
        <v>97</v>
      </c>
      <c r="Z2073" s="8"/>
      <c r="AA2073" s="8"/>
      <c r="AB2073" s="8"/>
      <c r="AC2073" s="8"/>
      <c r="AD2073" s="8" t="s">
        <v>98</v>
      </c>
      <c r="AE2073" s="8"/>
      <c r="AF2073" s="8"/>
      <c r="AG2073" s="8"/>
      <c r="AH2073" s="8"/>
      <c r="AI2073" s="8" t="s">
        <v>99</v>
      </c>
      <c r="AJ2073" s="8"/>
      <c r="AK2073" s="8"/>
      <c r="AL2073" s="8"/>
      <c r="AM2073" s="8"/>
      <c r="AN2073" s="8" t="s">
        <v>96</v>
      </c>
      <c r="AO2073" s="8"/>
      <c r="AP2073" s="8"/>
      <c r="AQ2073" s="8"/>
      <c r="AR2073" s="8"/>
      <c r="AS2073" s="8" t="s">
        <v>100</v>
      </c>
      <c r="AT2073" s="8"/>
      <c r="AU2073" s="8"/>
      <c r="AV2073" s="8"/>
      <c r="AW2073" s="8"/>
      <c r="AX2073" s="8" t="s">
        <v>94</v>
      </c>
      <c r="AY2073" s="8"/>
      <c r="AZ2073" s="8"/>
      <c r="BA2073" s="8"/>
      <c r="BB2073" s="8"/>
      <c r="BC2073" s="8" t="s">
        <v>101</v>
      </c>
      <c r="BD2073" s="8"/>
      <c r="BE2073" s="8"/>
      <c r="BF2073" s="8"/>
      <c r="BG2073" s="8"/>
      <c r="BH2073" s="8" t="s">
        <v>96</v>
      </c>
      <c r="BI2073" s="8"/>
      <c r="BJ2073" s="8"/>
      <c r="BK2073" s="8"/>
      <c r="BL2073" s="8"/>
      <c r="BM2073" s="8" t="s">
        <v>102</v>
      </c>
      <c r="BN2073" s="8"/>
      <c r="BO2073" s="8"/>
      <c r="BP2073" s="8"/>
    </row>
    <row r="2074" spans="2:76" ht="18.649999999999999" customHeight="1" thickBot="1">
      <c r="B2074" s="16"/>
      <c r="D2074" s="250" t="s">
        <v>22</v>
      </c>
      <c r="E2074" s="251"/>
      <c r="F2074" s="252" t="s">
        <v>23</v>
      </c>
      <c r="G2074" s="253"/>
      <c r="H2074" s="123"/>
      <c r="I2074" s="242" t="s">
        <v>1</v>
      </c>
      <c r="J2074" s="243"/>
      <c r="K2074" s="244" t="s">
        <v>2</v>
      </c>
      <c r="L2074" s="245"/>
      <c r="M2074" s="123"/>
      <c r="N2074" s="242" t="s">
        <v>43</v>
      </c>
      <c r="O2074" s="243"/>
      <c r="P2074" s="244" t="s">
        <v>44</v>
      </c>
      <c r="Q2074" s="245"/>
      <c r="R2074" s="123"/>
      <c r="S2074" s="242" t="s">
        <v>32</v>
      </c>
      <c r="T2074" s="243"/>
      <c r="U2074" s="244" t="s">
        <v>33</v>
      </c>
      <c r="V2074" s="245"/>
      <c r="W2074" s="123"/>
      <c r="X2074" s="242" t="s">
        <v>45</v>
      </c>
      <c r="Y2074" s="243"/>
      <c r="Z2074" s="244" t="s">
        <v>46</v>
      </c>
      <c r="AA2074" s="245"/>
      <c r="AB2074" s="127"/>
      <c r="AC2074" s="242" t="s">
        <v>62</v>
      </c>
      <c r="AD2074" s="243"/>
      <c r="AE2074" s="244" t="s">
        <v>3</v>
      </c>
      <c r="AF2074" s="245"/>
      <c r="AG2074" s="123"/>
      <c r="AH2074" s="242" t="s">
        <v>76</v>
      </c>
      <c r="AI2074" s="243"/>
      <c r="AJ2074" s="244" t="s">
        <v>77</v>
      </c>
      <c r="AK2074" s="245"/>
      <c r="AL2074" s="127"/>
      <c r="AM2074" s="242" t="s">
        <v>64</v>
      </c>
      <c r="AN2074" s="243"/>
      <c r="AO2074" s="244" t="s">
        <v>65</v>
      </c>
      <c r="AP2074" s="245"/>
      <c r="AQ2074" s="123"/>
      <c r="AR2074" s="242" t="s">
        <v>80</v>
      </c>
      <c r="AS2074" s="243"/>
      <c r="AT2074" s="244" t="s">
        <v>81</v>
      </c>
      <c r="AU2074" s="245"/>
      <c r="AV2074" s="127"/>
      <c r="AW2074" s="242" t="s">
        <v>68</v>
      </c>
      <c r="AX2074" s="243"/>
      <c r="AY2074" s="244" t="s">
        <v>69</v>
      </c>
      <c r="AZ2074" s="245"/>
      <c r="BA2074" s="123"/>
      <c r="BB2074" s="246" t="s">
        <v>84</v>
      </c>
      <c r="BC2074" s="247"/>
      <c r="BD2074" s="248" t="s">
        <v>85</v>
      </c>
      <c r="BE2074" s="249"/>
      <c r="BF2074" s="127"/>
      <c r="BG2074" s="242" t="s">
        <v>72</v>
      </c>
      <c r="BH2074" s="243"/>
      <c r="BI2074" s="244" t="s">
        <v>73</v>
      </c>
      <c r="BJ2074" s="245"/>
      <c r="BK2074" s="123"/>
      <c r="BL2074" s="242" t="s">
        <v>88</v>
      </c>
      <c r="BM2074" s="243"/>
      <c r="BN2074" s="244" t="s">
        <v>89</v>
      </c>
      <c r="BO2074" s="245"/>
      <c r="BP2074" s="123"/>
      <c r="BQ2074" s="19" t="s">
        <v>165</v>
      </c>
      <c r="BS2074" s="63" t="s">
        <v>120</v>
      </c>
      <c r="BT2074" s="4"/>
      <c r="BU2074" s="28"/>
      <c r="BV2074" s="28"/>
      <c r="BW2074" s="28"/>
      <c r="BX2074" s="28"/>
    </row>
    <row r="2075" spans="2:76" ht="18.649999999999999" customHeight="1" thickTop="1" thickBot="1">
      <c r="B2075" s="39">
        <v>5.86</v>
      </c>
      <c r="D2075" s="25">
        <f t="shared" ref="D2075" si="20800">COS($F$8*$B2075)</f>
        <v>-0.36660378894375406</v>
      </c>
      <c r="E2075" s="26">
        <v>0</v>
      </c>
      <c r="F2075" s="10">
        <v>0</v>
      </c>
      <c r="G2075" s="85">
        <f t="shared" ref="G2075" si="20801">$E$8*SIN($B2075*$F$8)</f>
        <v>2.7911314833573768</v>
      </c>
      <c r="I2075" s="21">
        <v>1</v>
      </c>
      <c r="J2075" s="24">
        <v>0</v>
      </c>
      <c r="K2075" s="22">
        <v>0</v>
      </c>
      <c r="L2075" s="23">
        <v>0</v>
      </c>
      <c r="N2075" s="21">
        <f t="shared" ref="N2075" si="20802">D2075*I2075+F2075*I2078-E2075*J2075-G2075*J2078</f>
        <v>-43.399349885385725</v>
      </c>
      <c r="O2075" s="24">
        <f t="shared" ref="O2075" si="20803">(D2075*J2075+E2075*I2075+F2075*J2078+G2075*I2078)</f>
        <v>0</v>
      </c>
      <c r="P2075" s="22">
        <f t="shared" ref="P2075" si="20804">D2075*K2075+F2075*K2078-E2075*L2075-G2075*L2078</f>
        <v>0</v>
      </c>
      <c r="Q2075" s="23">
        <f t="shared" ref="Q2075" si="20805">(D2075*L2075+E2075*K2075+F2075*L2078+G2075*K2078)</f>
        <v>2.7911314833573768</v>
      </c>
      <c r="S2075" s="25">
        <f t="shared" ref="S2075" si="20806">COS($U$8*$B2075)</f>
        <v>-0.96773270508251064</v>
      </c>
      <c r="T2075" s="26">
        <v>0</v>
      </c>
      <c r="U2075" s="10">
        <v>0</v>
      </c>
      <c r="V2075" s="85">
        <f t="shared" ref="V2075" si="20807">$T$8*SIN($B2075*$U$8)</f>
        <v>-0.75593697066830767</v>
      </c>
      <c r="X2075" s="21">
        <f t="shared" ref="X2075" si="20808">N2075*S2075+P2075*S2078-O2075*T2075-Q2075*T2078</f>
        <v>42.233405760991801</v>
      </c>
      <c r="Y2075" s="24">
        <f t="shared" ref="Y2075" si="20809">(N2075*T2075+O2075*S2075+P2075*T2078+Q2075*S2078)</f>
        <v>0</v>
      </c>
      <c r="Z2075" s="22">
        <f t="shared" ref="Z2075" si="20810">N2075*U2075+P2075*U2078-O2075*V2075-Q2075*V2078</f>
        <v>0</v>
      </c>
      <c r="AA2075" s="23">
        <f t="shared" ref="AA2075" si="20811">(N2075*V2075+O2075*U2075+P2075*V2078+Q2075*U2078)</f>
        <v>30.106103860702056</v>
      </c>
      <c r="AB2075" s="8"/>
      <c r="AC2075" s="21">
        <v>1</v>
      </c>
      <c r="AD2075" s="24">
        <v>0</v>
      </c>
      <c r="AE2075" s="22">
        <v>0</v>
      </c>
      <c r="AF2075" s="23">
        <v>0</v>
      </c>
      <c r="AH2075" s="21">
        <f t="shared" ref="AH2075" si="20812">X2075*AC2075+Z2075*AC2078-Y2075*AD2075-AA2075*AD2078</f>
        <v>209.99632563641677</v>
      </c>
      <c r="AI2075" s="24">
        <f t="shared" ref="AI2075" si="20813">(X2075*AD2075+Y2075*AC2075+Z2075*AD2078+AA2075*AC2078)</f>
        <v>0</v>
      </c>
      <c r="AJ2075" s="22">
        <f t="shared" ref="AJ2075" si="20814">X2075*AE2075+Z2075*AE2078-Y2075*AF2075-AA2075*AF2078</f>
        <v>0</v>
      </c>
      <c r="AK2075" s="23">
        <f t="shared" ref="AK2075" si="20815">(X2075*AF2075+Y2075*AE2075+Z2075*AF2078+AA2075*AE2078)</f>
        <v>30.106103860702056</v>
      </c>
      <c r="AL2075" s="8"/>
      <c r="AM2075" s="25">
        <f t="shared" ref="AM2075" si="20816">COS($AO$8*$B2075)</f>
        <v>-0.96773270508251064</v>
      </c>
      <c r="AN2075" s="26">
        <v>0</v>
      </c>
      <c r="AO2075" s="10">
        <v>0</v>
      </c>
      <c r="AP2075" s="85">
        <f t="shared" ref="AP2075" si="20817">$AN$8*SIN($B2075*$AO$8)</f>
        <v>-0.75593697066830767</v>
      </c>
      <c r="AR2075" s="21">
        <f t="shared" ref="AR2075" si="20818">AH2075*AM2075+AJ2075*AM2078-AI2075*AN2075-AK2075*AN2078</f>
        <v>-200.69161038206354</v>
      </c>
      <c r="AS2075" s="24">
        <f t="shared" ref="AS2075" si="20819">(AH2075*AN2075+AI2075*AM2075+AJ2075*AN2078+AK2075*AM2078)</f>
        <v>0</v>
      </c>
      <c r="AT2075" s="22">
        <f t="shared" ref="AT2075" si="20820">AH2075*AO2075+AJ2075*AO2078-AI2075*AP2075-AK2075*AP2078</f>
        <v>0</v>
      </c>
      <c r="AU2075" s="23">
        <f t="shared" ref="AU2075" si="20821">(AH2075*AP2075+AI2075*AO2075+AJ2075*AP2078+AK2075*AO2078)</f>
        <v>-187.87864758168058</v>
      </c>
      <c r="AV2075" s="8"/>
      <c r="AW2075" s="21">
        <v>1</v>
      </c>
      <c r="AX2075" s="24">
        <v>0</v>
      </c>
      <c r="AY2075" s="22">
        <v>0</v>
      </c>
      <c r="AZ2075" s="23">
        <v>0</v>
      </c>
      <c r="BB2075" s="21">
        <f t="shared" ref="BB2075" si="20822">AR2075*AW2075+AT2075*AW2078-AS2075*AX2075-AU2075*AX2078</f>
        <v>2695.9595099729736</v>
      </c>
      <c r="BC2075" s="24">
        <f t="shared" ref="BC2075" si="20823">(AR2075*AX2075+AS2075*AW2075+AT2075*AX2078+AU2075*AW2078)</f>
        <v>0</v>
      </c>
      <c r="BD2075" s="22">
        <f t="shared" ref="BD2075" si="20824">AR2075*AY2075+AT2075*AY2078-AS2075*AZ2075-AU2075*AZ2078</f>
        <v>0</v>
      </c>
      <c r="BE2075" s="23">
        <f t="shared" ref="BE2075" si="20825">(AR2075*AZ2075+AS2075*AY2075+AT2075*AZ2078+AU2075*AY2078)</f>
        <v>-187.87864758168058</v>
      </c>
      <c r="BF2075" s="8"/>
      <c r="BG2075" s="25">
        <f t="shared" ref="BG2075" si="20826">COS($BI$8*$B2075)</f>
        <v>-0.36666230952660961</v>
      </c>
      <c r="BH2075" s="26">
        <v>0</v>
      </c>
      <c r="BI2075" s="10">
        <v>0</v>
      </c>
      <c r="BJ2075" s="85">
        <f t="shared" ref="BJ2075" si="20827">$BH$8*SIN($B2075*$BI$8)</f>
        <v>2.7910622990097362</v>
      </c>
      <c r="BL2075" s="21">
        <f t="shared" ref="BL2075" si="20828">BB2075*BG2075+BD2075*BG2078-BC2075*BH2075-BE2075*BH2078</f>
        <v>-930.24218364423223</v>
      </c>
      <c r="BM2075" s="24">
        <f t="shared" ref="BM2075" si="20829">(BB2075*BH2075+BC2075*BG2075+BD2075*BH2078+BE2075*BG2078)</f>
        <v>0</v>
      </c>
      <c r="BN2075" s="22">
        <f t="shared" ref="BN2075" si="20830">BB2075*BI2075+BD2075*BI2078-BC2075*BJ2075-BE2075*BJ2078</f>
        <v>0</v>
      </c>
      <c r="BO2075" s="23">
        <f t="shared" ref="BO2075" si="20831">(BB2075*BJ2075+BC2075*BI2075+BD2075*BJ2078+BE2075*BI2078)</f>
        <v>7593.4789667753648</v>
      </c>
      <c r="BQ2075" s="27">
        <f t="shared" ref="BQ2075" si="20832">20*LOG((2*$BL$8)/(($BL$8*BL2075+BN2075+$BL$8*BL2078+BN2078)^2+($BL$8*BM2075+BO2075+$BL$8*BM2078+BO2078)^2)^0.5)</f>
        <v>-71.717576823735868</v>
      </c>
      <c r="BS2075" s="64">
        <f t="shared" ref="BS2075" si="20833">((BL2075^2+BM2075^2)/(BL2078^2+BM2078^2))^0.5</f>
        <v>8.1645009205382788</v>
      </c>
      <c r="BT2075" s="4"/>
      <c r="BU2075" s="28"/>
      <c r="BV2075" s="28"/>
      <c r="BW2075" s="28"/>
      <c r="BX2075" s="28"/>
    </row>
    <row r="2076" spans="2:76" ht="18.649999999999999" customHeight="1" thickBot="1">
      <c r="D2076" s="25"/>
      <c r="E2076" s="10"/>
      <c r="F2076" s="10"/>
      <c r="G2076" s="31"/>
      <c r="I2076" s="29"/>
      <c r="L2076" s="30"/>
      <c r="N2076" s="29"/>
      <c r="Q2076" s="30"/>
      <c r="S2076" s="29"/>
      <c r="V2076" s="30"/>
      <c r="X2076" s="29"/>
      <c r="AA2076" s="30"/>
      <c r="AC2076" s="29"/>
      <c r="AF2076" s="30"/>
      <c r="AH2076" s="29"/>
      <c r="AK2076" s="30"/>
      <c r="AM2076" s="29"/>
      <c r="AP2076" s="30"/>
      <c r="AR2076" s="29"/>
      <c r="AU2076" s="30"/>
      <c r="AW2076" s="29"/>
      <c r="AZ2076" s="30"/>
      <c r="BB2076" s="29"/>
      <c r="BE2076" s="30"/>
      <c r="BG2076" s="29"/>
      <c r="BJ2076" s="30"/>
      <c r="BL2076" s="29"/>
      <c r="BO2076" s="30"/>
      <c r="BS2076" s="65"/>
      <c r="BT2076" s="65"/>
      <c r="BU2076" s="28"/>
      <c r="BV2076" s="28"/>
      <c r="BW2076" s="28"/>
      <c r="BX2076" s="28"/>
    </row>
    <row r="2077" spans="2:76" ht="18.649999999999999" customHeight="1" thickBot="1">
      <c r="D2077" s="254" t="s">
        <v>24</v>
      </c>
      <c r="E2077" s="255"/>
      <c r="F2077" s="256" t="s">
        <v>25</v>
      </c>
      <c r="G2077" s="257"/>
      <c r="H2077" s="123"/>
      <c r="I2077" s="242" t="s">
        <v>4</v>
      </c>
      <c r="J2077" s="243"/>
      <c r="K2077" s="244" t="s">
        <v>5</v>
      </c>
      <c r="L2077" s="245"/>
      <c r="M2077" s="123"/>
      <c r="N2077" s="242" t="s">
        <v>6</v>
      </c>
      <c r="O2077" s="243"/>
      <c r="P2077" s="244" t="s">
        <v>7</v>
      </c>
      <c r="Q2077" s="245"/>
      <c r="R2077" s="123"/>
      <c r="S2077" s="242" t="s">
        <v>34</v>
      </c>
      <c r="T2077" s="243"/>
      <c r="U2077" s="244" t="s">
        <v>35</v>
      </c>
      <c r="V2077" s="245"/>
      <c r="W2077" s="123"/>
      <c r="X2077" s="242" t="s">
        <v>47</v>
      </c>
      <c r="Y2077" s="243"/>
      <c r="Z2077" s="244" t="s">
        <v>48</v>
      </c>
      <c r="AA2077" s="245"/>
      <c r="AB2077" s="127"/>
      <c r="AC2077" s="242" t="s">
        <v>63</v>
      </c>
      <c r="AD2077" s="243"/>
      <c r="AE2077" s="244" t="s">
        <v>8</v>
      </c>
      <c r="AF2077" s="245"/>
      <c r="AG2077" s="123"/>
      <c r="AH2077" s="242" t="s">
        <v>78</v>
      </c>
      <c r="AI2077" s="243"/>
      <c r="AJ2077" s="244" t="s">
        <v>79</v>
      </c>
      <c r="AK2077" s="245"/>
      <c r="AL2077" s="127"/>
      <c r="AM2077" s="242" t="s">
        <v>67</v>
      </c>
      <c r="AN2077" s="243"/>
      <c r="AO2077" s="244" t="s">
        <v>66</v>
      </c>
      <c r="AP2077" s="245"/>
      <c r="AQ2077" s="123"/>
      <c r="AR2077" s="242" t="s">
        <v>83</v>
      </c>
      <c r="AS2077" s="243"/>
      <c r="AT2077" s="244" t="s">
        <v>82</v>
      </c>
      <c r="AU2077" s="245"/>
      <c r="AV2077" s="127"/>
      <c r="AW2077" s="242" t="s">
        <v>71</v>
      </c>
      <c r="AX2077" s="243"/>
      <c r="AY2077" s="244" t="s">
        <v>70</v>
      </c>
      <c r="AZ2077" s="245"/>
      <c r="BA2077" s="123"/>
      <c r="BB2077" s="124" t="s">
        <v>87</v>
      </c>
      <c r="BC2077" s="125"/>
      <c r="BD2077" s="122" t="s">
        <v>86</v>
      </c>
      <c r="BE2077" s="126"/>
      <c r="BF2077" s="127"/>
      <c r="BG2077" s="242" t="s">
        <v>74</v>
      </c>
      <c r="BH2077" s="243"/>
      <c r="BI2077" s="244" t="s">
        <v>75</v>
      </c>
      <c r="BJ2077" s="245"/>
      <c r="BK2077" s="123"/>
      <c r="BL2077" s="242" t="s">
        <v>91</v>
      </c>
      <c r="BM2077" s="243"/>
      <c r="BN2077" s="244" t="s">
        <v>90</v>
      </c>
      <c r="BO2077" s="245"/>
      <c r="BP2077" s="123"/>
      <c r="BQ2077" s="35" t="s">
        <v>166</v>
      </c>
      <c r="BS2077" s="66" t="s">
        <v>121</v>
      </c>
      <c r="BT2077" s="65"/>
      <c r="BU2077" s="28"/>
      <c r="BV2077" s="28"/>
      <c r="BW2077" s="28"/>
      <c r="BX2077" s="28"/>
    </row>
    <row r="2078" spans="2:76" ht="18.649999999999999" customHeight="1" thickTop="1" thickBot="1">
      <c r="D2078" s="15">
        <v>0</v>
      </c>
      <c r="E2078" s="145">
        <f t="shared" ref="E2078" si="20834">(1/$E$8)*SIN($B2075*$F$8)</f>
        <v>0.31012572037304187</v>
      </c>
      <c r="F2078" s="15">
        <f t="shared" ref="F2078" si="20835">COS($F$8*$B2075)</f>
        <v>-0.36660378894375406</v>
      </c>
      <c r="G2078" s="37">
        <v>0</v>
      </c>
      <c r="I2078" s="21">
        <v>0</v>
      </c>
      <c r="J2078" s="24">
        <f t="shared" ref="J2078" si="20836">(TAN($K$8*$B2075))/$J$8</f>
        <v>15.41767070201904</v>
      </c>
      <c r="K2078" s="22">
        <v>1</v>
      </c>
      <c r="L2078" s="23">
        <v>0</v>
      </c>
      <c r="N2078" s="21">
        <f t="shared" ref="N2078" si="20837">D2078*I2075+F2078*I2078-E2078*J2075-G2078*J2078</f>
        <v>0</v>
      </c>
      <c r="O2078" s="24">
        <f t="shared" ref="O2078" si="20838">(D2078*J2075+E2078*I2075+F2078*J2078+G2078*I2078)</f>
        <v>-5.342050775674247</v>
      </c>
      <c r="P2078" s="22">
        <f t="shared" ref="P2078" si="20839">D2078*K2075+F2078*K2078-E2078*L2075-G2078*L2078</f>
        <v>-0.36660378894375406</v>
      </c>
      <c r="Q2078" s="23">
        <f t="shared" ref="Q2078" si="20840">(D2078*L2075+E2078*K2075+F2078*L2078+G2078*K2078)</f>
        <v>0</v>
      </c>
      <c r="S2078" s="15">
        <v>0</v>
      </c>
      <c r="T2078" s="145">
        <f t="shared" ref="T2078" si="20841">(1/$T$8)*SIN($B2075*$U$8)</f>
        <v>-8.3992996740923059E-2</v>
      </c>
      <c r="U2078" s="15">
        <f t="shared" ref="U2078" si="20842">COS($U$8*$B2075)</f>
        <v>-0.96773270508251064</v>
      </c>
      <c r="V2078" s="37">
        <v>0</v>
      </c>
      <c r="X2078" s="21">
        <f t="shared" ref="X2078" si="20843">N2078*S2075+P2078*S2078-O2078*T2075-Q2078*T2078</f>
        <v>0</v>
      </c>
      <c r="Y2078" s="24">
        <f t="shared" ref="Y2078" si="20844">(N2078*T2075+O2078*S2075+P2078*T2078+Q2078*S2078)</f>
        <v>5.2004693986813262</v>
      </c>
      <c r="Z2078" s="22">
        <f t="shared" ref="Z2078" si="20845">N2078*U2075+P2078*U2078-O2078*V2075-Q2078*V2078</f>
        <v>-3.6834792041514368</v>
      </c>
      <c r="AA2078" s="23">
        <f t="shared" ref="AA2078" si="20846">(N2078*V2075+O2078*U2075+P2078*V2078+Q2078*U2078)</f>
        <v>0</v>
      </c>
      <c r="AB2078" s="8"/>
      <c r="AC2078" s="21">
        <v>0</v>
      </c>
      <c r="AD2078" s="24">
        <f t="shared" ref="AD2078" si="20847">(TAN($AE$8*$B2075))/$AD$8</f>
        <v>-5.5723889298876834</v>
      </c>
      <c r="AE2078" s="22">
        <v>1</v>
      </c>
      <c r="AF2078" s="23">
        <v>0</v>
      </c>
      <c r="AH2078" s="21">
        <f t="shared" ref="AH2078" si="20848">X2078*AC2075+Z2078*AC2078-Y2078*AD2075-AA2078*AD2078</f>
        <v>0</v>
      </c>
      <c r="AI2078" s="24">
        <f t="shared" ref="AI2078" si="20849">(X2078*AD2075+Y2078*AC2075+Z2078*AD2078+AA2078*AC2078)</f>
        <v>25.726248139366284</v>
      </c>
      <c r="AJ2078" s="22">
        <f t="shared" ref="AJ2078" si="20850">X2078*AE2075+Z2078*AE2078-Y2078*AF2075-AA2078*AF2078</f>
        <v>-3.6834792041514368</v>
      </c>
      <c r="AK2078" s="23">
        <f t="shared" ref="AK2078" si="20851">(X2078*AF2075+Y2078*AE2075+Z2078*AF2078+AA2078*AE2078)</f>
        <v>0</v>
      </c>
      <c r="AL2078" s="8"/>
      <c r="AM2078" s="15">
        <v>0</v>
      </c>
      <c r="AN2078" s="85">
        <f t="shared" ref="AN2078" si="20852">(1/$AN$8)*SIN($B2075*$AO$8)</f>
        <v>-8.3992996740923059E-2</v>
      </c>
      <c r="AO2078" s="25">
        <f t="shared" ref="AO2078" si="20853">COS($AO$8*$B2075)</f>
        <v>-0.96773270508251064</v>
      </c>
      <c r="AP2078" s="37">
        <v>0</v>
      </c>
      <c r="AR2078" s="21">
        <f t="shared" ref="AR2078" si="20854">AH2078*AM2075+AJ2078*AM2078-AI2078*AN2075-AK2078*AN2078</f>
        <v>0</v>
      </c>
      <c r="AS2078" s="24">
        <f t="shared" ref="AS2078" si="20855">(AH2078*AN2075+AI2078*AM2075+AJ2078*AN2078+AK2078*AM2078)</f>
        <v>-24.586745246743291</v>
      </c>
      <c r="AT2078" s="22">
        <f t="shared" ref="AT2078" si="20856">AH2078*AO2075+AJ2078*AO2078-AI2078*AP2075-AK2078*AP2078</f>
        <v>23.012045379482377</v>
      </c>
      <c r="AU2078" s="23">
        <f t="shared" ref="AU2078" si="20857">(AH2078*AP2075+AI2078*AO2075+AJ2078*AP2078+AK2078*AO2078)</f>
        <v>0</v>
      </c>
      <c r="AV2078" s="8"/>
      <c r="AW2078" s="21">
        <v>0</v>
      </c>
      <c r="AX2078" s="24">
        <f t="shared" ref="AX2078" si="20858">(TAN($AY$8*$B2075))/$AX$8</f>
        <v>15.41767070201904</v>
      </c>
      <c r="AY2078" s="22">
        <v>1</v>
      </c>
      <c r="AZ2078" s="23">
        <v>0</v>
      </c>
      <c r="BB2078" s="21">
        <f t="shared" ref="BB2078" si="20859">AR2078*AW2075+AT2078*AW2078-AS2078*AX2075-AU2078*AX2078</f>
        <v>0</v>
      </c>
      <c r="BC2078" s="24">
        <f t="shared" ref="BC2078" si="20860">(AR2078*AX2075+AS2078*AW2075+AT2078*AX2078+AU2078*AW2078)</f>
        <v>330.20539259403472</v>
      </c>
      <c r="BD2078" s="22">
        <f t="shared" ref="BD2078" si="20861">AR2078*AY2075+AT2078*AY2078-AS2078*AZ2075-AU2078*AZ2078</f>
        <v>23.012045379482377</v>
      </c>
      <c r="BE2078" s="23">
        <f t="shared" ref="BE2078" si="20862">(AR2078*AZ2075+AS2078*AY2075+AT2078*AZ2078+AU2078*AY2078)</f>
        <v>0</v>
      </c>
      <c r="BF2078" s="8"/>
      <c r="BG2078" s="15">
        <v>0</v>
      </c>
      <c r="BH2078" s="85">
        <f t="shared" ref="BH2078" si="20863">(1/$BH$8)*SIN($B2075*$BI$8)</f>
        <v>0.310118033223304</v>
      </c>
      <c r="BI2078" s="25">
        <f t="shared" ref="BI2078" si="20864">COS($BI$8*$B2075)</f>
        <v>-0.36666230952660961</v>
      </c>
      <c r="BJ2078" s="37">
        <v>0</v>
      </c>
      <c r="BL2078" s="21">
        <f t="shared" ref="BL2078" si="20865">BB2078*BG2075+BD2078*BG2078-BC2078*BH2075-BE2078*BH2078</f>
        <v>0</v>
      </c>
      <c r="BM2078" s="24">
        <f t="shared" ref="BM2078" si="20866">(BB2078*BH2075+BC2078*BG2075+BD2078*BH2078+BE2078*BG2078)</f>
        <v>-113.93742161313911</v>
      </c>
      <c r="BN2078" s="22">
        <f t="shared" ref="BN2078" si="20867">BB2078*BI2075+BD2078*BI2078-BC2078*BJ2075-BE2078*BJ2078</f>
        <v>-930.0614719046913</v>
      </c>
      <c r="BO2078" s="23">
        <f t="shared" ref="BO2078" si="20868">(BB2078*BJ2075+BC2078*BI2075+BD2078*BJ2078+BE2078*BI2078)</f>
        <v>0</v>
      </c>
      <c r="BQ2078" s="38">
        <f t="shared" ref="BQ2078" si="20869">(180/PI())*ATAN(-1*(($BL$8*BM2075+BO2075+$BL$8*BM2078+BO2078)/($BL$8*BL2075+BN2075+$BL$8*BL2078+BN2078)))</f>
        <v>76.032858973892658</v>
      </c>
      <c r="BS2078" s="67">
        <f t="shared" ref="BS2078" si="20870">20*LOG(((($BL$8*BL2075+BN2075-$BL$8*BL2078-BN2078)^2+($BL$8*BM2075+BO2075-$BL$8*BM2078-BO2078)^2)/(($BL$8*BL2075+BN2075+$BL$8*BL2078+BN2078)^2+($BL$8*BM2075+BO2075+$BL$8*BM2078+BO2078)^2))^0.5)</f>
        <v>-2.9243317801409528E-7</v>
      </c>
      <c r="BT2078" s="65"/>
      <c r="BU2078" s="28"/>
      <c r="BV2078" s="28"/>
      <c r="BW2078" s="28"/>
      <c r="BX2078" s="28"/>
    </row>
    <row r="2079" spans="2:76" ht="18.649999999999999" customHeight="1">
      <c r="BS2079" s="32"/>
    </row>
    <row r="2080" spans="2:76" ht="18.649999999999999" customHeight="1" thickBot="1">
      <c r="D2080" s="8"/>
      <c r="E2080" s="8" t="s">
        <v>93</v>
      </c>
      <c r="F2080" s="8"/>
      <c r="G2080" s="8"/>
      <c r="H2080" s="8"/>
      <c r="I2080" s="8"/>
      <c r="J2080" s="8" t="s">
        <v>94</v>
      </c>
      <c r="K2080" s="8"/>
      <c r="L2080" s="8"/>
      <c r="M2080" s="8"/>
      <c r="N2080" s="8"/>
      <c r="O2080" s="8" t="s">
        <v>95</v>
      </c>
      <c r="P2080" s="8"/>
      <c r="Q2080" s="8"/>
      <c r="R2080" s="8"/>
      <c r="S2080" s="8"/>
      <c r="T2080" s="8" t="s">
        <v>96</v>
      </c>
      <c r="U2080" s="8"/>
      <c r="V2080" s="8"/>
      <c r="W2080" s="8"/>
      <c r="X2080" s="8"/>
      <c r="Y2080" s="8" t="s">
        <v>97</v>
      </c>
      <c r="Z2080" s="8"/>
      <c r="AA2080" s="8"/>
      <c r="AB2080" s="8"/>
      <c r="AC2080" s="8"/>
      <c r="AD2080" s="8" t="s">
        <v>98</v>
      </c>
      <c r="AE2080" s="8"/>
      <c r="AF2080" s="8"/>
      <c r="AG2080" s="8"/>
      <c r="AH2080" s="8"/>
      <c r="AI2080" s="8" t="s">
        <v>99</v>
      </c>
      <c r="AJ2080" s="8"/>
      <c r="AK2080" s="8"/>
      <c r="AL2080" s="8"/>
      <c r="AM2080" s="8"/>
      <c r="AN2080" s="8" t="s">
        <v>96</v>
      </c>
      <c r="AO2080" s="8"/>
      <c r="AP2080" s="8"/>
      <c r="AQ2080" s="8"/>
      <c r="AR2080" s="8"/>
      <c r="AS2080" s="8" t="s">
        <v>100</v>
      </c>
      <c r="AT2080" s="8"/>
      <c r="AU2080" s="8"/>
      <c r="AV2080" s="8"/>
      <c r="AW2080" s="8"/>
      <c r="AX2080" s="8" t="s">
        <v>94</v>
      </c>
      <c r="AY2080" s="8"/>
      <c r="AZ2080" s="8"/>
      <c r="BA2080" s="8"/>
      <c r="BB2080" s="8"/>
      <c r="BC2080" s="8" t="s">
        <v>101</v>
      </c>
      <c r="BD2080" s="8"/>
      <c r="BE2080" s="8"/>
      <c r="BF2080" s="8"/>
      <c r="BG2080" s="8"/>
      <c r="BH2080" s="8" t="s">
        <v>96</v>
      </c>
      <c r="BI2080" s="8"/>
      <c r="BJ2080" s="8"/>
      <c r="BK2080" s="8"/>
      <c r="BL2080" s="8"/>
      <c r="BM2080" s="8" t="s">
        <v>102</v>
      </c>
      <c r="BN2080" s="8"/>
      <c r="BO2080" s="8"/>
      <c r="BP2080" s="8"/>
    </row>
    <row r="2081" spans="2:76" ht="18.649999999999999" customHeight="1" thickBot="1">
      <c r="B2081" s="16"/>
      <c r="D2081" s="250" t="s">
        <v>22</v>
      </c>
      <c r="E2081" s="251"/>
      <c r="F2081" s="252" t="s">
        <v>23</v>
      </c>
      <c r="G2081" s="253"/>
      <c r="H2081" s="123"/>
      <c r="I2081" s="242" t="s">
        <v>1</v>
      </c>
      <c r="J2081" s="243"/>
      <c r="K2081" s="244" t="s">
        <v>2</v>
      </c>
      <c r="L2081" s="245"/>
      <c r="M2081" s="123"/>
      <c r="N2081" s="242" t="s">
        <v>43</v>
      </c>
      <c r="O2081" s="243"/>
      <c r="P2081" s="244" t="s">
        <v>44</v>
      </c>
      <c r="Q2081" s="245"/>
      <c r="R2081" s="123"/>
      <c r="S2081" s="242" t="s">
        <v>32</v>
      </c>
      <c r="T2081" s="243"/>
      <c r="U2081" s="244" t="s">
        <v>33</v>
      </c>
      <c r="V2081" s="245"/>
      <c r="W2081" s="123"/>
      <c r="X2081" s="242" t="s">
        <v>45</v>
      </c>
      <c r="Y2081" s="243"/>
      <c r="Z2081" s="244" t="s">
        <v>46</v>
      </c>
      <c r="AA2081" s="245"/>
      <c r="AB2081" s="127"/>
      <c r="AC2081" s="242" t="s">
        <v>62</v>
      </c>
      <c r="AD2081" s="243"/>
      <c r="AE2081" s="244" t="s">
        <v>3</v>
      </c>
      <c r="AF2081" s="245"/>
      <c r="AG2081" s="123"/>
      <c r="AH2081" s="242" t="s">
        <v>76</v>
      </c>
      <c r="AI2081" s="243"/>
      <c r="AJ2081" s="244" t="s">
        <v>77</v>
      </c>
      <c r="AK2081" s="245"/>
      <c r="AL2081" s="127"/>
      <c r="AM2081" s="242" t="s">
        <v>64</v>
      </c>
      <c r="AN2081" s="243"/>
      <c r="AO2081" s="244" t="s">
        <v>65</v>
      </c>
      <c r="AP2081" s="245"/>
      <c r="AQ2081" s="123"/>
      <c r="AR2081" s="242" t="s">
        <v>80</v>
      </c>
      <c r="AS2081" s="243"/>
      <c r="AT2081" s="244" t="s">
        <v>81</v>
      </c>
      <c r="AU2081" s="245"/>
      <c r="AV2081" s="127"/>
      <c r="AW2081" s="242" t="s">
        <v>68</v>
      </c>
      <c r="AX2081" s="243"/>
      <c r="AY2081" s="244" t="s">
        <v>69</v>
      </c>
      <c r="AZ2081" s="245"/>
      <c r="BA2081" s="123"/>
      <c r="BB2081" s="246" t="s">
        <v>84</v>
      </c>
      <c r="BC2081" s="247"/>
      <c r="BD2081" s="248" t="s">
        <v>85</v>
      </c>
      <c r="BE2081" s="249"/>
      <c r="BF2081" s="127"/>
      <c r="BG2081" s="242" t="s">
        <v>72</v>
      </c>
      <c r="BH2081" s="243"/>
      <c r="BI2081" s="244" t="s">
        <v>73</v>
      </c>
      <c r="BJ2081" s="245"/>
      <c r="BK2081" s="123"/>
      <c r="BL2081" s="242" t="s">
        <v>88</v>
      </c>
      <c r="BM2081" s="243"/>
      <c r="BN2081" s="244" t="s">
        <v>89</v>
      </c>
      <c r="BO2081" s="245"/>
      <c r="BP2081" s="123"/>
      <c r="BQ2081" s="19" t="s">
        <v>165</v>
      </c>
      <c r="BS2081" s="63" t="s">
        <v>120</v>
      </c>
      <c r="BT2081" s="4"/>
      <c r="BU2081" s="28"/>
      <c r="BV2081" s="28"/>
      <c r="BW2081" s="28"/>
      <c r="BX2081" s="28"/>
    </row>
    <row r="2082" spans="2:76" ht="18.649999999999999" customHeight="1" thickTop="1" thickBot="1">
      <c r="B2082" s="39">
        <v>5.88</v>
      </c>
      <c r="D2082" s="25">
        <f t="shared" ref="D2082" si="20871">COS($F$8*$B2082)</f>
        <v>-0.3727753688564443</v>
      </c>
      <c r="E2082" s="26">
        <v>0</v>
      </c>
      <c r="F2082" s="10">
        <v>0</v>
      </c>
      <c r="G2082" s="85">
        <f t="shared" ref="G2082" si="20872">$E$8*SIN($B2082*$F$8)</f>
        <v>2.7837648462766169</v>
      </c>
      <c r="I2082" s="21">
        <v>1</v>
      </c>
      <c r="J2082" s="24">
        <v>0</v>
      </c>
      <c r="K2082" s="22">
        <v>0</v>
      </c>
      <c r="L2082" s="23">
        <v>0</v>
      </c>
      <c r="N2082" s="21">
        <f t="shared" ref="N2082" si="20873">D2082*I2082+F2082*I2085-E2082*J2082-G2082*J2085</f>
        <v>-52.16985066364024</v>
      </c>
      <c r="O2082" s="24">
        <f t="shared" ref="O2082" si="20874">(D2082*J2082+E2082*I2082+F2082*J2085+G2082*I2085)</f>
        <v>0</v>
      </c>
      <c r="P2082" s="22">
        <f t="shared" ref="P2082" si="20875">D2082*K2082+F2082*K2085-E2082*L2082-G2082*L2085</f>
        <v>0</v>
      </c>
      <c r="Q2082" s="23">
        <f t="shared" ref="Q2082" si="20876">(D2082*L2082+E2082*K2082+F2082*L2085+G2082*K2085)</f>
        <v>2.7837648462766169</v>
      </c>
      <c r="S2082" s="25">
        <f t="shared" ref="S2082" si="20877">COS($U$8*$B2082)</f>
        <v>-0.96474693603618655</v>
      </c>
      <c r="T2082" s="26">
        <v>0</v>
      </c>
      <c r="U2082" s="10">
        <v>0</v>
      </c>
      <c r="V2082" s="85">
        <f t="shared" ref="V2082" si="20878">$T$8*SIN($B2082*$U$8)</f>
        <v>-0.78953793112117943</v>
      </c>
      <c r="X2082" s="21">
        <f t="shared" ref="X2082" si="20879">N2082*S2082+P2082*S2085-O2082*T2082-Q2082*T2085</f>
        <v>50.574913352040902</v>
      </c>
      <c r="Y2082" s="24">
        <f t="shared" ref="Y2082" si="20880">(N2082*T2082+O2082*S2082+P2082*T2085+Q2082*S2085)</f>
        <v>0</v>
      </c>
      <c r="Z2082" s="22">
        <f t="shared" ref="Z2082" si="20881">N2082*U2082+P2082*U2085-O2082*V2082-Q2082*V2085</f>
        <v>0</v>
      </c>
      <c r="AA2082" s="23">
        <f t="shared" ref="AA2082" si="20882">(N2082*V2082+O2082*U2082+P2082*V2085+Q2082*U2085)</f>
        <v>38.504447353780797</v>
      </c>
      <c r="AB2082" s="8"/>
      <c r="AC2082" s="21">
        <v>1</v>
      </c>
      <c r="AD2082" s="24">
        <v>0</v>
      </c>
      <c r="AE2082" s="22">
        <v>0</v>
      </c>
      <c r="AF2082" s="23">
        <v>0</v>
      </c>
      <c r="AH2082" s="21">
        <f t="shared" ref="AH2082" si="20883">X2082*AC2082+Z2082*AC2085-Y2082*AD2082-AA2082*AD2085</f>
        <v>250.96260985749504</v>
      </c>
      <c r="AI2082" s="24">
        <f t="shared" ref="AI2082" si="20884">(X2082*AD2082+Y2082*AC2082+Z2082*AD2085+AA2082*AC2085)</f>
        <v>0</v>
      </c>
      <c r="AJ2082" s="22">
        <f t="shared" ref="AJ2082" si="20885">X2082*AE2082+Z2082*AE2085-Y2082*AF2082-AA2082*AF2085</f>
        <v>0</v>
      </c>
      <c r="AK2082" s="23">
        <f t="shared" ref="AK2082" si="20886">(X2082*AF2082+Y2082*AE2082+Z2082*AF2085+AA2082*AE2085)</f>
        <v>38.504447353780797</v>
      </c>
      <c r="AL2082" s="8"/>
      <c r="AM2082" s="25">
        <f t="shared" ref="AM2082" si="20887">COS($AO$8*$B2082)</f>
        <v>-0.96474693603618655</v>
      </c>
      <c r="AN2082" s="26">
        <v>0</v>
      </c>
      <c r="AO2082" s="10">
        <v>0</v>
      </c>
      <c r="AP2082" s="85">
        <f t="shared" ref="AP2082" si="20888">$AN$8*SIN($B2082*$AO$8)</f>
        <v>-0.78953793112117943</v>
      </c>
      <c r="AR2082" s="21">
        <f t="shared" ref="AR2082" si="20889">AH2082*AM2082+AJ2082*AM2085-AI2082*AN2082-AK2082*AN2085</f>
        <v>-238.73755095270002</v>
      </c>
      <c r="AS2082" s="24">
        <f t="shared" ref="AS2082" si="20890">(AH2082*AN2082+AI2082*AM2082+AJ2082*AN2085+AK2082*AM2085)</f>
        <v>0</v>
      </c>
      <c r="AT2082" s="22">
        <f t="shared" ref="AT2082" si="20891">AH2082*AO2082+AJ2082*AO2085-AI2082*AP2082-AK2082*AP2085</f>
        <v>0</v>
      </c>
      <c r="AU2082" s="23">
        <f t="shared" ref="AU2082" si="20892">(AH2082*AP2082+AI2082*AO2082+AJ2082*AP2085+AK2082*AO2085)</f>
        <v>-235.29154738398501</v>
      </c>
      <c r="AV2082" s="8"/>
      <c r="AW2082" s="21">
        <v>1</v>
      </c>
      <c r="AX2082" s="24">
        <v>0</v>
      </c>
      <c r="AY2082" s="22">
        <v>0</v>
      </c>
      <c r="AZ2082" s="23">
        <v>0</v>
      </c>
      <c r="BB2082" s="21">
        <f t="shared" ref="BB2082" si="20893">AR2082*AW2082+AT2082*AW2085-AS2082*AX2082-AU2082*AX2085</f>
        <v>4139.2953178708121</v>
      </c>
      <c r="BC2082" s="24">
        <f t="shared" ref="BC2082" si="20894">(AR2082*AX2082+AS2082*AW2082+AT2082*AX2085+AU2082*AW2085)</f>
        <v>0</v>
      </c>
      <c r="BD2082" s="22">
        <f t="shared" ref="BD2082" si="20895">AR2082*AY2082+AT2082*AY2085-AS2082*AZ2082-AU2082*AZ2085</f>
        <v>0</v>
      </c>
      <c r="BE2082" s="23">
        <f t="shared" ref="BE2082" si="20896">(AR2082*AZ2082+AS2082*AY2082+AT2082*AZ2085+AU2082*AY2085)</f>
        <v>-235.29154738398501</v>
      </c>
      <c r="BF2082" s="8"/>
      <c r="BG2082" s="25">
        <f t="shared" ref="BG2082" si="20897">COS($BI$8*$B2082)</f>
        <v>-0.37283393417095667</v>
      </c>
      <c r="BH2082" s="26">
        <v>0</v>
      </c>
      <c r="BI2082" s="10">
        <v>0</v>
      </c>
      <c r="BJ2082" s="85">
        <f t="shared" ref="BJ2082" si="20898">$BH$8*SIN($B2082*$BI$8)</f>
        <v>2.783694257237217</v>
      </c>
      <c r="BL2082" s="21">
        <f t="shared" ref="BL2082" si="20899">BB2082*BG2082+BD2082*BG2085-BC2082*BH2082-BE2082*BH2085</f>
        <v>-1470.494232587278</v>
      </c>
      <c r="BM2082" s="24">
        <f t="shared" ref="BM2082" si="20900">(BB2082*BH2082+BC2082*BG2082+BD2082*BH2085+BE2082*BG2085)</f>
        <v>0</v>
      </c>
      <c r="BN2082" s="22">
        <f t="shared" ref="BN2082" si="20901">BB2082*BI2082+BD2082*BI2085-BC2082*BJ2082-BE2082*BJ2085</f>
        <v>0</v>
      </c>
      <c r="BO2082" s="23">
        <f t="shared" ref="BO2082" si="20902">(BB2082*BJ2082+BC2082*BI2082+BD2082*BJ2085+BE2082*BI2085)</f>
        <v>11610.257278654224</v>
      </c>
      <c r="BQ2082" s="27">
        <f t="shared" ref="BQ2082" si="20903">20*LOG((2*$BL$8)/(($BL$8*BL2082+BN2082+$BL$8*BL2085+BN2085)^2+($BL$8*BM2082+BO2082+$BL$8*BM2085+BO2085)^2)^0.5)</f>
        <v>-75.4144392602919</v>
      </c>
      <c r="BS2082" s="64">
        <f t="shared" ref="BS2082" si="20904">((BL2082^2+BM2082^2)/(BL2085^2+BM2085^2))^0.5</f>
        <v>7.8969843975695335</v>
      </c>
      <c r="BT2082" s="4"/>
      <c r="BU2082" s="28"/>
      <c r="BV2082" s="28"/>
      <c r="BW2082" s="28"/>
      <c r="BX2082" s="28"/>
    </row>
    <row r="2083" spans="2:76" ht="18.649999999999999" customHeight="1" thickBot="1">
      <c r="D2083" s="25"/>
      <c r="E2083" s="10"/>
      <c r="F2083" s="10"/>
      <c r="G2083" s="31"/>
      <c r="I2083" s="29"/>
      <c r="L2083" s="30"/>
      <c r="N2083" s="29"/>
      <c r="Q2083" s="30"/>
      <c r="S2083" s="29"/>
      <c r="V2083" s="30"/>
      <c r="X2083" s="29"/>
      <c r="AA2083" s="30"/>
      <c r="AC2083" s="29"/>
      <c r="AF2083" s="30"/>
      <c r="AH2083" s="29"/>
      <c r="AK2083" s="30"/>
      <c r="AM2083" s="29"/>
      <c r="AP2083" s="30"/>
      <c r="AR2083" s="29"/>
      <c r="AU2083" s="30"/>
      <c r="AW2083" s="29"/>
      <c r="AZ2083" s="30"/>
      <c r="BB2083" s="29"/>
      <c r="BE2083" s="30"/>
      <c r="BG2083" s="29"/>
      <c r="BJ2083" s="30"/>
      <c r="BL2083" s="29"/>
      <c r="BO2083" s="30"/>
      <c r="BS2083" s="65"/>
      <c r="BT2083" s="65"/>
      <c r="BU2083" s="28"/>
      <c r="BV2083" s="28"/>
      <c r="BW2083" s="28"/>
      <c r="BX2083" s="28"/>
    </row>
    <row r="2084" spans="2:76" ht="18.649999999999999" customHeight="1" thickBot="1">
      <c r="D2084" s="254" t="s">
        <v>24</v>
      </c>
      <c r="E2084" s="255"/>
      <c r="F2084" s="256" t="s">
        <v>25</v>
      </c>
      <c r="G2084" s="257"/>
      <c r="H2084" s="123"/>
      <c r="I2084" s="242" t="s">
        <v>4</v>
      </c>
      <c r="J2084" s="243"/>
      <c r="K2084" s="244" t="s">
        <v>5</v>
      </c>
      <c r="L2084" s="245"/>
      <c r="M2084" s="123"/>
      <c r="N2084" s="242" t="s">
        <v>6</v>
      </c>
      <c r="O2084" s="243"/>
      <c r="P2084" s="244" t="s">
        <v>7</v>
      </c>
      <c r="Q2084" s="245"/>
      <c r="R2084" s="123"/>
      <c r="S2084" s="242" t="s">
        <v>34</v>
      </c>
      <c r="T2084" s="243"/>
      <c r="U2084" s="244" t="s">
        <v>35</v>
      </c>
      <c r="V2084" s="245"/>
      <c r="W2084" s="123"/>
      <c r="X2084" s="242" t="s">
        <v>47</v>
      </c>
      <c r="Y2084" s="243"/>
      <c r="Z2084" s="244" t="s">
        <v>48</v>
      </c>
      <c r="AA2084" s="245"/>
      <c r="AB2084" s="127"/>
      <c r="AC2084" s="242" t="s">
        <v>63</v>
      </c>
      <c r="AD2084" s="243"/>
      <c r="AE2084" s="244" t="s">
        <v>8</v>
      </c>
      <c r="AF2084" s="245"/>
      <c r="AG2084" s="123"/>
      <c r="AH2084" s="242" t="s">
        <v>78</v>
      </c>
      <c r="AI2084" s="243"/>
      <c r="AJ2084" s="244" t="s">
        <v>79</v>
      </c>
      <c r="AK2084" s="245"/>
      <c r="AL2084" s="127"/>
      <c r="AM2084" s="242" t="s">
        <v>67</v>
      </c>
      <c r="AN2084" s="243"/>
      <c r="AO2084" s="244" t="s">
        <v>66</v>
      </c>
      <c r="AP2084" s="245"/>
      <c r="AQ2084" s="123"/>
      <c r="AR2084" s="242" t="s">
        <v>83</v>
      </c>
      <c r="AS2084" s="243"/>
      <c r="AT2084" s="244" t="s">
        <v>82</v>
      </c>
      <c r="AU2084" s="245"/>
      <c r="AV2084" s="127"/>
      <c r="AW2084" s="242" t="s">
        <v>71</v>
      </c>
      <c r="AX2084" s="243"/>
      <c r="AY2084" s="244" t="s">
        <v>70</v>
      </c>
      <c r="AZ2084" s="245"/>
      <c r="BA2084" s="123"/>
      <c r="BB2084" s="124" t="s">
        <v>87</v>
      </c>
      <c r="BC2084" s="125"/>
      <c r="BD2084" s="122" t="s">
        <v>86</v>
      </c>
      <c r="BE2084" s="126"/>
      <c r="BF2084" s="127"/>
      <c r="BG2084" s="242" t="s">
        <v>74</v>
      </c>
      <c r="BH2084" s="243"/>
      <c r="BI2084" s="244" t="s">
        <v>75</v>
      </c>
      <c r="BJ2084" s="245"/>
      <c r="BK2084" s="123"/>
      <c r="BL2084" s="242" t="s">
        <v>91</v>
      </c>
      <c r="BM2084" s="243"/>
      <c r="BN2084" s="244" t="s">
        <v>90</v>
      </c>
      <c r="BO2084" s="245"/>
      <c r="BP2084" s="123"/>
      <c r="BQ2084" s="35" t="s">
        <v>166</v>
      </c>
      <c r="BS2084" s="66" t="s">
        <v>121</v>
      </c>
      <c r="BT2084" s="65"/>
      <c r="BU2084" s="28"/>
      <c r="BV2084" s="28"/>
      <c r="BW2084" s="28"/>
      <c r="BX2084" s="28"/>
    </row>
    <row r="2085" spans="2:76" ht="18.649999999999999" customHeight="1" thickTop="1" thickBot="1">
      <c r="D2085" s="15">
        <v>0</v>
      </c>
      <c r="E2085" s="145">
        <f t="shared" ref="E2085" si="20905">(1/$E$8)*SIN($B2082*$F$8)</f>
        <v>0.30930720514184629</v>
      </c>
      <c r="F2085" s="15">
        <f t="shared" ref="F2085" si="20906">COS($F$8*$B2082)</f>
        <v>-0.3727753688564443</v>
      </c>
      <c r="G2085" s="37">
        <v>0</v>
      </c>
      <c r="I2085" s="21">
        <v>0</v>
      </c>
      <c r="J2085" s="24">
        <f t="shared" ref="J2085" si="20907">(TAN($K$8*$B2082))/$J$8</f>
        <v>18.606842946545648</v>
      </c>
      <c r="K2085" s="22">
        <v>1</v>
      </c>
      <c r="L2085" s="23">
        <v>0</v>
      </c>
      <c r="N2085" s="21">
        <f t="shared" ref="N2085" si="20908">D2085*I2082+F2085*I2085-E2085*J2082-G2085*J2085</f>
        <v>0</v>
      </c>
      <c r="O2085" s="24">
        <f t="shared" ref="O2085" si="20909">(D2085*J2082+E2085*I2082+F2085*J2085+G2085*I2085)</f>
        <v>-6.6268655375106365</v>
      </c>
      <c r="P2085" s="22">
        <f t="shared" ref="P2085" si="20910">D2085*K2082+F2085*K2085-E2085*L2082-G2085*L2085</f>
        <v>-0.3727753688564443</v>
      </c>
      <c r="Q2085" s="23">
        <f t="shared" ref="Q2085" si="20911">(D2085*L2082+E2085*K2082+F2085*L2085+G2085*K2085)</f>
        <v>0</v>
      </c>
      <c r="S2085" s="15">
        <v>0</v>
      </c>
      <c r="T2085" s="145">
        <f t="shared" ref="T2085" si="20912">(1/$T$8)*SIN($B2082*$U$8)</f>
        <v>-8.772643679124216E-2</v>
      </c>
      <c r="U2085" s="15">
        <f t="shared" ref="U2085" si="20913">COS($U$8*$B2082)</f>
        <v>-0.96474693603618655</v>
      </c>
      <c r="V2085" s="37">
        <v>0</v>
      </c>
      <c r="X2085" s="21">
        <f t="shared" ref="X2085" si="20914">N2085*S2082+P2085*S2085-O2085*T2082-Q2085*T2085</f>
        <v>0</v>
      </c>
      <c r="Y2085" s="24">
        <f t="shared" ref="Y2085" si="20915">(N2085*T2082+O2085*S2082+P2085*T2085+Q2085*S2085)</f>
        <v>6.4259504776704999</v>
      </c>
      <c r="Z2085" s="22">
        <f t="shared" ref="Z2085" si="20916">N2085*U2082+P2085*U2085-O2085*V2082-Q2085*V2085</f>
        <v>-4.8725278113703769</v>
      </c>
      <c r="AA2085" s="23">
        <f t="shared" ref="AA2085" si="20917">(N2085*V2082+O2085*U2082+P2085*V2085+Q2085*U2085)</f>
        <v>0</v>
      </c>
      <c r="AB2085" s="8"/>
      <c r="AC2085" s="21">
        <v>0</v>
      </c>
      <c r="AD2085" s="24">
        <f t="shared" ref="AD2085" si="20918">(TAN($AE$8*$B2082))/$AD$8</f>
        <v>-5.204274058637484</v>
      </c>
      <c r="AE2085" s="22">
        <v>1</v>
      </c>
      <c r="AF2085" s="23">
        <v>0</v>
      </c>
      <c r="AH2085" s="21">
        <f t="shared" ref="AH2085" si="20919">X2085*AC2082+Z2085*AC2085-Y2085*AD2082-AA2085*AD2085</f>
        <v>0</v>
      </c>
      <c r="AI2085" s="24">
        <f t="shared" ref="AI2085" si="20920">(X2085*AD2082+Y2085*AC2082+Z2085*AD2085+AA2085*AC2085)</f>
        <v>31.783920566375031</v>
      </c>
      <c r="AJ2085" s="22">
        <f t="shared" ref="AJ2085" si="20921">X2085*AE2082+Z2085*AE2085-Y2085*AF2082-AA2085*AF2085</f>
        <v>-4.8725278113703769</v>
      </c>
      <c r="AK2085" s="23">
        <f t="shared" ref="AK2085" si="20922">(X2085*AF2082+Y2085*AE2082+Z2085*AF2085+AA2085*AE2085)</f>
        <v>0</v>
      </c>
      <c r="AL2085" s="8"/>
      <c r="AM2085" s="15">
        <v>0</v>
      </c>
      <c r="AN2085" s="85">
        <f t="shared" ref="AN2085" si="20923">(1/$AN$8)*SIN($B2082*$AO$8)</f>
        <v>-8.772643679124216E-2</v>
      </c>
      <c r="AO2085" s="25">
        <f t="shared" ref="AO2085" si="20924">COS($AO$8*$B2082)</f>
        <v>-0.96474693603618655</v>
      </c>
      <c r="AP2085" s="37">
        <v>0</v>
      </c>
      <c r="AR2085" s="21">
        <f t="shared" ref="AR2085" si="20925">AH2085*AM2082+AJ2085*AM2085-AI2085*AN2082-AK2085*AN2085</f>
        <v>0</v>
      </c>
      <c r="AS2085" s="24">
        <f t="shared" ref="AS2085" si="20926">(AH2085*AN2082+AI2085*AM2082+AJ2085*AN2085+AK2085*AM2085)</f>
        <v>-30.235990478570095</v>
      </c>
      <c r="AT2085" s="22">
        <f t="shared" ref="AT2085" si="20927">AH2085*AO2082+AJ2085*AO2085-AI2085*AP2082-AK2085*AP2085</f>
        <v>29.795367163666324</v>
      </c>
      <c r="AU2085" s="23">
        <f t="shared" ref="AU2085" si="20928">(AH2085*AP2082+AI2085*AO2082+AJ2085*AP2085+AK2085*AO2085)</f>
        <v>0</v>
      </c>
      <c r="AV2085" s="8"/>
      <c r="AW2085" s="21">
        <v>0</v>
      </c>
      <c r="AX2085" s="24">
        <f t="shared" ref="AX2085" si="20929">(TAN($AY$8*$B2082))/$AX$8</f>
        <v>18.606842946545648</v>
      </c>
      <c r="AY2085" s="22">
        <v>1</v>
      </c>
      <c r="AZ2085" s="23">
        <v>0</v>
      </c>
      <c r="BB2085" s="21">
        <f t="shared" ref="BB2085" si="20930">AR2085*AW2082+AT2085*AW2085-AS2085*AX2082-AU2085*AX2085</f>
        <v>0</v>
      </c>
      <c r="BC2085" s="24">
        <f t="shared" ref="BC2085" si="20931">(AR2085*AX2082+AS2085*AW2082+AT2085*AX2085+AU2085*AW2085)</f>
        <v>524.1617268704324</v>
      </c>
      <c r="BD2085" s="22">
        <f t="shared" ref="BD2085" si="20932">AR2085*AY2082+AT2085*AY2085-AS2085*AZ2082-AU2085*AZ2085</f>
        <v>29.795367163666324</v>
      </c>
      <c r="BE2085" s="23">
        <f t="shared" ref="BE2085" si="20933">(AR2085*AZ2082+AS2085*AY2082+AT2085*AZ2085+AU2085*AY2085)</f>
        <v>0</v>
      </c>
      <c r="BF2085" s="8"/>
      <c r="BG2085" s="15">
        <v>0</v>
      </c>
      <c r="BH2085" s="85">
        <f t="shared" ref="BH2085" si="20934">(1/$BH$8)*SIN($B2082*$BI$8)</f>
        <v>0.30929936191524632</v>
      </c>
      <c r="BI2085" s="25">
        <f t="shared" ref="BI2085" si="20935">COS($BI$8*$B2082)</f>
        <v>-0.37283393417095667</v>
      </c>
      <c r="BJ2085" s="37">
        <v>0</v>
      </c>
      <c r="BL2085" s="21">
        <f t="shared" ref="BL2085" si="20936">BB2085*BG2082+BD2085*BG2085-BC2085*BH2082-BE2085*BH2085</f>
        <v>0</v>
      </c>
      <c r="BM2085" s="24">
        <f t="shared" ref="BM2085" si="20937">(BB2085*BH2082+BC2085*BG2082+BD2085*BH2085+BE2085*BG2085)</f>
        <v>-186.2095907191933</v>
      </c>
      <c r="BN2085" s="22">
        <f t="shared" ref="BN2085" si="20938">BB2085*BI2082+BD2085*BI2085-BC2085*BJ2082-BE2085*BJ2085</f>
        <v>-1470.2147129124633</v>
      </c>
      <c r="BO2085" s="23">
        <f t="shared" ref="BO2085" si="20939">(BB2085*BJ2082+BC2085*BI2082+BD2085*BJ2085+BE2085*BI2085)</f>
        <v>0</v>
      </c>
      <c r="BQ2085" s="38">
        <f t="shared" ref="BQ2085" si="20940">(180/PI())*ATAN(-1*(($BL$8*BM2082+BO2082+$BL$8*BM2085+BO2085)/($BL$8*BL2082+BN2082+$BL$8*BL2085+BN2085)))</f>
        <v>75.564660082180907</v>
      </c>
      <c r="BS2085" s="67">
        <f t="shared" ref="BS2085" si="20941">20*LOG(((($BL$8*BL2082+BN2082-$BL$8*BL2085-BN2085)^2+($BL$8*BM2082+BO2082-$BL$8*BM2085-BO2085)^2)/(($BL$8*BL2082+BN2082+$BL$8*BL2085+BN2085)^2+($BL$8*BM2082+BO2082+$BL$8*BM2085+BO2085)^2))^0.5)</f>
        <v>-1.2483615772128393E-7</v>
      </c>
      <c r="BT2085" s="65"/>
      <c r="BU2085" s="28"/>
      <c r="BV2085" s="28"/>
      <c r="BW2085" s="28"/>
      <c r="BX2085" s="28"/>
    </row>
    <row r="2086" spans="2:76" ht="18.649999999999999" customHeight="1">
      <c r="BS2086" s="32"/>
    </row>
    <row r="2087" spans="2:76" ht="18.649999999999999" customHeight="1" thickBot="1">
      <c r="D2087" s="8"/>
      <c r="E2087" s="8" t="s">
        <v>93</v>
      </c>
      <c r="F2087" s="8"/>
      <c r="G2087" s="8"/>
      <c r="H2087" s="8"/>
      <c r="I2087" s="8"/>
      <c r="J2087" s="8" t="s">
        <v>94</v>
      </c>
      <c r="K2087" s="8"/>
      <c r="L2087" s="8"/>
      <c r="M2087" s="8"/>
      <c r="N2087" s="8"/>
      <c r="O2087" s="8" t="s">
        <v>95</v>
      </c>
      <c r="P2087" s="8"/>
      <c r="Q2087" s="8"/>
      <c r="R2087" s="8"/>
      <c r="S2087" s="8"/>
      <c r="T2087" s="8" t="s">
        <v>96</v>
      </c>
      <c r="U2087" s="8"/>
      <c r="V2087" s="8"/>
      <c r="W2087" s="8"/>
      <c r="X2087" s="8"/>
      <c r="Y2087" s="8" t="s">
        <v>97</v>
      </c>
      <c r="Z2087" s="8"/>
      <c r="AA2087" s="8"/>
      <c r="AB2087" s="8"/>
      <c r="AC2087" s="8"/>
      <c r="AD2087" s="8" t="s">
        <v>98</v>
      </c>
      <c r="AE2087" s="8"/>
      <c r="AF2087" s="8"/>
      <c r="AG2087" s="8"/>
      <c r="AH2087" s="8"/>
      <c r="AI2087" s="8" t="s">
        <v>99</v>
      </c>
      <c r="AJ2087" s="8"/>
      <c r="AK2087" s="8"/>
      <c r="AL2087" s="8"/>
      <c r="AM2087" s="8"/>
      <c r="AN2087" s="8" t="s">
        <v>96</v>
      </c>
      <c r="AO2087" s="8"/>
      <c r="AP2087" s="8"/>
      <c r="AQ2087" s="8"/>
      <c r="AR2087" s="8"/>
      <c r="AS2087" s="8" t="s">
        <v>100</v>
      </c>
      <c r="AT2087" s="8"/>
      <c r="AU2087" s="8"/>
      <c r="AV2087" s="8"/>
      <c r="AW2087" s="8"/>
      <c r="AX2087" s="8" t="s">
        <v>94</v>
      </c>
      <c r="AY2087" s="8"/>
      <c r="AZ2087" s="8"/>
      <c r="BA2087" s="8"/>
      <c r="BB2087" s="8"/>
      <c r="BC2087" s="8" t="s">
        <v>101</v>
      </c>
      <c r="BD2087" s="8"/>
      <c r="BE2087" s="8"/>
      <c r="BF2087" s="8"/>
      <c r="BG2087" s="8"/>
      <c r="BH2087" s="8" t="s">
        <v>96</v>
      </c>
      <c r="BI2087" s="8"/>
      <c r="BJ2087" s="8"/>
      <c r="BK2087" s="8"/>
      <c r="BL2087" s="8"/>
      <c r="BM2087" s="8" t="s">
        <v>102</v>
      </c>
      <c r="BN2087" s="8"/>
      <c r="BO2087" s="8"/>
      <c r="BP2087" s="8"/>
    </row>
    <row r="2088" spans="2:76" ht="18.649999999999999" customHeight="1" thickBot="1">
      <c r="B2088" s="16"/>
      <c r="D2088" s="250" t="s">
        <v>22</v>
      </c>
      <c r="E2088" s="251"/>
      <c r="F2088" s="252" t="s">
        <v>23</v>
      </c>
      <c r="G2088" s="253"/>
      <c r="H2088" s="123"/>
      <c r="I2088" s="242" t="s">
        <v>1</v>
      </c>
      <c r="J2088" s="243"/>
      <c r="K2088" s="244" t="s">
        <v>2</v>
      </c>
      <c r="L2088" s="245"/>
      <c r="M2088" s="123"/>
      <c r="N2088" s="242" t="s">
        <v>43</v>
      </c>
      <c r="O2088" s="243"/>
      <c r="P2088" s="244" t="s">
        <v>44</v>
      </c>
      <c r="Q2088" s="245"/>
      <c r="R2088" s="123"/>
      <c r="S2088" s="242" t="s">
        <v>32</v>
      </c>
      <c r="T2088" s="243"/>
      <c r="U2088" s="244" t="s">
        <v>33</v>
      </c>
      <c r="V2088" s="245"/>
      <c r="W2088" s="123"/>
      <c r="X2088" s="242" t="s">
        <v>45</v>
      </c>
      <c r="Y2088" s="243"/>
      <c r="Z2088" s="244" t="s">
        <v>46</v>
      </c>
      <c r="AA2088" s="245"/>
      <c r="AB2088" s="127"/>
      <c r="AC2088" s="242" t="s">
        <v>62</v>
      </c>
      <c r="AD2088" s="243"/>
      <c r="AE2088" s="244" t="s">
        <v>3</v>
      </c>
      <c r="AF2088" s="245"/>
      <c r="AG2088" s="123"/>
      <c r="AH2088" s="242" t="s">
        <v>76</v>
      </c>
      <c r="AI2088" s="243"/>
      <c r="AJ2088" s="244" t="s">
        <v>77</v>
      </c>
      <c r="AK2088" s="245"/>
      <c r="AL2088" s="127"/>
      <c r="AM2088" s="242" t="s">
        <v>64</v>
      </c>
      <c r="AN2088" s="243"/>
      <c r="AO2088" s="244" t="s">
        <v>65</v>
      </c>
      <c r="AP2088" s="245"/>
      <c r="AQ2088" s="123"/>
      <c r="AR2088" s="242" t="s">
        <v>80</v>
      </c>
      <c r="AS2088" s="243"/>
      <c r="AT2088" s="244" t="s">
        <v>81</v>
      </c>
      <c r="AU2088" s="245"/>
      <c r="AV2088" s="127"/>
      <c r="AW2088" s="242" t="s">
        <v>68</v>
      </c>
      <c r="AX2088" s="243"/>
      <c r="AY2088" s="244" t="s">
        <v>69</v>
      </c>
      <c r="AZ2088" s="245"/>
      <c r="BA2088" s="123"/>
      <c r="BB2088" s="246" t="s">
        <v>84</v>
      </c>
      <c r="BC2088" s="247"/>
      <c r="BD2088" s="248" t="s">
        <v>85</v>
      </c>
      <c r="BE2088" s="249"/>
      <c r="BF2088" s="127"/>
      <c r="BG2088" s="242" t="s">
        <v>72</v>
      </c>
      <c r="BH2088" s="243"/>
      <c r="BI2088" s="244" t="s">
        <v>73</v>
      </c>
      <c r="BJ2088" s="245"/>
      <c r="BK2088" s="123"/>
      <c r="BL2088" s="242" t="s">
        <v>88</v>
      </c>
      <c r="BM2088" s="243"/>
      <c r="BN2088" s="244" t="s">
        <v>89</v>
      </c>
      <c r="BO2088" s="245"/>
      <c r="BP2088" s="123"/>
      <c r="BQ2088" s="19" t="s">
        <v>165</v>
      </c>
      <c r="BS2088" s="63" t="s">
        <v>120</v>
      </c>
      <c r="BT2088" s="4"/>
      <c r="BU2088" s="28"/>
      <c r="BV2088" s="28"/>
      <c r="BW2088" s="28"/>
      <c r="BX2088" s="28"/>
    </row>
    <row r="2089" spans="2:76" ht="18.649999999999999" customHeight="1" thickTop="1" thickBot="1">
      <c r="B2089" s="39">
        <v>5.9</v>
      </c>
      <c r="D2089" s="25">
        <f t="shared" ref="D2089" si="20942">COS($F$8*$B2089)</f>
        <v>-0.3789305026269143</v>
      </c>
      <c r="E2089" s="26">
        <v>0</v>
      </c>
      <c r="F2089" s="10">
        <v>0</v>
      </c>
      <c r="G2089" s="85">
        <f t="shared" ref="G2089" si="20943">$E$8*SIN($B2089*$F$8)</f>
        <v>2.7762753947708836</v>
      </c>
      <c r="I2089" s="21">
        <v>1</v>
      </c>
      <c r="J2089" s="24">
        <v>0</v>
      </c>
      <c r="K2089" s="22">
        <v>0</v>
      </c>
      <c r="L2089" s="23">
        <v>0</v>
      </c>
      <c r="N2089" s="21">
        <f t="shared" ref="N2089" si="20944">D2089*I2089+F2089*I2092-E2089*J2089-G2089*J2092</f>
        <v>-65.467845052763138</v>
      </c>
      <c r="O2089" s="24">
        <f t="shared" ref="O2089" si="20945">(D2089*J2089+E2089*I2089+F2089*J2092+G2089*I2092)</f>
        <v>0</v>
      </c>
      <c r="P2089" s="22">
        <f t="shared" ref="P2089" si="20946">D2089*K2089+F2089*K2092-E2089*L2089-G2089*L2092</f>
        <v>0</v>
      </c>
      <c r="Q2089" s="23">
        <f t="shared" ref="Q2089" si="20947">(D2089*L2089+E2089*K2089+F2089*L2092+G2089*K2092)</f>
        <v>2.7762753947708836</v>
      </c>
      <c r="S2089" s="25">
        <f t="shared" ref="S2089" si="20948">COS($U$8*$B2089)</f>
        <v>-0.96163154167334741</v>
      </c>
      <c r="T2089" s="26">
        <v>0</v>
      </c>
      <c r="U2089" s="10">
        <v>0</v>
      </c>
      <c r="V2089" s="85">
        <f t="shared" ref="V2089" si="20949">$T$8*SIN($B2089*$U$8)</f>
        <v>-0.82303280768780462</v>
      </c>
      <c r="X2089" s="21">
        <f t="shared" ref="X2089" si="20950">N2089*S2089+P2089*S2092-O2089*T2089-Q2089*T2092</f>
        <v>63.209829849572984</v>
      </c>
      <c r="Y2089" s="24">
        <f t="shared" ref="Y2089" si="20951">(N2089*T2089+O2089*S2089+P2089*T2092+Q2089*S2092)</f>
        <v>0</v>
      </c>
      <c r="Z2089" s="22">
        <f t="shared" ref="Z2089" si="20952">N2089*U2089+P2089*U2092-O2089*V2089-Q2089*V2092</f>
        <v>0</v>
      </c>
      <c r="AA2089" s="23">
        <f t="shared" ref="AA2089" si="20953">(N2089*V2089+O2089*U2089+P2089*V2092+Q2089*U2092)</f>
        <v>51.212430339062493</v>
      </c>
      <c r="AB2089" s="8"/>
      <c r="AC2089" s="21">
        <v>1</v>
      </c>
      <c r="AD2089" s="24">
        <v>0</v>
      </c>
      <c r="AE2089" s="22">
        <v>0</v>
      </c>
      <c r="AF2089" s="23">
        <v>0</v>
      </c>
      <c r="AH2089" s="21">
        <f t="shared" ref="AH2089" si="20954">X2089*AC2089+Z2089*AC2092-Y2089*AD2089-AA2089*AD2092</f>
        <v>313.07302449606675</v>
      </c>
      <c r="AI2089" s="24">
        <f t="shared" ref="AI2089" si="20955">(X2089*AD2089+Y2089*AC2089+Z2089*AD2092+AA2089*AC2092)</f>
        <v>0</v>
      </c>
      <c r="AJ2089" s="22">
        <f t="shared" ref="AJ2089" si="20956">X2089*AE2089+Z2089*AE2092-Y2089*AF2089-AA2089*AF2092</f>
        <v>0</v>
      </c>
      <c r="AK2089" s="23">
        <f t="shared" ref="AK2089" si="20957">(X2089*AF2089+Y2089*AE2089+Z2089*AF2092+AA2089*AE2092)</f>
        <v>51.212430339062493</v>
      </c>
      <c r="AL2089" s="8"/>
      <c r="AM2089" s="25">
        <f t="shared" ref="AM2089" si="20958">COS($AO$8*$B2089)</f>
        <v>-0.96163154167334741</v>
      </c>
      <c r="AN2089" s="26">
        <v>0</v>
      </c>
      <c r="AO2089" s="10">
        <v>0</v>
      </c>
      <c r="AP2089" s="85">
        <f t="shared" ref="AP2089" si="20959">$AN$8*SIN($B2089*$AO$8)</f>
        <v>-0.82303280768780462</v>
      </c>
      <c r="AR2089" s="21">
        <f t="shared" ref="AR2089" si="20960">AH2089*AM2089+AJ2089*AM2092-AI2089*AN2089-AK2089*AN2092</f>
        <v>-296.37761627688201</v>
      </c>
      <c r="AS2089" s="24">
        <f t="shared" ref="AS2089" si="20961">(AH2089*AN2089+AI2089*AM2089+AJ2089*AN2092+AK2089*AM2092)</f>
        <v>0</v>
      </c>
      <c r="AT2089" s="22">
        <f t="shared" ref="AT2089" si="20962">AH2089*AO2089+AJ2089*AO2092-AI2089*AP2089-AK2089*AP2092</f>
        <v>0</v>
      </c>
      <c r="AU2089" s="23">
        <f t="shared" ref="AU2089" si="20963">(AH2089*AP2089+AI2089*AO2089+AJ2089*AP2092+AK2089*AO2092)</f>
        <v>-306.91685870210222</v>
      </c>
      <c r="AV2089" s="8"/>
      <c r="AW2089" s="21">
        <v>1</v>
      </c>
      <c r="AX2089" s="24">
        <v>0</v>
      </c>
      <c r="AY2089" s="22">
        <v>0</v>
      </c>
      <c r="AZ2089" s="23">
        <v>0</v>
      </c>
      <c r="BB2089" s="21">
        <f t="shared" ref="BB2089" si="20964">AR2089*AW2089+AT2089*AW2092-AS2089*AX2089-AU2089*AX2092</f>
        <v>6899.1928331402914</v>
      </c>
      <c r="BC2089" s="24">
        <f t="shared" ref="BC2089" si="20965">(AR2089*AX2089+AS2089*AW2089+AT2089*AX2092+AU2089*AW2092)</f>
        <v>0</v>
      </c>
      <c r="BD2089" s="22">
        <f t="shared" ref="BD2089" si="20966">AR2089*AY2089+AT2089*AY2092-AS2089*AZ2089-AU2089*AZ2092</f>
        <v>0</v>
      </c>
      <c r="BE2089" s="23">
        <f t="shared" ref="BE2089" si="20967">(AR2089*AZ2089+AS2089*AY2089+AT2089*AZ2092+AU2089*AY2092)</f>
        <v>-306.91685870210222</v>
      </c>
      <c r="BF2089" s="8"/>
      <c r="BG2089" s="25">
        <f t="shared" ref="BG2089" si="20968">COS($BI$8*$B2089)</f>
        <v>-0.37898910902601729</v>
      </c>
      <c r="BH2089" s="26">
        <v>0</v>
      </c>
      <c r="BI2089" s="10">
        <v>0</v>
      </c>
      <c r="BJ2089" s="85">
        <f t="shared" ref="BJ2089" si="20969">$BH$8*SIN($B2089*$BI$8)</f>
        <v>2.7762033962152324</v>
      </c>
      <c r="BL2089" s="21">
        <f t="shared" ref="BL2089" si="20970">BB2089*BG2089+BD2089*BG2092-BC2089*BH2089-BE2089*BH2092</f>
        <v>-2520.04520866558</v>
      </c>
      <c r="BM2089" s="24">
        <f t="shared" ref="BM2089" si="20971">(BB2089*BH2089+BC2089*BG2089+BD2089*BH2092+BE2089*BG2092)</f>
        <v>0</v>
      </c>
      <c r="BN2089" s="22">
        <f t="shared" ref="BN2089" si="20972">BB2089*BI2089+BD2089*BI2092-BC2089*BJ2089-BE2089*BJ2092</f>
        <v>0</v>
      </c>
      <c r="BO2089" s="23">
        <f t="shared" ref="BO2089" si="20973">(BB2089*BJ2089+BC2089*BI2089+BD2089*BJ2092+BE2089*BI2092)</f>
        <v>19269.880721332443</v>
      </c>
      <c r="BQ2089" s="27">
        <f t="shared" ref="BQ2089" si="20974">20*LOG((2*$BL$8)/(($BL$8*BL2089+BN2089+$BL$8*BL2092+BN2092)^2+($BL$8*BM2089+BO2089+$BL$8*BM2092+BO2092)^2)^0.5)</f>
        <v>-79.824247539442183</v>
      </c>
      <c r="BS2089" s="64">
        <f t="shared" ref="BS2089" si="20975">((BL2089^2+BM2089^2)/(BL2092^2+BM2092^2))^0.5</f>
        <v>7.648066633061247</v>
      </c>
      <c r="BT2089" s="4"/>
      <c r="BU2089" s="28"/>
      <c r="BV2089" s="28"/>
      <c r="BW2089" s="28"/>
      <c r="BX2089" s="28"/>
    </row>
    <row r="2090" spans="2:76" ht="18.649999999999999" customHeight="1" thickBot="1">
      <c r="D2090" s="25"/>
      <c r="E2090" s="10"/>
      <c r="F2090" s="10"/>
      <c r="G2090" s="31"/>
      <c r="I2090" s="29"/>
      <c r="L2090" s="30"/>
      <c r="N2090" s="29"/>
      <c r="Q2090" s="30"/>
      <c r="S2090" s="29"/>
      <c r="V2090" s="30"/>
      <c r="X2090" s="29"/>
      <c r="AA2090" s="30"/>
      <c r="AC2090" s="29"/>
      <c r="AF2090" s="30"/>
      <c r="AH2090" s="29"/>
      <c r="AK2090" s="30"/>
      <c r="AM2090" s="29"/>
      <c r="AP2090" s="30"/>
      <c r="AR2090" s="29"/>
      <c r="AU2090" s="30"/>
      <c r="AW2090" s="29"/>
      <c r="AZ2090" s="30"/>
      <c r="BB2090" s="29"/>
      <c r="BE2090" s="30"/>
      <c r="BG2090" s="29"/>
      <c r="BJ2090" s="30"/>
      <c r="BL2090" s="29"/>
      <c r="BO2090" s="30"/>
      <c r="BS2090" s="65"/>
      <c r="BT2090" s="65"/>
      <c r="BU2090" s="28"/>
      <c r="BV2090" s="28"/>
      <c r="BW2090" s="28"/>
      <c r="BX2090" s="28"/>
    </row>
    <row r="2091" spans="2:76" ht="18.649999999999999" customHeight="1" thickBot="1">
      <c r="D2091" s="254" t="s">
        <v>24</v>
      </c>
      <c r="E2091" s="255"/>
      <c r="F2091" s="256" t="s">
        <v>25</v>
      </c>
      <c r="G2091" s="257"/>
      <c r="H2091" s="123"/>
      <c r="I2091" s="242" t="s">
        <v>4</v>
      </c>
      <c r="J2091" s="243"/>
      <c r="K2091" s="244" t="s">
        <v>5</v>
      </c>
      <c r="L2091" s="245"/>
      <c r="M2091" s="123"/>
      <c r="N2091" s="242" t="s">
        <v>6</v>
      </c>
      <c r="O2091" s="243"/>
      <c r="P2091" s="244" t="s">
        <v>7</v>
      </c>
      <c r="Q2091" s="245"/>
      <c r="R2091" s="123"/>
      <c r="S2091" s="242" t="s">
        <v>34</v>
      </c>
      <c r="T2091" s="243"/>
      <c r="U2091" s="244" t="s">
        <v>35</v>
      </c>
      <c r="V2091" s="245"/>
      <c r="W2091" s="123"/>
      <c r="X2091" s="242" t="s">
        <v>47</v>
      </c>
      <c r="Y2091" s="243"/>
      <c r="Z2091" s="244" t="s">
        <v>48</v>
      </c>
      <c r="AA2091" s="245"/>
      <c r="AB2091" s="127"/>
      <c r="AC2091" s="242" t="s">
        <v>63</v>
      </c>
      <c r="AD2091" s="243"/>
      <c r="AE2091" s="244" t="s">
        <v>8</v>
      </c>
      <c r="AF2091" s="245"/>
      <c r="AG2091" s="123"/>
      <c r="AH2091" s="242" t="s">
        <v>78</v>
      </c>
      <c r="AI2091" s="243"/>
      <c r="AJ2091" s="244" t="s">
        <v>79</v>
      </c>
      <c r="AK2091" s="245"/>
      <c r="AL2091" s="127"/>
      <c r="AM2091" s="242" t="s">
        <v>67</v>
      </c>
      <c r="AN2091" s="243"/>
      <c r="AO2091" s="244" t="s">
        <v>66</v>
      </c>
      <c r="AP2091" s="245"/>
      <c r="AQ2091" s="123"/>
      <c r="AR2091" s="242" t="s">
        <v>83</v>
      </c>
      <c r="AS2091" s="243"/>
      <c r="AT2091" s="244" t="s">
        <v>82</v>
      </c>
      <c r="AU2091" s="245"/>
      <c r="AV2091" s="127"/>
      <c r="AW2091" s="242" t="s">
        <v>71</v>
      </c>
      <c r="AX2091" s="243"/>
      <c r="AY2091" s="244" t="s">
        <v>70</v>
      </c>
      <c r="AZ2091" s="245"/>
      <c r="BA2091" s="123"/>
      <c r="BB2091" s="124" t="s">
        <v>87</v>
      </c>
      <c r="BC2091" s="125"/>
      <c r="BD2091" s="122" t="s">
        <v>86</v>
      </c>
      <c r="BE2091" s="126"/>
      <c r="BF2091" s="127"/>
      <c r="BG2091" s="242" t="s">
        <v>74</v>
      </c>
      <c r="BH2091" s="243"/>
      <c r="BI2091" s="244" t="s">
        <v>75</v>
      </c>
      <c r="BJ2091" s="245"/>
      <c r="BK2091" s="123"/>
      <c r="BL2091" s="242" t="s">
        <v>91</v>
      </c>
      <c r="BM2091" s="243"/>
      <c r="BN2091" s="244" t="s">
        <v>90</v>
      </c>
      <c r="BO2091" s="245"/>
      <c r="BP2091" s="123"/>
      <c r="BQ2091" s="35" t="s">
        <v>166</v>
      </c>
      <c r="BS2091" s="66" t="s">
        <v>121</v>
      </c>
      <c r="BT2091" s="65"/>
      <c r="BU2091" s="28"/>
      <c r="BV2091" s="28"/>
      <c r="BW2091" s="28"/>
      <c r="BX2091" s="28"/>
    </row>
    <row r="2092" spans="2:76" ht="18.649999999999999" customHeight="1" thickTop="1" thickBot="1">
      <c r="D2092" s="15">
        <v>0</v>
      </c>
      <c r="E2092" s="145">
        <f t="shared" ref="E2092" si="20976">(1/$E$8)*SIN($B2089*$F$8)</f>
        <v>0.3084750438634315</v>
      </c>
      <c r="F2092" s="15">
        <f t="shared" ref="F2092" si="20977">COS($F$8*$B2089)</f>
        <v>-0.3789305026269143</v>
      </c>
      <c r="G2092" s="37">
        <v>0</v>
      </c>
      <c r="I2092" s="21">
        <v>0</v>
      </c>
      <c r="J2092" s="24">
        <f t="shared" ref="J2092" si="20978">(TAN($K$8*$B2089))/$J$8</f>
        <v>23.444689483158349</v>
      </c>
      <c r="K2092" s="22">
        <v>1</v>
      </c>
      <c r="L2092" s="23">
        <v>0</v>
      </c>
      <c r="N2092" s="21">
        <f t="shared" ref="N2092" si="20979">D2092*I2089+F2092*I2092-E2092*J2089-G2092*J2092</f>
        <v>0</v>
      </c>
      <c r="O2092" s="24">
        <f t="shared" ref="O2092" si="20980">(D2092*J2089+E2092*I2089+F2092*J2092+G2092*I2092)</f>
        <v>-8.5754329259216941</v>
      </c>
      <c r="P2092" s="22">
        <f t="shared" ref="P2092" si="20981">D2092*K2089+F2092*K2092-E2092*L2089-G2092*L2092</f>
        <v>-0.3789305026269143</v>
      </c>
      <c r="Q2092" s="23">
        <f t="shared" ref="Q2092" si="20982">(D2092*L2089+E2092*K2089+F2092*L2092+G2092*K2092)</f>
        <v>0</v>
      </c>
      <c r="S2092" s="15">
        <v>0</v>
      </c>
      <c r="T2092" s="145">
        <f t="shared" ref="T2092" si="20983">(1/$T$8)*SIN($B2089*$U$8)</f>
        <v>-9.1448089743089392E-2</v>
      </c>
      <c r="U2092" s="15">
        <f t="shared" ref="U2092" si="20984">COS($U$8*$B2089)</f>
        <v>-0.96163154167334741</v>
      </c>
      <c r="V2092" s="37">
        <v>0</v>
      </c>
      <c r="X2092" s="21">
        <f t="shared" ref="X2092" si="20985">N2092*S2089+P2092*S2092-O2092*T2089-Q2092*T2092</f>
        <v>0</v>
      </c>
      <c r="Y2092" s="24">
        <f t="shared" ref="Y2092" si="20986">(N2092*T2089+O2092*S2089+P2092*T2092+Q2092*S2092)</f>
        <v>8.2810592556810825</v>
      </c>
      <c r="Z2092" s="22">
        <f t="shared" ref="Z2092" si="20987">N2092*U2089+P2092*U2092-O2092*V2089-Q2092*V2092</f>
        <v>-6.6934711147316017</v>
      </c>
      <c r="AA2092" s="23">
        <f t="shared" ref="AA2092" si="20988">(N2092*V2089+O2092*U2089+P2092*V2092+Q2092*U2092)</f>
        <v>0</v>
      </c>
      <c r="AB2092" s="8"/>
      <c r="AC2092" s="21">
        <v>0</v>
      </c>
      <c r="AD2092" s="24">
        <f t="shared" ref="AD2092" si="20989">(TAN($AE$8*$B2089))/$AD$8</f>
        <v>-4.8789560072080702</v>
      </c>
      <c r="AE2092" s="22">
        <v>1</v>
      </c>
      <c r="AF2092" s="23">
        <v>0</v>
      </c>
      <c r="AH2092" s="21">
        <f t="shared" ref="AH2092" si="20990">X2092*AC2089+Z2092*AC2092-Y2092*AD2089-AA2092*AD2092</f>
        <v>0</v>
      </c>
      <c r="AI2092" s="24">
        <f t="shared" ref="AI2092" si="20991">(X2092*AD2089+Y2092*AC2089+Z2092*AD2092+AA2092*AC2092)</f>
        <v>40.938210359974534</v>
      </c>
      <c r="AJ2092" s="22">
        <f t="shared" ref="AJ2092" si="20992">X2092*AE2089+Z2092*AE2092-Y2092*AF2089-AA2092*AF2092</f>
        <v>-6.6934711147316017</v>
      </c>
      <c r="AK2092" s="23">
        <f t="shared" ref="AK2092" si="20993">(X2092*AF2089+Y2092*AE2089+Z2092*AF2092+AA2092*AE2092)</f>
        <v>0</v>
      </c>
      <c r="AL2092" s="8"/>
      <c r="AM2092" s="15">
        <v>0</v>
      </c>
      <c r="AN2092" s="85">
        <f t="shared" ref="AN2092" si="20994">(1/$AN$8)*SIN($B2089*$AO$8)</f>
        <v>-9.1448089743089392E-2</v>
      </c>
      <c r="AO2092" s="25">
        <f t="shared" ref="AO2092" si="20995">COS($AO$8*$B2089)</f>
        <v>-0.96163154167334741</v>
      </c>
      <c r="AP2092" s="37">
        <v>0</v>
      </c>
      <c r="AR2092" s="21">
        <f t="shared" ref="AR2092" si="20996">AH2092*AM2089+AJ2092*AM2092-AI2092*AN2089-AK2092*AN2092</f>
        <v>0</v>
      </c>
      <c r="AS2092" s="24">
        <f t="shared" ref="AS2092" si="20997">(AH2092*AN2089+AI2092*AM2089+AJ2092*AN2092+AK2092*AM2092)</f>
        <v>-38.755369194617366</v>
      </c>
      <c r="AT2092" s="22">
        <f t="shared" ref="AT2092" si="20998">AH2092*AO2089+AJ2092*AO2092-AI2092*AP2089-AK2092*AP2092</f>
        <v>40.13014316148918</v>
      </c>
      <c r="AU2092" s="23">
        <f t="shared" ref="AU2092" si="20999">(AH2092*AP2089+AI2092*AO2089+AJ2092*AP2092+AK2092*AO2092)</f>
        <v>0</v>
      </c>
      <c r="AV2092" s="8"/>
      <c r="AW2092" s="21">
        <v>0</v>
      </c>
      <c r="AX2092" s="24">
        <f t="shared" ref="AX2092" si="21000">(TAN($AY$8*$B2089))/$AX$8</f>
        <v>23.444689483158349</v>
      </c>
      <c r="AY2092" s="22">
        <v>1</v>
      </c>
      <c r="AZ2092" s="23">
        <v>0</v>
      </c>
      <c r="BB2092" s="21">
        <f t="shared" ref="BB2092" si="21001">AR2092*AW2089+AT2092*AW2092-AS2092*AX2089-AU2092*AX2092</f>
        <v>0</v>
      </c>
      <c r="BC2092" s="24">
        <f t="shared" ref="BC2092" si="21002">(AR2092*AX2089+AS2092*AW2089+AT2092*AX2092+AU2092*AW2092)</f>
        <v>902.08337614118693</v>
      </c>
      <c r="BD2092" s="22">
        <f t="shared" ref="BD2092" si="21003">AR2092*AY2089+AT2092*AY2092-AS2092*AZ2089-AU2092*AZ2092</f>
        <v>40.13014316148918</v>
      </c>
      <c r="BE2092" s="23">
        <f t="shared" ref="BE2092" si="21004">(AR2092*AZ2089+AS2092*AY2089+AT2092*AZ2092+AU2092*AY2092)</f>
        <v>0</v>
      </c>
      <c r="BF2092" s="8"/>
      <c r="BG2092" s="15">
        <v>0</v>
      </c>
      <c r="BH2092" s="85">
        <f t="shared" ref="BH2092" si="21005">(1/$BH$8)*SIN($B2089*$BI$8)</f>
        <v>0.30846704402391467</v>
      </c>
      <c r="BI2092" s="25">
        <f t="shared" ref="BI2092" si="21006">COS($BI$8*$B2089)</f>
        <v>-0.37898910902601729</v>
      </c>
      <c r="BJ2092" s="37">
        <v>0</v>
      </c>
      <c r="BL2092" s="21">
        <f t="shared" ref="BL2092" si="21007">BB2092*BG2089+BD2092*BG2092-BC2092*BH2089-BE2092*BH2092</f>
        <v>0</v>
      </c>
      <c r="BM2092" s="24">
        <f t="shared" ref="BM2092" si="21008">(BB2092*BH2089+BC2092*BG2089+BD2092*BH2092+BE2092*BG2092)</f>
        <v>-329.50094835364899</v>
      </c>
      <c r="BN2092" s="22">
        <f t="shared" ref="BN2092" si="21009">BB2092*BI2089+BD2092*BI2092-BC2092*BJ2089-BE2092*BJ2092</f>
        <v>-2519.5758197143255</v>
      </c>
      <c r="BO2092" s="23">
        <f t="shared" ref="BO2092" si="21010">(BB2092*BJ2089+BC2092*BI2089+BD2092*BJ2092+BE2092*BI2092)</f>
        <v>0</v>
      </c>
      <c r="BQ2092" s="38">
        <f t="shared" ref="BQ2092" si="21011">(180/PI())*ATAN(-1*(($BL$8*BM2089+BO2089+$BL$8*BM2092+BO2092)/($BL$8*BL2089+BN2089+$BL$8*BL2092+BN2092)))</f>
        <v>75.100068826579374</v>
      </c>
      <c r="BS2092" s="67">
        <f t="shared" ref="BS2092" si="21012">20*LOG(((($BL$8*BL2089+BN2089-$BL$8*BL2092-BN2092)^2+($BL$8*BM2089+BO2089-$BL$8*BM2092-BO2092)^2)/(($BL$8*BL2089+BN2089+$BL$8*BL2092+BN2092)^2+($BL$8*BM2089+BO2089+$BL$8*BM2092+BO2092)^2))^0.5)</f>
        <v>-4.5223019985702415E-8</v>
      </c>
      <c r="BT2092" s="65"/>
      <c r="BU2092" s="28"/>
      <c r="BV2092" s="28"/>
      <c r="BW2092" s="28"/>
      <c r="BX2092" s="28"/>
    </row>
    <row r="2093" spans="2:76" ht="18.649999999999999" customHeight="1">
      <c r="BS2093" s="32"/>
    </row>
    <row r="2094" spans="2:76" ht="18.649999999999999" customHeight="1" thickBot="1">
      <c r="D2094" s="8"/>
      <c r="E2094" s="8" t="s">
        <v>93</v>
      </c>
      <c r="F2094" s="8"/>
      <c r="G2094" s="8"/>
      <c r="H2094" s="8"/>
      <c r="I2094" s="8"/>
      <c r="J2094" s="8" t="s">
        <v>94</v>
      </c>
      <c r="K2094" s="8"/>
      <c r="L2094" s="8"/>
      <c r="M2094" s="8"/>
      <c r="N2094" s="8"/>
      <c r="O2094" s="8" t="s">
        <v>95</v>
      </c>
      <c r="P2094" s="8"/>
      <c r="Q2094" s="8"/>
      <c r="R2094" s="8"/>
      <c r="S2094" s="8"/>
      <c r="T2094" s="8" t="s">
        <v>96</v>
      </c>
      <c r="U2094" s="8"/>
      <c r="V2094" s="8"/>
      <c r="W2094" s="8"/>
      <c r="X2094" s="8"/>
      <c r="Y2094" s="8" t="s">
        <v>97</v>
      </c>
      <c r="Z2094" s="8"/>
      <c r="AA2094" s="8"/>
      <c r="AB2094" s="8"/>
      <c r="AC2094" s="8"/>
      <c r="AD2094" s="8" t="s">
        <v>98</v>
      </c>
      <c r="AE2094" s="8"/>
      <c r="AF2094" s="8"/>
      <c r="AG2094" s="8"/>
      <c r="AH2094" s="8"/>
      <c r="AI2094" s="8" t="s">
        <v>99</v>
      </c>
      <c r="AJ2094" s="8"/>
      <c r="AK2094" s="8"/>
      <c r="AL2094" s="8"/>
      <c r="AM2094" s="8"/>
      <c r="AN2094" s="8" t="s">
        <v>96</v>
      </c>
      <c r="AO2094" s="8"/>
      <c r="AP2094" s="8"/>
      <c r="AQ2094" s="8"/>
      <c r="AR2094" s="8"/>
      <c r="AS2094" s="8" t="s">
        <v>100</v>
      </c>
      <c r="AT2094" s="8"/>
      <c r="AU2094" s="8"/>
      <c r="AV2094" s="8"/>
      <c r="AW2094" s="8"/>
      <c r="AX2094" s="8" t="s">
        <v>94</v>
      </c>
      <c r="AY2094" s="8"/>
      <c r="AZ2094" s="8"/>
      <c r="BA2094" s="8"/>
      <c r="BB2094" s="8"/>
      <c r="BC2094" s="8" t="s">
        <v>101</v>
      </c>
      <c r="BD2094" s="8"/>
      <c r="BE2094" s="8"/>
      <c r="BF2094" s="8"/>
      <c r="BG2094" s="8"/>
      <c r="BH2094" s="8" t="s">
        <v>96</v>
      </c>
      <c r="BI2094" s="8"/>
      <c r="BJ2094" s="8"/>
      <c r="BK2094" s="8"/>
      <c r="BL2094" s="8"/>
      <c r="BM2094" s="8" t="s">
        <v>102</v>
      </c>
      <c r="BN2094" s="8"/>
      <c r="BO2094" s="8"/>
      <c r="BP2094" s="8"/>
    </row>
    <row r="2095" spans="2:76" ht="18.649999999999999" customHeight="1" thickBot="1">
      <c r="B2095" s="16"/>
      <c r="D2095" s="250" t="s">
        <v>22</v>
      </c>
      <c r="E2095" s="251"/>
      <c r="F2095" s="252" t="s">
        <v>23</v>
      </c>
      <c r="G2095" s="253"/>
      <c r="H2095" s="123"/>
      <c r="I2095" s="242" t="s">
        <v>1</v>
      </c>
      <c r="J2095" s="243"/>
      <c r="K2095" s="244" t="s">
        <v>2</v>
      </c>
      <c r="L2095" s="245"/>
      <c r="M2095" s="123"/>
      <c r="N2095" s="242" t="s">
        <v>43</v>
      </c>
      <c r="O2095" s="243"/>
      <c r="P2095" s="244" t="s">
        <v>44</v>
      </c>
      <c r="Q2095" s="245"/>
      <c r="R2095" s="123"/>
      <c r="S2095" s="242" t="s">
        <v>32</v>
      </c>
      <c r="T2095" s="243"/>
      <c r="U2095" s="244" t="s">
        <v>33</v>
      </c>
      <c r="V2095" s="245"/>
      <c r="W2095" s="123"/>
      <c r="X2095" s="242" t="s">
        <v>45</v>
      </c>
      <c r="Y2095" s="243"/>
      <c r="Z2095" s="244" t="s">
        <v>46</v>
      </c>
      <c r="AA2095" s="245"/>
      <c r="AB2095" s="127"/>
      <c r="AC2095" s="242" t="s">
        <v>62</v>
      </c>
      <c r="AD2095" s="243"/>
      <c r="AE2095" s="244" t="s">
        <v>3</v>
      </c>
      <c r="AF2095" s="245"/>
      <c r="AG2095" s="123"/>
      <c r="AH2095" s="242" t="s">
        <v>76</v>
      </c>
      <c r="AI2095" s="243"/>
      <c r="AJ2095" s="244" t="s">
        <v>77</v>
      </c>
      <c r="AK2095" s="245"/>
      <c r="AL2095" s="127"/>
      <c r="AM2095" s="242" t="s">
        <v>64</v>
      </c>
      <c r="AN2095" s="243"/>
      <c r="AO2095" s="244" t="s">
        <v>65</v>
      </c>
      <c r="AP2095" s="245"/>
      <c r="AQ2095" s="123"/>
      <c r="AR2095" s="242" t="s">
        <v>80</v>
      </c>
      <c r="AS2095" s="243"/>
      <c r="AT2095" s="244" t="s">
        <v>81</v>
      </c>
      <c r="AU2095" s="245"/>
      <c r="AV2095" s="127"/>
      <c r="AW2095" s="242" t="s">
        <v>68</v>
      </c>
      <c r="AX2095" s="243"/>
      <c r="AY2095" s="244" t="s">
        <v>69</v>
      </c>
      <c r="AZ2095" s="245"/>
      <c r="BA2095" s="123"/>
      <c r="BB2095" s="246" t="s">
        <v>84</v>
      </c>
      <c r="BC2095" s="247"/>
      <c r="BD2095" s="248" t="s">
        <v>85</v>
      </c>
      <c r="BE2095" s="249"/>
      <c r="BF2095" s="127"/>
      <c r="BG2095" s="242" t="s">
        <v>72</v>
      </c>
      <c r="BH2095" s="243"/>
      <c r="BI2095" s="244" t="s">
        <v>73</v>
      </c>
      <c r="BJ2095" s="245"/>
      <c r="BK2095" s="123"/>
      <c r="BL2095" s="242" t="s">
        <v>88</v>
      </c>
      <c r="BM2095" s="243"/>
      <c r="BN2095" s="244" t="s">
        <v>89</v>
      </c>
      <c r="BO2095" s="245"/>
      <c r="BP2095" s="123"/>
      <c r="BQ2095" s="19" t="s">
        <v>165</v>
      </c>
      <c r="BS2095" s="63" t="s">
        <v>120</v>
      </c>
      <c r="BT2095" s="4"/>
      <c r="BU2095" s="28"/>
      <c r="BV2095" s="28"/>
      <c r="BW2095" s="28"/>
      <c r="BX2095" s="28"/>
    </row>
    <row r="2096" spans="2:76" ht="18.649999999999999" customHeight="1" thickTop="1" thickBot="1">
      <c r="B2096" s="39">
        <v>5.92</v>
      </c>
      <c r="D2096" s="25">
        <f t="shared" ref="D2096" si="21013">COS($F$8*$B2096)</f>
        <v>-0.38506891870233628</v>
      </c>
      <c r="E2096" s="26">
        <v>0</v>
      </c>
      <c r="F2096" s="10">
        <v>0</v>
      </c>
      <c r="G2096" s="85">
        <f t="shared" ref="G2096" si="21014">$E$8*SIN($B2096*$F$8)</f>
        <v>2.7686634592605728</v>
      </c>
      <c r="I2096" s="21">
        <v>1</v>
      </c>
      <c r="J2096" s="24">
        <v>0</v>
      </c>
      <c r="K2096" s="22">
        <v>0</v>
      </c>
      <c r="L2096" s="23">
        <v>0</v>
      </c>
      <c r="N2096" s="21">
        <f t="shared" ref="N2096" si="21015">D2096*I2096+F2096*I2099-E2096*J2096-G2096*J2099</f>
        <v>-88.043197354226905</v>
      </c>
      <c r="O2096" s="24">
        <f t="shared" ref="O2096" si="21016">(D2096*J2096+E2096*I2096+F2096*J2099+G2096*I2099)</f>
        <v>0</v>
      </c>
      <c r="P2096" s="22">
        <f t="shared" ref="P2096" si="21017">D2096*K2096+F2096*K2099-E2096*L2096-G2096*L2099</f>
        <v>0</v>
      </c>
      <c r="Q2096" s="23">
        <f t="shared" ref="Q2096" si="21018">(D2096*L2096+E2096*K2096+F2096*L2099+G2096*K2099)</f>
        <v>2.7686634592605728</v>
      </c>
      <c r="S2096" s="25">
        <f t="shared" ref="S2096" si="21019">COS($U$8*$B2096)</f>
        <v>-0.95838694058457452</v>
      </c>
      <c r="T2096" s="26">
        <v>0</v>
      </c>
      <c r="U2096" s="10">
        <v>0</v>
      </c>
      <c r="V2096" s="85">
        <f t="shared" ref="V2096" si="21020">$T$8*SIN($B2096*$U$8)</f>
        <v>-0.85641709992996629</v>
      </c>
      <c r="X2096" s="21">
        <f t="shared" ref="X2096" si="21021">N2096*S2096+P2096*S2099-O2096*T2096-Q2096*T2099</f>
        <v>84.642909521652754</v>
      </c>
      <c r="Y2096" s="24">
        <f t="shared" ref="Y2096" si="21022">(N2096*T2096+O2096*S2096+P2096*T2099+Q2096*S2099)</f>
        <v>0</v>
      </c>
      <c r="Z2096" s="22">
        <f t="shared" ref="Z2096" si="21023">N2096*U2096+P2096*U2099-O2096*V2096-Q2096*V2099</f>
        <v>0</v>
      </c>
      <c r="AA2096" s="23">
        <f t="shared" ref="AA2096" si="21024">(N2096*V2096+O2096*U2096+P2096*V2099+Q2096*U2099)</f>
        <v>72.748248844439644</v>
      </c>
      <c r="AB2096" s="8"/>
      <c r="AC2096" s="21">
        <v>1</v>
      </c>
      <c r="AD2096" s="24">
        <v>0</v>
      </c>
      <c r="AE2096" s="22">
        <v>0</v>
      </c>
      <c r="AF2096" s="23">
        <v>0</v>
      </c>
      <c r="AH2096" s="21">
        <f t="shared" ref="AH2096" si="21025">X2096*AC2096+Z2096*AC2099-Y2096*AD2096-AA2096*AD2099</f>
        <v>418.50094463056172</v>
      </c>
      <c r="AI2096" s="24">
        <f t="shared" ref="AI2096" si="21026">(X2096*AD2096+Y2096*AC2096+Z2096*AD2099+AA2096*AC2099)</f>
        <v>0</v>
      </c>
      <c r="AJ2096" s="22">
        <f t="shared" ref="AJ2096" si="21027">X2096*AE2096+Z2096*AE2099-Y2096*AF2096-AA2096*AF2099</f>
        <v>0</v>
      </c>
      <c r="AK2096" s="23">
        <f t="shared" ref="AK2096" si="21028">(X2096*AF2096+Y2096*AE2096+Z2096*AF2099+AA2096*AE2099)</f>
        <v>72.748248844439644</v>
      </c>
      <c r="AL2096" s="8"/>
      <c r="AM2096" s="25">
        <f t="shared" ref="AM2096" si="21029">COS($AO$8*$B2096)</f>
        <v>-0.95838694058457452</v>
      </c>
      <c r="AN2096" s="26">
        <v>0</v>
      </c>
      <c r="AO2096" s="10">
        <v>0</v>
      </c>
      <c r="AP2096" s="85">
        <f t="shared" ref="AP2096" si="21030">$AN$8*SIN($B2096*$AO$8)</f>
        <v>-0.85641709992996629</v>
      </c>
      <c r="AR2096" s="21">
        <f t="shared" ref="AR2096" si="21031">AH2096*AM2096+AJ2096*AM2099-AI2096*AN2096-AK2096*AN2099</f>
        <v>-394.16330170064532</v>
      </c>
      <c r="AS2096" s="24">
        <f t="shared" ref="AS2096" si="21032">(AH2096*AN2096+AI2096*AM2096+AJ2096*AN2099+AK2096*AM2099)</f>
        <v>0</v>
      </c>
      <c r="AT2096" s="22">
        <f t="shared" ref="AT2096" si="21033">AH2096*AO2096+AJ2096*AO2099-AI2096*AP2096-AK2096*AP2099</f>
        <v>0</v>
      </c>
      <c r="AU2096" s="23">
        <f t="shared" ref="AU2096" si="21034">(AH2096*AP2096+AI2096*AO2096+AJ2096*AP2099+AK2096*AO2099)</f>
        <v>-428.1323369613649</v>
      </c>
      <c r="AV2096" s="8"/>
      <c r="AW2096" s="21">
        <v>1</v>
      </c>
      <c r="AX2096" s="24">
        <v>0</v>
      </c>
      <c r="AY2096" s="22">
        <v>0</v>
      </c>
      <c r="AZ2096" s="23">
        <v>0</v>
      </c>
      <c r="BB2096" s="21">
        <f t="shared" ref="BB2096" si="21035">AR2096*AW2096+AT2096*AW2099-AS2096*AX2096-AU2096*AX2099</f>
        <v>13160.853381613966</v>
      </c>
      <c r="BC2096" s="24">
        <f t="shared" ref="BC2096" si="21036">(AR2096*AX2096+AS2096*AW2096+AT2096*AX2099+AU2096*AW2099)</f>
        <v>0</v>
      </c>
      <c r="BD2096" s="22">
        <f t="shared" ref="BD2096" si="21037">AR2096*AY2096+AT2096*AY2099-AS2096*AZ2096-AU2096*AZ2099</f>
        <v>0</v>
      </c>
      <c r="BE2096" s="23">
        <f t="shared" ref="BE2096" si="21038">(AR2096*AZ2096+AS2096*AY2096+AT2096*AZ2099+AU2096*AY2099)</f>
        <v>-428.1323369613649</v>
      </c>
      <c r="BF2096" s="8"/>
      <c r="BG2096" s="25">
        <f t="shared" ref="BG2096" si="21039">COS($BI$8*$B2096)</f>
        <v>-0.3851275625195974</v>
      </c>
      <c r="BH2096" s="26">
        <v>0</v>
      </c>
      <c r="BI2096" s="10">
        <v>0</v>
      </c>
      <c r="BJ2096" s="85">
        <f t="shared" ref="BJ2096" si="21040">$BH$8*SIN($B2096*$BI$8)</f>
        <v>2.7685900464477262</v>
      </c>
      <c r="BL2096" s="21">
        <f t="shared" ref="BL2096" si="21041">BB2096*BG2096+BD2096*BG2099-BC2096*BH2096-BE2096*BH2099</f>
        <v>-4936.9048361306059</v>
      </c>
      <c r="BM2096" s="24">
        <f t="shared" ref="BM2096" si="21042">(BB2096*BH2096+BC2096*BG2096+BD2096*BH2099+BE2096*BG2099)</f>
        <v>0</v>
      </c>
      <c r="BN2096" s="22">
        <f t="shared" ref="BN2096" si="21043">BB2096*BI2096+BD2096*BI2099-BC2096*BJ2096-BE2096*BJ2099</f>
        <v>0</v>
      </c>
      <c r="BO2096" s="23">
        <f t="shared" ref="BO2096" si="21044">(BB2096*BJ2096+BC2096*BI2096+BD2096*BJ2099+BE2096*BI2099)</f>
        <v>36601.893238464072</v>
      </c>
      <c r="BQ2096" s="27">
        <f t="shared" ref="BQ2096" si="21045">20*LOG((2*$BL$8)/(($BL$8*BL2096+BN2096+$BL$8*BL2099+BN2099)^2+($BL$8*BM2096+BO2096+$BL$8*BM2099+BO2099)^2)^0.5)</f>
        <v>-85.406044189500449</v>
      </c>
      <c r="BS2096" s="64">
        <f t="shared" ref="BS2096" si="21046">((BL2096^2+BM2096^2)/(BL2099^2+BM2099^2))^0.5</f>
        <v>7.4152907663872103</v>
      </c>
      <c r="BT2096" s="4"/>
      <c r="BU2096" s="28"/>
      <c r="BV2096" s="28"/>
      <c r="BW2096" s="28"/>
      <c r="BX2096" s="28"/>
    </row>
    <row r="2097" spans="2:76" ht="18.649999999999999" customHeight="1" thickBot="1">
      <c r="D2097" s="25"/>
      <c r="E2097" s="10"/>
      <c r="F2097" s="10"/>
      <c r="G2097" s="31"/>
      <c r="I2097" s="29"/>
      <c r="L2097" s="30"/>
      <c r="N2097" s="29"/>
      <c r="Q2097" s="30"/>
      <c r="S2097" s="29"/>
      <c r="V2097" s="30"/>
      <c r="X2097" s="29"/>
      <c r="AA2097" s="30"/>
      <c r="AC2097" s="29"/>
      <c r="AF2097" s="30"/>
      <c r="AH2097" s="29"/>
      <c r="AK2097" s="30"/>
      <c r="AM2097" s="29"/>
      <c r="AP2097" s="30"/>
      <c r="AR2097" s="29"/>
      <c r="AU2097" s="30"/>
      <c r="AW2097" s="29"/>
      <c r="AZ2097" s="30"/>
      <c r="BB2097" s="29"/>
      <c r="BE2097" s="30"/>
      <c r="BG2097" s="29"/>
      <c r="BJ2097" s="30"/>
      <c r="BL2097" s="29"/>
      <c r="BO2097" s="30"/>
      <c r="BS2097" s="65"/>
      <c r="BT2097" s="65"/>
      <c r="BU2097" s="28"/>
      <c r="BV2097" s="28"/>
      <c r="BW2097" s="28"/>
      <c r="BX2097" s="28"/>
    </row>
    <row r="2098" spans="2:76" ht="18.649999999999999" customHeight="1" thickBot="1">
      <c r="D2098" s="254" t="s">
        <v>24</v>
      </c>
      <c r="E2098" s="255"/>
      <c r="F2098" s="256" t="s">
        <v>25</v>
      </c>
      <c r="G2098" s="257"/>
      <c r="H2098" s="123"/>
      <c r="I2098" s="242" t="s">
        <v>4</v>
      </c>
      <c r="J2098" s="243"/>
      <c r="K2098" s="244" t="s">
        <v>5</v>
      </c>
      <c r="L2098" s="245"/>
      <c r="M2098" s="123"/>
      <c r="N2098" s="242" t="s">
        <v>6</v>
      </c>
      <c r="O2098" s="243"/>
      <c r="P2098" s="244" t="s">
        <v>7</v>
      </c>
      <c r="Q2098" s="245"/>
      <c r="R2098" s="123"/>
      <c r="S2098" s="242" t="s">
        <v>34</v>
      </c>
      <c r="T2098" s="243"/>
      <c r="U2098" s="244" t="s">
        <v>35</v>
      </c>
      <c r="V2098" s="245"/>
      <c r="W2098" s="123"/>
      <c r="X2098" s="242" t="s">
        <v>47</v>
      </c>
      <c r="Y2098" s="243"/>
      <c r="Z2098" s="244" t="s">
        <v>48</v>
      </c>
      <c r="AA2098" s="245"/>
      <c r="AB2098" s="127"/>
      <c r="AC2098" s="242" t="s">
        <v>63</v>
      </c>
      <c r="AD2098" s="243"/>
      <c r="AE2098" s="244" t="s">
        <v>8</v>
      </c>
      <c r="AF2098" s="245"/>
      <c r="AG2098" s="123"/>
      <c r="AH2098" s="242" t="s">
        <v>78</v>
      </c>
      <c r="AI2098" s="243"/>
      <c r="AJ2098" s="244" t="s">
        <v>79</v>
      </c>
      <c r="AK2098" s="245"/>
      <c r="AL2098" s="127"/>
      <c r="AM2098" s="242" t="s">
        <v>67</v>
      </c>
      <c r="AN2098" s="243"/>
      <c r="AO2098" s="244" t="s">
        <v>66</v>
      </c>
      <c r="AP2098" s="245"/>
      <c r="AQ2098" s="123"/>
      <c r="AR2098" s="242" t="s">
        <v>83</v>
      </c>
      <c r="AS2098" s="243"/>
      <c r="AT2098" s="244" t="s">
        <v>82</v>
      </c>
      <c r="AU2098" s="245"/>
      <c r="AV2098" s="127"/>
      <c r="AW2098" s="242" t="s">
        <v>71</v>
      </c>
      <c r="AX2098" s="243"/>
      <c r="AY2098" s="244" t="s">
        <v>70</v>
      </c>
      <c r="AZ2098" s="245"/>
      <c r="BA2098" s="123"/>
      <c r="BB2098" s="124" t="s">
        <v>87</v>
      </c>
      <c r="BC2098" s="125"/>
      <c r="BD2098" s="122" t="s">
        <v>86</v>
      </c>
      <c r="BE2098" s="126"/>
      <c r="BF2098" s="127"/>
      <c r="BG2098" s="242" t="s">
        <v>74</v>
      </c>
      <c r="BH2098" s="243"/>
      <c r="BI2098" s="244" t="s">
        <v>75</v>
      </c>
      <c r="BJ2098" s="245"/>
      <c r="BK2098" s="123"/>
      <c r="BL2098" s="242" t="s">
        <v>91</v>
      </c>
      <c r="BM2098" s="243"/>
      <c r="BN2098" s="244" t="s">
        <v>90</v>
      </c>
      <c r="BO2098" s="245"/>
      <c r="BP2098" s="123"/>
      <c r="BQ2098" s="35" t="s">
        <v>166</v>
      </c>
      <c r="BS2098" s="66" t="s">
        <v>121</v>
      </c>
      <c r="BT2098" s="65"/>
      <c r="BU2098" s="28"/>
      <c r="BV2098" s="28"/>
      <c r="BW2098" s="28"/>
      <c r="BX2098" s="28"/>
    </row>
    <row r="2099" spans="2:76" ht="18.649999999999999" customHeight="1" thickTop="1" thickBot="1">
      <c r="D2099" s="15">
        <v>0</v>
      </c>
      <c r="E2099" s="145">
        <f t="shared" ref="E2099" si="21047">(1/$E$8)*SIN($B2096*$F$8)</f>
        <v>0.30762927325117473</v>
      </c>
      <c r="F2099" s="15">
        <f t="shared" ref="F2099" si="21048">COS($F$8*$B2096)</f>
        <v>-0.38506891870233628</v>
      </c>
      <c r="G2099" s="37">
        <v>0</v>
      </c>
      <c r="I2099" s="21">
        <v>0</v>
      </c>
      <c r="J2099" s="24">
        <f t="shared" ref="J2099" si="21049">(TAN($K$8*$B2096))/$J$8</f>
        <v>31.660810252082946</v>
      </c>
      <c r="K2099" s="22">
        <v>1</v>
      </c>
      <c r="L2099" s="23">
        <v>0</v>
      </c>
      <c r="N2099" s="21">
        <f t="shared" ref="N2099" si="21050">D2099*I2096+F2099*I2099-E2099*J2096-G2099*J2099</f>
        <v>0</v>
      </c>
      <c r="O2099" s="24">
        <f t="shared" ref="O2099" si="21051">(D2099*J2096+E2099*I2096+F2099*J2099+G2099*I2099)</f>
        <v>-11.883964695758248</v>
      </c>
      <c r="P2099" s="22">
        <f t="shared" ref="P2099" si="21052">D2099*K2096+F2099*K2099-E2099*L2096-G2099*L2099</f>
        <v>-0.38506891870233628</v>
      </c>
      <c r="Q2099" s="23">
        <f t="shared" ref="Q2099" si="21053">(D2099*L2096+E2099*K2096+F2099*L2099+G2099*K2099)</f>
        <v>0</v>
      </c>
      <c r="S2099" s="15">
        <v>0</v>
      </c>
      <c r="T2099" s="145">
        <f t="shared" ref="T2099" si="21054">(1/$T$8)*SIN($B2096*$U$8)</f>
        <v>-9.5157455547774022E-2</v>
      </c>
      <c r="U2099" s="15">
        <f t="shared" ref="U2099" si="21055">COS($U$8*$B2096)</f>
        <v>-0.95838694058457452</v>
      </c>
      <c r="V2099" s="37">
        <v>0</v>
      </c>
      <c r="X2099" s="21">
        <f t="shared" ref="X2099" si="21056">N2099*S2096+P2099*S2099-O2099*T2096-Q2099*T2099</f>
        <v>0</v>
      </c>
      <c r="Y2099" s="24">
        <f t="shared" ref="Y2099" si="21057">(N2099*T2096+O2099*S2096+P2099*T2099+Q2099*S2099)</f>
        <v>11.426078745297088</v>
      </c>
      <c r="Z2099" s="22">
        <f t="shared" ref="Z2099" si="21058">N2099*U2096+P2099*U2099-O2099*V2096-Q2099*V2099</f>
        <v>-9.8085855575020418</v>
      </c>
      <c r="AA2099" s="23">
        <f t="shared" ref="AA2099" si="21059">(N2099*V2096+O2099*U2096+P2099*V2099+Q2099*U2099)</f>
        <v>0</v>
      </c>
      <c r="AB2099" s="8"/>
      <c r="AC2099" s="21">
        <v>0</v>
      </c>
      <c r="AD2099" s="24">
        <f t="shared" ref="AD2099" si="21060">(TAN($AE$8*$B2096))/$AD$8</f>
        <v>-4.5892243512666582</v>
      </c>
      <c r="AE2099" s="22">
        <v>1</v>
      </c>
      <c r="AF2099" s="23">
        <v>0</v>
      </c>
      <c r="AH2099" s="21">
        <f t="shared" ref="AH2099" si="21061">X2099*AC2096+Z2099*AC2099-Y2099*AD2096-AA2099*AD2099</f>
        <v>0</v>
      </c>
      <c r="AI2099" s="24">
        <f t="shared" ref="AI2099" si="21062">(X2099*AD2096+Y2099*AC2096+Z2099*AD2099+AA2099*AC2099)</f>
        <v>56.439878437267907</v>
      </c>
      <c r="AJ2099" s="22">
        <f t="shared" ref="AJ2099" si="21063">X2099*AE2096+Z2099*AE2099-Y2099*AF2096-AA2099*AF2099</f>
        <v>-9.8085855575020418</v>
      </c>
      <c r="AK2099" s="23">
        <f t="shared" ref="AK2099" si="21064">(X2099*AF2096+Y2099*AE2096+Z2099*AF2099+AA2099*AE2099)</f>
        <v>0</v>
      </c>
      <c r="AL2099" s="8"/>
      <c r="AM2099" s="15">
        <v>0</v>
      </c>
      <c r="AN2099" s="85">
        <f t="shared" ref="AN2099" si="21065">(1/$AN$8)*SIN($B2096*$AO$8)</f>
        <v>-9.5157455547774022E-2</v>
      </c>
      <c r="AO2099" s="25">
        <f t="shared" ref="AO2099" si="21066">COS($AO$8*$B2096)</f>
        <v>-0.95838694058457452</v>
      </c>
      <c r="AP2099" s="37">
        <v>0</v>
      </c>
      <c r="AR2099" s="21">
        <f t="shared" ref="AR2099" si="21067">AH2099*AM2096+AJ2099*AM2099-AI2099*AN2096-AK2099*AN2099</f>
        <v>0</v>
      </c>
      <c r="AS2099" s="24">
        <f t="shared" ref="AS2099" si="21068">(AH2099*AN2096+AI2099*AM2096+AJ2099*AN2099+AK2099*AM2099)</f>
        <v>-53.157882378283944</v>
      </c>
      <c r="AT2099" s="22">
        <f t="shared" ref="AT2099" si="21069">AH2099*AO2096+AJ2099*AO2099-AI2099*AP2096-AK2099*AP2099</f>
        <v>57.736497315561245</v>
      </c>
      <c r="AU2099" s="23">
        <f t="shared" ref="AU2099" si="21070">(AH2099*AP2096+AI2099*AO2096+AJ2099*AP2099+AK2099*AO2099)</f>
        <v>0</v>
      </c>
      <c r="AV2099" s="8"/>
      <c r="AW2099" s="21">
        <v>0</v>
      </c>
      <c r="AX2099" s="24">
        <f t="shared" ref="AX2099" si="21071">(TAN($AY$8*$B2096))/$AX$8</f>
        <v>31.660810252082946</v>
      </c>
      <c r="AY2099" s="22">
        <v>1</v>
      </c>
      <c r="AZ2099" s="23">
        <v>0</v>
      </c>
      <c r="BB2099" s="21">
        <f t="shared" ref="BB2099" si="21072">AR2099*AW2096+AT2099*AW2099-AS2099*AX2096-AU2099*AX2099</f>
        <v>0</v>
      </c>
      <c r="BC2099" s="24">
        <f t="shared" ref="BC2099" si="21073">(AR2099*AX2096+AS2099*AW2096+AT2099*AX2099+AU2099*AW2099)</f>
        <v>1774.8264037495969</v>
      </c>
      <c r="BD2099" s="22">
        <f t="shared" ref="BD2099" si="21074">AR2099*AY2096+AT2099*AY2099-AS2099*AZ2096-AU2099*AZ2099</f>
        <v>57.736497315561245</v>
      </c>
      <c r="BE2099" s="23">
        <f t="shared" ref="BE2099" si="21075">(AR2099*AZ2096+AS2099*AY2096+AT2099*AZ2099+AU2099*AY2099)</f>
        <v>0</v>
      </c>
      <c r="BF2099" s="8"/>
      <c r="BG2099" s="15">
        <v>0</v>
      </c>
      <c r="BH2099" s="85">
        <f t="shared" ref="BH2099" si="21076">(1/$BH$8)*SIN($B2096*$BI$8)</f>
        <v>0.30762111627196953</v>
      </c>
      <c r="BI2099" s="25">
        <f t="shared" ref="BI2099" si="21077">COS($BI$8*$B2096)</f>
        <v>-0.3851275625195974</v>
      </c>
      <c r="BJ2099" s="37">
        <v>0</v>
      </c>
      <c r="BL2099" s="21">
        <f t="shared" ref="BL2099" si="21078">BB2099*BG2096+BD2099*BG2099-BC2099*BH2096-BE2099*BH2099</f>
        <v>0</v>
      </c>
      <c r="BM2099" s="24">
        <f t="shared" ref="BM2099" si="21079">(BB2099*BH2096+BC2099*BG2096+BD2099*BH2099+BE2099*BG2099)</f>
        <v>-665.77360101765851</v>
      </c>
      <c r="BN2099" s="22">
        <f t="shared" ref="BN2099" si="21080">BB2099*BI2096+BD2099*BI2099-BC2099*BJ2096-BE2099*BJ2099</f>
        <v>-4936.0026320733086</v>
      </c>
      <c r="BO2099" s="23">
        <f t="shared" ref="BO2099" si="21081">(BB2099*BJ2096+BC2099*BI2096+BD2099*BJ2099+BE2099*BI2099)</f>
        <v>0</v>
      </c>
      <c r="BQ2099" s="38">
        <f t="shared" ref="BQ2099" si="21082">(180/PI())*ATAN(-1*(($BL$8*BM2096+BO2096+$BL$8*BM2099+BO2099)/($BL$8*BL2096+BN2096+$BL$8*BL2099+BN2099)))</f>
        <v>74.637869075536244</v>
      </c>
      <c r="BS2099" s="67">
        <f t="shared" ref="BS2099" si="21083">20*LOG(((($BL$8*BL2096+BN2096-$BL$8*BL2099-BN2099)^2+($BL$8*BM2096+BO2096-$BL$8*BM2099-BO2099)^2)/(($BL$8*BL2096+BN2096+$BL$8*BL2099+BN2099)^2+($BL$8*BM2096+BO2096+$BL$8*BM2099+BO2099)^2))^0.5)</f>
        <v>-1.250776987650894E-8</v>
      </c>
      <c r="BT2099" s="65"/>
      <c r="BU2099" s="28"/>
      <c r="BV2099" s="28"/>
      <c r="BW2099" s="28"/>
      <c r="BX2099" s="28"/>
    </row>
    <row r="2100" spans="2:76" ht="18.649999999999999" customHeight="1">
      <c r="BS2100" s="32"/>
    </row>
    <row r="2101" spans="2:76" ht="18.649999999999999" customHeight="1" thickBot="1">
      <c r="D2101" s="8"/>
      <c r="E2101" s="8" t="s">
        <v>93</v>
      </c>
      <c r="F2101" s="8"/>
      <c r="G2101" s="8"/>
      <c r="H2101" s="8"/>
      <c r="I2101" s="8"/>
      <c r="J2101" s="8" t="s">
        <v>94</v>
      </c>
      <c r="K2101" s="8"/>
      <c r="L2101" s="8"/>
      <c r="M2101" s="8"/>
      <c r="N2101" s="8"/>
      <c r="O2101" s="8" t="s">
        <v>95</v>
      </c>
      <c r="P2101" s="8"/>
      <c r="Q2101" s="8"/>
      <c r="R2101" s="8"/>
      <c r="S2101" s="8"/>
      <c r="T2101" s="8" t="s">
        <v>96</v>
      </c>
      <c r="U2101" s="8"/>
      <c r="V2101" s="8"/>
      <c r="W2101" s="8"/>
      <c r="X2101" s="8"/>
      <c r="Y2101" s="8" t="s">
        <v>97</v>
      </c>
      <c r="Z2101" s="8"/>
      <c r="AA2101" s="8"/>
      <c r="AB2101" s="8"/>
      <c r="AC2101" s="8"/>
      <c r="AD2101" s="8" t="s">
        <v>98</v>
      </c>
      <c r="AE2101" s="8"/>
      <c r="AF2101" s="8"/>
      <c r="AG2101" s="8"/>
      <c r="AH2101" s="8"/>
      <c r="AI2101" s="8" t="s">
        <v>99</v>
      </c>
      <c r="AJ2101" s="8"/>
      <c r="AK2101" s="8"/>
      <c r="AL2101" s="8"/>
      <c r="AM2101" s="8"/>
      <c r="AN2101" s="8" t="s">
        <v>96</v>
      </c>
      <c r="AO2101" s="8"/>
      <c r="AP2101" s="8"/>
      <c r="AQ2101" s="8"/>
      <c r="AR2101" s="8"/>
      <c r="AS2101" s="8" t="s">
        <v>100</v>
      </c>
      <c r="AT2101" s="8"/>
      <c r="AU2101" s="8"/>
      <c r="AV2101" s="8"/>
      <c r="AW2101" s="8"/>
      <c r="AX2101" s="8" t="s">
        <v>94</v>
      </c>
      <c r="AY2101" s="8"/>
      <c r="AZ2101" s="8"/>
      <c r="BA2101" s="8"/>
      <c r="BB2101" s="8"/>
      <c r="BC2101" s="8" t="s">
        <v>101</v>
      </c>
      <c r="BD2101" s="8"/>
      <c r="BE2101" s="8"/>
      <c r="BF2101" s="8"/>
      <c r="BG2101" s="8"/>
      <c r="BH2101" s="8" t="s">
        <v>96</v>
      </c>
      <c r="BI2101" s="8"/>
      <c r="BJ2101" s="8"/>
      <c r="BK2101" s="8"/>
      <c r="BL2101" s="8"/>
      <c r="BM2101" s="8" t="s">
        <v>102</v>
      </c>
      <c r="BN2101" s="8"/>
      <c r="BO2101" s="8"/>
      <c r="BP2101" s="8"/>
    </row>
    <row r="2102" spans="2:76" ht="18.649999999999999" customHeight="1" thickBot="1">
      <c r="B2102" s="16"/>
      <c r="D2102" s="250" t="s">
        <v>22</v>
      </c>
      <c r="E2102" s="251"/>
      <c r="F2102" s="252" t="s">
        <v>23</v>
      </c>
      <c r="G2102" s="253"/>
      <c r="H2102" s="123"/>
      <c r="I2102" s="242" t="s">
        <v>1</v>
      </c>
      <c r="J2102" s="243"/>
      <c r="K2102" s="244" t="s">
        <v>2</v>
      </c>
      <c r="L2102" s="245"/>
      <c r="M2102" s="123"/>
      <c r="N2102" s="242" t="s">
        <v>43</v>
      </c>
      <c r="O2102" s="243"/>
      <c r="P2102" s="244" t="s">
        <v>44</v>
      </c>
      <c r="Q2102" s="245"/>
      <c r="R2102" s="123"/>
      <c r="S2102" s="242" t="s">
        <v>32</v>
      </c>
      <c r="T2102" s="243"/>
      <c r="U2102" s="244" t="s">
        <v>33</v>
      </c>
      <c r="V2102" s="245"/>
      <c r="W2102" s="123"/>
      <c r="X2102" s="242" t="s">
        <v>45</v>
      </c>
      <c r="Y2102" s="243"/>
      <c r="Z2102" s="244" t="s">
        <v>46</v>
      </c>
      <c r="AA2102" s="245"/>
      <c r="AB2102" s="127"/>
      <c r="AC2102" s="242" t="s">
        <v>62</v>
      </c>
      <c r="AD2102" s="243"/>
      <c r="AE2102" s="244" t="s">
        <v>3</v>
      </c>
      <c r="AF2102" s="245"/>
      <c r="AG2102" s="123"/>
      <c r="AH2102" s="242" t="s">
        <v>76</v>
      </c>
      <c r="AI2102" s="243"/>
      <c r="AJ2102" s="244" t="s">
        <v>77</v>
      </c>
      <c r="AK2102" s="245"/>
      <c r="AL2102" s="127"/>
      <c r="AM2102" s="242" t="s">
        <v>64</v>
      </c>
      <c r="AN2102" s="243"/>
      <c r="AO2102" s="244" t="s">
        <v>65</v>
      </c>
      <c r="AP2102" s="245"/>
      <c r="AQ2102" s="123"/>
      <c r="AR2102" s="242" t="s">
        <v>80</v>
      </c>
      <c r="AS2102" s="243"/>
      <c r="AT2102" s="244" t="s">
        <v>81</v>
      </c>
      <c r="AU2102" s="245"/>
      <c r="AV2102" s="127"/>
      <c r="AW2102" s="242" t="s">
        <v>68</v>
      </c>
      <c r="AX2102" s="243"/>
      <c r="AY2102" s="244" t="s">
        <v>69</v>
      </c>
      <c r="AZ2102" s="245"/>
      <c r="BA2102" s="123"/>
      <c r="BB2102" s="246" t="s">
        <v>84</v>
      </c>
      <c r="BC2102" s="247"/>
      <c r="BD2102" s="248" t="s">
        <v>85</v>
      </c>
      <c r="BE2102" s="249"/>
      <c r="BF2102" s="127"/>
      <c r="BG2102" s="242" t="s">
        <v>72</v>
      </c>
      <c r="BH2102" s="243"/>
      <c r="BI2102" s="244" t="s">
        <v>73</v>
      </c>
      <c r="BJ2102" s="245"/>
      <c r="BK2102" s="123"/>
      <c r="BL2102" s="242" t="s">
        <v>88</v>
      </c>
      <c r="BM2102" s="243"/>
      <c r="BN2102" s="244" t="s">
        <v>89</v>
      </c>
      <c r="BO2102" s="245"/>
      <c r="BP2102" s="123"/>
      <c r="BQ2102" s="19" t="s">
        <v>165</v>
      </c>
      <c r="BS2102" s="63" t="s">
        <v>120</v>
      </c>
      <c r="BT2102" s="4"/>
      <c r="BU2102" s="28"/>
      <c r="BV2102" s="28"/>
      <c r="BW2102" s="28"/>
      <c r="BX2102" s="28"/>
    </row>
    <row r="2103" spans="2:76" ht="18.649999999999999" customHeight="1" thickTop="1" thickBot="1">
      <c r="B2103" s="39">
        <v>5.94</v>
      </c>
      <c r="D2103" s="25">
        <f t="shared" ref="D2103" si="21084">COS($F$8*$B2103)</f>
        <v>-0.39119034626743632</v>
      </c>
      <c r="E2103" s="26">
        <v>0</v>
      </c>
      <c r="F2103" s="10">
        <v>0</v>
      </c>
      <c r="G2103" s="85">
        <f t="shared" ref="G2103" si="21085">$E$8*SIN($B2103*$F$8)</f>
        <v>2.7609293755698405</v>
      </c>
      <c r="I2103" s="21">
        <v>1</v>
      </c>
      <c r="J2103" s="24">
        <v>0</v>
      </c>
      <c r="K2103" s="22">
        <v>0</v>
      </c>
      <c r="L2103" s="23">
        <v>0</v>
      </c>
      <c r="N2103" s="21">
        <f t="shared" ref="N2103" si="21086">D2103*I2103+F2103*I2106-E2103*J2103-G2103*J2106</f>
        <v>-134.86250465093241</v>
      </c>
      <c r="O2103" s="24">
        <f t="shared" ref="O2103" si="21087">(D2103*J2103+E2103*I2103+F2103*J2106+G2103*I2106)</f>
        <v>0</v>
      </c>
      <c r="P2103" s="22">
        <f t="shared" ref="P2103" si="21088">D2103*K2103+F2103*K2106-E2103*L2103-G2103*L2106</f>
        <v>0</v>
      </c>
      <c r="Q2103" s="23">
        <f t="shared" ref="Q2103" si="21089">(D2103*L2103+E2103*K2103+F2103*L2106+G2103*K2106)</f>
        <v>2.7609293755698405</v>
      </c>
      <c r="S2103" s="25">
        <f t="shared" ref="S2103" si="21090">COS($U$8*$B2103)</f>
        <v>-0.95501356872092102</v>
      </c>
      <c r="T2103" s="26">
        <v>0</v>
      </c>
      <c r="U2103" s="10">
        <v>0</v>
      </c>
      <c r="V2103" s="85">
        <f t="shared" ref="V2103" si="21091">$T$8*SIN($B2103*$U$8)</f>
        <v>-0.88968632226778399</v>
      </c>
      <c r="X2103" s="21">
        <f t="shared" ref="X2103" si="21092">N2103*S2103+P2103*S2106-O2103*T2103-Q2103*T2106</f>
        <v>129.06845086468343</v>
      </c>
      <c r="Y2103" s="24">
        <f t="shared" ref="Y2103" si="21093">(N2103*T2103+O2103*S2103+P2103*T2106+Q2103*S2106)</f>
        <v>0</v>
      </c>
      <c r="Z2103" s="22">
        <f t="shared" ref="Z2103" si="21094">N2103*U2103+P2103*U2106-O2103*V2103-Q2103*V2106</f>
        <v>0</v>
      </c>
      <c r="AA2103" s="23">
        <f t="shared" ref="AA2103" si="21095">(N2103*V2103+O2103*U2103+P2103*V2106+Q2103*U2106)</f>
        <v>117.34860075876058</v>
      </c>
      <c r="AB2103" s="8"/>
      <c r="AC2103" s="21">
        <v>1</v>
      </c>
      <c r="AD2103" s="24">
        <v>0</v>
      </c>
      <c r="AE2103" s="22">
        <v>0</v>
      </c>
      <c r="AF2103" s="23">
        <v>0</v>
      </c>
      <c r="AH2103" s="21">
        <f t="shared" ref="AH2103" si="21096">X2103*AC2103+Z2103*AC2106-Y2103*AD2103-AA2103*AD2106</f>
        <v>637.11764283733896</v>
      </c>
      <c r="AI2103" s="24">
        <f t="shared" ref="AI2103" si="21097">(X2103*AD2103+Y2103*AC2103+Z2103*AD2106+AA2103*AC2106)</f>
        <v>0</v>
      </c>
      <c r="AJ2103" s="22">
        <f t="shared" ref="AJ2103" si="21098">X2103*AE2103+Z2103*AE2106-Y2103*AF2103-AA2103*AF2106</f>
        <v>0</v>
      </c>
      <c r="AK2103" s="23">
        <f t="shared" ref="AK2103" si="21099">(X2103*AF2103+Y2103*AE2103+Z2103*AF2106+AA2103*AE2106)</f>
        <v>117.34860075876058</v>
      </c>
      <c r="AL2103" s="8"/>
      <c r="AM2103" s="25">
        <f t="shared" ref="AM2103" si="21100">COS($AO$8*$B2103)</f>
        <v>-0.95501356872092102</v>
      </c>
      <c r="AN2103" s="26">
        <v>0</v>
      </c>
      <c r="AO2103" s="10">
        <v>0</v>
      </c>
      <c r="AP2103" s="85">
        <f t="shared" ref="AP2103" si="21101">$AN$8*SIN($B2103*$AO$8)</f>
        <v>-0.88968632226778399</v>
      </c>
      <c r="AR2103" s="21">
        <f t="shared" ref="AR2103" si="21102">AH2103*AM2103+AJ2103*AM2106-AI2103*AN2103-AK2103*AN2106</f>
        <v>-596.85561099977792</v>
      </c>
      <c r="AS2103" s="24">
        <f t="shared" ref="AS2103" si="21103">(AH2103*AN2103+AI2103*AM2103+AJ2103*AN2106+AK2103*AM2106)</f>
        <v>0</v>
      </c>
      <c r="AT2103" s="22">
        <f t="shared" ref="AT2103" si="21104">AH2103*AO2103+AJ2103*AO2106-AI2103*AP2103-AK2103*AP2106</f>
        <v>0</v>
      </c>
      <c r="AU2103" s="23">
        <f t="shared" ref="AU2103" si="21105">(AH2103*AP2103+AI2103*AO2103+AJ2103*AP2106+AK2103*AO2106)</f>
        <v>-678.90435850290226</v>
      </c>
      <c r="AV2103" s="8"/>
      <c r="AW2103" s="21">
        <v>1</v>
      </c>
      <c r="AX2103" s="24">
        <v>0</v>
      </c>
      <c r="AY2103" s="22">
        <v>0</v>
      </c>
      <c r="AZ2103" s="23">
        <v>0</v>
      </c>
      <c r="BB2103" s="21">
        <f t="shared" ref="BB2103" si="21106">AR2103*AW2103+AT2103*AW2106-AS2103*AX2103-AU2103*AX2106</f>
        <v>32469.24241485367</v>
      </c>
      <c r="BC2103" s="24">
        <f t="shared" ref="BC2103" si="21107">(AR2103*AX2103+AS2103*AW2103+AT2103*AX2106+AU2103*AW2106)</f>
        <v>0</v>
      </c>
      <c r="BD2103" s="22">
        <f t="shared" ref="BD2103" si="21108">AR2103*AY2103+AT2103*AY2106-AS2103*AZ2103-AU2103*AZ2106</f>
        <v>0</v>
      </c>
      <c r="BE2103" s="23">
        <f t="shared" ref="BE2103" si="21109">(AR2103*AZ2103+AS2103*AY2103+AT2103*AZ2106+AU2103*AY2106)</f>
        <v>-678.90435850290226</v>
      </c>
      <c r="BF2103" s="8"/>
      <c r="BG2103" s="25">
        <f t="shared" ref="BG2103" si="21110">COS($BI$8*$B2103)</f>
        <v>-0.39124902381726612</v>
      </c>
      <c r="BH2103" s="26">
        <v>0</v>
      </c>
      <c r="BI2103" s="10">
        <v>0</v>
      </c>
      <c r="BJ2103" s="85">
        <f t="shared" ref="BJ2103" si="21111">$BH$8*SIN($B2103*$BI$8)</f>
        <v>2.7608545438429615</v>
      </c>
      <c r="BL2103" s="21">
        <f t="shared" ref="BL2103" si="21112">BB2103*BG2103+BD2103*BG2106-BC2103*BH2103-BE2103*BH2106</f>
        <v>-12495.297600785723</v>
      </c>
      <c r="BM2103" s="24">
        <f t="shared" ref="BM2103" si="21113">(BB2103*BH2103+BC2103*BG2103+BD2103*BH2106+BE2103*BG2106)</f>
        <v>0</v>
      </c>
      <c r="BN2103" s="22">
        <f t="shared" ref="BN2103" si="21114">BB2103*BI2103+BD2103*BI2106-BC2103*BJ2103-BE2103*BJ2106</f>
        <v>0</v>
      </c>
      <c r="BO2103" s="23">
        <f t="shared" ref="BO2103" si="21115">(BB2103*BJ2103+BC2103*BI2103+BD2103*BJ2106+BE2103*BI2106)</f>
        <v>89908.476123716915</v>
      </c>
      <c r="BQ2103" s="27">
        <f t="shared" ref="BQ2103" si="21116">20*LOG((2*$BL$8)/(($BL$8*BL2103+BN2103+$BL$8*BL2106+BN2106)^2+($BL$8*BM2103+BO2103+$BL$8*BM2106+BO2106)^2)^0.5)</f>
        <v>-93.221550533994673</v>
      </c>
      <c r="BS2103" s="64">
        <f t="shared" ref="BS2103" si="21117">((BL2103^2+BM2103^2)/(BL2106^2+BM2106^2))^0.5</f>
        <v>7.1966768068017268</v>
      </c>
      <c r="BT2103" s="4"/>
      <c r="BU2103" s="28"/>
      <c r="BV2103" s="28"/>
      <c r="BW2103" s="28"/>
      <c r="BX2103" s="28"/>
    </row>
    <row r="2104" spans="2:76" ht="18.649999999999999" customHeight="1" thickBot="1">
      <c r="D2104" s="25"/>
      <c r="E2104" s="10"/>
      <c r="F2104" s="10"/>
      <c r="G2104" s="31"/>
      <c r="I2104" s="29"/>
      <c r="L2104" s="30"/>
      <c r="N2104" s="29"/>
      <c r="Q2104" s="30"/>
      <c r="S2104" s="29"/>
      <c r="V2104" s="30"/>
      <c r="X2104" s="29"/>
      <c r="AA2104" s="30"/>
      <c r="AC2104" s="29"/>
      <c r="AF2104" s="30"/>
      <c r="AH2104" s="29"/>
      <c r="AK2104" s="30"/>
      <c r="AM2104" s="29"/>
      <c r="AP2104" s="30"/>
      <c r="AR2104" s="29"/>
      <c r="AU2104" s="30"/>
      <c r="AW2104" s="29"/>
      <c r="AZ2104" s="30"/>
      <c r="BB2104" s="29"/>
      <c r="BE2104" s="30"/>
      <c r="BG2104" s="29"/>
      <c r="BJ2104" s="30"/>
      <c r="BL2104" s="29"/>
      <c r="BO2104" s="30"/>
      <c r="BS2104" s="65"/>
      <c r="BT2104" s="65"/>
      <c r="BU2104" s="28"/>
      <c r="BV2104" s="28"/>
      <c r="BW2104" s="28"/>
      <c r="BX2104" s="28"/>
    </row>
    <row r="2105" spans="2:76" ht="18.649999999999999" customHeight="1" thickBot="1">
      <c r="D2105" s="254" t="s">
        <v>24</v>
      </c>
      <c r="E2105" s="255"/>
      <c r="F2105" s="256" t="s">
        <v>25</v>
      </c>
      <c r="G2105" s="257"/>
      <c r="H2105" s="123"/>
      <c r="I2105" s="242" t="s">
        <v>4</v>
      </c>
      <c r="J2105" s="243"/>
      <c r="K2105" s="244" t="s">
        <v>5</v>
      </c>
      <c r="L2105" s="245"/>
      <c r="M2105" s="123"/>
      <c r="N2105" s="242" t="s">
        <v>6</v>
      </c>
      <c r="O2105" s="243"/>
      <c r="P2105" s="244" t="s">
        <v>7</v>
      </c>
      <c r="Q2105" s="245"/>
      <c r="R2105" s="123"/>
      <c r="S2105" s="242" t="s">
        <v>34</v>
      </c>
      <c r="T2105" s="243"/>
      <c r="U2105" s="244" t="s">
        <v>35</v>
      </c>
      <c r="V2105" s="245"/>
      <c r="W2105" s="123"/>
      <c r="X2105" s="242" t="s">
        <v>47</v>
      </c>
      <c r="Y2105" s="243"/>
      <c r="Z2105" s="244" t="s">
        <v>48</v>
      </c>
      <c r="AA2105" s="245"/>
      <c r="AB2105" s="127"/>
      <c r="AC2105" s="242" t="s">
        <v>63</v>
      </c>
      <c r="AD2105" s="243"/>
      <c r="AE2105" s="244" t="s">
        <v>8</v>
      </c>
      <c r="AF2105" s="245"/>
      <c r="AG2105" s="123"/>
      <c r="AH2105" s="242" t="s">
        <v>78</v>
      </c>
      <c r="AI2105" s="243"/>
      <c r="AJ2105" s="244" t="s">
        <v>79</v>
      </c>
      <c r="AK2105" s="245"/>
      <c r="AL2105" s="127"/>
      <c r="AM2105" s="242" t="s">
        <v>67</v>
      </c>
      <c r="AN2105" s="243"/>
      <c r="AO2105" s="244" t="s">
        <v>66</v>
      </c>
      <c r="AP2105" s="245"/>
      <c r="AQ2105" s="123"/>
      <c r="AR2105" s="242" t="s">
        <v>83</v>
      </c>
      <c r="AS2105" s="243"/>
      <c r="AT2105" s="244" t="s">
        <v>82</v>
      </c>
      <c r="AU2105" s="245"/>
      <c r="AV2105" s="127"/>
      <c r="AW2105" s="242" t="s">
        <v>71</v>
      </c>
      <c r="AX2105" s="243"/>
      <c r="AY2105" s="244" t="s">
        <v>70</v>
      </c>
      <c r="AZ2105" s="245"/>
      <c r="BA2105" s="123"/>
      <c r="BB2105" s="124" t="s">
        <v>87</v>
      </c>
      <c r="BC2105" s="125"/>
      <c r="BD2105" s="122" t="s">
        <v>86</v>
      </c>
      <c r="BE2105" s="126"/>
      <c r="BF2105" s="127"/>
      <c r="BG2105" s="242" t="s">
        <v>74</v>
      </c>
      <c r="BH2105" s="243"/>
      <c r="BI2105" s="244" t="s">
        <v>75</v>
      </c>
      <c r="BJ2105" s="245"/>
      <c r="BK2105" s="123"/>
      <c r="BL2105" s="242" t="s">
        <v>91</v>
      </c>
      <c r="BM2105" s="243"/>
      <c r="BN2105" s="244" t="s">
        <v>90</v>
      </c>
      <c r="BO2105" s="245"/>
      <c r="BP2105" s="123"/>
      <c r="BQ2105" s="35" t="s">
        <v>166</v>
      </c>
      <c r="BS2105" s="66" t="s">
        <v>121</v>
      </c>
      <c r="BT2105" s="65"/>
      <c r="BU2105" s="28"/>
      <c r="BV2105" s="28"/>
      <c r="BW2105" s="28"/>
      <c r="BX2105" s="28"/>
    </row>
    <row r="2106" spans="2:76" ht="18.649999999999999" customHeight="1" thickTop="1" thickBot="1">
      <c r="D2106" s="15">
        <v>0</v>
      </c>
      <c r="E2106" s="145">
        <f t="shared" ref="E2106" si="21118">(1/$E$8)*SIN($B2103*$F$8)</f>
        <v>0.30676993061887115</v>
      </c>
      <c r="F2106" s="15">
        <f t="shared" ref="F2106" si="21119">COS($F$8*$B2103)</f>
        <v>-0.39119034626743632</v>
      </c>
      <c r="G2106" s="37">
        <v>0</v>
      </c>
      <c r="I2106" s="21">
        <v>0</v>
      </c>
      <c r="J2106" s="24">
        <f t="shared" ref="J2106" si="21120">(TAN($K$8*$B2103))/$J$8</f>
        <v>48.705090211483885</v>
      </c>
      <c r="K2106" s="22">
        <v>1</v>
      </c>
      <c r="L2106" s="23">
        <v>0</v>
      </c>
      <c r="N2106" s="21">
        <f t="shared" ref="N2106" si="21121">D2106*I2103+F2106*I2106-E2106*J2103-G2106*J2106</f>
        <v>0</v>
      </c>
      <c r="O2106" s="24">
        <f t="shared" ref="O2106" si="21122">(D2106*J2103+E2106*I2103+F2106*J2106+G2106*I2106)</f>
        <v>-18.746191174198234</v>
      </c>
      <c r="P2106" s="22">
        <f t="shared" ref="P2106" si="21123">D2106*K2103+F2106*K2106-E2106*L2103-G2106*L2106</f>
        <v>-0.39119034626743632</v>
      </c>
      <c r="Q2106" s="23">
        <f t="shared" ref="Q2106" si="21124">(D2106*L2103+E2106*K2103+F2106*L2106+G2106*K2106)</f>
        <v>0</v>
      </c>
      <c r="S2106" s="15">
        <v>0</v>
      </c>
      <c r="T2106" s="145">
        <f t="shared" ref="T2106" si="21125">(1/$T$8)*SIN($B2103*$U$8)</f>
        <v>-9.8854035807531548E-2</v>
      </c>
      <c r="U2106" s="15">
        <f t="shared" ref="U2106" si="21126">COS($U$8*$B2103)</f>
        <v>-0.95501356872092102</v>
      </c>
      <c r="V2106" s="37">
        <v>0</v>
      </c>
      <c r="X2106" s="21">
        <f t="shared" ref="X2106" si="21127">N2106*S2103+P2106*S2106-O2106*T2103-Q2106*T2106</f>
        <v>0</v>
      </c>
      <c r="Y2106" s="24">
        <f t="shared" ref="Y2106" si="21128">(N2106*T2103+O2106*S2103+P2106*T2106+Q2106*S2106)</f>
        <v>17.941537677693169</v>
      </c>
      <c r="Z2106" s="22">
        <f t="shared" ref="Z2106" si="21129">N2106*U2103+P2106*U2106-O2106*V2103-Q2106*V2106</f>
        <v>-16.304637793663179</v>
      </c>
      <c r="AA2106" s="23">
        <f t="shared" ref="AA2106" si="21130">(N2106*V2103+O2106*U2103+P2106*V2106+Q2106*U2106)</f>
        <v>0</v>
      </c>
      <c r="AB2106" s="8"/>
      <c r="AC2106" s="21">
        <v>0</v>
      </c>
      <c r="AD2106" s="24">
        <f t="shared" ref="AD2106" si="21131">(TAN($AE$8*$B2103))/$AD$8</f>
        <v>-4.3294013621609162</v>
      </c>
      <c r="AE2106" s="22">
        <v>1</v>
      </c>
      <c r="AF2106" s="23">
        <v>0</v>
      </c>
      <c r="AH2106" s="21">
        <f t="shared" ref="AH2106" si="21132">X2106*AC2103+Z2106*AC2106-Y2106*AD2103-AA2106*AD2106</f>
        <v>0</v>
      </c>
      <c r="AI2106" s="24">
        <f t="shared" ref="AI2106" si="21133">(X2106*AD2103+Y2106*AC2103+Z2106*AD2106+AA2106*AC2106)</f>
        <v>88.530858751118899</v>
      </c>
      <c r="AJ2106" s="22">
        <f t="shared" ref="AJ2106" si="21134">X2106*AE2103+Z2106*AE2106-Y2106*AF2103-AA2106*AF2106</f>
        <v>-16.304637793663179</v>
      </c>
      <c r="AK2106" s="23">
        <f t="shared" ref="AK2106" si="21135">(X2106*AF2103+Y2106*AE2103+Z2106*AF2106+AA2106*AE2106)</f>
        <v>0</v>
      </c>
      <c r="AL2106" s="8"/>
      <c r="AM2106" s="15">
        <v>0</v>
      </c>
      <c r="AN2106" s="85">
        <f t="shared" ref="AN2106" si="21136">(1/$AN$8)*SIN($B2103*$AO$8)</f>
        <v>-9.8854035807531548E-2</v>
      </c>
      <c r="AO2106" s="25">
        <f t="shared" ref="AO2106" si="21137">COS($AO$8*$B2103)</f>
        <v>-0.95501356872092102</v>
      </c>
      <c r="AP2106" s="37">
        <v>0</v>
      </c>
      <c r="AR2106" s="21">
        <f t="shared" ref="AR2106" si="21138">AH2106*AM2103+AJ2106*AM2106-AI2106*AN2103-AK2106*AN2106</f>
        <v>0</v>
      </c>
      <c r="AS2106" s="24">
        <f t="shared" ref="AS2106" si="21139">(AH2106*AN2103+AI2106*AM2103+AJ2106*AN2106+AK2106*AM2106)</f>
        <v>-82.936392109550226</v>
      </c>
      <c r="AT2106" s="22">
        <f t="shared" ref="AT2106" si="21140">AH2106*AO2103+AJ2106*AO2106-AI2106*AP2103-AK2106*AP2106</f>
        <v>94.335844455519904</v>
      </c>
      <c r="AU2106" s="23">
        <f t="shared" ref="AU2106" si="21141">(AH2106*AP2103+AI2106*AO2103+AJ2106*AP2106+AK2106*AO2106)</f>
        <v>0</v>
      </c>
      <c r="AV2106" s="8"/>
      <c r="AW2106" s="21">
        <v>0</v>
      </c>
      <c r="AX2106" s="24">
        <f t="shared" ref="AX2106" si="21142">(TAN($AY$8*$B2103))/$AX$8</f>
        <v>48.705090211483885</v>
      </c>
      <c r="AY2106" s="22">
        <v>1</v>
      </c>
      <c r="AZ2106" s="23">
        <v>0</v>
      </c>
      <c r="BB2106" s="21">
        <f t="shared" ref="BB2106" si="21143">AR2106*AW2103+AT2106*AW2106-AS2106*AX2103-AU2106*AX2106</f>
        <v>0</v>
      </c>
      <c r="BC2106" s="24">
        <f t="shared" ref="BC2106" si="21144">(AR2106*AX2103+AS2106*AW2103+AT2106*AX2106+AU2106*AW2106)</f>
        <v>4511.6994222730591</v>
      </c>
      <c r="BD2106" s="22">
        <f t="shared" ref="BD2106" si="21145">AR2106*AY2103+AT2106*AY2106-AS2106*AZ2103-AU2106*AZ2106</f>
        <v>94.335844455519904</v>
      </c>
      <c r="BE2106" s="23">
        <f t="shared" ref="BE2106" si="21146">(AR2106*AZ2103+AS2106*AY2103+AT2106*AZ2106+AU2106*AY2106)</f>
        <v>0</v>
      </c>
      <c r="BF2106" s="8"/>
      <c r="BG2106" s="15">
        <v>0</v>
      </c>
      <c r="BH2106" s="85">
        <f t="shared" ref="BH2106" si="21147">(1/$BH$8)*SIN($B2103*$BI$8)</f>
        <v>0.30676161598255125</v>
      </c>
      <c r="BI2106" s="25">
        <f t="shared" ref="BI2106" si="21148">COS($BI$8*$B2103)</f>
        <v>-0.39124902381726612</v>
      </c>
      <c r="BJ2106" s="37">
        <v>0</v>
      </c>
      <c r="BL2106" s="21">
        <f t="shared" ref="BL2106" si="21149">BB2106*BG2103+BD2106*BG2106-BC2106*BH2103-BE2106*BH2106</f>
        <v>0</v>
      </c>
      <c r="BM2106" s="24">
        <f t="shared" ref="BM2106" si="21150">(BB2106*BH2103+BC2106*BG2103+BD2106*BH2106+BE2106*BG2106)</f>
        <v>-1736.259378631004</v>
      </c>
      <c r="BN2106" s="22">
        <f t="shared" ref="BN2106" si="21151">BB2106*BI2103+BD2106*BI2106-BC2106*BJ2103-BE2106*BJ2106</f>
        <v>-12493.05465749044</v>
      </c>
      <c r="BO2106" s="23">
        <f t="shared" ref="BO2106" si="21152">(BB2106*BJ2103+BC2106*BI2103+BD2106*BJ2106+BE2106*BI2106)</f>
        <v>0</v>
      </c>
      <c r="BQ2106" s="38">
        <f t="shared" ref="BQ2106" si="21153">(180/PI())*ATAN(-1*(($BL$8*BM2103+BO2103+$BL$8*BM2106+BO2106)/($BL$8*BL2103+BN2103+$BL$8*BL2106+BN2106)))</f>
        <v>74.177062106570958</v>
      </c>
      <c r="BS2106" s="67">
        <f t="shared" ref="BS2106" si="21154">20*LOG(((($BL$8*BL2103+BN2103-$BL$8*BL2106-BN2106)^2+($BL$8*BM2103+BO2103-$BL$8*BM2106-BO2106)^2)/(($BL$8*BL2103+BN2103+$BL$8*BL2106+BN2106)^2+($BL$8*BM2103+BO2103+$BL$8*BM2106+BO2106)^2))^0.5)</f>
        <v>-2.068375375654285E-9</v>
      </c>
      <c r="BT2106" s="65"/>
      <c r="BU2106" s="28"/>
      <c r="BV2106" s="28"/>
      <c r="BW2106" s="28"/>
      <c r="BX2106" s="28"/>
    </row>
    <row r="2107" spans="2:76" ht="18.649999999999999" customHeight="1">
      <c r="BS2107" s="32"/>
    </row>
    <row r="2108" spans="2:76" ht="18.649999999999999" customHeight="1" thickBot="1">
      <c r="D2108" s="8"/>
      <c r="E2108" s="8" t="s">
        <v>93</v>
      </c>
      <c r="F2108" s="8"/>
      <c r="G2108" s="8"/>
      <c r="H2108" s="8"/>
      <c r="I2108" s="8"/>
      <c r="J2108" s="8" t="s">
        <v>94</v>
      </c>
      <c r="K2108" s="8"/>
      <c r="L2108" s="8"/>
      <c r="M2108" s="8"/>
      <c r="N2108" s="8"/>
      <c r="O2108" s="8" t="s">
        <v>95</v>
      </c>
      <c r="P2108" s="8"/>
      <c r="Q2108" s="8"/>
      <c r="R2108" s="8"/>
      <c r="S2108" s="8"/>
      <c r="T2108" s="8" t="s">
        <v>96</v>
      </c>
      <c r="U2108" s="8"/>
      <c r="V2108" s="8"/>
      <c r="W2108" s="8"/>
      <c r="X2108" s="8"/>
      <c r="Y2108" s="8" t="s">
        <v>97</v>
      </c>
      <c r="Z2108" s="8"/>
      <c r="AA2108" s="8"/>
      <c r="AB2108" s="8"/>
      <c r="AC2108" s="8"/>
      <c r="AD2108" s="8" t="s">
        <v>98</v>
      </c>
      <c r="AE2108" s="8"/>
      <c r="AF2108" s="8"/>
      <c r="AG2108" s="8"/>
      <c r="AH2108" s="8"/>
      <c r="AI2108" s="8" t="s">
        <v>99</v>
      </c>
      <c r="AJ2108" s="8"/>
      <c r="AK2108" s="8"/>
      <c r="AL2108" s="8"/>
      <c r="AM2108" s="8"/>
      <c r="AN2108" s="8" t="s">
        <v>96</v>
      </c>
      <c r="AO2108" s="8"/>
      <c r="AP2108" s="8"/>
      <c r="AQ2108" s="8"/>
      <c r="AR2108" s="8"/>
      <c r="AS2108" s="8" t="s">
        <v>100</v>
      </c>
      <c r="AT2108" s="8"/>
      <c r="AU2108" s="8"/>
      <c r="AV2108" s="8"/>
      <c r="AW2108" s="8"/>
      <c r="AX2108" s="8" t="s">
        <v>94</v>
      </c>
      <c r="AY2108" s="8"/>
      <c r="AZ2108" s="8"/>
      <c r="BA2108" s="8"/>
      <c r="BB2108" s="8"/>
      <c r="BC2108" s="8" t="s">
        <v>101</v>
      </c>
      <c r="BD2108" s="8"/>
      <c r="BE2108" s="8"/>
      <c r="BF2108" s="8"/>
      <c r="BG2108" s="8"/>
      <c r="BH2108" s="8" t="s">
        <v>96</v>
      </c>
      <c r="BI2108" s="8"/>
      <c r="BJ2108" s="8"/>
      <c r="BK2108" s="8"/>
      <c r="BL2108" s="8"/>
      <c r="BM2108" s="8" t="s">
        <v>102</v>
      </c>
      <c r="BN2108" s="8"/>
      <c r="BO2108" s="8"/>
      <c r="BP2108" s="8"/>
    </row>
    <row r="2109" spans="2:76" ht="18.649999999999999" customHeight="1" thickBot="1">
      <c r="B2109" s="16"/>
      <c r="D2109" s="250" t="s">
        <v>22</v>
      </c>
      <c r="E2109" s="251"/>
      <c r="F2109" s="252" t="s">
        <v>23</v>
      </c>
      <c r="G2109" s="253"/>
      <c r="H2109" s="123"/>
      <c r="I2109" s="242" t="s">
        <v>1</v>
      </c>
      <c r="J2109" s="243"/>
      <c r="K2109" s="244" t="s">
        <v>2</v>
      </c>
      <c r="L2109" s="245"/>
      <c r="M2109" s="123"/>
      <c r="N2109" s="242" t="s">
        <v>43</v>
      </c>
      <c r="O2109" s="243"/>
      <c r="P2109" s="244" t="s">
        <v>44</v>
      </c>
      <c r="Q2109" s="245"/>
      <c r="R2109" s="123"/>
      <c r="S2109" s="242" t="s">
        <v>32</v>
      </c>
      <c r="T2109" s="243"/>
      <c r="U2109" s="244" t="s">
        <v>33</v>
      </c>
      <c r="V2109" s="245"/>
      <c r="W2109" s="123"/>
      <c r="X2109" s="242" t="s">
        <v>45</v>
      </c>
      <c r="Y2109" s="243"/>
      <c r="Z2109" s="244" t="s">
        <v>46</v>
      </c>
      <c r="AA2109" s="245"/>
      <c r="AB2109" s="127"/>
      <c r="AC2109" s="242" t="s">
        <v>62</v>
      </c>
      <c r="AD2109" s="243"/>
      <c r="AE2109" s="244" t="s">
        <v>3</v>
      </c>
      <c r="AF2109" s="245"/>
      <c r="AG2109" s="123"/>
      <c r="AH2109" s="242" t="s">
        <v>76</v>
      </c>
      <c r="AI2109" s="243"/>
      <c r="AJ2109" s="244" t="s">
        <v>77</v>
      </c>
      <c r="AK2109" s="245"/>
      <c r="AL2109" s="127"/>
      <c r="AM2109" s="242" t="s">
        <v>64</v>
      </c>
      <c r="AN2109" s="243"/>
      <c r="AO2109" s="244" t="s">
        <v>65</v>
      </c>
      <c r="AP2109" s="245"/>
      <c r="AQ2109" s="123"/>
      <c r="AR2109" s="242" t="s">
        <v>80</v>
      </c>
      <c r="AS2109" s="243"/>
      <c r="AT2109" s="244" t="s">
        <v>81</v>
      </c>
      <c r="AU2109" s="245"/>
      <c r="AV2109" s="127"/>
      <c r="AW2109" s="242" t="s">
        <v>68</v>
      </c>
      <c r="AX2109" s="243"/>
      <c r="AY2109" s="244" t="s">
        <v>69</v>
      </c>
      <c r="AZ2109" s="245"/>
      <c r="BA2109" s="123"/>
      <c r="BB2109" s="246" t="s">
        <v>84</v>
      </c>
      <c r="BC2109" s="247"/>
      <c r="BD2109" s="248" t="s">
        <v>85</v>
      </c>
      <c r="BE2109" s="249"/>
      <c r="BF2109" s="127"/>
      <c r="BG2109" s="242" t="s">
        <v>72</v>
      </c>
      <c r="BH2109" s="243"/>
      <c r="BI2109" s="244" t="s">
        <v>73</v>
      </c>
      <c r="BJ2109" s="245"/>
      <c r="BK2109" s="123"/>
      <c r="BL2109" s="242" t="s">
        <v>88</v>
      </c>
      <c r="BM2109" s="243"/>
      <c r="BN2109" s="244" t="s">
        <v>89</v>
      </c>
      <c r="BO2109" s="245"/>
      <c r="BP2109" s="123"/>
      <c r="BQ2109" s="19" t="s">
        <v>165</v>
      </c>
      <c r="BS2109" s="63" t="s">
        <v>120</v>
      </c>
      <c r="BT2109" s="4"/>
      <c r="BU2109" s="28"/>
      <c r="BV2109" s="28"/>
      <c r="BW2109" s="28"/>
      <c r="BX2109" s="28"/>
    </row>
    <row r="2110" spans="2:76" ht="18.649999999999999" customHeight="1" thickTop="1" thickBot="1">
      <c r="B2110" s="39">
        <v>5.96</v>
      </c>
      <c r="D2110" s="25">
        <f t="shared" ref="D2110" si="21155">COS($F$8*$B2110)</f>
        <v>-0.39729451525644049</v>
      </c>
      <c r="E2110" s="26">
        <v>0</v>
      </c>
      <c r="F2110" s="10">
        <v>0</v>
      </c>
      <c r="G2110" s="85">
        <f t="shared" ref="G2110" si="21156">$E$8*SIN($B2110*$F$8)</f>
        <v>2.7530734849117904</v>
      </c>
      <c r="I2110" s="21">
        <v>1</v>
      </c>
      <c r="J2110" s="24">
        <v>0</v>
      </c>
      <c r="K2110" s="22">
        <v>0</v>
      </c>
      <c r="L2110" s="23">
        <v>0</v>
      </c>
      <c r="N2110" s="21">
        <f t="shared" ref="N2110" si="21157">D2110*I2110+F2110*I2113-E2110*J2110-G2110*J2113</f>
        <v>-290.53347131444815</v>
      </c>
      <c r="O2110" s="24">
        <f t="shared" ref="O2110" si="21158">(D2110*J2110+E2110*I2110+F2110*J2113+G2110*I2113)</f>
        <v>0</v>
      </c>
      <c r="P2110" s="22">
        <f t="shared" ref="P2110" si="21159">D2110*K2110+F2110*K2113-E2110*L2110-G2110*L2113</f>
        <v>0</v>
      </c>
      <c r="Q2110" s="23">
        <f t="shared" ref="Q2110" si="21160">(D2110*L2110+E2110*K2110+F2110*L2113+G2110*K2113)</f>
        <v>2.7530734849117904</v>
      </c>
      <c r="S2110" s="25">
        <f t="shared" ref="S2110" si="21161">COS($U$8*$B2110)</f>
        <v>-0.95151187933533821</v>
      </c>
      <c r="T2110" s="26">
        <v>0</v>
      </c>
      <c r="U2110" s="10">
        <v>0</v>
      </c>
      <c r="V2110" s="85">
        <f t="shared" ref="V2110" si="21162">$T$8*SIN($B2110*$U$8)</f>
        <v>-0.92283600458239312</v>
      </c>
      <c r="X2110" s="21">
        <f t="shared" ref="X2110" si="21163">N2110*S2110+P2110*S2113-O2110*T2110-Q2110*T2113</f>
        <v>276.72834211524543</v>
      </c>
      <c r="Y2110" s="24">
        <f t="shared" ref="Y2110" si="21164">(N2110*T2110+O2110*S2110+P2110*T2113+Q2110*S2113)</f>
        <v>0</v>
      </c>
      <c r="Z2110" s="22">
        <f t="shared" ref="Z2110" si="21165">N2110*U2110+P2110*U2113-O2110*V2110-Q2110*V2113</f>
        <v>0</v>
      </c>
      <c r="AA2110" s="23">
        <f t="shared" ref="AA2110" si="21166">(N2110*V2110+O2110*U2110+P2110*V2113+Q2110*U2113)</f>
        <v>265.49516573970197</v>
      </c>
      <c r="AB2110" s="8"/>
      <c r="AC2110" s="21">
        <v>1</v>
      </c>
      <c r="AD2110" s="24">
        <v>0</v>
      </c>
      <c r="AE2110" s="22">
        <v>0</v>
      </c>
      <c r="AF2110" s="23">
        <v>0</v>
      </c>
      <c r="AH2110" s="21">
        <f t="shared" ref="AH2110" si="21167">X2110*AC2110+Z2110*AC2113-Y2110*AD2110-AA2110*AD2113</f>
        <v>1363.9191652076265</v>
      </c>
      <c r="AI2110" s="24">
        <f t="shared" ref="AI2110" si="21168">(X2110*AD2110+Y2110*AC2110+Z2110*AD2113+AA2110*AC2113)</f>
        <v>0</v>
      </c>
      <c r="AJ2110" s="22">
        <f t="shared" ref="AJ2110" si="21169">X2110*AE2110+Z2110*AE2113-Y2110*AF2110-AA2110*AF2113</f>
        <v>0</v>
      </c>
      <c r="AK2110" s="23">
        <f t="shared" ref="AK2110" si="21170">(X2110*AF2110+Y2110*AE2110+Z2110*AF2113+AA2110*AE2113)</f>
        <v>265.49516573970197</v>
      </c>
      <c r="AL2110" s="8"/>
      <c r="AM2110" s="25">
        <f t="shared" ref="AM2110" si="21171">COS($AO$8*$B2110)</f>
        <v>-0.95151187933533821</v>
      </c>
      <c r="AN2110" s="26">
        <v>0</v>
      </c>
      <c r="AO2110" s="10">
        <v>0</v>
      </c>
      <c r="AP2110" s="85">
        <f t="shared" ref="AP2110" si="21172">$AN$8*SIN($B2110*$AO$8)</f>
        <v>-0.92283600458239312</v>
      </c>
      <c r="AR2110" s="21">
        <f t="shared" ref="AR2110" si="21173">AH2110*AM2110+AJ2110*AM2113-AI2110*AN2110-AK2110*AN2113</f>
        <v>-1270.5621217051757</v>
      </c>
      <c r="AS2110" s="24">
        <f t="shared" ref="AS2110" si="21174">(AH2110*AN2110+AI2110*AM2110+AJ2110*AN2113+AK2110*AM2113)</f>
        <v>0</v>
      </c>
      <c r="AT2110" s="22">
        <f t="shared" ref="AT2110" si="21175">AH2110*AO2110+AJ2110*AO2113-AI2110*AP2110-AK2110*AP2113</f>
        <v>0</v>
      </c>
      <c r="AU2110" s="23">
        <f t="shared" ref="AU2110" si="21176">(AH2110*AP2110+AI2110*AO2110+AJ2110*AP2113+AK2110*AO2113)</f>
        <v>-1511.2955171009901</v>
      </c>
      <c r="AV2110" s="8"/>
      <c r="AW2110" s="21">
        <v>1</v>
      </c>
      <c r="AX2110" s="24">
        <v>0</v>
      </c>
      <c r="AY2110" s="22">
        <v>0</v>
      </c>
      <c r="AZ2110" s="23">
        <v>0</v>
      </c>
      <c r="BB2110" s="21">
        <f t="shared" ref="BB2110" si="21177">AR2110*AW2110+AT2110*AW2113-AS2110*AX2110-AU2110*AX2113</f>
        <v>157999.25241413453</v>
      </c>
      <c r="BC2110" s="24">
        <f t="shared" ref="BC2110" si="21178">(AR2110*AX2110+AS2110*AW2110+AT2110*AX2113+AU2110*AW2113)</f>
        <v>0</v>
      </c>
      <c r="BD2110" s="22">
        <f t="shared" ref="BD2110" si="21179">AR2110*AY2110+AT2110*AY2113-AS2110*AZ2110-AU2110*AZ2113</f>
        <v>0</v>
      </c>
      <c r="BE2110" s="23">
        <f t="shared" ref="BE2110" si="21180">(AR2110*AZ2110+AS2110*AY2110+AT2110*AZ2113+AU2110*AY2113)</f>
        <v>-1511.2955171009901</v>
      </c>
      <c r="BF2110" s="8"/>
      <c r="BG2110" s="25">
        <f t="shared" ref="BG2110" si="21181">COS($BI$8*$B2110)</f>
        <v>-0.39735322283430374</v>
      </c>
      <c r="BH2110" s="26">
        <v>0</v>
      </c>
      <c r="BI2110" s="10">
        <v>0</v>
      </c>
      <c r="BJ2110" s="85">
        <f t="shared" ref="BJ2110" si="21182">$BH$8*SIN($B2110*$BI$8)</f>
        <v>2.7529972296987024</v>
      </c>
      <c r="BL2110" s="21">
        <f t="shared" ref="BL2110" si="21183">BB2110*BG2110+BD2110*BG2113-BC2110*BH2110-BE2110*BH2113</f>
        <v>-62319.224110851988</v>
      </c>
      <c r="BM2110" s="24">
        <f t="shared" ref="BM2110" si="21184">(BB2110*BH2110+BC2110*BG2110+BD2110*BH2113+BE2110*BG2113)</f>
        <v>0</v>
      </c>
      <c r="BN2110" s="22">
        <f t="shared" ref="BN2110" si="21185">BB2110*BI2110+BD2110*BI2113-BC2110*BJ2110-BE2110*BJ2113</f>
        <v>0</v>
      </c>
      <c r="BO2110" s="23">
        <f t="shared" ref="BO2110" si="21186">(BB2110*BJ2110+BC2110*BI2110+BD2110*BJ2113+BE2110*BI2113)</f>
        <v>435572.02233495354</v>
      </c>
      <c r="BQ2110" s="27">
        <f t="shared" ref="BQ2110" si="21187">20*LOG((2*$BL$8)/(($BL$8*BL2110+BN2110+$BL$8*BL2113+BN2113)^2+($BL$8*BM2110+BO2110+$BL$8*BM2113+BO2113)^2)^0.5)</f>
        <v>-106.93657621865205</v>
      </c>
      <c r="BS2110" s="64">
        <f t="shared" ref="BS2110" si="21188">((BL2110^2+BM2110^2)/(BL2113^2+BM2113^2))^0.5</f>
        <v>6.9906023514028606</v>
      </c>
      <c r="BT2110" s="4"/>
      <c r="BU2110" s="28"/>
      <c r="BV2110" s="28"/>
      <c r="BW2110" s="28"/>
      <c r="BX2110" s="28"/>
    </row>
    <row r="2111" spans="2:76" ht="18.649999999999999" customHeight="1" thickBot="1">
      <c r="D2111" s="25"/>
      <c r="E2111" s="10"/>
      <c r="F2111" s="10"/>
      <c r="G2111" s="31"/>
      <c r="I2111" s="29"/>
      <c r="L2111" s="30"/>
      <c r="N2111" s="29"/>
      <c r="Q2111" s="30"/>
      <c r="S2111" s="29"/>
      <c r="V2111" s="30"/>
      <c r="X2111" s="29"/>
      <c r="AA2111" s="30"/>
      <c r="AC2111" s="29"/>
      <c r="AF2111" s="30"/>
      <c r="AH2111" s="29"/>
      <c r="AK2111" s="30"/>
      <c r="AM2111" s="29"/>
      <c r="AP2111" s="30"/>
      <c r="AR2111" s="29"/>
      <c r="AU2111" s="30"/>
      <c r="AW2111" s="29"/>
      <c r="AZ2111" s="30"/>
      <c r="BB2111" s="29"/>
      <c r="BE2111" s="30"/>
      <c r="BG2111" s="29"/>
      <c r="BJ2111" s="30"/>
      <c r="BL2111" s="29"/>
      <c r="BO2111" s="30"/>
      <c r="BS2111" s="65"/>
      <c r="BT2111" s="65"/>
      <c r="BU2111" s="28"/>
      <c r="BV2111" s="28"/>
      <c r="BW2111" s="28"/>
      <c r="BX2111" s="28"/>
    </row>
    <row r="2112" spans="2:76" ht="18.649999999999999" customHeight="1" thickBot="1">
      <c r="D2112" s="254" t="s">
        <v>24</v>
      </c>
      <c r="E2112" s="255"/>
      <c r="F2112" s="256" t="s">
        <v>25</v>
      </c>
      <c r="G2112" s="257"/>
      <c r="H2112" s="123"/>
      <c r="I2112" s="242" t="s">
        <v>4</v>
      </c>
      <c r="J2112" s="243"/>
      <c r="K2112" s="244" t="s">
        <v>5</v>
      </c>
      <c r="L2112" s="245"/>
      <c r="M2112" s="123"/>
      <c r="N2112" s="242" t="s">
        <v>6</v>
      </c>
      <c r="O2112" s="243"/>
      <c r="P2112" s="244" t="s">
        <v>7</v>
      </c>
      <c r="Q2112" s="245"/>
      <c r="R2112" s="123"/>
      <c r="S2112" s="242" t="s">
        <v>34</v>
      </c>
      <c r="T2112" s="243"/>
      <c r="U2112" s="244" t="s">
        <v>35</v>
      </c>
      <c r="V2112" s="245"/>
      <c r="W2112" s="123"/>
      <c r="X2112" s="242" t="s">
        <v>47</v>
      </c>
      <c r="Y2112" s="243"/>
      <c r="Z2112" s="244" t="s">
        <v>48</v>
      </c>
      <c r="AA2112" s="245"/>
      <c r="AB2112" s="127"/>
      <c r="AC2112" s="242" t="s">
        <v>63</v>
      </c>
      <c r="AD2112" s="243"/>
      <c r="AE2112" s="244" t="s">
        <v>8</v>
      </c>
      <c r="AF2112" s="245"/>
      <c r="AG2112" s="123"/>
      <c r="AH2112" s="242" t="s">
        <v>78</v>
      </c>
      <c r="AI2112" s="243"/>
      <c r="AJ2112" s="244" t="s">
        <v>79</v>
      </c>
      <c r="AK2112" s="245"/>
      <c r="AL2112" s="127"/>
      <c r="AM2112" s="242" t="s">
        <v>67</v>
      </c>
      <c r="AN2112" s="243"/>
      <c r="AO2112" s="244" t="s">
        <v>66</v>
      </c>
      <c r="AP2112" s="245"/>
      <c r="AQ2112" s="123"/>
      <c r="AR2112" s="242" t="s">
        <v>83</v>
      </c>
      <c r="AS2112" s="243"/>
      <c r="AT2112" s="244" t="s">
        <v>82</v>
      </c>
      <c r="AU2112" s="245"/>
      <c r="AV2112" s="127"/>
      <c r="AW2112" s="242" t="s">
        <v>71</v>
      </c>
      <c r="AX2112" s="243"/>
      <c r="AY2112" s="244" t="s">
        <v>70</v>
      </c>
      <c r="AZ2112" s="245"/>
      <c r="BA2112" s="123"/>
      <c r="BB2112" s="124" t="s">
        <v>87</v>
      </c>
      <c r="BC2112" s="125"/>
      <c r="BD2112" s="122" t="s">
        <v>86</v>
      </c>
      <c r="BE2112" s="126"/>
      <c r="BF2112" s="127"/>
      <c r="BG2112" s="242" t="s">
        <v>74</v>
      </c>
      <c r="BH2112" s="243"/>
      <c r="BI2112" s="244" t="s">
        <v>75</v>
      </c>
      <c r="BJ2112" s="245"/>
      <c r="BK2112" s="123"/>
      <c r="BL2112" s="242" t="s">
        <v>91</v>
      </c>
      <c r="BM2112" s="243"/>
      <c r="BN2112" s="244" t="s">
        <v>90</v>
      </c>
      <c r="BO2112" s="245"/>
      <c r="BP2112" s="123"/>
      <c r="BQ2112" s="35" t="s">
        <v>166</v>
      </c>
      <c r="BS2112" s="66" t="s">
        <v>121</v>
      </c>
      <c r="BT2112" s="65"/>
      <c r="BU2112" s="28"/>
      <c r="BV2112" s="28"/>
      <c r="BW2112" s="28"/>
      <c r="BX2112" s="28"/>
    </row>
    <row r="2113" spans="2:76" ht="18.649999999999999" customHeight="1" thickTop="1" thickBot="1">
      <c r="D2113" s="15">
        <v>0</v>
      </c>
      <c r="E2113" s="145">
        <f t="shared" ref="E2113" si="21189">(1/$E$8)*SIN($B2110*$F$8)</f>
        <v>0.30589705387908783</v>
      </c>
      <c r="F2113" s="15">
        <f t="shared" ref="F2113" si="21190">COS($F$8*$B2110)</f>
        <v>-0.39729451525644049</v>
      </c>
      <c r="G2113" s="37">
        <v>0</v>
      </c>
      <c r="I2113" s="21">
        <v>0</v>
      </c>
      <c r="J2113" s="24">
        <f t="shared" ref="J2113" si="21191">(TAN($K$8*$B2110))/$J$8</f>
        <v>105.38628132858859</v>
      </c>
      <c r="K2113" s="22">
        <v>1</v>
      </c>
      <c r="L2113" s="23">
        <v>0</v>
      </c>
      <c r="N2113" s="21">
        <f t="shared" ref="N2113" si="21192">D2113*I2110+F2113*I2113-E2113*J2110-G2113*J2113</f>
        <v>0</v>
      </c>
      <c r="O2113" s="24">
        <f t="shared" ref="O2113" si="21193">(D2113*J2110+E2113*I2110+F2113*J2113+G2113*I2113)</f>
        <v>-41.563494501241387</v>
      </c>
      <c r="P2113" s="22">
        <f t="shared" ref="P2113" si="21194">D2113*K2110+F2113*K2113-E2113*L2110-G2113*L2113</f>
        <v>-0.39729451525644049</v>
      </c>
      <c r="Q2113" s="23">
        <f t="shared" ref="Q2113" si="21195">(D2113*L2110+E2113*K2110+F2113*L2113+G2113*K2113)</f>
        <v>0</v>
      </c>
      <c r="S2113" s="15">
        <v>0</v>
      </c>
      <c r="T2113" s="145">
        <f t="shared" ref="T2113" si="21196">(1/$T$8)*SIN($B2110*$U$8)</f>
        <v>-0.10253733384248812</v>
      </c>
      <c r="U2113" s="15">
        <f t="shared" ref="U2113" si="21197">COS($U$8*$B2110)</f>
        <v>-0.95151187933533821</v>
      </c>
      <c r="V2113" s="37">
        <v>0</v>
      </c>
      <c r="X2113" s="21">
        <f t="shared" ref="X2113" si="21198">N2113*S2110+P2113*S2113-O2113*T2110-Q2113*T2113</f>
        <v>0</v>
      </c>
      <c r="Y2113" s="24">
        <f t="shared" ref="Y2113" si="21199">(N2113*T2110+O2113*S2110+P2113*T2113+Q2113*S2113)</f>
        <v>39.588896284964832</v>
      </c>
      <c r="Z2113" s="22">
        <f t="shared" ref="Z2113" si="21200">N2113*U2110+P2113*U2113-O2113*V2110-Q2113*V2113</f>
        <v>-37.978258751146591</v>
      </c>
      <c r="AA2113" s="23">
        <f t="shared" ref="AA2113" si="21201">(N2113*V2110+O2113*U2110+P2113*V2113+Q2113*U2113)</f>
        <v>0</v>
      </c>
      <c r="AB2113" s="8"/>
      <c r="AC2113" s="21">
        <v>0</v>
      </c>
      <c r="AD2113" s="24">
        <f t="shared" ref="AD2113" si="21202">(TAN($AE$8*$B2110))/$AD$8</f>
        <v>-4.0949552511185452</v>
      </c>
      <c r="AE2113" s="22">
        <v>1</v>
      </c>
      <c r="AF2113" s="23">
        <v>0</v>
      </c>
      <c r="AH2113" s="21">
        <f t="shared" ref="AH2113" si="21203">X2113*AC2110+Z2113*AC2113-Y2113*AD2110-AA2113*AD2113</f>
        <v>0</v>
      </c>
      <c r="AI2113" s="24">
        <f t="shared" ref="AI2113" si="21204">(X2113*AD2110+Y2113*AC2110+Z2113*AD2113+AA2113*AC2113)</f>
        <v>195.10816638631138</v>
      </c>
      <c r="AJ2113" s="22">
        <f t="shared" ref="AJ2113" si="21205">X2113*AE2110+Z2113*AE2113-Y2113*AF2110-AA2113*AF2113</f>
        <v>-37.978258751146591</v>
      </c>
      <c r="AK2113" s="23">
        <f t="shared" ref="AK2113" si="21206">(X2113*AF2110+Y2113*AE2110+Z2113*AF2113+AA2113*AE2113)</f>
        <v>0</v>
      </c>
      <c r="AL2113" s="8"/>
      <c r="AM2113" s="15">
        <v>0</v>
      </c>
      <c r="AN2113" s="85">
        <f t="shared" ref="AN2113" si="21207">(1/$AN$8)*SIN($B2110*$AO$8)</f>
        <v>-0.10253733384248812</v>
      </c>
      <c r="AO2113" s="25">
        <f t="shared" ref="AO2113" si="21208">COS($AO$8*$B2110)</f>
        <v>-0.95151187933533821</v>
      </c>
      <c r="AP2113" s="37">
        <v>0</v>
      </c>
      <c r="AR2113" s="21">
        <f t="shared" ref="AR2113" si="21209">AH2113*AM2110+AJ2113*AM2113-AI2113*AN2110-AK2113*AN2113</f>
        <v>0</v>
      </c>
      <c r="AS2113" s="24">
        <f t="shared" ref="AS2113" si="21210">(AH2113*AN2110+AI2113*AM2110+AJ2113*AN2113+AK2113*AM2113)</f>
        <v>-181.75354867558829</v>
      </c>
      <c r="AT2113" s="22">
        <f t="shared" ref="AT2113" si="21211">AH2113*AO2110+AJ2113*AO2113-AI2113*AP2110-AK2113*AP2113</f>
        <v>216.18960508752764</v>
      </c>
      <c r="AU2113" s="23">
        <f t="shared" ref="AU2113" si="21212">(AH2113*AP2110+AI2113*AO2110+AJ2113*AP2113+AK2113*AO2113)</f>
        <v>0</v>
      </c>
      <c r="AV2113" s="8"/>
      <c r="AW2113" s="21">
        <v>0</v>
      </c>
      <c r="AX2113" s="24">
        <f t="shared" ref="AX2113" si="21213">(TAN($AY$8*$B2110))/$AX$8</f>
        <v>105.38628132858859</v>
      </c>
      <c r="AY2113" s="22">
        <v>1</v>
      </c>
      <c r="AZ2113" s="23">
        <v>0</v>
      </c>
      <c r="BB2113" s="21">
        <f t="shared" ref="BB2113" si="21214">AR2113*AW2110+AT2113*AW2113-AS2113*AX2110-AU2113*AX2113</f>
        <v>0</v>
      </c>
      <c r="BC2113" s="24">
        <f t="shared" ref="BC2113" si="21215">(AR2113*AX2110+AS2113*AW2110+AT2113*AX2113+AU2113*AW2113)</f>
        <v>22601.664993395068</v>
      </c>
      <c r="BD2113" s="22">
        <f t="shared" ref="BD2113" si="21216">AR2113*AY2110+AT2113*AY2113-AS2113*AZ2110-AU2113*AZ2113</f>
        <v>216.18960508752764</v>
      </c>
      <c r="BE2113" s="23">
        <f t="shared" ref="BE2113" si="21217">(AR2113*AZ2110+AS2113*AY2110+AT2113*AZ2113+AU2113*AY2113)</f>
        <v>0</v>
      </c>
      <c r="BF2113" s="8"/>
      <c r="BG2113" s="15">
        <v>0</v>
      </c>
      <c r="BH2113" s="85">
        <f t="shared" ref="BH2113" si="21218">(1/$BH$8)*SIN($B2110*$BI$8)</f>
        <v>0.30588858107763356</v>
      </c>
      <c r="BI2113" s="25">
        <f t="shared" ref="BI2113" si="21219">COS($BI$8*$B2110)</f>
        <v>-0.39735322283430374</v>
      </c>
      <c r="BJ2113" s="37">
        <v>0</v>
      </c>
      <c r="BL2113" s="21">
        <f t="shared" ref="BL2113" si="21220">BB2113*BG2110+BD2113*BG2113-BC2113*BH2110-BE2113*BH2113</f>
        <v>0</v>
      </c>
      <c r="BM2113" s="24">
        <f t="shared" ref="BM2113" si="21221">(BB2113*BH2110+BC2113*BG2110+BD2113*BH2113+BE2113*BG2113)</f>
        <v>-8914.714495002836</v>
      </c>
      <c r="BN2113" s="22">
        <f t="shared" ref="BN2113" si="21222">BB2113*BI2110+BD2113*BI2113-BC2113*BJ2110-BE2113*BJ2113</f>
        <v>-62308.224749719564</v>
      </c>
      <c r="BO2113" s="23">
        <f t="shared" ref="BO2113" si="21223">(BB2113*BJ2110+BC2113*BI2110+BD2113*BJ2113+BE2113*BI2113)</f>
        <v>0</v>
      </c>
      <c r="BQ2113" s="38">
        <f t="shared" ref="BQ2113" si="21224">(180/PI())*ATAN(-1*(($BL$8*BM2110+BO2110+$BL$8*BM2113+BO2113)/($BL$8*BL2110+BN2110+$BL$8*BL2113+BN2113)))</f>
        <v>73.716811236530233</v>
      </c>
      <c r="BS2113" s="67">
        <f t="shared" ref="BS2113" si="21225">20*LOG(((($BL$8*BL2110+BN2110-$BL$8*BL2113-BN2113)^2+($BL$8*BM2110+BO2110-$BL$8*BM2113-BO2113)^2)/(($BL$8*BL2110+BN2110+$BL$8*BL2113+BN2113)^2+($BL$8*BM2110+BO2110+$BL$8*BM2113+BO2113)^2))^0.5)</f>
        <v>-8.7928342728240337E-11</v>
      </c>
      <c r="BT2113" s="65"/>
      <c r="BU2113" s="28"/>
      <c r="BV2113" s="28"/>
      <c r="BW2113" s="28"/>
      <c r="BX2113" s="28"/>
    </row>
    <row r="2114" spans="2:76" ht="18.649999999999999" customHeight="1">
      <c r="BS2114" s="32"/>
    </row>
    <row r="2115" spans="2:76" ht="18.649999999999999" customHeight="1" thickBot="1">
      <c r="D2115" s="8"/>
      <c r="E2115" s="8" t="s">
        <v>93</v>
      </c>
      <c r="F2115" s="8"/>
      <c r="G2115" s="8"/>
      <c r="H2115" s="8"/>
      <c r="I2115" s="8"/>
      <c r="J2115" s="8" t="s">
        <v>94</v>
      </c>
      <c r="K2115" s="8"/>
      <c r="L2115" s="8"/>
      <c r="M2115" s="8"/>
      <c r="N2115" s="8"/>
      <c r="O2115" s="8" t="s">
        <v>95</v>
      </c>
      <c r="P2115" s="8"/>
      <c r="Q2115" s="8"/>
      <c r="R2115" s="8"/>
      <c r="S2115" s="8"/>
      <c r="T2115" s="8" t="s">
        <v>96</v>
      </c>
      <c r="U2115" s="8"/>
      <c r="V2115" s="8"/>
      <c r="W2115" s="8"/>
      <c r="X2115" s="8"/>
      <c r="Y2115" s="8" t="s">
        <v>97</v>
      </c>
      <c r="Z2115" s="8"/>
      <c r="AA2115" s="8"/>
      <c r="AB2115" s="8"/>
      <c r="AC2115" s="8"/>
      <c r="AD2115" s="8" t="s">
        <v>98</v>
      </c>
      <c r="AE2115" s="8"/>
      <c r="AF2115" s="8"/>
      <c r="AG2115" s="8"/>
      <c r="AH2115" s="8"/>
      <c r="AI2115" s="8" t="s">
        <v>99</v>
      </c>
      <c r="AJ2115" s="8"/>
      <c r="AK2115" s="8"/>
      <c r="AL2115" s="8"/>
      <c r="AM2115" s="8"/>
      <c r="AN2115" s="8" t="s">
        <v>96</v>
      </c>
      <c r="AO2115" s="8"/>
      <c r="AP2115" s="8"/>
      <c r="AQ2115" s="8"/>
      <c r="AR2115" s="8"/>
      <c r="AS2115" s="8" t="s">
        <v>100</v>
      </c>
      <c r="AT2115" s="8"/>
      <c r="AU2115" s="8"/>
      <c r="AV2115" s="8"/>
      <c r="AW2115" s="8"/>
      <c r="AX2115" s="8" t="s">
        <v>94</v>
      </c>
      <c r="AY2115" s="8"/>
      <c r="AZ2115" s="8"/>
      <c r="BA2115" s="8"/>
      <c r="BB2115" s="8"/>
      <c r="BC2115" s="8" t="s">
        <v>101</v>
      </c>
      <c r="BD2115" s="8"/>
      <c r="BE2115" s="8"/>
      <c r="BF2115" s="8"/>
      <c r="BG2115" s="8"/>
      <c r="BH2115" s="8" t="s">
        <v>96</v>
      </c>
      <c r="BI2115" s="8"/>
      <c r="BJ2115" s="8"/>
      <c r="BK2115" s="8"/>
      <c r="BL2115" s="8"/>
      <c r="BM2115" s="8" t="s">
        <v>102</v>
      </c>
      <c r="BN2115" s="8"/>
      <c r="BO2115" s="8"/>
      <c r="BP2115" s="8"/>
    </row>
    <row r="2116" spans="2:76" ht="18.649999999999999" customHeight="1" thickBot="1">
      <c r="B2116" s="16"/>
      <c r="D2116" s="250" t="s">
        <v>22</v>
      </c>
      <c r="E2116" s="251"/>
      <c r="F2116" s="252" t="s">
        <v>23</v>
      </c>
      <c r="G2116" s="253"/>
      <c r="H2116" s="123"/>
      <c r="I2116" s="242" t="s">
        <v>1</v>
      </c>
      <c r="J2116" s="243"/>
      <c r="K2116" s="244" t="s">
        <v>2</v>
      </c>
      <c r="L2116" s="245"/>
      <c r="M2116" s="123"/>
      <c r="N2116" s="242" t="s">
        <v>43</v>
      </c>
      <c r="O2116" s="243"/>
      <c r="P2116" s="244" t="s">
        <v>44</v>
      </c>
      <c r="Q2116" s="245"/>
      <c r="R2116" s="123"/>
      <c r="S2116" s="242" t="s">
        <v>32</v>
      </c>
      <c r="T2116" s="243"/>
      <c r="U2116" s="244" t="s">
        <v>33</v>
      </c>
      <c r="V2116" s="245"/>
      <c r="W2116" s="123"/>
      <c r="X2116" s="242" t="s">
        <v>45</v>
      </c>
      <c r="Y2116" s="243"/>
      <c r="Z2116" s="244" t="s">
        <v>46</v>
      </c>
      <c r="AA2116" s="245"/>
      <c r="AB2116" s="127"/>
      <c r="AC2116" s="242" t="s">
        <v>62</v>
      </c>
      <c r="AD2116" s="243"/>
      <c r="AE2116" s="244" t="s">
        <v>3</v>
      </c>
      <c r="AF2116" s="245"/>
      <c r="AG2116" s="123"/>
      <c r="AH2116" s="242" t="s">
        <v>76</v>
      </c>
      <c r="AI2116" s="243"/>
      <c r="AJ2116" s="244" t="s">
        <v>77</v>
      </c>
      <c r="AK2116" s="245"/>
      <c r="AL2116" s="127"/>
      <c r="AM2116" s="242" t="s">
        <v>64</v>
      </c>
      <c r="AN2116" s="243"/>
      <c r="AO2116" s="244" t="s">
        <v>65</v>
      </c>
      <c r="AP2116" s="245"/>
      <c r="AQ2116" s="123"/>
      <c r="AR2116" s="242" t="s">
        <v>80</v>
      </c>
      <c r="AS2116" s="243"/>
      <c r="AT2116" s="244" t="s">
        <v>81</v>
      </c>
      <c r="AU2116" s="245"/>
      <c r="AV2116" s="127"/>
      <c r="AW2116" s="242" t="s">
        <v>68</v>
      </c>
      <c r="AX2116" s="243"/>
      <c r="AY2116" s="244" t="s">
        <v>69</v>
      </c>
      <c r="AZ2116" s="245"/>
      <c r="BA2116" s="123"/>
      <c r="BB2116" s="246" t="s">
        <v>84</v>
      </c>
      <c r="BC2116" s="247"/>
      <c r="BD2116" s="248" t="s">
        <v>85</v>
      </c>
      <c r="BE2116" s="249"/>
      <c r="BF2116" s="127"/>
      <c r="BG2116" s="242" t="s">
        <v>72</v>
      </c>
      <c r="BH2116" s="243"/>
      <c r="BI2116" s="244" t="s">
        <v>73</v>
      </c>
      <c r="BJ2116" s="245"/>
      <c r="BK2116" s="123"/>
      <c r="BL2116" s="242" t="s">
        <v>88</v>
      </c>
      <c r="BM2116" s="243"/>
      <c r="BN2116" s="244" t="s">
        <v>89</v>
      </c>
      <c r="BO2116" s="245"/>
      <c r="BP2116" s="123"/>
      <c r="BQ2116" s="19" t="s">
        <v>165</v>
      </c>
      <c r="BS2116" s="63" t="s">
        <v>120</v>
      </c>
      <c r="BT2116" s="4"/>
      <c r="BU2116" s="28"/>
      <c r="BV2116" s="28"/>
      <c r="BW2116" s="28"/>
      <c r="BX2116" s="28"/>
    </row>
    <row r="2117" spans="2:76" ht="18.649999999999999" customHeight="1" thickTop="1" thickBot="1">
      <c r="B2117" s="39">
        <v>5.98</v>
      </c>
      <c r="D2117" s="25">
        <f t="shared" ref="D2117" si="21226">COS($F$8*$B2117)</f>
        <v>-0.40338115636499139</v>
      </c>
      <c r="E2117" s="26">
        <v>0</v>
      </c>
      <c r="F2117" s="10">
        <v>0</v>
      </c>
      <c r="G2117" s="85">
        <f t="shared" ref="G2117" si="21227">$E$8*SIN($B2117*$F$8)</f>
        <v>2.7450961338734174</v>
      </c>
      <c r="I2117" s="21">
        <v>1</v>
      </c>
      <c r="J2117" s="24">
        <v>0</v>
      </c>
      <c r="K2117" s="22">
        <v>0</v>
      </c>
      <c r="L2117" s="23">
        <v>0</v>
      </c>
      <c r="N2117" s="21">
        <f t="shared" ref="N2117" si="21228">D2117*I2117+F2117*I2120-E2117*J2117-G2117*J2120</f>
        <v>1771.5264453654502</v>
      </c>
      <c r="O2117" s="24">
        <f t="shared" ref="O2117" si="21229">(D2117*J2117+E2117*I2117+F2117*J2120+G2117*I2120)</f>
        <v>0</v>
      </c>
      <c r="P2117" s="22">
        <f t="shared" ref="P2117" si="21230">D2117*K2117+F2117*K2120-E2117*L2117-G2117*L2120</f>
        <v>0</v>
      </c>
      <c r="Q2117" s="23">
        <f t="shared" ref="Q2117" si="21231">(D2117*L2117+E2117*K2117+F2117*L2120+G2117*K2120)</f>
        <v>2.7450961338734174</v>
      </c>
      <c r="S2117" s="25">
        <f t="shared" ref="S2117" si="21232">COS($U$8*$B2117)</f>
        <v>-0.94788234292177387</v>
      </c>
      <c r="T2117" s="26">
        <v>0</v>
      </c>
      <c r="U2117" s="10">
        <v>0</v>
      </c>
      <c r="V2117" s="85">
        <f t="shared" ref="V2117" si="21233">$T$8*SIN($B2117*$U$8)</f>
        <v>-0.95586169281656974</v>
      </c>
      <c r="X2117" s="21">
        <f t="shared" ref="X2117" si="21234">N2117*S2117+P2117*S2120-O2117*T2117-Q2117*T2120</f>
        <v>-1678.9070895544992</v>
      </c>
      <c r="Y2117" s="24">
        <f t="shared" ref="Y2117" si="21235">(N2117*T2117+O2117*S2117+P2117*T2120+Q2117*S2120)</f>
        <v>0</v>
      </c>
      <c r="Z2117" s="22">
        <f t="shared" ref="Z2117" si="21236">N2117*U2117+P2117*U2120-O2117*V2117-Q2117*V2120</f>
        <v>0</v>
      </c>
      <c r="AA2117" s="23">
        <f t="shared" ref="AA2117" si="21237">(N2117*V2117+O2117*U2117+P2117*V2120+Q2117*U2120)</f>
        <v>-1695.9362950912612</v>
      </c>
      <c r="AB2117" s="8"/>
      <c r="AC2117" s="21">
        <v>1</v>
      </c>
      <c r="AD2117" s="24">
        <v>0</v>
      </c>
      <c r="AE2117" s="22">
        <v>0</v>
      </c>
      <c r="AF2117" s="23">
        <v>0</v>
      </c>
      <c r="AH2117" s="21">
        <f t="shared" ref="AH2117" si="21238">X2117*AC2117+Z2117*AC2120-Y2117*AD2117-AA2117*AD2120</f>
        <v>-8262.9131988701774</v>
      </c>
      <c r="AI2117" s="24">
        <f t="shared" ref="AI2117" si="21239">(X2117*AD2117+Y2117*AC2117+Z2117*AD2120+AA2117*AC2120)</f>
        <v>0</v>
      </c>
      <c r="AJ2117" s="22">
        <f t="shared" ref="AJ2117" si="21240">X2117*AE2117+Z2117*AE2120-Y2117*AF2117-AA2117*AF2120</f>
        <v>0</v>
      </c>
      <c r="AK2117" s="23">
        <f t="shared" ref="AK2117" si="21241">(X2117*AF2117+Y2117*AE2117+Z2117*AF2120+AA2117*AE2120)</f>
        <v>-1695.9362950912612</v>
      </c>
      <c r="AL2117" s="8"/>
      <c r="AM2117" s="25">
        <f t="shared" ref="AM2117" si="21242">COS($AO$8*$B2117)</f>
        <v>-0.94788234292177387</v>
      </c>
      <c r="AN2117" s="26">
        <v>0</v>
      </c>
      <c r="AO2117" s="10">
        <v>0</v>
      </c>
      <c r="AP2117" s="85">
        <f t="shared" ref="AP2117" si="21243">$AN$8*SIN($B2117*$AO$8)</f>
        <v>-0.95586169281656974</v>
      </c>
      <c r="AR2117" s="21">
        <f t="shared" ref="AR2117" si="21244">AH2117*AM2117+AJ2117*AM2120-AI2117*AN2117-AK2117*AN2120</f>
        <v>7652.1494625337582</v>
      </c>
      <c r="AS2117" s="24">
        <f t="shared" ref="AS2117" si="21245">(AH2117*AN2117+AI2117*AM2117+AJ2117*AN2120+AK2117*AM2120)</f>
        <v>0</v>
      </c>
      <c r="AT2117" s="22">
        <f t="shared" ref="AT2117" si="21246">AH2117*AO2117+AJ2117*AO2120-AI2117*AP2117-AK2117*AP2120</f>
        <v>0</v>
      </c>
      <c r="AU2117" s="23">
        <f t="shared" ref="AU2117" si="21247">(AH2117*AP2117+AI2117*AO2117+AJ2117*AP2120+AK2117*AO2120)</f>
        <v>9505.7502667056033</v>
      </c>
      <c r="AV2117" s="8"/>
      <c r="AW2117" s="21">
        <v>1</v>
      </c>
      <c r="AX2117" s="24">
        <v>0</v>
      </c>
      <c r="AY2117" s="22">
        <v>0</v>
      </c>
      <c r="AZ2117" s="23">
        <v>0</v>
      </c>
      <c r="BB2117" s="21">
        <f t="shared" ref="BB2117" si="21248">AR2117*AW2117+AT2117*AW2120-AS2117*AX2117-AU2117*AX2120</f>
        <v>6143511.0045317058</v>
      </c>
      <c r="BC2117" s="24">
        <f t="shared" ref="BC2117" si="21249">(AR2117*AX2117+AS2117*AW2117+AT2117*AX2120+AU2117*AW2120)</f>
        <v>0</v>
      </c>
      <c r="BD2117" s="22">
        <f t="shared" ref="BD2117" si="21250">AR2117*AY2117+AT2117*AY2120-AS2117*AZ2117-AU2117*AZ2120</f>
        <v>0</v>
      </c>
      <c r="BE2117" s="23">
        <f t="shared" ref="BE2117" si="21251">(AR2117*AZ2117+AS2117*AY2117+AT2117*AZ2120+AU2117*AY2120)</f>
        <v>9505.7502667056033</v>
      </c>
      <c r="BF2117" s="8"/>
      <c r="BG2117" s="25">
        <f t="shared" ref="BG2117" si="21252">COS($BI$8*$B2117)</f>
        <v>-0.40343989024761956</v>
      </c>
      <c r="BH2117" s="26">
        <v>0</v>
      </c>
      <c r="BI2117" s="10">
        <v>0</v>
      </c>
      <c r="BJ2117" s="85">
        <f t="shared" ref="BJ2117" si="21253">$BH$8*SIN($B2117*$BI$8)</f>
        <v>2.7450184506871533</v>
      </c>
      <c r="BL2117" s="21">
        <f t="shared" ref="BL2117" si="21254">BB2117*BG2117+BD2117*BG2120-BC2117*BH2117-BE2117*BH2120</f>
        <v>-2481436.678722173</v>
      </c>
      <c r="BM2117" s="24">
        <f t="shared" ref="BM2117" si="21255">(BB2117*BH2117+BC2117*BG2117+BD2117*BH2120+BE2117*BG2120)</f>
        <v>0</v>
      </c>
      <c r="BN2117" s="22">
        <f t="shared" ref="BN2117" si="21256">BB2117*BI2117+BD2117*BI2120-BC2117*BJ2117-BE2117*BJ2120</f>
        <v>0</v>
      </c>
      <c r="BO2117" s="23">
        <f t="shared" ref="BO2117" si="21257">(BB2117*BJ2117+BC2117*BI2117+BD2117*BJ2120+BE2117*BI2120)</f>
        <v>16860216.060594779</v>
      </c>
      <c r="BQ2117" s="27">
        <f t="shared" ref="BQ2117" si="21258">20*LOG((2*$BL$8)/(($BL$8*BL2117+BN2117+$BL$8*BL2120+BN2120)^2+($BL$8*BM2117+BO2117+$BL$8*BM2120+BO2120)^2)^0.5)</f>
        <v>-138.70276780703276</v>
      </c>
      <c r="BS2117" s="64">
        <f t="shared" ref="BS2117" si="21259">((BL2117^2+BM2117^2)/(BL2120^2+BM2120^2))^0.5</f>
        <v>6.7957186124886277</v>
      </c>
      <c r="BT2117" s="4"/>
      <c r="BU2117" s="28"/>
      <c r="BV2117" s="28"/>
      <c r="BW2117" s="28"/>
      <c r="BX2117" s="28"/>
    </row>
    <row r="2118" spans="2:76" ht="18.649999999999999" customHeight="1" thickBot="1">
      <c r="D2118" s="25"/>
      <c r="E2118" s="10"/>
      <c r="F2118" s="10"/>
      <c r="G2118" s="31"/>
      <c r="I2118" s="29"/>
      <c r="L2118" s="30"/>
      <c r="N2118" s="29"/>
      <c r="Q2118" s="30"/>
      <c r="S2118" s="29"/>
      <c r="V2118" s="30"/>
      <c r="X2118" s="29"/>
      <c r="AA2118" s="30"/>
      <c r="AC2118" s="29"/>
      <c r="AF2118" s="30"/>
      <c r="AH2118" s="29"/>
      <c r="AK2118" s="30"/>
      <c r="AM2118" s="29"/>
      <c r="AP2118" s="30"/>
      <c r="AR2118" s="29"/>
      <c r="AU2118" s="30"/>
      <c r="AW2118" s="29"/>
      <c r="AZ2118" s="30"/>
      <c r="BB2118" s="29"/>
      <c r="BE2118" s="30"/>
      <c r="BG2118" s="29"/>
      <c r="BJ2118" s="30"/>
      <c r="BL2118" s="29"/>
      <c r="BO2118" s="30"/>
      <c r="BS2118" s="65"/>
      <c r="BT2118" s="65"/>
      <c r="BU2118" s="28"/>
      <c r="BV2118" s="28"/>
      <c r="BW2118" s="28"/>
      <c r="BX2118" s="28"/>
    </row>
    <row r="2119" spans="2:76" ht="18.649999999999999" customHeight="1" thickBot="1">
      <c r="D2119" s="254" t="s">
        <v>24</v>
      </c>
      <c r="E2119" s="255"/>
      <c r="F2119" s="256" t="s">
        <v>25</v>
      </c>
      <c r="G2119" s="257"/>
      <c r="H2119" s="123"/>
      <c r="I2119" s="242" t="s">
        <v>4</v>
      </c>
      <c r="J2119" s="243"/>
      <c r="K2119" s="244" t="s">
        <v>5</v>
      </c>
      <c r="L2119" s="245"/>
      <c r="M2119" s="123"/>
      <c r="N2119" s="242" t="s">
        <v>6</v>
      </c>
      <c r="O2119" s="243"/>
      <c r="P2119" s="244" t="s">
        <v>7</v>
      </c>
      <c r="Q2119" s="245"/>
      <c r="R2119" s="123"/>
      <c r="S2119" s="242" t="s">
        <v>34</v>
      </c>
      <c r="T2119" s="243"/>
      <c r="U2119" s="244" t="s">
        <v>35</v>
      </c>
      <c r="V2119" s="245"/>
      <c r="W2119" s="123"/>
      <c r="X2119" s="242" t="s">
        <v>47</v>
      </c>
      <c r="Y2119" s="243"/>
      <c r="Z2119" s="244" t="s">
        <v>48</v>
      </c>
      <c r="AA2119" s="245"/>
      <c r="AB2119" s="127"/>
      <c r="AC2119" s="242" t="s">
        <v>63</v>
      </c>
      <c r="AD2119" s="243"/>
      <c r="AE2119" s="244" t="s">
        <v>8</v>
      </c>
      <c r="AF2119" s="245"/>
      <c r="AG2119" s="123"/>
      <c r="AH2119" s="242" t="s">
        <v>78</v>
      </c>
      <c r="AI2119" s="243"/>
      <c r="AJ2119" s="244" t="s">
        <v>79</v>
      </c>
      <c r="AK2119" s="245"/>
      <c r="AL2119" s="127"/>
      <c r="AM2119" s="242" t="s">
        <v>67</v>
      </c>
      <c r="AN2119" s="243"/>
      <c r="AO2119" s="244" t="s">
        <v>66</v>
      </c>
      <c r="AP2119" s="245"/>
      <c r="AQ2119" s="123"/>
      <c r="AR2119" s="242" t="s">
        <v>83</v>
      </c>
      <c r="AS2119" s="243"/>
      <c r="AT2119" s="244" t="s">
        <v>82</v>
      </c>
      <c r="AU2119" s="245"/>
      <c r="AV2119" s="127"/>
      <c r="AW2119" s="242" t="s">
        <v>71</v>
      </c>
      <c r="AX2119" s="243"/>
      <c r="AY2119" s="244" t="s">
        <v>70</v>
      </c>
      <c r="AZ2119" s="245"/>
      <c r="BA2119" s="123"/>
      <c r="BB2119" s="124" t="s">
        <v>87</v>
      </c>
      <c r="BC2119" s="125"/>
      <c r="BD2119" s="122" t="s">
        <v>86</v>
      </c>
      <c r="BE2119" s="126"/>
      <c r="BF2119" s="127"/>
      <c r="BG2119" s="242" t="s">
        <v>74</v>
      </c>
      <c r="BH2119" s="243"/>
      <c r="BI2119" s="244" t="s">
        <v>75</v>
      </c>
      <c r="BJ2119" s="245"/>
      <c r="BK2119" s="123"/>
      <c r="BL2119" s="242" t="s">
        <v>91</v>
      </c>
      <c r="BM2119" s="243"/>
      <c r="BN2119" s="244" t="s">
        <v>90</v>
      </c>
      <c r="BO2119" s="245"/>
      <c r="BP2119" s="123"/>
      <c r="BQ2119" s="35" t="s">
        <v>166</v>
      </c>
      <c r="BS2119" s="66" t="s">
        <v>121</v>
      </c>
      <c r="BT2119" s="65"/>
      <c r="BU2119" s="28"/>
      <c r="BV2119" s="28"/>
      <c r="BW2119" s="28"/>
      <c r="BX2119" s="28"/>
    </row>
    <row r="2120" spans="2:76" ht="18.649999999999999" customHeight="1" thickTop="1" thickBot="1">
      <c r="D2120" s="15">
        <v>0</v>
      </c>
      <c r="E2120" s="145">
        <f t="shared" ref="E2120" si="21260">(1/$E$8)*SIN($B2117*$F$8)</f>
        <v>0.3050106815414908</v>
      </c>
      <c r="F2120" s="15">
        <f t="shared" ref="F2120" si="21261">COS($F$8*$B2117)</f>
        <v>-0.40338115636499139</v>
      </c>
      <c r="G2120" s="37">
        <v>0</v>
      </c>
      <c r="I2120" s="21">
        <v>0</v>
      </c>
      <c r="J2120" s="24">
        <f t="shared" ref="J2120" si="21262">(TAN($K$8*$B2117))/$J$8</f>
        <v>-645.48917054557432</v>
      </c>
      <c r="K2120" s="22">
        <v>1</v>
      </c>
      <c r="L2120" s="23">
        <v>0</v>
      </c>
      <c r="N2120" s="21">
        <f t="shared" ref="N2120" si="21263">D2120*I2117+F2120*I2120-E2120*J2117-G2120*J2120</f>
        <v>0</v>
      </c>
      <c r="O2120" s="24">
        <f t="shared" ref="O2120" si="21264">(D2120*J2117+E2120*I2117+F2120*J2120+G2120*I2120)</f>
        <v>260.68317871729442</v>
      </c>
      <c r="P2120" s="22">
        <f t="shared" ref="P2120" si="21265">D2120*K2117+F2120*K2120-E2120*L2117-G2120*L2120</f>
        <v>-0.40338115636499139</v>
      </c>
      <c r="Q2120" s="23">
        <f t="shared" ref="Q2120" si="21266">(D2120*L2117+E2120*K2117+F2120*L2120+G2120*K2120)</f>
        <v>0</v>
      </c>
      <c r="S2120" s="15">
        <v>0</v>
      </c>
      <c r="T2120" s="145">
        <f t="shared" ref="T2120" si="21267">(1/$T$8)*SIN($B2117*$U$8)</f>
        <v>-0.10620685475739663</v>
      </c>
      <c r="U2120" s="15">
        <f t="shared" ref="U2120" si="21268">COS($U$8*$B2117)</f>
        <v>-0.94788234292177387</v>
      </c>
      <c r="V2120" s="37">
        <v>0</v>
      </c>
      <c r="X2120" s="21">
        <f t="shared" ref="X2120" si="21269">N2120*S2117+P2120*S2120-O2120*T2117-Q2120*T2120</f>
        <v>0</v>
      </c>
      <c r="Y2120" s="24">
        <f t="shared" ref="Y2120" si="21270">(N2120*T2117+O2120*S2117+P2120*T2120+Q2120*S2120)</f>
        <v>-247.05414035895862</v>
      </c>
      <c r="Z2120" s="22">
        <f t="shared" ref="Z2120" si="21271">N2120*U2117+P2120*U2120-O2120*V2117-Q2120*V2120</f>
        <v>249.55942237310316</v>
      </c>
      <c r="AA2120" s="23">
        <f t="shared" ref="AA2120" si="21272">(N2120*V2117+O2120*U2117+P2120*V2120+Q2120*U2120)</f>
        <v>0</v>
      </c>
      <c r="AB2120" s="8"/>
      <c r="AC2120" s="21">
        <v>0</v>
      </c>
      <c r="AD2120" s="24">
        <f t="shared" ref="AD2120" si="21273">(TAN($AE$8*$B2117))/$AD$8</f>
        <v>-3.8822248974637241</v>
      </c>
      <c r="AE2120" s="22">
        <v>1</v>
      </c>
      <c r="AF2120" s="23">
        <v>0</v>
      </c>
      <c r="AH2120" s="21">
        <f t="shared" ref="AH2120" si="21274">X2120*AC2117+Z2120*AC2120-Y2120*AD2117-AA2120*AD2120</f>
        <v>0</v>
      </c>
      <c r="AI2120" s="24">
        <f t="shared" ref="AI2120" si="21275">(X2120*AD2117+Y2120*AC2117+Z2120*AD2120+AA2120*AC2120)</f>
        <v>-1215.8999432924852</v>
      </c>
      <c r="AJ2120" s="22">
        <f t="shared" ref="AJ2120" si="21276">X2120*AE2117+Z2120*AE2120-Y2120*AF2117-AA2120*AF2120</f>
        <v>249.55942237310316</v>
      </c>
      <c r="AK2120" s="23">
        <f t="shared" ref="AK2120" si="21277">(X2120*AF2117+Y2120*AE2117+Z2120*AF2120+AA2120*AE2120)</f>
        <v>0</v>
      </c>
      <c r="AL2120" s="8"/>
      <c r="AM2120" s="15">
        <v>0</v>
      </c>
      <c r="AN2120" s="85">
        <f t="shared" ref="AN2120" si="21278">(1/$AN$8)*SIN($B2117*$AO$8)</f>
        <v>-0.10620685475739663</v>
      </c>
      <c r="AO2120" s="25">
        <f t="shared" ref="AO2120" si="21279">COS($AO$8*$B2117)</f>
        <v>-0.94788234292177387</v>
      </c>
      <c r="AP2120" s="37">
        <v>0</v>
      </c>
      <c r="AR2120" s="21">
        <f t="shared" ref="AR2120" si="21280">AH2120*AM2117+AJ2120*AM2120-AI2120*AN2117-AK2120*AN2120</f>
        <v>0</v>
      </c>
      <c r="AS2120" s="24">
        <f t="shared" ref="AS2120" si="21281">(AH2120*AN2117+AI2120*AM2117+AJ2120*AN2120+AK2120*AM2120)</f>
        <v>1126.0251656812129</v>
      </c>
      <c r="AT2120" s="22">
        <f t="shared" ref="AT2120" si="21282">AH2120*AO2117+AJ2120*AO2120-AI2120*AP2117-AK2120*AP2120</f>
        <v>-1398.7851480683478</v>
      </c>
      <c r="AU2120" s="23">
        <f t="shared" ref="AU2120" si="21283">(AH2120*AP2117+AI2120*AO2117+AJ2120*AP2120+AK2120*AO2120)</f>
        <v>0</v>
      </c>
      <c r="AV2120" s="8"/>
      <c r="AW2120" s="21">
        <v>0</v>
      </c>
      <c r="AX2120" s="24">
        <f t="shared" ref="AX2120" si="21284">(TAN($AY$8*$B2117))/$AX$8</f>
        <v>-645.48917054557432</v>
      </c>
      <c r="AY2120" s="22">
        <v>1</v>
      </c>
      <c r="AZ2120" s="23">
        <v>0</v>
      </c>
      <c r="BB2120" s="21">
        <f t="shared" ref="BB2120" si="21285">AR2120*AW2117+AT2120*AW2120-AS2120*AX2117-AU2120*AX2120</f>
        <v>0</v>
      </c>
      <c r="BC2120" s="24">
        <f t="shared" ref="BC2120" si="21286">(AR2120*AX2117+AS2120*AW2117+AT2120*AX2120+AU2120*AW2120)</f>
        <v>904026.69016378745</v>
      </c>
      <c r="BD2120" s="22">
        <f t="shared" ref="BD2120" si="21287">AR2120*AY2117+AT2120*AY2120-AS2120*AZ2117-AU2120*AZ2120</f>
        <v>-1398.7851480683478</v>
      </c>
      <c r="BE2120" s="23">
        <f t="shared" ref="BE2120" si="21288">(AR2120*AZ2117+AS2120*AY2117+AT2120*AZ2120+AU2120*AY2120)</f>
        <v>0</v>
      </c>
      <c r="BF2120" s="8"/>
      <c r="BG2120" s="15">
        <v>0</v>
      </c>
      <c r="BH2120" s="85">
        <f t="shared" ref="BH2120" si="21289">(1/$BH$8)*SIN($B2117*$BI$8)</f>
        <v>0.30500205007635034</v>
      </c>
      <c r="BI2120" s="25">
        <f t="shared" ref="BI2120" si="21290">COS($BI$8*$B2117)</f>
        <v>-0.40343989024761956</v>
      </c>
      <c r="BJ2120" s="37">
        <v>0</v>
      </c>
      <c r="BL2120" s="21">
        <f t="shared" ref="BL2120" si="21291">BB2120*BG2117+BD2120*BG2120-BC2120*BH2117-BE2120*BH2120</f>
        <v>0</v>
      </c>
      <c r="BM2120" s="24">
        <f t="shared" ref="BM2120" si="21292">(BB2120*BH2117+BC2120*BG2117+BD2120*BH2120+BE2120*BG2120)</f>
        <v>-365147.06099837436</v>
      </c>
      <c r="BN2120" s="22">
        <f t="shared" ref="BN2120" si="21293">BB2120*BI2117+BD2120*BI2120-BC2120*BJ2117-BE2120*BJ2120</f>
        <v>-2481005.6186866183</v>
      </c>
      <c r="BO2120" s="23">
        <f t="shared" ref="BO2120" si="21294">(BB2120*BJ2117+BC2120*BI2117+BD2120*BJ2120+BE2120*BI2120)</f>
        <v>0</v>
      </c>
      <c r="BQ2120" s="38">
        <f t="shared" ref="BQ2120" si="21295">(180/PI())*ATAN(-1*(($BL$8*BM2117+BO2117+$BL$8*BM2120+BO2120)/($BL$8*BL2117+BN2117+$BL$8*BL2120+BN2120)))</f>
        <v>73.256402039413388</v>
      </c>
      <c r="BS2120" s="67">
        <f t="shared" ref="BS2120" si="21296">20*LOG(((($BL$8*BL2117+BN2117-$BL$8*BL2120-BN2120)^2+($BL$8*BM2117+BO2117-$BL$8*BM2120-BO2120)^2)/(($BL$8*BL2117+BN2117+$BL$8*BL2120+BN2120)^2+($BL$8*BM2117+BO2117+$BL$8*BM2120+BO2120)^2))^0.5)</f>
        <v>-5.7859647993197425E-14</v>
      </c>
      <c r="BT2120" s="65"/>
      <c r="BU2120" s="28"/>
      <c r="BV2120" s="28"/>
      <c r="BW2120" s="28"/>
      <c r="BX2120" s="28"/>
    </row>
    <row r="2121" spans="2:76" ht="18.649999999999999" customHeight="1">
      <c r="BS2121" s="32"/>
    </row>
    <row r="2122" spans="2:76" ht="18.649999999999999" customHeight="1" thickBot="1">
      <c r="D2122" s="8"/>
      <c r="E2122" s="8" t="s">
        <v>93</v>
      </c>
      <c r="F2122" s="8"/>
      <c r="G2122" s="8"/>
      <c r="H2122" s="8"/>
      <c r="I2122" s="8"/>
      <c r="J2122" s="8" t="s">
        <v>94</v>
      </c>
      <c r="K2122" s="8"/>
      <c r="L2122" s="8"/>
      <c r="M2122" s="8"/>
      <c r="N2122" s="8"/>
      <c r="O2122" s="8" t="s">
        <v>95</v>
      </c>
      <c r="P2122" s="8"/>
      <c r="Q2122" s="8"/>
      <c r="R2122" s="8"/>
      <c r="S2122" s="8"/>
      <c r="T2122" s="8" t="s">
        <v>96</v>
      </c>
      <c r="U2122" s="8"/>
      <c r="V2122" s="8"/>
      <c r="W2122" s="8"/>
      <c r="X2122" s="8"/>
      <c r="Y2122" s="8" t="s">
        <v>97</v>
      </c>
      <c r="Z2122" s="8"/>
      <c r="AA2122" s="8"/>
      <c r="AB2122" s="8"/>
      <c r="AC2122" s="8"/>
      <c r="AD2122" s="8" t="s">
        <v>98</v>
      </c>
      <c r="AE2122" s="8"/>
      <c r="AF2122" s="8"/>
      <c r="AG2122" s="8"/>
      <c r="AH2122" s="8"/>
      <c r="AI2122" s="8" t="s">
        <v>99</v>
      </c>
      <c r="AJ2122" s="8"/>
      <c r="AK2122" s="8"/>
      <c r="AL2122" s="8"/>
      <c r="AM2122" s="8"/>
      <c r="AN2122" s="8" t="s">
        <v>96</v>
      </c>
      <c r="AO2122" s="8"/>
      <c r="AP2122" s="8"/>
      <c r="AQ2122" s="8"/>
      <c r="AR2122" s="8"/>
      <c r="AS2122" s="8" t="s">
        <v>100</v>
      </c>
      <c r="AT2122" s="8"/>
      <c r="AU2122" s="8"/>
      <c r="AV2122" s="8"/>
      <c r="AW2122" s="8"/>
      <c r="AX2122" s="8" t="s">
        <v>94</v>
      </c>
      <c r="AY2122" s="8"/>
      <c r="AZ2122" s="8"/>
      <c r="BA2122" s="8"/>
      <c r="BB2122" s="8"/>
      <c r="BC2122" s="8" t="s">
        <v>101</v>
      </c>
      <c r="BD2122" s="8"/>
      <c r="BE2122" s="8"/>
      <c r="BF2122" s="8"/>
      <c r="BG2122" s="8"/>
      <c r="BH2122" s="8" t="s">
        <v>96</v>
      </c>
      <c r="BI2122" s="8"/>
      <c r="BJ2122" s="8"/>
      <c r="BK2122" s="8"/>
      <c r="BL2122" s="8"/>
      <c r="BM2122" s="8" t="s">
        <v>102</v>
      </c>
      <c r="BN2122" s="8"/>
      <c r="BO2122" s="8"/>
      <c r="BP2122" s="8"/>
    </row>
    <row r="2123" spans="2:76" ht="18.649999999999999" customHeight="1" thickBot="1">
      <c r="B2123" s="16"/>
      <c r="D2123" s="250" t="s">
        <v>22</v>
      </c>
      <c r="E2123" s="251"/>
      <c r="F2123" s="252" t="s">
        <v>23</v>
      </c>
      <c r="G2123" s="253"/>
      <c r="H2123" s="123"/>
      <c r="I2123" s="242" t="s">
        <v>1</v>
      </c>
      <c r="J2123" s="243"/>
      <c r="K2123" s="244" t="s">
        <v>2</v>
      </c>
      <c r="L2123" s="245"/>
      <c r="M2123" s="123"/>
      <c r="N2123" s="242" t="s">
        <v>43</v>
      </c>
      <c r="O2123" s="243"/>
      <c r="P2123" s="244" t="s">
        <v>44</v>
      </c>
      <c r="Q2123" s="245"/>
      <c r="R2123" s="123"/>
      <c r="S2123" s="242" t="s">
        <v>32</v>
      </c>
      <c r="T2123" s="243"/>
      <c r="U2123" s="244" t="s">
        <v>33</v>
      </c>
      <c r="V2123" s="245"/>
      <c r="W2123" s="123"/>
      <c r="X2123" s="242" t="s">
        <v>45</v>
      </c>
      <c r="Y2123" s="243"/>
      <c r="Z2123" s="244" t="s">
        <v>46</v>
      </c>
      <c r="AA2123" s="245"/>
      <c r="AB2123" s="127"/>
      <c r="AC2123" s="242" t="s">
        <v>62</v>
      </c>
      <c r="AD2123" s="243"/>
      <c r="AE2123" s="244" t="s">
        <v>3</v>
      </c>
      <c r="AF2123" s="245"/>
      <c r="AG2123" s="123"/>
      <c r="AH2123" s="242" t="s">
        <v>76</v>
      </c>
      <c r="AI2123" s="243"/>
      <c r="AJ2123" s="244" t="s">
        <v>77</v>
      </c>
      <c r="AK2123" s="245"/>
      <c r="AL2123" s="127"/>
      <c r="AM2123" s="242" t="s">
        <v>64</v>
      </c>
      <c r="AN2123" s="243"/>
      <c r="AO2123" s="244" t="s">
        <v>65</v>
      </c>
      <c r="AP2123" s="245"/>
      <c r="AQ2123" s="123"/>
      <c r="AR2123" s="242" t="s">
        <v>80</v>
      </c>
      <c r="AS2123" s="243"/>
      <c r="AT2123" s="244" t="s">
        <v>81</v>
      </c>
      <c r="AU2123" s="245"/>
      <c r="AV2123" s="127"/>
      <c r="AW2123" s="242" t="s">
        <v>68</v>
      </c>
      <c r="AX2123" s="243"/>
      <c r="AY2123" s="244" t="s">
        <v>69</v>
      </c>
      <c r="AZ2123" s="245"/>
      <c r="BA2123" s="123"/>
      <c r="BB2123" s="246" t="s">
        <v>84</v>
      </c>
      <c r="BC2123" s="247"/>
      <c r="BD2123" s="248" t="s">
        <v>85</v>
      </c>
      <c r="BE2123" s="249"/>
      <c r="BF2123" s="127"/>
      <c r="BG2123" s="242" t="s">
        <v>72</v>
      </c>
      <c r="BH2123" s="243"/>
      <c r="BI2123" s="244" t="s">
        <v>73</v>
      </c>
      <c r="BJ2123" s="245"/>
      <c r="BK2123" s="123"/>
      <c r="BL2123" s="242" t="s">
        <v>88</v>
      </c>
      <c r="BM2123" s="243"/>
      <c r="BN2123" s="244" t="s">
        <v>89</v>
      </c>
      <c r="BO2123" s="245"/>
      <c r="BP2123" s="123"/>
      <c r="BQ2123" s="19" t="s">
        <v>165</v>
      </c>
      <c r="BS2123" s="63" t="s">
        <v>120</v>
      </c>
      <c r="BT2123" s="4"/>
      <c r="BU2123" s="28"/>
      <c r="BV2123" s="28"/>
      <c r="BW2123" s="28"/>
      <c r="BX2123" s="28"/>
    </row>
    <row r="2124" spans="2:76" ht="18.649999999999999" customHeight="1" thickTop="1" thickBot="1">
      <c r="B2124" s="39">
        <v>6</v>
      </c>
      <c r="D2124" s="25">
        <f t="shared" ref="D2124" si="21297">COS($F$8*$B2124)</f>
        <v>-0.40945000106202756</v>
      </c>
      <c r="E2124" s="26">
        <v>0</v>
      </c>
      <c r="F2124" s="10">
        <v>0</v>
      </c>
      <c r="G2124" s="85">
        <f t="shared" ref="G2124" si="21298">$E$8*SIN($B2124*$F$8)</f>
        <v>2.7369976744003184</v>
      </c>
      <c r="I2124" s="21">
        <v>1</v>
      </c>
      <c r="J2124" s="24">
        <v>0</v>
      </c>
      <c r="K2124" s="22">
        <v>0</v>
      </c>
      <c r="L2124" s="23">
        <v>0</v>
      </c>
      <c r="N2124" s="21">
        <f t="shared" ref="N2124" si="21299">D2124*I2124+F2124*I2127-E2124*J2124-G2124*J2127</f>
        <v>217.01798909703706</v>
      </c>
      <c r="O2124" s="24">
        <f t="shared" ref="O2124" si="21300">(D2124*J2124+E2124*I2124+F2124*J2127+G2124*I2127)</f>
        <v>0</v>
      </c>
      <c r="P2124" s="22">
        <f t="shared" ref="P2124" si="21301">D2124*K2124+F2124*K2127-E2124*L2124-G2124*L2127</f>
        <v>0</v>
      </c>
      <c r="Q2124" s="23">
        <f t="shared" ref="Q2124" si="21302">(D2124*L2124+E2124*K2124+F2124*L2127+G2124*K2127)</f>
        <v>2.7369976744003184</v>
      </c>
      <c r="S2124" s="25">
        <f t="shared" ref="S2124" si="21303">COS($U$8*$B2124)</f>
        <v>-0.94412544715195734</v>
      </c>
      <c r="T2124" s="26">
        <v>0</v>
      </c>
      <c r="U2124" s="10">
        <v>0</v>
      </c>
      <c r="V2124" s="85">
        <f t="shared" ref="V2124" si="21304">$T$8*SIN($B2124*$U$8)</f>
        <v>-0.98875894957317567</v>
      </c>
      <c r="X2124" s="21">
        <f t="shared" ref="X2124" si="21305">N2124*S2124+P2124*S2127-O2124*T2124-Q2124*T2127</f>
        <v>-204.59151366897825</v>
      </c>
      <c r="Y2124" s="24">
        <f t="shared" ref="Y2124" si="21306">(N2124*T2124+O2124*S2124+P2124*T2127+Q2124*S2127)</f>
        <v>0</v>
      </c>
      <c r="Z2124" s="22">
        <f t="shared" ref="Z2124" si="21307">N2124*U2124+P2124*U2127-O2124*V2124-Q2124*V2127</f>
        <v>0</v>
      </c>
      <c r="AA2124" s="23">
        <f t="shared" ref="AA2124" si="21308">(N2124*V2124+O2124*U2124+P2124*V2127+Q2124*U2127)</f>
        <v>-217.16254809126633</v>
      </c>
      <c r="AB2124" s="8"/>
      <c r="AC2124" s="21">
        <v>1</v>
      </c>
      <c r="AD2124" s="24">
        <v>0</v>
      </c>
      <c r="AE2124" s="22">
        <v>0</v>
      </c>
      <c r="AF2124" s="23">
        <v>0</v>
      </c>
      <c r="AH2124" s="21">
        <f t="shared" ref="AH2124" si="21309">X2124*AC2124+Z2124*AC2127-Y2124*AD2124-AA2124*AD2127</f>
        <v>-1005.5348292698726</v>
      </c>
      <c r="AI2124" s="24">
        <f t="shared" ref="AI2124" si="21310">(X2124*AD2124+Y2124*AC2124+Z2124*AD2127+AA2124*AC2127)</f>
        <v>0</v>
      </c>
      <c r="AJ2124" s="22">
        <f t="shared" ref="AJ2124" si="21311">X2124*AE2124+Z2124*AE2127-Y2124*AF2124-AA2124*AF2127</f>
        <v>0</v>
      </c>
      <c r="AK2124" s="23">
        <f t="shared" ref="AK2124" si="21312">(X2124*AF2124+Y2124*AE2124+Z2124*AF2127+AA2124*AE2127)</f>
        <v>-217.16254809126633</v>
      </c>
      <c r="AL2124" s="8"/>
      <c r="AM2124" s="25">
        <f t="shared" ref="AM2124" si="21313">COS($AO$8*$B2124)</f>
        <v>-0.94412544715195734</v>
      </c>
      <c r="AN2124" s="26">
        <v>0</v>
      </c>
      <c r="AO2124" s="10">
        <v>0</v>
      </c>
      <c r="AP2124" s="85">
        <f t="shared" ref="AP2124" si="21314">$AN$8*SIN($B2124*$AO$8)</f>
        <v>-0.98875894957317567</v>
      </c>
      <c r="AR2124" s="21">
        <f t="shared" ref="AR2124" si="21315">AH2124*AM2124+AJ2124*AM2127-AI2124*AN2124-AK2124*AN2127</f>
        <v>925.49308554046831</v>
      </c>
      <c r="AS2124" s="24">
        <f t="shared" ref="AS2124" si="21316">(AH2124*AN2124+AI2124*AM2124+AJ2124*AN2127+AK2124*AM2127)</f>
        <v>0</v>
      </c>
      <c r="AT2124" s="22">
        <f t="shared" ref="AT2124" si="21317">AH2124*AO2124+AJ2124*AO2127-AI2124*AP2124-AK2124*AP2127</f>
        <v>0</v>
      </c>
      <c r="AU2124" s="23">
        <f t="shared" ref="AU2124" si="21318">(AH2124*AP2124+AI2124*AO2124+AJ2124*AP2127+AK2124*AO2127)</f>
        <v>1199.2602493694471</v>
      </c>
      <c r="AV2124" s="8"/>
      <c r="AW2124" s="21">
        <v>1</v>
      </c>
      <c r="AX2124" s="24">
        <v>0</v>
      </c>
      <c r="AY2124" s="22">
        <v>0</v>
      </c>
      <c r="AZ2124" s="23">
        <v>0</v>
      </c>
      <c r="BB2124" s="21">
        <f t="shared" ref="BB2124" si="21319">AR2124*AW2124+AT2124*AW2127-AS2124*AX2124-AU2124*AX2127</f>
        <v>96194.877956200929</v>
      </c>
      <c r="BC2124" s="24">
        <f t="shared" ref="BC2124" si="21320">(AR2124*AX2124+AS2124*AW2124+AT2124*AX2127+AU2124*AW2127)</f>
        <v>0</v>
      </c>
      <c r="BD2124" s="22">
        <f t="shared" ref="BD2124" si="21321">AR2124*AY2124+AT2124*AY2127-AS2124*AZ2124-AU2124*AZ2127</f>
        <v>0</v>
      </c>
      <c r="BE2124" s="23">
        <f t="shared" ref="BE2124" si="21322">(AR2124*AZ2124+AS2124*AY2124+AT2124*AZ2127+AU2124*AY2127)</f>
        <v>1199.2602493694471</v>
      </c>
      <c r="BF2124" s="8"/>
      <c r="BG2124" s="25">
        <f t="shared" ref="BG2124" si="21323">COS($BI$8*$B2124)</f>
        <v>-0.40950875750763327</v>
      </c>
      <c r="BH2124" s="26">
        <v>0</v>
      </c>
      <c r="BI2124" s="10">
        <v>0</v>
      </c>
      <c r="BJ2124" s="85">
        <f t="shared" ref="BJ2124" si="21324">$BH$8*SIN($B2124*$BI$8)</f>
        <v>2.7369185588396649</v>
      </c>
      <c r="BL2124" s="21">
        <f t="shared" ref="BL2124" si="21325">BB2124*BG2124+BD2124*BG2127-BC2124*BH2124-BE2124*BH2127</f>
        <v>-39757.342465262031</v>
      </c>
      <c r="BM2124" s="24">
        <f t="shared" ref="BM2124" si="21326">(BB2124*BH2124+BC2124*BG2124+BD2124*BH2127+BE2124*BG2127)</f>
        <v>0</v>
      </c>
      <c r="BN2124" s="22">
        <f t="shared" ref="BN2124" si="21327">BB2124*BI2124+BD2124*BI2127-BC2124*BJ2124-BE2124*BJ2127</f>
        <v>0</v>
      </c>
      <c r="BO2124" s="23">
        <f t="shared" ref="BO2124" si="21328">(BB2124*BJ2124+BC2124*BI2124+BD2124*BJ2127+BE2124*BI2127)</f>
        <v>262786.4391689953</v>
      </c>
      <c r="BQ2124" s="27">
        <f t="shared" ref="BQ2124" si="21329">20*LOG((2*$BL$8)/(($BL$8*BL2124+BN2124+$BL$8*BL2127+BN2127)^2+($BL$8*BM2124+BO2124+$BL$8*BM2127+BO2127)^2)^0.5)</f>
        <v>-102.56799688156477</v>
      </c>
      <c r="BS2124" s="64">
        <f t="shared" ref="BS2124" si="21330">((BL2124^2+BM2124^2)/(BL2127^2+BM2127^2))^0.5</f>
        <v>6.6108899520694244</v>
      </c>
      <c r="BT2124" s="4"/>
      <c r="BU2124" s="28"/>
      <c r="BV2124" s="28"/>
      <c r="BW2124" s="28"/>
      <c r="BX2124" s="28"/>
    </row>
    <row r="2125" spans="2:76" ht="18.649999999999999" customHeight="1" thickBot="1">
      <c r="D2125" s="25"/>
      <c r="E2125" s="10"/>
      <c r="F2125" s="10"/>
      <c r="G2125" s="31"/>
      <c r="I2125" s="29"/>
      <c r="L2125" s="30"/>
      <c r="N2125" s="29"/>
      <c r="Q2125" s="30"/>
      <c r="S2125" s="29"/>
      <c r="V2125" s="30"/>
      <c r="X2125" s="29"/>
      <c r="AA2125" s="30"/>
      <c r="AC2125" s="29"/>
      <c r="AF2125" s="30"/>
      <c r="AH2125" s="29"/>
      <c r="AK2125" s="30"/>
      <c r="AM2125" s="29"/>
      <c r="AP2125" s="30"/>
      <c r="AR2125" s="29"/>
      <c r="AU2125" s="30"/>
      <c r="AW2125" s="29"/>
      <c r="AZ2125" s="30"/>
      <c r="BB2125" s="29"/>
      <c r="BE2125" s="30"/>
      <c r="BG2125" s="29"/>
      <c r="BJ2125" s="30"/>
      <c r="BL2125" s="29"/>
      <c r="BO2125" s="30"/>
      <c r="BS2125" s="65"/>
      <c r="BT2125" s="65"/>
      <c r="BU2125" s="28"/>
      <c r="BV2125" s="28"/>
      <c r="BW2125" s="28"/>
      <c r="BX2125" s="28"/>
    </row>
    <row r="2126" spans="2:76" ht="18.649999999999999" customHeight="1" thickBot="1">
      <c r="D2126" s="254" t="s">
        <v>24</v>
      </c>
      <c r="E2126" s="255"/>
      <c r="F2126" s="256" t="s">
        <v>25</v>
      </c>
      <c r="G2126" s="257"/>
      <c r="H2126" s="123"/>
      <c r="I2126" s="242" t="s">
        <v>4</v>
      </c>
      <c r="J2126" s="243"/>
      <c r="K2126" s="244" t="s">
        <v>5</v>
      </c>
      <c r="L2126" s="245"/>
      <c r="M2126" s="123"/>
      <c r="N2126" s="242" t="s">
        <v>6</v>
      </c>
      <c r="O2126" s="243"/>
      <c r="P2126" s="244" t="s">
        <v>7</v>
      </c>
      <c r="Q2126" s="245"/>
      <c r="R2126" s="123"/>
      <c r="S2126" s="242" t="s">
        <v>34</v>
      </c>
      <c r="T2126" s="243"/>
      <c r="U2126" s="244" t="s">
        <v>35</v>
      </c>
      <c r="V2126" s="245"/>
      <c r="W2126" s="123"/>
      <c r="X2126" s="242" t="s">
        <v>47</v>
      </c>
      <c r="Y2126" s="243"/>
      <c r="Z2126" s="244" t="s">
        <v>48</v>
      </c>
      <c r="AA2126" s="245"/>
      <c r="AB2126" s="127"/>
      <c r="AC2126" s="242" t="s">
        <v>63</v>
      </c>
      <c r="AD2126" s="243"/>
      <c r="AE2126" s="244" t="s">
        <v>8</v>
      </c>
      <c r="AF2126" s="245"/>
      <c r="AG2126" s="123"/>
      <c r="AH2126" s="242" t="s">
        <v>78</v>
      </c>
      <c r="AI2126" s="243"/>
      <c r="AJ2126" s="244" t="s">
        <v>79</v>
      </c>
      <c r="AK2126" s="245"/>
      <c r="AL2126" s="127"/>
      <c r="AM2126" s="242" t="s">
        <v>67</v>
      </c>
      <c r="AN2126" s="243"/>
      <c r="AO2126" s="244" t="s">
        <v>66</v>
      </c>
      <c r="AP2126" s="245"/>
      <c r="AQ2126" s="123"/>
      <c r="AR2126" s="242" t="s">
        <v>83</v>
      </c>
      <c r="AS2126" s="243"/>
      <c r="AT2126" s="244" t="s">
        <v>82</v>
      </c>
      <c r="AU2126" s="245"/>
      <c r="AV2126" s="127"/>
      <c r="AW2126" s="242" t="s">
        <v>71</v>
      </c>
      <c r="AX2126" s="243"/>
      <c r="AY2126" s="244" t="s">
        <v>70</v>
      </c>
      <c r="AZ2126" s="245"/>
      <c r="BA2126" s="123"/>
      <c r="BB2126" s="124" t="s">
        <v>87</v>
      </c>
      <c r="BC2126" s="125"/>
      <c r="BD2126" s="122" t="s">
        <v>86</v>
      </c>
      <c r="BE2126" s="126"/>
      <c r="BF2126" s="127"/>
      <c r="BG2126" s="242" t="s">
        <v>74</v>
      </c>
      <c r="BH2126" s="243"/>
      <c r="BI2126" s="244" t="s">
        <v>75</v>
      </c>
      <c r="BJ2126" s="245"/>
      <c r="BK2126" s="123"/>
      <c r="BL2126" s="242" t="s">
        <v>91</v>
      </c>
      <c r="BM2126" s="243"/>
      <c r="BN2126" s="244" t="s">
        <v>90</v>
      </c>
      <c r="BO2126" s="245"/>
      <c r="BP2126" s="123"/>
      <c r="BQ2126" s="35" t="s">
        <v>166</v>
      </c>
      <c r="BS2126" s="66" t="s">
        <v>121</v>
      </c>
      <c r="BT2126" s="65"/>
      <c r="BU2126" s="28"/>
      <c r="BV2126" s="28"/>
      <c r="BW2126" s="28"/>
      <c r="BX2126" s="28"/>
    </row>
    <row r="2127" spans="2:76" ht="18.649999999999999" customHeight="1" thickTop="1" thickBot="1">
      <c r="D2127" s="15">
        <v>0</v>
      </c>
      <c r="E2127" s="145">
        <f t="shared" ref="E2127" si="21331">(1/$E$8)*SIN($B2124*$F$8)</f>
        <v>0.30411085271114646</v>
      </c>
      <c r="F2127" s="15">
        <f t="shared" ref="F2127" si="21332">COS($F$8*$B2124)</f>
        <v>-0.40945000106202756</v>
      </c>
      <c r="G2127" s="37">
        <v>0</v>
      </c>
      <c r="I2127" s="21">
        <v>0</v>
      </c>
      <c r="J2127" s="24">
        <f t="shared" ref="J2127" si="21333">(TAN($K$8*$B2124))/$J$8</f>
        <v>-79.440125628070859</v>
      </c>
      <c r="K2127" s="22">
        <v>1</v>
      </c>
      <c r="L2127" s="23">
        <v>0</v>
      </c>
      <c r="N2127" s="21">
        <f t="shared" ref="N2127" si="21334">D2127*I2124+F2127*I2127-E2127*J2124-G2127*J2127</f>
        <v>0</v>
      </c>
      <c r="O2127" s="24">
        <f t="shared" ref="O2127" si="21335">(D2127*J2124+E2127*I2124+F2127*J2127+G2127*I2127)</f>
        <v>32.830870375492367</v>
      </c>
      <c r="P2127" s="22">
        <f t="shared" ref="P2127" si="21336">D2127*K2124+F2127*K2127-E2127*L2124-G2127*L2127</f>
        <v>-0.40945000106202756</v>
      </c>
      <c r="Q2127" s="23">
        <f t="shared" ref="Q2127" si="21337">(D2127*L2124+E2127*K2124+F2127*L2127+G2127*K2127)</f>
        <v>0</v>
      </c>
      <c r="S2127" s="15">
        <v>0</v>
      </c>
      <c r="T2127" s="145">
        <f t="shared" ref="T2127" si="21338">(1/$T$8)*SIN($B2124*$U$8)</f>
        <v>-0.10986210550813064</v>
      </c>
      <c r="U2127" s="15">
        <f t="shared" ref="U2127" si="21339">COS($U$8*$B2124)</f>
        <v>-0.94412544715195734</v>
      </c>
      <c r="V2127" s="37">
        <v>0</v>
      </c>
      <c r="X2127" s="21">
        <f t="shared" ref="X2127" si="21340">N2127*S2124+P2127*S2127-O2127*T2124-Q2127*T2127</f>
        <v>0</v>
      </c>
      <c r="Y2127" s="24">
        <f t="shared" ref="Y2127" si="21341">(N2127*T2124+O2127*S2124+P2127*T2127+Q2127*S2127)</f>
        <v>-30.9514771344327</v>
      </c>
      <c r="Z2127" s="22">
        <f t="shared" ref="Z2127" si="21342">N2127*U2124+P2127*U2127-O2127*V2124-Q2127*V2127</f>
        <v>32.848389071383977</v>
      </c>
      <c r="AA2127" s="23">
        <f t="shared" ref="AA2127" si="21343">(N2127*V2124+O2127*U2124+P2127*V2127+Q2127*U2127)</f>
        <v>0</v>
      </c>
      <c r="AB2127" s="8"/>
      <c r="AC2127" s="21">
        <v>0</v>
      </c>
      <c r="AD2127" s="24">
        <f t="shared" ref="AD2127" si="21344">(TAN($AE$8*$B2124))/$AD$8</f>
        <v>-3.6882202877094814</v>
      </c>
      <c r="AE2127" s="22">
        <v>1</v>
      </c>
      <c r="AF2127" s="23">
        <v>0</v>
      </c>
      <c r="AH2127" s="21">
        <f t="shared" ref="AH2127" si="21345">X2127*AC2124+Z2127*AC2127-Y2127*AD2124-AA2127*AD2127</f>
        <v>0</v>
      </c>
      <c r="AI2127" s="24">
        <f t="shared" ref="AI2127" si="21346">(X2127*AD2124+Y2127*AC2124+Z2127*AD2127+AA2127*AC2127)</f>
        <v>-152.10357212608551</v>
      </c>
      <c r="AJ2127" s="22">
        <f t="shared" ref="AJ2127" si="21347">X2127*AE2124+Z2127*AE2127-Y2127*AF2124-AA2127*AF2127</f>
        <v>32.848389071383977</v>
      </c>
      <c r="AK2127" s="23">
        <f t="shared" ref="AK2127" si="21348">(X2127*AF2124+Y2127*AE2124+Z2127*AF2127+AA2127*AE2127)</f>
        <v>0</v>
      </c>
      <c r="AL2127" s="8"/>
      <c r="AM2127" s="15">
        <v>0</v>
      </c>
      <c r="AN2127" s="85">
        <f t="shared" ref="AN2127" si="21349">(1/$AN$8)*SIN($B2124*$AO$8)</f>
        <v>-0.10986210550813064</v>
      </c>
      <c r="AO2127" s="25">
        <f t="shared" ref="AO2127" si="21350">COS($AO$8*$B2124)</f>
        <v>-0.94412544715195734</v>
      </c>
      <c r="AP2127" s="37">
        <v>0</v>
      </c>
      <c r="AR2127" s="21">
        <f t="shared" ref="AR2127" si="21351">AH2127*AM2124+AJ2127*AM2127-AI2127*AN2124-AK2127*AN2127</f>
        <v>0</v>
      </c>
      <c r="AS2127" s="24">
        <f t="shared" ref="AS2127" si="21352">(AH2127*AN2124+AI2127*AM2124+AJ2127*AN2127+AK2127*AM2127)</f>
        <v>139.99605986101795</v>
      </c>
      <c r="AT2127" s="22">
        <f t="shared" ref="AT2127" si="21353">AH2127*AO2124+AJ2127*AO2127-AI2127*AP2124-AK2127*AP2127</f>
        <v>-181.40676822195795</v>
      </c>
      <c r="AU2127" s="23">
        <f t="shared" ref="AU2127" si="21354">(AH2127*AP2124+AI2127*AO2124+AJ2127*AP2127+AK2127*AO2127)</f>
        <v>0</v>
      </c>
      <c r="AV2127" s="8"/>
      <c r="AW2127" s="21">
        <v>0</v>
      </c>
      <c r="AX2127" s="24">
        <f t="shared" ref="AX2127" si="21355">(TAN($AY$8*$B2124))/$AX$8</f>
        <v>-79.440125628070859</v>
      </c>
      <c r="AY2127" s="22">
        <v>1</v>
      </c>
      <c r="AZ2127" s="23">
        <v>0</v>
      </c>
      <c r="BB2127" s="21">
        <f t="shared" ref="BB2127" si="21356">AR2127*AW2124+AT2127*AW2127-AS2127*AX2124-AU2127*AX2127</f>
        <v>0</v>
      </c>
      <c r="BC2127" s="24">
        <f t="shared" ref="BC2127" si="21357">(AR2127*AX2124+AS2127*AW2124+AT2127*AX2127+AU2127*AW2127)</f>
        <v>14550.972517195689</v>
      </c>
      <c r="BD2127" s="22">
        <f t="shared" ref="BD2127" si="21358">AR2127*AY2124+AT2127*AY2127-AS2127*AZ2124-AU2127*AZ2127</f>
        <v>-181.40676822195795</v>
      </c>
      <c r="BE2127" s="23">
        <f t="shared" ref="BE2127" si="21359">(AR2127*AZ2124+AS2127*AY2124+AT2127*AZ2127+AU2127*AY2127)</f>
        <v>0</v>
      </c>
      <c r="BF2127" s="8"/>
      <c r="BG2127" s="15">
        <v>0</v>
      </c>
      <c r="BH2127" s="85">
        <f t="shared" ref="BH2127" si="21360">(1/$BH$8)*SIN($B2124*$BI$8)</f>
        <v>0.3041020620932961</v>
      </c>
      <c r="BI2127" s="25">
        <f t="shared" ref="BI2127" si="21361">COS($BI$8*$B2124)</f>
        <v>-0.40950875750763327</v>
      </c>
      <c r="BJ2127" s="37">
        <v>0</v>
      </c>
      <c r="BL2127" s="21">
        <f t="shared" ref="BL2127" si="21362">BB2127*BG2124+BD2127*BG2127-BC2127*BH2124-BE2127*BH2127</f>
        <v>0</v>
      </c>
      <c r="BM2127" s="24">
        <f t="shared" ref="BM2127" si="21363">(BB2127*BH2124+BC2127*BG2124+BD2127*BH2127+BE2127*BG2127)</f>
        <v>-6013.9168483385038</v>
      </c>
      <c r="BN2127" s="22">
        <f t="shared" ref="BN2127" si="21364">BB2127*BI2124+BD2127*BI2127-BC2127*BJ2124-BE2127*BJ2127</f>
        <v>-39750.539071220745</v>
      </c>
      <c r="BO2127" s="23">
        <f t="shared" ref="BO2127" si="21365">(BB2127*BJ2124+BC2127*BI2124+BD2127*BJ2127+BE2127*BI2127)</f>
        <v>0</v>
      </c>
      <c r="BQ2127" s="38">
        <f t="shared" ref="BQ2127" si="21366">(180/PI())*ATAN(-1*(($BL$8*BM2124+BO2124+$BL$8*BM2127+BO2127)/($BL$8*BL2124+BN2124+$BL$8*BL2127+BN2127)))</f>
        <v>72.795213214736634</v>
      </c>
      <c r="BS2127" s="67">
        <f t="shared" ref="BS2127" si="21367">20*LOG(((($BL$8*BL2124+BN2124-$BL$8*BL2127-BN2127)^2+($BL$8*BM2124+BO2124-$BL$8*BM2127-BO2127)^2)/(($BL$8*BL2124+BN2124+$BL$8*BL2127+BN2127)^2+($BL$8*BM2124+BO2124+$BL$8*BM2127+BO2127)^2))^0.5)</f>
        <v>-2.4042805261932621E-10</v>
      </c>
      <c r="BT2127" s="65"/>
      <c r="BU2127" s="28"/>
      <c r="BV2127" s="28"/>
      <c r="BW2127" s="28"/>
      <c r="BX2127" s="28"/>
    </row>
    <row r="2128" spans="2:76" ht="18.649999999999999" customHeight="1">
      <c r="BS2128" s="32"/>
    </row>
    <row r="2129" spans="2:76" ht="18.649999999999999" customHeight="1" thickBot="1">
      <c r="D2129" s="8"/>
      <c r="E2129" s="8" t="s">
        <v>93</v>
      </c>
      <c r="F2129" s="8"/>
      <c r="G2129" s="8"/>
      <c r="H2129" s="8"/>
      <c r="I2129" s="8"/>
      <c r="J2129" s="8" t="s">
        <v>94</v>
      </c>
      <c r="K2129" s="8"/>
      <c r="L2129" s="8"/>
      <c r="M2129" s="8"/>
      <c r="N2129" s="8"/>
      <c r="O2129" s="8" t="s">
        <v>95</v>
      </c>
      <c r="P2129" s="8"/>
      <c r="Q2129" s="8"/>
      <c r="R2129" s="8"/>
      <c r="S2129" s="8"/>
      <c r="T2129" s="8" t="s">
        <v>96</v>
      </c>
      <c r="U2129" s="8"/>
      <c r="V2129" s="8"/>
      <c r="W2129" s="8"/>
      <c r="X2129" s="8"/>
      <c r="Y2129" s="8" t="s">
        <v>97</v>
      </c>
      <c r="Z2129" s="8"/>
      <c r="AA2129" s="8"/>
      <c r="AB2129" s="8"/>
      <c r="AC2129" s="8"/>
      <c r="AD2129" s="8" t="s">
        <v>98</v>
      </c>
      <c r="AE2129" s="8"/>
      <c r="AF2129" s="8"/>
      <c r="AG2129" s="8"/>
      <c r="AH2129" s="8"/>
      <c r="AI2129" s="8" t="s">
        <v>99</v>
      </c>
      <c r="AJ2129" s="8"/>
      <c r="AK2129" s="8"/>
      <c r="AL2129" s="8"/>
      <c r="AM2129" s="8"/>
      <c r="AN2129" s="8" t="s">
        <v>96</v>
      </c>
      <c r="AO2129" s="8"/>
      <c r="AP2129" s="8"/>
      <c r="AQ2129" s="8"/>
      <c r="AR2129" s="8"/>
      <c r="AS2129" s="8" t="s">
        <v>100</v>
      </c>
      <c r="AT2129" s="8"/>
      <c r="AU2129" s="8"/>
      <c r="AV2129" s="8"/>
      <c r="AW2129" s="8"/>
      <c r="AX2129" s="8" t="s">
        <v>94</v>
      </c>
      <c r="AY2129" s="8"/>
      <c r="AZ2129" s="8"/>
      <c r="BA2129" s="8"/>
      <c r="BB2129" s="8"/>
      <c r="BC2129" s="8" t="s">
        <v>101</v>
      </c>
      <c r="BD2129" s="8"/>
      <c r="BE2129" s="8"/>
      <c r="BF2129" s="8"/>
      <c r="BG2129" s="8"/>
      <c r="BH2129" s="8" t="s">
        <v>96</v>
      </c>
      <c r="BI2129" s="8"/>
      <c r="BJ2129" s="8"/>
      <c r="BK2129" s="8"/>
      <c r="BL2129" s="8"/>
      <c r="BM2129" s="8" t="s">
        <v>102</v>
      </c>
      <c r="BN2129" s="8"/>
      <c r="BO2129" s="8"/>
      <c r="BP2129" s="8"/>
    </row>
    <row r="2130" spans="2:76" ht="18.649999999999999" customHeight="1" thickBot="1">
      <c r="B2130" s="16"/>
      <c r="D2130" s="250" t="s">
        <v>22</v>
      </c>
      <c r="E2130" s="251"/>
      <c r="F2130" s="252" t="s">
        <v>23</v>
      </c>
      <c r="G2130" s="253"/>
      <c r="H2130" s="123"/>
      <c r="I2130" s="242" t="s">
        <v>1</v>
      </c>
      <c r="J2130" s="243"/>
      <c r="K2130" s="244" t="s">
        <v>2</v>
      </c>
      <c r="L2130" s="245"/>
      <c r="M2130" s="123"/>
      <c r="N2130" s="242" t="s">
        <v>43</v>
      </c>
      <c r="O2130" s="243"/>
      <c r="P2130" s="244" t="s">
        <v>44</v>
      </c>
      <c r="Q2130" s="245"/>
      <c r="R2130" s="123"/>
      <c r="S2130" s="242" t="s">
        <v>32</v>
      </c>
      <c r="T2130" s="243"/>
      <c r="U2130" s="244" t="s">
        <v>33</v>
      </c>
      <c r="V2130" s="245"/>
      <c r="W2130" s="123"/>
      <c r="X2130" s="242" t="s">
        <v>45</v>
      </c>
      <c r="Y2130" s="243"/>
      <c r="Z2130" s="244" t="s">
        <v>46</v>
      </c>
      <c r="AA2130" s="245"/>
      <c r="AB2130" s="127"/>
      <c r="AC2130" s="242" t="s">
        <v>62</v>
      </c>
      <c r="AD2130" s="243"/>
      <c r="AE2130" s="244" t="s">
        <v>3</v>
      </c>
      <c r="AF2130" s="245"/>
      <c r="AG2130" s="123"/>
      <c r="AH2130" s="242" t="s">
        <v>76</v>
      </c>
      <c r="AI2130" s="243"/>
      <c r="AJ2130" s="244" t="s">
        <v>77</v>
      </c>
      <c r="AK2130" s="245"/>
      <c r="AL2130" s="127"/>
      <c r="AM2130" s="242" t="s">
        <v>64</v>
      </c>
      <c r="AN2130" s="243"/>
      <c r="AO2130" s="244" t="s">
        <v>65</v>
      </c>
      <c r="AP2130" s="245"/>
      <c r="AQ2130" s="123"/>
      <c r="AR2130" s="242" t="s">
        <v>80</v>
      </c>
      <c r="AS2130" s="243"/>
      <c r="AT2130" s="244" t="s">
        <v>81</v>
      </c>
      <c r="AU2130" s="245"/>
      <c r="AV2130" s="127"/>
      <c r="AW2130" s="242" t="s">
        <v>68</v>
      </c>
      <c r="AX2130" s="243"/>
      <c r="AY2130" s="244" t="s">
        <v>69</v>
      </c>
      <c r="AZ2130" s="245"/>
      <c r="BA2130" s="123"/>
      <c r="BB2130" s="246" t="s">
        <v>84</v>
      </c>
      <c r="BC2130" s="247"/>
      <c r="BD2130" s="248" t="s">
        <v>85</v>
      </c>
      <c r="BE2130" s="249"/>
      <c r="BF2130" s="127"/>
      <c r="BG2130" s="242" t="s">
        <v>72</v>
      </c>
      <c r="BH2130" s="243"/>
      <c r="BI2130" s="244" t="s">
        <v>73</v>
      </c>
      <c r="BJ2130" s="245"/>
      <c r="BK2130" s="123"/>
      <c r="BL2130" s="242" t="s">
        <v>88</v>
      </c>
      <c r="BM2130" s="243"/>
      <c r="BN2130" s="244" t="s">
        <v>89</v>
      </c>
      <c r="BO2130" s="245"/>
      <c r="BP2130" s="123"/>
      <c r="BQ2130" s="19" t="s">
        <v>165</v>
      </c>
      <c r="BS2130" s="63" t="s">
        <v>120</v>
      </c>
      <c r="BT2130" s="4"/>
      <c r="BU2130" s="28"/>
      <c r="BV2130" s="28"/>
      <c r="BW2130" s="28"/>
      <c r="BX2130" s="28"/>
    </row>
    <row r="2131" spans="2:76" ht="18.649999999999999" customHeight="1" thickTop="1" thickBot="1">
      <c r="B2131" s="39">
        <v>6.02</v>
      </c>
      <c r="D2131" s="25">
        <f t="shared" ref="D2131" si="21368">COS($F$8*$B2131)</f>
        <v>-0.41550078160163201</v>
      </c>
      <c r="E2131" s="26">
        <v>0</v>
      </c>
      <c r="F2131" s="10">
        <v>0</v>
      </c>
      <c r="G2131" s="85">
        <f t="shared" ref="G2131" si="21369">$E$8*SIN($B2131*$F$8)</f>
        <v>2.7287784637811652</v>
      </c>
      <c r="I2131" s="21">
        <v>1</v>
      </c>
      <c r="J2131" s="24">
        <v>0</v>
      </c>
      <c r="K2131" s="22">
        <v>0</v>
      </c>
      <c r="L2131" s="23">
        <v>0</v>
      </c>
      <c r="N2131" s="21">
        <f t="shared" ref="N2131" si="21370">D2131*I2131+F2131*I2134-E2131*J2131-G2131*J2134</f>
        <v>115.04805977045118</v>
      </c>
      <c r="O2131" s="24">
        <f t="shared" ref="O2131" si="21371">(D2131*J2131+E2131*I2131+F2131*J2134+G2131*I2134)</f>
        <v>0</v>
      </c>
      <c r="P2131" s="22">
        <f t="shared" ref="P2131" si="21372">D2131*K2131+F2131*K2134-E2131*L2131-G2131*L2134</f>
        <v>0</v>
      </c>
      <c r="Q2131" s="23">
        <f t="shared" ref="Q2131" si="21373">(D2131*L2131+E2131*K2131+F2131*L2134+G2131*K2134)</f>
        <v>2.7287784637811652</v>
      </c>
      <c r="S2131" s="25">
        <f t="shared" ref="S2131" si="21374">COS($U$8*$B2131)</f>
        <v>-0.94024169680987391</v>
      </c>
      <c r="T2131" s="26">
        <v>0</v>
      </c>
      <c r="U2131" s="10">
        <v>0</v>
      </c>
      <c r="V2131" s="85">
        <f t="shared" ref="V2131" si="21375">$T$8*SIN($B2131*$U$8)</f>
        <v>-1.0215233547113856</v>
      </c>
      <c r="X2131" s="21">
        <f t="shared" ref="X2131" si="21376">N2131*S2131+P2131*S2134-O2131*T2131-Q2131*T2134</f>
        <v>-107.86325949652104</v>
      </c>
      <c r="Y2131" s="24">
        <f t="shared" ref="Y2131" si="21377">(N2131*T2131+O2131*S2131+P2131*T2134+Q2131*S2134)</f>
        <v>0</v>
      </c>
      <c r="Z2131" s="22">
        <f t="shared" ref="Z2131" si="21378">N2131*U2131+P2131*U2134-O2131*V2131-Q2131*V2134</f>
        <v>0</v>
      </c>
      <c r="AA2131" s="23">
        <f t="shared" ref="AA2131" si="21379">(N2131*V2131+O2131*U2131+P2131*V2134+Q2131*U2134)</f>
        <v>-120.08999126275113</v>
      </c>
      <c r="AB2131" s="8"/>
      <c r="AC2131" s="21">
        <v>1</v>
      </c>
      <c r="AD2131" s="24">
        <v>0</v>
      </c>
      <c r="AE2131" s="22">
        <v>0</v>
      </c>
      <c r="AF2131" s="23">
        <v>0</v>
      </c>
      <c r="AH2131" s="21">
        <f t="shared" ref="AH2131" si="21380">X2131*AC2131+Z2131*AC2134-Y2131*AD2131-AA2131*AD2134</f>
        <v>-529.43622395251668</v>
      </c>
      <c r="AI2131" s="24">
        <f t="shared" ref="AI2131" si="21381">(X2131*AD2131+Y2131*AC2131+Z2131*AD2134+AA2131*AC2134)</f>
        <v>0</v>
      </c>
      <c r="AJ2131" s="22">
        <f t="shared" ref="AJ2131" si="21382">X2131*AE2131+Z2131*AE2134-Y2131*AF2131-AA2131*AF2134</f>
        <v>0</v>
      </c>
      <c r="AK2131" s="23">
        <f t="shared" ref="AK2131" si="21383">(X2131*AF2131+Y2131*AE2131+Z2131*AF2134+AA2131*AE2134)</f>
        <v>-120.08999126275113</v>
      </c>
      <c r="AL2131" s="8"/>
      <c r="AM2131" s="25">
        <f t="shared" ref="AM2131" si="21384">COS($AO$8*$B2131)</f>
        <v>-0.94024169680987391</v>
      </c>
      <c r="AN2131" s="26">
        <v>0</v>
      </c>
      <c r="AO2131" s="10">
        <v>0</v>
      </c>
      <c r="AP2131" s="85">
        <f t="shared" ref="AP2131" si="21385">$AN$8*SIN($B2131*$AO$8)</f>
        <v>-1.0215233547113856</v>
      </c>
      <c r="AR2131" s="21">
        <f t="shared" ref="AR2131" si="21386">AH2131*AM2131+AJ2131*AM2134-AI2131*AN2131-AK2131*AN2134</f>
        <v>484.16748792372817</v>
      </c>
      <c r="AS2131" s="24">
        <f t="shared" ref="AS2131" si="21387">(AH2131*AN2131+AI2131*AM2131+AJ2131*AN2134+AK2131*AM2134)</f>
        <v>0</v>
      </c>
      <c r="AT2131" s="22">
        <f t="shared" ref="AT2131" si="21388">AH2131*AO2131+AJ2131*AO2134-AI2131*AP2131-AK2131*AP2134</f>
        <v>0</v>
      </c>
      <c r="AU2131" s="23">
        <f t="shared" ref="AU2131" si="21389">(AH2131*AP2131+AI2131*AO2131+AJ2131*AP2134+AK2131*AO2134)</f>
        <v>653.74508475247535</v>
      </c>
      <c r="AV2131" s="8"/>
      <c r="AW2131" s="21">
        <v>1</v>
      </c>
      <c r="AX2131" s="24">
        <v>0</v>
      </c>
      <c r="AY2131" s="22">
        <v>0</v>
      </c>
      <c r="AZ2131" s="23">
        <v>0</v>
      </c>
      <c r="BB2131" s="21">
        <f t="shared" ref="BB2131" si="21390">AR2131*AW2131+AT2131*AW2134-AS2131*AX2131-AU2131*AX2134</f>
        <v>28146.26471597403</v>
      </c>
      <c r="BC2131" s="24">
        <f t="shared" ref="BC2131" si="21391">(AR2131*AX2131+AS2131*AW2131+AT2131*AX2134+AU2131*AW2134)</f>
        <v>0</v>
      </c>
      <c r="BD2131" s="22">
        <f t="shared" ref="BD2131" si="21392">AR2131*AY2131+AT2131*AY2134-AS2131*AZ2131-AU2131*AZ2134</f>
        <v>0</v>
      </c>
      <c r="BE2131" s="23">
        <f t="shared" ref="BE2131" si="21393">(AR2131*AZ2131+AS2131*AY2131+AT2131*AZ2134+AU2131*AY2134)</f>
        <v>653.74508475247535</v>
      </c>
      <c r="BF2131" s="8"/>
      <c r="BG2131" s="25">
        <f t="shared" ref="BG2131" si="21394">COS($BI$8*$B2131)</f>
        <v>-0.41555955685012474</v>
      </c>
      <c r="BH2131" s="26">
        <v>0</v>
      </c>
      <c r="BI2131" s="10">
        <v>0</v>
      </c>
      <c r="BJ2131" s="85">
        <f t="shared" ref="BJ2131" si="21395">$BH$8*SIN($B2131*$BI$8)</f>
        <v>2.7286979115312033</v>
      </c>
      <c r="BL2131" s="21">
        <f t="shared" ref="BL2131" si="21396">BB2131*BG2131+BD2131*BG2134-BC2131*BH2131-BE2131*BH2134</f>
        <v>-11894.657386516234</v>
      </c>
      <c r="BM2131" s="24">
        <f t="shared" ref="BM2131" si="21397">(BB2131*BH2131+BC2131*BG2131+BD2131*BH2134+BE2131*BG2134)</f>
        <v>0</v>
      </c>
      <c r="BN2131" s="22">
        <f t="shared" ref="BN2131" si="21398">BB2131*BI2131+BD2131*BI2134-BC2131*BJ2131-BE2131*BJ2134</f>
        <v>0</v>
      </c>
      <c r="BO2131" s="23">
        <f t="shared" ref="BO2131" si="21399">(BB2131*BJ2131+BC2131*BI2131+BD2131*BJ2134+BE2131*BI2134)</f>
        <v>76530.983730170046</v>
      </c>
      <c r="BQ2131" s="27">
        <f t="shared" ref="BQ2131" si="21400">20*LOG((2*$BL$8)/(($BL$8*BL2131+BN2131+$BL$8*BL2134+BN2134)^2+($BL$8*BM2131+BO2131+$BL$8*BM2134+BO2134)^2)^0.5)</f>
        <v>-91.863435726614995</v>
      </c>
      <c r="BS2131" s="64">
        <f t="shared" ref="BS2131" si="21401">((BL2131^2+BM2131^2)/(BL2134^2+BM2134^2))^0.5</f>
        <v>6.4351494533395419</v>
      </c>
      <c r="BT2131" s="4"/>
      <c r="BU2131" s="28"/>
      <c r="BV2131" s="28"/>
      <c r="BW2131" s="28"/>
      <c r="BX2131" s="28"/>
    </row>
    <row r="2132" spans="2:76" ht="18.649999999999999" customHeight="1" thickBot="1">
      <c r="D2132" s="25"/>
      <c r="E2132" s="10"/>
      <c r="F2132" s="10"/>
      <c r="G2132" s="31"/>
      <c r="I2132" s="29"/>
      <c r="L2132" s="30"/>
      <c r="N2132" s="29"/>
      <c r="Q2132" s="30"/>
      <c r="S2132" s="29"/>
      <c r="V2132" s="30"/>
      <c r="X2132" s="29"/>
      <c r="AA2132" s="30"/>
      <c r="AC2132" s="29"/>
      <c r="AF2132" s="30"/>
      <c r="AH2132" s="29"/>
      <c r="AK2132" s="30"/>
      <c r="AM2132" s="29"/>
      <c r="AP2132" s="30"/>
      <c r="AR2132" s="29"/>
      <c r="AU2132" s="30"/>
      <c r="AW2132" s="29"/>
      <c r="AZ2132" s="30"/>
      <c r="BB2132" s="29"/>
      <c r="BE2132" s="30"/>
      <c r="BG2132" s="29"/>
      <c r="BJ2132" s="30"/>
      <c r="BL2132" s="29"/>
      <c r="BO2132" s="30"/>
      <c r="BS2132" s="65"/>
      <c r="BT2132" s="65"/>
      <c r="BU2132" s="28"/>
      <c r="BV2132" s="28"/>
      <c r="BW2132" s="28"/>
      <c r="BX2132" s="28"/>
    </row>
    <row r="2133" spans="2:76" ht="18.649999999999999" customHeight="1" thickBot="1">
      <c r="D2133" s="254" t="s">
        <v>24</v>
      </c>
      <c r="E2133" s="255"/>
      <c r="F2133" s="256" t="s">
        <v>25</v>
      </c>
      <c r="G2133" s="257"/>
      <c r="H2133" s="123"/>
      <c r="I2133" s="242" t="s">
        <v>4</v>
      </c>
      <c r="J2133" s="243"/>
      <c r="K2133" s="244" t="s">
        <v>5</v>
      </c>
      <c r="L2133" s="245"/>
      <c r="M2133" s="123"/>
      <c r="N2133" s="242" t="s">
        <v>6</v>
      </c>
      <c r="O2133" s="243"/>
      <c r="P2133" s="244" t="s">
        <v>7</v>
      </c>
      <c r="Q2133" s="245"/>
      <c r="R2133" s="123"/>
      <c r="S2133" s="242" t="s">
        <v>34</v>
      </c>
      <c r="T2133" s="243"/>
      <c r="U2133" s="244" t="s">
        <v>35</v>
      </c>
      <c r="V2133" s="245"/>
      <c r="W2133" s="123"/>
      <c r="X2133" s="242" t="s">
        <v>47</v>
      </c>
      <c r="Y2133" s="243"/>
      <c r="Z2133" s="244" t="s">
        <v>48</v>
      </c>
      <c r="AA2133" s="245"/>
      <c r="AB2133" s="127"/>
      <c r="AC2133" s="242" t="s">
        <v>63</v>
      </c>
      <c r="AD2133" s="243"/>
      <c r="AE2133" s="244" t="s">
        <v>8</v>
      </c>
      <c r="AF2133" s="245"/>
      <c r="AG2133" s="123"/>
      <c r="AH2133" s="242" t="s">
        <v>78</v>
      </c>
      <c r="AI2133" s="243"/>
      <c r="AJ2133" s="244" t="s">
        <v>79</v>
      </c>
      <c r="AK2133" s="245"/>
      <c r="AL2133" s="127"/>
      <c r="AM2133" s="242" t="s">
        <v>67</v>
      </c>
      <c r="AN2133" s="243"/>
      <c r="AO2133" s="244" t="s">
        <v>66</v>
      </c>
      <c r="AP2133" s="245"/>
      <c r="AQ2133" s="123"/>
      <c r="AR2133" s="242" t="s">
        <v>83</v>
      </c>
      <c r="AS2133" s="243"/>
      <c r="AT2133" s="244" t="s">
        <v>82</v>
      </c>
      <c r="AU2133" s="245"/>
      <c r="AV2133" s="127"/>
      <c r="AW2133" s="242" t="s">
        <v>71</v>
      </c>
      <c r="AX2133" s="243"/>
      <c r="AY2133" s="244" t="s">
        <v>70</v>
      </c>
      <c r="AZ2133" s="245"/>
      <c r="BA2133" s="123"/>
      <c r="BB2133" s="124" t="s">
        <v>87</v>
      </c>
      <c r="BC2133" s="125"/>
      <c r="BD2133" s="122" t="s">
        <v>86</v>
      </c>
      <c r="BE2133" s="126"/>
      <c r="BF2133" s="127"/>
      <c r="BG2133" s="242" t="s">
        <v>74</v>
      </c>
      <c r="BH2133" s="243"/>
      <c r="BI2133" s="244" t="s">
        <v>75</v>
      </c>
      <c r="BJ2133" s="245"/>
      <c r="BK2133" s="123"/>
      <c r="BL2133" s="242" t="s">
        <v>91</v>
      </c>
      <c r="BM2133" s="243"/>
      <c r="BN2133" s="244" t="s">
        <v>90</v>
      </c>
      <c r="BO2133" s="245"/>
      <c r="BP2133" s="123"/>
      <c r="BQ2133" s="35" t="s">
        <v>166</v>
      </c>
      <c r="BS2133" s="66" t="s">
        <v>121</v>
      </c>
      <c r="BT2133" s="65"/>
      <c r="BU2133" s="28"/>
      <c r="BV2133" s="28"/>
      <c r="BW2133" s="28"/>
      <c r="BX2133" s="28"/>
    </row>
    <row r="2134" spans="2:76" ht="18.649999999999999" customHeight="1" thickTop="1" thickBot="1">
      <c r="D2134" s="15">
        <v>0</v>
      </c>
      <c r="E2134" s="145">
        <f t="shared" ref="E2134" si="21402">(1/$E$8)*SIN($B2131*$F$8)</f>
        <v>0.30319760708679611</v>
      </c>
      <c r="F2134" s="15">
        <f t="shared" ref="F2134" si="21403">COS($F$8*$B2131)</f>
        <v>-0.41550078160163201</v>
      </c>
      <c r="G2134" s="37">
        <v>0</v>
      </c>
      <c r="I2134" s="21">
        <v>0</v>
      </c>
      <c r="J2134" s="24">
        <f t="shared" ref="J2134" si="21404">(TAN($K$8*$B2131))/$J$8</f>
        <v>-42.313277565251418</v>
      </c>
      <c r="K2134" s="22">
        <v>1</v>
      </c>
      <c r="L2134" s="23">
        <v>0</v>
      </c>
      <c r="N2134" s="21">
        <f t="shared" ref="N2134" si="21405">D2134*I2131+F2134*I2134-E2134*J2131-G2134*J2134</f>
        <v>0</v>
      </c>
      <c r="O2134" s="24">
        <f t="shared" ref="O2134" si="21406">(D2134*J2131+E2134*I2131+F2134*J2134+G2134*I2134)</f>
        <v>17.884397507575564</v>
      </c>
      <c r="P2134" s="22">
        <f t="shared" ref="P2134" si="21407">D2134*K2131+F2134*K2134-E2134*L2131-G2134*L2134</f>
        <v>-0.41550078160163201</v>
      </c>
      <c r="Q2134" s="23">
        <f t="shared" ref="Q2134" si="21408">(D2134*L2131+E2134*K2131+F2134*L2134+G2134*K2134)</f>
        <v>0</v>
      </c>
      <c r="S2134" s="15">
        <v>0</v>
      </c>
      <c r="T2134" s="145">
        <f t="shared" ref="T2134" si="21409">(1/$T$8)*SIN($B2131*$U$8)</f>
        <v>-0.11350259496793172</v>
      </c>
      <c r="U2134" s="15">
        <f t="shared" ref="U2134" si="21410">COS($U$8*$B2131)</f>
        <v>-0.94024169680987391</v>
      </c>
      <c r="V2134" s="37">
        <v>0</v>
      </c>
      <c r="X2134" s="21">
        <f t="shared" ref="X2134" si="21411">N2134*S2131+P2134*S2134-O2134*T2131-Q2134*T2134</f>
        <v>0</v>
      </c>
      <c r="Y2134" s="24">
        <f t="shared" ref="Y2134" si="21412">(N2134*T2131+O2134*S2131+P2134*T2134+Q2134*S2134)</f>
        <v>-16.768495842022141</v>
      </c>
      <c r="Z2134" s="22">
        <f t="shared" ref="Z2134" si="21413">N2134*U2131+P2134*U2134-O2134*V2131-Q2134*V2134</f>
        <v>18.660000898849482</v>
      </c>
      <c r="AA2134" s="23">
        <f t="shared" ref="AA2134" si="21414">(N2134*V2131+O2134*U2131+P2134*V2134+Q2134*U2134)</f>
        <v>0</v>
      </c>
      <c r="AB2134" s="8"/>
      <c r="AC2134" s="21">
        <v>0</v>
      </c>
      <c r="AD2134" s="24">
        <f t="shared" ref="AD2134" si="21415">(TAN($AE$8*$B2131))/$AD$8</f>
        <v>-3.5104754361553274</v>
      </c>
      <c r="AE2134" s="22">
        <v>1</v>
      </c>
      <c r="AF2134" s="23">
        <v>0</v>
      </c>
      <c r="AH2134" s="21">
        <f t="shared" ref="AH2134" si="21416">X2134*AC2131+Z2134*AC2134-Y2134*AD2131-AA2134*AD2134</f>
        <v>0</v>
      </c>
      <c r="AI2134" s="24">
        <f t="shared" ref="AI2134" si="21417">(X2134*AD2131+Y2134*AC2131+Z2134*AD2134+AA2134*AC2134)</f>
        <v>-82.273970636069578</v>
      </c>
      <c r="AJ2134" s="22">
        <f t="shared" ref="AJ2134" si="21418">X2134*AE2131+Z2134*AE2134-Y2134*AF2131-AA2134*AF2134</f>
        <v>18.660000898849482</v>
      </c>
      <c r="AK2134" s="23">
        <f t="shared" ref="AK2134" si="21419">(X2134*AF2131+Y2134*AE2131+Z2134*AF2134+AA2134*AE2134)</f>
        <v>0</v>
      </c>
      <c r="AL2134" s="8"/>
      <c r="AM2134" s="15">
        <v>0</v>
      </c>
      <c r="AN2134" s="85">
        <f t="shared" ref="AN2134" si="21420">(1/$AN$8)*SIN($B2131*$AO$8)</f>
        <v>-0.11350259496793172</v>
      </c>
      <c r="AO2134" s="25">
        <f t="shared" ref="AO2134" si="21421">COS($AO$8*$B2131)</f>
        <v>-0.94024169680987391</v>
      </c>
      <c r="AP2134" s="37">
        <v>0</v>
      </c>
      <c r="AR2134" s="21">
        <f t="shared" ref="AR2134" si="21422">AH2134*AM2131+AJ2134*AM2134-AI2134*AN2131-AK2134*AN2134</f>
        <v>0</v>
      </c>
      <c r="AS2134" s="24">
        <f t="shared" ref="AS2134" si="21423">(AH2134*AN2131+AI2134*AM2131+AJ2134*AN2134+AK2134*AM2134)</f>
        <v>75.239459230020444</v>
      </c>
      <c r="AT2134" s="22">
        <f t="shared" ref="AT2134" si="21424">AH2134*AO2131+AJ2134*AO2134-AI2134*AP2131-AK2134*AP2134</f>
        <v>-101.58969339719184</v>
      </c>
      <c r="AU2134" s="23">
        <f t="shared" ref="AU2134" si="21425">(AH2134*AP2131+AI2134*AO2131+AJ2134*AP2134+AK2134*AO2134)</f>
        <v>0</v>
      </c>
      <c r="AV2134" s="8"/>
      <c r="AW2134" s="21">
        <v>0</v>
      </c>
      <c r="AX2134" s="24">
        <f t="shared" ref="AX2134" si="21426">(TAN($AY$8*$B2131))/$AX$8</f>
        <v>-42.313277565251418</v>
      </c>
      <c r="AY2134" s="22">
        <v>1</v>
      </c>
      <c r="AZ2134" s="23">
        <v>0</v>
      </c>
      <c r="BB2134" s="21">
        <f t="shared" ref="BB2134" si="21427">AR2134*AW2131+AT2134*AW2134-AS2134*AX2131-AU2134*AX2134</f>
        <v>0</v>
      </c>
      <c r="BC2134" s="24">
        <f t="shared" ref="BC2134" si="21428">(AR2134*AX2131+AS2134*AW2131+AT2134*AX2134+AU2134*AW2134)</f>
        <v>4373.8323537141878</v>
      </c>
      <c r="BD2134" s="22">
        <f t="shared" ref="BD2134" si="21429">AR2134*AY2131+AT2134*AY2134-AS2134*AZ2131-AU2134*AZ2134</f>
        <v>-101.58969339719184</v>
      </c>
      <c r="BE2134" s="23">
        <f t="shared" ref="BE2134" si="21430">(AR2134*AZ2131+AS2134*AY2131+AT2134*AZ2134+AU2134*AY2134)</f>
        <v>0</v>
      </c>
      <c r="BF2134" s="8"/>
      <c r="BG2134" s="15">
        <v>0</v>
      </c>
      <c r="BH2134" s="85">
        <f t="shared" ref="BH2134" si="21431">(1/$BH$8)*SIN($B2131*$BI$8)</f>
        <v>0.30318865683680035</v>
      </c>
      <c r="BI2134" s="25">
        <f t="shared" ref="BI2134" si="21432">COS($BI$8*$B2131)</f>
        <v>-0.41555955685012474</v>
      </c>
      <c r="BJ2134" s="37">
        <v>0</v>
      </c>
      <c r="BL2134" s="21">
        <f t="shared" ref="BL2134" si="21433">BB2134*BG2131+BD2134*BG2134-BC2134*BH2131-BE2134*BH2134</f>
        <v>0</v>
      </c>
      <c r="BM2134" s="24">
        <f t="shared" ref="BM2134" si="21434">(BB2134*BH2131+BC2134*BG2131+BD2134*BH2134+BE2134*BG2134)</f>
        <v>-1848.3886773357628</v>
      </c>
      <c r="BN2134" s="22">
        <f t="shared" ref="BN2134" si="21435">BB2134*BI2131+BD2134*BI2134-BC2134*BJ2131-BE2134*BJ2134</f>
        <v>-11892.650640998834</v>
      </c>
      <c r="BO2134" s="23">
        <f t="shared" ref="BO2134" si="21436">(BB2134*BJ2131+BC2134*BI2131+BD2134*BJ2134+BE2134*BI2134)</f>
        <v>0</v>
      </c>
      <c r="BQ2134" s="38">
        <f t="shared" ref="BQ2134" si="21437">(180/PI())*ATAN(-1*(($BL$8*BM2131+BO2131+$BL$8*BM2134+BO2134)/($BL$8*BL2131+BN2131+$BL$8*BL2134+BN2134)))</f>
        <v>72.332694875144156</v>
      </c>
      <c r="BS2134" s="67">
        <f t="shared" ref="BS2134" si="21438">20*LOG(((($BL$8*BL2131+BN2131-$BL$8*BL2134-BN2134)^2+($BL$8*BM2131+BO2131-$BL$8*BM2134-BO2134)^2)/(($BL$8*BL2131+BN2131+$BL$8*BL2134+BN2134)^2+($BL$8*BM2131+BO2131+$BL$8*BM2134+BO2134)^2))^0.5)</f>
        <v>-2.8277475756627602E-9</v>
      </c>
      <c r="BT2134" s="65"/>
      <c r="BU2134" s="28"/>
      <c r="BV2134" s="28"/>
      <c r="BW2134" s="28"/>
      <c r="BX2134" s="28"/>
    </row>
    <row r="2135" spans="2:76" ht="18.649999999999999" customHeight="1">
      <c r="BS2135" s="32"/>
    </row>
    <row r="2136" spans="2:76" ht="18.649999999999999" customHeight="1" thickBot="1">
      <c r="D2136" s="8"/>
      <c r="E2136" s="8" t="s">
        <v>93</v>
      </c>
      <c r="F2136" s="8"/>
      <c r="G2136" s="8"/>
      <c r="H2136" s="8"/>
      <c r="I2136" s="8"/>
      <c r="J2136" s="8" t="s">
        <v>94</v>
      </c>
      <c r="K2136" s="8"/>
      <c r="L2136" s="8"/>
      <c r="M2136" s="8"/>
      <c r="N2136" s="8"/>
      <c r="O2136" s="8" t="s">
        <v>95</v>
      </c>
      <c r="P2136" s="8"/>
      <c r="Q2136" s="8"/>
      <c r="R2136" s="8"/>
      <c r="S2136" s="8"/>
      <c r="T2136" s="8" t="s">
        <v>96</v>
      </c>
      <c r="U2136" s="8"/>
      <c r="V2136" s="8"/>
      <c r="W2136" s="8"/>
      <c r="X2136" s="8"/>
      <c r="Y2136" s="8" t="s">
        <v>97</v>
      </c>
      <c r="Z2136" s="8"/>
      <c r="AA2136" s="8"/>
      <c r="AB2136" s="8"/>
      <c r="AC2136" s="8"/>
      <c r="AD2136" s="8" t="s">
        <v>98</v>
      </c>
      <c r="AE2136" s="8"/>
      <c r="AF2136" s="8"/>
      <c r="AG2136" s="8"/>
      <c r="AH2136" s="8"/>
      <c r="AI2136" s="8" t="s">
        <v>99</v>
      </c>
      <c r="AJ2136" s="8"/>
      <c r="AK2136" s="8"/>
      <c r="AL2136" s="8"/>
      <c r="AM2136" s="8"/>
      <c r="AN2136" s="8" t="s">
        <v>96</v>
      </c>
      <c r="AO2136" s="8"/>
      <c r="AP2136" s="8"/>
      <c r="AQ2136" s="8"/>
      <c r="AR2136" s="8"/>
      <c r="AS2136" s="8" t="s">
        <v>100</v>
      </c>
      <c r="AT2136" s="8"/>
      <c r="AU2136" s="8"/>
      <c r="AV2136" s="8"/>
      <c r="AW2136" s="8"/>
      <c r="AX2136" s="8" t="s">
        <v>94</v>
      </c>
      <c r="AY2136" s="8"/>
      <c r="AZ2136" s="8"/>
      <c r="BA2136" s="8"/>
      <c r="BB2136" s="8"/>
      <c r="BC2136" s="8" t="s">
        <v>101</v>
      </c>
      <c r="BD2136" s="8"/>
      <c r="BE2136" s="8"/>
      <c r="BF2136" s="8"/>
      <c r="BG2136" s="8"/>
      <c r="BH2136" s="8" t="s">
        <v>96</v>
      </c>
      <c r="BI2136" s="8"/>
      <c r="BJ2136" s="8"/>
      <c r="BK2136" s="8"/>
      <c r="BL2136" s="8"/>
      <c r="BM2136" s="8" t="s">
        <v>102</v>
      </c>
      <c r="BN2136" s="8"/>
      <c r="BO2136" s="8"/>
      <c r="BP2136" s="8"/>
    </row>
    <row r="2137" spans="2:76" ht="18.649999999999999" customHeight="1" thickBot="1">
      <c r="B2137" s="16"/>
      <c r="D2137" s="250" t="s">
        <v>22</v>
      </c>
      <c r="E2137" s="251"/>
      <c r="F2137" s="252" t="s">
        <v>23</v>
      </c>
      <c r="G2137" s="253"/>
      <c r="H2137" s="123"/>
      <c r="I2137" s="242" t="s">
        <v>1</v>
      </c>
      <c r="J2137" s="243"/>
      <c r="K2137" s="244" t="s">
        <v>2</v>
      </c>
      <c r="L2137" s="245"/>
      <c r="M2137" s="123"/>
      <c r="N2137" s="242" t="s">
        <v>43</v>
      </c>
      <c r="O2137" s="243"/>
      <c r="P2137" s="244" t="s">
        <v>44</v>
      </c>
      <c r="Q2137" s="245"/>
      <c r="R2137" s="123"/>
      <c r="S2137" s="242" t="s">
        <v>32</v>
      </c>
      <c r="T2137" s="243"/>
      <c r="U2137" s="244" t="s">
        <v>33</v>
      </c>
      <c r="V2137" s="245"/>
      <c r="W2137" s="123"/>
      <c r="X2137" s="242" t="s">
        <v>45</v>
      </c>
      <c r="Y2137" s="243"/>
      <c r="Z2137" s="244" t="s">
        <v>46</v>
      </c>
      <c r="AA2137" s="245"/>
      <c r="AB2137" s="127"/>
      <c r="AC2137" s="242" t="s">
        <v>62</v>
      </c>
      <c r="AD2137" s="243"/>
      <c r="AE2137" s="244" t="s">
        <v>3</v>
      </c>
      <c r="AF2137" s="245"/>
      <c r="AG2137" s="123"/>
      <c r="AH2137" s="242" t="s">
        <v>76</v>
      </c>
      <c r="AI2137" s="243"/>
      <c r="AJ2137" s="244" t="s">
        <v>77</v>
      </c>
      <c r="AK2137" s="245"/>
      <c r="AL2137" s="127"/>
      <c r="AM2137" s="242" t="s">
        <v>64</v>
      </c>
      <c r="AN2137" s="243"/>
      <c r="AO2137" s="244" t="s">
        <v>65</v>
      </c>
      <c r="AP2137" s="245"/>
      <c r="AQ2137" s="123"/>
      <c r="AR2137" s="242" t="s">
        <v>80</v>
      </c>
      <c r="AS2137" s="243"/>
      <c r="AT2137" s="244" t="s">
        <v>81</v>
      </c>
      <c r="AU2137" s="245"/>
      <c r="AV2137" s="127"/>
      <c r="AW2137" s="242" t="s">
        <v>68</v>
      </c>
      <c r="AX2137" s="243"/>
      <c r="AY2137" s="244" t="s">
        <v>69</v>
      </c>
      <c r="AZ2137" s="245"/>
      <c r="BA2137" s="123"/>
      <c r="BB2137" s="246" t="s">
        <v>84</v>
      </c>
      <c r="BC2137" s="247"/>
      <c r="BD2137" s="248" t="s">
        <v>85</v>
      </c>
      <c r="BE2137" s="249"/>
      <c r="BF2137" s="127"/>
      <c r="BG2137" s="242" t="s">
        <v>72</v>
      </c>
      <c r="BH2137" s="243"/>
      <c r="BI2137" s="244" t="s">
        <v>73</v>
      </c>
      <c r="BJ2137" s="245"/>
      <c r="BK2137" s="123"/>
      <c r="BL2137" s="242" t="s">
        <v>88</v>
      </c>
      <c r="BM2137" s="243"/>
      <c r="BN2137" s="244" t="s">
        <v>89</v>
      </c>
      <c r="BO2137" s="245"/>
      <c r="BP2137" s="123"/>
      <c r="BQ2137" s="19" t="s">
        <v>165</v>
      </c>
      <c r="BS2137" s="63" t="s">
        <v>120</v>
      </c>
      <c r="BT2137" s="4"/>
      <c r="BU2137" s="28"/>
      <c r="BV2137" s="28"/>
      <c r="BW2137" s="28"/>
      <c r="BX2137" s="28"/>
    </row>
    <row r="2138" spans="2:76" ht="18.649999999999999" customHeight="1" thickTop="1" thickBot="1">
      <c r="B2138" s="39">
        <v>6.04</v>
      </c>
      <c r="D2138" s="25">
        <f t="shared" ref="D2138" si="21439">COS($F$8*$B2138)</f>
        <v>-0.42153323103484447</v>
      </c>
      <c r="E2138" s="26">
        <v>0</v>
      </c>
      <c r="F2138" s="10">
        <v>0</v>
      </c>
      <c r="G2138" s="85">
        <f t="shared" ref="G2138" si="21440">$E$8*SIN($B2138*$F$8)</f>
        <v>2.72043886463194</v>
      </c>
      <c r="I2138" s="21">
        <v>1</v>
      </c>
      <c r="J2138" s="24">
        <v>0</v>
      </c>
      <c r="K2138" s="22">
        <v>0</v>
      </c>
      <c r="L2138" s="23">
        <v>0</v>
      </c>
      <c r="N2138" s="21">
        <f t="shared" ref="N2138" si="21441">D2138*I2138+F2138*I2141-E2138*J2138-G2138*J2141</f>
        <v>77.999525033901207</v>
      </c>
      <c r="O2138" s="24">
        <f t="shared" ref="O2138" si="21442">(D2138*J2138+E2138*I2138+F2138*J2141+G2138*I2141)</f>
        <v>0</v>
      </c>
      <c r="P2138" s="22">
        <f t="shared" ref="P2138" si="21443">D2138*K2138+F2138*K2141-E2138*L2138-G2138*L2141</f>
        <v>0</v>
      </c>
      <c r="Q2138" s="23">
        <f t="shared" ref="Q2138" si="21444">(D2138*L2138+E2138*K2138+F2138*L2141+G2138*K2141)</f>
        <v>2.72043886463194</v>
      </c>
      <c r="S2138" s="25">
        <f t="shared" ref="S2138" si="21445">COS($U$8*$B2138)</f>
        <v>-0.93623161372394126</v>
      </c>
      <c r="T2138" s="26">
        <v>0</v>
      </c>
      <c r="U2138" s="10">
        <v>0</v>
      </c>
      <c r="V2138" s="85">
        <f t="shared" ref="V2138" si="21446">$T$8*SIN($B2138*$U$8)</f>
        <v>-1.0541505059405811</v>
      </c>
      <c r="X2138" s="21">
        <f t="shared" ref="X2138" si="21447">N2138*S2138+P2138*S2141-O2138*T2138-Q2138*T2141</f>
        <v>-72.706982080464485</v>
      </c>
      <c r="Y2138" s="24">
        <f t="shared" ref="Y2138" si="21448">(N2138*T2138+O2138*S2138+P2138*T2141+Q2138*S2141)</f>
        <v>0</v>
      </c>
      <c r="Z2138" s="22">
        <f t="shared" ref="Z2138" si="21449">N2138*U2138+P2138*U2141-O2138*V2138-Q2138*V2141</f>
        <v>0</v>
      </c>
      <c r="AA2138" s="23">
        <f t="shared" ref="AA2138" si="21450">(N2138*V2138+O2138*U2138+P2138*V2141+Q2138*U2141)</f>
        <v>-84.770199645883665</v>
      </c>
      <c r="AB2138" s="8"/>
      <c r="AC2138" s="21">
        <v>1</v>
      </c>
      <c r="AD2138" s="24">
        <v>0</v>
      </c>
      <c r="AE2138" s="22">
        <v>0</v>
      </c>
      <c r="AF2138" s="23">
        <v>0</v>
      </c>
      <c r="AH2138" s="21">
        <f t="shared" ref="AH2138" si="21451">X2138*AC2138+Z2138*AC2141-Y2138*AD2138-AA2138*AD2141</f>
        <v>-356.42761513803214</v>
      </c>
      <c r="AI2138" s="24">
        <f t="shared" ref="AI2138" si="21452">(X2138*AD2138+Y2138*AC2138+Z2138*AD2141+AA2138*AC2141)</f>
        <v>0</v>
      </c>
      <c r="AJ2138" s="22">
        <f t="shared" ref="AJ2138" si="21453">X2138*AE2138+Z2138*AE2141-Y2138*AF2138-AA2138*AF2141</f>
        <v>0</v>
      </c>
      <c r="AK2138" s="23">
        <f t="shared" ref="AK2138" si="21454">(X2138*AF2138+Y2138*AE2138+Z2138*AF2141+AA2138*AE2141)</f>
        <v>-84.770199645883665</v>
      </c>
      <c r="AL2138" s="8"/>
      <c r="AM2138" s="25">
        <f t="shared" ref="AM2138" si="21455">COS($AO$8*$B2138)</f>
        <v>-0.93623161372394126</v>
      </c>
      <c r="AN2138" s="26">
        <v>0</v>
      </c>
      <c r="AO2138" s="10">
        <v>0</v>
      </c>
      <c r="AP2138" s="85">
        <f t="shared" ref="AP2138" si="21456">$AN$8*SIN($B2138*$AO$8)</f>
        <v>-1.0541505059405811</v>
      </c>
      <c r="AR2138" s="21">
        <f t="shared" ref="AR2138" si="21457">AH2138*AM2138+AJ2138*AM2141-AI2138*AN2138-AK2138*AN2141</f>
        <v>323.76985142474547</v>
      </c>
      <c r="AS2138" s="24">
        <f t="shared" ref="AS2138" si="21458">(AH2138*AN2138+AI2138*AM2138+AJ2138*AN2141+AK2138*AM2141)</f>
        <v>0</v>
      </c>
      <c r="AT2138" s="22">
        <f t="shared" ref="AT2138" si="21459">AH2138*AO2138+AJ2138*AO2141-AI2138*AP2138-AK2138*AP2141</f>
        <v>0</v>
      </c>
      <c r="AU2138" s="23">
        <f t="shared" ref="AU2138" si="21460">(AH2138*AP2138+AI2138*AO2138+AJ2138*AP2141+AK2138*AO2141)</f>
        <v>455.09289163911762</v>
      </c>
      <c r="AV2138" s="8"/>
      <c r="AW2138" s="21">
        <v>1</v>
      </c>
      <c r="AX2138" s="24">
        <v>0</v>
      </c>
      <c r="AY2138" s="22">
        <v>0</v>
      </c>
      <c r="AZ2138" s="23">
        <v>0</v>
      </c>
      <c r="BB2138" s="21">
        <f t="shared" ref="BB2138" si="21461">AR2138*AW2138+AT2138*AW2141-AS2138*AX2138-AU2138*AX2141</f>
        <v>13442.559850779491</v>
      </c>
      <c r="BC2138" s="24">
        <f t="shared" ref="BC2138" si="21462">(AR2138*AX2138+AS2138*AW2138+AT2138*AX2141+AU2138*AW2141)</f>
        <v>0</v>
      </c>
      <c r="BD2138" s="22">
        <f t="shared" ref="BD2138" si="21463">AR2138*AY2138+AT2138*AY2141-AS2138*AZ2138-AU2138*AZ2141</f>
        <v>0</v>
      </c>
      <c r="BE2138" s="23">
        <f t="shared" ref="BE2138" si="21464">(AR2138*AZ2138+AS2138*AY2138+AT2138*AZ2141+AU2138*AY2141)</f>
        <v>455.09289163911762</v>
      </c>
      <c r="BF2138" s="8"/>
      <c r="BG2138" s="25">
        <f t="shared" ref="BG2138" si="21465">COS($BI$8*$B2138)</f>
        <v>-0.42159202130804813</v>
      </c>
      <c r="BH2138" s="26">
        <v>0</v>
      </c>
      <c r="BI2138" s="10">
        <v>0</v>
      </c>
      <c r="BJ2138" s="85">
        <f t="shared" ref="BJ2138" si="21466">$BH$8*SIN($B2138*$BI$8)</f>
        <v>2.7203568714645785</v>
      </c>
      <c r="BL2138" s="21">
        <f t="shared" ref="BL2138" si="21467">BB2138*BG2138+BD2138*BG2141-BC2138*BH2138-BE2138*BH2141</f>
        <v>-5804.8332095917795</v>
      </c>
      <c r="BM2138" s="24">
        <f t="shared" ref="BM2138" si="21468">(BB2138*BH2138+BC2138*BG2138+BD2138*BH2141+BE2138*BG2141)</f>
        <v>0</v>
      </c>
      <c r="BN2138" s="22">
        <f t="shared" ref="BN2138" si="21469">BB2138*BI2138+BD2138*BI2141-BC2138*BJ2138-BE2138*BJ2141</f>
        <v>0</v>
      </c>
      <c r="BO2138" s="23">
        <f t="shared" ref="BO2138" si="21470">(BB2138*BJ2138+BC2138*BI2138+BD2138*BJ2141+BE2138*BI2141)</f>
        <v>36376.696528072789</v>
      </c>
      <c r="BQ2138" s="27">
        <f t="shared" ref="BQ2138" si="21471">20*LOG((2*$BL$8)/(($BL$8*BL2138+BN2138+$BL$8*BL2141+BN2141)^2+($BL$8*BM2138+BO2138+$BL$8*BM2141+BO2141)^2)^0.5)</f>
        <v>-85.414240858736875</v>
      </c>
      <c r="BS2138" s="64">
        <f t="shared" ref="BS2138" si="21472">((BL2138^2+BM2138^2)/(BL2141^2+BM2141^2))^0.5</f>
        <v>6.2676656754345856</v>
      </c>
      <c r="BT2138" s="4"/>
      <c r="BU2138" s="28"/>
      <c r="BV2138" s="28"/>
      <c r="BW2138" s="28"/>
      <c r="BX2138" s="28"/>
    </row>
    <row r="2139" spans="2:76" ht="18.649999999999999" customHeight="1" thickBot="1">
      <c r="D2139" s="25"/>
      <c r="E2139" s="10"/>
      <c r="F2139" s="10"/>
      <c r="G2139" s="31"/>
      <c r="I2139" s="29"/>
      <c r="L2139" s="30"/>
      <c r="N2139" s="29"/>
      <c r="Q2139" s="30"/>
      <c r="S2139" s="29"/>
      <c r="V2139" s="30"/>
      <c r="X2139" s="29"/>
      <c r="AA2139" s="30"/>
      <c r="AC2139" s="29"/>
      <c r="AF2139" s="30"/>
      <c r="AH2139" s="29"/>
      <c r="AK2139" s="30"/>
      <c r="AM2139" s="29"/>
      <c r="AP2139" s="30"/>
      <c r="AR2139" s="29"/>
      <c r="AU2139" s="30"/>
      <c r="AW2139" s="29"/>
      <c r="AZ2139" s="30"/>
      <c r="BB2139" s="29"/>
      <c r="BE2139" s="30"/>
      <c r="BG2139" s="29"/>
      <c r="BJ2139" s="30"/>
      <c r="BL2139" s="29"/>
      <c r="BO2139" s="30"/>
      <c r="BS2139" s="65"/>
      <c r="BT2139" s="65"/>
      <c r="BU2139" s="28"/>
      <c r="BV2139" s="28"/>
      <c r="BW2139" s="28"/>
      <c r="BX2139" s="28"/>
    </row>
    <row r="2140" spans="2:76" ht="18.649999999999999" customHeight="1" thickBot="1">
      <c r="D2140" s="254" t="s">
        <v>24</v>
      </c>
      <c r="E2140" s="255"/>
      <c r="F2140" s="256" t="s">
        <v>25</v>
      </c>
      <c r="G2140" s="257"/>
      <c r="H2140" s="123"/>
      <c r="I2140" s="242" t="s">
        <v>4</v>
      </c>
      <c r="J2140" s="243"/>
      <c r="K2140" s="244" t="s">
        <v>5</v>
      </c>
      <c r="L2140" s="245"/>
      <c r="M2140" s="123"/>
      <c r="N2140" s="242" t="s">
        <v>6</v>
      </c>
      <c r="O2140" s="243"/>
      <c r="P2140" s="244" t="s">
        <v>7</v>
      </c>
      <c r="Q2140" s="245"/>
      <c r="R2140" s="123"/>
      <c r="S2140" s="242" t="s">
        <v>34</v>
      </c>
      <c r="T2140" s="243"/>
      <c r="U2140" s="244" t="s">
        <v>35</v>
      </c>
      <c r="V2140" s="245"/>
      <c r="W2140" s="123"/>
      <c r="X2140" s="242" t="s">
        <v>47</v>
      </c>
      <c r="Y2140" s="243"/>
      <c r="Z2140" s="244" t="s">
        <v>48</v>
      </c>
      <c r="AA2140" s="245"/>
      <c r="AB2140" s="127"/>
      <c r="AC2140" s="242" t="s">
        <v>63</v>
      </c>
      <c r="AD2140" s="243"/>
      <c r="AE2140" s="244" t="s">
        <v>8</v>
      </c>
      <c r="AF2140" s="245"/>
      <c r="AG2140" s="123"/>
      <c r="AH2140" s="242" t="s">
        <v>78</v>
      </c>
      <c r="AI2140" s="243"/>
      <c r="AJ2140" s="244" t="s">
        <v>79</v>
      </c>
      <c r="AK2140" s="245"/>
      <c r="AL2140" s="127"/>
      <c r="AM2140" s="242" t="s">
        <v>67</v>
      </c>
      <c r="AN2140" s="243"/>
      <c r="AO2140" s="244" t="s">
        <v>66</v>
      </c>
      <c r="AP2140" s="245"/>
      <c r="AQ2140" s="123"/>
      <c r="AR2140" s="242" t="s">
        <v>83</v>
      </c>
      <c r="AS2140" s="243"/>
      <c r="AT2140" s="244" t="s">
        <v>82</v>
      </c>
      <c r="AU2140" s="245"/>
      <c r="AV2140" s="127"/>
      <c r="AW2140" s="242" t="s">
        <v>71</v>
      </c>
      <c r="AX2140" s="243"/>
      <c r="AY2140" s="244" t="s">
        <v>70</v>
      </c>
      <c r="AZ2140" s="245"/>
      <c r="BA2140" s="123"/>
      <c r="BB2140" s="124" t="s">
        <v>87</v>
      </c>
      <c r="BC2140" s="125"/>
      <c r="BD2140" s="122" t="s">
        <v>86</v>
      </c>
      <c r="BE2140" s="126"/>
      <c r="BF2140" s="127"/>
      <c r="BG2140" s="242" t="s">
        <v>74</v>
      </c>
      <c r="BH2140" s="243"/>
      <c r="BI2140" s="244" t="s">
        <v>75</v>
      </c>
      <c r="BJ2140" s="245"/>
      <c r="BK2140" s="123"/>
      <c r="BL2140" s="242" t="s">
        <v>91</v>
      </c>
      <c r="BM2140" s="243"/>
      <c r="BN2140" s="244" t="s">
        <v>90</v>
      </c>
      <c r="BO2140" s="245"/>
      <c r="BP2140" s="123"/>
      <c r="BQ2140" s="35" t="s">
        <v>166</v>
      </c>
      <c r="BS2140" s="66" t="s">
        <v>121</v>
      </c>
      <c r="BT2140" s="65"/>
      <c r="BU2140" s="28"/>
      <c r="BV2140" s="28"/>
      <c r="BW2140" s="28"/>
      <c r="BX2140" s="28"/>
    </row>
    <row r="2141" spans="2:76" ht="18.649999999999999" customHeight="1" thickTop="1" thickBot="1">
      <c r="D2141" s="15">
        <v>0</v>
      </c>
      <c r="E2141" s="145">
        <f t="shared" ref="E2141" si="21473">(1/$E$8)*SIN($B2138*$F$8)</f>
        <v>0.30227098495910443</v>
      </c>
      <c r="F2141" s="15">
        <f t="shared" ref="F2141" si="21474">COS($F$8*$B2138)</f>
        <v>-0.42153323103484447</v>
      </c>
      <c r="G2141" s="37">
        <v>0</v>
      </c>
      <c r="I2141" s="21">
        <v>0</v>
      </c>
      <c r="J2141" s="24">
        <f t="shared" ref="J2141" si="21475">(TAN($K$8*$B2138))/$J$8</f>
        <v>-28.826620323829985</v>
      </c>
      <c r="K2141" s="22">
        <v>1</v>
      </c>
      <c r="L2141" s="23">
        <v>0</v>
      </c>
      <c r="N2141" s="21">
        <f t="shared" ref="N2141" si="21476">D2141*I2138+F2141*I2141-E2141*J2138-G2141*J2141</f>
        <v>0</v>
      </c>
      <c r="O2141" s="24">
        <f t="shared" ref="O2141" si="21477">(D2141*J2138+E2141*I2138+F2141*J2141+G2141*I2141)</f>
        <v>12.453649389877873</v>
      </c>
      <c r="P2141" s="22">
        <f t="shared" ref="P2141" si="21478">D2141*K2138+F2141*K2141-E2141*L2138-G2141*L2141</f>
        <v>-0.42153323103484447</v>
      </c>
      <c r="Q2141" s="23">
        <f t="shared" ref="Q2141" si="21479">(D2141*L2138+E2141*K2138+F2141*L2141+G2141*K2141)</f>
        <v>0</v>
      </c>
      <c r="S2141" s="15">
        <v>0</v>
      </c>
      <c r="T2141" s="145">
        <f t="shared" ref="T2141" si="21480">(1/$T$8)*SIN($B2138*$U$8)</f>
        <v>-0.11712783399339789</v>
      </c>
      <c r="U2141" s="15">
        <f t="shared" ref="U2141" si="21481">COS($U$8*$B2138)</f>
        <v>-0.93623161372394126</v>
      </c>
      <c r="V2141" s="37">
        <v>0</v>
      </c>
      <c r="X2141" s="21">
        <f t="shared" ref="X2141" si="21482">N2141*S2138+P2141*S2141-O2141*T2138-Q2141*T2141</f>
        <v>0</v>
      </c>
      <c r="Y2141" s="24">
        <f t="shared" ref="Y2141" si="21483">(N2141*T2138+O2141*S2138+P2141*T2141+Q2141*S2141)</f>
        <v>-11.610126990730187</v>
      </c>
      <c r="Z2141" s="22">
        <f t="shared" ref="Z2141" si="21484">N2141*U2138+P2141*U2141-O2141*V2138-Q2141*V2141</f>
        <v>13.522673542276388</v>
      </c>
      <c r="AA2141" s="23">
        <f t="shared" ref="AA2141" si="21485">(N2141*V2138+O2141*U2138+P2141*V2141+Q2141*U2141)</f>
        <v>0</v>
      </c>
      <c r="AB2141" s="8"/>
      <c r="AC2141" s="21">
        <v>0</v>
      </c>
      <c r="AD2141" s="24">
        <f t="shared" ref="AD2141" si="21486">(TAN($AE$8*$B2138))/$AD$8</f>
        <v>-3.3469383609189696</v>
      </c>
      <c r="AE2141" s="22">
        <v>1</v>
      </c>
      <c r="AF2141" s="23">
        <v>0</v>
      </c>
      <c r="AH2141" s="21">
        <f t="shared" ref="AH2141" si="21487">X2141*AC2138+Z2141*AC2141-Y2141*AD2138-AA2141*AD2141</f>
        <v>0</v>
      </c>
      <c r="AI2141" s="24">
        <f t="shared" ref="AI2141" si="21488">(X2141*AD2138+Y2141*AC2138+Z2141*AD2141+AA2141*AC2141)</f>
        <v>-56.86968181155904</v>
      </c>
      <c r="AJ2141" s="22">
        <f t="shared" ref="AJ2141" si="21489">X2141*AE2138+Z2141*AE2141-Y2141*AF2138-AA2141*AF2141</f>
        <v>13.522673542276388</v>
      </c>
      <c r="AK2141" s="23">
        <f t="shared" ref="AK2141" si="21490">(X2141*AF2138+Y2141*AE2138+Z2141*AF2141+AA2141*AE2141)</f>
        <v>0</v>
      </c>
      <c r="AL2141" s="8"/>
      <c r="AM2141" s="15">
        <v>0</v>
      </c>
      <c r="AN2141" s="85">
        <f t="shared" ref="AN2141" si="21491">(1/$AN$8)*SIN($B2138*$AO$8)</f>
        <v>-0.11712783399339789</v>
      </c>
      <c r="AO2141" s="25">
        <f t="shared" ref="AO2141" si="21492">COS($AO$8*$B2138)</f>
        <v>-0.93623161372394126</v>
      </c>
      <c r="AP2141" s="37">
        <v>0</v>
      </c>
      <c r="AR2141" s="21">
        <f t="shared" ref="AR2141" si="21493">AH2141*AM2138+AJ2141*AM2141-AI2141*AN2138-AK2141*AN2141</f>
        <v>0</v>
      </c>
      <c r="AS2141" s="24">
        <f t="shared" ref="AS2141" si="21494">(AH2141*AN2138+AI2141*AM2138+AJ2141*AN2141+AK2141*AM2141)</f>
        <v>51.65931251259633</v>
      </c>
      <c r="AT2141" s="22">
        <f t="shared" ref="AT2141" si="21495">AH2141*AO2138+AJ2141*AO2141-AI2141*AP2138-AK2141*AP2141</f>
        <v>-72.60955832668229</v>
      </c>
      <c r="AU2141" s="23">
        <f t="shared" ref="AU2141" si="21496">(AH2141*AP2138+AI2141*AO2138+AJ2141*AP2141+AK2141*AO2141)</f>
        <v>0</v>
      </c>
      <c r="AV2141" s="8"/>
      <c r="AW2141" s="21">
        <v>0</v>
      </c>
      <c r="AX2141" s="24">
        <f t="shared" ref="AX2141" si="21497">(TAN($AY$8*$B2138))/$AX$8</f>
        <v>-28.826620323829985</v>
      </c>
      <c r="AY2141" s="22">
        <v>1</v>
      </c>
      <c r="AZ2141" s="23">
        <v>0</v>
      </c>
      <c r="BB2141" s="21">
        <f t="shared" ref="BB2141" si="21498">AR2141*AW2138+AT2141*AW2141-AS2141*AX2138-AU2141*AX2141</f>
        <v>0</v>
      </c>
      <c r="BC2141" s="24">
        <f t="shared" ref="BC2141" si="21499">(AR2141*AX2138+AS2141*AW2138+AT2141*AX2141+AU2141*AW2141)</f>
        <v>2144.747482276855</v>
      </c>
      <c r="BD2141" s="22">
        <f t="shared" ref="BD2141" si="21500">AR2141*AY2138+AT2141*AY2141-AS2141*AZ2138-AU2141*AZ2141</f>
        <v>-72.60955832668229</v>
      </c>
      <c r="BE2141" s="23">
        <f t="shared" ref="BE2141" si="21501">(AR2141*AZ2138+AS2141*AY2138+AT2141*AZ2141+AU2141*AY2141)</f>
        <v>0</v>
      </c>
      <c r="BF2141" s="8"/>
      <c r="BG2141" s="15">
        <v>0</v>
      </c>
      <c r="BH2141" s="85">
        <f t="shared" ref="BH2141" si="21502">(1/$BH$8)*SIN($B2138*$BI$8)</f>
        <v>0.30226187460717535</v>
      </c>
      <c r="BI2141" s="25">
        <f t="shared" ref="BI2141" si="21503">COS($BI$8*$B2138)</f>
        <v>-0.42159202130804813</v>
      </c>
      <c r="BJ2141" s="37">
        <v>0</v>
      </c>
      <c r="BL2141" s="21">
        <f t="shared" ref="BL2141" si="21504">BB2141*BG2138+BD2141*BG2141-BC2141*BH2138-BE2141*BH2141</f>
        <v>0</v>
      </c>
      <c r="BM2141" s="24">
        <f t="shared" ref="BM2141" si="21505">(BB2141*BH2138+BC2141*BG2138+BD2141*BH2141+BE2141*BG2141)</f>
        <v>-926.15552746266837</v>
      </c>
      <c r="BN2141" s="22">
        <f t="shared" ref="BN2141" si="21506">BB2141*BI2138+BD2141*BI2141-BC2141*BJ2138-BE2141*BJ2141</f>
        <v>-5803.8669405069668</v>
      </c>
      <c r="BO2141" s="23">
        <f t="shared" ref="BO2141" si="21507">(BB2141*BJ2138+BC2141*BI2138+BD2141*BJ2141+BE2141*BI2141)</f>
        <v>0</v>
      </c>
      <c r="BQ2141" s="38">
        <f t="shared" ref="BQ2141" si="21508">(180/PI())*ATAN(-1*(($BL$8*BM2138+BO2138+$BL$8*BM2141+BO2141)/($BL$8*BL2138+BN2138+$BL$8*BL2141+BN2141)))</f>
        <v>71.868352091676059</v>
      </c>
      <c r="BS2141" s="67">
        <f t="shared" ref="BS2141" si="21509">20*LOG(((($BL$8*BL2138+BN2138-$BL$8*BL2141-BN2141)^2+($BL$8*BM2138+BO2138-$BL$8*BM2141-BO2141)^2)/(($BL$8*BL2138+BN2138+$BL$8*BL2141+BN2141)^2+($BL$8*BM2138+BO2138+$BL$8*BM2141+BO2141)^2))^0.5)</f>
        <v>-1.2484187248280452E-8</v>
      </c>
      <c r="BT2141" s="65"/>
      <c r="BU2141" s="28"/>
      <c r="BV2141" s="28"/>
      <c r="BW2141" s="28"/>
      <c r="BX2141" s="28"/>
    </row>
    <row r="2142" spans="2:76" ht="18.649999999999999" customHeight="1">
      <c r="BS2142" s="32"/>
    </row>
    <row r="2143" spans="2:76" ht="18.649999999999999" customHeight="1" thickBot="1">
      <c r="D2143" s="8"/>
      <c r="E2143" s="8" t="s">
        <v>93</v>
      </c>
      <c r="F2143" s="8"/>
      <c r="G2143" s="8"/>
      <c r="H2143" s="8"/>
      <c r="I2143" s="8"/>
      <c r="J2143" s="8" t="s">
        <v>94</v>
      </c>
      <c r="K2143" s="8"/>
      <c r="L2143" s="8"/>
      <c r="M2143" s="8"/>
      <c r="N2143" s="8"/>
      <c r="O2143" s="8" t="s">
        <v>95</v>
      </c>
      <c r="P2143" s="8"/>
      <c r="Q2143" s="8"/>
      <c r="R2143" s="8"/>
      <c r="S2143" s="8"/>
      <c r="T2143" s="8" t="s">
        <v>96</v>
      </c>
      <c r="U2143" s="8"/>
      <c r="V2143" s="8"/>
      <c r="W2143" s="8"/>
      <c r="X2143" s="8"/>
      <c r="Y2143" s="8" t="s">
        <v>97</v>
      </c>
      <c r="Z2143" s="8"/>
      <c r="AA2143" s="8"/>
      <c r="AB2143" s="8"/>
      <c r="AC2143" s="8"/>
      <c r="AD2143" s="8" t="s">
        <v>98</v>
      </c>
      <c r="AE2143" s="8"/>
      <c r="AF2143" s="8"/>
      <c r="AG2143" s="8"/>
      <c r="AH2143" s="8"/>
      <c r="AI2143" s="8" t="s">
        <v>99</v>
      </c>
      <c r="AJ2143" s="8"/>
      <c r="AK2143" s="8"/>
      <c r="AL2143" s="8"/>
      <c r="AM2143" s="8"/>
      <c r="AN2143" s="8" t="s">
        <v>96</v>
      </c>
      <c r="AO2143" s="8"/>
      <c r="AP2143" s="8"/>
      <c r="AQ2143" s="8"/>
      <c r="AR2143" s="8"/>
      <c r="AS2143" s="8" t="s">
        <v>100</v>
      </c>
      <c r="AT2143" s="8"/>
      <c r="AU2143" s="8"/>
      <c r="AV2143" s="8"/>
      <c r="AW2143" s="8"/>
      <c r="AX2143" s="8" t="s">
        <v>94</v>
      </c>
      <c r="AY2143" s="8"/>
      <c r="AZ2143" s="8"/>
      <c r="BA2143" s="8"/>
      <c r="BB2143" s="8"/>
      <c r="BC2143" s="8" t="s">
        <v>101</v>
      </c>
      <c r="BD2143" s="8"/>
      <c r="BE2143" s="8"/>
      <c r="BF2143" s="8"/>
      <c r="BG2143" s="8"/>
      <c r="BH2143" s="8" t="s">
        <v>96</v>
      </c>
      <c r="BI2143" s="8"/>
      <c r="BJ2143" s="8"/>
      <c r="BK2143" s="8"/>
      <c r="BL2143" s="8"/>
      <c r="BM2143" s="8" t="s">
        <v>102</v>
      </c>
      <c r="BN2143" s="8"/>
      <c r="BO2143" s="8"/>
      <c r="BP2143" s="8"/>
    </row>
    <row r="2144" spans="2:76" ht="18.649999999999999" customHeight="1" thickBot="1">
      <c r="B2144" s="16"/>
      <c r="D2144" s="250" t="s">
        <v>22</v>
      </c>
      <c r="E2144" s="251"/>
      <c r="F2144" s="252" t="s">
        <v>23</v>
      </c>
      <c r="G2144" s="253"/>
      <c r="H2144" s="123"/>
      <c r="I2144" s="242" t="s">
        <v>1</v>
      </c>
      <c r="J2144" s="243"/>
      <c r="K2144" s="244" t="s">
        <v>2</v>
      </c>
      <c r="L2144" s="245"/>
      <c r="M2144" s="123"/>
      <c r="N2144" s="242" t="s">
        <v>43</v>
      </c>
      <c r="O2144" s="243"/>
      <c r="P2144" s="244" t="s">
        <v>44</v>
      </c>
      <c r="Q2144" s="245"/>
      <c r="R2144" s="123"/>
      <c r="S2144" s="242" t="s">
        <v>32</v>
      </c>
      <c r="T2144" s="243"/>
      <c r="U2144" s="244" t="s">
        <v>33</v>
      </c>
      <c r="V2144" s="245"/>
      <c r="W2144" s="123"/>
      <c r="X2144" s="242" t="s">
        <v>45</v>
      </c>
      <c r="Y2144" s="243"/>
      <c r="Z2144" s="244" t="s">
        <v>46</v>
      </c>
      <c r="AA2144" s="245"/>
      <c r="AB2144" s="127"/>
      <c r="AC2144" s="242" t="s">
        <v>62</v>
      </c>
      <c r="AD2144" s="243"/>
      <c r="AE2144" s="244" t="s">
        <v>3</v>
      </c>
      <c r="AF2144" s="245"/>
      <c r="AG2144" s="123"/>
      <c r="AH2144" s="242" t="s">
        <v>76</v>
      </c>
      <c r="AI2144" s="243"/>
      <c r="AJ2144" s="244" t="s">
        <v>77</v>
      </c>
      <c r="AK2144" s="245"/>
      <c r="AL2144" s="127"/>
      <c r="AM2144" s="242" t="s">
        <v>64</v>
      </c>
      <c r="AN2144" s="243"/>
      <c r="AO2144" s="244" t="s">
        <v>65</v>
      </c>
      <c r="AP2144" s="245"/>
      <c r="AQ2144" s="123"/>
      <c r="AR2144" s="242" t="s">
        <v>80</v>
      </c>
      <c r="AS2144" s="243"/>
      <c r="AT2144" s="244" t="s">
        <v>81</v>
      </c>
      <c r="AU2144" s="245"/>
      <c r="AV2144" s="127"/>
      <c r="AW2144" s="242" t="s">
        <v>68</v>
      </c>
      <c r="AX2144" s="243"/>
      <c r="AY2144" s="244" t="s">
        <v>69</v>
      </c>
      <c r="AZ2144" s="245"/>
      <c r="BA2144" s="123"/>
      <c r="BB2144" s="246" t="s">
        <v>84</v>
      </c>
      <c r="BC2144" s="247"/>
      <c r="BD2144" s="248" t="s">
        <v>85</v>
      </c>
      <c r="BE2144" s="249"/>
      <c r="BF2144" s="127"/>
      <c r="BG2144" s="242" t="s">
        <v>72</v>
      </c>
      <c r="BH2144" s="243"/>
      <c r="BI2144" s="244" t="s">
        <v>73</v>
      </c>
      <c r="BJ2144" s="245"/>
      <c r="BK2144" s="123"/>
      <c r="BL2144" s="242" t="s">
        <v>88</v>
      </c>
      <c r="BM2144" s="243"/>
      <c r="BN2144" s="244" t="s">
        <v>89</v>
      </c>
      <c r="BO2144" s="245"/>
      <c r="BP2144" s="123"/>
      <c r="BQ2144" s="19" t="s">
        <v>165</v>
      </c>
      <c r="BS2144" s="63" t="s">
        <v>120</v>
      </c>
      <c r="BT2144" s="4"/>
      <c r="BU2144" s="28"/>
      <c r="BV2144" s="28"/>
      <c r="BW2144" s="28"/>
      <c r="BX2144" s="28"/>
    </row>
    <row r="2145" spans="2:76" ht="18.649999999999999" customHeight="1" thickTop="1" thickBot="1">
      <c r="B2145" s="39">
        <v>6.06</v>
      </c>
      <c r="D2145" s="25">
        <f t="shared" ref="D2145" si="21510">COS($F$8*$B2145)</f>
        <v>-0.42754708322143742</v>
      </c>
      <c r="E2145" s="26">
        <v>0</v>
      </c>
      <c r="F2145" s="10">
        <v>0</v>
      </c>
      <c r="G2145" s="85">
        <f t="shared" ref="G2145" si="21511">$E$8*SIN($B2145*$F$8)</f>
        <v>2.7119792448799407</v>
      </c>
      <c r="I2145" s="21">
        <v>1</v>
      </c>
      <c r="J2145" s="24">
        <v>0</v>
      </c>
      <c r="K2145" s="22">
        <v>0</v>
      </c>
      <c r="L2145" s="23">
        <v>0</v>
      </c>
      <c r="N2145" s="21">
        <f t="shared" ref="N2145" si="21512">D2145*I2145+F2145*I2148-E2145*J2145-G2145*J2148</f>
        <v>58.832079085662855</v>
      </c>
      <c r="O2145" s="24">
        <f t="shared" ref="O2145" si="21513">(D2145*J2145+E2145*I2145+F2145*J2148+G2145*I2148)</f>
        <v>0</v>
      </c>
      <c r="P2145" s="22">
        <f t="shared" ref="P2145" si="21514">D2145*K2145+F2145*K2148-E2145*L2145-G2145*L2148</f>
        <v>0</v>
      </c>
      <c r="Q2145" s="23">
        <f t="shared" ref="Q2145" si="21515">(D2145*L2145+E2145*K2145+F2145*L2148+G2145*K2148)</f>
        <v>2.7119792448799407</v>
      </c>
      <c r="S2145" s="25">
        <f t="shared" ref="S2145" si="21516">COS($U$8*$B2145)</f>
        <v>-0.93209573669689649</v>
      </c>
      <c r="T2145" s="26">
        <v>0</v>
      </c>
      <c r="U2145" s="10">
        <v>0</v>
      </c>
      <c r="V2145" s="85">
        <f t="shared" ref="V2145" si="21517">$T$8*SIN($B2145*$U$8)</f>
        <v>-1.086636019411849</v>
      </c>
      <c r="X2145" s="21">
        <f t="shared" ref="X2145" si="21518">N2145*S2145+P2145*S2148-O2145*T2145-Q2145*T2148</f>
        <v>-54.509692948829453</v>
      </c>
      <c r="Y2145" s="24">
        <f t="shared" ref="Y2145" si="21519">(N2145*T2145+O2145*S2145+P2145*T2148+Q2145*S2148)</f>
        <v>0</v>
      </c>
      <c r="Z2145" s="22">
        <f t="shared" ref="Z2145" si="21520">N2145*U2145+P2145*U2148-O2145*V2145-Q2145*V2148</f>
        <v>0</v>
      </c>
      <c r="AA2145" s="23">
        <f t="shared" ref="AA2145" si="21521">(N2145*V2145+O2145*U2145+P2145*V2148+Q2145*U2148)</f>
        <v>-66.456880523530842</v>
      </c>
      <c r="AB2145" s="8"/>
      <c r="AC2145" s="21">
        <v>1</v>
      </c>
      <c r="AD2145" s="24">
        <v>0</v>
      </c>
      <c r="AE2145" s="22">
        <v>0</v>
      </c>
      <c r="AF2145" s="23">
        <v>0</v>
      </c>
      <c r="AH2145" s="21">
        <f t="shared" ref="AH2145" si="21522">X2145*AC2145+Z2145*AC2148-Y2145*AD2145-AA2145*AD2148</f>
        <v>-266.89841750160997</v>
      </c>
      <c r="AI2145" s="24">
        <f t="shared" ref="AI2145" si="21523">(X2145*AD2145+Y2145*AC2145+Z2145*AD2148+AA2145*AC2148)</f>
        <v>0</v>
      </c>
      <c r="AJ2145" s="22">
        <f t="shared" ref="AJ2145" si="21524">X2145*AE2145+Z2145*AE2148-Y2145*AF2145-AA2145*AF2148</f>
        <v>0</v>
      </c>
      <c r="AK2145" s="23">
        <f t="shared" ref="AK2145" si="21525">(X2145*AF2145+Y2145*AE2145+Z2145*AF2148+AA2145*AE2148)</f>
        <v>-66.456880523530842</v>
      </c>
      <c r="AL2145" s="8"/>
      <c r="AM2145" s="25">
        <f t="shared" ref="AM2145" si="21526">COS($AO$8*$B2145)</f>
        <v>-0.93209573669689649</v>
      </c>
      <c r="AN2145" s="26">
        <v>0</v>
      </c>
      <c r="AO2145" s="10">
        <v>0</v>
      </c>
      <c r="AP2145" s="85">
        <f t="shared" ref="AP2145" si="21527">$AN$8*SIN($B2145*$AO$8)</f>
        <v>-1.086636019411849</v>
      </c>
      <c r="AR2145" s="21">
        <f t="shared" ref="AR2145" si="21528">AH2145*AM2145+AJ2145*AM2148-AI2145*AN2145-AK2145*AN2148</f>
        <v>240.75105040499696</v>
      </c>
      <c r="AS2145" s="24">
        <f t="shared" ref="AS2145" si="21529">(AH2145*AN2145+AI2145*AM2145+AJ2145*AN2148+AK2145*AM2148)</f>
        <v>0</v>
      </c>
      <c r="AT2145" s="22">
        <f t="shared" ref="AT2145" si="21530">AH2145*AO2145+AJ2145*AO2148-AI2145*AP2145-AK2145*AP2148</f>
        <v>0</v>
      </c>
      <c r="AU2145" s="23">
        <f t="shared" ref="AU2145" si="21531">(AH2145*AP2145+AI2145*AO2145+AJ2145*AP2148+AK2145*AO2148)</f>
        <v>351.96560899142935</v>
      </c>
      <c r="AV2145" s="8"/>
      <c r="AW2145" s="21">
        <v>1</v>
      </c>
      <c r="AX2145" s="24">
        <v>0</v>
      </c>
      <c r="AY2145" s="22">
        <v>0</v>
      </c>
      <c r="AZ2145" s="23">
        <v>0</v>
      </c>
      <c r="BB2145" s="21">
        <f t="shared" ref="BB2145" si="21532">AR2145*AW2145+AT2145*AW2148-AS2145*AX2145-AU2145*AX2148</f>
        <v>7931.5733354624026</v>
      </c>
      <c r="BC2145" s="24">
        <f t="shared" ref="BC2145" si="21533">(AR2145*AX2145+AS2145*AW2145+AT2145*AX2148+AU2145*AW2148)</f>
        <v>0</v>
      </c>
      <c r="BD2145" s="22">
        <f t="shared" ref="BD2145" si="21534">AR2145*AY2145+AT2145*AY2148-AS2145*AZ2145-AU2145*AZ2148</f>
        <v>0</v>
      </c>
      <c r="BE2145" s="23">
        <f t="shared" ref="BE2145" si="21535">(AR2145*AZ2145+AS2145*AY2145+AT2145*AZ2148+AU2145*AY2148)</f>
        <v>351.96560899142935</v>
      </c>
      <c r="BF2145" s="8"/>
      <c r="BG2145" s="25">
        <f t="shared" ref="BG2145" si="21536">COS($BI$8*$B2145)</f>
        <v>-0.42760588472330907</v>
      </c>
      <c r="BH2145" s="26">
        <v>0</v>
      </c>
      <c r="BI2145" s="10">
        <v>0</v>
      </c>
      <c r="BJ2145" s="85">
        <f t="shared" ref="BJ2145" si="21537">$BH$8*SIN($B2145*$BI$8)</f>
        <v>2.7118958066544452</v>
      </c>
      <c r="BL2145" s="21">
        <f t="shared" ref="BL2145" si="21538">BB2145*BG2145+BD2145*BG2148-BC2145*BH2145-BE2145*BH2148</f>
        <v>-3497.6423288149235</v>
      </c>
      <c r="BM2145" s="24">
        <f t="shared" ref="BM2145" si="21539">(BB2145*BH2145+BC2145*BG2145+BD2145*BH2148+BE2145*BG2148)</f>
        <v>0</v>
      </c>
      <c r="BN2145" s="22">
        <f t="shared" ref="BN2145" si="21540">BB2145*BI2145+BD2145*BI2148-BC2145*BJ2145-BE2145*BJ2148</f>
        <v>0</v>
      </c>
      <c r="BO2145" s="23">
        <f t="shared" ref="BO2145" si="21541">(BB2145*BJ2145+BC2145*BI2145+BD2145*BJ2148+BE2145*BI2148)</f>
        <v>21359.097902987742</v>
      </c>
      <c r="BQ2145" s="27">
        <f t="shared" ref="BQ2145" si="21542">20*LOG((2*$BL$8)/(($BL$8*BL2145+BN2145+$BL$8*BL2148+BN2148)^2+($BL$8*BM2145+BO2145+$BL$8*BM2148+BO2148)^2)^0.5)</f>
        <v>-80.800868789312062</v>
      </c>
      <c r="BS2145" s="64">
        <f t="shared" ref="BS2145" si="21543">((BL2145^2+BM2145^2)/(BL2148^2+BM2148^2))^0.5</f>
        <v>6.1077173628295709</v>
      </c>
      <c r="BT2145" s="4"/>
      <c r="BU2145" s="28"/>
      <c r="BV2145" s="28"/>
      <c r="BW2145" s="28"/>
      <c r="BX2145" s="28"/>
    </row>
    <row r="2146" spans="2:76" ht="18.649999999999999" customHeight="1" thickBot="1">
      <c r="D2146" s="25"/>
      <c r="E2146" s="10"/>
      <c r="F2146" s="10"/>
      <c r="G2146" s="31"/>
      <c r="I2146" s="29"/>
      <c r="L2146" s="30"/>
      <c r="N2146" s="29"/>
      <c r="Q2146" s="30"/>
      <c r="S2146" s="29"/>
      <c r="V2146" s="30"/>
      <c r="X2146" s="29"/>
      <c r="AA2146" s="30"/>
      <c r="AC2146" s="29"/>
      <c r="AF2146" s="30"/>
      <c r="AH2146" s="29"/>
      <c r="AK2146" s="30"/>
      <c r="AM2146" s="29"/>
      <c r="AP2146" s="30"/>
      <c r="AR2146" s="29"/>
      <c r="AU2146" s="30"/>
      <c r="AW2146" s="29"/>
      <c r="AZ2146" s="30"/>
      <c r="BB2146" s="29"/>
      <c r="BE2146" s="30"/>
      <c r="BG2146" s="29"/>
      <c r="BJ2146" s="30"/>
      <c r="BL2146" s="29"/>
      <c r="BO2146" s="30"/>
      <c r="BS2146" s="65"/>
      <c r="BT2146" s="65"/>
      <c r="BU2146" s="28"/>
      <c r="BV2146" s="28"/>
      <c r="BW2146" s="28"/>
      <c r="BX2146" s="28"/>
    </row>
    <row r="2147" spans="2:76" ht="18.649999999999999" customHeight="1" thickBot="1">
      <c r="D2147" s="254" t="s">
        <v>24</v>
      </c>
      <c r="E2147" s="255"/>
      <c r="F2147" s="256" t="s">
        <v>25</v>
      </c>
      <c r="G2147" s="257"/>
      <c r="H2147" s="123"/>
      <c r="I2147" s="242" t="s">
        <v>4</v>
      </c>
      <c r="J2147" s="243"/>
      <c r="K2147" s="244" t="s">
        <v>5</v>
      </c>
      <c r="L2147" s="245"/>
      <c r="M2147" s="123"/>
      <c r="N2147" s="242" t="s">
        <v>6</v>
      </c>
      <c r="O2147" s="243"/>
      <c r="P2147" s="244" t="s">
        <v>7</v>
      </c>
      <c r="Q2147" s="245"/>
      <c r="R2147" s="123"/>
      <c r="S2147" s="242" t="s">
        <v>34</v>
      </c>
      <c r="T2147" s="243"/>
      <c r="U2147" s="244" t="s">
        <v>35</v>
      </c>
      <c r="V2147" s="245"/>
      <c r="W2147" s="123"/>
      <c r="X2147" s="242" t="s">
        <v>47</v>
      </c>
      <c r="Y2147" s="243"/>
      <c r="Z2147" s="244" t="s">
        <v>48</v>
      </c>
      <c r="AA2147" s="245"/>
      <c r="AB2147" s="127"/>
      <c r="AC2147" s="242" t="s">
        <v>63</v>
      </c>
      <c r="AD2147" s="243"/>
      <c r="AE2147" s="244" t="s">
        <v>8</v>
      </c>
      <c r="AF2147" s="245"/>
      <c r="AG2147" s="123"/>
      <c r="AH2147" s="242" t="s">
        <v>78</v>
      </c>
      <c r="AI2147" s="243"/>
      <c r="AJ2147" s="244" t="s">
        <v>79</v>
      </c>
      <c r="AK2147" s="245"/>
      <c r="AL2147" s="127"/>
      <c r="AM2147" s="242" t="s">
        <v>67</v>
      </c>
      <c r="AN2147" s="243"/>
      <c r="AO2147" s="244" t="s">
        <v>66</v>
      </c>
      <c r="AP2147" s="245"/>
      <c r="AQ2147" s="123"/>
      <c r="AR2147" s="242" t="s">
        <v>83</v>
      </c>
      <c r="AS2147" s="243"/>
      <c r="AT2147" s="244" t="s">
        <v>82</v>
      </c>
      <c r="AU2147" s="245"/>
      <c r="AV2147" s="127"/>
      <c r="AW2147" s="242" t="s">
        <v>71</v>
      </c>
      <c r="AX2147" s="243"/>
      <c r="AY2147" s="244" t="s">
        <v>70</v>
      </c>
      <c r="AZ2147" s="245"/>
      <c r="BA2147" s="123"/>
      <c r="BB2147" s="124" t="s">
        <v>87</v>
      </c>
      <c r="BC2147" s="125"/>
      <c r="BD2147" s="122" t="s">
        <v>86</v>
      </c>
      <c r="BE2147" s="126"/>
      <c r="BF2147" s="127"/>
      <c r="BG2147" s="242" t="s">
        <v>74</v>
      </c>
      <c r="BH2147" s="243"/>
      <c r="BI2147" s="244" t="s">
        <v>75</v>
      </c>
      <c r="BJ2147" s="245"/>
      <c r="BK2147" s="123"/>
      <c r="BL2147" s="242" t="s">
        <v>91</v>
      </c>
      <c r="BM2147" s="243"/>
      <c r="BN2147" s="244" t="s">
        <v>90</v>
      </c>
      <c r="BO2147" s="245"/>
      <c r="BP2147" s="123"/>
      <c r="BQ2147" s="35" t="s">
        <v>166</v>
      </c>
      <c r="BS2147" s="66" t="s">
        <v>121</v>
      </c>
      <c r="BT2147" s="65"/>
      <c r="BU2147" s="28"/>
      <c r="BV2147" s="28"/>
      <c r="BW2147" s="28"/>
      <c r="BX2147" s="28"/>
    </row>
    <row r="2148" spans="2:76" ht="18.649999999999999" customHeight="1" thickTop="1" thickBot="1">
      <c r="D2148" s="15">
        <v>0</v>
      </c>
      <c r="E2148" s="145">
        <f t="shared" ref="E2148" si="21544">(1/$E$8)*SIN($B2145*$F$8)</f>
        <v>0.30133102720888227</v>
      </c>
      <c r="F2148" s="15">
        <f t="shared" ref="F2148" si="21545">COS($F$8*$B2145)</f>
        <v>-0.42754708322143742</v>
      </c>
      <c r="G2148" s="37">
        <v>0</v>
      </c>
      <c r="I2148" s="21">
        <v>0</v>
      </c>
      <c r="J2148" s="24">
        <f t="shared" ref="J2148" si="21546">(TAN($K$8*$B2145))/$J$8</f>
        <v>-21.851061832705035</v>
      </c>
      <c r="K2148" s="22">
        <v>1</v>
      </c>
      <c r="L2148" s="23">
        <v>0</v>
      </c>
      <c r="N2148" s="21">
        <f t="shared" ref="N2148" si="21547">D2148*I2145+F2148*I2148-E2148*J2145-G2148*J2148</f>
        <v>0</v>
      </c>
      <c r="O2148" s="24">
        <f t="shared" ref="O2148" si="21548">(D2148*J2145+E2148*I2145+F2148*J2148+G2148*I2148)</f>
        <v>9.6436887790731962</v>
      </c>
      <c r="P2148" s="22">
        <f t="shared" ref="P2148" si="21549">D2148*K2145+F2148*K2148-E2148*L2145-G2148*L2148</f>
        <v>-0.42754708322143742</v>
      </c>
      <c r="Q2148" s="23">
        <f t="shared" ref="Q2148" si="21550">(D2148*L2145+E2148*K2145+F2148*L2148+G2148*K2148)</f>
        <v>0</v>
      </c>
      <c r="S2148" s="15">
        <v>0</v>
      </c>
      <c r="T2148" s="145">
        <f t="shared" ref="T2148" si="21551">(1/$T$8)*SIN($B2145*$U$8)</f>
        <v>-0.12073733549020543</v>
      </c>
      <c r="U2148" s="15">
        <f t="shared" ref="U2148" si="21552">COS($U$8*$B2145)</f>
        <v>-0.93209573669689649</v>
      </c>
      <c r="V2148" s="37">
        <v>0</v>
      </c>
      <c r="X2148" s="21">
        <f t="shared" ref="X2148" si="21553">N2148*S2145+P2148*S2148-O2148*T2145-Q2148*T2148</f>
        <v>0</v>
      </c>
      <c r="Y2148" s="24">
        <f t="shared" ref="Y2148" si="21554">(N2148*T2145+O2148*S2145+P2148*T2148+Q2148*S2148)</f>
        <v>-8.9372203013810605</v>
      </c>
      <c r="Z2148" s="22">
        <f t="shared" ref="Z2148" si="21555">N2148*U2145+P2148*U2148-O2148*V2145-Q2148*V2148</f>
        <v>10.877694400846705</v>
      </c>
      <c r="AA2148" s="23">
        <f t="shared" ref="AA2148" si="21556">(N2148*V2145+O2148*U2145+P2148*V2148+Q2148*U2148)</f>
        <v>0</v>
      </c>
      <c r="AB2148" s="8"/>
      <c r="AC2148" s="21">
        <v>0</v>
      </c>
      <c r="AD2148" s="24">
        <f t="shared" ref="AD2148" si="21557">(TAN($AE$8*$B2145))/$AD$8</f>
        <v>-3.1958876624908474</v>
      </c>
      <c r="AE2148" s="22">
        <v>1</v>
      </c>
      <c r="AF2148" s="23">
        <v>0</v>
      </c>
      <c r="AH2148" s="21">
        <f t="shared" ref="AH2148" si="21558">X2148*AC2145+Z2148*AC2148-Y2148*AD2145-AA2148*AD2148</f>
        <v>0</v>
      </c>
      <c r="AI2148" s="24">
        <f t="shared" ref="AI2148" si="21559">(X2148*AD2145+Y2148*AC2145+Z2148*AD2148+AA2148*AC2148)</f>
        <v>-43.701109633392818</v>
      </c>
      <c r="AJ2148" s="22">
        <f t="shared" ref="AJ2148" si="21560">X2148*AE2145+Z2148*AE2148-Y2148*AF2145-AA2148*AF2148</f>
        <v>10.877694400846705</v>
      </c>
      <c r="AK2148" s="23">
        <f t="shared" ref="AK2148" si="21561">(X2148*AF2145+Y2148*AE2145+Z2148*AF2148+AA2148*AE2148)</f>
        <v>0</v>
      </c>
      <c r="AL2148" s="8"/>
      <c r="AM2148" s="15">
        <v>0</v>
      </c>
      <c r="AN2148" s="85">
        <f t="shared" ref="AN2148" si="21562">(1/$AN$8)*SIN($B2145*$AO$8)</f>
        <v>-0.12073733549020543</v>
      </c>
      <c r="AO2148" s="25">
        <f t="shared" ref="AO2148" si="21563">COS($AO$8*$B2145)</f>
        <v>-0.93209573669689649</v>
      </c>
      <c r="AP2148" s="37">
        <v>0</v>
      </c>
      <c r="AR2148" s="21">
        <f t="shared" ref="AR2148" si="21564">AH2148*AM2145+AJ2148*AM2148-AI2148*AN2145-AK2148*AN2148</f>
        <v>0</v>
      </c>
      <c r="AS2148" s="24">
        <f t="shared" ref="AS2148" si="21565">(AH2148*AN2145+AI2148*AM2145+AJ2148*AN2148+AK2148*AM2148)</f>
        <v>39.420274139974161</v>
      </c>
      <c r="AT2148" s="22">
        <f t="shared" ref="AT2148" si="21566">AH2148*AO2145+AJ2148*AO2148-AI2148*AP2145-AK2148*AP2148</f>
        <v>-57.626252392031695</v>
      </c>
      <c r="AU2148" s="23">
        <f t="shared" ref="AU2148" si="21567">(AH2148*AP2145+AI2148*AO2145+AJ2148*AP2148+AK2148*AO2148)</f>
        <v>0</v>
      </c>
      <c r="AV2148" s="8"/>
      <c r="AW2148" s="21">
        <v>0</v>
      </c>
      <c r="AX2148" s="24">
        <f t="shared" ref="AX2148" si="21568">(TAN($AY$8*$B2145))/$AX$8</f>
        <v>-21.851061832705035</v>
      </c>
      <c r="AY2148" s="22">
        <v>1</v>
      </c>
      <c r="AZ2148" s="23">
        <v>0</v>
      </c>
      <c r="BB2148" s="21">
        <f t="shared" ref="BB2148" si="21569">AR2148*AW2145+AT2148*AW2148-AS2148*AX2145-AU2148*AX2148</f>
        <v>0</v>
      </c>
      <c r="BC2148" s="24">
        <f t="shared" ref="BC2148" si="21570">(AR2148*AX2145+AS2148*AW2145+AT2148*AX2148+AU2148*AW2148)</f>
        <v>1298.6150783453252</v>
      </c>
      <c r="BD2148" s="22">
        <f t="shared" ref="BD2148" si="21571">AR2148*AY2145+AT2148*AY2148-AS2148*AZ2145-AU2148*AZ2148</f>
        <v>-57.626252392031695</v>
      </c>
      <c r="BE2148" s="23">
        <f t="shared" ref="BE2148" si="21572">(AR2148*AZ2145+AS2148*AY2145+AT2148*AZ2148+AU2148*AY2148)</f>
        <v>0</v>
      </c>
      <c r="BF2148" s="8"/>
      <c r="BG2148" s="15">
        <v>0</v>
      </c>
      <c r="BH2148" s="85">
        <f t="shared" ref="BH2148" si="21573">(1/$BH$8)*SIN($B2145*$BI$8)</f>
        <v>0.30132175629493835</v>
      </c>
      <c r="BI2148" s="25">
        <f t="shared" ref="BI2148" si="21574">COS($BI$8*$B2145)</f>
        <v>-0.42760588472330907</v>
      </c>
      <c r="BJ2148" s="37">
        <v>0</v>
      </c>
      <c r="BL2148" s="21">
        <f t="shared" ref="BL2148" si="21575">BB2148*BG2145+BD2148*BG2148-BC2148*BH2145-BE2148*BH2148</f>
        <v>0</v>
      </c>
      <c r="BM2148" s="24">
        <f t="shared" ref="BM2148" si="21576">(BB2148*BH2145+BC2148*BG2145+BD2148*BH2148+BE2148*BG2148)</f>
        <v>-572.65949307034452</v>
      </c>
      <c r="BN2148" s="22">
        <f t="shared" ref="BN2148" si="21577">BB2148*BI2145+BD2148*BI2148-BC2148*BJ2145-BE2148*BJ2148</f>
        <v>-3497.0674607855376</v>
      </c>
      <c r="BO2148" s="23">
        <f t="shared" ref="BO2148" si="21578">(BB2148*BJ2145+BC2148*BI2145+BD2148*BJ2148+BE2148*BI2148)</f>
        <v>0</v>
      </c>
      <c r="BQ2148" s="38">
        <f t="shared" ref="BQ2148" si="21579">(180/PI())*ATAN(-1*(($BL$8*BM2145+BO2145+$BL$8*BM2148+BO2148)/($BL$8*BL2145+BN2145+$BL$8*BL2148+BN2148)))</f>
        <v>71.401732221739181</v>
      </c>
      <c r="BS2148" s="67">
        <f t="shared" ref="BS2148" si="21580">20*LOG(((($BL$8*BL2145+BN2145-$BL$8*BL2148-BN2148)^2+($BL$8*BM2145+BO2145-$BL$8*BM2148-BO2148)^2)/(($BL$8*BL2145+BN2145+$BL$8*BL2148+BN2148)^2+($BL$8*BM2145+BO2145+$BL$8*BM2148+BO2148)^2))^0.5)</f>
        <v>-3.6115817809166818E-8</v>
      </c>
      <c r="BT2148" s="65"/>
      <c r="BU2148" s="28"/>
      <c r="BV2148" s="28"/>
      <c r="BW2148" s="28"/>
      <c r="BX2148" s="28"/>
    </row>
    <row r="2149" spans="2:76" ht="18.649999999999999" customHeight="1">
      <c r="BS2149" s="32"/>
    </row>
    <row r="2150" spans="2:76" ht="18.649999999999999" customHeight="1" thickBot="1">
      <c r="D2150" s="8"/>
      <c r="E2150" s="8" t="s">
        <v>93</v>
      </c>
      <c r="F2150" s="8"/>
      <c r="G2150" s="8"/>
      <c r="H2150" s="8"/>
      <c r="I2150" s="8"/>
      <c r="J2150" s="8" t="s">
        <v>94</v>
      </c>
      <c r="K2150" s="8"/>
      <c r="L2150" s="8"/>
      <c r="M2150" s="8"/>
      <c r="N2150" s="8"/>
      <c r="O2150" s="8" t="s">
        <v>95</v>
      </c>
      <c r="P2150" s="8"/>
      <c r="Q2150" s="8"/>
      <c r="R2150" s="8"/>
      <c r="S2150" s="8"/>
      <c r="T2150" s="8" t="s">
        <v>96</v>
      </c>
      <c r="U2150" s="8"/>
      <c r="V2150" s="8"/>
      <c r="W2150" s="8"/>
      <c r="X2150" s="8"/>
      <c r="Y2150" s="8" t="s">
        <v>97</v>
      </c>
      <c r="Z2150" s="8"/>
      <c r="AA2150" s="8"/>
      <c r="AB2150" s="8"/>
      <c r="AC2150" s="8"/>
      <c r="AD2150" s="8" t="s">
        <v>98</v>
      </c>
      <c r="AE2150" s="8"/>
      <c r="AF2150" s="8"/>
      <c r="AG2150" s="8"/>
      <c r="AH2150" s="8"/>
      <c r="AI2150" s="8" t="s">
        <v>99</v>
      </c>
      <c r="AJ2150" s="8"/>
      <c r="AK2150" s="8"/>
      <c r="AL2150" s="8"/>
      <c r="AM2150" s="8"/>
      <c r="AN2150" s="8" t="s">
        <v>96</v>
      </c>
      <c r="AO2150" s="8"/>
      <c r="AP2150" s="8"/>
      <c r="AQ2150" s="8"/>
      <c r="AR2150" s="8"/>
      <c r="AS2150" s="8" t="s">
        <v>100</v>
      </c>
      <c r="AT2150" s="8"/>
      <c r="AU2150" s="8"/>
      <c r="AV2150" s="8"/>
      <c r="AW2150" s="8"/>
      <c r="AX2150" s="8" t="s">
        <v>94</v>
      </c>
      <c r="AY2150" s="8"/>
      <c r="AZ2150" s="8"/>
      <c r="BA2150" s="8"/>
      <c r="BB2150" s="8"/>
      <c r="BC2150" s="8" t="s">
        <v>101</v>
      </c>
      <c r="BD2150" s="8"/>
      <c r="BE2150" s="8"/>
      <c r="BF2150" s="8"/>
      <c r="BG2150" s="8"/>
      <c r="BH2150" s="8" t="s">
        <v>96</v>
      </c>
      <c r="BI2150" s="8"/>
      <c r="BJ2150" s="8"/>
      <c r="BK2150" s="8"/>
      <c r="BL2150" s="8"/>
      <c r="BM2150" s="8" t="s">
        <v>102</v>
      </c>
      <c r="BN2150" s="8"/>
      <c r="BO2150" s="8"/>
      <c r="BP2150" s="8"/>
    </row>
    <row r="2151" spans="2:76" ht="18.649999999999999" customHeight="1" thickBot="1">
      <c r="B2151" s="16"/>
      <c r="D2151" s="250" t="s">
        <v>22</v>
      </c>
      <c r="E2151" s="251"/>
      <c r="F2151" s="252" t="s">
        <v>23</v>
      </c>
      <c r="G2151" s="253"/>
      <c r="H2151" s="123"/>
      <c r="I2151" s="242" t="s">
        <v>1</v>
      </c>
      <c r="J2151" s="243"/>
      <c r="K2151" s="244" t="s">
        <v>2</v>
      </c>
      <c r="L2151" s="245"/>
      <c r="M2151" s="123"/>
      <c r="N2151" s="242" t="s">
        <v>43</v>
      </c>
      <c r="O2151" s="243"/>
      <c r="P2151" s="244" t="s">
        <v>44</v>
      </c>
      <c r="Q2151" s="245"/>
      <c r="R2151" s="123"/>
      <c r="S2151" s="242" t="s">
        <v>32</v>
      </c>
      <c r="T2151" s="243"/>
      <c r="U2151" s="244" t="s">
        <v>33</v>
      </c>
      <c r="V2151" s="245"/>
      <c r="W2151" s="123"/>
      <c r="X2151" s="242" t="s">
        <v>45</v>
      </c>
      <c r="Y2151" s="243"/>
      <c r="Z2151" s="244" t="s">
        <v>46</v>
      </c>
      <c r="AA2151" s="245"/>
      <c r="AB2151" s="127"/>
      <c r="AC2151" s="242" t="s">
        <v>62</v>
      </c>
      <c r="AD2151" s="243"/>
      <c r="AE2151" s="244" t="s">
        <v>3</v>
      </c>
      <c r="AF2151" s="245"/>
      <c r="AG2151" s="123"/>
      <c r="AH2151" s="242" t="s">
        <v>76</v>
      </c>
      <c r="AI2151" s="243"/>
      <c r="AJ2151" s="244" t="s">
        <v>77</v>
      </c>
      <c r="AK2151" s="245"/>
      <c r="AL2151" s="127"/>
      <c r="AM2151" s="242" t="s">
        <v>64</v>
      </c>
      <c r="AN2151" s="243"/>
      <c r="AO2151" s="244" t="s">
        <v>65</v>
      </c>
      <c r="AP2151" s="245"/>
      <c r="AQ2151" s="123"/>
      <c r="AR2151" s="242" t="s">
        <v>80</v>
      </c>
      <c r="AS2151" s="243"/>
      <c r="AT2151" s="244" t="s">
        <v>81</v>
      </c>
      <c r="AU2151" s="245"/>
      <c r="AV2151" s="127"/>
      <c r="AW2151" s="242" t="s">
        <v>68</v>
      </c>
      <c r="AX2151" s="243"/>
      <c r="AY2151" s="244" t="s">
        <v>69</v>
      </c>
      <c r="AZ2151" s="245"/>
      <c r="BA2151" s="123"/>
      <c r="BB2151" s="246" t="s">
        <v>84</v>
      </c>
      <c r="BC2151" s="247"/>
      <c r="BD2151" s="248" t="s">
        <v>85</v>
      </c>
      <c r="BE2151" s="249"/>
      <c r="BF2151" s="127"/>
      <c r="BG2151" s="242" t="s">
        <v>72</v>
      </c>
      <c r="BH2151" s="243"/>
      <c r="BI2151" s="244" t="s">
        <v>73</v>
      </c>
      <c r="BJ2151" s="245"/>
      <c r="BK2151" s="123"/>
      <c r="BL2151" s="242" t="s">
        <v>88</v>
      </c>
      <c r="BM2151" s="243"/>
      <c r="BN2151" s="244" t="s">
        <v>89</v>
      </c>
      <c r="BO2151" s="245"/>
      <c r="BP2151" s="123"/>
      <c r="BQ2151" s="19" t="s">
        <v>165</v>
      </c>
      <c r="BS2151" s="63" t="s">
        <v>120</v>
      </c>
      <c r="BT2151" s="4"/>
      <c r="BU2151" s="28"/>
      <c r="BV2151" s="28"/>
      <c r="BW2151" s="28"/>
      <c r="BX2151" s="28"/>
    </row>
    <row r="2152" spans="2:76" ht="18.649999999999999" customHeight="1" thickTop="1" thickBot="1">
      <c r="B2152" s="39">
        <v>6.08</v>
      </c>
      <c r="D2152" s="25">
        <f t="shared" ref="D2152" si="21581">COS($F$8*$B2152)</f>
        <v>-0.43354207284165952</v>
      </c>
      <c r="E2152" s="26">
        <v>0</v>
      </c>
      <c r="F2152" s="10">
        <v>0</v>
      </c>
      <c r="G2152" s="85">
        <f t="shared" ref="G2152" si="21582">$E$8*SIN($B2152*$F$8)</f>
        <v>2.7033999777475426</v>
      </c>
      <c r="I2152" s="21">
        <v>1</v>
      </c>
      <c r="J2152" s="24">
        <v>0</v>
      </c>
      <c r="K2152" s="22">
        <v>0</v>
      </c>
      <c r="L2152" s="23">
        <v>0</v>
      </c>
      <c r="N2152" s="21">
        <f t="shared" ref="N2152" si="21583">D2152*I2152+F2152*I2155-E2152*J2152-G2152*J2155</f>
        <v>47.110106453110134</v>
      </c>
      <c r="O2152" s="24">
        <f t="shared" ref="O2152" si="21584">(D2152*J2152+E2152*I2152+F2152*J2155+G2152*I2155)</f>
        <v>0</v>
      </c>
      <c r="P2152" s="22">
        <f t="shared" ref="P2152" si="21585">D2152*K2152+F2152*K2155-E2152*L2152-G2152*L2155</f>
        <v>0</v>
      </c>
      <c r="Q2152" s="23">
        <f t="shared" ref="Q2152" si="21586">(D2152*L2152+E2152*K2152+F2152*L2155+G2152*K2155)</f>
        <v>2.7033999777475426</v>
      </c>
      <c r="S2152" s="25">
        <f t="shared" ref="S2152" si="21587">COS($U$8*$B2152)</f>
        <v>-0.9278346214333999</v>
      </c>
      <c r="T2152" s="26">
        <v>0</v>
      </c>
      <c r="U2152" s="10">
        <v>0</v>
      </c>
      <c r="V2152" s="85">
        <f t="shared" ref="V2152" si="21588">$T$8*SIN($B2152*$U$8)</f>
        <v>-1.118975530307011</v>
      </c>
      <c r="X2152" s="21">
        <f t="shared" ref="X2152" si="21589">N2152*S2152+P2152*S2155-O2152*T2152-Q2152*T2155</f>
        <v>-43.374272406193946</v>
      </c>
      <c r="Y2152" s="24">
        <f t="shared" ref="Y2152" si="21590">(N2152*T2152+O2152*S2152+P2152*T2155+Q2152*S2155)</f>
        <v>0</v>
      </c>
      <c r="Z2152" s="22">
        <f t="shared" ref="Z2152" si="21591">N2152*U2152+P2152*U2155-O2152*V2152-Q2152*V2155</f>
        <v>0</v>
      </c>
      <c r="AA2152" s="23">
        <f t="shared" ref="AA2152" si="21592">(N2152*V2152+O2152*U2152+P2152*V2155+Q2152*U2155)</f>
        <v>-55.22336444612511</v>
      </c>
      <c r="AB2152" s="8"/>
      <c r="AC2152" s="21">
        <v>1</v>
      </c>
      <c r="AD2152" s="24">
        <v>0</v>
      </c>
      <c r="AE2152" s="22">
        <v>0</v>
      </c>
      <c r="AF2152" s="23">
        <v>0</v>
      </c>
      <c r="AH2152" s="21">
        <f t="shared" ref="AH2152" si="21593">X2152*AC2152+Z2152*AC2155-Y2152*AD2152-AA2152*AD2155</f>
        <v>-212.12961179730777</v>
      </c>
      <c r="AI2152" s="24">
        <f t="shared" ref="AI2152" si="21594">(X2152*AD2152+Y2152*AC2152+Z2152*AD2155+AA2152*AC2155)</f>
        <v>0</v>
      </c>
      <c r="AJ2152" s="22">
        <f t="shared" ref="AJ2152" si="21595">X2152*AE2152+Z2152*AE2155-Y2152*AF2152-AA2152*AF2155</f>
        <v>0</v>
      </c>
      <c r="AK2152" s="23">
        <f t="shared" ref="AK2152" si="21596">(X2152*AF2152+Y2152*AE2152+Z2152*AF2155+AA2152*AE2155)</f>
        <v>-55.22336444612511</v>
      </c>
      <c r="AL2152" s="8"/>
      <c r="AM2152" s="25">
        <f t="shared" ref="AM2152" si="21597">COS($AO$8*$B2152)</f>
        <v>-0.9278346214333999</v>
      </c>
      <c r="AN2152" s="26">
        <v>0</v>
      </c>
      <c r="AO2152" s="10">
        <v>0</v>
      </c>
      <c r="AP2152" s="85">
        <f t="shared" ref="AP2152" si="21598">$AN$8*SIN($B2152*$AO$8)</f>
        <v>-1.118975530307011</v>
      </c>
      <c r="AR2152" s="21">
        <f t="shared" ref="AR2152" si="21599">AH2152*AM2152+AJ2152*AM2155-AI2152*AN2152-AK2152*AN2155</f>
        <v>189.95524322160912</v>
      </c>
      <c r="AS2152" s="24">
        <f t="shared" ref="AS2152" si="21600">(AH2152*AN2152+AI2152*AM2152+AJ2152*AN2155+AK2152*AM2155)</f>
        <v>0</v>
      </c>
      <c r="AT2152" s="22">
        <f t="shared" ref="AT2152" si="21601">AH2152*AO2152+AJ2152*AO2155-AI2152*AP2152-AK2152*AP2155</f>
        <v>0</v>
      </c>
      <c r="AU2152" s="23">
        <f t="shared" ref="AU2152" si="21602">(AH2152*AP2152+AI2152*AO2152+AJ2152*AP2155+AK2152*AO2155)</f>
        <v>288.605994299862</v>
      </c>
      <c r="AV2152" s="8"/>
      <c r="AW2152" s="21">
        <v>1</v>
      </c>
      <c r="AX2152" s="24">
        <v>0</v>
      </c>
      <c r="AY2152" s="22">
        <v>0</v>
      </c>
      <c r="AZ2152" s="23">
        <v>0</v>
      </c>
      <c r="BB2152" s="21">
        <f t="shared" ref="BB2152" si="21603">AR2152*AW2152+AT2152*AW2155-AS2152*AX2152-AU2152*AX2155</f>
        <v>5265.557103257157</v>
      </c>
      <c r="BC2152" s="24">
        <f t="shared" ref="BC2152" si="21604">(AR2152*AX2152+AS2152*AW2152+AT2152*AX2155+AU2152*AW2155)</f>
        <v>0</v>
      </c>
      <c r="BD2152" s="22">
        <f t="shared" ref="BD2152" si="21605">AR2152*AY2152+AT2152*AY2155-AS2152*AZ2152-AU2152*AZ2155</f>
        <v>0</v>
      </c>
      <c r="BE2152" s="23">
        <f t="shared" ref="BE2152" si="21606">(AR2152*AZ2152+AS2152*AY2152+AT2152*AZ2155+AU2152*AY2155)</f>
        <v>288.605994299862</v>
      </c>
      <c r="BF2152" s="8"/>
      <c r="BG2152" s="25">
        <f t="shared" ref="BG2152" si="21607">COS($BI$8*$B2152)</f>
        <v>-0.43360088175851019</v>
      </c>
      <c r="BH2152" s="26">
        <v>0</v>
      </c>
      <c r="BI2152" s="10">
        <v>0</v>
      </c>
      <c r="BJ2152" s="85">
        <f t="shared" ref="BJ2152" si="21608">$BH$8*SIN($B2152*$BI$8)</f>
        <v>2.7033150904110643</v>
      </c>
      <c r="BL2152" s="21">
        <f t="shared" ref="BL2152" si="21609">BB2152*BG2152+BD2152*BG2155-BC2152*BH2152-BE2152*BH2155</f>
        <v>-2369.8383073191908</v>
      </c>
      <c r="BM2152" s="24">
        <f t="shared" ref="BM2152" si="21610">(BB2152*BH2152+BC2152*BG2152+BD2152*BH2155+BE2152*BG2155)</f>
        <v>0</v>
      </c>
      <c r="BN2152" s="22">
        <f t="shared" ref="BN2152" si="21611">BB2152*BI2152+BD2152*BI2155-BC2152*BJ2152-BE2152*BJ2155</f>
        <v>0</v>
      </c>
      <c r="BO2152" s="23">
        <f t="shared" ref="BO2152" si="21612">(BB2152*BJ2152+BC2152*BI2152+BD2152*BJ2155+BE2152*BI2155)</f>
        <v>14109.320163047032</v>
      </c>
      <c r="BQ2152" s="27">
        <f t="shared" ref="BQ2152" si="21613">20*LOG((2*$BL$8)/(($BL$8*BL2152+BN2152+$BL$8*BL2155+BN2155)^2+($BL$8*BM2152+BO2152+$BL$8*BM2155+BO2155)^2)^0.5)</f>
        <v>-77.211131827105135</v>
      </c>
      <c r="BS2152" s="64">
        <f t="shared" ref="BS2152" si="21614">((BL2152^2+BM2152^2)/(BL2155^2+BM2155^2))^0.5</f>
        <v>5.9546739155601323</v>
      </c>
      <c r="BT2152" s="4"/>
      <c r="BU2152" s="28"/>
      <c r="BV2152" s="28"/>
      <c r="BW2152" s="28"/>
      <c r="BX2152" s="28"/>
    </row>
    <row r="2153" spans="2:76" ht="18.649999999999999" customHeight="1" thickBot="1">
      <c r="D2153" s="25"/>
      <c r="E2153" s="10"/>
      <c r="F2153" s="10"/>
      <c r="G2153" s="31"/>
      <c r="I2153" s="29"/>
      <c r="L2153" s="30"/>
      <c r="N2153" s="29"/>
      <c r="Q2153" s="30"/>
      <c r="S2153" s="29"/>
      <c r="V2153" s="30"/>
      <c r="X2153" s="29"/>
      <c r="AA2153" s="30"/>
      <c r="AC2153" s="29"/>
      <c r="AF2153" s="30"/>
      <c r="AH2153" s="29"/>
      <c r="AK2153" s="30"/>
      <c r="AM2153" s="29"/>
      <c r="AP2153" s="30"/>
      <c r="AR2153" s="29"/>
      <c r="AU2153" s="30"/>
      <c r="AW2153" s="29"/>
      <c r="AZ2153" s="30"/>
      <c r="BB2153" s="29"/>
      <c r="BE2153" s="30"/>
      <c r="BG2153" s="29"/>
      <c r="BJ2153" s="30"/>
      <c r="BL2153" s="29"/>
      <c r="BO2153" s="30"/>
      <c r="BS2153" s="65"/>
      <c r="BT2153" s="65"/>
      <c r="BU2153" s="28"/>
      <c r="BV2153" s="28"/>
      <c r="BW2153" s="28"/>
      <c r="BX2153" s="28"/>
    </row>
    <row r="2154" spans="2:76" ht="18.649999999999999" customHeight="1" thickBot="1">
      <c r="D2154" s="254" t="s">
        <v>24</v>
      </c>
      <c r="E2154" s="255"/>
      <c r="F2154" s="256" t="s">
        <v>25</v>
      </c>
      <c r="G2154" s="257"/>
      <c r="H2154" s="123"/>
      <c r="I2154" s="242" t="s">
        <v>4</v>
      </c>
      <c r="J2154" s="243"/>
      <c r="K2154" s="244" t="s">
        <v>5</v>
      </c>
      <c r="L2154" s="245"/>
      <c r="M2154" s="123"/>
      <c r="N2154" s="242" t="s">
        <v>6</v>
      </c>
      <c r="O2154" s="243"/>
      <c r="P2154" s="244" t="s">
        <v>7</v>
      </c>
      <c r="Q2154" s="245"/>
      <c r="R2154" s="123"/>
      <c r="S2154" s="242" t="s">
        <v>34</v>
      </c>
      <c r="T2154" s="243"/>
      <c r="U2154" s="244" t="s">
        <v>35</v>
      </c>
      <c r="V2154" s="245"/>
      <c r="W2154" s="123"/>
      <c r="X2154" s="242" t="s">
        <v>47</v>
      </c>
      <c r="Y2154" s="243"/>
      <c r="Z2154" s="244" t="s">
        <v>48</v>
      </c>
      <c r="AA2154" s="245"/>
      <c r="AB2154" s="127"/>
      <c r="AC2154" s="242" t="s">
        <v>63</v>
      </c>
      <c r="AD2154" s="243"/>
      <c r="AE2154" s="244" t="s">
        <v>8</v>
      </c>
      <c r="AF2154" s="245"/>
      <c r="AG2154" s="123"/>
      <c r="AH2154" s="242" t="s">
        <v>78</v>
      </c>
      <c r="AI2154" s="243"/>
      <c r="AJ2154" s="244" t="s">
        <v>79</v>
      </c>
      <c r="AK2154" s="245"/>
      <c r="AL2154" s="127"/>
      <c r="AM2154" s="242" t="s">
        <v>67</v>
      </c>
      <c r="AN2154" s="243"/>
      <c r="AO2154" s="244" t="s">
        <v>66</v>
      </c>
      <c r="AP2154" s="245"/>
      <c r="AQ2154" s="123"/>
      <c r="AR2154" s="242" t="s">
        <v>83</v>
      </c>
      <c r="AS2154" s="243"/>
      <c r="AT2154" s="244" t="s">
        <v>82</v>
      </c>
      <c r="AU2154" s="245"/>
      <c r="AV2154" s="127"/>
      <c r="AW2154" s="242" t="s">
        <v>71</v>
      </c>
      <c r="AX2154" s="243"/>
      <c r="AY2154" s="244" t="s">
        <v>70</v>
      </c>
      <c r="AZ2154" s="245"/>
      <c r="BA2154" s="123"/>
      <c r="BB2154" s="124" t="s">
        <v>87</v>
      </c>
      <c r="BC2154" s="125"/>
      <c r="BD2154" s="122" t="s">
        <v>86</v>
      </c>
      <c r="BE2154" s="126"/>
      <c r="BF2154" s="127"/>
      <c r="BG2154" s="242" t="s">
        <v>74</v>
      </c>
      <c r="BH2154" s="243"/>
      <c r="BI2154" s="244" t="s">
        <v>75</v>
      </c>
      <c r="BJ2154" s="245"/>
      <c r="BK2154" s="123"/>
      <c r="BL2154" s="242" t="s">
        <v>91</v>
      </c>
      <c r="BM2154" s="243"/>
      <c r="BN2154" s="244" t="s">
        <v>90</v>
      </c>
      <c r="BO2154" s="245"/>
      <c r="BP2154" s="123"/>
      <c r="BQ2154" s="35" t="s">
        <v>166</v>
      </c>
      <c r="BS2154" s="66" t="s">
        <v>121</v>
      </c>
      <c r="BT2154" s="65"/>
      <c r="BU2154" s="28"/>
      <c r="BV2154" s="28"/>
      <c r="BW2154" s="28"/>
      <c r="BX2154" s="28"/>
    </row>
    <row r="2155" spans="2:76" ht="18.649999999999999" customHeight="1" thickTop="1" thickBot="1">
      <c r="D2155" s="15">
        <v>0</v>
      </c>
      <c r="E2155" s="145">
        <f t="shared" ref="E2155" si="21615">(1/$E$8)*SIN($B2152*$F$8)</f>
        <v>0.30037777530528254</v>
      </c>
      <c r="F2155" s="15">
        <f t="shared" ref="F2155" si="21616">COS($F$8*$B2152)</f>
        <v>-0.43354207284165952</v>
      </c>
      <c r="G2155" s="37">
        <v>0</v>
      </c>
      <c r="I2155" s="21">
        <v>0</v>
      </c>
      <c r="J2155" s="24">
        <f t="shared" ref="J2155" si="21617">(TAN($K$8*$B2152))/$J$8</f>
        <v>-17.586612753309591</v>
      </c>
      <c r="K2155" s="22">
        <v>1</v>
      </c>
      <c r="L2155" s="23">
        <v>0</v>
      </c>
      <c r="N2155" s="21">
        <f t="shared" ref="N2155" si="21618">D2155*I2152+F2155*I2155-E2155*J2152-G2155*J2155</f>
        <v>0</v>
      </c>
      <c r="O2155" s="24">
        <f t="shared" ref="O2155" si="21619">(D2155*J2152+E2155*I2152+F2155*J2155+G2155*I2155)</f>
        <v>7.9249143226386876</v>
      </c>
      <c r="P2155" s="22">
        <f t="shared" ref="P2155" si="21620">D2155*K2152+F2155*K2155-E2155*L2152-G2155*L2155</f>
        <v>-0.43354207284165952</v>
      </c>
      <c r="Q2155" s="23">
        <f t="shared" ref="Q2155" si="21621">(D2155*L2152+E2155*K2152+F2155*L2155+G2155*K2155)</f>
        <v>0</v>
      </c>
      <c r="S2155" s="15">
        <v>0</v>
      </c>
      <c r="T2155" s="145">
        <f t="shared" ref="T2155" si="21622">(1/$T$8)*SIN($B2152*$U$8)</f>
        <v>-0.12433061447855677</v>
      </c>
      <c r="U2155" s="15">
        <f t="shared" ref="U2155" si="21623">COS($U$8*$B2152)</f>
        <v>-0.9278346214333999</v>
      </c>
      <c r="V2155" s="37">
        <v>0</v>
      </c>
      <c r="X2155" s="21">
        <f t="shared" ref="X2155" si="21624">N2155*S2152+P2155*S2155-O2155*T2152-Q2155*T2155</f>
        <v>0</v>
      </c>
      <c r="Y2155" s="24">
        <f t="shared" ref="Y2155" si="21625">(N2155*T2152+O2155*S2152+P2155*T2155+Q2155*S2155)</f>
        <v>-7.2991073281188852</v>
      </c>
      <c r="Z2155" s="22">
        <f t="shared" ref="Z2155" si="21626">N2155*U2152+P2155*U2155-O2155*V2152-Q2155*V2155</f>
        <v>9.2700405518427456</v>
      </c>
      <c r="AA2155" s="23">
        <f t="shared" ref="AA2155" si="21627">(N2155*V2152+O2155*U2152+P2155*V2155+Q2155*U2155)</f>
        <v>0</v>
      </c>
      <c r="AB2155" s="8"/>
      <c r="AC2155" s="21">
        <v>0</v>
      </c>
      <c r="AD2155" s="24">
        <f t="shared" ref="AD2155" si="21628">(TAN($AE$8*$B2152))/$AD$8</f>
        <v>-3.0558684912388561</v>
      </c>
      <c r="AE2155" s="22">
        <v>1</v>
      </c>
      <c r="AF2155" s="23">
        <v>0</v>
      </c>
      <c r="AH2155" s="21">
        <f t="shared" ref="AH2155" si="21629">X2155*AC2152+Z2155*AC2155-Y2155*AD2152-AA2155*AD2155</f>
        <v>0</v>
      </c>
      <c r="AI2155" s="24">
        <f t="shared" ref="AI2155" si="21630">(X2155*AD2152+Y2155*AC2152+Z2155*AD2155+AA2155*AC2155)</f>
        <v>-35.62713216300159</v>
      </c>
      <c r="AJ2155" s="22">
        <f t="shared" ref="AJ2155" si="21631">X2155*AE2152+Z2155*AE2155-Y2155*AF2152-AA2155*AF2155</f>
        <v>9.2700405518427456</v>
      </c>
      <c r="AK2155" s="23">
        <f t="shared" ref="AK2155" si="21632">(X2155*AF2152+Y2155*AE2152+Z2155*AF2155+AA2155*AE2155)</f>
        <v>0</v>
      </c>
      <c r="AL2155" s="8"/>
      <c r="AM2155" s="15">
        <v>0</v>
      </c>
      <c r="AN2155" s="85">
        <f t="shared" ref="AN2155" si="21633">(1/$AN$8)*SIN($B2152*$AO$8)</f>
        <v>-0.12433061447855677</v>
      </c>
      <c r="AO2155" s="25">
        <f t="shared" ref="AO2155" si="21634">COS($AO$8*$B2152)</f>
        <v>-0.9278346214333999</v>
      </c>
      <c r="AP2155" s="37">
        <v>0</v>
      </c>
      <c r="AR2155" s="21">
        <f t="shared" ref="AR2155" si="21635">AH2155*AM2152+AJ2155*AM2155-AI2155*AN2152-AK2155*AN2155</f>
        <v>0</v>
      </c>
      <c r="AS2155" s="24">
        <f t="shared" ref="AS2155" si="21636">(AH2155*AN2152+AI2155*AM2152+AJ2155*AN2155+AK2155*AM2155)</f>
        <v>31.903536845164538</v>
      </c>
      <c r="AT2155" s="22">
        <f t="shared" ref="AT2155" si="21637">AH2155*AO2152+AJ2155*AO2155-AI2155*AP2152-AK2155*AP2155</f>
        <v>-48.466953671503958</v>
      </c>
      <c r="AU2155" s="23">
        <f t="shared" ref="AU2155" si="21638">(AH2155*AP2152+AI2155*AO2152+AJ2155*AP2155+AK2155*AO2155)</f>
        <v>0</v>
      </c>
      <c r="AV2155" s="8"/>
      <c r="AW2155" s="21">
        <v>0</v>
      </c>
      <c r="AX2155" s="24">
        <f t="shared" ref="AX2155" si="21639">(TAN($AY$8*$B2152))/$AX$8</f>
        <v>-17.586612753309591</v>
      </c>
      <c r="AY2155" s="22">
        <v>1</v>
      </c>
      <c r="AZ2155" s="23">
        <v>0</v>
      </c>
      <c r="BB2155" s="21">
        <f t="shared" ref="BB2155" si="21640">AR2155*AW2152+AT2155*AW2155-AS2155*AX2152-AU2155*AX2155</f>
        <v>0</v>
      </c>
      <c r="BC2155" s="24">
        <f t="shared" ref="BC2155" si="21641">(AR2155*AX2152+AS2155*AW2152+AT2155*AX2155+AU2155*AW2155)</f>
        <v>884.27308239850117</v>
      </c>
      <c r="BD2155" s="22">
        <f t="shared" ref="BD2155" si="21642">AR2155*AY2152+AT2155*AY2155-AS2155*AZ2152-AU2155*AZ2155</f>
        <v>-48.466953671503958</v>
      </c>
      <c r="BE2155" s="23">
        <f t="shared" ref="BE2155" si="21643">(AR2155*AZ2152+AS2155*AY2152+AT2155*AZ2155+AU2155*AY2155)</f>
        <v>0</v>
      </c>
      <c r="BF2155" s="8"/>
      <c r="BG2155" s="15">
        <v>0</v>
      </c>
      <c r="BH2155" s="85">
        <f t="shared" ref="BH2155" si="21644">(1/$BH$8)*SIN($B2152*$BI$8)</f>
        <v>0.30036834337900714</v>
      </c>
      <c r="BI2155" s="25">
        <f t="shared" ref="BI2155" si="21645">COS($BI$8*$B2152)</f>
        <v>-0.43360088175851019</v>
      </c>
      <c r="BJ2155" s="37">
        <v>0</v>
      </c>
      <c r="BL2155" s="21">
        <f t="shared" ref="BL2155" si="21646">BB2155*BG2152+BD2155*BG2155-BC2155*BH2152-BE2155*BH2155</f>
        <v>0</v>
      </c>
      <c r="BM2155" s="24">
        <f t="shared" ref="BM2155" si="21647">(BB2155*BH2152+BC2155*BG2152+BD2155*BH2155+BE2155*BG2155)</f>
        <v>-397.97952682624259</v>
      </c>
      <c r="BN2155" s="22">
        <f t="shared" ref="BN2155" si="21648">BB2155*BI2152+BD2155*BI2155-BC2155*BJ2152-BE2155*BJ2155</f>
        <v>-2369.4534538440621</v>
      </c>
      <c r="BO2155" s="23">
        <f t="shared" ref="BO2155" si="21649">(BB2155*BJ2152+BC2155*BI2152+BD2155*BJ2155+BE2155*BI2155)</f>
        <v>0</v>
      </c>
      <c r="BQ2155" s="38">
        <f t="shared" ref="BQ2155" si="21650">(180/PI())*ATAN(-1*(($BL$8*BM2152+BO2152+$BL$8*BM2155+BO2155)/($BL$8*BL2152+BN2152+$BL$8*BL2155+BN2155)))</f>
        <v>70.932414994921572</v>
      </c>
      <c r="BS2155" s="67">
        <f t="shared" ref="BS2155" si="21651">20*LOG(((($BL$8*BL2152+BN2152-$BL$8*BL2155-BN2155)^2+($BL$8*BM2152+BO2152-$BL$8*BM2155-BO2155)^2)/(($BL$8*BL2152+BN2152+$BL$8*BL2155+BN2155)^2+($BL$8*BM2152+BO2152+$BL$8*BM2155+BO2155)^2))^0.5)</f>
        <v>-8.2541267555569294E-8</v>
      </c>
      <c r="BT2155" s="65"/>
      <c r="BU2155" s="28"/>
      <c r="BV2155" s="28"/>
      <c r="BW2155" s="28"/>
      <c r="BX2155" s="28"/>
    </row>
    <row r="2156" spans="2:76" ht="18.649999999999999" customHeight="1">
      <c r="BS2156" s="32"/>
    </row>
    <row r="2157" spans="2:76" ht="18.649999999999999" customHeight="1" thickBot="1">
      <c r="D2157" s="8"/>
      <c r="E2157" s="8" t="s">
        <v>93</v>
      </c>
      <c r="F2157" s="8"/>
      <c r="G2157" s="8"/>
      <c r="H2157" s="8"/>
      <c r="I2157" s="8"/>
      <c r="J2157" s="8" t="s">
        <v>94</v>
      </c>
      <c r="K2157" s="8"/>
      <c r="L2157" s="8"/>
      <c r="M2157" s="8"/>
      <c r="N2157" s="8"/>
      <c r="O2157" s="8" t="s">
        <v>95</v>
      </c>
      <c r="P2157" s="8"/>
      <c r="Q2157" s="8"/>
      <c r="R2157" s="8"/>
      <c r="S2157" s="8"/>
      <c r="T2157" s="8" t="s">
        <v>96</v>
      </c>
      <c r="U2157" s="8"/>
      <c r="V2157" s="8"/>
      <c r="W2157" s="8"/>
      <c r="X2157" s="8"/>
      <c r="Y2157" s="8" t="s">
        <v>97</v>
      </c>
      <c r="Z2157" s="8"/>
      <c r="AA2157" s="8"/>
      <c r="AB2157" s="8"/>
      <c r="AC2157" s="8"/>
      <c r="AD2157" s="8" t="s">
        <v>98</v>
      </c>
      <c r="AE2157" s="8"/>
      <c r="AF2157" s="8"/>
      <c r="AG2157" s="8"/>
      <c r="AH2157" s="8"/>
      <c r="AI2157" s="8" t="s">
        <v>99</v>
      </c>
      <c r="AJ2157" s="8"/>
      <c r="AK2157" s="8"/>
      <c r="AL2157" s="8"/>
      <c r="AM2157" s="8"/>
      <c r="AN2157" s="8" t="s">
        <v>96</v>
      </c>
      <c r="AO2157" s="8"/>
      <c r="AP2157" s="8"/>
      <c r="AQ2157" s="8"/>
      <c r="AR2157" s="8"/>
      <c r="AS2157" s="8" t="s">
        <v>100</v>
      </c>
      <c r="AT2157" s="8"/>
      <c r="AU2157" s="8"/>
      <c r="AV2157" s="8"/>
      <c r="AW2157" s="8"/>
      <c r="AX2157" s="8" t="s">
        <v>94</v>
      </c>
      <c r="AY2157" s="8"/>
      <c r="AZ2157" s="8"/>
      <c r="BA2157" s="8"/>
      <c r="BB2157" s="8"/>
      <c r="BC2157" s="8" t="s">
        <v>101</v>
      </c>
      <c r="BD2157" s="8"/>
      <c r="BE2157" s="8"/>
      <c r="BF2157" s="8"/>
      <c r="BG2157" s="8"/>
      <c r="BH2157" s="8" t="s">
        <v>96</v>
      </c>
      <c r="BI2157" s="8"/>
      <c r="BJ2157" s="8"/>
      <c r="BK2157" s="8"/>
      <c r="BL2157" s="8"/>
      <c r="BM2157" s="8" t="s">
        <v>102</v>
      </c>
      <c r="BN2157" s="8"/>
      <c r="BO2157" s="8"/>
      <c r="BP2157" s="8"/>
    </row>
    <row r="2158" spans="2:76" ht="18.649999999999999" customHeight="1" thickBot="1">
      <c r="B2158" s="16"/>
      <c r="D2158" s="250" t="s">
        <v>22</v>
      </c>
      <c r="E2158" s="251"/>
      <c r="F2158" s="252" t="s">
        <v>23</v>
      </c>
      <c r="G2158" s="253"/>
      <c r="H2158" s="123"/>
      <c r="I2158" s="242" t="s">
        <v>1</v>
      </c>
      <c r="J2158" s="243"/>
      <c r="K2158" s="244" t="s">
        <v>2</v>
      </c>
      <c r="L2158" s="245"/>
      <c r="M2158" s="123"/>
      <c r="N2158" s="242" t="s">
        <v>43</v>
      </c>
      <c r="O2158" s="243"/>
      <c r="P2158" s="244" t="s">
        <v>44</v>
      </c>
      <c r="Q2158" s="245"/>
      <c r="R2158" s="123"/>
      <c r="S2158" s="242" t="s">
        <v>32</v>
      </c>
      <c r="T2158" s="243"/>
      <c r="U2158" s="244" t="s">
        <v>33</v>
      </c>
      <c r="V2158" s="245"/>
      <c r="W2158" s="123"/>
      <c r="X2158" s="242" t="s">
        <v>45</v>
      </c>
      <c r="Y2158" s="243"/>
      <c r="Z2158" s="244" t="s">
        <v>46</v>
      </c>
      <c r="AA2158" s="245"/>
      <c r="AB2158" s="127"/>
      <c r="AC2158" s="242" t="s">
        <v>62</v>
      </c>
      <c r="AD2158" s="243"/>
      <c r="AE2158" s="244" t="s">
        <v>3</v>
      </c>
      <c r="AF2158" s="245"/>
      <c r="AG2158" s="123"/>
      <c r="AH2158" s="242" t="s">
        <v>76</v>
      </c>
      <c r="AI2158" s="243"/>
      <c r="AJ2158" s="244" t="s">
        <v>77</v>
      </c>
      <c r="AK2158" s="245"/>
      <c r="AL2158" s="127"/>
      <c r="AM2158" s="242" t="s">
        <v>64</v>
      </c>
      <c r="AN2158" s="243"/>
      <c r="AO2158" s="244" t="s">
        <v>65</v>
      </c>
      <c r="AP2158" s="245"/>
      <c r="AQ2158" s="123"/>
      <c r="AR2158" s="242" t="s">
        <v>80</v>
      </c>
      <c r="AS2158" s="243"/>
      <c r="AT2158" s="244" t="s">
        <v>81</v>
      </c>
      <c r="AU2158" s="245"/>
      <c r="AV2158" s="127"/>
      <c r="AW2158" s="242" t="s">
        <v>68</v>
      </c>
      <c r="AX2158" s="243"/>
      <c r="AY2158" s="244" t="s">
        <v>69</v>
      </c>
      <c r="AZ2158" s="245"/>
      <c r="BA2158" s="123"/>
      <c r="BB2158" s="246" t="s">
        <v>84</v>
      </c>
      <c r="BC2158" s="247"/>
      <c r="BD2158" s="248" t="s">
        <v>85</v>
      </c>
      <c r="BE2158" s="249"/>
      <c r="BF2158" s="127"/>
      <c r="BG2158" s="242" t="s">
        <v>72</v>
      </c>
      <c r="BH2158" s="243"/>
      <c r="BI2158" s="244" t="s">
        <v>73</v>
      </c>
      <c r="BJ2158" s="245"/>
      <c r="BK2158" s="123"/>
      <c r="BL2158" s="242" t="s">
        <v>88</v>
      </c>
      <c r="BM2158" s="243"/>
      <c r="BN2158" s="244" t="s">
        <v>89</v>
      </c>
      <c r="BO2158" s="245"/>
      <c r="BP2158" s="123"/>
      <c r="BQ2158" s="19" t="s">
        <v>165</v>
      </c>
      <c r="BS2158" s="63" t="s">
        <v>120</v>
      </c>
      <c r="BT2158" s="4"/>
      <c r="BU2158" s="28"/>
      <c r="BV2158" s="28"/>
      <c r="BW2158" s="28"/>
      <c r="BX2158" s="28"/>
    </row>
    <row r="2159" spans="2:76" ht="18.649999999999999" customHeight="1" thickTop="1" thickBot="1">
      <c r="B2159" s="39">
        <v>6.1</v>
      </c>
      <c r="D2159" s="25">
        <f t="shared" ref="D2159" si="21652">COS($F$8*$B2159)</f>
        <v>-0.43951793540793849</v>
      </c>
      <c r="E2159" s="26">
        <v>0</v>
      </c>
      <c r="F2159" s="10">
        <v>0</v>
      </c>
      <c r="G2159" s="85">
        <f t="shared" ref="G2159" si="21653">$E$8*SIN($B2159*$F$8)</f>
        <v>2.6947014417357424</v>
      </c>
      <c r="I2159" s="21">
        <v>1</v>
      </c>
      <c r="J2159" s="24">
        <v>0</v>
      </c>
      <c r="K2159" s="22">
        <v>0</v>
      </c>
      <c r="L2159" s="23">
        <v>0</v>
      </c>
      <c r="N2159" s="21">
        <f t="shared" ref="N2159" si="21654">D2159*I2159+F2159*I2162-E2159*J2159-G2159*J2162</f>
        <v>39.196042141493713</v>
      </c>
      <c r="O2159" s="24">
        <f t="shared" ref="O2159" si="21655">(D2159*J2159+E2159*I2159+F2159*J2162+G2159*I2162)</f>
        <v>0</v>
      </c>
      <c r="P2159" s="22">
        <f t="shared" ref="P2159" si="21656">D2159*K2159+F2159*K2162-E2159*L2159-G2159*L2162</f>
        <v>0</v>
      </c>
      <c r="Q2159" s="23">
        <f t="shared" ref="Q2159" si="21657">(D2159*L2159+E2159*K2159+F2159*L2162+G2159*K2162)</f>
        <v>2.6947014417357424</v>
      </c>
      <c r="S2159" s="25">
        <f t="shared" ref="S2159" si="21658">COS($U$8*$B2159)</f>
        <v>-0.92344884046537079</v>
      </c>
      <c r="T2159" s="26">
        <v>0</v>
      </c>
      <c r="U2159" s="10">
        <v>0</v>
      </c>
      <c r="V2159" s="85">
        <f t="shared" ref="V2159" si="21659">$T$8*SIN($B2159*$U$8)</f>
        <v>-1.1511646934250808</v>
      </c>
      <c r="X2159" s="21">
        <f t="shared" ref="X2159" si="21660">N2159*S2159+P2159*S2162-O2159*T2159-Q2159*T2162</f>
        <v>-35.850867982055526</v>
      </c>
      <c r="Y2159" s="24">
        <f t="shared" ref="Y2159" si="21661">(N2159*T2159+O2159*S2159+P2159*T2162+Q2159*S2162)</f>
        <v>0</v>
      </c>
      <c r="Z2159" s="22">
        <f t="shared" ref="Z2159" si="21662">N2159*U2159+P2159*U2162-O2159*V2159-Q2159*V2162</f>
        <v>0</v>
      </c>
      <c r="AA2159" s="23">
        <f t="shared" ref="AA2159" si="21663">(N2159*V2159+O2159*U2159+P2159*V2162+Q2159*U2162)</f>
        <v>-47.609518757060393</v>
      </c>
      <c r="AB2159" s="8"/>
      <c r="AC2159" s="21">
        <v>1</v>
      </c>
      <c r="AD2159" s="24">
        <v>0</v>
      </c>
      <c r="AE2159" s="22">
        <v>0</v>
      </c>
      <c r="AF2159" s="23">
        <v>0</v>
      </c>
      <c r="AH2159" s="21">
        <f t="shared" ref="AH2159" si="21664">X2159*AC2159+Z2159*AC2162-Y2159*AD2159-AA2159*AD2162</f>
        <v>-175.13931576366934</v>
      </c>
      <c r="AI2159" s="24">
        <f t="shared" ref="AI2159" si="21665">(X2159*AD2159+Y2159*AC2159+Z2159*AD2162+AA2159*AC2162)</f>
        <v>0</v>
      </c>
      <c r="AJ2159" s="22">
        <f t="shared" ref="AJ2159" si="21666">X2159*AE2159+Z2159*AE2162-Y2159*AF2159-AA2159*AF2162</f>
        <v>0</v>
      </c>
      <c r="AK2159" s="23">
        <f t="shared" ref="AK2159" si="21667">(X2159*AF2159+Y2159*AE2159+Z2159*AF2162+AA2159*AE2162)</f>
        <v>-47.609518757060393</v>
      </c>
      <c r="AL2159" s="8"/>
      <c r="AM2159" s="25">
        <f t="shared" ref="AM2159" si="21668">COS($AO$8*$B2159)</f>
        <v>-0.92344884046537079</v>
      </c>
      <c r="AN2159" s="26">
        <v>0</v>
      </c>
      <c r="AO2159" s="10">
        <v>0</v>
      </c>
      <c r="AP2159" s="85">
        <f t="shared" ref="AP2159" si="21669">$AN$8*SIN($B2159*$AO$8)</f>
        <v>-1.1511646934250808</v>
      </c>
      <c r="AR2159" s="21">
        <f t="shared" ref="AR2159" si="21670">AH2159*AM2159+AJ2159*AM2162-AI2159*AN2159-AK2159*AN2162</f>
        <v>155.64259838807143</v>
      </c>
      <c r="AS2159" s="24">
        <f t="shared" ref="AS2159" si="21671">(AH2159*AN2159+AI2159*AM2159+AJ2159*AN2162+AK2159*AM2162)</f>
        <v>0</v>
      </c>
      <c r="AT2159" s="22">
        <f t="shared" ref="AT2159" si="21672">AH2159*AO2159+AJ2159*AO2162-AI2159*AP2159-AK2159*AP2162</f>
        <v>0</v>
      </c>
      <c r="AU2159" s="23">
        <f t="shared" ref="AU2159" si="21673">(AH2159*AP2159+AI2159*AO2159+AJ2159*AP2162+AK2159*AO2162)</f>
        <v>245.57915162908455</v>
      </c>
      <c r="AV2159" s="8"/>
      <c r="AW2159" s="21">
        <v>1</v>
      </c>
      <c r="AX2159" s="24">
        <v>0</v>
      </c>
      <c r="AY2159" s="22">
        <v>0</v>
      </c>
      <c r="AZ2159" s="23">
        <v>0</v>
      </c>
      <c r="BB2159" s="21">
        <f t="shared" ref="BB2159" si="21674">AR2159*AW2159+AT2159*AW2162-AS2159*AX2159-AU2159*AX2162</f>
        <v>3767.7931198793717</v>
      </c>
      <c r="BC2159" s="24">
        <f t="shared" ref="BC2159" si="21675">(AR2159*AX2159+AS2159*AW2159+AT2159*AX2162+AU2159*AW2162)</f>
        <v>0</v>
      </c>
      <c r="BD2159" s="22">
        <f t="shared" ref="BD2159" si="21676">AR2159*AY2159+AT2159*AY2162-AS2159*AZ2159-AU2159*AZ2162</f>
        <v>0</v>
      </c>
      <c r="BE2159" s="23">
        <f t="shared" ref="BE2159" si="21677">(AR2159*AZ2159+AS2159*AY2159+AT2159*AZ2162+AU2159*AY2162)</f>
        <v>245.57915162908455</v>
      </c>
      <c r="BF2159" s="8"/>
      <c r="BG2159" s="25">
        <f t="shared" ref="BG2159" si="21678">COS($BI$8*$B2159)</f>
        <v>-0.43957674790865503</v>
      </c>
      <c r="BH2159" s="26">
        <v>0</v>
      </c>
      <c r="BI2159" s="10">
        <v>0</v>
      </c>
      <c r="BJ2159" s="85">
        <f t="shared" ref="BJ2159" si="21679">$BH$8*SIN($B2159*$BI$8)</f>
        <v>2.694615101323834</v>
      </c>
      <c r="BL2159" s="21">
        <f t="shared" ref="BL2159" si="21680">BB2159*BG2159+BD2159*BG2162-BC2159*BH2159-BE2159*BH2162</f>
        <v>-1729.7610564902934</v>
      </c>
      <c r="BM2159" s="24">
        <f t="shared" ref="BM2159" si="21681">(BB2159*BH2159+BC2159*BG2159+BD2159*BH2162+BE2159*BG2162)</f>
        <v>0</v>
      </c>
      <c r="BN2159" s="22">
        <f t="shared" ref="BN2159" si="21682">BB2159*BI2159+BD2159*BI2162-BC2159*BJ2159-BE2159*BJ2162</f>
        <v>0</v>
      </c>
      <c r="BO2159" s="23">
        <f t="shared" ref="BO2159" si="21683">(BB2159*BJ2159+BC2159*BI2159+BD2159*BJ2162+BE2159*BI2162)</f>
        <v>10044.801354663718</v>
      </c>
      <c r="BQ2159" s="27">
        <f t="shared" ref="BQ2159" si="21684">20*LOG((2*$BL$8)/(($BL$8*BL2159+BN2159+$BL$8*BL2162+BN2162)^2+($BL$8*BM2159+BO2159+$BL$8*BM2162+BO2162)^2)^0.5)</f>
        <v>-74.272016869545624</v>
      </c>
      <c r="BS2159" s="64">
        <f t="shared" ref="BS2159" si="21685">((BL2159^2+BM2159^2)/(BL2162^2+BM2162^2))^0.5</f>
        <v>5.8079801005150555</v>
      </c>
      <c r="BT2159" s="4"/>
      <c r="BU2159" s="28"/>
      <c r="BV2159" s="28"/>
      <c r="BW2159" s="28"/>
      <c r="BX2159" s="28"/>
    </row>
    <row r="2160" spans="2:76" ht="18.649999999999999" customHeight="1" thickBot="1">
      <c r="D2160" s="25"/>
      <c r="E2160" s="10"/>
      <c r="F2160" s="10"/>
      <c r="G2160" s="31"/>
      <c r="I2160" s="29"/>
      <c r="L2160" s="30"/>
      <c r="N2160" s="29"/>
      <c r="Q2160" s="30"/>
      <c r="S2160" s="29"/>
      <c r="V2160" s="30"/>
      <c r="X2160" s="29"/>
      <c r="AA2160" s="30"/>
      <c r="AC2160" s="29"/>
      <c r="AF2160" s="30"/>
      <c r="AH2160" s="29"/>
      <c r="AK2160" s="30"/>
      <c r="AM2160" s="29"/>
      <c r="AP2160" s="30"/>
      <c r="AR2160" s="29"/>
      <c r="AU2160" s="30"/>
      <c r="AW2160" s="29"/>
      <c r="AZ2160" s="30"/>
      <c r="BB2160" s="29"/>
      <c r="BE2160" s="30"/>
      <c r="BG2160" s="29"/>
      <c r="BJ2160" s="30"/>
      <c r="BL2160" s="29"/>
      <c r="BO2160" s="30"/>
      <c r="BS2160" s="65"/>
      <c r="BT2160" s="65"/>
      <c r="BU2160" s="28"/>
      <c r="BV2160" s="28"/>
      <c r="BW2160" s="28"/>
      <c r="BX2160" s="28"/>
    </row>
    <row r="2161" spans="2:76" ht="18.649999999999999" customHeight="1" thickBot="1">
      <c r="D2161" s="254" t="s">
        <v>24</v>
      </c>
      <c r="E2161" s="255"/>
      <c r="F2161" s="256" t="s">
        <v>25</v>
      </c>
      <c r="G2161" s="257"/>
      <c r="H2161" s="123"/>
      <c r="I2161" s="242" t="s">
        <v>4</v>
      </c>
      <c r="J2161" s="243"/>
      <c r="K2161" s="244" t="s">
        <v>5</v>
      </c>
      <c r="L2161" s="245"/>
      <c r="M2161" s="123"/>
      <c r="N2161" s="242" t="s">
        <v>6</v>
      </c>
      <c r="O2161" s="243"/>
      <c r="P2161" s="244" t="s">
        <v>7</v>
      </c>
      <c r="Q2161" s="245"/>
      <c r="R2161" s="123"/>
      <c r="S2161" s="242" t="s">
        <v>34</v>
      </c>
      <c r="T2161" s="243"/>
      <c r="U2161" s="244" t="s">
        <v>35</v>
      </c>
      <c r="V2161" s="245"/>
      <c r="W2161" s="123"/>
      <c r="X2161" s="242" t="s">
        <v>47</v>
      </c>
      <c r="Y2161" s="243"/>
      <c r="Z2161" s="244" t="s">
        <v>48</v>
      </c>
      <c r="AA2161" s="245"/>
      <c r="AB2161" s="127"/>
      <c r="AC2161" s="242" t="s">
        <v>63</v>
      </c>
      <c r="AD2161" s="243"/>
      <c r="AE2161" s="244" t="s">
        <v>8</v>
      </c>
      <c r="AF2161" s="245"/>
      <c r="AG2161" s="123"/>
      <c r="AH2161" s="242" t="s">
        <v>78</v>
      </c>
      <c r="AI2161" s="243"/>
      <c r="AJ2161" s="244" t="s">
        <v>79</v>
      </c>
      <c r="AK2161" s="245"/>
      <c r="AL2161" s="127"/>
      <c r="AM2161" s="242" t="s">
        <v>67</v>
      </c>
      <c r="AN2161" s="243"/>
      <c r="AO2161" s="244" t="s">
        <v>66</v>
      </c>
      <c r="AP2161" s="245"/>
      <c r="AQ2161" s="123"/>
      <c r="AR2161" s="242" t="s">
        <v>83</v>
      </c>
      <c r="AS2161" s="243"/>
      <c r="AT2161" s="244" t="s">
        <v>82</v>
      </c>
      <c r="AU2161" s="245"/>
      <c r="AV2161" s="127"/>
      <c r="AW2161" s="242" t="s">
        <v>71</v>
      </c>
      <c r="AX2161" s="243"/>
      <c r="AY2161" s="244" t="s">
        <v>70</v>
      </c>
      <c r="AZ2161" s="245"/>
      <c r="BA2161" s="123"/>
      <c r="BB2161" s="124" t="s">
        <v>87</v>
      </c>
      <c r="BC2161" s="125"/>
      <c r="BD2161" s="122" t="s">
        <v>86</v>
      </c>
      <c r="BE2161" s="126"/>
      <c r="BF2161" s="127"/>
      <c r="BG2161" s="242" t="s">
        <v>74</v>
      </c>
      <c r="BH2161" s="243"/>
      <c r="BI2161" s="244" t="s">
        <v>75</v>
      </c>
      <c r="BJ2161" s="245"/>
      <c r="BK2161" s="123"/>
      <c r="BL2161" s="242" t="s">
        <v>91</v>
      </c>
      <c r="BM2161" s="243"/>
      <c r="BN2161" s="244" t="s">
        <v>90</v>
      </c>
      <c r="BO2161" s="245"/>
      <c r="BP2161" s="123"/>
      <c r="BQ2161" s="35" t="s">
        <v>166</v>
      </c>
      <c r="BS2161" s="66" t="s">
        <v>121</v>
      </c>
      <c r="BT2161" s="65"/>
      <c r="BU2161" s="28"/>
      <c r="BV2161" s="28"/>
      <c r="BW2161" s="28"/>
      <c r="BX2161" s="28"/>
    </row>
    <row r="2162" spans="2:76" ht="18.649999999999999" customHeight="1" thickTop="1" thickBot="1">
      <c r="D2162" s="15">
        <v>0</v>
      </c>
      <c r="E2162" s="145">
        <f t="shared" ref="E2162" si="21686">(1/$E$8)*SIN($B2159*$F$8)</f>
        <v>0.29941127130397138</v>
      </c>
      <c r="F2162" s="15">
        <f t="shared" ref="F2162" si="21687">COS($F$8*$B2159)</f>
        <v>-0.43951793540793849</v>
      </c>
      <c r="G2162" s="37">
        <v>0</v>
      </c>
      <c r="I2162" s="21">
        <v>0</v>
      </c>
      <c r="J2162" s="24">
        <f t="shared" ref="J2162" si="21688">(TAN($K$8*$B2159))/$J$8</f>
        <v>-14.70870184838404</v>
      </c>
      <c r="K2162" s="22">
        <v>1</v>
      </c>
      <c r="L2162" s="23">
        <v>0</v>
      </c>
      <c r="N2162" s="21">
        <f t="shared" ref="N2162" si="21689">D2162*I2159+F2162*I2162-E2162*J2159-G2162*J2162</f>
        <v>0</v>
      </c>
      <c r="O2162" s="24">
        <f t="shared" ref="O2162" si="21690">(D2162*J2159+E2162*I2159+F2162*J2162+G2162*I2162)</f>
        <v>6.7641495402366534</v>
      </c>
      <c r="P2162" s="22">
        <f t="shared" ref="P2162" si="21691">D2162*K2159+F2162*K2162-E2162*L2159-G2162*L2162</f>
        <v>-0.43951793540793849</v>
      </c>
      <c r="Q2162" s="23">
        <f t="shared" ref="Q2162" si="21692">(D2162*L2159+E2162*K2159+F2162*L2162+G2162*K2162)</f>
        <v>0</v>
      </c>
      <c r="S2162" s="15">
        <v>0</v>
      </c>
      <c r="T2162" s="145">
        <f t="shared" ref="T2162" si="21693">(1/$T$8)*SIN($B2159*$U$8)</f>
        <v>-0.12790718815834229</v>
      </c>
      <c r="U2162" s="15">
        <f t="shared" ref="U2162" si="21694">COS($U$8*$B2159)</f>
        <v>-0.92344884046537079</v>
      </c>
      <c r="V2162" s="37">
        <v>0</v>
      </c>
      <c r="X2162" s="21">
        <f t="shared" ref="X2162" si="21695">N2162*S2159+P2162*S2162-O2162*T2159-Q2162*T2162</f>
        <v>0</v>
      </c>
      <c r="Y2162" s="24">
        <f t="shared" ref="Y2162" si="21696">(N2162*T2159+O2162*S2159+P2162*T2162+Q2162*S2162)</f>
        <v>-6.1901285464027191</v>
      </c>
      <c r="Z2162" s="22">
        <f t="shared" ref="Z2162" si="21697">N2162*U2159+P2162*U2162-O2162*V2159-Q2162*V2162</f>
        <v>8.1925224595841222</v>
      </c>
      <c r="AA2162" s="23">
        <f t="shared" ref="AA2162" si="21698">(N2162*V2159+O2162*U2159+P2162*V2162+Q2162*U2162)</f>
        <v>0</v>
      </c>
      <c r="AB2162" s="8"/>
      <c r="AC2162" s="21">
        <v>0</v>
      </c>
      <c r="AD2162" s="24">
        <f t="shared" ref="AD2162" si="21699">(TAN($AE$8*$B2159))/$AD$8</f>
        <v>-2.9256428423981422</v>
      </c>
      <c r="AE2162" s="22">
        <v>1</v>
      </c>
      <c r="AF2162" s="23">
        <v>0</v>
      </c>
      <c r="AH2162" s="21">
        <f t="shared" ref="AH2162" si="21700">X2162*AC2159+Z2162*AC2162-Y2162*AD2159-AA2162*AD2162</f>
        <v>0</v>
      </c>
      <c r="AI2162" s="24">
        <f t="shared" ref="AI2162" si="21701">(X2162*AD2159+Y2162*AC2159+Z2162*AD2162+AA2162*AC2162)</f>
        <v>-30.158523241471027</v>
      </c>
      <c r="AJ2162" s="22">
        <f t="shared" ref="AJ2162" si="21702">X2162*AE2159+Z2162*AE2162-Y2162*AF2159-AA2162*AF2162</f>
        <v>8.1925224595841222</v>
      </c>
      <c r="AK2162" s="23">
        <f t="shared" ref="AK2162" si="21703">(X2162*AF2159+Y2162*AE2159+Z2162*AF2162+AA2162*AE2162)</f>
        <v>0</v>
      </c>
      <c r="AL2162" s="8"/>
      <c r="AM2162" s="15">
        <v>0</v>
      </c>
      <c r="AN2162" s="85">
        <f t="shared" ref="AN2162" si="21704">(1/$AN$8)*SIN($B2159*$AO$8)</f>
        <v>-0.12790718815834229</v>
      </c>
      <c r="AO2162" s="25">
        <f t="shared" ref="AO2162" si="21705">COS($AO$8*$B2159)</f>
        <v>-0.92344884046537079</v>
      </c>
      <c r="AP2162" s="37">
        <v>0</v>
      </c>
      <c r="AR2162" s="21">
        <f t="shared" ref="AR2162" si="21706">AH2162*AM2159+AJ2162*AM2162-AI2162*AN2159-AK2162*AN2162</f>
        <v>0</v>
      </c>
      <c r="AS2162" s="24">
        <f t="shared" ref="AS2162" si="21707">(AH2162*AN2159+AI2162*AM2159+AJ2162*AN2162+AK2162*AM2162)</f>
        <v>26.801970805754884</v>
      </c>
      <c r="AT2162" s="22">
        <f t="shared" ref="AT2162" si="21708">AH2162*AO2159+AJ2162*AO2162-AI2162*AP2159-AK2162*AP2162</f>
        <v>-42.282802527210634</v>
      </c>
      <c r="AU2162" s="23">
        <f t="shared" ref="AU2162" si="21709">(AH2162*AP2159+AI2162*AO2159+AJ2162*AP2162+AK2162*AO2162)</f>
        <v>0</v>
      </c>
      <c r="AV2162" s="8"/>
      <c r="AW2162" s="21">
        <v>0</v>
      </c>
      <c r="AX2162" s="24">
        <f t="shared" ref="AX2162" si="21710">(TAN($AY$8*$B2159))/$AX$8</f>
        <v>-14.70870184838404</v>
      </c>
      <c r="AY2162" s="22">
        <v>1</v>
      </c>
      <c r="AZ2162" s="23">
        <v>0</v>
      </c>
      <c r="BB2162" s="21">
        <f t="shared" ref="BB2162" si="21711">AR2162*AW2159+AT2162*AW2162-AS2162*AX2159-AU2162*AX2162</f>
        <v>0</v>
      </c>
      <c r="BC2162" s="24">
        <f t="shared" ref="BC2162" si="21712">(AR2162*AX2159+AS2162*AW2159+AT2162*AX2162+AU2162*AW2162)</f>
        <v>648.72710649259534</v>
      </c>
      <c r="BD2162" s="22">
        <f t="shared" ref="BD2162" si="21713">AR2162*AY2159+AT2162*AY2162-AS2162*AZ2159-AU2162*AZ2162</f>
        <v>-42.282802527210634</v>
      </c>
      <c r="BE2162" s="23">
        <f t="shared" ref="BE2162" si="21714">(AR2162*AZ2159+AS2162*AY2159+AT2162*AZ2162+AU2162*AY2162)</f>
        <v>0</v>
      </c>
      <c r="BF2162" s="8"/>
      <c r="BG2162" s="15">
        <v>0</v>
      </c>
      <c r="BH2162" s="85">
        <f t="shared" ref="BH2162" si="21715">(1/$BH$8)*SIN($B2159*$BI$8)</f>
        <v>0.29940167792487044</v>
      </c>
      <c r="BI2162" s="25">
        <f t="shared" ref="BI2162" si="21716">COS($BI$8*$B2159)</f>
        <v>-0.43957674790865503</v>
      </c>
      <c r="BJ2162" s="37">
        <v>0</v>
      </c>
      <c r="BL2162" s="21">
        <f t="shared" ref="BL2162" si="21717">BB2162*BG2159+BD2162*BG2162-BC2162*BH2159-BE2162*BH2162</f>
        <v>0</v>
      </c>
      <c r="BM2162" s="24">
        <f t="shared" ref="BM2162" si="21718">(BB2162*BH2159+BC2162*BG2159+BD2162*BH2162+BE2162*BG2162)</f>
        <v>-297.8248937762196</v>
      </c>
      <c r="BN2162" s="22">
        <f t="shared" ref="BN2162" si="21719">BB2162*BI2159+BD2162*BI2162-BC2162*BJ2159-BE2162*BJ2162</f>
        <v>-1729.4833209656874</v>
      </c>
      <c r="BO2162" s="23">
        <f t="shared" ref="BO2162" si="21720">(BB2162*BJ2159+BC2162*BI2159+BD2162*BJ2162+BE2162*BI2162)</f>
        <v>0</v>
      </c>
      <c r="BQ2162" s="38">
        <f t="shared" ref="BQ2162" si="21721">(180/PI())*ATAN(-1*(($BL$8*BM2159+BO2159+$BL$8*BM2162+BO2162)/($BL$8*BL2159+BN2159+$BL$8*BL2162+BN2162)))</f>
        <v>70.460004632477222</v>
      </c>
      <c r="BS2162" s="67">
        <f t="shared" ref="BS2162" si="21722">20*LOG(((($BL$8*BL2159+BN2159-$BL$8*BL2162-BN2162)^2+($BL$8*BM2159+BO2159-$BL$8*BM2162-BO2162)^2)/(($BL$8*BL2159+BN2159+$BL$8*BL2162+BN2162)^2+($BL$8*BM2159+BO2159+$BL$8*BM2162+BO2162)^2))^0.5)</f>
        <v>-1.6239873053767544E-7</v>
      </c>
      <c r="BT2162" s="65"/>
      <c r="BU2162" s="28"/>
      <c r="BV2162" s="28"/>
      <c r="BW2162" s="28"/>
      <c r="BX2162" s="28"/>
    </row>
    <row r="2163" spans="2:76" ht="18.649999999999999" customHeight="1">
      <c r="BS2163" s="32"/>
    </row>
    <row r="2164" spans="2:76" ht="18.649999999999999" customHeight="1" thickBot="1">
      <c r="D2164" s="8"/>
      <c r="E2164" s="8" t="s">
        <v>93</v>
      </c>
      <c r="F2164" s="8"/>
      <c r="G2164" s="8"/>
      <c r="H2164" s="8"/>
      <c r="I2164" s="8"/>
      <c r="J2164" s="8" t="s">
        <v>94</v>
      </c>
      <c r="K2164" s="8"/>
      <c r="L2164" s="8"/>
      <c r="M2164" s="8"/>
      <c r="N2164" s="8"/>
      <c r="O2164" s="8" t="s">
        <v>95</v>
      </c>
      <c r="P2164" s="8"/>
      <c r="Q2164" s="8"/>
      <c r="R2164" s="8"/>
      <c r="S2164" s="8"/>
      <c r="T2164" s="8" t="s">
        <v>96</v>
      </c>
      <c r="U2164" s="8"/>
      <c r="V2164" s="8"/>
      <c r="W2164" s="8"/>
      <c r="X2164" s="8"/>
      <c r="Y2164" s="8" t="s">
        <v>97</v>
      </c>
      <c r="Z2164" s="8"/>
      <c r="AA2164" s="8"/>
      <c r="AB2164" s="8"/>
      <c r="AC2164" s="8"/>
      <c r="AD2164" s="8" t="s">
        <v>98</v>
      </c>
      <c r="AE2164" s="8"/>
      <c r="AF2164" s="8"/>
      <c r="AG2164" s="8"/>
      <c r="AH2164" s="8"/>
      <c r="AI2164" s="8" t="s">
        <v>99</v>
      </c>
      <c r="AJ2164" s="8"/>
      <c r="AK2164" s="8"/>
      <c r="AL2164" s="8"/>
      <c r="AM2164" s="8"/>
      <c r="AN2164" s="8" t="s">
        <v>96</v>
      </c>
      <c r="AO2164" s="8"/>
      <c r="AP2164" s="8"/>
      <c r="AQ2164" s="8"/>
      <c r="AR2164" s="8"/>
      <c r="AS2164" s="8" t="s">
        <v>100</v>
      </c>
      <c r="AT2164" s="8"/>
      <c r="AU2164" s="8"/>
      <c r="AV2164" s="8"/>
      <c r="AW2164" s="8"/>
      <c r="AX2164" s="8" t="s">
        <v>94</v>
      </c>
      <c r="AY2164" s="8"/>
      <c r="AZ2164" s="8"/>
      <c r="BA2164" s="8"/>
      <c r="BB2164" s="8"/>
      <c r="BC2164" s="8" t="s">
        <v>101</v>
      </c>
      <c r="BD2164" s="8"/>
      <c r="BE2164" s="8"/>
      <c r="BF2164" s="8"/>
      <c r="BG2164" s="8"/>
      <c r="BH2164" s="8" t="s">
        <v>96</v>
      </c>
      <c r="BI2164" s="8"/>
      <c r="BJ2164" s="8"/>
      <c r="BK2164" s="8"/>
      <c r="BL2164" s="8"/>
      <c r="BM2164" s="8" t="s">
        <v>102</v>
      </c>
      <c r="BN2164" s="8"/>
      <c r="BO2164" s="8"/>
      <c r="BP2164" s="8"/>
    </row>
    <row r="2165" spans="2:76" ht="18.649999999999999" customHeight="1" thickBot="1">
      <c r="B2165" s="16"/>
      <c r="D2165" s="250" t="s">
        <v>22</v>
      </c>
      <c r="E2165" s="251"/>
      <c r="F2165" s="252" t="s">
        <v>23</v>
      </c>
      <c r="G2165" s="253"/>
      <c r="H2165" s="123"/>
      <c r="I2165" s="242" t="s">
        <v>1</v>
      </c>
      <c r="J2165" s="243"/>
      <c r="K2165" s="244" t="s">
        <v>2</v>
      </c>
      <c r="L2165" s="245"/>
      <c r="M2165" s="123"/>
      <c r="N2165" s="242" t="s">
        <v>43</v>
      </c>
      <c r="O2165" s="243"/>
      <c r="P2165" s="244" t="s">
        <v>44</v>
      </c>
      <c r="Q2165" s="245"/>
      <c r="R2165" s="123"/>
      <c r="S2165" s="242" t="s">
        <v>32</v>
      </c>
      <c r="T2165" s="243"/>
      <c r="U2165" s="244" t="s">
        <v>33</v>
      </c>
      <c r="V2165" s="245"/>
      <c r="W2165" s="123"/>
      <c r="X2165" s="242" t="s">
        <v>45</v>
      </c>
      <c r="Y2165" s="243"/>
      <c r="Z2165" s="244" t="s">
        <v>46</v>
      </c>
      <c r="AA2165" s="245"/>
      <c r="AB2165" s="127"/>
      <c r="AC2165" s="242" t="s">
        <v>62</v>
      </c>
      <c r="AD2165" s="243"/>
      <c r="AE2165" s="244" t="s">
        <v>3</v>
      </c>
      <c r="AF2165" s="245"/>
      <c r="AG2165" s="123"/>
      <c r="AH2165" s="242" t="s">
        <v>76</v>
      </c>
      <c r="AI2165" s="243"/>
      <c r="AJ2165" s="244" t="s">
        <v>77</v>
      </c>
      <c r="AK2165" s="245"/>
      <c r="AL2165" s="127"/>
      <c r="AM2165" s="242" t="s">
        <v>64</v>
      </c>
      <c r="AN2165" s="243"/>
      <c r="AO2165" s="244" t="s">
        <v>65</v>
      </c>
      <c r="AP2165" s="245"/>
      <c r="AQ2165" s="123"/>
      <c r="AR2165" s="242" t="s">
        <v>80</v>
      </c>
      <c r="AS2165" s="243"/>
      <c r="AT2165" s="244" t="s">
        <v>81</v>
      </c>
      <c r="AU2165" s="245"/>
      <c r="AV2165" s="127"/>
      <c r="AW2165" s="242" t="s">
        <v>68</v>
      </c>
      <c r="AX2165" s="243"/>
      <c r="AY2165" s="244" t="s">
        <v>69</v>
      </c>
      <c r="AZ2165" s="245"/>
      <c r="BA2165" s="123"/>
      <c r="BB2165" s="246" t="s">
        <v>84</v>
      </c>
      <c r="BC2165" s="247"/>
      <c r="BD2165" s="248" t="s">
        <v>85</v>
      </c>
      <c r="BE2165" s="249"/>
      <c r="BF2165" s="127"/>
      <c r="BG2165" s="242" t="s">
        <v>72</v>
      </c>
      <c r="BH2165" s="243"/>
      <c r="BI2165" s="244" t="s">
        <v>73</v>
      </c>
      <c r="BJ2165" s="245"/>
      <c r="BK2165" s="123"/>
      <c r="BL2165" s="242" t="s">
        <v>88</v>
      </c>
      <c r="BM2165" s="243"/>
      <c r="BN2165" s="244" t="s">
        <v>89</v>
      </c>
      <c r="BO2165" s="245"/>
      <c r="BP2165" s="123"/>
      <c r="BQ2165" s="19" t="s">
        <v>165</v>
      </c>
      <c r="BS2165" s="63" t="s">
        <v>120</v>
      </c>
      <c r="BT2165" s="4"/>
      <c r="BU2165" s="28"/>
      <c r="BV2165" s="28"/>
      <c r="BW2165" s="28"/>
      <c r="BX2165" s="28"/>
    </row>
    <row r="2166" spans="2:76" ht="18.649999999999999" customHeight="1" thickTop="1" thickBot="1">
      <c r="B2166" s="39">
        <v>6.12</v>
      </c>
      <c r="D2166" s="25">
        <f t="shared" ref="D2166" si="21723">COS($F$8*$B2166)</f>
        <v>-0.44547440727655396</v>
      </c>
      <c r="E2166" s="26">
        <v>0</v>
      </c>
      <c r="F2166" s="10">
        <v>0</v>
      </c>
      <c r="G2166" s="85">
        <f t="shared" ref="G2166" si="21724">$E$8*SIN($B2166*$F$8)</f>
        <v>2.685884020607447</v>
      </c>
      <c r="I2166" s="21">
        <v>1</v>
      </c>
      <c r="J2166" s="24">
        <v>0</v>
      </c>
      <c r="K2166" s="22">
        <v>0</v>
      </c>
      <c r="L2166" s="23">
        <v>0</v>
      </c>
      <c r="N2166" s="21">
        <f t="shared" ref="N2166" si="21725">D2166*I2166+F2166*I2169-E2166*J2166-G2166*J2169</f>
        <v>33.490071044195659</v>
      </c>
      <c r="O2166" s="24">
        <f t="shared" ref="O2166" si="21726">(D2166*J2166+E2166*I2166+F2166*J2169+G2166*I2169)</f>
        <v>0</v>
      </c>
      <c r="P2166" s="22">
        <f t="shared" ref="P2166" si="21727">D2166*K2166+F2166*K2169-E2166*L2166-G2166*L2169</f>
        <v>0</v>
      </c>
      <c r="Q2166" s="23">
        <f t="shared" ref="Q2166" si="21728">(D2166*L2166+E2166*K2166+F2166*L2169+G2166*K2169)</f>
        <v>2.685884020607447</v>
      </c>
      <c r="S2166" s="25">
        <f t="shared" ref="S2166" si="21729">COS($U$8*$B2166)</f>
        <v>-0.91893898307505983</v>
      </c>
      <c r="T2166" s="26">
        <v>0</v>
      </c>
      <c r="U2166" s="10">
        <v>0</v>
      </c>
      <c r="V2166" s="85">
        <f t="shared" ref="V2166" si="21730">$T$8*SIN($B2166*$U$8)</f>
        <v>-1.1831991837661033</v>
      </c>
      <c r="X2166" s="21">
        <f t="shared" ref="X2166" si="21731">N2166*S2166+P2166*S2169-O2166*T2166-Q2166*T2169</f>
        <v>-30.422227852812092</v>
      </c>
      <c r="Y2166" s="24">
        <f t="shared" ref="Y2166" si="21732">(N2166*T2166+O2166*S2166+P2166*T2169+Q2166*S2169)</f>
        <v>0</v>
      </c>
      <c r="Z2166" s="22">
        <f t="shared" ref="Z2166" si="21733">N2166*U2166+P2166*U2169-O2166*V2166-Q2166*V2169</f>
        <v>0</v>
      </c>
      <c r="AA2166" s="23">
        <f t="shared" ref="AA2166" si="21734">(N2166*V2166+O2166*U2166+P2166*V2169+Q2166*U2169)</f>
        <v>-42.093588254315677</v>
      </c>
      <c r="AB2166" s="8"/>
      <c r="AC2166" s="21">
        <v>1</v>
      </c>
      <c r="AD2166" s="24">
        <v>0</v>
      </c>
      <c r="AE2166" s="22">
        <v>0</v>
      </c>
      <c r="AF2166" s="23">
        <v>0</v>
      </c>
      <c r="AH2166" s="21">
        <f t="shared" ref="AH2166" si="21735">X2166*AC2166+Z2166*AC2169-Y2166*AD2166-AA2166*AD2169</f>
        <v>-148.45898746883853</v>
      </c>
      <c r="AI2166" s="24">
        <f t="shared" ref="AI2166" si="21736">(X2166*AD2166+Y2166*AC2166+Z2166*AD2169+AA2166*AC2169)</f>
        <v>0</v>
      </c>
      <c r="AJ2166" s="22">
        <f t="shared" ref="AJ2166" si="21737">X2166*AE2166+Z2166*AE2169-Y2166*AF2166-AA2166*AF2169</f>
        <v>0</v>
      </c>
      <c r="AK2166" s="23">
        <f t="shared" ref="AK2166" si="21738">(X2166*AF2166+Y2166*AE2166+Z2166*AF2169+AA2166*AE2169)</f>
        <v>-42.093588254315677</v>
      </c>
      <c r="AL2166" s="8"/>
      <c r="AM2166" s="25">
        <f t="shared" ref="AM2166" si="21739">COS($AO$8*$B2166)</f>
        <v>-0.91893898307505983</v>
      </c>
      <c r="AN2166" s="26">
        <v>0</v>
      </c>
      <c r="AO2166" s="10">
        <v>0</v>
      </c>
      <c r="AP2166" s="85">
        <f t="shared" ref="AP2166" si="21740">$AN$8*SIN($B2166*$AO$8)</f>
        <v>-1.1831991837661033</v>
      </c>
      <c r="AR2166" s="21">
        <f t="shared" ref="AR2166" si="21741">AH2166*AM2166+AJ2166*AM2169-AI2166*AN2166-AK2166*AN2169</f>
        <v>130.89085105471278</v>
      </c>
      <c r="AS2166" s="24">
        <f t="shared" ref="AS2166" si="21742">(AH2166*AN2166+AI2166*AM2166+AJ2166*AN2169+AK2166*AM2169)</f>
        <v>0</v>
      </c>
      <c r="AT2166" s="22">
        <f t="shared" ref="AT2166" si="21743">AH2166*AO2166+AJ2166*AO2169-AI2166*AP2166-AK2166*AP2169</f>
        <v>0</v>
      </c>
      <c r="AU2166" s="23">
        <f t="shared" ref="AU2166" si="21744">(AH2166*AP2166+AI2166*AO2166+AJ2166*AP2169+AK2166*AO2169)</f>
        <v>214.33799198027305</v>
      </c>
      <c r="AV2166" s="8"/>
      <c r="AW2166" s="21">
        <v>1</v>
      </c>
      <c r="AX2166" s="24">
        <v>0</v>
      </c>
      <c r="AY2166" s="22">
        <v>0</v>
      </c>
      <c r="AZ2166" s="23">
        <v>0</v>
      </c>
      <c r="BB2166" s="21">
        <f t="shared" ref="BB2166" si="21745">AR2166*AW2166+AT2166*AW2169-AS2166*AX2166-AU2166*AX2169</f>
        <v>2839.0035666509757</v>
      </c>
      <c r="BC2166" s="24">
        <f t="shared" ref="BC2166" si="21746">(AR2166*AX2166+AS2166*AW2166+AT2166*AX2169+AU2166*AW2169)</f>
        <v>0</v>
      </c>
      <c r="BD2166" s="22">
        <f t="shared" ref="BD2166" si="21747">AR2166*AY2166+AT2166*AY2169-AS2166*AZ2166-AU2166*AZ2169</f>
        <v>0</v>
      </c>
      <c r="BE2166" s="23">
        <f t="shared" ref="BE2166" si="21748">(AR2166*AZ2166+AS2166*AY2166+AT2166*AZ2169+AU2166*AY2169)</f>
        <v>214.33799198027305</v>
      </c>
      <c r="BF2166" s="8"/>
      <c r="BG2166" s="25">
        <f t="shared" ref="BG2166" si="21749">COS($BI$8*$B2166)</f>
        <v>-0.44553321951282271</v>
      </c>
      <c r="BH2166" s="26">
        <v>0</v>
      </c>
      <c r="BI2166" s="10">
        <v>0</v>
      </c>
      <c r="BJ2166" s="85">
        <f t="shared" ref="BJ2166" si="21750">$BH$8*SIN($B2166*$BI$8)</f>
        <v>2.68579622324458</v>
      </c>
      <c r="BL2166" s="21">
        <f t="shared" ref="BL2166" si="21751">BB2166*BG2166+BD2166*BG2169-BC2166*BH2166-BE2166*BH2169</f>
        <v>-1328.8335291871117</v>
      </c>
      <c r="BM2166" s="24">
        <f t="shared" ref="BM2166" si="21752">(BB2166*BH2166+BC2166*BG2166+BD2166*BH2169+BE2166*BG2169)</f>
        <v>0</v>
      </c>
      <c r="BN2166" s="22">
        <f t="shared" ref="BN2166" si="21753">BB2166*BI2166+BD2166*BI2169-BC2166*BJ2166-BE2166*BJ2169</f>
        <v>0</v>
      </c>
      <c r="BO2166" s="23">
        <f t="shared" ref="BO2166" si="21754">(BB2166*BJ2166+BC2166*BI2166+BD2166*BJ2169+BE2166*BI2169)</f>
        <v>7529.4903614581981</v>
      </c>
      <c r="BQ2166" s="27">
        <f t="shared" ref="BQ2166" si="21755">20*LOG((2*$BL$8)/(($BL$8*BL2166+BN2166+$BL$8*BL2169+BN2169)^2+($BL$8*BM2166+BO2166+$BL$8*BM2169+BO2169)^2)^0.5)</f>
        <v>-71.78107807438235</v>
      </c>
      <c r="BS2166" s="64">
        <f t="shared" ref="BS2166" si="21756">((BL2166^2+BM2166^2)/(BL2169^2+BM2169^2))^0.5</f>
        <v>5.6671439322461978</v>
      </c>
      <c r="BT2166" s="4"/>
      <c r="BU2166" s="28"/>
      <c r="BV2166" s="28"/>
      <c r="BW2166" s="28"/>
      <c r="BX2166" s="28"/>
    </row>
    <row r="2167" spans="2:76" ht="18.649999999999999" customHeight="1" thickBot="1">
      <c r="D2167" s="25"/>
      <c r="E2167" s="10"/>
      <c r="F2167" s="10"/>
      <c r="G2167" s="31"/>
      <c r="I2167" s="29"/>
      <c r="L2167" s="30"/>
      <c r="N2167" s="29"/>
      <c r="Q2167" s="30"/>
      <c r="S2167" s="29"/>
      <c r="V2167" s="30"/>
      <c r="X2167" s="29"/>
      <c r="AA2167" s="30"/>
      <c r="AC2167" s="29"/>
      <c r="AF2167" s="30"/>
      <c r="AH2167" s="29"/>
      <c r="AK2167" s="30"/>
      <c r="AM2167" s="29"/>
      <c r="AP2167" s="30"/>
      <c r="AR2167" s="29"/>
      <c r="AU2167" s="30"/>
      <c r="AW2167" s="29"/>
      <c r="AZ2167" s="30"/>
      <c r="BB2167" s="29"/>
      <c r="BE2167" s="30"/>
      <c r="BG2167" s="29"/>
      <c r="BJ2167" s="30"/>
      <c r="BL2167" s="29"/>
      <c r="BO2167" s="30"/>
      <c r="BS2167" s="65"/>
      <c r="BT2167" s="65"/>
      <c r="BU2167" s="28"/>
      <c r="BV2167" s="28"/>
      <c r="BW2167" s="28"/>
      <c r="BX2167" s="28"/>
    </row>
    <row r="2168" spans="2:76" ht="18.649999999999999" customHeight="1" thickBot="1">
      <c r="D2168" s="254" t="s">
        <v>24</v>
      </c>
      <c r="E2168" s="255"/>
      <c r="F2168" s="256" t="s">
        <v>25</v>
      </c>
      <c r="G2168" s="257"/>
      <c r="H2168" s="123"/>
      <c r="I2168" s="242" t="s">
        <v>4</v>
      </c>
      <c r="J2168" s="243"/>
      <c r="K2168" s="244" t="s">
        <v>5</v>
      </c>
      <c r="L2168" s="245"/>
      <c r="M2168" s="123"/>
      <c r="N2168" s="242" t="s">
        <v>6</v>
      </c>
      <c r="O2168" s="243"/>
      <c r="P2168" s="244" t="s">
        <v>7</v>
      </c>
      <c r="Q2168" s="245"/>
      <c r="R2168" s="123"/>
      <c r="S2168" s="242" t="s">
        <v>34</v>
      </c>
      <c r="T2168" s="243"/>
      <c r="U2168" s="244" t="s">
        <v>35</v>
      </c>
      <c r="V2168" s="245"/>
      <c r="W2168" s="123"/>
      <c r="X2168" s="242" t="s">
        <v>47</v>
      </c>
      <c r="Y2168" s="243"/>
      <c r="Z2168" s="244" t="s">
        <v>48</v>
      </c>
      <c r="AA2168" s="245"/>
      <c r="AB2168" s="127"/>
      <c r="AC2168" s="242" t="s">
        <v>63</v>
      </c>
      <c r="AD2168" s="243"/>
      <c r="AE2168" s="244" t="s">
        <v>8</v>
      </c>
      <c r="AF2168" s="245"/>
      <c r="AG2168" s="123"/>
      <c r="AH2168" s="242" t="s">
        <v>78</v>
      </c>
      <c r="AI2168" s="243"/>
      <c r="AJ2168" s="244" t="s">
        <v>79</v>
      </c>
      <c r="AK2168" s="245"/>
      <c r="AL2168" s="127"/>
      <c r="AM2168" s="242" t="s">
        <v>67</v>
      </c>
      <c r="AN2168" s="243"/>
      <c r="AO2168" s="244" t="s">
        <v>66</v>
      </c>
      <c r="AP2168" s="245"/>
      <c r="AQ2168" s="123"/>
      <c r="AR2168" s="242" t="s">
        <v>83</v>
      </c>
      <c r="AS2168" s="243"/>
      <c r="AT2168" s="244" t="s">
        <v>82</v>
      </c>
      <c r="AU2168" s="245"/>
      <c r="AV2168" s="127"/>
      <c r="AW2168" s="242" t="s">
        <v>71</v>
      </c>
      <c r="AX2168" s="243"/>
      <c r="AY2168" s="244" t="s">
        <v>70</v>
      </c>
      <c r="AZ2168" s="245"/>
      <c r="BA2168" s="123"/>
      <c r="BB2168" s="124" t="s">
        <v>87</v>
      </c>
      <c r="BC2168" s="125"/>
      <c r="BD2168" s="122" t="s">
        <v>86</v>
      </c>
      <c r="BE2168" s="126"/>
      <c r="BF2168" s="127"/>
      <c r="BG2168" s="242" t="s">
        <v>74</v>
      </c>
      <c r="BH2168" s="243"/>
      <c r="BI2168" s="244" t="s">
        <v>75</v>
      </c>
      <c r="BJ2168" s="245"/>
      <c r="BK2168" s="123"/>
      <c r="BL2168" s="242" t="s">
        <v>91</v>
      </c>
      <c r="BM2168" s="243"/>
      <c r="BN2168" s="244" t="s">
        <v>90</v>
      </c>
      <c r="BO2168" s="245"/>
      <c r="BP2168" s="123"/>
      <c r="BQ2168" s="35" t="s">
        <v>166</v>
      </c>
      <c r="BS2168" s="66" t="s">
        <v>121</v>
      </c>
      <c r="BT2168" s="65"/>
      <c r="BU2168" s="28"/>
      <c r="BV2168" s="28"/>
      <c r="BW2168" s="28"/>
      <c r="BX2168" s="28"/>
    </row>
    <row r="2169" spans="2:76" ht="18.649999999999999" customHeight="1" thickTop="1" thickBot="1">
      <c r="D2169" s="15">
        <v>0</v>
      </c>
      <c r="E2169" s="145">
        <f t="shared" ref="E2169" si="21757">(1/$E$8)*SIN($B2166*$F$8)</f>
        <v>0.29843155784527187</v>
      </c>
      <c r="F2169" s="15">
        <f t="shared" ref="F2169" si="21758">COS($F$8*$B2166)</f>
        <v>-0.44547440727655396</v>
      </c>
      <c r="G2169" s="37">
        <v>0</v>
      </c>
      <c r="I2169" s="21">
        <v>0</v>
      </c>
      <c r="J2169" s="24">
        <f t="shared" ref="J2169" si="21759">(TAN($K$8*$B2166))/$J$8</f>
        <v>-12.634776926740589</v>
      </c>
      <c r="K2169" s="22">
        <v>1</v>
      </c>
      <c r="L2169" s="23">
        <v>0</v>
      </c>
      <c r="N2169" s="21">
        <f t="shared" ref="N2169" si="21760">D2169*I2166+F2169*I2169-E2169*J2166-G2169*J2169</f>
        <v>0</v>
      </c>
      <c r="O2169" s="24">
        <f t="shared" ref="O2169" si="21761">(D2169*J2166+E2169*I2166+F2169*J2169+G2169*I2169)</f>
        <v>5.9269013203565155</v>
      </c>
      <c r="P2169" s="22">
        <f t="shared" ref="P2169" si="21762">D2169*K2166+F2169*K2169-E2169*L2166-G2169*L2169</f>
        <v>-0.44547440727655396</v>
      </c>
      <c r="Q2169" s="23">
        <f t="shared" ref="Q2169" si="21763">(D2169*L2166+E2169*K2166+F2169*L2169+G2169*K2169)</f>
        <v>0</v>
      </c>
      <c r="S2169" s="15">
        <v>0</v>
      </c>
      <c r="T2169" s="145">
        <f t="shared" ref="T2169" si="21764">(1/$T$8)*SIN($B2166*$U$8)</f>
        <v>-0.13146657597401146</v>
      </c>
      <c r="U2169" s="15">
        <f t="shared" ref="U2169" si="21765">COS($U$8*$B2166)</f>
        <v>-0.91893898307505983</v>
      </c>
      <c r="V2169" s="37">
        <v>0</v>
      </c>
      <c r="X2169" s="21">
        <f t="shared" ref="X2169" si="21766">N2169*S2166+P2169*S2169-O2169*T2166-Q2169*T2169</f>
        <v>0</v>
      </c>
      <c r="Y2169" s="24">
        <f t="shared" ref="Y2169" si="21767">(N2169*T2166+O2169*S2166+P2169*T2169+Q2169*S2169)</f>
        <v>-5.387895677105945</v>
      </c>
      <c r="Z2169" s="22">
        <f t="shared" ref="Z2169" si="21768">N2169*U2166+P2169*U2169-O2169*V2166-Q2169*V2169</f>
        <v>7.4220686033167507</v>
      </c>
      <c r="AA2169" s="23">
        <f t="shared" ref="AA2169" si="21769">(N2169*V2166+O2169*U2166+P2169*V2169+Q2169*U2169)</f>
        <v>0</v>
      </c>
      <c r="AB2169" s="8"/>
      <c r="AC2169" s="21">
        <v>0</v>
      </c>
      <c r="AD2169" s="24">
        <f t="shared" ref="AD2169" si="21770">(TAN($AE$8*$B2166))/$AD$8</f>
        <v>-2.8041505728351548</v>
      </c>
      <c r="AE2169" s="22">
        <v>1</v>
      </c>
      <c r="AF2169" s="23">
        <v>0</v>
      </c>
      <c r="AH2169" s="21">
        <f t="shared" ref="AH2169" si="21771">X2169*AC2166+Z2169*AC2169-Y2169*AD2166-AA2169*AD2169</f>
        <v>0</v>
      </c>
      <c r="AI2169" s="24">
        <f t="shared" ref="AI2169" si="21772">(X2169*AD2166+Y2169*AC2166+Z2169*AD2169+AA2169*AC2169)</f>
        <v>-26.200493602718428</v>
      </c>
      <c r="AJ2169" s="22">
        <f t="shared" ref="AJ2169" si="21773">X2169*AE2166+Z2169*AE2169-Y2169*AF2166-AA2169*AF2169</f>
        <v>7.4220686033167507</v>
      </c>
      <c r="AK2169" s="23">
        <f t="shared" ref="AK2169" si="21774">(X2169*AF2166+Y2169*AE2166+Z2169*AF2169+AA2169*AE2169)</f>
        <v>0</v>
      </c>
      <c r="AL2169" s="8"/>
      <c r="AM2169" s="15">
        <v>0</v>
      </c>
      <c r="AN2169" s="85">
        <f t="shared" ref="AN2169" si="21775">(1/$AN$8)*SIN($B2166*$AO$8)</f>
        <v>-0.13146657597401146</v>
      </c>
      <c r="AO2169" s="25">
        <f t="shared" ref="AO2169" si="21776">COS($AO$8*$B2166)</f>
        <v>-0.91893898307505983</v>
      </c>
      <c r="AP2169" s="37">
        <v>0</v>
      </c>
      <c r="AR2169" s="21">
        <f t="shared" ref="AR2169" si="21777">AH2169*AM2166+AJ2169*AM2169-AI2169*AN2166-AK2169*AN2169</f>
        <v>0</v>
      </c>
      <c r="AS2169" s="24">
        <f t="shared" ref="AS2169" si="21778">(AH2169*AN2166+AI2169*AM2166+AJ2169*AN2169+AK2169*AM2169)</f>
        <v>23.100901001424415</v>
      </c>
      <c r="AT2169" s="22">
        <f t="shared" ref="AT2169" si="21779">AH2169*AO2166+AJ2169*AO2169-AI2169*AP2166-AK2169*AP2169</f>
        <v>-37.820830819650681</v>
      </c>
      <c r="AU2169" s="23">
        <f t="shared" ref="AU2169" si="21780">(AH2169*AP2166+AI2169*AO2166+AJ2169*AP2169+AK2169*AO2169)</f>
        <v>0</v>
      </c>
      <c r="AV2169" s="8"/>
      <c r="AW2169" s="21">
        <v>0</v>
      </c>
      <c r="AX2169" s="24">
        <f t="shared" ref="AX2169" si="21781">(TAN($AY$8*$B2166))/$AX$8</f>
        <v>-12.634776926740589</v>
      </c>
      <c r="AY2169" s="22">
        <v>1</v>
      </c>
      <c r="AZ2169" s="23">
        <v>0</v>
      </c>
      <c r="BB2169" s="21">
        <f t="shared" ref="BB2169" si="21782">AR2169*AW2166+AT2169*AW2169-AS2169*AX2166-AU2169*AX2169</f>
        <v>0</v>
      </c>
      <c r="BC2169" s="24">
        <f t="shared" ref="BC2169" si="21783">(AR2169*AX2166+AS2169*AW2166+AT2169*AX2169+AU2169*AW2169)</f>
        <v>500.95866159170617</v>
      </c>
      <c r="BD2169" s="22">
        <f t="shared" ref="BD2169" si="21784">AR2169*AY2166+AT2169*AY2169-AS2169*AZ2166-AU2169*AZ2169</f>
        <v>-37.820830819650681</v>
      </c>
      <c r="BE2169" s="23">
        <f t="shared" ref="BE2169" si="21785">(AR2169*AZ2166+AS2169*AY2166+AT2169*AZ2169+AU2169*AY2169)</f>
        <v>0</v>
      </c>
      <c r="BF2169" s="8"/>
      <c r="BG2169" s="15">
        <v>0</v>
      </c>
      <c r="BH2169" s="85">
        <f t="shared" ref="BH2169" si="21786">(1/$BH$8)*SIN($B2166*$BI$8)</f>
        <v>0.2984218025827311</v>
      </c>
      <c r="BI2169" s="25">
        <f t="shared" ref="BI2169" si="21787">COS($BI$8*$B2166)</f>
        <v>-0.44553321951282271</v>
      </c>
      <c r="BJ2169" s="37">
        <v>0</v>
      </c>
      <c r="BL2169" s="21">
        <f t="shared" ref="BL2169" si="21788">BB2169*BG2166+BD2169*BG2169-BC2169*BH2166-BE2169*BH2169</f>
        <v>0</v>
      </c>
      <c r="BM2169" s="24">
        <f t="shared" ref="BM2169" si="21789">(BB2169*BH2166+BC2169*BG2166+BD2169*BH2169+BE2169*BG2169)</f>
        <v>-234.48028585016414</v>
      </c>
      <c r="BN2169" s="22">
        <f t="shared" ref="BN2169" si="21790">BB2169*BI2166+BD2169*BI2169-BC2169*BJ2166-BE2169*BJ2169</f>
        <v>-1328.6224447849354</v>
      </c>
      <c r="BO2169" s="23">
        <f t="shared" ref="BO2169" si="21791">(BB2169*BJ2166+BC2169*BI2166+BD2169*BJ2169+BE2169*BI2169)</f>
        <v>0</v>
      </c>
      <c r="BQ2169" s="38">
        <f t="shared" ref="BQ2169" si="21792">(180/PI())*ATAN(-1*(($BL$8*BM2166+BO2166+$BL$8*BM2169+BO2169)/($BL$8*BL2166+BN2166+$BL$8*BL2169+BN2169)))</f>
        <v>69.984123480653693</v>
      </c>
      <c r="BS2169" s="67">
        <f t="shared" ref="BS2169" si="21793">20*LOG(((($BL$8*BL2166+BN2166-$BL$8*BL2169-BN2169)^2+($BL$8*BM2166+BO2166-$BL$8*BM2169-BO2169)^2)/(($BL$8*BL2166+BN2166+$BL$8*BL2169+BN2169)^2+($BL$8*BM2166+BO2166+$BL$8*BM2169+BO2169)^2))^0.5)</f>
        <v>-2.881884137662042E-7</v>
      </c>
      <c r="BT2169" s="65"/>
      <c r="BU2169" s="28"/>
      <c r="BV2169" s="28"/>
      <c r="BW2169" s="28"/>
      <c r="BX2169" s="28"/>
    </row>
    <row r="2170" spans="2:76" ht="18.649999999999999" customHeight="1">
      <c r="BS2170" s="32"/>
    </row>
    <row r="2171" spans="2:76" ht="18.649999999999999" customHeight="1" thickBot="1">
      <c r="D2171" s="8"/>
      <c r="E2171" s="8" t="s">
        <v>93</v>
      </c>
      <c r="F2171" s="8"/>
      <c r="G2171" s="8"/>
      <c r="H2171" s="8"/>
      <c r="I2171" s="8"/>
      <c r="J2171" s="8" t="s">
        <v>94</v>
      </c>
      <c r="K2171" s="8"/>
      <c r="L2171" s="8"/>
      <c r="M2171" s="8"/>
      <c r="N2171" s="8"/>
      <c r="O2171" s="8" t="s">
        <v>95</v>
      </c>
      <c r="P2171" s="8"/>
      <c r="Q2171" s="8"/>
      <c r="R2171" s="8"/>
      <c r="S2171" s="8"/>
      <c r="T2171" s="8" t="s">
        <v>96</v>
      </c>
      <c r="U2171" s="8"/>
      <c r="V2171" s="8"/>
      <c r="W2171" s="8"/>
      <c r="X2171" s="8"/>
      <c r="Y2171" s="8" t="s">
        <v>97</v>
      </c>
      <c r="Z2171" s="8"/>
      <c r="AA2171" s="8"/>
      <c r="AB2171" s="8"/>
      <c r="AC2171" s="8"/>
      <c r="AD2171" s="8" t="s">
        <v>98</v>
      </c>
      <c r="AE2171" s="8"/>
      <c r="AF2171" s="8"/>
      <c r="AG2171" s="8"/>
      <c r="AH2171" s="8"/>
      <c r="AI2171" s="8" t="s">
        <v>99</v>
      </c>
      <c r="AJ2171" s="8"/>
      <c r="AK2171" s="8"/>
      <c r="AL2171" s="8"/>
      <c r="AM2171" s="8"/>
      <c r="AN2171" s="8" t="s">
        <v>96</v>
      </c>
      <c r="AO2171" s="8"/>
      <c r="AP2171" s="8"/>
      <c r="AQ2171" s="8"/>
      <c r="AR2171" s="8"/>
      <c r="AS2171" s="8" t="s">
        <v>100</v>
      </c>
      <c r="AT2171" s="8"/>
      <c r="AU2171" s="8"/>
      <c r="AV2171" s="8"/>
      <c r="AW2171" s="8"/>
      <c r="AX2171" s="8" t="s">
        <v>94</v>
      </c>
      <c r="AY2171" s="8"/>
      <c r="AZ2171" s="8"/>
      <c r="BA2171" s="8"/>
      <c r="BB2171" s="8"/>
      <c r="BC2171" s="8" t="s">
        <v>101</v>
      </c>
      <c r="BD2171" s="8"/>
      <c r="BE2171" s="8"/>
      <c r="BF2171" s="8"/>
      <c r="BG2171" s="8"/>
      <c r="BH2171" s="8" t="s">
        <v>96</v>
      </c>
      <c r="BI2171" s="8"/>
      <c r="BJ2171" s="8"/>
      <c r="BK2171" s="8"/>
      <c r="BL2171" s="8"/>
      <c r="BM2171" s="8" t="s">
        <v>102</v>
      </c>
      <c r="BN2171" s="8"/>
      <c r="BO2171" s="8"/>
      <c r="BP2171" s="8"/>
    </row>
    <row r="2172" spans="2:76" ht="18.649999999999999" customHeight="1" thickBot="1">
      <c r="B2172" s="16"/>
      <c r="D2172" s="250" t="s">
        <v>22</v>
      </c>
      <c r="E2172" s="251"/>
      <c r="F2172" s="252" t="s">
        <v>23</v>
      </c>
      <c r="G2172" s="253"/>
      <c r="H2172" s="123"/>
      <c r="I2172" s="242" t="s">
        <v>1</v>
      </c>
      <c r="J2172" s="243"/>
      <c r="K2172" s="244" t="s">
        <v>2</v>
      </c>
      <c r="L2172" s="245"/>
      <c r="M2172" s="123"/>
      <c r="N2172" s="242" t="s">
        <v>43</v>
      </c>
      <c r="O2172" s="243"/>
      <c r="P2172" s="244" t="s">
        <v>44</v>
      </c>
      <c r="Q2172" s="245"/>
      <c r="R2172" s="123"/>
      <c r="S2172" s="242" t="s">
        <v>32</v>
      </c>
      <c r="T2172" s="243"/>
      <c r="U2172" s="244" t="s">
        <v>33</v>
      </c>
      <c r="V2172" s="245"/>
      <c r="W2172" s="123"/>
      <c r="X2172" s="242" t="s">
        <v>45</v>
      </c>
      <c r="Y2172" s="243"/>
      <c r="Z2172" s="244" t="s">
        <v>46</v>
      </c>
      <c r="AA2172" s="245"/>
      <c r="AB2172" s="127"/>
      <c r="AC2172" s="242" t="s">
        <v>62</v>
      </c>
      <c r="AD2172" s="243"/>
      <c r="AE2172" s="244" t="s">
        <v>3</v>
      </c>
      <c r="AF2172" s="245"/>
      <c r="AG2172" s="123"/>
      <c r="AH2172" s="242" t="s">
        <v>76</v>
      </c>
      <c r="AI2172" s="243"/>
      <c r="AJ2172" s="244" t="s">
        <v>77</v>
      </c>
      <c r="AK2172" s="245"/>
      <c r="AL2172" s="127"/>
      <c r="AM2172" s="242" t="s">
        <v>64</v>
      </c>
      <c r="AN2172" s="243"/>
      <c r="AO2172" s="244" t="s">
        <v>65</v>
      </c>
      <c r="AP2172" s="245"/>
      <c r="AQ2172" s="123"/>
      <c r="AR2172" s="242" t="s">
        <v>80</v>
      </c>
      <c r="AS2172" s="243"/>
      <c r="AT2172" s="244" t="s">
        <v>81</v>
      </c>
      <c r="AU2172" s="245"/>
      <c r="AV2172" s="127"/>
      <c r="AW2172" s="242" t="s">
        <v>68</v>
      </c>
      <c r="AX2172" s="243"/>
      <c r="AY2172" s="244" t="s">
        <v>69</v>
      </c>
      <c r="AZ2172" s="245"/>
      <c r="BA2172" s="123"/>
      <c r="BB2172" s="246" t="s">
        <v>84</v>
      </c>
      <c r="BC2172" s="247"/>
      <c r="BD2172" s="248" t="s">
        <v>85</v>
      </c>
      <c r="BE2172" s="249"/>
      <c r="BF2172" s="127"/>
      <c r="BG2172" s="242" t="s">
        <v>72</v>
      </c>
      <c r="BH2172" s="243"/>
      <c r="BI2172" s="244" t="s">
        <v>73</v>
      </c>
      <c r="BJ2172" s="245"/>
      <c r="BK2172" s="123"/>
      <c r="BL2172" s="242" t="s">
        <v>88</v>
      </c>
      <c r="BM2172" s="243"/>
      <c r="BN2172" s="244" t="s">
        <v>89</v>
      </c>
      <c r="BO2172" s="245"/>
      <c r="BP2172" s="123"/>
      <c r="BQ2172" s="19" t="s">
        <v>165</v>
      </c>
      <c r="BS2172" s="63" t="s">
        <v>120</v>
      </c>
      <c r="BT2172" s="4"/>
      <c r="BU2172" s="28"/>
      <c r="BV2172" s="28"/>
      <c r="BW2172" s="28"/>
      <c r="BX2172" s="28"/>
    </row>
    <row r="2173" spans="2:76" ht="18.649999999999999" customHeight="1" thickTop="1" thickBot="1">
      <c r="B2173" s="39">
        <v>6.14</v>
      </c>
      <c r="D2173" s="25">
        <f t="shared" ref="D2173" si="21794">COS($F$8*$B2173)</f>
        <v>-0.45141122565926378</v>
      </c>
      <c r="E2173" s="26">
        <v>0</v>
      </c>
      <c r="F2173" s="10">
        <v>0</v>
      </c>
      <c r="G2173" s="85">
        <f t="shared" ref="G2173" si="21795">$E$8*SIN($B2173*$F$8)</f>
        <v>2.6769481033705547</v>
      </c>
      <c r="I2173" s="21">
        <v>1</v>
      </c>
      <c r="J2173" s="24">
        <v>0</v>
      </c>
      <c r="K2173" s="22">
        <v>0</v>
      </c>
      <c r="L2173" s="23">
        <v>0</v>
      </c>
      <c r="N2173" s="21">
        <f t="shared" ref="N2173" si="21796">D2173*I2173+F2173*I2176-E2173*J2173-G2173*J2176</f>
        <v>29.178493938632787</v>
      </c>
      <c r="O2173" s="24">
        <f t="shared" ref="O2173" si="21797">(D2173*J2173+E2173*I2173+F2173*J2176+G2173*I2176)</f>
        <v>0</v>
      </c>
      <c r="P2173" s="22">
        <f t="shared" ref="P2173" si="21798">D2173*K2173+F2173*K2176-E2173*L2173-G2173*L2176</f>
        <v>0</v>
      </c>
      <c r="Q2173" s="23">
        <f t="shared" ref="Q2173" si="21799">(D2173*L2173+E2173*K2173+F2173*L2176+G2173*K2176)</f>
        <v>2.6769481033705547</v>
      </c>
      <c r="S2173" s="25">
        <f t="shared" ref="S2173" si="21800">COS($U$8*$B2173)</f>
        <v>-0.91430565521587359</v>
      </c>
      <c r="T2173" s="26">
        <v>0</v>
      </c>
      <c r="U2173" s="10">
        <v>0</v>
      </c>
      <c r="V2173" s="85">
        <f t="shared" ref="V2173" si="21801">$T$8*SIN($B2173*$U$8)</f>
        <v>-1.215074697112259</v>
      </c>
      <c r="X2173" s="21">
        <f t="shared" ref="X2173" si="21802">N2173*S2173+P2173*S2176-O2173*T2173-Q2173*T2176</f>
        <v>-26.316651807008689</v>
      </c>
      <c r="Y2173" s="24">
        <f t="shared" ref="Y2173" si="21803">(N2173*T2173+O2173*S2173+P2173*T2176+Q2173*S2176)</f>
        <v>0</v>
      </c>
      <c r="Z2173" s="22">
        <f t="shared" ref="Z2173" si="21804">N2173*U2173+P2173*U2176-O2173*V2173-Q2173*V2176</f>
        <v>0</v>
      </c>
      <c r="AA2173" s="23">
        <f t="shared" ref="AA2173" si="21805">(N2173*V2173+O2173*U2173+P2173*V2176+Q2173*U2176)</f>
        <v>-37.901598474307228</v>
      </c>
      <c r="AB2173" s="8"/>
      <c r="AC2173" s="21">
        <v>1</v>
      </c>
      <c r="AD2173" s="24">
        <v>0</v>
      </c>
      <c r="AE2173" s="22">
        <v>0</v>
      </c>
      <c r="AF2173" s="23">
        <v>0</v>
      </c>
      <c r="AH2173" s="21">
        <f t="shared" ref="AH2173" si="21806">X2173*AC2173+Z2173*AC2176-Y2173*AD2173-AA2173*AD2176</f>
        <v>-128.29008894216668</v>
      </c>
      <c r="AI2173" s="24">
        <f t="shared" ref="AI2173" si="21807">(X2173*AD2173+Y2173*AC2173+Z2173*AD2176+AA2173*AC2176)</f>
        <v>0</v>
      </c>
      <c r="AJ2173" s="22">
        <f t="shared" ref="AJ2173" si="21808">X2173*AE2173+Z2173*AE2176-Y2173*AF2173-AA2173*AF2176</f>
        <v>0</v>
      </c>
      <c r="AK2173" s="23">
        <f t="shared" ref="AK2173" si="21809">(X2173*AF2173+Y2173*AE2173+Z2173*AF2176+AA2173*AE2176)</f>
        <v>-37.901598474307228</v>
      </c>
      <c r="AL2173" s="8"/>
      <c r="AM2173" s="25">
        <f t="shared" ref="AM2173" si="21810">COS($AO$8*$B2173)</f>
        <v>-0.91430565521587359</v>
      </c>
      <c r="AN2173" s="26">
        <v>0</v>
      </c>
      <c r="AO2173" s="10">
        <v>0</v>
      </c>
      <c r="AP2173" s="85">
        <f t="shared" ref="AP2173" si="21811">$AN$8*SIN($B2173*$AO$8)</f>
        <v>-1.215074697112259</v>
      </c>
      <c r="AR2173" s="21">
        <f t="shared" ref="AR2173" si="21812">AH2173*AM2173+AJ2173*AM2176-AI2173*AN2173-AK2173*AN2176</f>
        <v>112.17932346283271</v>
      </c>
      <c r="AS2173" s="24">
        <f t="shared" ref="AS2173" si="21813">(AH2173*AN2173+AI2173*AM2173+AJ2173*AN2176+AK2173*AM2176)</f>
        <v>0</v>
      </c>
      <c r="AT2173" s="22">
        <f t="shared" ref="AT2173" si="21814">AH2173*AO2173+AJ2173*AO2176-AI2173*AP2173-AK2173*AP2176</f>
        <v>0</v>
      </c>
      <c r="AU2173" s="23">
        <f t="shared" ref="AU2173" si="21815">(AH2173*AP2173+AI2173*AO2173+AJ2173*AP2176+AK2173*AO2176)</f>
        <v>190.53568679068837</v>
      </c>
      <c r="AV2173" s="8"/>
      <c r="AW2173" s="21">
        <v>1</v>
      </c>
      <c r="AX2173" s="24">
        <v>0</v>
      </c>
      <c r="AY2173" s="22">
        <v>0</v>
      </c>
      <c r="AZ2173" s="23">
        <v>0</v>
      </c>
      <c r="BB2173" s="21">
        <f t="shared" ref="BB2173" si="21816">AR2173*AW2173+AT2173*AW2176-AS2173*AX2173-AU2173*AX2176</f>
        <v>2221.1310520798397</v>
      </c>
      <c r="BC2173" s="24">
        <f t="shared" ref="BC2173" si="21817">(AR2173*AX2173+AS2173*AW2173+AT2173*AX2176+AU2173*AW2176)</f>
        <v>0</v>
      </c>
      <c r="BD2173" s="22">
        <f t="shared" ref="BD2173" si="21818">AR2173*AY2173+AT2173*AY2176-AS2173*AZ2173-AU2173*AZ2176</f>
        <v>0</v>
      </c>
      <c r="BE2173" s="23">
        <f t="shared" ref="BE2173" si="21819">(AR2173*AZ2173+AS2173*AY2173+AT2173*AZ2176+AU2173*AY2176)</f>
        <v>190.53568679068837</v>
      </c>
      <c r="BF2173" s="8"/>
      <c r="BG2173" s="25">
        <f t="shared" ref="BG2173" si="21820">COS($BI$8*$B2173)</f>
        <v>-0.45147003376579564</v>
      </c>
      <c r="BH2173" s="26">
        <v>0</v>
      </c>
      <c r="BI2173" s="10">
        <v>0</v>
      </c>
      <c r="BJ2173" s="85">
        <f t="shared" ref="BJ2173" si="21821">$BH$8*SIN($B2173*$BI$8)</f>
        <v>2.6768588452706288</v>
      </c>
      <c r="BL2173" s="21">
        <f t="shared" ref="BL2173" si="21822">BB2173*BG2173+BD2173*BG2176-BC2173*BH2173-BE2173*BH2176</f>
        <v>-1059.4449042502276</v>
      </c>
      <c r="BM2173" s="24">
        <f t="shared" ref="BM2173" si="21823">(BB2173*BH2173+BC2173*BG2173+BD2173*BH2176+BE2173*BG2176)</f>
        <v>0</v>
      </c>
      <c r="BN2173" s="22">
        <f t="shared" ref="BN2173" si="21824">BB2173*BI2173+BD2173*BI2176-BC2173*BJ2173-BE2173*BJ2176</f>
        <v>0</v>
      </c>
      <c r="BO2173" s="23">
        <f t="shared" ref="BO2173" si="21825">(BB2173*BJ2173+BC2173*BI2173+BD2173*BJ2176+BE2173*BI2176)</f>
        <v>5859.6331503161946</v>
      </c>
      <c r="BQ2173" s="27">
        <f t="shared" ref="BQ2173" si="21826">20*LOG((2*$BL$8)/(($BL$8*BL2173+BN2173+$BL$8*BL2176+BN2176)^2+($BL$8*BM2173+BO2173+$BL$8*BM2176+BO2176)^2)^0.5)</f>
        <v>-69.61616568008543</v>
      </c>
      <c r="BS2173" s="64">
        <f t="shared" ref="BS2173" si="21827">((BL2173^2+BM2173^2)/(BL2176^2+BM2176^2))^0.5</f>
        <v>5.5317269554129016</v>
      </c>
      <c r="BT2173" s="4"/>
      <c r="BU2173" s="28"/>
      <c r="BV2173" s="28"/>
      <c r="BW2173" s="28"/>
      <c r="BX2173" s="28"/>
    </row>
    <row r="2174" spans="2:76" ht="18.649999999999999" customHeight="1" thickBot="1">
      <c r="D2174" s="25"/>
      <c r="E2174" s="10"/>
      <c r="F2174" s="10"/>
      <c r="G2174" s="31"/>
      <c r="I2174" s="29"/>
      <c r="L2174" s="30"/>
      <c r="N2174" s="29"/>
      <c r="Q2174" s="30"/>
      <c r="S2174" s="29"/>
      <c r="V2174" s="30"/>
      <c r="X2174" s="29"/>
      <c r="AA2174" s="30"/>
      <c r="AC2174" s="29"/>
      <c r="AF2174" s="30"/>
      <c r="AH2174" s="29"/>
      <c r="AK2174" s="30"/>
      <c r="AM2174" s="29"/>
      <c r="AP2174" s="30"/>
      <c r="AR2174" s="29"/>
      <c r="AU2174" s="30"/>
      <c r="AW2174" s="29"/>
      <c r="AZ2174" s="30"/>
      <c r="BB2174" s="29"/>
      <c r="BE2174" s="30"/>
      <c r="BG2174" s="29"/>
      <c r="BJ2174" s="30"/>
      <c r="BL2174" s="29"/>
      <c r="BO2174" s="30"/>
      <c r="BS2174" s="65"/>
      <c r="BT2174" s="65"/>
      <c r="BU2174" s="28"/>
      <c r="BV2174" s="28"/>
      <c r="BW2174" s="28"/>
      <c r="BX2174" s="28"/>
    </row>
    <row r="2175" spans="2:76" ht="18.649999999999999" customHeight="1" thickBot="1">
      <c r="D2175" s="254" t="s">
        <v>24</v>
      </c>
      <c r="E2175" s="255"/>
      <c r="F2175" s="256" t="s">
        <v>25</v>
      </c>
      <c r="G2175" s="257"/>
      <c r="H2175" s="123"/>
      <c r="I2175" s="242" t="s">
        <v>4</v>
      </c>
      <c r="J2175" s="243"/>
      <c r="K2175" s="244" t="s">
        <v>5</v>
      </c>
      <c r="L2175" s="245"/>
      <c r="M2175" s="123"/>
      <c r="N2175" s="242" t="s">
        <v>6</v>
      </c>
      <c r="O2175" s="243"/>
      <c r="P2175" s="244" t="s">
        <v>7</v>
      </c>
      <c r="Q2175" s="245"/>
      <c r="R2175" s="123"/>
      <c r="S2175" s="242" t="s">
        <v>34</v>
      </c>
      <c r="T2175" s="243"/>
      <c r="U2175" s="244" t="s">
        <v>35</v>
      </c>
      <c r="V2175" s="245"/>
      <c r="W2175" s="123"/>
      <c r="X2175" s="242" t="s">
        <v>47</v>
      </c>
      <c r="Y2175" s="243"/>
      <c r="Z2175" s="244" t="s">
        <v>48</v>
      </c>
      <c r="AA2175" s="245"/>
      <c r="AB2175" s="127"/>
      <c r="AC2175" s="242" t="s">
        <v>63</v>
      </c>
      <c r="AD2175" s="243"/>
      <c r="AE2175" s="244" t="s">
        <v>8</v>
      </c>
      <c r="AF2175" s="245"/>
      <c r="AG2175" s="123"/>
      <c r="AH2175" s="242" t="s">
        <v>78</v>
      </c>
      <c r="AI2175" s="243"/>
      <c r="AJ2175" s="244" t="s">
        <v>79</v>
      </c>
      <c r="AK2175" s="245"/>
      <c r="AL2175" s="127"/>
      <c r="AM2175" s="242" t="s">
        <v>67</v>
      </c>
      <c r="AN2175" s="243"/>
      <c r="AO2175" s="244" t="s">
        <v>66</v>
      </c>
      <c r="AP2175" s="245"/>
      <c r="AQ2175" s="123"/>
      <c r="AR2175" s="242" t="s">
        <v>83</v>
      </c>
      <c r="AS2175" s="243"/>
      <c r="AT2175" s="244" t="s">
        <v>82</v>
      </c>
      <c r="AU2175" s="245"/>
      <c r="AV2175" s="127"/>
      <c r="AW2175" s="242" t="s">
        <v>71</v>
      </c>
      <c r="AX2175" s="243"/>
      <c r="AY2175" s="244" t="s">
        <v>70</v>
      </c>
      <c r="AZ2175" s="245"/>
      <c r="BA2175" s="123"/>
      <c r="BB2175" s="124" t="s">
        <v>87</v>
      </c>
      <c r="BC2175" s="125"/>
      <c r="BD2175" s="122" t="s">
        <v>86</v>
      </c>
      <c r="BE2175" s="126"/>
      <c r="BF2175" s="127"/>
      <c r="BG2175" s="242" t="s">
        <v>74</v>
      </c>
      <c r="BH2175" s="243"/>
      <c r="BI2175" s="244" t="s">
        <v>75</v>
      </c>
      <c r="BJ2175" s="245"/>
      <c r="BK2175" s="123"/>
      <c r="BL2175" s="242" t="s">
        <v>91</v>
      </c>
      <c r="BM2175" s="243"/>
      <c r="BN2175" s="244" t="s">
        <v>90</v>
      </c>
      <c r="BO2175" s="245"/>
      <c r="BP2175" s="123"/>
      <c r="BQ2175" s="35" t="s">
        <v>166</v>
      </c>
      <c r="BS2175" s="66" t="s">
        <v>121</v>
      </c>
      <c r="BT2175" s="65"/>
      <c r="BU2175" s="28"/>
      <c r="BV2175" s="28"/>
      <c r="BW2175" s="28"/>
      <c r="BX2175" s="28"/>
    </row>
    <row r="2176" spans="2:76" ht="18.649999999999999" customHeight="1" thickTop="1" thickBot="1">
      <c r="D2176" s="15">
        <v>0</v>
      </c>
      <c r="E2176" s="145">
        <f t="shared" ref="E2176" si="21828">(1/$E$8)*SIN($B2173*$F$8)</f>
        <v>0.29743867815228386</v>
      </c>
      <c r="F2176" s="15">
        <f t="shared" ref="F2176" si="21829">COS($F$8*$B2173)</f>
        <v>-0.45141122565926378</v>
      </c>
      <c r="G2176" s="37">
        <v>0</v>
      </c>
      <c r="I2176" s="21">
        <v>0</v>
      </c>
      <c r="J2176" s="24">
        <f t="shared" ref="J2176" si="21830">(TAN($K$8*$B2173))/$J$8</f>
        <v>-11.068539254453583</v>
      </c>
      <c r="K2176" s="22">
        <v>1</v>
      </c>
      <c r="L2176" s="23">
        <v>0</v>
      </c>
      <c r="N2176" s="21">
        <f t="shared" ref="N2176" si="21831">D2176*I2173+F2176*I2176-E2176*J2173-G2176*J2176</f>
        <v>0</v>
      </c>
      <c r="O2176" s="24">
        <f t="shared" ref="O2176" si="21832">(D2176*J2173+E2176*I2173+F2176*J2176+G2176*I2176)</f>
        <v>5.2939015492628503</v>
      </c>
      <c r="P2176" s="22">
        <f t="shared" ref="P2176" si="21833">D2176*K2173+F2176*K2176-E2176*L2173-G2176*L2176</f>
        <v>-0.45141122565926378</v>
      </c>
      <c r="Q2176" s="23">
        <f t="shared" ref="Q2176" si="21834">(D2176*L2173+E2176*K2173+F2176*L2176+G2176*K2176)</f>
        <v>0</v>
      </c>
      <c r="S2176" s="15">
        <v>0</v>
      </c>
      <c r="T2176" s="145">
        <f t="shared" ref="T2176" si="21835">(1/$T$8)*SIN($B2173*$U$8)</f>
        <v>-0.13500829967913988</v>
      </c>
      <c r="U2176" s="15">
        <f t="shared" ref="U2176" si="21836">COS($U$8*$B2173)</f>
        <v>-0.91430565521587359</v>
      </c>
      <c r="V2176" s="37">
        <v>0</v>
      </c>
      <c r="X2176" s="21">
        <f t="shared" ref="X2176" si="21837">N2176*S2173+P2176*S2176-O2176*T2173-Q2176*T2176</f>
        <v>0</v>
      </c>
      <c r="Y2176" s="24">
        <f t="shared" ref="Y2176" si="21838">(N2176*T2173+O2176*S2173+P2176*T2176+Q2176*S2176)</f>
        <v>-4.7792998626147654</v>
      </c>
      <c r="Z2176" s="22">
        <f t="shared" ref="Z2176" si="21839">N2176*U2173+P2176*U2176-O2176*V2173-Q2176*V2176</f>
        <v>6.84521365796087</v>
      </c>
      <c r="AA2176" s="23">
        <f t="shared" ref="AA2176" si="21840">(N2176*V2173+O2176*U2173+P2176*V2176+Q2176*U2176)</f>
        <v>0</v>
      </c>
      <c r="AB2176" s="8"/>
      <c r="AC2176" s="21">
        <v>0</v>
      </c>
      <c r="AD2176" s="24">
        <f t="shared" ref="AD2176" si="21841">(TAN($AE$8*$B2173))/$AD$8</f>
        <v>-2.6904785349431593</v>
      </c>
      <c r="AE2176" s="22">
        <v>1</v>
      </c>
      <c r="AF2176" s="23">
        <v>0</v>
      </c>
      <c r="AH2176" s="21">
        <f t="shared" ref="AH2176" si="21842">X2176*AC2173+Z2176*AC2176-Y2176*AD2173-AA2176*AD2176</f>
        <v>0</v>
      </c>
      <c r="AI2176" s="24">
        <f t="shared" ref="AI2176" si="21843">(X2176*AD2173+Y2176*AC2173+Z2176*AD2176+AA2176*AC2176)</f>
        <v>-23.196200276458228</v>
      </c>
      <c r="AJ2176" s="22">
        <f t="shared" ref="AJ2176" si="21844">X2176*AE2173+Z2176*AE2176-Y2176*AF2173-AA2176*AF2176</f>
        <v>6.84521365796087</v>
      </c>
      <c r="AK2176" s="23">
        <f t="shared" ref="AK2176" si="21845">(X2176*AF2173+Y2176*AE2173+Z2176*AF2176+AA2176*AE2176)</f>
        <v>0</v>
      </c>
      <c r="AL2176" s="8"/>
      <c r="AM2176" s="15">
        <v>0</v>
      </c>
      <c r="AN2176" s="85">
        <f t="shared" ref="AN2176" si="21846">(1/$AN$8)*SIN($B2173*$AO$8)</f>
        <v>-0.13500829967913988</v>
      </c>
      <c r="AO2176" s="25">
        <f t="shared" ref="AO2176" si="21847">COS($AO$8*$B2173)</f>
        <v>-0.91430565521587359</v>
      </c>
      <c r="AP2176" s="37">
        <v>0</v>
      </c>
      <c r="AR2176" s="21">
        <f t="shared" ref="AR2176" si="21848">AH2176*AM2173+AJ2176*AM2176-AI2176*AN2173-AK2176*AN2176</f>
        <v>0</v>
      </c>
      <c r="AS2176" s="24">
        <f t="shared" ref="AS2176" si="21849">(AH2176*AN2173+AI2176*AM2173+AJ2176*AN2176+AK2176*AM2176)</f>
        <v>20.284256435384044</v>
      </c>
      <c r="AT2176" s="22">
        <f t="shared" ref="AT2176" si="21850">AH2176*AO2173+AJ2176*AO2176-AI2176*AP2173-AK2176*AP2176</f>
        <v>-34.443733583707342</v>
      </c>
      <c r="AU2176" s="23">
        <f t="shared" ref="AU2176" si="21851">(AH2176*AP2173+AI2176*AO2173+AJ2176*AP2176+AK2176*AO2176)</f>
        <v>0</v>
      </c>
      <c r="AV2176" s="8"/>
      <c r="AW2176" s="21">
        <v>0</v>
      </c>
      <c r="AX2176" s="24">
        <f t="shared" ref="AX2176" si="21852">(TAN($AY$8*$B2173))/$AX$8</f>
        <v>-11.068539254453583</v>
      </c>
      <c r="AY2176" s="22">
        <v>1</v>
      </c>
      <c r="AZ2176" s="23">
        <v>0</v>
      </c>
      <c r="BB2176" s="21">
        <f t="shared" ref="BB2176" si="21853">AR2176*AW2173+AT2176*AW2176-AS2176*AX2173-AU2176*AX2176</f>
        <v>0</v>
      </c>
      <c r="BC2176" s="24">
        <f t="shared" ref="BC2176" si="21854">(AR2176*AX2173+AS2176*AW2173+AT2176*AX2176+AU2176*AW2176)</f>
        <v>401.52607367658999</v>
      </c>
      <c r="BD2176" s="22">
        <f t="shared" ref="BD2176" si="21855">AR2176*AY2173+AT2176*AY2176-AS2176*AZ2173-AU2176*AZ2176</f>
        <v>-34.443733583707342</v>
      </c>
      <c r="BE2176" s="23">
        <f t="shared" ref="BE2176" si="21856">(AR2176*AZ2173+AS2176*AY2173+AT2176*AZ2176+AU2176*AY2176)</f>
        <v>0</v>
      </c>
      <c r="BF2176" s="8"/>
      <c r="BG2176" s="15">
        <v>0</v>
      </c>
      <c r="BH2176" s="85">
        <f t="shared" ref="BH2176" si="21857">(1/$BH$8)*SIN($B2173*$BI$8)</f>
        <v>0.2974287605856254</v>
      </c>
      <c r="BI2176" s="25">
        <f t="shared" ref="BI2176" si="21858">COS($BI$8*$B2173)</f>
        <v>-0.45147003376579564</v>
      </c>
      <c r="BJ2176" s="37">
        <v>0</v>
      </c>
      <c r="BL2176" s="21">
        <f t="shared" ref="BL2176" si="21859">BB2176*BG2173+BD2176*BG2176-BC2176*BH2173-BE2176*BH2176</f>
        <v>0</v>
      </c>
      <c r="BM2176" s="24">
        <f t="shared" ref="BM2176" si="21860">(BB2176*BH2173+BC2176*BG2173+BD2176*BH2176+BE2176*BG2176)</f>
        <v>-191.52154703036098</v>
      </c>
      <c r="BN2176" s="22">
        <f t="shared" ref="BN2176" si="21861">BB2176*BI2173+BD2176*BI2176-BC2176*BJ2173-BE2176*BJ2176</f>
        <v>-1059.2783083639097</v>
      </c>
      <c r="BO2176" s="23">
        <f t="shared" ref="BO2176" si="21862">(BB2176*BJ2173+BC2176*BI2173+BD2176*BJ2176+BE2176*BI2176)</f>
        <v>0</v>
      </c>
      <c r="BQ2176" s="38">
        <f t="shared" ref="BQ2176" si="21863">(180/PI())*ATAN(-1*(($BL$8*BM2173+BO2173+$BL$8*BM2176+BO2176)/($BL$8*BL2173+BN2173+$BL$8*BL2176+BN2176)))</f>
        <v>69.50440677907963</v>
      </c>
      <c r="BS2176" s="67">
        <f t="shared" ref="BS2176" si="21864">20*LOG(((($BL$8*BL2173+BN2173-$BL$8*BL2176-BN2176)^2+($BL$8*BM2173+BO2173-$BL$8*BM2176-BO2176)^2)/(($BL$8*BL2173+BN2173+$BL$8*BL2176+BN2176)^2+($BL$8*BM2173+BO2173+$BL$8*BM2176+BO2176)^2))^0.5)</f>
        <v>-4.7442521985859914E-7</v>
      </c>
      <c r="BT2176" s="65"/>
      <c r="BU2176" s="28"/>
      <c r="BV2176" s="28"/>
      <c r="BW2176" s="28"/>
      <c r="BX2176" s="28"/>
    </row>
    <row r="2177" spans="2:76" ht="18.649999999999999" customHeight="1">
      <c r="BS2177" s="32"/>
    </row>
    <row r="2178" spans="2:76" ht="18.649999999999999" customHeight="1" thickBot="1">
      <c r="D2178" s="8"/>
      <c r="E2178" s="8" t="s">
        <v>93</v>
      </c>
      <c r="F2178" s="8"/>
      <c r="G2178" s="8"/>
      <c r="H2178" s="8"/>
      <c r="I2178" s="8"/>
      <c r="J2178" s="8" t="s">
        <v>94</v>
      </c>
      <c r="K2178" s="8"/>
      <c r="L2178" s="8"/>
      <c r="M2178" s="8"/>
      <c r="N2178" s="8"/>
      <c r="O2178" s="8" t="s">
        <v>95</v>
      </c>
      <c r="P2178" s="8"/>
      <c r="Q2178" s="8"/>
      <c r="R2178" s="8"/>
      <c r="S2178" s="8"/>
      <c r="T2178" s="8" t="s">
        <v>96</v>
      </c>
      <c r="U2178" s="8"/>
      <c r="V2178" s="8"/>
      <c r="W2178" s="8"/>
      <c r="X2178" s="8"/>
      <c r="Y2178" s="8" t="s">
        <v>97</v>
      </c>
      <c r="Z2178" s="8"/>
      <c r="AA2178" s="8"/>
      <c r="AB2178" s="8"/>
      <c r="AC2178" s="8"/>
      <c r="AD2178" s="8" t="s">
        <v>98</v>
      </c>
      <c r="AE2178" s="8"/>
      <c r="AF2178" s="8"/>
      <c r="AG2178" s="8"/>
      <c r="AH2178" s="8"/>
      <c r="AI2178" s="8" t="s">
        <v>99</v>
      </c>
      <c r="AJ2178" s="8"/>
      <c r="AK2178" s="8"/>
      <c r="AL2178" s="8"/>
      <c r="AM2178" s="8"/>
      <c r="AN2178" s="8" t="s">
        <v>96</v>
      </c>
      <c r="AO2178" s="8"/>
      <c r="AP2178" s="8"/>
      <c r="AQ2178" s="8"/>
      <c r="AR2178" s="8"/>
      <c r="AS2178" s="8" t="s">
        <v>100</v>
      </c>
      <c r="AT2178" s="8"/>
      <c r="AU2178" s="8"/>
      <c r="AV2178" s="8"/>
      <c r="AW2178" s="8"/>
      <c r="AX2178" s="8" t="s">
        <v>94</v>
      </c>
      <c r="AY2178" s="8"/>
      <c r="AZ2178" s="8"/>
      <c r="BA2178" s="8"/>
      <c r="BB2178" s="8"/>
      <c r="BC2178" s="8" t="s">
        <v>101</v>
      </c>
      <c r="BD2178" s="8"/>
      <c r="BE2178" s="8"/>
      <c r="BF2178" s="8"/>
      <c r="BG2178" s="8"/>
      <c r="BH2178" s="8" t="s">
        <v>96</v>
      </c>
      <c r="BI2178" s="8"/>
      <c r="BJ2178" s="8"/>
      <c r="BK2178" s="8"/>
      <c r="BL2178" s="8"/>
      <c r="BM2178" s="8" t="s">
        <v>102</v>
      </c>
      <c r="BN2178" s="8"/>
      <c r="BO2178" s="8"/>
      <c r="BP2178" s="8"/>
    </row>
    <row r="2179" spans="2:76" ht="18.649999999999999" customHeight="1" thickBot="1">
      <c r="B2179" s="16"/>
      <c r="D2179" s="250" t="s">
        <v>22</v>
      </c>
      <c r="E2179" s="251"/>
      <c r="F2179" s="252" t="s">
        <v>23</v>
      </c>
      <c r="G2179" s="253"/>
      <c r="H2179" s="123"/>
      <c r="I2179" s="242" t="s">
        <v>1</v>
      </c>
      <c r="J2179" s="243"/>
      <c r="K2179" s="244" t="s">
        <v>2</v>
      </c>
      <c r="L2179" s="245"/>
      <c r="M2179" s="123"/>
      <c r="N2179" s="242" t="s">
        <v>43</v>
      </c>
      <c r="O2179" s="243"/>
      <c r="P2179" s="244" t="s">
        <v>44</v>
      </c>
      <c r="Q2179" s="245"/>
      <c r="R2179" s="123"/>
      <c r="S2179" s="242" t="s">
        <v>32</v>
      </c>
      <c r="T2179" s="243"/>
      <c r="U2179" s="244" t="s">
        <v>33</v>
      </c>
      <c r="V2179" s="245"/>
      <c r="W2179" s="123"/>
      <c r="X2179" s="242" t="s">
        <v>45</v>
      </c>
      <c r="Y2179" s="243"/>
      <c r="Z2179" s="244" t="s">
        <v>46</v>
      </c>
      <c r="AA2179" s="245"/>
      <c r="AB2179" s="127"/>
      <c r="AC2179" s="242" t="s">
        <v>62</v>
      </c>
      <c r="AD2179" s="243"/>
      <c r="AE2179" s="244" t="s">
        <v>3</v>
      </c>
      <c r="AF2179" s="245"/>
      <c r="AG2179" s="123"/>
      <c r="AH2179" s="242" t="s">
        <v>76</v>
      </c>
      <c r="AI2179" s="243"/>
      <c r="AJ2179" s="244" t="s">
        <v>77</v>
      </c>
      <c r="AK2179" s="245"/>
      <c r="AL2179" s="127"/>
      <c r="AM2179" s="242" t="s">
        <v>64</v>
      </c>
      <c r="AN2179" s="243"/>
      <c r="AO2179" s="244" t="s">
        <v>65</v>
      </c>
      <c r="AP2179" s="245"/>
      <c r="AQ2179" s="123"/>
      <c r="AR2179" s="242" t="s">
        <v>80</v>
      </c>
      <c r="AS2179" s="243"/>
      <c r="AT2179" s="244" t="s">
        <v>81</v>
      </c>
      <c r="AU2179" s="245"/>
      <c r="AV2179" s="127"/>
      <c r="AW2179" s="242" t="s">
        <v>68</v>
      </c>
      <c r="AX2179" s="243"/>
      <c r="AY2179" s="244" t="s">
        <v>69</v>
      </c>
      <c r="AZ2179" s="245"/>
      <c r="BA2179" s="123"/>
      <c r="BB2179" s="246" t="s">
        <v>84</v>
      </c>
      <c r="BC2179" s="247"/>
      <c r="BD2179" s="248" t="s">
        <v>85</v>
      </c>
      <c r="BE2179" s="249"/>
      <c r="BF2179" s="127"/>
      <c r="BG2179" s="242" t="s">
        <v>72</v>
      </c>
      <c r="BH2179" s="243"/>
      <c r="BI2179" s="244" t="s">
        <v>73</v>
      </c>
      <c r="BJ2179" s="245"/>
      <c r="BK2179" s="123"/>
      <c r="BL2179" s="242" t="s">
        <v>88</v>
      </c>
      <c r="BM2179" s="243"/>
      <c r="BN2179" s="244" t="s">
        <v>89</v>
      </c>
      <c r="BO2179" s="245"/>
      <c r="BP2179" s="123"/>
      <c r="BQ2179" s="19" t="s">
        <v>165</v>
      </c>
      <c r="BS2179" s="63" t="s">
        <v>120</v>
      </c>
      <c r="BT2179" s="4"/>
      <c r="BU2179" s="28"/>
      <c r="BV2179" s="28"/>
      <c r="BW2179" s="28"/>
      <c r="BX2179" s="28"/>
    </row>
    <row r="2180" spans="2:76" ht="18.649999999999999" customHeight="1" thickTop="1" thickBot="1">
      <c r="B2180" s="39">
        <v>6.16</v>
      </c>
      <c r="D2180" s="25">
        <f t="shared" ref="D2180" si="21865">COS($F$8*$B2180)</f>
        <v>-0.45732812863490185</v>
      </c>
      <c r="E2180" s="26">
        <v>0</v>
      </c>
      <c r="F2180" s="10">
        <v>0</v>
      </c>
      <c r="G2180" s="85">
        <f t="shared" ref="G2180" si="21866">$E$8*SIN($B2180*$F$8)</f>
        <v>2.6678940842607841</v>
      </c>
      <c r="I2180" s="21">
        <v>1</v>
      </c>
      <c r="J2180" s="24">
        <v>0</v>
      </c>
      <c r="K2180" s="22">
        <v>0</v>
      </c>
      <c r="L2180" s="23">
        <v>0</v>
      </c>
      <c r="N2180" s="21">
        <f t="shared" ref="N2180" si="21867">D2180*I2180+F2180*I2183-E2180*J2180-G2180*J2183</f>
        <v>25.803702842436763</v>
      </c>
      <c r="O2180" s="24">
        <f t="shared" ref="O2180" si="21868">(D2180*J2180+E2180*I2180+F2180*J2183+G2180*I2183)</f>
        <v>0</v>
      </c>
      <c r="P2180" s="22">
        <f t="shared" ref="P2180" si="21869">D2180*K2180+F2180*K2183-E2180*L2180-G2180*L2183</f>
        <v>0</v>
      </c>
      <c r="Q2180" s="23">
        <f t="shared" ref="Q2180" si="21870">(D2180*L2180+E2180*K2180+F2180*L2183+G2180*K2183)</f>
        <v>2.6678940842607841</v>
      </c>
      <c r="S2180" s="25">
        <f t="shared" ref="S2180" si="21871">COS($U$8*$B2180)</f>
        <v>-0.90954947943095477</v>
      </c>
      <c r="T2180" s="26">
        <v>0</v>
      </c>
      <c r="U2180" s="10">
        <v>0</v>
      </c>
      <c r="V2180" s="85">
        <f t="shared" ref="V2180" si="21872">$T$8*SIN($B2180*$U$8)</f>
        <v>-1.2467869506062021</v>
      </c>
      <c r="X2180" s="21">
        <f t="shared" ref="X2180" si="21873">N2180*S2180+P2180*S2183-O2180*T2180-Q2180*T2183</f>
        <v>-23.100156095523204</v>
      </c>
      <c r="Y2180" s="24">
        <f t="shared" ref="Y2180" si="21874">(N2180*T2180+O2180*S2180+P2180*T2183+Q2180*S2183)</f>
        <v>0</v>
      </c>
      <c r="Z2180" s="22">
        <f t="shared" ref="Z2180" si="21875">N2180*U2180+P2180*U2183-O2180*V2180-Q2180*V2183</f>
        <v>0</v>
      </c>
      <c r="AA2180" s="23">
        <f t="shared" ref="AA2180" si="21876">(N2180*V2180+O2180*U2180+P2180*V2183+Q2180*U2183)</f>
        <v>-34.598301656786639</v>
      </c>
      <c r="AB2180" s="8"/>
      <c r="AC2180" s="21">
        <v>1</v>
      </c>
      <c r="AD2180" s="24">
        <v>0</v>
      </c>
      <c r="AE2180" s="22">
        <v>0</v>
      </c>
      <c r="AF2180" s="23">
        <v>0</v>
      </c>
      <c r="AH2180" s="21">
        <f t="shared" ref="AH2180" si="21877">X2180*AC2180+Z2180*AC2183-Y2180*AD2180-AA2180*AD2183</f>
        <v>-112.49649075336302</v>
      </c>
      <c r="AI2180" s="24">
        <f t="shared" ref="AI2180" si="21878">(X2180*AD2180+Y2180*AC2180+Z2180*AD2183+AA2180*AC2183)</f>
        <v>0</v>
      </c>
      <c r="AJ2180" s="22">
        <f t="shared" ref="AJ2180" si="21879">X2180*AE2180+Z2180*AE2183-Y2180*AF2180-AA2180*AF2183</f>
        <v>0</v>
      </c>
      <c r="AK2180" s="23">
        <f t="shared" ref="AK2180" si="21880">(X2180*AF2180+Y2180*AE2180+Z2180*AF2183+AA2180*AE2183)</f>
        <v>-34.598301656786639</v>
      </c>
      <c r="AL2180" s="8"/>
      <c r="AM2180" s="25">
        <f t="shared" ref="AM2180" si="21881">COS($AO$8*$B2180)</f>
        <v>-0.90954947943095477</v>
      </c>
      <c r="AN2180" s="26">
        <v>0</v>
      </c>
      <c r="AO2180" s="10">
        <v>0</v>
      </c>
      <c r="AP2180" s="85">
        <f t="shared" ref="AP2180" si="21882">$AN$8*SIN($B2180*$AO$8)</f>
        <v>-1.2467869506062021</v>
      </c>
      <c r="AR2180" s="21">
        <f t="shared" ref="AR2180" si="21883">AH2180*AM2180+AJ2180*AM2183-AI2180*AN2180-AK2180*AN2183</f>
        <v>97.528156711550707</v>
      </c>
      <c r="AS2180" s="24">
        <f t="shared" ref="AS2180" si="21884">(AH2180*AN2180+AI2180*AM2180+AJ2180*AN2183+AK2180*AM2183)</f>
        <v>0</v>
      </c>
      <c r="AT2180" s="22">
        <f t="shared" ref="AT2180" si="21885">AH2180*AO2180+AJ2180*AO2183-AI2180*AP2180-AK2180*AP2183</f>
        <v>0</v>
      </c>
      <c r="AU2180" s="23">
        <f t="shared" ref="AU2180" si="21886">(AH2180*AP2180+AI2180*AO2180+AJ2180*AP2183+AK2180*AO2183)</f>
        <v>171.72802392140974</v>
      </c>
      <c r="AV2180" s="8"/>
      <c r="AW2180" s="21">
        <v>1</v>
      </c>
      <c r="AX2180" s="24">
        <v>0</v>
      </c>
      <c r="AY2180" s="22">
        <v>0</v>
      </c>
      <c r="AZ2180" s="23">
        <v>0</v>
      </c>
      <c r="BB2180" s="21">
        <f t="shared" ref="BB2180" si="21887">AR2180*AW2180+AT2180*AW2183-AS2180*AX2180-AU2180*AX2183</f>
        <v>1787.9082139283398</v>
      </c>
      <c r="BC2180" s="24">
        <f t="shared" ref="BC2180" si="21888">(AR2180*AX2180+AS2180*AW2180+AT2180*AX2183+AU2180*AW2183)</f>
        <v>0</v>
      </c>
      <c r="BD2180" s="22">
        <f t="shared" ref="BD2180" si="21889">AR2180*AY2180+AT2180*AY2183-AS2180*AZ2180-AU2180*AZ2183</f>
        <v>0</v>
      </c>
      <c r="BE2180" s="23">
        <f t="shared" ref="BE2180" si="21890">(AR2180*AZ2180+AS2180*AY2180+AT2180*AZ2183+AU2180*AY2183)</f>
        <v>171.72802392140974</v>
      </c>
      <c r="BF2180" s="8"/>
      <c r="BG2180" s="25">
        <f t="shared" ref="BG2180" si="21891">COS($BI$8*$B2180)</f>
        <v>-0.4573869287296588</v>
      </c>
      <c r="BH2180" s="26">
        <v>0</v>
      </c>
      <c r="BI2180" s="10">
        <v>0</v>
      </c>
      <c r="BJ2180" s="85">
        <f t="shared" ref="BJ2180" si="21892">$BH$8*SIN($B2180*$BI$8)</f>
        <v>2.6678033617276311</v>
      </c>
      <c r="BL2180" s="21">
        <f t="shared" ref="BL2180" si="21893">BB2180*BG2180+BD2180*BG2183-BC2180*BH2180-BE2180*BH2183</f>
        <v>-868.66991343258871</v>
      </c>
      <c r="BM2180" s="24">
        <f t="shared" ref="BM2180" si="21894">(BB2180*BH2180+BC2180*BG2180+BD2180*BH2183+BE2180*BG2183)</f>
        <v>0</v>
      </c>
      <c r="BN2180" s="22">
        <f t="shared" ref="BN2180" si="21895">BB2180*BI2180+BD2180*BI2183-BC2180*BJ2180-BE2180*BJ2183</f>
        <v>0</v>
      </c>
      <c r="BO2180" s="23">
        <f t="shared" ref="BO2180" si="21896">(BB2180*BJ2180+BC2180*BI2180+BD2180*BJ2183+BE2180*BI2183)</f>
        <v>4691.2413901402433</v>
      </c>
      <c r="BQ2180" s="27">
        <f t="shared" ref="BQ2180" si="21897">20*LOG((2*$BL$8)/(($BL$8*BL2180+BN2180+$BL$8*BL2183+BN2183)^2+($BL$8*BM2180+BO2180+$BL$8*BM2183+BO2183)^2)^0.5)</f>
        <v>-67.69793551773472</v>
      </c>
      <c r="BS2180" s="64">
        <f t="shared" ref="BS2180" si="21898">((BL2180^2+BM2180^2)/(BL2183^2+BM2183^2))^0.5</f>
        <v>5.4013363703055575</v>
      </c>
      <c r="BT2180" s="4"/>
      <c r="BU2180" s="28"/>
      <c r="BV2180" s="28"/>
      <c r="BW2180" s="28"/>
      <c r="BX2180" s="28"/>
    </row>
    <row r="2181" spans="2:76" ht="18.649999999999999" customHeight="1" thickBot="1">
      <c r="D2181" s="25"/>
      <c r="E2181" s="10"/>
      <c r="F2181" s="10"/>
      <c r="G2181" s="31"/>
      <c r="I2181" s="29"/>
      <c r="L2181" s="30"/>
      <c r="N2181" s="29"/>
      <c r="Q2181" s="30"/>
      <c r="S2181" s="29"/>
      <c r="V2181" s="30"/>
      <c r="X2181" s="29"/>
      <c r="AA2181" s="30"/>
      <c r="AC2181" s="29"/>
      <c r="AF2181" s="30"/>
      <c r="AH2181" s="29"/>
      <c r="AK2181" s="30"/>
      <c r="AM2181" s="29"/>
      <c r="AP2181" s="30"/>
      <c r="AR2181" s="29"/>
      <c r="AU2181" s="30"/>
      <c r="AW2181" s="29"/>
      <c r="AZ2181" s="30"/>
      <c r="BB2181" s="29"/>
      <c r="BE2181" s="30"/>
      <c r="BG2181" s="29"/>
      <c r="BJ2181" s="30"/>
      <c r="BL2181" s="29"/>
      <c r="BO2181" s="30"/>
      <c r="BS2181" s="65"/>
      <c r="BT2181" s="65"/>
      <c r="BU2181" s="28"/>
      <c r="BV2181" s="28"/>
      <c r="BW2181" s="28"/>
      <c r="BX2181" s="28"/>
    </row>
    <row r="2182" spans="2:76" ht="18.649999999999999" customHeight="1" thickBot="1">
      <c r="D2182" s="254" t="s">
        <v>24</v>
      </c>
      <c r="E2182" s="255"/>
      <c r="F2182" s="256" t="s">
        <v>25</v>
      </c>
      <c r="G2182" s="257"/>
      <c r="H2182" s="123"/>
      <c r="I2182" s="242" t="s">
        <v>4</v>
      </c>
      <c r="J2182" s="243"/>
      <c r="K2182" s="244" t="s">
        <v>5</v>
      </c>
      <c r="L2182" s="245"/>
      <c r="M2182" s="123"/>
      <c r="N2182" s="242" t="s">
        <v>6</v>
      </c>
      <c r="O2182" s="243"/>
      <c r="P2182" s="244" t="s">
        <v>7</v>
      </c>
      <c r="Q2182" s="245"/>
      <c r="R2182" s="123"/>
      <c r="S2182" s="242" t="s">
        <v>34</v>
      </c>
      <c r="T2182" s="243"/>
      <c r="U2182" s="244" t="s">
        <v>35</v>
      </c>
      <c r="V2182" s="245"/>
      <c r="W2182" s="123"/>
      <c r="X2182" s="242" t="s">
        <v>47</v>
      </c>
      <c r="Y2182" s="243"/>
      <c r="Z2182" s="244" t="s">
        <v>48</v>
      </c>
      <c r="AA2182" s="245"/>
      <c r="AB2182" s="127"/>
      <c r="AC2182" s="242" t="s">
        <v>63</v>
      </c>
      <c r="AD2182" s="243"/>
      <c r="AE2182" s="244" t="s">
        <v>8</v>
      </c>
      <c r="AF2182" s="245"/>
      <c r="AG2182" s="123"/>
      <c r="AH2182" s="242" t="s">
        <v>78</v>
      </c>
      <c r="AI2182" s="243"/>
      <c r="AJ2182" s="244" t="s">
        <v>79</v>
      </c>
      <c r="AK2182" s="245"/>
      <c r="AL2182" s="127"/>
      <c r="AM2182" s="242" t="s">
        <v>67</v>
      </c>
      <c r="AN2182" s="243"/>
      <c r="AO2182" s="244" t="s">
        <v>66</v>
      </c>
      <c r="AP2182" s="245"/>
      <c r="AQ2182" s="123"/>
      <c r="AR2182" s="242" t="s">
        <v>83</v>
      </c>
      <c r="AS2182" s="243"/>
      <c r="AT2182" s="244" t="s">
        <v>82</v>
      </c>
      <c r="AU2182" s="245"/>
      <c r="AV2182" s="127"/>
      <c r="AW2182" s="242" t="s">
        <v>71</v>
      </c>
      <c r="AX2182" s="243"/>
      <c r="AY2182" s="244" t="s">
        <v>70</v>
      </c>
      <c r="AZ2182" s="245"/>
      <c r="BA2182" s="123"/>
      <c r="BB2182" s="124" t="s">
        <v>87</v>
      </c>
      <c r="BC2182" s="125"/>
      <c r="BD2182" s="122" t="s">
        <v>86</v>
      </c>
      <c r="BE2182" s="126"/>
      <c r="BF2182" s="127"/>
      <c r="BG2182" s="242" t="s">
        <v>74</v>
      </c>
      <c r="BH2182" s="243"/>
      <c r="BI2182" s="244" t="s">
        <v>75</v>
      </c>
      <c r="BJ2182" s="245"/>
      <c r="BK2182" s="123"/>
      <c r="BL2182" s="242" t="s">
        <v>91</v>
      </c>
      <c r="BM2182" s="243"/>
      <c r="BN2182" s="244" t="s">
        <v>90</v>
      </c>
      <c r="BO2182" s="245"/>
      <c r="BP2182" s="123"/>
      <c r="BQ2182" s="35" t="s">
        <v>166</v>
      </c>
      <c r="BS2182" s="66" t="s">
        <v>121</v>
      </c>
      <c r="BT2182" s="65"/>
      <c r="BU2182" s="28"/>
      <c r="BV2182" s="28"/>
      <c r="BW2182" s="28"/>
      <c r="BX2182" s="28"/>
    </row>
    <row r="2183" spans="2:76" ht="18.649999999999999" customHeight="1" thickTop="1" thickBot="1">
      <c r="D2183" s="15">
        <v>0</v>
      </c>
      <c r="E2183" s="145">
        <f t="shared" ref="E2183" si="21899">(1/$E$8)*SIN($B2180*$F$8)</f>
        <v>0.29643267602897599</v>
      </c>
      <c r="F2183" s="15">
        <f t="shared" ref="F2183" si="21900">COS($F$8*$B2180)</f>
        <v>-0.45732812863490185</v>
      </c>
      <c r="G2183" s="37">
        <v>0</v>
      </c>
      <c r="I2183" s="21">
        <v>0</v>
      </c>
      <c r="J2183" s="24">
        <f t="shared" ref="J2183" si="21901">(TAN($K$8*$B2180))/$J$8</f>
        <v>-9.8433558985712253</v>
      </c>
      <c r="K2183" s="22">
        <v>1</v>
      </c>
      <c r="L2183" s="23">
        <v>0</v>
      </c>
      <c r="N2183" s="21">
        <f t="shared" ref="N2183" si="21902">D2183*I2180+F2183*I2183-E2183*J2180-G2183*J2183</f>
        <v>0</v>
      </c>
      <c r="O2183" s="24">
        <f t="shared" ref="O2183" si="21903">(D2183*J2180+E2183*I2180+F2183*J2183+G2183*I2183)</f>
        <v>4.7980762086098778</v>
      </c>
      <c r="P2183" s="22">
        <f t="shared" ref="P2183" si="21904">D2183*K2180+F2183*K2183-E2183*L2180-G2183*L2183</f>
        <v>-0.45732812863490185</v>
      </c>
      <c r="Q2183" s="23">
        <f t="shared" ref="Q2183" si="21905">(D2183*L2180+E2183*K2180+F2183*L2183+G2183*K2183)</f>
        <v>0</v>
      </c>
      <c r="S2183" s="15">
        <v>0</v>
      </c>
      <c r="T2183" s="145">
        <f t="shared" ref="T2183" si="21906">(1/$T$8)*SIN($B2180*$U$8)</f>
        <v>-0.13853188340068912</v>
      </c>
      <c r="U2183" s="15">
        <f t="shared" ref="U2183" si="21907">COS($U$8*$B2180)</f>
        <v>-0.90954947943095477</v>
      </c>
      <c r="V2183" s="37">
        <v>0</v>
      </c>
      <c r="X2183" s="21">
        <f t="shared" ref="X2183" si="21908">N2183*S2180+P2183*S2183-O2183*T2180-Q2183*T2183</f>
        <v>0</v>
      </c>
      <c r="Y2183" s="24">
        <f t="shared" ref="Y2183" si="21909">(N2183*T2180+O2183*S2180+P2183*T2183+Q2183*S2183)</f>
        <v>-4.3007331908192583</v>
      </c>
      <c r="Z2183" s="22">
        <f t="shared" ref="Z2183" si="21910">N2183*U2180+P2183*U2183-O2183*V2180-Q2183*V2183</f>
        <v>6.3981413662378852</v>
      </c>
      <c r="AA2183" s="23">
        <f t="shared" ref="AA2183" si="21911">(N2183*V2180+O2183*U2180+P2183*V2183+Q2183*U2183)</f>
        <v>0</v>
      </c>
      <c r="AB2183" s="8"/>
      <c r="AC2183" s="21">
        <v>0</v>
      </c>
      <c r="AD2183" s="24">
        <f t="shared" ref="AD2183" si="21912">(TAN($AE$8*$B2180))/$AD$8</f>
        <v>-2.5838359219087348</v>
      </c>
      <c r="AE2183" s="22">
        <v>1</v>
      </c>
      <c r="AF2183" s="23">
        <v>0</v>
      </c>
      <c r="AH2183" s="21">
        <f t="shared" ref="AH2183" si="21913">X2183*AC2180+Z2183*AC2183-Y2183*AD2180-AA2183*AD2183</f>
        <v>0</v>
      </c>
      <c r="AI2183" s="24">
        <f t="shared" ref="AI2183" si="21914">(X2183*AD2180+Y2183*AC2180+Z2183*AD2183+AA2183*AC2183)</f>
        <v>-20.832480686354938</v>
      </c>
      <c r="AJ2183" s="22">
        <f t="shared" ref="AJ2183" si="21915">X2183*AE2180+Z2183*AE2183-Y2183*AF2180-AA2183*AF2183</f>
        <v>6.3981413662378852</v>
      </c>
      <c r="AK2183" s="23">
        <f t="shared" ref="AK2183" si="21916">(X2183*AF2180+Y2183*AE2180+Z2183*AF2183+AA2183*AE2183)</f>
        <v>0</v>
      </c>
      <c r="AL2183" s="8"/>
      <c r="AM2183" s="15">
        <v>0</v>
      </c>
      <c r="AN2183" s="85">
        <f t="shared" ref="AN2183" si="21917">(1/$AN$8)*SIN($B2180*$AO$8)</f>
        <v>-0.13853188340068912</v>
      </c>
      <c r="AO2183" s="25">
        <f t="shared" ref="AO2183" si="21918">COS($AO$8*$B2180)</f>
        <v>-0.90954947943095477</v>
      </c>
      <c r="AP2183" s="37">
        <v>0</v>
      </c>
      <c r="AR2183" s="21">
        <f t="shared" ref="AR2183" si="21919">AH2183*AM2180+AJ2183*AM2183-AI2183*AN2180-AK2183*AN2183</f>
        <v>0</v>
      </c>
      <c r="AS2183" s="24">
        <f t="shared" ref="AS2183" si="21920">(AH2183*AN2180+AI2183*AM2180+AJ2183*AN2183+AK2183*AM2183)</f>
        <v>18.061825389800759</v>
      </c>
      <c r="AT2183" s="22">
        <f t="shared" ref="AT2183" si="21921">AH2183*AO2180+AJ2183*AO2183-AI2183*AP2180-AK2183*AP2183</f>
        <v>-31.793091217490399</v>
      </c>
      <c r="AU2183" s="23">
        <f t="shared" ref="AU2183" si="21922">(AH2183*AP2180+AI2183*AO2180+AJ2183*AP2183+AK2183*AO2183)</f>
        <v>0</v>
      </c>
      <c r="AV2183" s="8"/>
      <c r="AW2183" s="21">
        <v>0</v>
      </c>
      <c r="AX2183" s="24">
        <f t="shared" ref="AX2183" si="21923">(TAN($AY$8*$B2180))/$AX$8</f>
        <v>-9.8433558985712253</v>
      </c>
      <c r="AY2183" s="22">
        <v>1</v>
      </c>
      <c r="AZ2183" s="23">
        <v>0</v>
      </c>
      <c r="BB2183" s="21">
        <f t="shared" ref="BB2183" si="21924">AR2183*AW2180+AT2183*AW2183-AS2183*AX2180-AU2183*AX2183</f>
        <v>0</v>
      </c>
      <c r="BC2183" s="24">
        <f t="shared" ref="BC2183" si="21925">(AR2183*AX2180+AS2183*AW2180+AT2183*AX2183+AU2183*AW2183)</f>
        <v>331.01253735929788</v>
      </c>
      <c r="BD2183" s="22">
        <f t="shared" ref="BD2183" si="21926">AR2183*AY2180+AT2183*AY2183-AS2183*AZ2180-AU2183*AZ2183</f>
        <v>-31.793091217490399</v>
      </c>
      <c r="BE2183" s="23">
        <f t="shared" ref="BE2183" si="21927">(AR2183*AZ2180+AS2183*AY2180+AT2183*AZ2183+AU2183*AY2183)</f>
        <v>0</v>
      </c>
      <c r="BF2183" s="8"/>
      <c r="BG2183" s="15">
        <v>0</v>
      </c>
      <c r="BH2183" s="85">
        <f t="shared" ref="BH2183" si="21928">(1/$BH$8)*SIN($B2180*$BI$8)</f>
        <v>0.29642259574751456</v>
      </c>
      <c r="BI2183" s="25">
        <f t="shared" ref="BI2183" si="21929">COS($BI$8*$B2180)</f>
        <v>-0.4573869287296588</v>
      </c>
      <c r="BJ2183" s="37">
        <v>0</v>
      </c>
      <c r="BL2183" s="21">
        <f t="shared" ref="BL2183" si="21930">BB2183*BG2180+BD2183*BG2183-BC2183*BH2180-BE2183*BH2183</f>
        <v>0</v>
      </c>
      <c r="BM2183" s="24">
        <f t="shared" ref="BM2183" si="21931">(BB2183*BH2180+BC2183*BG2180+BD2183*BH2183+BE2183*BG2183)</f>
        <v>-160.82499845930673</v>
      </c>
      <c r="BN2183" s="22">
        <f t="shared" ref="BN2183" si="21932">BB2183*BI2180+BD2183*BI2183-BC2183*BJ2180-BE2183*BJ2183</f>
        <v>-868.53461559433811</v>
      </c>
      <c r="BO2183" s="23">
        <f t="shared" ref="BO2183" si="21933">(BB2183*BJ2180+BC2183*BI2180+BD2183*BJ2183+BE2183*BI2183)</f>
        <v>0</v>
      </c>
      <c r="BQ2183" s="38">
        <f t="shared" ref="BQ2183" si="21934">(180/PI())*ATAN(-1*(($BL$8*BM2180+BO2180+$BL$8*BM2183+BO2183)/($BL$8*BL2180+BN2180+$BL$8*BL2183+BN2183)))</f>
        <v>69.020498284138199</v>
      </c>
      <c r="BS2183" s="67">
        <f t="shared" ref="BS2183" si="21935">20*LOG(((($BL$8*BL2180+BN2180-$BL$8*BL2183-BN2183)^2+($BL$8*BM2180+BO2180-$BL$8*BM2183-BO2183)^2)/(($BL$8*BL2180+BN2180+$BL$8*BL2183+BN2183)^2+($BL$8*BM2180+BO2180+$BL$8*BM2183+BO2183)^2))^0.5)</f>
        <v>-7.3788859185781459E-7</v>
      </c>
      <c r="BT2183" s="65"/>
      <c r="BU2183" s="28"/>
      <c r="BV2183" s="28"/>
      <c r="BW2183" s="28"/>
      <c r="BX2183" s="28"/>
    </row>
    <row r="2184" spans="2:76" ht="18.649999999999999" customHeight="1">
      <c r="BS2184" s="32"/>
    </row>
    <row r="2185" spans="2:76" ht="18.649999999999999" customHeight="1" thickBot="1">
      <c r="D2185" s="8"/>
      <c r="E2185" s="8" t="s">
        <v>93</v>
      </c>
      <c r="F2185" s="8"/>
      <c r="G2185" s="8"/>
      <c r="H2185" s="8"/>
      <c r="I2185" s="8"/>
      <c r="J2185" s="8" t="s">
        <v>94</v>
      </c>
      <c r="K2185" s="8"/>
      <c r="L2185" s="8"/>
      <c r="M2185" s="8"/>
      <c r="N2185" s="8"/>
      <c r="O2185" s="8" t="s">
        <v>95</v>
      </c>
      <c r="P2185" s="8"/>
      <c r="Q2185" s="8"/>
      <c r="R2185" s="8"/>
      <c r="S2185" s="8"/>
      <c r="T2185" s="8" t="s">
        <v>96</v>
      </c>
      <c r="U2185" s="8"/>
      <c r="V2185" s="8"/>
      <c r="W2185" s="8"/>
      <c r="X2185" s="8"/>
      <c r="Y2185" s="8" t="s">
        <v>97</v>
      </c>
      <c r="Z2185" s="8"/>
      <c r="AA2185" s="8"/>
      <c r="AB2185" s="8"/>
      <c r="AC2185" s="8"/>
      <c r="AD2185" s="8" t="s">
        <v>98</v>
      </c>
      <c r="AE2185" s="8"/>
      <c r="AF2185" s="8"/>
      <c r="AG2185" s="8"/>
      <c r="AH2185" s="8"/>
      <c r="AI2185" s="8" t="s">
        <v>99</v>
      </c>
      <c r="AJ2185" s="8"/>
      <c r="AK2185" s="8"/>
      <c r="AL2185" s="8"/>
      <c r="AM2185" s="8"/>
      <c r="AN2185" s="8" t="s">
        <v>96</v>
      </c>
      <c r="AO2185" s="8"/>
      <c r="AP2185" s="8"/>
      <c r="AQ2185" s="8"/>
      <c r="AR2185" s="8"/>
      <c r="AS2185" s="8" t="s">
        <v>100</v>
      </c>
      <c r="AT2185" s="8"/>
      <c r="AU2185" s="8"/>
      <c r="AV2185" s="8"/>
      <c r="AW2185" s="8"/>
      <c r="AX2185" s="8" t="s">
        <v>94</v>
      </c>
      <c r="AY2185" s="8"/>
      <c r="AZ2185" s="8"/>
      <c r="BA2185" s="8"/>
      <c r="BB2185" s="8"/>
      <c r="BC2185" s="8" t="s">
        <v>101</v>
      </c>
      <c r="BD2185" s="8"/>
      <c r="BE2185" s="8"/>
      <c r="BF2185" s="8"/>
      <c r="BG2185" s="8"/>
      <c r="BH2185" s="8" t="s">
        <v>96</v>
      </c>
      <c r="BI2185" s="8"/>
      <c r="BJ2185" s="8"/>
      <c r="BK2185" s="8"/>
      <c r="BL2185" s="8"/>
      <c r="BM2185" s="8" t="s">
        <v>102</v>
      </c>
      <c r="BN2185" s="8"/>
      <c r="BO2185" s="8"/>
      <c r="BP2185" s="8"/>
    </row>
    <row r="2186" spans="2:76" ht="18.649999999999999" customHeight="1" thickBot="1">
      <c r="B2186" s="16"/>
      <c r="D2186" s="250" t="s">
        <v>22</v>
      </c>
      <c r="E2186" s="251"/>
      <c r="F2186" s="252" t="s">
        <v>23</v>
      </c>
      <c r="G2186" s="253"/>
      <c r="H2186" s="123"/>
      <c r="I2186" s="242" t="s">
        <v>1</v>
      </c>
      <c r="J2186" s="243"/>
      <c r="K2186" s="244" t="s">
        <v>2</v>
      </c>
      <c r="L2186" s="245"/>
      <c r="M2186" s="123"/>
      <c r="N2186" s="242" t="s">
        <v>43</v>
      </c>
      <c r="O2186" s="243"/>
      <c r="P2186" s="244" t="s">
        <v>44</v>
      </c>
      <c r="Q2186" s="245"/>
      <c r="R2186" s="123"/>
      <c r="S2186" s="242" t="s">
        <v>32</v>
      </c>
      <c r="T2186" s="243"/>
      <c r="U2186" s="244" t="s">
        <v>33</v>
      </c>
      <c r="V2186" s="245"/>
      <c r="W2186" s="123"/>
      <c r="X2186" s="242" t="s">
        <v>45</v>
      </c>
      <c r="Y2186" s="243"/>
      <c r="Z2186" s="244" t="s">
        <v>46</v>
      </c>
      <c r="AA2186" s="245"/>
      <c r="AB2186" s="127"/>
      <c r="AC2186" s="242" t="s">
        <v>62</v>
      </c>
      <c r="AD2186" s="243"/>
      <c r="AE2186" s="244" t="s">
        <v>3</v>
      </c>
      <c r="AF2186" s="245"/>
      <c r="AG2186" s="123"/>
      <c r="AH2186" s="242" t="s">
        <v>76</v>
      </c>
      <c r="AI2186" s="243"/>
      <c r="AJ2186" s="244" t="s">
        <v>77</v>
      </c>
      <c r="AK2186" s="245"/>
      <c r="AL2186" s="127"/>
      <c r="AM2186" s="242" t="s">
        <v>64</v>
      </c>
      <c r="AN2186" s="243"/>
      <c r="AO2186" s="244" t="s">
        <v>65</v>
      </c>
      <c r="AP2186" s="245"/>
      <c r="AQ2186" s="123"/>
      <c r="AR2186" s="242" t="s">
        <v>80</v>
      </c>
      <c r="AS2186" s="243"/>
      <c r="AT2186" s="244" t="s">
        <v>81</v>
      </c>
      <c r="AU2186" s="245"/>
      <c r="AV2186" s="127"/>
      <c r="AW2186" s="242" t="s">
        <v>68</v>
      </c>
      <c r="AX2186" s="243"/>
      <c r="AY2186" s="244" t="s">
        <v>69</v>
      </c>
      <c r="AZ2186" s="245"/>
      <c r="BA2186" s="123"/>
      <c r="BB2186" s="246" t="s">
        <v>84</v>
      </c>
      <c r="BC2186" s="247"/>
      <c r="BD2186" s="248" t="s">
        <v>85</v>
      </c>
      <c r="BE2186" s="249"/>
      <c r="BF2186" s="127"/>
      <c r="BG2186" s="242" t="s">
        <v>72</v>
      </c>
      <c r="BH2186" s="243"/>
      <c r="BI2186" s="244" t="s">
        <v>73</v>
      </c>
      <c r="BJ2186" s="245"/>
      <c r="BK2186" s="123"/>
      <c r="BL2186" s="242" t="s">
        <v>88</v>
      </c>
      <c r="BM2186" s="243"/>
      <c r="BN2186" s="244" t="s">
        <v>89</v>
      </c>
      <c r="BO2186" s="245"/>
      <c r="BP2186" s="123"/>
      <c r="BQ2186" s="19" t="s">
        <v>165</v>
      </c>
      <c r="BS2186" s="63" t="s">
        <v>120</v>
      </c>
      <c r="BT2186" s="4"/>
      <c r="BU2186" s="28"/>
      <c r="BV2186" s="28"/>
      <c r="BW2186" s="28"/>
      <c r="BX2186" s="28"/>
    </row>
    <row r="2187" spans="2:76" ht="18.649999999999999" customHeight="1" thickTop="1" thickBot="1">
      <c r="B2187" s="39">
        <v>6.18</v>
      </c>
      <c r="D2187" s="25">
        <f t="shared" ref="D2187" si="21936">COS($F$8*$B2187)</f>
        <v>-0.46322485516093159</v>
      </c>
      <c r="E2187" s="26">
        <v>0</v>
      </c>
      <c r="F2187" s="10">
        <v>0</v>
      </c>
      <c r="G2187" s="85">
        <f t="shared" ref="G2187" si="21937">$E$8*SIN($B2187*$F$8)</f>
        <v>2.6587223627242853</v>
      </c>
      <c r="I2187" s="21">
        <v>1</v>
      </c>
      <c r="J2187" s="24">
        <v>0</v>
      </c>
      <c r="K2187" s="22">
        <v>0</v>
      </c>
      <c r="L2187" s="23">
        <v>0</v>
      </c>
      <c r="N2187" s="21">
        <f t="shared" ref="N2187" si="21938">D2187*I2187+F2187*I2190-E2187*J2187-G2187*J2190</f>
        <v>23.088599827976211</v>
      </c>
      <c r="O2187" s="24">
        <f t="shared" ref="O2187" si="21939">(D2187*J2187+E2187*I2187+F2187*J2190+G2187*I2190)</f>
        <v>0</v>
      </c>
      <c r="P2187" s="22">
        <f t="shared" ref="P2187" si="21940">D2187*K2187+F2187*K2190-E2187*L2187-G2187*L2190</f>
        <v>0</v>
      </c>
      <c r="Q2187" s="23">
        <f t="shared" ref="Q2187" si="21941">(D2187*L2187+E2187*K2187+F2187*L2190+G2187*K2190)</f>
        <v>2.6587223627242853</v>
      </c>
      <c r="S2187" s="25">
        <f t="shared" ref="S2187" si="21942">COS($U$8*$B2187)</f>
        <v>-0.904671094769539</v>
      </c>
      <c r="T2187" s="26">
        <v>0</v>
      </c>
      <c r="U2187" s="10">
        <v>0</v>
      </c>
      <c r="V2187" s="85">
        <f t="shared" ref="V2187" si="21943">$T$8*SIN($B2187*$U$8)</f>
        <v>-1.2783316833264966</v>
      </c>
      <c r="X2187" s="21">
        <f t="shared" ref="X2187" si="21944">N2187*S2187+P2187*S2190-O2187*T2187-Q2187*T2190</f>
        <v>-20.509952323800015</v>
      </c>
      <c r="Y2187" s="24">
        <f t="shared" ref="Y2187" si="21945">(N2187*T2187+O2187*S2187+P2187*T2190+Q2187*S2190)</f>
        <v>0</v>
      </c>
      <c r="Z2187" s="22">
        <f t="shared" ref="Z2187" si="21946">N2187*U2187+P2187*U2190-O2187*V2187-Q2187*V2190</f>
        <v>0</v>
      </c>
      <c r="AA2187" s="23">
        <f t="shared" ref="AA2187" si="21947">(N2187*V2187+O2187*U2187+P2187*V2190+Q2187*U2190)</f>
        <v>-31.920157954322725</v>
      </c>
      <c r="AB2187" s="8"/>
      <c r="AC2187" s="21">
        <v>1</v>
      </c>
      <c r="AD2187" s="24">
        <v>0</v>
      </c>
      <c r="AE2187" s="22">
        <v>0</v>
      </c>
      <c r="AF2187" s="23">
        <v>0</v>
      </c>
      <c r="AH2187" s="21">
        <f t="shared" ref="AH2187" si="21948">X2187*AC2187+Z2187*AC2190-Y2187*AD2187-AA2187*AD2190</f>
        <v>-99.784763082980476</v>
      </c>
      <c r="AI2187" s="24">
        <f t="shared" ref="AI2187" si="21949">(X2187*AD2187+Y2187*AC2187+Z2187*AD2190+AA2187*AC2190)</f>
        <v>0</v>
      </c>
      <c r="AJ2187" s="22">
        <f t="shared" ref="AJ2187" si="21950">X2187*AE2187+Z2187*AE2190-Y2187*AF2187-AA2187*AF2190</f>
        <v>0</v>
      </c>
      <c r="AK2187" s="23">
        <f t="shared" ref="AK2187" si="21951">(X2187*AF2187+Y2187*AE2187+Z2187*AF2190+AA2187*AE2190)</f>
        <v>-31.920157954322725</v>
      </c>
      <c r="AL2187" s="8"/>
      <c r="AM2187" s="25">
        <f t="shared" ref="AM2187" si="21952">COS($AO$8*$B2187)</f>
        <v>-0.904671094769539</v>
      </c>
      <c r="AN2187" s="26">
        <v>0</v>
      </c>
      <c r="AO2187" s="10">
        <v>0</v>
      </c>
      <c r="AP2187" s="85">
        <f t="shared" ref="AP2187" si="21953">$AN$8*SIN($B2187*$AO$8)</f>
        <v>-1.2783316833264966</v>
      </c>
      <c r="AR2187" s="21">
        <f t="shared" ref="AR2187" si="21954">AH2187*AM2187+AJ2187*AM2190-AI2187*AN2187-AK2187*AN2190</f>
        <v>85.73855205406602</v>
      </c>
      <c r="AS2187" s="24">
        <f t="shared" ref="AS2187" si="21955">(AH2187*AN2187+AI2187*AM2187+AJ2187*AN2190+AK2187*AM2190)</f>
        <v>0</v>
      </c>
      <c r="AT2187" s="22">
        <f t="shared" ref="AT2187" si="21956">AH2187*AO2187+AJ2187*AO2190-AI2187*AP2187-AK2187*AP2190</f>
        <v>0</v>
      </c>
      <c r="AU2187" s="23">
        <f t="shared" ref="AU2187" si="21957">(AH2187*AP2187+AI2187*AO2187+AJ2187*AP2190+AK2187*AO2190)</f>
        <v>156.43526840395583</v>
      </c>
      <c r="AV2187" s="8"/>
      <c r="AW2187" s="21">
        <v>1</v>
      </c>
      <c r="AX2187" s="24">
        <v>0</v>
      </c>
      <c r="AY2187" s="22">
        <v>0</v>
      </c>
      <c r="AZ2187" s="23">
        <v>0</v>
      </c>
      <c r="BB2187" s="21">
        <f t="shared" ref="BB2187" si="21958">AR2187*AW2187+AT2187*AW2190-AS2187*AX2187-AU2187*AX2190</f>
        <v>1471.492878028246</v>
      </c>
      <c r="BC2187" s="24">
        <f t="shared" ref="BC2187" si="21959">(AR2187*AX2187+AS2187*AW2187+AT2187*AX2190+AU2187*AW2190)</f>
        <v>0</v>
      </c>
      <c r="BD2187" s="22">
        <f t="shared" ref="BD2187" si="21960">AR2187*AY2187+AT2187*AY2190-AS2187*AZ2187-AU2187*AZ2190</f>
        <v>0</v>
      </c>
      <c r="BE2187" s="23">
        <f t="shared" ref="BE2187" si="21961">(AR2187*AZ2187+AS2187*AY2187+AT2187*AZ2190+AU2187*AY2190)</f>
        <v>156.43526840395583</v>
      </c>
      <c r="BF2187" s="8"/>
      <c r="BG2187" s="25">
        <f t="shared" ref="BG2187" si="21962">COS($BI$8*$B2187)</f>
        <v>-0.46328364334535493</v>
      </c>
      <c r="BH2187" s="26">
        <v>0</v>
      </c>
      <c r="BI2187" s="10">
        <v>0</v>
      </c>
      <c r="BJ2187" s="85">
        <f t="shared" ref="BJ2187" si="21963">$BH$8*SIN($B2187*$BI$8)</f>
        <v>2.6586301721521717</v>
      </c>
      <c r="BL2187" s="21">
        <f t="shared" ref="BL2187" si="21964">BB2187*BG2187+BD2187*BG2190-BC2187*BH2187-BE2187*BH2190</f>
        <v>-727.93008441938775</v>
      </c>
      <c r="BM2187" s="24">
        <f t="shared" ref="BM2187" si="21965">(BB2187*BH2187+BC2187*BG2187+BD2187*BH2190+BE2187*BG2190)</f>
        <v>0</v>
      </c>
      <c r="BN2187" s="22">
        <f t="shared" ref="BN2187" si="21966">BB2187*BI2187+BD2187*BI2190-BC2187*BJ2187-BE2187*BJ2190</f>
        <v>0</v>
      </c>
      <c r="BO2187" s="23">
        <f t="shared" ref="BO2187" si="21967">(BB2187*BJ2187+BC2187*BI2187+BD2187*BJ2190+BE2187*BI2190)</f>
        <v>3839.6814625390366</v>
      </c>
      <c r="BQ2187" s="27">
        <f t="shared" ref="BQ2187" si="21968">20*LOG((2*$BL$8)/(($BL$8*BL2187+BN2187+$BL$8*BL2190+BN2190)^2+($BL$8*BM2187+BO2187+$BL$8*BM2190+BO2190)^2)^0.5)</f>
        <v>-65.971957637958269</v>
      </c>
      <c r="BS2187" s="64">
        <f t="shared" ref="BS2187" si="21969">((BL2187^2+BM2187^2)/(BL2190^2+BM2190^2))^0.5</f>
        <v>5.2756185895034067</v>
      </c>
      <c r="BT2187" s="4"/>
      <c r="BU2187" s="28"/>
      <c r="BV2187" s="28"/>
      <c r="BW2187" s="28"/>
      <c r="BX2187" s="28"/>
    </row>
    <row r="2188" spans="2:76" ht="18.649999999999999" customHeight="1" thickBot="1">
      <c r="D2188" s="25"/>
      <c r="E2188" s="10"/>
      <c r="F2188" s="10"/>
      <c r="G2188" s="31"/>
      <c r="I2188" s="29"/>
      <c r="L2188" s="30"/>
      <c r="N2188" s="29"/>
      <c r="Q2188" s="30"/>
      <c r="S2188" s="29"/>
      <c r="V2188" s="30"/>
      <c r="X2188" s="29"/>
      <c r="AA2188" s="30"/>
      <c r="AC2188" s="29"/>
      <c r="AF2188" s="30"/>
      <c r="AH2188" s="29"/>
      <c r="AK2188" s="30"/>
      <c r="AM2188" s="29"/>
      <c r="AP2188" s="30"/>
      <c r="AR2188" s="29"/>
      <c r="AU2188" s="30"/>
      <c r="AW2188" s="29"/>
      <c r="AZ2188" s="30"/>
      <c r="BB2188" s="29"/>
      <c r="BE2188" s="30"/>
      <c r="BG2188" s="29"/>
      <c r="BJ2188" s="30"/>
      <c r="BL2188" s="29"/>
      <c r="BO2188" s="30"/>
      <c r="BS2188" s="65"/>
      <c r="BT2188" s="65"/>
      <c r="BU2188" s="28"/>
      <c r="BV2188" s="28"/>
      <c r="BW2188" s="28"/>
      <c r="BX2188" s="28"/>
    </row>
    <row r="2189" spans="2:76" ht="18.649999999999999" customHeight="1" thickBot="1">
      <c r="D2189" s="254" t="s">
        <v>24</v>
      </c>
      <c r="E2189" s="255"/>
      <c r="F2189" s="256" t="s">
        <v>25</v>
      </c>
      <c r="G2189" s="257"/>
      <c r="H2189" s="123"/>
      <c r="I2189" s="242" t="s">
        <v>4</v>
      </c>
      <c r="J2189" s="243"/>
      <c r="K2189" s="244" t="s">
        <v>5</v>
      </c>
      <c r="L2189" s="245"/>
      <c r="M2189" s="123"/>
      <c r="N2189" s="242" t="s">
        <v>6</v>
      </c>
      <c r="O2189" s="243"/>
      <c r="P2189" s="244" t="s">
        <v>7</v>
      </c>
      <c r="Q2189" s="245"/>
      <c r="R2189" s="123"/>
      <c r="S2189" s="242" t="s">
        <v>34</v>
      </c>
      <c r="T2189" s="243"/>
      <c r="U2189" s="244" t="s">
        <v>35</v>
      </c>
      <c r="V2189" s="245"/>
      <c r="W2189" s="123"/>
      <c r="X2189" s="242" t="s">
        <v>47</v>
      </c>
      <c r="Y2189" s="243"/>
      <c r="Z2189" s="244" t="s">
        <v>48</v>
      </c>
      <c r="AA2189" s="245"/>
      <c r="AB2189" s="127"/>
      <c r="AC2189" s="242" t="s">
        <v>63</v>
      </c>
      <c r="AD2189" s="243"/>
      <c r="AE2189" s="244" t="s">
        <v>8</v>
      </c>
      <c r="AF2189" s="245"/>
      <c r="AG2189" s="123"/>
      <c r="AH2189" s="242" t="s">
        <v>78</v>
      </c>
      <c r="AI2189" s="243"/>
      <c r="AJ2189" s="244" t="s">
        <v>79</v>
      </c>
      <c r="AK2189" s="245"/>
      <c r="AL2189" s="127"/>
      <c r="AM2189" s="242" t="s">
        <v>67</v>
      </c>
      <c r="AN2189" s="243"/>
      <c r="AO2189" s="244" t="s">
        <v>66</v>
      </c>
      <c r="AP2189" s="245"/>
      <c r="AQ2189" s="123"/>
      <c r="AR2189" s="242" t="s">
        <v>83</v>
      </c>
      <c r="AS2189" s="243"/>
      <c r="AT2189" s="244" t="s">
        <v>82</v>
      </c>
      <c r="AU2189" s="245"/>
      <c r="AV2189" s="127"/>
      <c r="AW2189" s="242" t="s">
        <v>71</v>
      </c>
      <c r="AX2189" s="243"/>
      <c r="AY2189" s="244" t="s">
        <v>70</v>
      </c>
      <c r="AZ2189" s="245"/>
      <c r="BA2189" s="123"/>
      <c r="BB2189" s="124" t="s">
        <v>87</v>
      </c>
      <c r="BC2189" s="125"/>
      <c r="BD2189" s="122" t="s">
        <v>86</v>
      </c>
      <c r="BE2189" s="126"/>
      <c r="BF2189" s="127"/>
      <c r="BG2189" s="242" t="s">
        <v>74</v>
      </c>
      <c r="BH2189" s="243"/>
      <c r="BI2189" s="244" t="s">
        <v>75</v>
      </c>
      <c r="BJ2189" s="245"/>
      <c r="BK2189" s="123"/>
      <c r="BL2189" s="242" t="s">
        <v>91</v>
      </c>
      <c r="BM2189" s="243"/>
      <c r="BN2189" s="244" t="s">
        <v>90</v>
      </c>
      <c r="BO2189" s="245"/>
      <c r="BP2189" s="123"/>
      <c r="BQ2189" s="35" t="s">
        <v>166</v>
      </c>
      <c r="BS2189" s="66" t="s">
        <v>121</v>
      </c>
      <c r="BT2189" s="65"/>
      <c r="BU2189" s="28"/>
      <c r="BV2189" s="28"/>
      <c r="BW2189" s="28"/>
      <c r="BX2189" s="28"/>
    </row>
    <row r="2190" spans="2:76" ht="18.649999999999999" customHeight="1" thickTop="1" thickBot="1">
      <c r="D2190" s="15">
        <v>0</v>
      </c>
      <c r="E2190" s="145">
        <f t="shared" ref="E2190" si="21970">(1/$E$8)*SIN($B2187*$F$8)</f>
        <v>0.29541359585825389</v>
      </c>
      <c r="F2190" s="15">
        <f t="shared" ref="F2190" si="21971">COS($F$8*$B2187)</f>
        <v>-0.46322485516093159</v>
      </c>
      <c r="G2190" s="37">
        <v>0</v>
      </c>
      <c r="I2190" s="21">
        <v>0</v>
      </c>
      <c r="J2190" s="24">
        <f t="shared" ref="J2190" si="21972">(TAN($K$8*$B2187))/$J$8</f>
        <v>-8.8583242136664992</v>
      </c>
      <c r="K2190" s="22">
        <v>1</v>
      </c>
      <c r="L2190" s="23">
        <v>0</v>
      </c>
      <c r="N2190" s="21">
        <f t="shared" ref="N2190" si="21973">D2190*I2187+F2190*I2190-E2190*J2187-G2190*J2190</f>
        <v>0</v>
      </c>
      <c r="O2190" s="24">
        <f t="shared" ref="O2190" si="21974">(D2190*J2187+E2190*I2187+F2190*J2190+G2190*I2190)</f>
        <v>4.3988095467024912</v>
      </c>
      <c r="P2190" s="22">
        <f t="shared" ref="P2190" si="21975">D2190*K2187+F2190*K2190-E2190*L2187-G2190*L2190</f>
        <v>-0.46322485516093159</v>
      </c>
      <c r="Q2190" s="23">
        <f t="shared" ref="Q2190" si="21976">(D2190*L2187+E2190*K2187+F2190*L2190+G2190*K2190)</f>
        <v>0</v>
      </c>
      <c r="S2190" s="15">
        <v>0</v>
      </c>
      <c r="T2190" s="145">
        <f t="shared" ref="T2190" si="21977">(1/$T$8)*SIN($B2187*$U$8)</f>
        <v>-0.14203685370294405</v>
      </c>
      <c r="U2190" s="15">
        <f t="shared" ref="U2190" si="21978">COS($U$8*$B2187)</f>
        <v>-0.904671094769539</v>
      </c>
      <c r="V2190" s="37">
        <v>0</v>
      </c>
      <c r="X2190" s="21">
        <f t="shared" ref="X2190" si="21979">N2190*S2187+P2190*S2190-O2190*T2187-Q2190*T2190</f>
        <v>0</v>
      </c>
      <c r="Y2190" s="24">
        <f t="shared" ref="Y2190" si="21980">(N2190*T2187+O2190*S2187+P2190*T2190+Q2190*S2190)</f>
        <v>-3.9136808473139815</v>
      </c>
      <c r="Z2190" s="22">
        <f t="shared" ref="Z2190" si="21981">N2190*U2187+P2190*U2190-O2190*V2187-Q2190*V2190</f>
        <v>6.0422037493117609</v>
      </c>
      <c r="AA2190" s="23">
        <f t="shared" ref="AA2190" si="21982">(N2190*V2187+O2190*U2187+P2190*V2190+Q2190*U2190)</f>
        <v>0</v>
      </c>
      <c r="AB2190" s="8"/>
      <c r="AC2190" s="21">
        <v>0</v>
      </c>
      <c r="AD2190" s="24">
        <f t="shared" ref="AD2190" si="21983">(TAN($AE$8*$B2187))/$AD$8</f>
        <v>-2.4835344133516366</v>
      </c>
      <c r="AE2190" s="22">
        <v>1</v>
      </c>
      <c r="AF2190" s="23">
        <v>0</v>
      </c>
      <c r="AH2190" s="21">
        <f t="shared" ref="AH2190" si="21984">X2190*AC2187+Z2190*AC2190-Y2190*AD2187-AA2190*AD2190</f>
        <v>0</v>
      </c>
      <c r="AI2190" s="24">
        <f t="shared" ref="AI2190" si="21985">(X2190*AD2187+Y2190*AC2187+Z2190*AD2190+AA2190*AC2190)</f>
        <v>-18.919701791212024</v>
      </c>
      <c r="AJ2190" s="22">
        <f t="shared" ref="AJ2190" si="21986">X2190*AE2187+Z2190*AE2190-Y2190*AF2187-AA2190*AF2190</f>
        <v>6.0422037493117609</v>
      </c>
      <c r="AK2190" s="23">
        <f t="shared" ref="AK2190" si="21987">(X2190*AF2187+Y2190*AE2187+Z2190*AF2190+AA2190*AE2190)</f>
        <v>0</v>
      </c>
      <c r="AL2190" s="8"/>
      <c r="AM2190" s="15">
        <v>0</v>
      </c>
      <c r="AN2190" s="85">
        <f t="shared" ref="AN2190" si="21988">(1/$AN$8)*SIN($B2187*$AO$8)</f>
        <v>-0.14203685370294405</v>
      </c>
      <c r="AO2190" s="25">
        <f t="shared" ref="AO2190" si="21989">COS($AO$8*$B2187)</f>
        <v>-0.904671094769539</v>
      </c>
      <c r="AP2190" s="37">
        <v>0</v>
      </c>
      <c r="AR2190" s="21">
        <f t="shared" ref="AR2190" si="21990">AH2190*AM2187+AJ2190*AM2190-AI2190*AN2187-AK2190*AN2190</f>
        <v>0</v>
      </c>
      <c r="AS2190" s="24">
        <f t="shared" ref="AS2190" si="21991">(AH2190*AN2187+AI2190*AM2187+AJ2190*AN2190+AK2190*AM2190)</f>
        <v>16.257891722184617</v>
      </c>
      <c r="AT2190" s="22">
        <f t="shared" ref="AT2190" si="21992">AH2190*AO2187+AJ2190*AO2190-AI2190*AP2187-AK2190*AP2190</f>
        <v>-29.651861319505883</v>
      </c>
      <c r="AU2190" s="23">
        <f t="shared" ref="AU2190" si="21993">(AH2190*AP2187+AI2190*AO2187+AJ2190*AP2190+AK2190*AO2190)</f>
        <v>0</v>
      </c>
      <c r="AV2190" s="8"/>
      <c r="AW2190" s="21">
        <v>0</v>
      </c>
      <c r="AX2190" s="24">
        <f t="shared" ref="AX2190" si="21994">(TAN($AY$8*$B2187))/$AX$8</f>
        <v>-8.8583242136664992</v>
      </c>
      <c r="AY2190" s="22">
        <v>1</v>
      </c>
      <c r="AZ2190" s="23">
        <v>0</v>
      </c>
      <c r="BB2190" s="21">
        <f t="shared" ref="BB2190" si="21995">AR2190*AW2187+AT2190*AW2190-AS2190*AX2187-AU2190*AX2190</f>
        <v>0</v>
      </c>
      <c r="BC2190" s="24">
        <f t="shared" ref="BC2190" si="21996">(AR2190*AX2187+AS2190*AW2187+AT2190*AX2190+AU2190*AW2190)</f>
        <v>278.92369282904468</v>
      </c>
      <c r="BD2190" s="22">
        <f t="shared" ref="BD2190" si="21997">AR2190*AY2187+AT2190*AY2190-AS2190*AZ2187-AU2190*AZ2190</f>
        <v>-29.651861319505883</v>
      </c>
      <c r="BE2190" s="23">
        <f t="shared" ref="BE2190" si="21998">(AR2190*AZ2187+AS2190*AY2187+AT2190*AZ2190+AU2190*AY2190)</f>
        <v>0</v>
      </c>
      <c r="BF2190" s="8"/>
      <c r="BG2190" s="15">
        <v>0</v>
      </c>
      <c r="BH2190" s="85">
        <f t="shared" ref="BH2190" si="21999">(1/$BH$8)*SIN($B2187*$BI$8)</f>
        <v>0.29540335246135241</v>
      </c>
      <c r="BI2190" s="25">
        <f t="shared" ref="BI2190" si="22000">COS($BI$8*$B2187)</f>
        <v>-0.46328364334535493</v>
      </c>
      <c r="BJ2190" s="37">
        <v>0</v>
      </c>
      <c r="BL2190" s="21">
        <f t="shared" ref="BL2190" si="22001">BB2190*BG2187+BD2190*BG2190-BC2190*BH2187-BE2190*BH2190</f>
        <v>0</v>
      </c>
      <c r="BM2190" s="24">
        <f t="shared" ref="BM2190" si="22002">(BB2190*BH2187+BC2190*BG2187+BD2190*BH2190+BE2190*BG2190)</f>
        <v>-137.98004386968159</v>
      </c>
      <c r="BN2190" s="22">
        <f t="shared" ref="BN2190" si="22003">BB2190*BI2187+BD2190*BI2190-BC2190*BJ2187-BE2190*BJ2190</f>
        <v>-727.81772313933061</v>
      </c>
      <c r="BO2190" s="23">
        <f t="shared" ref="BO2190" si="22004">(BB2190*BJ2187+BC2190*BI2187+BD2190*BJ2190+BE2190*BI2190)</f>
        <v>0</v>
      </c>
      <c r="BQ2190" s="38">
        <f t="shared" ref="BQ2190" si="22005">(180/PI())*ATAN(-1*(($BL$8*BM2187+BO2187+$BL$8*BM2190+BO2190)/($BL$8*BL2187+BN2187+$BL$8*BL2190+BN2190)))</f>
        <v>68.532046537195228</v>
      </c>
      <c r="BS2190" s="67">
        <f t="shared" ref="BS2190" si="22006">20*LOG(((($BL$8*BL2187+BN2187-$BL$8*BL2190-BN2190)^2+($BL$8*BM2187+BO2187-$BL$8*BM2190-BO2190)^2)/(($BL$8*BL2187+BN2187+$BL$8*BL2190+BN2190)^2+($BL$8*BM2187+BO2187+$BL$8*BM2190+BO2190)^2))^0.5)</f>
        <v>-1.0979652677101679E-6</v>
      </c>
      <c r="BT2190" s="65"/>
      <c r="BU2190" s="28"/>
      <c r="BV2190" s="28"/>
      <c r="BW2190" s="28"/>
      <c r="BX2190" s="28"/>
    </row>
    <row r="2191" spans="2:76" ht="18.649999999999999" customHeight="1">
      <c r="BS2191" s="32"/>
    </row>
    <row r="2192" spans="2:76" ht="18.649999999999999" customHeight="1" thickBot="1">
      <c r="D2192" s="8"/>
      <c r="E2192" s="8" t="s">
        <v>93</v>
      </c>
      <c r="F2192" s="8"/>
      <c r="G2192" s="8"/>
      <c r="H2192" s="8"/>
      <c r="I2192" s="8"/>
      <c r="J2192" s="8" t="s">
        <v>94</v>
      </c>
      <c r="K2192" s="8"/>
      <c r="L2192" s="8"/>
      <c r="M2192" s="8"/>
      <c r="N2192" s="8"/>
      <c r="O2192" s="8" t="s">
        <v>95</v>
      </c>
      <c r="P2192" s="8"/>
      <c r="Q2192" s="8"/>
      <c r="R2192" s="8"/>
      <c r="S2192" s="8"/>
      <c r="T2192" s="8" t="s">
        <v>96</v>
      </c>
      <c r="U2192" s="8"/>
      <c r="V2192" s="8"/>
      <c r="W2192" s="8"/>
      <c r="X2192" s="8"/>
      <c r="Y2192" s="8" t="s">
        <v>97</v>
      </c>
      <c r="Z2192" s="8"/>
      <c r="AA2192" s="8"/>
      <c r="AB2192" s="8"/>
      <c r="AC2192" s="8"/>
      <c r="AD2192" s="8" t="s">
        <v>98</v>
      </c>
      <c r="AE2192" s="8"/>
      <c r="AF2192" s="8"/>
      <c r="AG2192" s="8"/>
      <c r="AH2192" s="8"/>
      <c r="AI2192" s="8" t="s">
        <v>99</v>
      </c>
      <c r="AJ2192" s="8"/>
      <c r="AK2192" s="8"/>
      <c r="AL2192" s="8"/>
      <c r="AM2192" s="8"/>
      <c r="AN2192" s="8" t="s">
        <v>96</v>
      </c>
      <c r="AO2192" s="8"/>
      <c r="AP2192" s="8"/>
      <c r="AQ2192" s="8"/>
      <c r="AR2192" s="8"/>
      <c r="AS2192" s="8" t="s">
        <v>100</v>
      </c>
      <c r="AT2192" s="8"/>
      <c r="AU2192" s="8"/>
      <c r="AV2192" s="8"/>
      <c r="AW2192" s="8"/>
      <c r="AX2192" s="8" t="s">
        <v>94</v>
      </c>
      <c r="AY2192" s="8"/>
      <c r="AZ2192" s="8"/>
      <c r="BA2192" s="8"/>
      <c r="BB2192" s="8"/>
      <c r="BC2192" s="8" t="s">
        <v>101</v>
      </c>
      <c r="BD2192" s="8"/>
      <c r="BE2192" s="8"/>
      <c r="BF2192" s="8"/>
      <c r="BG2192" s="8"/>
      <c r="BH2192" s="8" t="s">
        <v>96</v>
      </c>
      <c r="BI2192" s="8"/>
      <c r="BJ2192" s="8"/>
      <c r="BK2192" s="8"/>
      <c r="BL2192" s="8"/>
      <c r="BM2192" s="8" t="s">
        <v>102</v>
      </c>
      <c r="BN2192" s="8"/>
      <c r="BO2192" s="8"/>
      <c r="BP2192" s="8"/>
    </row>
    <row r="2193" spans="2:76" ht="18.649999999999999" customHeight="1" thickBot="1">
      <c r="B2193" s="16"/>
      <c r="D2193" s="250" t="s">
        <v>22</v>
      </c>
      <c r="E2193" s="251"/>
      <c r="F2193" s="252" t="s">
        <v>23</v>
      </c>
      <c r="G2193" s="253"/>
      <c r="H2193" s="123"/>
      <c r="I2193" s="242" t="s">
        <v>1</v>
      </c>
      <c r="J2193" s="243"/>
      <c r="K2193" s="244" t="s">
        <v>2</v>
      </c>
      <c r="L2193" s="245"/>
      <c r="M2193" s="123"/>
      <c r="N2193" s="242" t="s">
        <v>43</v>
      </c>
      <c r="O2193" s="243"/>
      <c r="P2193" s="244" t="s">
        <v>44</v>
      </c>
      <c r="Q2193" s="245"/>
      <c r="R2193" s="123"/>
      <c r="S2193" s="242" t="s">
        <v>32</v>
      </c>
      <c r="T2193" s="243"/>
      <c r="U2193" s="244" t="s">
        <v>33</v>
      </c>
      <c r="V2193" s="245"/>
      <c r="W2193" s="123"/>
      <c r="X2193" s="242" t="s">
        <v>45</v>
      </c>
      <c r="Y2193" s="243"/>
      <c r="Z2193" s="244" t="s">
        <v>46</v>
      </c>
      <c r="AA2193" s="245"/>
      <c r="AB2193" s="127"/>
      <c r="AC2193" s="242" t="s">
        <v>62</v>
      </c>
      <c r="AD2193" s="243"/>
      <c r="AE2193" s="244" t="s">
        <v>3</v>
      </c>
      <c r="AF2193" s="245"/>
      <c r="AG2193" s="123"/>
      <c r="AH2193" s="242" t="s">
        <v>76</v>
      </c>
      <c r="AI2193" s="243"/>
      <c r="AJ2193" s="244" t="s">
        <v>77</v>
      </c>
      <c r="AK2193" s="245"/>
      <c r="AL2193" s="127"/>
      <c r="AM2193" s="242" t="s">
        <v>64</v>
      </c>
      <c r="AN2193" s="243"/>
      <c r="AO2193" s="244" t="s">
        <v>65</v>
      </c>
      <c r="AP2193" s="245"/>
      <c r="AQ2193" s="123"/>
      <c r="AR2193" s="242" t="s">
        <v>80</v>
      </c>
      <c r="AS2193" s="243"/>
      <c r="AT2193" s="244" t="s">
        <v>81</v>
      </c>
      <c r="AU2193" s="245"/>
      <c r="AV2193" s="127"/>
      <c r="AW2193" s="242" t="s">
        <v>68</v>
      </c>
      <c r="AX2193" s="243"/>
      <c r="AY2193" s="244" t="s">
        <v>69</v>
      </c>
      <c r="AZ2193" s="245"/>
      <c r="BA2193" s="123"/>
      <c r="BB2193" s="246" t="s">
        <v>84</v>
      </c>
      <c r="BC2193" s="247"/>
      <c r="BD2193" s="248" t="s">
        <v>85</v>
      </c>
      <c r="BE2193" s="249"/>
      <c r="BF2193" s="127"/>
      <c r="BG2193" s="242" t="s">
        <v>72</v>
      </c>
      <c r="BH2193" s="243"/>
      <c r="BI2193" s="244" t="s">
        <v>73</v>
      </c>
      <c r="BJ2193" s="245"/>
      <c r="BK2193" s="123"/>
      <c r="BL2193" s="242" t="s">
        <v>88</v>
      </c>
      <c r="BM2193" s="243"/>
      <c r="BN2193" s="244" t="s">
        <v>89</v>
      </c>
      <c r="BO2193" s="245"/>
      <c r="BP2193" s="123"/>
      <c r="BQ2193" s="19" t="s">
        <v>165</v>
      </c>
      <c r="BS2193" s="63" t="s">
        <v>120</v>
      </c>
      <c r="BT2193" s="4"/>
      <c r="BU2193" s="28"/>
      <c r="BV2193" s="28"/>
      <c r="BW2193" s="28"/>
      <c r="BX2193" s="28"/>
    </row>
    <row r="2194" spans="2:76" ht="18.649999999999999" customHeight="1" thickTop="1" thickBot="1">
      <c r="B2194" s="39">
        <v>6.2</v>
      </c>
      <c r="D2194" s="25">
        <f t="shared" ref="D2194" si="22007">COS($F$8*$B2194)</f>
        <v>-0.46910114508496353</v>
      </c>
      <c r="E2194" s="26">
        <v>0</v>
      </c>
      <c r="F2194" s="10">
        <v>0</v>
      </c>
      <c r="G2194" s="85">
        <f t="shared" ref="G2194" si="22008">$E$8*SIN($B2194*$F$8)</f>
        <v>2.6494333434000152</v>
      </c>
      <c r="I2194" s="21">
        <v>1</v>
      </c>
      <c r="J2194" s="24">
        <v>0</v>
      </c>
      <c r="K2194" s="22">
        <v>0</v>
      </c>
      <c r="L2194" s="23">
        <v>0</v>
      </c>
      <c r="N2194" s="21">
        <f t="shared" ref="N2194" si="22009">D2194*I2194+F2194*I2197-E2194*J2194-G2194*J2197</f>
        <v>20.855580757802244</v>
      </c>
      <c r="O2194" s="24">
        <f t="shared" ref="O2194" si="22010">(D2194*J2194+E2194*I2194+F2194*J2197+G2194*I2197)</f>
        <v>0</v>
      </c>
      <c r="P2194" s="22">
        <f t="shared" ref="P2194" si="22011">D2194*K2194+F2194*K2197-E2194*L2194-G2194*L2197</f>
        <v>0</v>
      </c>
      <c r="Q2194" s="23">
        <f t="shared" ref="Q2194" si="22012">(D2194*L2194+E2194*K2194+F2194*L2197+G2194*K2197)</f>
        <v>2.6494333434000152</v>
      </c>
      <c r="S2194" s="25">
        <f t="shared" ref="S2194" si="22013">COS($U$8*$B2194)</f>
        <v>-0.89967115670108855</v>
      </c>
      <c r="T2194" s="26">
        <v>0</v>
      </c>
      <c r="U2194" s="10">
        <v>0</v>
      </c>
      <c r="V2194" s="85">
        <f t="shared" ref="V2194" si="22014">$T$8*SIN($B2194*$U$8)</f>
        <v>-1.3097046568601367</v>
      </c>
      <c r="X2194" s="21">
        <f t="shared" ref="X2194" si="22015">N2194*S2194+P2194*S2197-O2194*T2194-Q2194*T2197</f>
        <v>-18.377611665390294</v>
      </c>
      <c r="Y2194" s="24">
        <f t="shared" ref="Y2194" si="22016">(N2194*T2194+O2194*S2194+P2194*T2197+Q2194*S2197)</f>
        <v>0</v>
      </c>
      <c r="Z2194" s="22">
        <f t="shared" ref="Z2194" si="22017">N2194*U2194+P2194*U2197-O2194*V2194-Q2194*V2197</f>
        <v>0</v>
      </c>
      <c r="AA2194" s="23">
        <f t="shared" ref="AA2194" si="22018">(N2194*V2194+O2194*U2194+P2194*V2197+Q2194*U2197)</f>
        <v>-29.698270000675382</v>
      </c>
      <c r="AB2194" s="8"/>
      <c r="AC2194" s="21">
        <v>1</v>
      </c>
      <c r="AD2194" s="24">
        <v>0</v>
      </c>
      <c r="AE2194" s="22">
        <v>0</v>
      </c>
      <c r="AF2194" s="23">
        <v>0</v>
      </c>
      <c r="AH2194" s="21">
        <f t="shared" ref="AH2194" si="22019">X2194*AC2194+Z2194*AC2197-Y2194*AD2194-AA2194*AD2197</f>
        <v>-89.325949080033595</v>
      </c>
      <c r="AI2194" s="24">
        <f t="shared" ref="AI2194" si="22020">(X2194*AD2194+Y2194*AC2194+Z2194*AD2197+AA2194*AC2197)</f>
        <v>0</v>
      </c>
      <c r="AJ2194" s="22">
        <f t="shared" ref="AJ2194" si="22021">X2194*AE2194+Z2194*AE2197-Y2194*AF2194-AA2194*AF2197</f>
        <v>0</v>
      </c>
      <c r="AK2194" s="23">
        <f t="shared" ref="AK2194" si="22022">(X2194*AF2194+Y2194*AE2194+Z2194*AF2197+AA2194*AE2197)</f>
        <v>-29.698270000675382</v>
      </c>
      <c r="AL2194" s="8"/>
      <c r="AM2194" s="25">
        <f t="shared" ref="AM2194" si="22023">COS($AO$8*$B2194)</f>
        <v>-0.89967115670108855</v>
      </c>
      <c r="AN2194" s="26">
        <v>0</v>
      </c>
      <c r="AO2194" s="10">
        <v>0</v>
      </c>
      <c r="AP2194" s="85">
        <f t="shared" ref="AP2194" si="22024">$AN$8*SIN($B2194*$AO$8)</f>
        <v>-1.3097046568601367</v>
      </c>
      <c r="AR2194" s="21">
        <f t="shared" ref="AR2194" si="22025">AH2194*AM2194+AJ2194*AM2197-AI2194*AN2194-AK2194*AN2197</f>
        <v>76.042206318859215</v>
      </c>
      <c r="AS2194" s="24">
        <f t="shared" ref="AS2194" si="22026">(AH2194*AN2194+AI2194*AM2194+AJ2194*AN2197+AK2194*AM2197)</f>
        <v>0</v>
      </c>
      <c r="AT2194" s="22">
        <f t="shared" ref="AT2194" si="22027">AH2194*AO2194+AJ2194*AO2197-AI2194*AP2194-AK2194*AP2197</f>
        <v>0</v>
      </c>
      <c r="AU2194" s="23">
        <f t="shared" ref="AU2194" si="22028">(AH2194*AP2194+AI2194*AO2194+AJ2194*AP2197+AK2194*AO2197)</f>
        <v>143.70928841210031</v>
      </c>
      <c r="AV2194" s="8"/>
      <c r="AW2194" s="21">
        <v>1</v>
      </c>
      <c r="AX2194" s="24">
        <v>0</v>
      </c>
      <c r="AY2194" s="22">
        <v>0</v>
      </c>
      <c r="AZ2194" s="23">
        <v>0</v>
      </c>
      <c r="BB2194" s="21">
        <f t="shared" ref="BB2194" si="22029">AR2194*AW2194+AT2194*AW2197-AS2194*AX2194-AU2194*AX2197</f>
        <v>1232.7253399075582</v>
      </c>
      <c r="BC2194" s="24">
        <f t="shared" ref="BC2194" si="22030">(AR2194*AX2194+AS2194*AW2194+AT2194*AX2197+AU2194*AW2197)</f>
        <v>0</v>
      </c>
      <c r="BD2194" s="22">
        <f t="shared" ref="BD2194" si="22031">AR2194*AY2194+AT2194*AY2197-AS2194*AZ2194-AU2194*AZ2197</f>
        <v>0</v>
      </c>
      <c r="BE2194" s="23">
        <f t="shared" ref="BE2194" si="22032">(AR2194*AZ2194+AS2194*AY2194+AT2194*AZ2197+AU2194*AY2197)</f>
        <v>143.70928841210031</v>
      </c>
      <c r="BF2194" s="8"/>
      <c r="BG2194" s="25">
        <f t="shared" ref="BG2194" si="22033">COS($BI$8*$B2194)</f>
        <v>-0.46915991744420338</v>
      </c>
      <c r="BH2194" s="26">
        <v>0</v>
      </c>
      <c r="BI2194" s="10">
        <v>0</v>
      </c>
      <c r="BJ2194" s="85">
        <f t="shared" ref="BJ2194" si="22034">$BH$8*SIN($B2194*$BI$8)</f>
        <v>2.6493396812741348</v>
      </c>
      <c r="BL2194" s="21">
        <f t="shared" ref="BL2194" si="22035">BB2194*BG2194+BD2194*BG2197-BC2194*BH2194-BE2194*BH2197</f>
        <v>-620.64917651994608</v>
      </c>
      <c r="BM2194" s="24">
        <f t="shared" ref="BM2194" si="22036">(BB2194*BH2194+BC2194*BG2194+BD2194*BH2197+BE2194*BG2197)</f>
        <v>0</v>
      </c>
      <c r="BN2194" s="22">
        <f t="shared" ref="BN2194" si="22037">BB2194*BI2194+BD2194*BI2197-BC2194*BJ2194-BE2194*BJ2197</f>
        <v>0</v>
      </c>
      <c r="BO2194" s="23">
        <f t="shared" ref="BO2194" si="22038">(BB2194*BJ2194+BC2194*BI2194+BD2194*BJ2197+BE2194*BI2197)</f>
        <v>3198.4855212418533</v>
      </c>
      <c r="BQ2194" s="27">
        <f t="shared" ref="BQ2194" si="22039">20*LOG((2*$BL$8)/(($BL$8*BL2194+BN2194+$BL$8*BL2197+BN2197)^2+($BL$8*BM2194+BO2194+$BL$8*BM2197+BO2197)^2)^0.5)</f>
        <v>-64.399286216828926</v>
      </c>
      <c r="BS2194" s="64">
        <f t="shared" ref="BS2194" si="22040">((BL2194^2+BM2194^2)/(BL2197^2+BM2197^2))^0.5</f>
        <v>5.1542539179250797</v>
      </c>
      <c r="BT2194" s="4"/>
      <c r="BU2194" s="28"/>
      <c r="BV2194" s="28"/>
      <c r="BW2194" s="28"/>
      <c r="BX2194" s="28"/>
    </row>
    <row r="2195" spans="2:76" ht="18.649999999999999" customHeight="1" thickBot="1">
      <c r="D2195" s="25"/>
      <c r="E2195" s="10"/>
      <c r="F2195" s="10"/>
      <c r="G2195" s="31"/>
      <c r="I2195" s="29"/>
      <c r="L2195" s="30"/>
      <c r="N2195" s="29"/>
      <c r="Q2195" s="30"/>
      <c r="S2195" s="29"/>
      <c r="V2195" s="30"/>
      <c r="X2195" s="29"/>
      <c r="AA2195" s="30"/>
      <c r="AC2195" s="29"/>
      <c r="AF2195" s="30"/>
      <c r="AH2195" s="29"/>
      <c r="AK2195" s="30"/>
      <c r="AM2195" s="29"/>
      <c r="AP2195" s="30"/>
      <c r="AR2195" s="29"/>
      <c r="AU2195" s="30"/>
      <c r="AW2195" s="29"/>
      <c r="AZ2195" s="30"/>
      <c r="BB2195" s="29"/>
      <c r="BE2195" s="30"/>
      <c r="BG2195" s="29"/>
      <c r="BJ2195" s="30"/>
      <c r="BL2195" s="29"/>
      <c r="BO2195" s="30"/>
      <c r="BS2195" s="65"/>
      <c r="BT2195" s="65"/>
      <c r="BU2195" s="28"/>
      <c r="BV2195" s="28"/>
      <c r="BW2195" s="28"/>
      <c r="BX2195" s="28"/>
    </row>
    <row r="2196" spans="2:76" ht="18.649999999999999" customHeight="1" thickBot="1">
      <c r="D2196" s="254" t="s">
        <v>24</v>
      </c>
      <c r="E2196" s="255"/>
      <c r="F2196" s="256" t="s">
        <v>25</v>
      </c>
      <c r="G2196" s="257"/>
      <c r="H2196" s="123"/>
      <c r="I2196" s="242" t="s">
        <v>4</v>
      </c>
      <c r="J2196" s="243"/>
      <c r="K2196" s="244" t="s">
        <v>5</v>
      </c>
      <c r="L2196" s="245"/>
      <c r="M2196" s="123"/>
      <c r="N2196" s="242" t="s">
        <v>6</v>
      </c>
      <c r="O2196" s="243"/>
      <c r="P2196" s="244" t="s">
        <v>7</v>
      </c>
      <c r="Q2196" s="245"/>
      <c r="R2196" s="123"/>
      <c r="S2196" s="242" t="s">
        <v>34</v>
      </c>
      <c r="T2196" s="243"/>
      <c r="U2196" s="244" t="s">
        <v>35</v>
      </c>
      <c r="V2196" s="245"/>
      <c r="W2196" s="123"/>
      <c r="X2196" s="242" t="s">
        <v>47</v>
      </c>
      <c r="Y2196" s="243"/>
      <c r="Z2196" s="244" t="s">
        <v>48</v>
      </c>
      <c r="AA2196" s="245"/>
      <c r="AB2196" s="127"/>
      <c r="AC2196" s="242" t="s">
        <v>63</v>
      </c>
      <c r="AD2196" s="243"/>
      <c r="AE2196" s="244" t="s">
        <v>8</v>
      </c>
      <c r="AF2196" s="245"/>
      <c r="AG2196" s="123"/>
      <c r="AH2196" s="242" t="s">
        <v>78</v>
      </c>
      <c r="AI2196" s="243"/>
      <c r="AJ2196" s="244" t="s">
        <v>79</v>
      </c>
      <c r="AK2196" s="245"/>
      <c r="AL2196" s="127"/>
      <c r="AM2196" s="242" t="s">
        <v>67</v>
      </c>
      <c r="AN2196" s="243"/>
      <c r="AO2196" s="244" t="s">
        <v>66</v>
      </c>
      <c r="AP2196" s="245"/>
      <c r="AQ2196" s="123"/>
      <c r="AR2196" s="242" t="s">
        <v>83</v>
      </c>
      <c r="AS2196" s="243"/>
      <c r="AT2196" s="244" t="s">
        <v>82</v>
      </c>
      <c r="AU2196" s="245"/>
      <c r="AV2196" s="127"/>
      <c r="AW2196" s="242" t="s">
        <v>71</v>
      </c>
      <c r="AX2196" s="243"/>
      <c r="AY2196" s="244" t="s">
        <v>70</v>
      </c>
      <c r="AZ2196" s="245"/>
      <c r="BA2196" s="123"/>
      <c r="BB2196" s="124" t="s">
        <v>87</v>
      </c>
      <c r="BC2196" s="125"/>
      <c r="BD2196" s="122" t="s">
        <v>86</v>
      </c>
      <c r="BE2196" s="126"/>
      <c r="BF2196" s="127"/>
      <c r="BG2196" s="242" t="s">
        <v>74</v>
      </c>
      <c r="BH2196" s="243"/>
      <c r="BI2196" s="244" t="s">
        <v>75</v>
      </c>
      <c r="BJ2196" s="245"/>
      <c r="BK2196" s="123"/>
      <c r="BL2196" s="242" t="s">
        <v>91</v>
      </c>
      <c r="BM2196" s="243"/>
      <c r="BN2196" s="244" t="s">
        <v>90</v>
      </c>
      <c r="BO2196" s="245"/>
      <c r="BP2196" s="123"/>
      <c r="BQ2196" s="35" t="s">
        <v>166</v>
      </c>
      <c r="BS2196" s="66" t="s">
        <v>121</v>
      </c>
      <c r="BT2196" s="65"/>
      <c r="BU2196" s="28"/>
      <c r="BV2196" s="28"/>
      <c r="BW2196" s="28"/>
      <c r="BX2196" s="28"/>
    </row>
    <row r="2197" spans="2:76" ht="18.649999999999999" customHeight="1" thickTop="1" thickBot="1">
      <c r="D2197" s="15">
        <v>0</v>
      </c>
      <c r="E2197" s="145">
        <f t="shared" ref="E2197" si="22041">(1/$E$8)*SIN($B2194*$F$8)</f>
        <v>0.29438148260000169</v>
      </c>
      <c r="F2197" s="15">
        <f t="shared" ref="F2197" si="22042">COS($F$8*$B2194)</f>
        <v>-0.46910114508496353</v>
      </c>
      <c r="G2197" s="37">
        <v>0</v>
      </c>
      <c r="I2197" s="21">
        <v>0</v>
      </c>
      <c r="J2197" s="24">
        <f t="shared" ref="J2197" si="22043">(TAN($K$8*$B2194))/$J$8</f>
        <v>-8.0487708649130472</v>
      </c>
      <c r="K2197" s="22">
        <v>1</v>
      </c>
      <c r="L2197" s="23">
        <v>0</v>
      </c>
      <c r="N2197" s="21">
        <f t="shared" ref="N2197" si="22044">D2197*I2194+F2197*I2197-E2197*J2194-G2197*J2197</f>
        <v>0</v>
      </c>
      <c r="O2197" s="24">
        <f t="shared" ref="O2197" si="22045">(D2197*J2194+E2197*I2194+F2197*J2197+G2197*I2197)</f>
        <v>4.0700691118572045</v>
      </c>
      <c r="P2197" s="22">
        <f t="shared" ref="P2197" si="22046">D2197*K2194+F2197*K2197-E2197*L2194-G2197*L2197</f>
        <v>-0.46910114508496353</v>
      </c>
      <c r="Q2197" s="23">
        <f t="shared" ref="Q2197" si="22047">(D2197*L2194+E2197*K2194+F2197*L2197+G2197*K2197)</f>
        <v>0</v>
      </c>
      <c r="S2197" s="15">
        <v>0</v>
      </c>
      <c r="T2197" s="145">
        <f t="shared" ref="T2197" si="22048">(1/$T$8)*SIN($B2194*$U$8)</f>
        <v>-0.14552273965112628</v>
      </c>
      <c r="U2197" s="15">
        <f t="shared" ref="U2197" si="22049">COS($U$8*$B2194)</f>
        <v>-0.89967115670108855</v>
      </c>
      <c r="V2197" s="37">
        <v>0</v>
      </c>
      <c r="X2197" s="21">
        <f t="shared" ref="X2197" si="22050">N2197*S2194+P2197*S2197-O2197*T2194-Q2197*T2197</f>
        <v>0</v>
      </c>
      <c r="Y2197" s="24">
        <f t="shared" ref="Y2197" si="22051">(N2197*T2194+O2197*S2194+P2197*T2197+Q2197*S2197)</f>
        <v>-3.5934589019116991</v>
      </c>
      <c r="Z2197" s="22">
        <f t="shared" ref="Z2197" si="22052">N2197*U2194+P2197*U2197-O2197*V2194-Q2197*V2197</f>
        <v>5.7526252393503761</v>
      </c>
      <c r="AA2197" s="23">
        <f t="shared" ref="AA2197" si="22053">(N2197*V2194+O2197*U2194+P2197*V2197+Q2197*U2197)</f>
        <v>0</v>
      </c>
      <c r="AB2197" s="8"/>
      <c r="AC2197" s="21">
        <v>0</v>
      </c>
      <c r="AD2197" s="24">
        <f t="shared" ref="AD2197" si="22054">(TAN($AE$8*$B2194))/$AD$8</f>
        <v>-2.3889720651414992</v>
      </c>
      <c r="AE2197" s="22">
        <v>1</v>
      </c>
      <c r="AF2197" s="23">
        <v>0</v>
      </c>
      <c r="AH2197" s="21">
        <f t="shared" ref="AH2197" si="22055">X2197*AC2194+Z2197*AC2197-Y2197*AD2194-AA2197*AD2197</f>
        <v>0</v>
      </c>
      <c r="AI2197" s="24">
        <f t="shared" ref="AI2197" si="22056">(X2197*AD2194+Y2197*AC2194+Z2197*AD2197+AA2197*AC2197)</f>
        <v>-17.336319899947679</v>
      </c>
      <c r="AJ2197" s="22">
        <f t="shared" ref="AJ2197" si="22057">X2197*AE2194+Z2197*AE2197-Y2197*AF2194-AA2197*AF2197</f>
        <v>5.7526252393503761</v>
      </c>
      <c r="AK2197" s="23">
        <f t="shared" ref="AK2197" si="22058">(X2197*AF2194+Y2197*AE2194+Z2197*AF2197+AA2197*AE2197)</f>
        <v>0</v>
      </c>
      <c r="AL2197" s="8"/>
      <c r="AM2197" s="15">
        <v>0</v>
      </c>
      <c r="AN2197" s="85">
        <f t="shared" ref="AN2197" si="22059">(1/$AN$8)*SIN($B2194*$AO$8)</f>
        <v>-0.14552273965112628</v>
      </c>
      <c r="AO2197" s="25">
        <f t="shared" ref="AO2197" si="22060">COS($AO$8*$B2194)</f>
        <v>-0.89967115670108855</v>
      </c>
      <c r="AP2197" s="37">
        <v>0</v>
      </c>
      <c r="AR2197" s="21">
        <f t="shared" ref="AR2197" si="22061">AH2197*AM2194+AJ2197*AM2197-AI2197*AN2194-AK2197*AN2197</f>
        <v>0</v>
      </c>
      <c r="AS2197" s="24">
        <f t="shared" ref="AS2197" si="22062">(AH2197*AN2194+AI2197*AM2194+AJ2197*AN2197+AK2197*AM2197)</f>
        <v>14.759849192309545</v>
      </c>
      <c r="AT2197" s="22">
        <f t="shared" ref="AT2197" si="22063">AH2197*AO2194+AJ2197*AO2197-AI2197*AP2194-AK2197*AP2197</f>
        <v>-27.880929908932764</v>
      </c>
      <c r="AU2197" s="23">
        <f t="shared" ref="AU2197" si="22064">(AH2197*AP2194+AI2197*AO2194+AJ2197*AP2197+AK2197*AO2197)</f>
        <v>0</v>
      </c>
      <c r="AV2197" s="8"/>
      <c r="AW2197" s="21">
        <v>0</v>
      </c>
      <c r="AX2197" s="24">
        <f t="shared" ref="AX2197" si="22065">(TAN($AY$8*$B2194))/$AX$8</f>
        <v>-8.0487708649130472</v>
      </c>
      <c r="AY2197" s="22">
        <v>1</v>
      </c>
      <c r="AZ2197" s="23">
        <v>0</v>
      </c>
      <c r="BB2197" s="21">
        <f t="shared" ref="BB2197" si="22066">AR2197*AW2194+AT2197*AW2197-AS2197*AX2194-AU2197*AX2197</f>
        <v>0</v>
      </c>
      <c r="BC2197" s="24">
        <f t="shared" ref="BC2197" si="22067">(AR2197*AX2194+AS2197*AW2194+AT2197*AX2197+AU2197*AW2197)</f>
        <v>239.16706553001035</v>
      </c>
      <c r="BD2197" s="22">
        <f t="shared" ref="BD2197" si="22068">AR2197*AY2194+AT2197*AY2197-AS2197*AZ2194-AU2197*AZ2197</f>
        <v>-27.880929908932764</v>
      </c>
      <c r="BE2197" s="23">
        <f t="shared" ref="BE2197" si="22069">(AR2197*AZ2194+AS2197*AY2194+AT2197*AZ2197+AU2197*AY2197)</f>
        <v>0</v>
      </c>
      <c r="BF2197" s="8"/>
      <c r="BG2197" s="15">
        <v>0</v>
      </c>
      <c r="BH2197" s="85">
        <f t="shared" ref="BH2197" si="22070">(1/$BH$8)*SIN($B2194*$BI$8)</f>
        <v>0.29437107569712606</v>
      </c>
      <c r="BI2197" s="25">
        <f t="shared" ref="BI2197" si="22071">COS($BI$8*$B2194)</f>
        <v>-0.46915991744420338</v>
      </c>
      <c r="BJ2197" s="37">
        <v>0</v>
      </c>
      <c r="BL2197" s="21">
        <f t="shared" ref="BL2197" si="22072">BB2197*BG2194+BD2197*BG2197-BC2197*BH2194-BE2197*BH2197</f>
        <v>0</v>
      </c>
      <c r="BM2197" s="24">
        <f t="shared" ref="BM2197" si="22073">(BB2197*BH2194+BC2197*BG2194+BD2197*BH2197+BE2197*BG2197)</f>
        <v>-120.41494004816074</v>
      </c>
      <c r="BN2197" s="22">
        <f t="shared" ref="BN2197" si="22074">BB2197*BI2194+BD2197*BI2197-BC2197*BJ2194-BE2197*BJ2197</f>
        <v>-620.55418238820516</v>
      </c>
      <c r="BO2197" s="23">
        <f t="shared" ref="BO2197" si="22075">(BB2197*BJ2194+BC2197*BI2194+BD2197*BJ2197+BE2197*BI2197)</f>
        <v>0</v>
      </c>
      <c r="BQ2197" s="38">
        <f t="shared" ref="BQ2197" si="22076">(180/PI())*ATAN(-1*(($BL$8*BM2194+BO2194+$BL$8*BM2197+BO2197)/($BL$8*BL2194+BN2194+$BL$8*BL2197+BN2197)))</f>
        <v>68.038701617630949</v>
      </c>
      <c r="BS2197" s="67">
        <f t="shared" ref="BS2197" si="22077">20*LOG(((($BL$8*BL2194+BN2194-$BL$8*BL2197-BN2197)^2+($BL$8*BM2194+BO2194-$BL$8*BM2197-BO2197)^2)/(($BL$8*BL2194+BN2194+$BL$8*BL2197+BN2197)^2+($BL$8*BM2194+BO2194+$BL$8*BM2197+BO2197)^2))^0.5)</f>
        <v>-1.5770874239295419E-6</v>
      </c>
      <c r="BT2197" s="65"/>
      <c r="BU2197" s="28"/>
      <c r="BV2197" s="28"/>
      <c r="BW2197" s="28"/>
      <c r="BX2197" s="28"/>
    </row>
    <row r="2198" spans="2:76" ht="18.649999999999999" customHeight="1">
      <c r="BS2198" s="32"/>
    </row>
    <row r="2199" spans="2:76" ht="18.649999999999999" customHeight="1" thickBot="1">
      <c r="D2199" s="8"/>
      <c r="E2199" s="8" t="s">
        <v>93</v>
      </c>
      <c r="F2199" s="8"/>
      <c r="G2199" s="8"/>
      <c r="H2199" s="8"/>
      <c r="I2199" s="8"/>
      <c r="J2199" s="8" t="s">
        <v>94</v>
      </c>
      <c r="K2199" s="8"/>
      <c r="L2199" s="8"/>
      <c r="M2199" s="8"/>
      <c r="N2199" s="8"/>
      <c r="O2199" s="8" t="s">
        <v>95</v>
      </c>
      <c r="P2199" s="8"/>
      <c r="Q2199" s="8"/>
      <c r="R2199" s="8"/>
      <c r="S2199" s="8"/>
      <c r="T2199" s="8" t="s">
        <v>96</v>
      </c>
      <c r="U2199" s="8"/>
      <c r="V2199" s="8"/>
      <c r="W2199" s="8"/>
      <c r="X2199" s="8"/>
      <c r="Y2199" s="8" t="s">
        <v>97</v>
      </c>
      <c r="Z2199" s="8"/>
      <c r="AA2199" s="8"/>
      <c r="AB2199" s="8"/>
      <c r="AC2199" s="8"/>
      <c r="AD2199" s="8" t="s">
        <v>98</v>
      </c>
      <c r="AE2199" s="8"/>
      <c r="AF2199" s="8"/>
      <c r="AG2199" s="8"/>
      <c r="AH2199" s="8"/>
      <c r="AI2199" s="8" t="s">
        <v>99</v>
      </c>
      <c r="AJ2199" s="8"/>
      <c r="AK2199" s="8"/>
      <c r="AL2199" s="8"/>
      <c r="AM2199" s="8"/>
      <c r="AN2199" s="8" t="s">
        <v>96</v>
      </c>
      <c r="AO2199" s="8"/>
      <c r="AP2199" s="8"/>
      <c r="AQ2199" s="8"/>
      <c r="AR2199" s="8"/>
      <c r="AS2199" s="8" t="s">
        <v>100</v>
      </c>
      <c r="AT2199" s="8"/>
      <c r="AU2199" s="8"/>
      <c r="AV2199" s="8"/>
      <c r="AW2199" s="8"/>
      <c r="AX2199" s="8" t="s">
        <v>94</v>
      </c>
      <c r="AY2199" s="8"/>
      <c r="AZ2199" s="8"/>
      <c r="BA2199" s="8"/>
      <c r="BB2199" s="8"/>
      <c r="BC2199" s="8" t="s">
        <v>101</v>
      </c>
      <c r="BD2199" s="8"/>
      <c r="BE2199" s="8"/>
      <c r="BF2199" s="8"/>
      <c r="BG2199" s="8"/>
      <c r="BH2199" s="8" t="s">
        <v>96</v>
      </c>
      <c r="BI2199" s="8"/>
      <c r="BJ2199" s="8"/>
      <c r="BK2199" s="8"/>
      <c r="BL2199" s="8"/>
      <c r="BM2199" s="8" t="s">
        <v>102</v>
      </c>
      <c r="BN2199" s="8"/>
      <c r="BO2199" s="8"/>
      <c r="BP2199" s="8"/>
    </row>
    <row r="2200" spans="2:76" ht="18.649999999999999" customHeight="1" thickBot="1">
      <c r="B2200" s="16"/>
      <c r="D2200" s="250" t="s">
        <v>22</v>
      </c>
      <c r="E2200" s="251"/>
      <c r="F2200" s="252" t="s">
        <v>23</v>
      </c>
      <c r="G2200" s="253"/>
      <c r="H2200" s="123"/>
      <c r="I2200" s="242" t="s">
        <v>1</v>
      </c>
      <c r="J2200" s="243"/>
      <c r="K2200" s="244" t="s">
        <v>2</v>
      </c>
      <c r="L2200" s="245"/>
      <c r="M2200" s="123"/>
      <c r="N2200" s="242" t="s">
        <v>43</v>
      </c>
      <c r="O2200" s="243"/>
      <c r="P2200" s="244" t="s">
        <v>44</v>
      </c>
      <c r="Q2200" s="245"/>
      <c r="R2200" s="123"/>
      <c r="S2200" s="242" t="s">
        <v>32</v>
      </c>
      <c r="T2200" s="243"/>
      <c r="U2200" s="244" t="s">
        <v>33</v>
      </c>
      <c r="V2200" s="245"/>
      <c r="W2200" s="123"/>
      <c r="X2200" s="242" t="s">
        <v>45</v>
      </c>
      <c r="Y2200" s="243"/>
      <c r="Z2200" s="244" t="s">
        <v>46</v>
      </c>
      <c r="AA2200" s="245"/>
      <c r="AB2200" s="127"/>
      <c r="AC2200" s="242" t="s">
        <v>62</v>
      </c>
      <c r="AD2200" s="243"/>
      <c r="AE2200" s="244" t="s">
        <v>3</v>
      </c>
      <c r="AF2200" s="245"/>
      <c r="AG2200" s="123"/>
      <c r="AH2200" s="242" t="s">
        <v>76</v>
      </c>
      <c r="AI2200" s="243"/>
      <c r="AJ2200" s="244" t="s">
        <v>77</v>
      </c>
      <c r="AK2200" s="245"/>
      <c r="AL2200" s="127"/>
      <c r="AM2200" s="242" t="s">
        <v>64</v>
      </c>
      <c r="AN2200" s="243"/>
      <c r="AO2200" s="244" t="s">
        <v>65</v>
      </c>
      <c r="AP2200" s="245"/>
      <c r="AQ2200" s="123"/>
      <c r="AR2200" s="242" t="s">
        <v>80</v>
      </c>
      <c r="AS2200" s="243"/>
      <c r="AT2200" s="244" t="s">
        <v>81</v>
      </c>
      <c r="AU2200" s="245"/>
      <c r="AV2200" s="127"/>
      <c r="AW2200" s="242" t="s">
        <v>68</v>
      </c>
      <c r="AX2200" s="243"/>
      <c r="AY2200" s="244" t="s">
        <v>69</v>
      </c>
      <c r="AZ2200" s="245"/>
      <c r="BA2200" s="123"/>
      <c r="BB2200" s="246" t="s">
        <v>84</v>
      </c>
      <c r="BC2200" s="247"/>
      <c r="BD2200" s="248" t="s">
        <v>85</v>
      </c>
      <c r="BE2200" s="249"/>
      <c r="BF2200" s="127"/>
      <c r="BG2200" s="242" t="s">
        <v>72</v>
      </c>
      <c r="BH2200" s="243"/>
      <c r="BI2200" s="244" t="s">
        <v>73</v>
      </c>
      <c r="BJ2200" s="245"/>
      <c r="BK2200" s="123"/>
      <c r="BL2200" s="242" t="s">
        <v>88</v>
      </c>
      <c r="BM2200" s="243"/>
      <c r="BN2200" s="244" t="s">
        <v>89</v>
      </c>
      <c r="BO2200" s="245"/>
      <c r="BP2200" s="123"/>
      <c r="BQ2200" s="19" t="s">
        <v>165</v>
      </c>
      <c r="BS2200" s="63" t="s">
        <v>120</v>
      </c>
      <c r="BT2200" s="4"/>
      <c r="BU2200" s="28"/>
      <c r="BV2200" s="28"/>
      <c r="BW2200" s="28"/>
      <c r="BX2200" s="28"/>
    </row>
    <row r="2201" spans="2:76" ht="18.649999999999999" customHeight="1" thickTop="1" thickBot="1">
      <c r="B2201" s="39">
        <v>6.22</v>
      </c>
      <c r="D2201" s="25">
        <f t="shared" ref="D2201" si="22078">COS($F$8*$B2201)</f>
        <v>-0.47495673915623127</v>
      </c>
      <c r="E2201" s="26">
        <v>0</v>
      </c>
      <c r="F2201" s="10">
        <v>0</v>
      </c>
      <c r="G2201" s="85">
        <f t="shared" ref="G2201" si="22079">$E$8*SIN($B2201*$F$8)</f>
        <v>2.6400274361018896</v>
      </c>
      <c r="I2201" s="21">
        <v>1</v>
      </c>
      <c r="J2201" s="24">
        <v>0</v>
      </c>
      <c r="K2201" s="22">
        <v>0</v>
      </c>
      <c r="L2201" s="23">
        <v>0</v>
      </c>
      <c r="N2201" s="21">
        <f t="shared" ref="N2201" si="22080">D2201*I2201+F2201*I2204-E2201*J2201-G2201*J2204</f>
        <v>18.985558825352769</v>
      </c>
      <c r="O2201" s="24">
        <f t="shared" ref="O2201" si="22081">(D2201*J2201+E2201*I2201+F2201*J2204+G2201*I2204)</f>
        <v>0</v>
      </c>
      <c r="P2201" s="22">
        <f t="shared" ref="P2201" si="22082">D2201*K2201+F2201*K2204-E2201*L2201-G2201*L2204</f>
        <v>0</v>
      </c>
      <c r="Q2201" s="23">
        <f t="shared" ref="Q2201" si="22083">(D2201*L2201+E2201*K2201+F2201*L2204+G2201*K2204)</f>
        <v>2.6400274361018896</v>
      </c>
      <c r="S2201" s="25">
        <f t="shared" ref="S2201" si="22084">COS($U$8*$B2201)</f>
        <v>-0.89455033702722397</v>
      </c>
      <c r="T2201" s="26">
        <v>0</v>
      </c>
      <c r="U2201" s="10">
        <v>0</v>
      </c>
      <c r="V2201" s="85">
        <f t="shared" ref="V2201" si="22085">$T$8*SIN($B2201*$U$8)</f>
        <v>-1.3409016558720177</v>
      </c>
      <c r="X2201" s="21">
        <f t="shared" ref="X2201" si="22086">N2201*S2201+P2201*S2204-O2201*T2201-Q2201*T2204</f>
        <v>-16.590202805800995</v>
      </c>
      <c r="Y2201" s="24">
        <f t="shared" ref="Y2201" si="22087">(N2201*T2201+O2201*S2201+P2201*T2204+Q2201*S2204)</f>
        <v>0</v>
      </c>
      <c r="Z2201" s="22">
        <f t="shared" ref="Z2201" si="22088">N2201*U2201+P2201*U2204-O2201*V2201-Q2201*V2204</f>
        <v>0</v>
      </c>
      <c r="AA2201" s="23">
        <f t="shared" ref="AA2201" si="22089">(N2201*V2201+O2201*U2201+P2201*V2204+Q2201*U2204)</f>
        <v>-27.819404699297191</v>
      </c>
      <c r="AB2201" s="8"/>
      <c r="AC2201" s="21">
        <v>1</v>
      </c>
      <c r="AD2201" s="24">
        <v>0</v>
      </c>
      <c r="AE2201" s="22">
        <v>0</v>
      </c>
      <c r="AF2201" s="23">
        <v>0</v>
      </c>
      <c r="AH2201" s="21">
        <f t="shared" ref="AH2201" si="22090">X2201*AC2201+Z2201*AC2204-Y2201*AD2201-AA2201*AD2204</f>
        <v>-80.56426626548469</v>
      </c>
      <c r="AI2201" s="24">
        <f t="shared" ref="AI2201" si="22091">(X2201*AD2201+Y2201*AC2201+Z2201*AD2204+AA2201*AC2204)</f>
        <v>0</v>
      </c>
      <c r="AJ2201" s="22">
        <f t="shared" ref="AJ2201" si="22092">X2201*AE2201+Z2201*AE2204-Y2201*AF2201-AA2201*AF2204</f>
        <v>0</v>
      </c>
      <c r="AK2201" s="23">
        <f t="shared" ref="AK2201" si="22093">(X2201*AF2201+Y2201*AE2201+Z2201*AF2204+AA2201*AE2204)</f>
        <v>-27.819404699297191</v>
      </c>
      <c r="AL2201" s="8"/>
      <c r="AM2201" s="25">
        <f t="shared" ref="AM2201" si="22094">COS($AO$8*$B2201)</f>
        <v>-0.89455033702722397</v>
      </c>
      <c r="AN2201" s="26">
        <v>0</v>
      </c>
      <c r="AO2201" s="10">
        <v>0</v>
      </c>
      <c r="AP2201" s="85">
        <f t="shared" ref="AP2201" si="22095">$AN$8*SIN($B2201*$AO$8)</f>
        <v>-1.3409016558720177</v>
      </c>
      <c r="AR2201" s="21">
        <f t="shared" ref="AR2201" si="22096">AH2201*AM2201+AJ2201*AM2204-AI2201*AN2201-AK2201*AN2204</f>
        <v>67.924004226066856</v>
      </c>
      <c r="AS2201" s="24">
        <f t="shared" ref="AS2201" si="22097">(AH2201*AN2201+AI2201*AM2201+AJ2201*AN2204+AK2201*AM2204)</f>
        <v>0</v>
      </c>
      <c r="AT2201" s="22">
        <f t="shared" ref="AT2201" si="22098">AH2201*AO2201+AJ2201*AO2204-AI2201*AP2201-AK2201*AP2204</f>
        <v>0</v>
      </c>
      <c r="AU2201" s="23">
        <f t="shared" ref="AU2201" si="22099">(AH2201*AP2201+AI2201*AO2201+AJ2201*AP2204+AK2201*AO2204)</f>
        <v>132.91461588915561</v>
      </c>
      <c r="AV2201" s="8"/>
      <c r="AW2201" s="21">
        <v>1</v>
      </c>
      <c r="AX2201" s="24">
        <v>0</v>
      </c>
      <c r="AY2201" s="22">
        <v>0</v>
      </c>
      <c r="AZ2201" s="23">
        <v>0</v>
      </c>
      <c r="BB2201" s="21">
        <f t="shared" ref="BB2201" si="22100">AR2201*AW2201+AT2201*AW2204-AS2201*AX2201-AU2201*AX2204</f>
        <v>1047.6816067003999</v>
      </c>
      <c r="BC2201" s="24">
        <f t="shared" ref="BC2201" si="22101">(AR2201*AX2201+AS2201*AW2201+AT2201*AX2204+AU2201*AW2204)</f>
        <v>0</v>
      </c>
      <c r="BD2201" s="22">
        <f t="shared" ref="BD2201" si="22102">AR2201*AY2201+AT2201*AY2204-AS2201*AZ2201-AU2201*AZ2204</f>
        <v>0</v>
      </c>
      <c r="BE2201" s="23">
        <f t="shared" ref="BE2201" si="22103">(AR2201*AZ2201+AS2201*AY2201+AT2201*AZ2204+AU2201*AY2204)</f>
        <v>132.91461588915561</v>
      </c>
      <c r="BF2201" s="8"/>
      <c r="BG2201" s="25">
        <f t="shared" ref="BG2201" si="22104">COS($BI$8*$B2201)</f>
        <v>-0.4750154917593773</v>
      </c>
      <c r="BH2201" s="26">
        <v>0</v>
      </c>
      <c r="BI2201" s="10">
        <v>0</v>
      </c>
      <c r="BJ2201" s="85">
        <f t="shared" ref="BJ2201" si="22105">$BH$8*SIN($B2201*$BI$8)</f>
        <v>2.6399322989988536</v>
      </c>
      <c r="BL2201" s="21">
        <f t="shared" ref="BL2201" si="22106">BB2201*BG2201+BD2201*BG2204-BC2201*BH2201-BE2201*BH2204</f>
        <v>-536.65228111346812</v>
      </c>
      <c r="BM2201" s="24">
        <f t="shared" ref="BM2201" si="22107">(BB2201*BH2201+BC2201*BG2201+BD2201*BH2204+BE2201*BG2204)</f>
        <v>0</v>
      </c>
      <c r="BN2201" s="22">
        <f t="shared" ref="BN2201" si="22108">BB2201*BI2201+BD2201*BI2204-BC2201*BJ2201-BE2201*BJ2204</f>
        <v>0</v>
      </c>
      <c r="BO2201" s="23">
        <f t="shared" ref="BO2201" si="22109">(BB2201*BJ2201+BC2201*BI2201+BD2201*BJ2204+BE2201*BI2204)</f>
        <v>2702.6720109668036</v>
      </c>
      <c r="BQ2201" s="27">
        <f t="shared" ref="BQ2201" si="22110">20*LOG((2*$BL$8)/(($BL$8*BL2201+BN2201+$BL$8*BL2204+BN2204)^2+($BL$8*BM2201+BO2201+$BL$8*BM2204+BO2204)^2)^0.5)</f>
        <v>-62.951102078116456</v>
      </c>
      <c r="BS2201" s="64">
        <f t="shared" ref="BS2201" si="22111">((BL2201^2+BM2201^2)/(BL2204^2+BM2204^2))^0.5</f>
        <v>5.0369521236126973</v>
      </c>
      <c r="BT2201" s="4"/>
      <c r="BU2201" s="28"/>
      <c r="BV2201" s="28"/>
      <c r="BW2201" s="28"/>
      <c r="BX2201" s="28"/>
    </row>
    <row r="2202" spans="2:76" ht="18.649999999999999" customHeight="1" thickBot="1">
      <c r="D2202" s="25"/>
      <c r="E2202" s="10"/>
      <c r="F2202" s="10"/>
      <c r="G2202" s="31"/>
      <c r="I2202" s="29"/>
      <c r="L2202" s="30"/>
      <c r="N2202" s="29"/>
      <c r="Q2202" s="30"/>
      <c r="S2202" s="29"/>
      <c r="V2202" s="30"/>
      <c r="X2202" s="29"/>
      <c r="AA2202" s="30"/>
      <c r="AC2202" s="29"/>
      <c r="AF2202" s="30"/>
      <c r="AH2202" s="29"/>
      <c r="AK2202" s="30"/>
      <c r="AM2202" s="29"/>
      <c r="AP2202" s="30"/>
      <c r="AR2202" s="29"/>
      <c r="AU2202" s="30"/>
      <c r="AW2202" s="29"/>
      <c r="AZ2202" s="30"/>
      <c r="BB2202" s="29"/>
      <c r="BE2202" s="30"/>
      <c r="BG2202" s="29"/>
      <c r="BJ2202" s="30"/>
      <c r="BL2202" s="29"/>
      <c r="BO2202" s="30"/>
      <c r="BS2202" s="65"/>
      <c r="BT2202" s="65"/>
      <c r="BU2202" s="28"/>
      <c r="BV2202" s="28"/>
      <c r="BW2202" s="28"/>
      <c r="BX2202" s="28"/>
    </row>
    <row r="2203" spans="2:76" ht="18.649999999999999" customHeight="1" thickBot="1">
      <c r="D2203" s="254" t="s">
        <v>24</v>
      </c>
      <c r="E2203" s="255"/>
      <c r="F2203" s="256" t="s">
        <v>25</v>
      </c>
      <c r="G2203" s="257"/>
      <c r="H2203" s="123"/>
      <c r="I2203" s="242" t="s">
        <v>4</v>
      </c>
      <c r="J2203" s="243"/>
      <c r="K2203" s="244" t="s">
        <v>5</v>
      </c>
      <c r="L2203" s="245"/>
      <c r="M2203" s="123"/>
      <c r="N2203" s="242" t="s">
        <v>6</v>
      </c>
      <c r="O2203" s="243"/>
      <c r="P2203" s="244" t="s">
        <v>7</v>
      </c>
      <c r="Q2203" s="245"/>
      <c r="R2203" s="123"/>
      <c r="S2203" s="242" t="s">
        <v>34</v>
      </c>
      <c r="T2203" s="243"/>
      <c r="U2203" s="244" t="s">
        <v>35</v>
      </c>
      <c r="V2203" s="245"/>
      <c r="W2203" s="123"/>
      <c r="X2203" s="242" t="s">
        <v>47</v>
      </c>
      <c r="Y2203" s="243"/>
      <c r="Z2203" s="244" t="s">
        <v>48</v>
      </c>
      <c r="AA2203" s="245"/>
      <c r="AB2203" s="127"/>
      <c r="AC2203" s="242" t="s">
        <v>63</v>
      </c>
      <c r="AD2203" s="243"/>
      <c r="AE2203" s="244" t="s">
        <v>8</v>
      </c>
      <c r="AF2203" s="245"/>
      <c r="AG2203" s="123"/>
      <c r="AH2203" s="242" t="s">
        <v>78</v>
      </c>
      <c r="AI2203" s="243"/>
      <c r="AJ2203" s="244" t="s">
        <v>79</v>
      </c>
      <c r="AK2203" s="245"/>
      <c r="AL2203" s="127"/>
      <c r="AM2203" s="242" t="s">
        <v>67</v>
      </c>
      <c r="AN2203" s="243"/>
      <c r="AO2203" s="244" t="s">
        <v>66</v>
      </c>
      <c r="AP2203" s="245"/>
      <c r="AQ2203" s="123"/>
      <c r="AR2203" s="242" t="s">
        <v>83</v>
      </c>
      <c r="AS2203" s="243"/>
      <c r="AT2203" s="244" t="s">
        <v>82</v>
      </c>
      <c r="AU2203" s="245"/>
      <c r="AV2203" s="127"/>
      <c r="AW2203" s="242" t="s">
        <v>71</v>
      </c>
      <c r="AX2203" s="243"/>
      <c r="AY2203" s="244" t="s">
        <v>70</v>
      </c>
      <c r="AZ2203" s="245"/>
      <c r="BA2203" s="123"/>
      <c r="BB2203" s="124" t="s">
        <v>87</v>
      </c>
      <c r="BC2203" s="125"/>
      <c r="BD2203" s="122" t="s">
        <v>86</v>
      </c>
      <c r="BE2203" s="126"/>
      <c r="BF2203" s="127"/>
      <c r="BG2203" s="242" t="s">
        <v>74</v>
      </c>
      <c r="BH2203" s="243"/>
      <c r="BI2203" s="244" t="s">
        <v>75</v>
      </c>
      <c r="BJ2203" s="245"/>
      <c r="BK2203" s="123"/>
      <c r="BL2203" s="242" t="s">
        <v>91</v>
      </c>
      <c r="BM2203" s="243"/>
      <c r="BN2203" s="244" t="s">
        <v>90</v>
      </c>
      <c r="BO2203" s="245"/>
      <c r="BP2203" s="123"/>
      <c r="BQ2203" s="35" t="s">
        <v>166</v>
      </c>
      <c r="BS2203" s="66" t="s">
        <v>121</v>
      </c>
      <c r="BT2203" s="65"/>
      <c r="BU2203" s="28"/>
      <c r="BV2203" s="28"/>
      <c r="BW2203" s="28"/>
      <c r="BX2203" s="28"/>
    </row>
    <row r="2204" spans="2:76" ht="18.649999999999999" customHeight="1" thickTop="1" thickBot="1">
      <c r="D2204" s="15">
        <v>0</v>
      </c>
      <c r="E2204" s="145">
        <f t="shared" ref="E2204" si="22112">(1/$E$8)*SIN($B2201*$F$8)</f>
        <v>0.29333638178909882</v>
      </c>
      <c r="F2204" s="15">
        <f t="shared" ref="F2204" si="22113">COS($F$8*$B2201)</f>
        <v>-0.47495673915623127</v>
      </c>
      <c r="G2204" s="37">
        <v>0</v>
      </c>
      <c r="I2204" s="21">
        <v>0</v>
      </c>
      <c r="J2204" s="24">
        <f t="shared" ref="J2204" si="22114">(TAN($K$8*$B2201))/$J$8</f>
        <v>-7.3713308045174184</v>
      </c>
      <c r="K2204" s="22">
        <v>1</v>
      </c>
      <c r="L2204" s="23">
        <v>0</v>
      </c>
      <c r="N2204" s="21">
        <f t="shared" ref="N2204" si="22115">D2204*I2201+F2204*I2204-E2204*J2201-G2204*J2204</f>
        <v>0</v>
      </c>
      <c r="O2204" s="24">
        <f t="shared" ref="O2204" si="22116">(D2204*J2201+E2204*I2201+F2204*J2204+G2204*I2204)</f>
        <v>3.794399623944571</v>
      </c>
      <c r="P2204" s="22">
        <f t="shared" ref="P2204" si="22117">D2204*K2201+F2204*K2204-E2204*L2201-G2204*L2204</f>
        <v>-0.47495673915623127</v>
      </c>
      <c r="Q2204" s="23">
        <f t="shared" ref="Q2204" si="22118">(D2204*L2201+E2204*K2201+F2204*L2204+G2204*K2204)</f>
        <v>0</v>
      </c>
      <c r="S2204" s="15">
        <v>0</v>
      </c>
      <c r="T2204" s="145">
        <f t="shared" ref="T2204" si="22119">(1/$T$8)*SIN($B2201*$U$8)</f>
        <v>-0.14898907287466862</v>
      </c>
      <c r="U2204" s="15">
        <f t="shared" ref="U2204" si="22120">COS($U$8*$B2201)</f>
        <v>-0.89455033702722397</v>
      </c>
      <c r="V2204" s="37">
        <v>0</v>
      </c>
      <c r="X2204" s="21">
        <f t="shared" ref="X2204" si="22121">N2204*S2201+P2204*S2204-O2204*T2201-Q2204*T2204</f>
        <v>0</v>
      </c>
      <c r="Y2204" s="24">
        <f t="shared" ref="Y2204" si="22122">(N2204*T2201+O2204*S2201+P2204*T2204+Q2204*S2204)</f>
        <v>-3.3235180981931252</v>
      </c>
      <c r="Z2204" s="22">
        <f t="shared" ref="Z2204" si="22123">N2204*U2201+P2204*U2204-O2204*V2201-Q2204*V2204</f>
        <v>5.5127894498729946</v>
      </c>
      <c r="AA2204" s="23">
        <f t="shared" ref="AA2204" si="22124">(N2204*V2201+O2204*U2201+P2204*V2204+Q2204*U2204)</f>
        <v>0</v>
      </c>
      <c r="AB2204" s="8"/>
      <c r="AC2204" s="21">
        <v>0</v>
      </c>
      <c r="AD2204" s="24">
        <f t="shared" ref="AD2204" si="22125">(TAN($AE$8*$B2201))/$AD$8</f>
        <v>-2.2996201446862696</v>
      </c>
      <c r="AE2204" s="22">
        <v>1</v>
      </c>
      <c r="AF2204" s="23">
        <v>0</v>
      </c>
      <c r="AH2204" s="21">
        <f t="shared" ref="AH2204" si="22126">X2204*AC2201+Z2204*AC2204-Y2204*AD2201-AA2204*AD2204</f>
        <v>0</v>
      </c>
      <c r="AI2204" s="24">
        <f t="shared" ref="AI2204" si="22127">(X2204*AD2201+Y2204*AC2201+Z2204*AD2204+AA2204*AC2204)</f>
        <v>-16.000839770535002</v>
      </c>
      <c r="AJ2204" s="22">
        <f t="shared" ref="AJ2204" si="22128">X2204*AE2201+Z2204*AE2204-Y2204*AF2201-AA2204*AF2204</f>
        <v>5.5127894498729946</v>
      </c>
      <c r="AK2204" s="23">
        <f t="shared" ref="AK2204" si="22129">(X2204*AF2201+Y2204*AE2201+Z2204*AF2204+AA2204*AE2204)</f>
        <v>0</v>
      </c>
      <c r="AL2204" s="8"/>
      <c r="AM2204" s="15">
        <v>0</v>
      </c>
      <c r="AN2204" s="85">
        <f t="shared" ref="AN2204" si="22130">(1/$AN$8)*SIN($B2201*$AO$8)</f>
        <v>-0.14898907287466862</v>
      </c>
      <c r="AO2204" s="25">
        <f t="shared" ref="AO2204" si="22131">COS($AO$8*$B2201)</f>
        <v>-0.89455033702722397</v>
      </c>
      <c r="AP2204" s="37">
        <v>0</v>
      </c>
      <c r="AR2204" s="21">
        <f t="shared" ref="AR2204" si="22132">AH2204*AM2201+AJ2204*AM2204-AI2204*AN2201-AK2204*AN2204</f>
        <v>0</v>
      </c>
      <c r="AS2204" s="24">
        <f t="shared" ref="AS2204" si="22133">(AH2204*AN2201+AI2204*AM2201+AJ2204*AN2204+AK2204*AM2204)</f>
        <v>13.492211220360863</v>
      </c>
      <c r="AT2204" s="22">
        <f t="shared" ref="AT2204" si="22134">AH2204*AO2201+AJ2204*AO2204-AI2204*AP2201-AK2204*AP2204</f>
        <v>-26.387020203997231</v>
      </c>
      <c r="AU2204" s="23">
        <f t="shared" ref="AU2204" si="22135">(AH2204*AP2201+AI2204*AO2201+AJ2204*AP2204+AK2204*AO2204)</f>
        <v>0</v>
      </c>
      <c r="AV2204" s="8"/>
      <c r="AW2204" s="21">
        <v>0</v>
      </c>
      <c r="AX2204" s="24">
        <f t="shared" ref="AX2204" si="22136">(TAN($AY$8*$B2201))/$AX$8</f>
        <v>-7.3713308045174184</v>
      </c>
      <c r="AY2204" s="22">
        <v>1</v>
      </c>
      <c r="AZ2204" s="23">
        <v>0</v>
      </c>
      <c r="BB2204" s="21">
        <f t="shared" ref="BB2204" si="22137">AR2204*AW2201+AT2204*AW2204-AS2204*AX2201-AU2204*AX2204</f>
        <v>0</v>
      </c>
      <c r="BC2204" s="24">
        <f t="shared" ref="BC2204" si="22138">(AR2204*AX2201+AS2204*AW2201+AT2204*AX2204+AU2204*AW2204)</f>
        <v>207.99966608950916</v>
      </c>
      <c r="BD2204" s="22">
        <f t="shared" ref="BD2204" si="22139">AR2204*AY2201+AT2204*AY2204-AS2204*AZ2201-AU2204*AZ2204</f>
        <v>-26.387020203997231</v>
      </c>
      <c r="BE2204" s="23">
        <f t="shared" ref="BE2204" si="22140">(AR2204*AZ2201+AS2204*AY2201+AT2204*AZ2204+AU2204*AY2204)</f>
        <v>0</v>
      </c>
      <c r="BF2204" s="8"/>
      <c r="BG2204" s="15">
        <v>0</v>
      </c>
      <c r="BH2204" s="85">
        <f t="shared" ref="BH2204" si="22141">(1/$BH$8)*SIN($B2201*$BI$8)</f>
        <v>0.29332581099987259</v>
      </c>
      <c r="BI2204" s="25">
        <f t="shared" ref="BI2204" si="22142">COS($BI$8*$B2201)</f>
        <v>-0.4750154917593773</v>
      </c>
      <c r="BJ2204" s="37">
        <v>0</v>
      </c>
      <c r="BL2204" s="21">
        <f t="shared" ref="BL2204" si="22143">BB2204*BG2201+BD2204*BG2204-BC2204*BH2201-BE2204*BH2204</f>
        <v>0</v>
      </c>
      <c r="BM2204" s="24">
        <f t="shared" ref="BM2204" si="22144">(BB2204*BH2201+BC2204*BG2201+BD2204*BH2204+BE2204*BG2204)</f>
        <v>-106.54305777450199</v>
      </c>
      <c r="BN2204" s="22">
        <f t="shared" ref="BN2204" si="22145">BB2204*BI2201+BD2204*BI2204-BC2204*BJ2201-BE2204*BJ2204</f>
        <v>-536.57079331240539</v>
      </c>
      <c r="BO2204" s="23">
        <f t="shared" ref="BO2204" si="22146">(BB2204*BJ2201+BC2204*BI2201+BD2204*BJ2204+BE2204*BI2204)</f>
        <v>0</v>
      </c>
      <c r="BQ2204" s="38">
        <f t="shared" ref="BQ2204" si="22147">(180/PI())*ATAN(-1*(($BL$8*BM2201+BO2201+$BL$8*BM2204+BO2204)/($BL$8*BL2201+BN2201+$BL$8*BL2204+BN2204)))</f>
        <v>67.540112256797812</v>
      </c>
      <c r="BS2204" s="67">
        <f t="shared" ref="BS2204" si="22148">20*LOG(((($BL$8*BL2201+BN2201-$BL$8*BL2204-BN2204)^2+($BL$8*BM2201+BO2201-$BL$8*BM2204-BO2204)^2)/(($BL$8*BL2201+BN2201+$BL$8*BL2204+BN2204)^2+($BL$8*BM2201+BO2201+$BL$8*BM2204+BO2204)^2))^0.5)</f>
        <v>-2.2012745560087321E-6</v>
      </c>
      <c r="BT2204" s="65"/>
      <c r="BU2204" s="28"/>
      <c r="BV2204" s="28"/>
      <c r="BW2204" s="28"/>
      <c r="BX2204" s="28"/>
    </row>
    <row r="2205" spans="2:76" ht="18.649999999999999" customHeight="1">
      <c r="BS2205" s="32"/>
    </row>
    <row r="2206" spans="2:76" ht="18.649999999999999" customHeight="1" thickBot="1">
      <c r="D2206" s="8"/>
      <c r="E2206" s="8" t="s">
        <v>93</v>
      </c>
      <c r="F2206" s="8"/>
      <c r="G2206" s="8"/>
      <c r="H2206" s="8"/>
      <c r="I2206" s="8"/>
      <c r="J2206" s="8" t="s">
        <v>94</v>
      </c>
      <c r="K2206" s="8"/>
      <c r="L2206" s="8"/>
      <c r="M2206" s="8"/>
      <c r="N2206" s="8"/>
      <c r="O2206" s="8" t="s">
        <v>95</v>
      </c>
      <c r="P2206" s="8"/>
      <c r="Q2206" s="8"/>
      <c r="R2206" s="8"/>
      <c r="S2206" s="8"/>
      <c r="T2206" s="8" t="s">
        <v>96</v>
      </c>
      <c r="U2206" s="8"/>
      <c r="V2206" s="8"/>
      <c r="W2206" s="8"/>
      <c r="X2206" s="8"/>
      <c r="Y2206" s="8" t="s">
        <v>97</v>
      </c>
      <c r="Z2206" s="8"/>
      <c r="AA2206" s="8"/>
      <c r="AB2206" s="8"/>
      <c r="AC2206" s="8"/>
      <c r="AD2206" s="8" t="s">
        <v>98</v>
      </c>
      <c r="AE2206" s="8"/>
      <c r="AF2206" s="8"/>
      <c r="AG2206" s="8"/>
      <c r="AH2206" s="8"/>
      <c r="AI2206" s="8" t="s">
        <v>99</v>
      </c>
      <c r="AJ2206" s="8"/>
      <c r="AK2206" s="8"/>
      <c r="AL2206" s="8"/>
      <c r="AM2206" s="8"/>
      <c r="AN2206" s="8" t="s">
        <v>96</v>
      </c>
      <c r="AO2206" s="8"/>
      <c r="AP2206" s="8"/>
      <c r="AQ2206" s="8"/>
      <c r="AR2206" s="8"/>
      <c r="AS2206" s="8" t="s">
        <v>100</v>
      </c>
      <c r="AT2206" s="8"/>
      <c r="AU2206" s="8"/>
      <c r="AV2206" s="8"/>
      <c r="AW2206" s="8"/>
      <c r="AX2206" s="8" t="s">
        <v>94</v>
      </c>
      <c r="AY2206" s="8"/>
      <c r="AZ2206" s="8"/>
      <c r="BA2206" s="8"/>
      <c r="BB2206" s="8"/>
      <c r="BC2206" s="8" t="s">
        <v>101</v>
      </c>
      <c r="BD2206" s="8"/>
      <c r="BE2206" s="8"/>
      <c r="BF2206" s="8"/>
      <c r="BG2206" s="8"/>
      <c r="BH2206" s="8" t="s">
        <v>96</v>
      </c>
      <c r="BI2206" s="8"/>
      <c r="BJ2206" s="8"/>
      <c r="BK2206" s="8"/>
      <c r="BL2206" s="8"/>
      <c r="BM2206" s="8" t="s">
        <v>102</v>
      </c>
      <c r="BN2206" s="8"/>
      <c r="BO2206" s="8"/>
      <c r="BP2206" s="8"/>
    </row>
    <row r="2207" spans="2:76" ht="18.649999999999999" customHeight="1" thickBot="1">
      <c r="B2207" s="16"/>
      <c r="D2207" s="250" t="s">
        <v>22</v>
      </c>
      <c r="E2207" s="251"/>
      <c r="F2207" s="252" t="s">
        <v>23</v>
      </c>
      <c r="G2207" s="253"/>
      <c r="H2207" s="123"/>
      <c r="I2207" s="242" t="s">
        <v>1</v>
      </c>
      <c r="J2207" s="243"/>
      <c r="K2207" s="244" t="s">
        <v>2</v>
      </c>
      <c r="L2207" s="245"/>
      <c r="M2207" s="123"/>
      <c r="N2207" s="242" t="s">
        <v>43</v>
      </c>
      <c r="O2207" s="243"/>
      <c r="P2207" s="244" t="s">
        <v>44</v>
      </c>
      <c r="Q2207" s="245"/>
      <c r="R2207" s="123"/>
      <c r="S2207" s="242" t="s">
        <v>32</v>
      </c>
      <c r="T2207" s="243"/>
      <c r="U2207" s="244" t="s">
        <v>33</v>
      </c>
      <c r="V2207" s="245"/>
      <c r="W2207" s="123"/>
      <c r="X2207" s="242" t="s">
        <v>45</v>
      </c>
      <c r="Y2207" s="243"/>
      <c r="Z2207" s="244" t="s">
        <v>46</v>
      </c>
      <c r="AA2207" s="245"/>
      <c r="AB2207" s="127"/>
      <c r="AC2207" s="242" t="s">
        <v>62</v>
      </c>
      <c r="AD2207" s="243"/>
      <c r="AE2207" s="244" t="s">
        <v>3</v>
      </c>
      <c r="AF2207" s="245"/>
      <c r="AG2207" s="123"/>
      <c r="AH2207" s="242" t="s">
        <v>76</v>
      </c>
      <c r="AI2207" s="243"/>
      <c r="AJ2207" s="244" t="s">
        <v>77</v>
      </c>
      <c r="AK2207" s="245"/>
      <c r="AL2207" s="127"/>
      <c r="AM2207" s="242" t="s">
        <v>64</v>
      </c>
      <c r="AN2207" s="243"/>
      <c r="AO2207" s="244" t="s">
        <v>65</v>
      </c>
      <c r="AP2207" s="245"/>
      <c r="AQ2207" s="123"/>
      <c r="AR2207" s="242" t="s">
        <v>80</v>
      </c>
      <c r="AS2207" s="243"/>
      <c r="AT2207" s="244" t="s">
        <v>81</v>
      </c>
      <c r="AU2207" s="245"/>
      <c r="AV2207" s="127"/>
      <c r="AW2207" s="242" t="s">
        <v>68</v>
      </c>
      <c r="AX2207" s="243"/>
      <c r="AY2207" s="244" t="s">
        <v>69</v>
      </c>
      <c r="AZ2207" s="245"/>
      <c r="BA2207" s="123"/>
      <c r="BB2207" s="246" t="s">
        <v>84</v>
      </c>
      <c r="BC2207" s="247"/>
      <c r="BD2207" s="248" t="s">
        <v>85</v>
      </c>
      <c r="BE2207" s="249"/>
      <c r="BF2207" s="127"/>
      <c r="BG2207" s="242" t="s">
        <v>72</v>
      </c>
      <c r="BH2207" s="243"/>
      <c r="BI2207" s="244" t="s">
        <v>73</v>
      </c>
      <c r="BJ2207" s="245"/>
      <c r="BK2207" s="123"/>
      <c r="BL2207" s="242" t="s">
        <v>88</v>
      </c>
      <c r="BM2207" s="243"/>
      <c r="BN2207" s="244" t="s">
        <v>89</v>
      </c>
      <c r="BO2207" s="245"/>
      <c r="BP2207" s="123"/>
      <c r="BQ2207" s="19" t="s">
        <v>165</v>
      </c>
      <c r="BS2207" s="63" t="s">
        <v>120</v>
      </c>
      <c r="BT2207" s="4"/>
      <c r="BU2207" s="28"/>
      <c r="BV2207" s="28"/>
      <c r="BW2207" s="28"/>
      <c r="BX2207" s="28"/>
    </row>
    <row r="2208" spans="2:76" ht="18.649999999999999" customHeight="1" thickTop="1" thickBot="1">
      <c r="B2208" s="39">
        <v>6.24</v>
      </c>
      <c r="D2208" s="25">
        <f t="shared" ref="D2208" si="22149">COS($F$8*$B2208)</f>
        <v>-0.48079137903703112</v>
      </c>
      <c r="E2208" s="26">
        <v>0</v>
      </c>
      <c r="F2208" s="10">
        <v>0</v>
      </c>
      <c r="G2208" s="85">
        <f t="shared" ref="G2208" si="22150">$E$8*SIN($B2208*$F$8)</f>
        <v>2.6305050558006973</v>
      </c>
      <c r="I2208" s="21">
        <v>1</v>
      </c>
      <c r="J2208" s="24">
        <v>0</v>
      </c>
      <c r="K2208" s="22">
        <v>0</v>
      </c>
      <c r="L2208" s="23">
        <v>0</v>
      </c>
      <c r="N2208" s="21">
        <f t="shared" ref="N2208" si="22151">D2208*I2208+F2208*I2211-E2208*J2208-G2208*J2211</f>
        <v>17.395698297256768</v>
      </c>
      <c r="O2208" s="24">
        <f t="shared" ref="O2208" si="22152">(D2208*J2208+E2208*I2208+F2208*J2211+G2208*I2211)</f>
        <v>0</v>
      </c>
      <c r="P2208" s="22">
        <f t="shared" ref="P2208" si="22153">D2208*K2208+F2208*K2211-E2208*L2208-G2208*L2211</f>
        <v>0</v>
      </c>
      <c r="Q2208" s="23">
        <f t="shared" ref="Q2208" si="22154">(D2208*L2208+E2208*K2208+F2208*L2211+G2208*K2211)</f>
        <v>2.6305050558006973</v>
      </c>
      <c r="S2208" s="25">
        <f t="shared" ref="S2208" si="22155">COS($U$8*$B2208)</f>
        <v>-0.88930932379145811</v>
      </c>
      <c r="T2208" s="26">
        <v>0</v>
      </c>
      <c r="U2208" s="10">
        <v>0</v>
      </c>
      <c r="V2208" s="85">
        <f t="shared" ref="V2208" si="22156">$T$8*SIN($B2208*$U$8)</f>
        <v>-1.3719184886713265</v>
      </c>
      <c r="X2208" s="21">
        <f t="shared" ref="X2208" si="22157">N2208*S2208+P2208*S2211-O2208*T2208-Q2208*T2211</f>
        <v>-15.069174631769593</v>
      </c>
      <c r="Y2208" s="24">
        <f t="shared" ref="Y2208" si="22158">(N2208*T2208+O2208*S2208+P2208*T2211+Q2208*S2211)</f>
        <v>0</v>
      </c>
      <c r="Z2208" s="22">
        <f t="shared" ref="Z2208" si="22159">N2208*U2208+P2208*U2211-O2208*V2208-Q2208*V2211</f>
        <v>0</v>
      </c>
      <c r="AA2208" s="23">
        <f t="shared" ref="AA2208" si="22160">(N2208*V2208+O2208*U2208+P2208*V2211+Q2208*U2211)</f>
        <v>-26.204812789759004</v>
      </c>
      <c r="AB2208" s="8"/>
      <c r="AC2208" s="21">
        <v>1</v>
      </c>
      <c r="AD2208" s="24">
        <v>0</v>
      </c>
      <c r="AE2208" s="22">
        <v>0</v>
      </c>
      <c r="AF2208" s="23">
        <v>0</v>
      </c>
      <c r="AH2208" s="21">
        <f t="shared" ref="AH2208" si="22161">X2208*AC2208+Z2208*AC2211-Y2208*AD2208-AA2208*AD2211</f>
        <v>-73.113157331281045</v>
      </c>
      <c r="AI2208" s="24">
        <f t="shared" ref="AI2208" si="22162">(X2208*AD2208+Y2208*AC2208+Z2208*AD2211+AA2208*AC2211)</f>
        <v>0</v>
      </c>
      <c r="AJ2208" s="22">
        <f t="shared" ref="AJ2208" si="22163">X2208*AE2208+Z2208*AE2211-Y2208*AF2208-AA2208*AF2211</f>
        <v>0</v>
      </c>
      <c r="AK2208" s="23">
        <f t="shared" ref="AK2208" si="22164">(X2208*AF2208+Y2208*AE2208+Z2208*AF2211+AA2208*AE2211)</f>
        <v>-26.204812789759004</v>
      </c>
      <c r="AL2208" s="8"/>
      <c r="AM2208" s="25">
        <f t="shared" ref="AM2208" si="22165">COS($AO$8*$B2208)</f>
        <v>-0.88930932379145811</v>
      </c>
      <c r="AN2208" s="26">
        <v>0</v>
      </c>
      <c r="AO2208" s="10">
        <v>0</v>
      </c>
      <c r="AP2208" s="85">
        <f t="shared" ref="AP2208" si="22166">$AN$8*SIN($B2208*$AO$8)</f>
        <v>-1.3719184886713265</v>
      </c>
      <c r="AR2208" s="21">
        <f t="shared" ref="AR2208" si="22167">AH2208*AM2208+AJ2208*AM2211-AI2208*AN2208-AK2208*AN2211</f>
        <v>61.025671711157678</v>
      </c>
      <c r="AS2208" s="24">
        <f t="shared" ref="AS2208" si="22168">(AH2208*AN2208+AI2208*AM2208+AJ2208*AN2211+AK2208*AM2211)</f>
        <v>0</v>
      </c>
      <c r="AT2208" s="22">
        <f t="shared" ref="AT2208" si="22169">AH2208*AO2208+AJ2208*AO2211-AI2208*AP2208-AK2208*AP2211</f>
        <v>0</v>
      </c>
      <c r="AU2208" s="23">
        <f t="shared" ref="AU2208" si="22170">(AH2208*AP2208+AI2208*AO2208+AJ2208*AP2211+AK2208*AO2211)</f>
        <v>123.60947665006233</v>
      </c>
      <c r="AV2208" s="8"/>
      <c r="AW2208" s="21">
        <v>1</v>
      </c>
      <c r="AX2208" s="24">
        <v>0</v>
      </c>
      <c r="AY2208" s="22">
        <v>0</v>
      </c>
      <c r="AZ2208" s="23">
        <v>0</v>
      </c>
      <c r="BB2208" s="21">
        <f t="shared" ref="BB2208" si="22171">AR2208*AW2208+AT2208*AW2211-AS2208*AX2208-AU2208*AX2211</f>
        <v>901.05581282575395</v>
      </c>
      <c r="BC2208" s="24">
        <f t="shared" ref="BC2208" si="22172">(AR2208*AX2208+AS2208*AW2208+AT2208*AX2211+AU2208*AW2211)</f>
        <v>0</v>
      </c>
      <c r="BD2208" s="22">
        <f t="shared" ref="BD2208" si="22173">AR2208*AY2208+AT2208*AY2211-AS2208*AZ2208-AU2208*AZ2211</f>
        <v>0</v>
      </c>
      <c r="BE2208" s="23">
        <f t="shared" ref="BE2208" si="22174">(AR2208*AZ2208+AS2208*AY2208+AT2208*AZ2211+AU2208*AY2211)</f>
        <v>123.60947665006233</v>
      </c>
      <c r="BF2208" s="8"/>
      <c r="BG2208" s="25">
        <f t="shared" ref="BG2208" si="22175">COS($BI$8*$B2208)</f>
        <v>-0.48085010793734545</v>
      </c>
      <c r="BH2208" s="26">
        <v>0</v>
      </c>
      <c r="BI2208" s="10">
        <v>0</v>
      </c>
      <c r="BJ2208" s="85">
        <f t="shared" ref="BJ2208" si="22176">$BH$8*SIN($B2208*$BI$8)</f>
        <v>2.6304084403890187</v>
      </c>
      <c r="BL2208" s="21">
        <f t="shared" ref="BL2208" si="22177">BB2208*BG2208+BD2208*BG2211-BC2208*BH2208-BE2208*BH2211</f>
        <v>-469.39983048732449</v>
      </c>
      <c r="BM2208" s="24">
        <f t="shared" ref="BM2208" si="22178">(BB2208*BH2208+BC2208*BG2208+BD2208*BH2211+BE2208*BG2211)</f>
        <v>0</v>
      </c>
      <c r="BN2208" s="22">
        <f t="shared" ref="BN2208" si="22179">BB2208*BI2208+BD2208*BI2211-BC2208*BJ2208-BE2208*BJ2211</f>
        <v>0</v>
      </c>
      <c r="BO2208" s="23">
        <f t="shared" ref="BO2208" si="22180">(BB2208*BJ2208+BC2208*BI2208+BD2208*BJ2211+BE2208*BI2211)</f>
        <v>2310.7071851291898</v>
      </c>
      <c r="BQ2208" s="27">
        <f t="shared" ref="BQ2208" si="22181">20*LOG((2*$BL$8)/(($BL$8*BL2208+BN2208+$BL$8*BL2211+BN2211)^2+($BL$8*BM2208+BO2208+$BL$8*BM2211+BO2211)^2)^0.5)</f>
        <v>-61.605484594228784</v>
      </c>
      <c r="BS2208" s="64">
        <f t="shared" ref="BS2208" si="22182">((BL2208^2+BM2208^2)/(BL2211^2+BM2211^2))^0.5</f>
        <v>4.9234487213802058</v>
      </c>
      <c r="BT2208" s="4"/>
      <c r="BU2208" s="28"/>
      <c r="BV2208" s="28"/>
      <c r="BW2208" s="28"/>
      <c r="BX2208" s="28"/>
    </row>
    <row r="2209" spans="2:76" ht="18.649999999999999" customHeight="1" thickBot="1">
      <c r="D2209" s="25"/>
      <c r="E2209" s="10"/>
      <c r="F2209" s="10"/>
      <c r="G2209" s="31"/>
      <c r="I2209" s="29"/>
      <c r="L2209" s="30"/>
      <c r="N2209" s="29"/>
      <c r="Q2209" s="30"/>
      <c r="S2209" s="29"/>
      <c r="V2209" s="30"/>
      <c r="X2209" s="29"/>
      <c r="AA2209" s="30"/>
      <c r="AC2209" s="29"/>
      <c r="AF2209" s="30"/>
      <c r="AH2209" s="29"/>
      <c r="AK2209" s="30"/>
      <c r="AM2209" s="29"/>
      <c r="AP2209" s="30"/>
      <c r="AR2209" s="29"/>
      <c r="AU2209" s="30"/>
      <c r="AW2209" s="29"/>
      <c r="AZ2209" s="30"/>
      <c r="BB2209" s="29"/>
      <c r="BE2209" s="30"/>
      <c r="BG2209" s="29"/>
      <c r="BJ2209" s="30"/>
      <c r="BL2209" s="29"/>
      <c r="BO2209" s="30"/>
      <c r="BS2209" s="65"/>
      <c r="BT2209" s="65"/>
      <c r="BU2209" s="28"/>
      <c r="BV2209" s="28"/>
      <c r="BW2209" s="28"/>
      <c r="BX2209" s="28"/>
    </row>
    <row r="2210" spans="2:76" ht="18.649999999999999" customHeight="1" thickBot="1">
      <c r="D2210" s="254" t="s">
        <v>24</v>
      </c>
      <c r="E2210" s="255"/>
      <c r="F2210" s="256" t="s">
        <v>25</v>
      </c>
      <c r="G2210" s="257"/>
      <c r="H2210" s="123"/>
      <c r="I2210" s="242" t="s">
        <v>4</v>
      </c>
      <c r="J2210" s="243"/>
      <c r="K2210" s="244" t="s">
        <v>5</v>
      </c>
      <c r="L2210" s="245"/>
      <c r="M2210" s="123"/>
      <c r="N2210" s="242" t="s">
        <v>6</v>
      </c>
      <c r="O2210" s="243"/>
      <c r="P2210" s="244" t="s">
        <v>7</v>
      </c>
      <c r="Q2210" s="245"/>
      <c r="R2210" s="123"/>
      <c r="S2210" s="242" t="s">
        <v>34</v>
      </c>
      <c r="T2210" s="243"/>
      <c r="U2210" s="244" t="s">
        <v>35</v>
      </c>
      <c r="V2210" s="245"/>
      <c r="W2210" s="123"/>
      <c r="X2210" s="242" t="s">
        <v>47</v>
      </c>
      <c r="Y2210" s="243"/>
      <c r="Z2210" s="244" t="s">
        <v>48</v>
      </c>
      <c r="AA2210" s="245"/>
      <c r="AB2210" s="127"/>
      <c r="AC2210" s="242" t="s">
        <v>63</v>
      </c>
      <c r="AD2210" s="243"/>
      <c r="AE2210" s="244" t="s">
        <v>8</v>
      </c>
      <c r="AF2210" s="245"/>
      <c r="AG2210" s="123"/>
      <c r="AH2210" s="242" t="s">
        <v>78</v>
      </c>
      <c r="AI2210" s="243"/>
      <c r="AJ2210" s="244" t="s">
        <v>79</v>
      </c>
      <c r="AK2210" s="245"/>
      <c r="AL2210" s="127"/>
      <c r="AM2210" s="242" t="s">
        <v>67</v>
      </c>
      <c r="AN2210" s="243"/>
      <c r="AO2210" s="244" t="s">
        <v>66</v>
      </c>
      <c r="AP2210" s="245"/>
      <c r="AQ2210" s="123"/>
      <c r="AR2210" s="242" t="s">
        <v>83</v>
      </c>
      <c r="AS2210" s="243"/>
      <c r="AT2210" s="244" t="s">
        <v>82</v>
      </c>
      <c r="AU2210" s="245"/>
      <c r="AV2210" s="127"/>
      <c r="AW2210" s="242" t="s">
        <v>71</v>
      </c>
      <c r="AX2210" s="243"/>
      <c r="AY2210" s="244" t="s">
        <v>70</v>
      </c>
      <c r="AZ2210" s="245"/>
      <c r="BA2210" s="123"/>
      <c r="BB2210" s="124" t="s">
        <v>87</v>
      </c>
      <c r="BC2210" s="125"/>
      <c r="BD2210" s="122" t="s">
        <v>86</v>
      </c>
      <c r="BE2210" s="126"/>
      <c r="BF2210" s="127"/>
      <c r="BG2210" s="242" t="s">
        <v>74</v>
      </c>
      <c r="BH2210" s="243"/>
      <c r="BI2210" s="244" t="s">
        <v>75</v>
      </c>
      <c r="BJ2210" s="245"/>
      <c r="BK2210" s="123"/>
      <c r="BL2210" s="242" t="s">
        <v>91</v>
      </c>
      <c r="BM2210" s="243"/>
      <c r="BN2210" s="244" t="s">
        <v>90</v>
      </c>
      <c r="BO2210" s="245"/>
      <c r="BP2210" s="123"/>
      <c r="BQ2210" s="35" t="s">
        <v>166</v>
      </c>
      <c r="BS2210" s="66" t="s">
        <v>121</v>
      </c>
      <c r="BT2210" s="65"/>
      <c r="BU2210" s="28"/>
      <c r="BV2210" s="28"/>
      <c r="BW2210" s="28"/>
      <c r="BX2210" s="28"/>
    </row>
    <row r="2211" spans="2:76" ht="18.649999999999999" customHeight="1" thickTop="1" thickBot="1">
      <c r="D2211" s="15">
        <v>0</v>
      </c>
      <c r="E2211" s="145">
        <f t="shared" ref="E2211" si="22183">(1/$E$8)*SIN($B2208*$F$8)</f>
        <v>0.29227833953341076</v>
      </c>
      <c r="F2211" s="15">
        <f t="shared" ref="F2211" si="22184">COS($F$8*$B2208)</f>
        <v>-0.48079137903703112</v>
      </c>
      <c r="G2211" s="37">
        <v>0</v>
      </c>
      <c r="I2211" s="21">
        <v>0</v>
      </c>
      <c r="J2211" s="24">
        <f t="shared" ref="J2211" si="22185">(TAN($K$8*$B2208))/$J$8</f>
        <v>-6.7958393149152831</v>
      </c>
      <c r="K2211" s="22">
        <v>1</v>
      </c>
      <c r="L2211" s="23">
        <v>0</v>
      </c>
      <c r="N2211" s="21">
        <f t="shared" ref="N2211" si="22186">D2211*I2208+F2211*I2211-E2211*J2208-G2211*J2211</f>
        <v>0</v>
      </c>
      <c r="O2211" s="24">
        <f t="shared" ref="O2211" si="22187">(D2211*J2208+E2211*I2208+F2211*J2211+G2211*I2211)</f>
        <v>3.5596592954656026</v>
      </c>
      <c r="P2211" s="22">
        <f t="shared" ref="P2211" si="22188">D2211*K2208+F2211*K2211-E2211*L2208-G2211*L2211</f>
        <v>-0.48079137903703112</v>
      </c>
      <c r="Q2211" s="23">
        <f t="shared" ref="Q2211" si="22189">(D2211*L2208+E2211*K2208+F2211*L2211+G2211*K2211)</f>
        <v>0</v>
      </c>
      <c r="S2211" s="15">
        <v>0</v>
      </c>
      <c r="T2211" s="145">
        <f t="shared" ref="T2211" si="22190">(1/$T$8)*SIN($B2208*$U$8)</f>
        <v>-0.15243538763014738</v>
      </c>
      <c r="U2211" s="15">
        <f t="shared" ref="U2211" si="22191">COS($U$8*$B2208)</f>
        <v>-0.88930932379145811</v>
      </c>
      <c r="V2211" s="37">
        <v>0</v>
      </c>
      <c r="X2211" s="21">
        <f t="shared" ref="X2211" si="22192">N2211*S2208+P2211*S2211-O2211*T2208-Q2211*T2211</f>
        <v>0</v>
      </c>
      <c r="Y2211" s="24">
        <f t="shared" ref="Y2211" si="22193">(N2211*T2208+O2211*S2208+P2211*T2211+Q2211*S2211)</f>
        <v>-3.0923485807457505</v>
      </c>
      <c r="Z2211" s="22">
        <f t="shared" ref="Z2211" si="22194">N2211*U2208+P2211*U2211-O2211*V2208-Q2211*V2211</f>
        <v>5.3111346569961935</v>
      </c>
      <c r="AA2211" s="23">
        <f t="shared" ref="AA2211" si="22195">(N2211*V2208+O2211*U2208+P2211*V2211+Q2211*U2211)</f>
        <v>0</v>
      </c>
      <c r="AB2211" s="8"/>
      <c r="AC2211" s="21">
        <v>0</v>
      </c>
      <c r="AD2211" s="24">
        <f t="shared" ref="AD2211" si="22196">(TAN($AE$8*$B2208))/$AD$8</f>
        <v>-2.2150123019461287</v>
      </c>
      <c r="AE2211" s="22">
        <v>1</v>
      </c>
      <c r="AF2211" s="23">
        <v>0</v>
      </c>
      <c r="AH2211" s="21">
        <f t="shared" ref="AH2211" si="22197">X2211*AC2208+Z2211*AC2211-Y2211*AD2208-AA2211*AD2211</f>
        <v>0</v>
      </c>
      <c r="AI2211" s="24">
        <f t="shared" ref="AI2211" si="22198">(X2211*AD2208+Y2211*AC2208+Z2211*AD2211+AA2211*AC2211)</f>
        <v>-14.856577183284752</v>
      </c>
      <c r="AJ2211" s="22">
        <f t="shared" ref="AJ2211" si="22199">X2211*AE2208+Z2211*AE2211-Y2211*AF2208-AA2211*AF2211</f>
        <v>5.3111346569961935</v>
      </c>
      <c r="AK2211" s="23">
        <f t="shared" ref="AK2211" si="22200">(X2211*AF2208+Y2211*AE2208+Z2211*AF2211+AA2211*AE2211)</f>
        <v>0</v>
      </c>
      <c r="AL2211" s="8"/>
      <c r="AM2211" s="15">
        <v>0</v>
      </c>
      <c r="AN2211" s="85">
        <f t="shared" ref="AN2211" si="22201">(1/$AN$8)*SIN($B2208*$AO$8)</f>
        <v>-0.15243538763014738</v>
      </c>
      <c r="AO2211" s="25">
        <f t="shared" ref="AO2211" si="22202">COS($AO$8*$B2208)</f>
        <v>-0.88930932379145811</v>
      </c>
      <c r="AP2211" s="37">
        <v>0</v>
      </c>
      <c r="AR2211" s="21">
        <f t="shared" ref="AR2211" si="22203">AH2211*AM2208+AJ2211*AM2211-AI2211*AN2208-AK2211*AN2211</f>
        <v>0</v>
      </c>
      <c r="AS2211" s="24">
        <f t="shared" ref="AS2211" si="22204">(AH2211*AN2208+AI2211*AM2208+AJ2211*AN2211+AK2211*AM2211)</f>
        <v>12.402487738527444</v>
      </c>
      <c r="AT2211" s="22">
        <f t="shared" ref="AT2211" si="22205">AH2211*AO2208+AJ2211*AO2211-AI2211*AP2208-AK2211*AP2211</f>
        <v>-25.105254486499593</v>
      </c>
      <c r="AU2211" s="23">
        <f t="shared" ref="AU2211" si="22206">(AH2211*AP2208+AI2211*AO2208+AJ2211*AP2211+AK2211*AO2211)</f>
        <v>0</v>
      </c>
      <c r="AV2211" s="8"/>
      <c r="AW2211" s="21">
        <v>0</v>
      </c>
      <c r="AX2211" s="24">
        <f t="shared" ref="AX2211" si="22207">(TAN($AY$8*$B2208))/$AX$8</f>
        <v>-6.7958393149152831</v>
      </c>
      <c r="AY2211" s="22">
        <v>1</v>
      </c>
      <c r="AZ2211" s="23">
        <v>0</v>
      </c>
      <c r="BB2211" s="21">
        <f t="shared" ref="BB2211" si="22208">AR2211*AW2208+AT2211*AW2211-AS2211*AX2208-AU2211*AX2211</f>
        <v>0</v>
      </c>
      <c r="BC2211" s="24">
        <f t="shared" ref="BC2211" si="22209">(AR2211*AX2208+AS2211*AW2208+AT2211*AX2211+AU2211*AW2211)</f>
        <v>183.01376318883467</v>
      </c>
      <c r="BD2211" s="22">
        <f t="shared" ref="BD2211" si="22210">AR2211*AY2208+AT2211*AY2211-AS2211*AZ2208-AU2211*AZ2211</f>
        <v>-25.105254486499593</v>
      </c>
      <c r="BE2211" s="23">
        <f t="shared" ref="BE2211" si="22211">(AR2211*AZ2208+AS2211*AY2208+AT2211*AZ2211+AU2211*AY2211)</f>
        <v>0</v>
      </c>
      <c r="BF2211" s="8"/>
      <c r="BG2211" s="15">
        <v>0</v>
      </c>
      <c r="BH2211" s="85">
        <f t="shared" ref="BH2211" si="22212">(1/$BH$8)*SIN($B2208*$BI$8)</f>
        <v>0.2922676044876687</v>
      </c>
      <c r="BI2211" s="25">
        <f t="shared" ref="BI2211" si="22213">COS($BI$8*$B2208)</f>
        <v>-0.48085010793734545</v>
      </c>
      <c r="BJ2211" s="37">
        <v>0</v>
      </c>
      <c r="BL2211" s="21">
        <f t="shared" ref="BL2211" si="22214">BB2211*BG2208+BD2211*BG2211-BC2211*BH2208-BE2211*BH2211</f>
        <v>0</v>
      </c>
      <c r="BM2211" s="24">
        <f t="shared" ref="BM2211" si="22215">(BB2211*BH2208+BC2211*BG2208+BD2211*BH2211+BE2211*BG2211)</f>
        <v>-95.339640372193458</v>
      </c>
      <c r="BN2211" s="22">
        <f t="shared" ref="BN2211" si="22216">BB2211*BI2208+BD2211*BI2211-BC2211*BJ2208-BE2211*BJ2211</f>
        <v>-469.32908306963998</v>
      </c>
      <c r="BO2211" s="23">
        <f t="shared" ref="BO2211" si="22217">(BB2211*BJ2208+BC2211*BI2208+BD2211*BJ2211+BE2211*BI2211)</f>
        <v>0</v>
      </c>
      <c r="BQ2211" s="38">
        <f t="shared" ref="BQ2211" si="22218">(180/PI())*ATAN(-1*(($BL$8*BM2208+BO2208+$BL$8*BM2211+BO2211)/($BL$8*BL2208+BN2208+$BL$8*BL2211+BN2211)))</f>
        <v>67.035923215311612</v>
      </c>
      <c r="BS2211" s="67">
        <f t="shared" ref="BS2211" si="22219">20*LOG(((($BL$8*BL2208+BN2208-$BL$8*BL2211-BN2211)^2+($BL$8*BM2208+BO2208-$BL$8*BM2211-BO2211)^2)/(($BL$8*BL2208+BN2208+$BL$8*BL2211+BN2211)^2+($BL$8*BM2208+BO2208+$BL$8*BM2211+BO2211)^2))^0.5)</f>
        <v>-3.0007927499759861E-6</v>
      </c>
      <c r="BT2211" s="65"/>
      <c r="BU2211" s="28"/>
      <c r="BV2211" s="28"/>
      <c r="BW2211" s="28"/>
      <c r="BX2211" s="28"/>
    </row>
    <row r="2212" spans="2:76" ht="18.649999999999999" customHeight="1">
      <c r="BS2212" s="32"/>
    </row>
    <row r="2213" spans="2:76" ht="18.649999999999999" customHeight="1" thickBot="1">
      <c r="D2213" s="8"/>
      <c r="E2213" s="8" t="s">
        <v>93</v>
      </c>
      <c r="F2213" s="8"/>
      <c r="G2213" s="8"/>
      <c r="H2213" s="8"/>
      <c r="I2213" s="8"/>
      <c r="J2213" s="8" t="s">
        <v>94</v>
      </c>
      <c r="K2213" s="8"/>
      <c r="L2213" s="8"/>
      <c r="M2213" s="8"/>
      <c r="N2213" s="8"/>
      <c r="O2213" s="8" t="s">
        <v>95</v>
      </c>
      <c r="P2213" s="8"/>
      <c r="Q2213" s="8"/>
      <c r="R2213" s="8"/>
      <c r="S2213" s="8"/>
      <c r="T2213" s="8" t="s">
        <v>96</v>
      </c>
      <c r="U2213" s="8"/>
      <c r="V2213" s="8"/>
      <c r="W2213" s="8"/>
      <c r="X2213" s="8"/>
      <c r="Y2213" s="8" t="s">
        <v>97</v>
      </c>
      <c r="Z2213" s="8"/>
      <c r="AA2213" s="8"/>
      <c r="AB2213" s="8"/>
      <c r="AC2213" s="8"/>
      <c r="AD2213" s="8" t="s">
        <v>98</v>
      </c>
      <c r="AE2213" s="8"/>
      <c r="AF2213" s="8"/>
      <c r="AG2213" s="8"/>
      <c r="AH2213" s="8"/>
      <c r="AI2213" s="8" t="s">
        <v>99</v>
      </c>
      <c r="AJ2213" s="8"/>
      <c r="AK2213" s="8"/>
      <c r="AL2213" s="8"/>
      <c r="AM2213" s="8"/>
      <c r="AN2213" s="8" t="s">
        <v>96</v>
      </c>
      <c r="AO2213" s="8"/>
      <c r="AP2213" s="8"/>
      <c r="AQ2213" s="8"/>
      <c r="AR2213" s="8"/>
      <c r="AS2213" s="8" t="s">
        <v>100</v>
      </c>
      <c r="AT2213" s="8"/>
      <c r="AU2213" s="8"/>
      <c r="AV2213" s="8"/>
      <c r="AW2213" s="8"/>
      <c r="AX2213" s="8" t="s">
        <v>94</v>
      </c>
      <c r="AY2213" s="8"/>
      <c r="AZ2213" s="8"/>
      <c r="BA2213" s="8"/>
      <c r="BB2213" s="8"/>
      <c r="BC2213" s="8" t="s">
        <v>101</v>
      </c>
      <c r="BD2213" s="8"/>
      <c r="BE2213" s="8"/>
      <c r="BF2213" s="8"/>
      <c r="BG2213" s="8"/>
      <c r="BH2213" s="8" t="s">
        <v>96</v>
      </c>
      <c r="BI2213" s="8"/>
      <c r="BJ2213" s="8"/>
      <c r="BK2213" s="8"/>
      <c r="BL2213" s="8"/>
      <c r="BM2213" s="8" t="s">
        <v>102</v>
      </c>
      <c r="BN2213" s="8"/>
      <c r="BO2213" s="8"/>
      <c r="BP2213" s="8"/>
    </row>
    <row r="2214" spans="2:76" ht="18.649999999999999" customHeight="1" thickBot="1">
      <c r="B2214" s="16"/>
      <c r="D2214" s="250" t="s">
        <v>22</v>
      </c>
      <c r="E2214" s="251"/>
      <c r="F2214" s="252" t="s">
        <v>23</v>
      </c>
      <c r="G2214" s="253"/>
      <c r="H2214" s="123"/>
      <c r="I2214" s="242" t="s">
        <v>1</v>
      </c>
      <c r="J2214" s="243"/>
      <c r="K2214" s="244" t="s">
        <v>2</v>
      </c>
      <c r="L2214" s="245"/>
      <c r="M2214" s="123"/>
      <c r="N2214" s="242" t="s">
        <v>43</v>
      </c>
      <c r="O2214" s="243"/>
      <c r="P2214" s="244" t="s">
        <v>44</v>
      </c>
      <c r="Q2214" s="245"/>
      <c r="R2214" s="123"/>
      <c r="S2214" s="242" t="s">
        <v>32</v>
      </c>
      <c r="T2214" s="243"/>
      <c r="U2214" s="244" t="s">
        <v>33</v>
      </c>
      <c r="V2214" s="245"/>
      <c r="W2214" s="123"/>
      <c r="X2214" s="242" t="s">
        <v>45</v>
      </c>
      <c r="Y2214" s="243"/>
      <c r="Z2214" s="244" t="s">
        <v>46</v>
      </c>
      <c r="AA2214" s="245"/>
      <c r="AB2214" s="127"/>
      <c r="AC2214" s="242" t="s">
        <v>62</v>
      </c>
      <c r="AD2214" s="243"/>
      <c r="AE2214" s="244" t="s">
        <v>3</v>
      </c>
      <c r="AF2214" s="245"/>
      <c r="AG2214" s="123"/>
      <c r="AH2214" s="242" t="s">
        <v>76</v>
      </c>
      <c r="AI2214" s="243"/>
      <c r="AJ2214" s="244" t="s">
        <v>77</v>
      </c>
      <c r="AK2214" s="245"/>
      <c r="AL2214" s="127"/>
      <c r="AM2214" s="242" t="s">
        <v>64</v>
      </c>
      <c r="AN2214" s="243"/>
      <c r="AO2214" s="244" t="s">
        <v>65</v>
      </c>
      <c r="AP2214" s="245"/>
      <c r="AQ2214" s="123"/>
      <c r="AR2214" s="242" t="s">
        <v>80</v>
      </c>
      <c r="AS2214" s="243"/>
      <c r="AT2214" s="244" t="s">
        <v>81</v>
      </c>
      <c r="AU2214" s="245"/>
      <c r="AV2214" s="127"/>
      <c r="AW2214" s="242" t="s">
        <v>68</v>
      </c>
      <c r="AX2214" s="243"/>
      <c r="AY2214" s="244" t="s">
        <v>69</v>
      </c>
      <c r="AZ2214" s="245"/>
      <c r="BA2214" s="123"/>
      <c r="BB2214" s="246" t="s">
        <v>84</v>
      </c>
      <c r="BC2214" s="247"/>
      <c r="BD2214" s="248" t="s">
        <v>85</v>
      </c>
      <c r="BE2214" s="249"/>
      <c r="BF2214" s="127"/>
      <c r="BG2214" s="242" t="s">
        <v>72</v>
      </c>
      <c r="BH2214" s="243"/>
      <c r="BI2214" s="244" t="s">
        <v>73</v>
      </c>
      <c r="BJ2214" s="245"/>
      <c r="BK2214" s="123"/>
      <c r="BL2214" s="242" t="s">
        <v>88</v>
      </c>
      <c r="BM2214" s="243"/>
      <c r="BN2214" s="244" t="s">
        <v>89</v>
      </c>
      <c r="BO2214" s="245"/>
      <c r="BP2214" s="123"/>
      <c r="BQ2214" s="19" t="s">
        <v>165</v>
      </c>
      <c r="BS2214" s="63" t="s">
        <v>120</v>
      </c>
      <c r="BT2214" s="4"/>
      <c r="BU2214" s="28"/>
      <c r="BV2214" s="28"/>
      <c r="BW2214" s="28"/>
      <c r="BX2214" s="28"/>
    </row>
    <row r="2215" spans="2:76" ht="18.649999999999999" customHeight="1" thickTop="1" thickBot="1">
      <c r="B2215" s="39">
        <v>6.26</v>
      </c>
      <c r="D2215" s="25">
        <f t="shared" ref="D2215" si="22220">COS($F$8*$B2215)</f>
        <v>-0.48660480731411832</v>
      </c>
      <c r="E2215" s="26">
        <v>0</v>
      </c>
      <c r="F2215" s="10">
        <v>0</v>
      </c>
      <c r="G2215" s="85">
        <f t="shared" ref="G2215" si="22221">$E$8*SIN($B2215*$F$8)</f>
        <v>2.6208666226057953</v>
      </c>
      <c r="I2215" s="21">
        <v>1</v>
      </c>
      <c r="J2215" s="24">
        <v>0</v>
      </c>
      <c r="K2215" s="22">
        <v>0</v>
      </c>
      <c r="L2215" s="23">
        <v>0</v>
      </c>
      <c r="N2215" s="21">
        <f t="shared" ref="N2215" si="22222">D2215*I2215+F2215*I2218-E2215*J2215-G2215*J2218</f>
        <v>16.026596215974877</v>
      </c>
      <c r="O2215" s="24">
        <f t="shared" ref="O2215" si="22223">(D2215*J2215+E2215*I2215+F2215*J2218+G2215*I2218)</f>
        <v>0</v>
      </c>
      <c r="P2215" s="22">
        <f t="shared" ref="P2215" si="22224">D2215*K2215+F2215*K2218-E2215*L2215-G2215*L2218</f>
        <v>0</v>
      </c>
      <c r="Q2215" s="23">
        <f t="shared" ref="Q2215" si="22225">(D2215*L2215+E2215*K2215+F2215*L2218+G2215*K2218)</f>
        <v>2.6208666226057953</v>
      </c>
      <c r="S2215" s="25">
        <f t="shared" ref="S2215" si="22226">COS($U$8*$B2215)</f>
        <v>-0.88394882118675</v>
      </c>
      <c r="T2215" s="26">
        <v>0</v>
      </c>
      <c r="U2215" s="10">
        <v>0</v>
      </c>
      <c r="V2215" s="85">
        <f t="shared" ref="V2215" si="22227">$T$8*SIN($B2215*$U$8)</f>
        <v>-1.4027509877747355</v>
      </c>
      <c r="X2215" s="21">
        <f t="shared" ref="X2215" si="22228">N2215*S2215+P2215*S2218-O2215*T2215-Q2215*T2218</f>
        <v>-13.758199361226341</v>
      </c>
      <c r="Y2215" s="24">
        <f t="shared" ref="Y2215" si="22229">(N2215*T2215+O2215*S2215+P2215*T2218+Q2215*S2218)</f>
        <v>0</v>
      </c>
      <c r="Z2215" s="22">
        <f t="shared" ref="Z2215" si="22230">N2215*U2215+P2215*U2218-O2215*V2215-Q2215*V2218</f>
        <v>0</v>
      </c>
      <c r="AA2215" s="23">
        <f t="shared" ref="AA2215" si="22231">(N2215*V2215+O2215*U2215+P2215*V2218+Q2215*U2218)</f>
        <v>-24.798035634165686</v>
      </c>
      <c r="AB2215" s="8"/>
      <c r="AC2215" s="21">
        <v>1</v>
      </c>
      <c r="AD2215" s="24">
        <v>0</v>
      </c>
      <c r="AE2215" s="22">
        <v>0</v>
      </c>
      <c r="AF2215" s="23">
        <v>0</v>
      </c>
      <c r="AH2215" s="21">
        <f t="shared" ref="AH2215" si="22232">X2215*AC2215+Z2215*AC2218-Y2215*AD2215-AA2215*AD2218</f>
        <v>-66.695449001671207</v>
      </c>
      <c r="AI2215" s="24">
        <f t="shared" ref="AI2215" si="22233">(X2215*AD2215+Y2215*AC2215+Z2215*AD2218+AA2215*AC2218)</f>
        <v>0</v>
      </c>
      <c r="AJ2215" s="22">
        <f t="shared" ref="AJ2215" si="22234">X2215*AE2215+Z2215*AE2218-Y2215*AF2215-AA2215*AF2218</f>
        <v>0</v>
      </c>
      <c r="AK2215" s="23">
        <f t="shared" ref="AK2215" si="22235">(X2215*AF2215+Y2215*AE2215+Z2215*AF2218+AA2215*AE2218)</f>
        <v>-24.798035634165686</v>
      </c>
      <c r="AL2215" s="8"/>
      <c r="AM2215" s="25">
        <f t="shared" ref="AM2215" si="22236">COS($AO$8*$B2215)</f>
        <v>-0.88394882118675</v>
      </c>
      <c r="AN2215" s="26">
        <v>0</v>
      </c>
      <c r="AO2215" s="10">
        <v>0</v>
      </c>
      <c r="AP2215" s="85">
        <f t="shared" ref="AP2215" si="22237">$AN$8*SIN($B2215*$AO$8)</f>
        <v>-1.4027509877747355</v>
      </c>
      <c r="AR2215" s="21">
        <f t="shared" ref="AR2215" si="22238">AH2215*AM2215+AJ2215*AM2218-AI2215*AN2215-AK2215*AN2218</f>
        <v>55.090311414581706</v>
      </c>
      <c r="AS2215" s="24">
        <f t="shared" ref="AS2215" si="22239">(AH2215*AN2215+AI2215*AM2215+AJ2215*AN2218+AK2215*AM2218)</f>
        <v>0</v>
      </c>
      <c r="AT2215" s="22">
        <f t="shared" ref="AT2215" si="22240">AH2215*AO2215+AJ2215*AO2218-AI2215*AP2215-AK2215*AP2218</f>
        <v>0</v>
      </c>
      <c r="AU2215" s="23">
        <f t="shared" ref="AU2215" si="22241">(AH2215*AP2215+AI2215*AO2215+AJ2215*AP2218+AK2215*AO2218)</f>
        <v>115.47730133374156</v>
      </c>
      <c r="AV2215" s="8"/>
      <c r="AW2215" s="21">
        <v>1</v>
      </c>
      <c r="AX2215" s="24">
        <v>0</v>
      </c>
      <c r="AY2215" s="22">
        <v>0</v>
      </c>
      <c r="AZ2215" s="23">
        <v>0</v>
      </c>
      <c r="BB2215" s="21">
        <f t="shared" ref="BB2215" si="22242">AR2215*AW2215+AT2215*AW2218-AS2215*AX2215-AU2215*AX2218</f>
        <v>782.67403280787357</v>
      </c>
      <c r="BC2215" s="24">
        <f t="shared" ref="BC2215" si="22243">(AR2215*AX2215+AS2215*AW2215+AT2215*AX2218+AU2215*AW2218)</f>
        <v>0</v>
      </c>
      <c r="BD2215" s="22">
        <f t="shared" ref="BD2215" si="22244">AR2215*AY2215+AT2215*AY2218-AS2215*AZ2215-AU2215*AZ2218</f>
        <v>0</v>
      </c>
      <c r="BE2215" s="23">
        <f t="shared" ref="BE2215" si="22245">(AR2215*AZ2215+AS2215*AY2215+AT2215*AZ2218+AU2215*AY2218)</f>
        <v>115.47730133374156</v>
      </c>
      <c r="BF2215" s="8"/>
      <c r="BG2215" s="25">
        <f t="shared" ref="BG2215" si="22246">COS($BI$8*$B2215)</f>
        <v>-0.48666350854926915</v>
      </c>
      <c r="BH2215" s="26">
        <v>0</v>
      </c>
      <c r="BI2215" s="10">
        <v>0</v>
      </c>
      <c r="BJ2215" s="85">
        <f t="shared" ref="BJ2215" si="22247">$BH$8*SIN($B2215*$BI$8)</f>
        <v>2.6207685256463682</v>
      </c>
      <c r="BL2215" s="21">
        <f t="shared" ref="BL2215" si="22248">BB2215*BG2215+BD2215*BG2218-BC2215*BH2215-BE2215*BH2218</f>
        <v>-414.52547716358015</v>
      </c>
      <c r="BM2215" s="24">
        <f t="shared" ref="BM2215" si="22249">(BB2215*BH2215+BC2215*BG2215+BD2215*BH2218+BE2215*BG2218)</f>
        <v>0</v>
      </c>
      <c r="BN2215" s="22">
        <f t="shared" ref="BN2215" si="22250">BB2215*BI2215+BD2215*BI2218-BC2215*BJ2215-BE2215*BJ2218</f>
        <v>0</v>
      </c>
      <c r="BO2215" s="23">
        <f t="shared" ref="BO2215" si="22251">(BB2215*BJ2215+BC2215*BI2215+BD2215*BJ2218+BE2215*BI2218)</f>
        <v>1995.008882398708</v>
      </c>
      <c r="BQ2215" s="27">
        <f t="shared" ref="BQ2215" si="22252">20*LOG((2*$BL$8)/(($BL$8*BL2215+BN2215+$BL$8*BL2218+BN2218)^2+($BL$8*BM2215+BO2215+$BL$8*BM2218+BO2218)^2)^0.5)</f>
        <v>-60.345372099020899</v>
      </c>
      <c r="BS2215" s="64">
        <f t="shared" ref="BS2215" si="22253">((BL2215^2+BM2215^2)/(BL2218^2+BM2218^2))^0.5</f>
        <v>4.8135018319154206</v>
      </c>
      <c r="BT2215" s="4"/>
      <c r="BU2215" s="28"/>
      <c r="BV2215" s="28"/>
      <c r="BW2215" s="28"/>
      <c r="BX2215" s="28"/>
    </row>
    <row r="2216" spans="2:76" ht="18.649999999999999" customHeight="1" thickBot="1">
      <c r="D2216" s="25"/>
      <c r="E2216" s="10"/>
      <c r="F2216" s="10"/>
      <c r="G2216" s="31"/>
      <c r="I2216" s="29"/>
      <c r="L2216" s="30"/>
      <c r="N2216" s="29"/>
      <c r="Q2216" s="30"/>
      <c r="S2216" s="29"/>
      <c r="V2216" s="30"/>
      <c r="X2216" s="29"/>
      <c r="AA2216" s="30"/>
      <c r="AC2216" s="29"/>
      <c r="AF2216" s="30"/>
      <c r="AH2216" s="29"/>
      <c r="AK2216" s="30"/>
      <c r="AM2216" s="29"/>
      <c r="AP2216" s="30"/>
      <c r="AR2216" s="29"/>
      <c r="AU2216" s="30"/>
      <c r="AW2216" s="29"/>
      <c r="AZ2216" s="30"/>
      <c r="BB2216" s="29"/>
      <c r="BE2216" s="30"/>
      <c r="BG2216" s="29"/>
      <c r="BJ2216" s="30"/>
      <c r="BL2216" s="29"/>
      <c r="BO2216" s="30"/>
      <c r="BS2216" s="65"/>
      <c r="BT2216" s="65"/>
      <c r="BU2216" s="28"/>
      <c r="BV2216" s="28"/>
      <c r="BW2216" s="28"/>
      <c r="BX2216" s="28"/>
    </row>
    <row r="2217" spans="2:76" ht="18.649999999999999" customHeight="1" thickBot="1">
      <c r="D2217" s="254" t="s">
        <v>24</v>
      </c>
      <c r="E2217" s="255"/>
      <c r="F2217" s="256" t="s">
        <v>25</v>
      </c>
      <c r="G2217" s="257"/>
      <c r="H2217" s="123"/>
      <c r="I2217" s="242" t="s">
        <v>4</v>
      </c>
      <c r="J2217" s="243"/>
      <c r="K2217" s="244" t="s">
        <v>5</v>
      </c>
      <c r="L2217" s="245"/>
      <c r="M2217" s="123"/>
      <c r="N2217" s="242" t="s">
        <v>6</v>
      </c>
      <c r="O2217" s="243"/>
      <c r="P2217" s="244" t="s">
        <v>7</v>
      </c>
      <c r="Q2217" s="245"/>
      <c r="R2217" s="123"/>
      <c r="S2217" s="242" t="s">
        <v>34</v>
      </c>
      <c r="T2217" s="243"/>
      <c r="U2217" s="244" t="s">
        <v>35</v>
      </c>
      <c r="V2217" s="245"/>
      <c r="W2217" s="123"/>
      <c r="X2217" s="242" t="s">
        <v>47</v>
      </c>
      <c r="Y2217" s="243"/>
      <c r="Z2217" s="244" t="s">
        <v>48</v>
      </c>
      <c r="AA2217" s="245"/>
      <c r="AB2217" s="127"/>
      <c r="AC2217" s="242" t="s">
        <v>63</v>
      </c>
      <c r="AD2217" s="243"/>
      <c r="AE2217" s="244" t="s">
        <v>8</v>
      </c>
      <c r="AF2217" s="245"/>
      <c r="AG2217" s="123"/>
      <c r="AH2217" s="242" t="s">
        <v>78</v>
      </c>
      <c r="AI2217" s="243"/>
      <c r="AJ2217" s="244" t="s">
        <v>79</v>
      </c>
      <c r="AK2217" s="245"/>
      <c r="AL2217" s="127"/>
      <c r="AM2217" s="242" t="s">
        <v>67</v>
      </c>
      <c r="AN2217" s="243"/>
      <c r="AO2217" s="244" t="s">
        <v>66</v>
      </c>
      <c r="AP2217" s="245"/>
      <c r="AQ2217" s="123"/>
      <c r="AR2217" s="242" t="s">
        <v>83</v>
      </c>
      <c r="AS2217" s="243"/>
      <c r="AT2217" s="244" t="s">
        <v>82</v>
      </c>
      <c r="AU2217" s="245"/>
      <c r="AV2217" s="127"/>
      <c r="AW2217" s="242" t="s">
        <v>71</v>
      </c>
      <c r="AX2217" s="243"/>
      <c r="AY2217" s="244" t="s">
        <v>70</v>
      </c>
      <c r="AZ2217" s="245"/>
      <c r="BA2217" s="123"/>
      <c r="BB2217" s="124" t="s">
        <v>87</v>
      </c>
      <c r="BC2217" s="125"/>
      <c r="BD2217" s="122" t="s">
        <v>86</v>
      </c>
      <c r="BE2217" s="126"/>
      <c r="BF2217" s="127"/>
      <c r="BG2217" s="242" t="s">
        <v>74</v>
      </c>
      <c r="BH2217" s="243"/>
      <c r="BI2217" s="244" t="s">
        <v>75</v>
      </c>
      <c r="BJ2217" s="245"/>
      <c r="BK2217" s="123"/>
      <c r="BL2217" s="242" t="s">
        <v>91</v>
      </c>
      <c r="BM2217" s="243"/>
      <c r="BN2217" s="244" t="s">
        <v>90</v>
      </c>
      <c r="BO2217" s="245"/>
      <c r="BP2217" s="123"/>
      <c r="BQ2217" s="35" t="s">
        <v>166</v>
      </c>
      <c r="BS2217" s="66" t="s">
        <v>121</v>
      </c>
      <c r="BT2217" s="65"/>
      <c r="BU2217" s="28"/>
      <c r="BV2217" s="28"/>
      <c r="BW2217" s="28"/>
      <c r="BX2217" s="28"/>
    </row>
    <row r="2218" spans="2:76" ht="18.649999999999999" customHeight="1" thickTop="1" thickBot="1">
      <c r="D2218" s="15">
        <v>0</v>
      </c>
      <c r="E2218" s="145">
        <f t="shared" ref="E2218" si="22254">(1/$E$8)*SIN($B2215*$F$8)</f>
        <v>0.29120740251175503</v>
      </c>
      <c r="F2218" s="15">
        <f t="shared" ref="F2218" si="22255">COS($F$8*$B2215)</f>
        <v>-0.48660480731411832</v>
      </c>
      <c r="G2218" s="37">
        <v>0</v>
      </c>
      <c r="I2218" s="21">
        <v>0</v>
      </c>
      <c r="J2218" s="24">
        <f t="shared" ref="J2218" si="22256">(TAN($K$8*$B2215))/$J$8</f>
        <v>-6.3006643988890794</v>
      </c>
      <c r="K2218" s="22">
        <v>1</v>
      </c>
      <c r="L2218" s="23">
        <v>0</v>
      </c>
      <c r="N2218" s="21">
        <f t="shared" ref="N2218" si="22257">D2218*I2215+F2218*I2218-E2218*J2215-G2218*J2218</f>
        <v>0</v>
      </c>
      <c r="O2218" s="24">
        <f t="shared" ref="O2218" si="22258">(D2218*J2215+E2218*I2215+F2218*J2218+G2218*I2218)</f>
        <v>3.3571409882841006</v>
      </c>
      <c r="P2218" s="22">
        <f t="shared" ref="P2218" si="22259">D2218*K2215+F2218*K2218-E2218*L2215-G2218*L2218</f>
        <v>-0.48660480731411832</v>
      </c>
      <c r="Q2218" s="23">
        <f t="shared" ref="Q2218" si="22260">(D2218*L2215+E2218*K2215+F2218*L2218+G2218*K2218)</f>
        <v>0</v>
      </c>
      <c r="S2218" s="15">
        <v>0</v>
      </c>
      <c r="T2218" s="145">
        <f t="shared" ref="T2218" si="22261">(1/$T$8)*SIN($B2215*$U$8)</f>
        <v>-0.15586122086385948</v>
      </c>
      <c r="U2218" s="15">
        <f t="shared" ref="U2218" si="22262">COS($U$8*$B2215)</f>
        <v>-0.88394882118675</v>
      </c>
      <c r="V2218" s="37">
        <v>0</v>
      </c>
      <c r="X2218" s="21">
        <f t="shared" ref="X2218" si="22263">N2218*S2215+P2218*S2218-O2218*T2215-Q2218*T2218</f>
        <v>0</v>
      </c>
      <c r="Y2218" s="24">
        <f t="shared" ref="Y2218" si="22264">(N2218*T2215+O2218*S2215+P2218*T2218+Q2218*S2218)</f>
        <v>-2.8916979998052499</v>
      </c>
      <c r="Z2218" s="22">
        <f t="shared" ref="Z2218" si="22265">N2218*U2215+P2218*U2218-O2218*V2215-Q2218*V2218</f>
        <v>5.139366583223695</v>
      </c>
      <c r="AA2218" s="23">
        <f t="shared" ref="AA2218" si="22266">(N2218*V2215+O2218*U2215+P2218*V2218+Q2218*U2218)</f>
        <v>0</v>
      </c>
      <c r="AB2218" s="8"/>
      <c r="AC2218" s="21">
        <v>0</v>
      </c>
      <c r="AD2218" s="24">
        <f t="shared" ref="AD2218" si="22267">(TAN($AE$8*$B2215))/$AD$8</f>
        <v>-2.1347356065377272</v>
      </c>
      <c r="AE2218" s="22">
        <v>1</v>
      </c>
      <c r="AF2218" s="23">
        <v>0</v>
      </c>
      <c r="AH2218" s="21">
        <f t="shared" ref="AH2218" si="22268">X2218*AC2215+Z2218*AC2218-Y2218*AD2215-AA2218*AD2218</f>
        <v>0</v>
      </c>
      <c r="AI2218" s="24">
        <f t="shared" ref="AI2218" si="22269">(X2218*AD2215+Y2218*AC2215+Z2218*AD2218+AA2218*AC2218)</f>
        <v>-13.862886840063013</v>
      </c>
      <c r="AJ2218" s="22">
        <f t="shared" ref="AJ2218" si="22270">X2218*AE2215+Z2218*AE2218-Y2218*AF2215-AA2218*AF2218</f>
        <v>5.139366583223695</v>
      </c>
      <c r="AK2218" s="23">
        <f t="shared" ref="AK2218" si="22271">(X2218*AF2215+Y2218*AE2215+Z2218*AF2218+AA2218*AE2218)</f>
        <v>0</v>
      </c>
      <c r="AL2218" s="8"/>
      <c r="AM2218" s="15">
        <v>0</v>
      </c>
      <c r="AN2218" s="85">
        <f t="shared" ref="AN2218" si="22272">(1/$AN$8)*SIN($B2215*$AO$8)</f>
        <v>-0.15586122086385948</v>
      </c>
      <c r="AO2218" s="25">
        <f t="shared" ref="AO2218" si="22273">COS($AO$8*$B2215)</f>
        <v>-0.88394882118675</v>
      </c>
      <c r="AP2218" s="37">
        <v>0</v>
      </c>
      <c r="AR2218" s="21">
        <f t="shared" ref="AR2218" si="22274">AH2218*AM2215+AJ2218*AM2218-AI2218*AN2215-AK2218*AN2218</f>
        <v>0</v>
      </c>
      <c r="AS2218" s="24">
        <f t="shared" ref="AS2218" si="22275">(AH2218*AN2215+AI2218*AM2215+AJ2218*AN2218+AK2218*AM2218)</f>
        <v>11.453054530390842</v>
      </c>
      <c r="AT2218" s="22">
        <f t="shared" ref="AT2218" si="22276">AH2218*AO2215+AJ2218*AO2218-AI2218*AP2215-AK2218*AP2218</f>
        <v>-23.989115241194934</v>
      </c>
      <c r="AU2218" s="23">
        <f t="shared" ref="AU2218" si="22277">(AH2218*AP2215+AI2218*AO2215+AJ2218*AP2218+AK2218*AO2218)</f>
        <v>0</v>
      </c>
      <c r="AV2218" s="8"/>
      <c r="AW2218" s="21">
        <v>0</v>
      </c>
      <c r="AX2218" s="24">
        <f t="shared" ref="AX2218" si="22278">(TAN($AY$8*$B2215))/$AX$8</f>
        <v>-6.3006643988890794</v>
      </c>
      <c r="AY2218" s="22">
        <v>1</v>
      </c>
      <c r="AZ2218" s="23">
        <v>0</v>
      </c>
      <c r="BB2218" s="21">
        <f t="shared" ref="BB2218" si="22279">AR2218*AW2215+AT2218*AW2218-AS2218*AX2215-AU2218*AX2218</f>
        <v>0</v>
      </c>
      <c r="BC2218" s="24">
        <f t="shared" ref="BC2218" si="22280">(AR2218*AX2215+AS2218*AW2215+AT2218*AX2218+AU2218*AW2218)</f>
        <v>162.60041889143517</v>
      </c>
      <c r="BD2218" s="22">
        <f t="shared" ref="BD2218" si="22281">AR2218*AY2215+AT2218*AY2218-AS2218*AZ2215-AU2218*AZ2218</f>
        <v>-23.989115241194934</v>
      </c>
      <c r="BE2218" s="23">
        <f t="shared" ref="BE2218" si="22282">(AR2218*AZ2215+AS2218*AY2215+AT2218*AZ2218+AU2218*AY2218)</f>
        <v>0</v>
      </c>
      <c r="BF2218" s="8"/>
      <c r="BG2218" s="15">
        <v>0</v>
      </c>
      <c r="BH2218" s="85">
        <f t="shared" ref="BH2218" si="22283">(1/$BH$8)*SIN($B2215*$BI$8)</f>
        <v>0.29119650284959647</v>
      </c>
      <c r="BI2218" s="25">
        <f t="shared" ref="BI2218" si="22284">COS($BI$8*$B2215)</f>
        <v>-0.48666350854926915</v>
      </c>
      <c r="BJ2218" s="37">
        <v>0</v>
      </c>
      <c r="BL2218" s="21">
        <f t="shared" ref="BL2218" si="22285">BB2218*BG2215+BD2218*BG2218-BC2218*BH2215-BE2218*BH2218</f>
        <v>0</v>
      </c>
      <c r="BM2218" s="24">
        <f t="shared" ref="BM2218" si="22286">(BB2218*BH2215+BC2218*BG2215+BD2218*BH2218+BE2218*BG2218)</f>
        <v>-86.117236813978622</v>
      </c>
      <c r="BN2218" s="22">
        <f t="shared" ref="BN2218" si="22287">BB2218*BI2215+BD2218*BI2218-BC2218*BJ2215-BE2218*BJ2218</f>
        <v>-414.46343309731577</v>
      </c>
      <c r="BO2218" s="23">
        <f t="shared" ref="BO2218" si="22288">(BB2218*BJ2215+BC2218*BI2215+BD2218*BJ2218+BE2218*BI2218)</f>
        <v>0</v>
      </c>
      <c r="BQ2218" s="38">
        <f t="shared" ref="BQ2218" si="22289">(180/PI())*ATAN(-1*(($BL$8*BM2215+BO2215+$BL$8*BM2218+BO2218)/($BL$8*BL2215+BN2215+$BL$8*BL2218+BN2218)))</f>
        <v>66.525772845237995</v>
      </c>
      <c r="BS2218" s="67">
        <f t="shared" ref="BS2218" si="22290">20*LOG(((($BL$8*BL2215+BN2215-$BL$8*BL2218-BN2218)^2+($BL$8*BM2215+BO2215-$BL$8*BM2218-BO2218)^2)/(($BL$8*BL2215+BN2215+$BL$8*BL2218+BN2218)^2+($BL$8*BM2215+BO2215+$BL$8*BM2218+BO2218)^2))^0.5)</f>
        <v>-4.0109504954002094E-6</v>
      </c>
      <c r="BT2218" s="65"/>
      <c r="BU2218" s="28"/>
      <c r="BV2218" s="28"/>
      <c r="BW2218" s="28"/>
      <c r="BX2218" s="28"/>
    </row>
    <row r="2219" spans="2:76" ht="18.649999999999999" customHeight="1">
      <c r="BS2219" s="32"/>
    </row>
    <row r="2220" spans="2:76" ht="18.649999999999999" customHeight="1" thickBot="1">
      <c r="D2220" s="8"/>
      <c r="E2220" s="8" t="s">
        <v>93</v>
      </c>
      <c r="F2220" s="8"/>
      <c r="G2220" s="8"/>
      <c r="H2220" s="8"/>
      <c r="I2220" s="8"/>
      <c r="J2220" s="8" t="s">
        <v>94</v>
      </c>
      <c r="K2220" s="8"/>
      <c r="L2220" s="8"/>
      <c r="M2220" s="8"/>
      <c r="N2220" s="8"/>
      <c r="O2220" s="8" t="s">
        <v>95</v>
      </c>
      <c r="P2220" s="8"/>
      <c r="Q2220" s="8"/>
      <c r="R2220" s="8"/>
      <c r="S2220" s="8"/>
      <c r="T2220" s="8" t="s">
        <v>96</v>
      </c>
      <c r="U2220" s="8"/>
      <c r="V2220" s="8"/>
      <c r="W2220" s="8"/>
      <c r="X2220" s="8"/>
      <c r="Y2220" s="8" t="s">
        <v>97</v>
      </c>
      <c r="Z2220" s="8"/>
      <c r="AA2220" s="8"/>
      <c r="AB2220" s="8"/>
      <c r="AC2220" s="8"/>
      <c r="AD2220" s="8" t="s">
        <v>98</v>
      </c>
      <c r="AE2220" s="8"/>
      <c r="AF2220" s="8"/>
      <c r="AG2220" s="8"/>
      <c r="AH2220" s="8"/>
      <c r="AI2220" s="8" t="s">
        <v>99</v>
      </c>
      <c r="AJ2220" s="8"/>
      <c r="AK2220" s="8"/>
      <c r="AL2220" s="8"/>
      <c r="AM2220" s="8"/>
      <c r="AN2220" s="8" t="s">
        <v>96</v>
      </c>
      <c r="AO2220" s="8"/>
      <c r="AP2220" s="8"/>
      <c r="AQ2220" s="8"/>
      <c r="AR2220" s="8"/>
      <c r="AS2220" s="8" t="s">
        <v>100</v>
      </c>
      <c r="AT2220" s="8"/>
      <c r="AU2220" s="8"/>
      <c r="AV2220" s="8"/>
      <c r="AW2220" s="8"/>
      <c r="AX2220" s="8" t="s">
        <v>94</v>
      </c>
      <c r="AY2220" s="8"/>
      <c r="AZ2220" s="8"/>
      <c r="BA2220" s="8"/>
      <c r="BB2220" s="8"/>
      <c r="BC2220" s="8" t="s">
        <v>101</v>
      </c>
      <c r="BD2220" s="8"/>
      <c r="BE2220" s="8"/>
      <c r="BF2220" s="8"/>
      <c r="BG2220" s="8"/>
      <c r="BH2220" s="8" t="s">
        <v>96</v>
      </c>
      <c r="BI2220" s="8"/>
      <c r="BJ2220" s="8"/>
      <c r="BK2220" s="8"/>
      <c r="BL2220" s="8"/>
      <c r="BM2220" s="8" t="s">
        <v>102</v>
      </c>
      <c r="BN2220" s="8"/>
      <c r="BO2220" s="8"/>
      <c r="BP2220" s="8"/>
    </row>
    <row r="2221" spans="2:76" ht="18.649999999999999" customHeight="1" thickBot="1">
      <c r="B2221" s="16"/>
      <c r="D2221" s="250" t="s">
        <v>22</v>
      </c>
      <c r="E2221" s="251"/>
      <c r="F2221" s="252" t="s">
        <v>23</v>
      </c>
      <c r="G2221" s="253"/>
      <c r="H2221" s="123"/>
      <c r="I2221" s="242" t="s">
        <v>1</v>
      </c>
      <c r="J2221" s="243"/>
      <c r="K2221" s="244" t="s">
        <v>2</v>
      </c>
      <c r="L2221" s="245"/>
      <c r="M2221" s="123"/>
      <c r="N2221" s="242" t="s">
        <v>43</v>
      </c>
      <c r="O2221" s="243"/>
      <c r="P2221" s="244" t="s">
        <v>44</v>
      </c>
      <c r="Q2221" s="245"/>
      <c r="R2221" s="123"/>
      <c r="S2221" s="242" t="s">
        <v>32</v>
      </c>
      <c r="T2221" s="243"/>
      <c r="U2221" s="244" t="s">
        <v>33</v>
      </c>
      <c r="V2221" s="245"/>
      <c r="W2221" s="123"/>
      <c r="X2221" s="242" t="s">
        <v>45</v>
      </c>
      <c r="Y2221" s="243"/>
      <c r="Z2221" s="244" t="s">
        <v>46</v>
      </c>
      <c r="AA2221" s="245"/>
      <c r="AB2221" s="127"/>
      <c r="AC2221" s="242" t="s">
        <v>62</v>
      </c>
      <c r="AD2221" s="243"/>
      <c r="AE2221" s="244" t="s">
        <v>3</v>
      </c>
      <c r="AF2221" s="245"/>
      <c r="AG2221" s="123"/>
      <c r="AH2221" s="242" t="s">
        <v>76</v>
      </c>
      <c r="AI2221" s="243"/>
      <c r="AJ2221" s="244" t="s">
        <v>77</v>
      </c>
      <c r="AK2221" s="245"/>
      <c r="AL2221" s="127"/>
      <c r="AM2221" s="242" t="s">
        <v>64</v>
      </c>
      <c r="AN2221" s="243"/>
      <c r="AO2221" s="244" t="s">
        <v>65</v>
      </c>
      <c r="AP2221" s="245"/>
      <c r="AQ2221" s="123"/>
      <c r="AR2221" s="242" t="s">
        <v>80</v>
      </c>
      <c r="AS2221" s="243"/>
      <c r="AT2221" s="244" t="s">
        <v>81</v>
      </c>
      <c r="AU2221" s="245"/>
      <c r="AV2221" s="127"/>
      <c r="AW2221" s="242" t="s">
        <v>68</v>
      </c>
      <c r="AX2221" s="243"/>
      <c r="AY2221" s="244" t="s">
        <v>69</v>
      </c>
      <c r="AZ2221" s="245"/>
      <c r="BA2221" s="123"/>
      <c r="BB2221" s="246" t="s">
        <v>84</v>
      </c>
      <c r="BC2221" s="247"/>
      <c r="BD2221" s="248" t="s">
        <v>85</v>
      </c>
      <c r="BE2221" s="249"/>
      <c r="BF2221" s="127"/>
      <c r="BG2221" s="242" t="s">
        <v>72</v>
      </c>
      <c r="BH2221" s="243"/>
      <c r="BI2221" s="244" t="s">
        <v>73</v>
      </c>
      <c r="BJ2221" s="245"/>
      <c r="BK2221" s="123"/>
      <c r="BL2221" s="242" t="s">
        <v>88</v>
      </c>
      <c r="BM2221" s="243"/>
      <c r="BN2221" s="244" t="s">
        <v>89</v>
      </c>
      <c r="BO2221" s="245"/>
      <c r="BP2221" s="123"/>
      <c r="BQ2221" s="19" t="s">
        <v>165</v>
      </c>
      <c r="BS2221" s="63" t="s">
        <v>120</v>
      </c>
      <c r="BT2221" s="4"/>
      <c r="BU2221" s="28"/>
      <c r="BV2221" s="28"/>
      <c r="BW2221" s="28"/>
      <c r="BX2221" s="28"/>
    </row>
    <row r="2222" spans="2:76" ht="18.649999999999999" customHeight="1" thickTop="1" thickBot="1">
      <c r="B2222" s="39">
        <v>6.28</v>
      </c>
      <c r="D2222" s="25">
        <f t="shared" ref="D2222" si="22291">COS($F$8*$B2222)</f>
        <v>-0.49239676751006423</v>
      </c>
      <c r="E2222" s="26">
        <v>0</v>
      </c>
      <c r="F2222" s="10">
        <v>0</v>
      </c>
      <c r="G2222" s="85">
        <f t="shared" ref="G2222" si="22292">$E$8*SIN($B2222*$F$8)</f>
        <v>2.6111125617465745</v>
      </c>
      <c r="I2222" s="21">
        <v>1</v>
      </c>
      <c r="J2222" s="24">
        <v>0</v>
      </c>
      <c r="K2222" s="22">
        <v>0</v>
      </c>
      <c r="L2222" s="23">
        <v>0</v>
      </c>
      <c r="N2222" s="21">
        <f t="shared" ref="N2222" si="22293">D2222*I2222+F2222*I2225-E2222*J2222-G2222*J2225</f>
        <v>14.834543888621404</v>
      </c>
      <c r="O2222" s="24">
        <f t="shared" ref="O2222" si="22294">(D2222*J2222+E2222*I2222+F2222*J2225+G2222*I2225)</f>
        <v>0</v>
      </c>
      <c r="P2222" s="22">
        <f t="shared" ref="P2222" si="22295">D2222*K2222+F2222*K2225-E2222*L2222-G2222*L2225</f>
        <v>0</v>
      </c>
      <c r="Q2222" s="23">
        <f t="shared" ref="Q2222" si="22296">(D2222*L2222+E2222*K2222+F2222*L2225+G2222*K2225)</f>
        <v>2.6111125617465745</v>
      </c>
      <c r="S2222" s="25">
        <f t="shared" ref="S2222" si="22297">COS($U$8*$B2222)</f>
        <v>-0.87846954946088762</v>
      </c>
      <c r="T2222" s="26">
        <v>0</v>
      </c>
      <c r="U2222" s="10">
        <v>0</v>
      </c>
      <c r="V2222" s="85">
        <f t="shared" ref="V2222" si="22298">$T$8*SIN($B2222*$U$8)</f>
        <v>-1.4333950104663635</v>
      </c>
      <c r="X2222" s="21">
        <f t="shared" ref="X2222" si="22299">N2222*S2222+P2222*S2225-O2222*T2222-Q2222*T2225</f>
        <v>-12.615833339875723</v>
      </c>
      <c r="Y2222" s="24">
        <f t="shared" ref="Y2222" si="22300">(N2222*T2222+O2222*S2222+P2222*T2225+Q2222*S2225)</f>
        <v>0</v>
      </c>
      <c r="Z2222" s="22">
        <f t="shared" ref="Z2222" si="22301">N2222*U2222+P2222*U2225-O2222*V2222-Q2222*V2225</f>
        <v>0</v>
      </c>
      <c r="AA2222" s="23">
        <f t="shared" ref="AA2222" si="22302">(N2222*V2222+O2222*U2222+P2222*V2225+Q2222*U2225)</f>
        <v>-23.557544068203384</v>
      </c>
      <c r="AB2222" s="8"/>
      <c r="AC2222" s="21">
        <v>1</v>
      </c>
      <c r="AD2222" s="24">
        <v>0</v>
      </c>
      <c r="AE2222" s="22">
        <v>0</v>
      </c>
      <c r="AF2222" s="23">
        <v>0</v>
      </c>
      <c r="AH2222" s="21">
        <f t="shared" ref="AH2222" si="22303">X2222*AC2222+Z2222*AC2225-Y2222*AD2222-AA2222*AD2225</f>
        <v>-61.107225903942869</v>
      </c>
      <c r="AI2222" s="24">
        <f t="shared" ref="AI2222" si="22304">(X2222*AD2222+Y2222*AC2222+Z2222*AD2225+AA2222*AC2225)</f>
        <v>0</v>
      </c>
      <c r="AJ2222" s="22">
        <f t="shared" ref="AJ2222" si="22305">X2222*AE2222+Z2222*AE2225-Y2222*AF2222-AA2222*AF2225</f>
        <v>0</v>
      </c>
      <c r="AK2222" s="23">
        <f t="shared" ref="AK2222" si="22306">(X2222*AF2222+Y2222*AE2222+Z2222*AF2225+AA2222*AE2225)</f>
        <v>-23.557544068203384</v>
      </c>
      <c r="AL2222" s="8"/>
      <c r="AM2222" s="25">
        <f t="shared" ref="AM2222" si="22307">COS($AO$8*$B2222)</f>
        <v>-0.87846954946088762</v>
      </c>
      <c r="AN2222" s="26">
        <v>0</v>
      </c>
      <c r="AO2222" s="10">
        <v>0</v>
      </c>
      <c r="AP2222" s="85">
        <f t="shared" ref="AP2222" si="22308">$AN$8*SIN($B2222*$AO$8)</f>
        <v>-1.4333950104663635</v>
      </c>
      <c r="AR2222" s="21">
        <f t="shared" ref="AR2222" si="22309">AH2222*AM2222+AJ2222*AM2225-AI2222*AN2222-AK2222*AN2225</f>
        <v>49.928918750174233</v>
      </c>
      <c r="AS2222" s="24">
        <f t="shared" ref="AS2222" si="22310">(AH2222*AN2222+AI2222*AM2222+AJ2222*AN2225+AK2222*AM2225)</f>
        <v>0</v>
      </c>
      <c r="AT2222" s="22">
        <f t="shared" ref="AT2222" si="22311">AH2222*AO2222+AJ2222*AO2225-AI2222*AP2222-AK2222*AP2225</f>
        <v>0</v>
      </c>
      <c r="AU2222" s="23">
        <f t="shared" ref="AU2222" si="22312">(AH2222*AP2222+AI2222*AO2222+AJ2222*AP2225+AK2222*AO2225)</f>
        <v>108.28537783815226</v>
      </c>
      <c r="AV2222" s="8"/>
      <c r="AW2222" s="21">
        <v>1</v>
      </c>
      <c r="AX2222" s="24">
        <v>0</v>
      </c>
      <c r="AY2222" s="22">
        <v>0</v>
      </c>
      <c r="AZ2222" s="23">
        <v>0</v>
      </c>
      <c r="BB2222" s="21">
        <f t="shared" ref="BB2222" si="22313">AR2222*AW2222+AT2222*AW2225-AS2222*AX2222-AU2222*AX2225</f>
        <v>685.55205670557905</v>
      </c>
      <c r="BC2222" s="24">
        <f t="shared" ref="BC2222" si="22314">(AR2222*AX2222+AS2222*AW2222+AT2222*AX2225+AU2222*AW2225)</f>
        <v>0</v>
      </c>
      <c r="BD2222" s="22">
        <f t="shared" ref="BD2222" si="22315">AR2222*AY2222+AT2222*AY2225-AS2222*AZ2222-AU2222*AZ2225</f>
        <v>0</v>
      </c>
      <c r="BE2222" s="23">
        <f t="shared" ref="BE2222" si="22316">(AR2222*AZ2222+AS2222*AY2222+AT2222*AZ2225+AU2222*AY2225)</f>
        <v>108.28537783815226</v>
      </c>
      <c r="BF2222" s="8"/>
      <c r="BG2222" s="25">
        <f t="shared" ref="BG2222" si="22317">COS($BI$8*$B2222)</f>
        <v>-0.49245543710236112</v>
      </c>
      <c r="BH2222" s="26">
        <v>0</v>
      </c>
      <c r="BI2222" s="10">
        <v>0</v>
      </c>
      <c r="BJ2222" s="85">
        <f t="shared" ref="BJ2222" si="22318">$BH$8*SIN($B2222*$BI$8)</f>
        <v>2.6110129800931481</v>
      </c>
      <c r="BL2222" s="21">
        <f t="shared" ref="BL2222" si="22319">BB2222*BG2222+BD2222*BG2225-BC2222*BH2222-BE2222*BH2225</f>
        <v>-369.01878519578042</v>
      </c>
      <c r="BM2222" s="24">
        <f t="shared" ref="BM2222" si="22320">(BB2222*BH2222+BC2222*BG2222+BD2222*BH2225+BE2222*BG2225)</f>
        <v>0</v>
      </c>
      <c r="BN2222" s="22">
        <f t="shared" ref="BN2222" si="22321">BB2222*BI2222+BD2222*BI2225-BC2222*BJ2222-BE2222*BJ2225</f>
        <v>0</v>
      </c>
      <c r="BO2222" s="23">
        <f t="shared" ref="BO2222" si="22322">(BB2222*BJ2222+BC2222*BI2222+BD2222*BJ2225+BE2222*BI2225)</f>
        <v>1736.6595955127391</v>
      </c>
      <c r="BQ2222" s="27">
        <f t="shared" ref="BQ2222" si="22323">20*LOG((2*$BL$8)/(($BL$8*BL2222+BN2222+$BL$8*BL2225+BN2225)^2+($BL$8*BM2222+BO2222+$BL$8*BM2225+BO2225)^2)^0.5)</f>
        <v>-59.157221772741138</v>
      </c>
      <c r="BS2222" s="64">
        <f t="shared" ref="BS2222" si="22324">((BL2222^2+BM2222^2)/(BL2225^2+BM2225^2))^0.5</f>
        <v>4.7068895091329761</v>
      </c>
      <c r="BT2222" s="4"/>
      <c r="BU2222" s="28"/>
      <c r="BV2222" s="28"/>
      <c r="BW2222" s="28"/>
      <c r="BX2222" s="28"/>
    </row>
    <row r="2223" spans="2:76" ht="18.649999999999999" customHeight="1" thickBot="1">
      <c r="D2223" s="25"/>
      <c r="E2223" s="10"/>
      <c r="F2223" s="10"/>
      <c r="G2223" s="31"/>
      <c r="I2223" s="29"/>
      <c r="L2223" s="30"/>
      <c r="N2223" s="29"/>
      <c r="Q2223" s="30"/>
      <c r="S2223" s="29"/>
      <c r="V2223" s="30"/>
      <c r="X2223" s="29"/>
      <c r="AA2223" s="30"/>
      <c r="AC2223" s="29"/>
      <c r="AF2223" s="30"/>
      <c r="AH2223" s="29"/>
      <c r="AK2223" s="30"/>
      <c r="AM2223" s="29"/>
      <c r="AP2223" s="30"/>
      <c r="AR2223" s="29"/>
      <c r="AU2223" s="30"/>
      <c r="AW2223" s="29"/>
      <c r="AZ2223" s="30"/>
      <c r="BB2223" s="29"/>
      <c r="BE2223" s="30"/>
      <c r="BG2223" s="29"/>
      <c r="BJ2223" s="30"/>
      <c r="BL2223" s="29"/>
      <c r="BO2223" s="30"/>
      <c r="BS2223" s="65"/>
      <c r="BT2223" s="65"/>
      <c r="BU2223" s="28"/>
      <c r="BV2223" s="28"/>
      <c r="BW2223" s="28"/>
      <c r="BX2223" s="28"/>
    </row>
    <row r="2224" spans="2:76" ht="18.649999999999999" customHeight="1" thickBot="1">
      <c r="D2224" s="254" t="s">
        <v>24</v>
      </c>
      <c r="E2224" s="255"/>
      <c r="F2224" s="256" t="s">
        <v>25</v>
      </c>
      <c r="G2224" s="257"/>
      <c r="H2224" s="123"/>
      <c r="I2224" s="242" t="s">
        <v>4</v>
      </c>
      <c r="J2224" s="243"/>
      <c r="K2224" s="244" t="s">
        <v>5</v>
      </c>
      <c r="L2224" s="245"/>
      <c r="M2224" s="123"/>
      <c r="N2224" s="242" t="s">
        <v>6</v>
      </c>
      <c r="O2224" s="243"/>
      <c r="P2224" s="244" t="s">
        <v>7</v>
      </c>
      <c r="Q2224" s="245"/>
      <c r="R2224" s="123"/>
      <c r="S2224" s="242" t="s">
        <v>34</v>
      </c>
      <c r="T2224" s="243"/>
      <c r="U2224" s="244" t="s">
        <v>35</v>
      </c>
      <c r="V2224" s="245"/>
      <c r="W2224" s="123"/>
      <c r="X2224" s="242" t="s">
        <v>47</v>
      </c>
      <c r="Y2224" s="243"/>
      <c r="Z2224" s="244" t="s">
        <v>48</v>
      </c>
      <c r="AA2224" s="245"/>
      <c r="AB2224" s="127"/>
      <c r="AC2224" s="242" t="s">
        <v>63</v>
      </c>
      <c r="AD2224" s="243"/>
      <c r="AE2224" s="244" t="s">
        <v>8</v>
      </c>
      <c r="AF2224" s="245"/>
      <c r="AG2224" s="123"/>
      <c r="AH2224" s="242" t="s">
        <v>78</v>
      </c>
      <c r="AI2224" s="243"/>
      <c r="AJ2224" s="244" t="s">
        <v>79</v>
      </c>
      <c r="AK2224" s="245"/>
      <c r="AL2224" s="127"/>
      <c r="AM2224" s="242" t="s">
        <v>67</v>
      </c>
      <c r="AN2224" s="243"/>
      <c r="AO2224" s="244" t="s">
        <v>66</v>
      </c>
      <c r="AP2224" s="245"/>
      <c r="AQ2224" s="123"/>
      <c r="AR2224" s="242" t="s">
        <v>83</v>
      </c>
      <c r="AS2224" s="243"/>
      <c r="AT2224" s="244" t="s">
        <v>82</v>
      </c>
      <c r="AU2224" s="245"/>
      <c r="AV2224" s="127"/>
      <c r="AW2224" s="242" t="s">
        <v>71</v>
      </c>
      <c r="AX2224" s="243"/>
      <c r="AY2224" s="244" t="s">
        <v>70</v>
      </c>
      <c r="AZ2224" s="245"/>
      <c r="BA2224" s="123"/>
      <c r="BB2224" s="124" t="s">
        <v>87</v>
      </c>
      <c r="BC2224" s="125"/>
      <c r="BD2224" s="122" t="s">
        <v>86</v>
      </c>
      <c r="BE2224" s="126"/>
      <c r="BF2224" s="127"/>
      <c r="BG2224" s="242" t="s">
        <v>74</v>
      </c>
      <c r="BH2224" s="243"/>
      <c r="BI2224" s="244" t="s">
        <v>75</v>
      </c>
      <c r="BJ2224" s="245"/>
      <c r="BK2224" s="123"/>
      <c r="BL2224" s="242" t="s">
        <v>91</v>
      </c>
      <c r="BM2224" s="243"/>
      <c r="BN2224" s="244" t="s">
        <v>90</v>
      </c>
      <c r="BO2224" s="245"/>
      <c r="BP2224" s="123"/>
      <c r="BQ2224" s="35" t="s">
        <v>166</v>
      </c>
      <c r="BS2224" s="66" t="s">
        <v>121</v>
      </c>
      <c r="BT2224" s="65"/>
      <c r="BU2224" s="28"/>
      <c r="BV2224" s="28"/>
      <c r="BW2224" s="28"/>
      <c r="BX2224" s="28"/>
    </row>
    <row r="2225" spans="2:76" ht="18.649999999999999" customHeight="1" thickTop="1" thickBot="1">
      <c r="D2225" s="15">
        <v>0</v>
      </c>
      <c r="E2225" s="145">
        <f t="shared" ref="E2225" si="22325">(1/$E$8)*SIN($B2222*$F$8)</f>
        <v>0.29012361797184161</v>
      </c>
      <c r="F2225" s="15">
        <f t="shared" ref="F2225" si="22326">COS($F$8*$B2222)</f>
        <v>-0.49239676751006423</v>
      </c>
      <c r="G2225" s="37">
        <v>0</v>
      </c>
      <c r="I2225" s="21">
        <v>0</v>
      </c>
      <c r="J2225" s="24">
        <f t="shared" ref="J2225" si="22327">(TAN($K$8*$B2222))/$J$8</f>
        <v>-5.8698889050877492</v>
      </c>
      <c r="K2225" s="22">
        <v>1</v>
      </c>
      <c r="L2225" s="23">
        <v>0</v>
      </c>
      <c r="N2225" s="21">
        <f t="shared" ref="N2225" si="22328">D2225*I2222+F2225*I2225-E2225*J2222-G2225*J2225</f>
        <v>0</v>
      </c>
      <c r="O2225" s="24">
        <f t="shared" ref="O2225" si="22329">(D2225*J2222+E2225*I2222+F2225*J2225+G2225*I2225)</f>
        <v>3.1804379404802394</v>
      </c>
      <c r="P2225" s="22">
        <f t="shared" ref="P2225" si="22330">D2225*K2222+F2225*K2225-E2225*L2222-G2225*L2225</f>
        <v>-0.49239676751006423</v>
      </c>
      <c r="Q2225" s="23">
        <f t="shared" ref="Q2225" si="22331">(D2225*L2222+E2225*K2222+F2225*L2225+G2225*K2225)</f>
        <v>0</v>
      </c>
      <c r="S2225" s="15">
        <v>0</v>
      </c>
      <c r="T2225" s="145">
        <f t="shared" ref="T2225" si="22332">(1/$T$8)*SIN($B2222*$U$8)</f>
        <v>-0.15926611227404039</v>
      </c>
      <c r="U2225" s="15">
        <f t="shared" ref="U2225" si="22333">COS($U$8*$B2222)</f>
        <v>-0.87846954946088762</v>
      </c>
      <c r="V2225" s="37">
        <v>0</v>
      </c>
      <c r="X2225" s="21">
        <f t="shared" ref="X2225" si="22334">N2225*S2222+P2225*S2225-O2225*T2222-Q2225*T2225</f>
        <v>0</v>
      </c>
      <c r="Y2225" s="24">
        <f t="shared" ref="Y2225" si="22335">(N2225*T2222+O2225*S2222+P2225*T2225+Q2225*S2225)</f>
        <v>-2.715495765804357</v>
      </c>
      <c r="Z2225" s="22">
        <f t="shared" ref="Z2225" si="22336">N2225*U2222+P2225*U2225-O2225*V2222-Q2225*V2225</f>
        <v>4.9913794414928558</v>
      </c>
      <c r="AA2225" s="23">
        <f t="shared" ref="AA2225" si="22337">(N2225*V2222+O2225*U2222+P2225*V2225+Q2225*U2225)</f>
        <v>0</v>
      </c>
      <c r="AB2225" s="8"/>
      <c r="AC2225" s="21">
        <v>0</v>
      </c>
      <c r="AD2225" s="24">
        <f t="shared" ref="AD2225" si="22338">(TAN($AE$8*$B2222))/$AD$8</f>
        <v>-2.058423086195901</v>
      </c>
      <c r="AE2225" s="22">
        <v>1</v>
      </c>
      <c r="AF2225" s="23">
        <v>0</v>
      </c>
      <c r="AH2225" s="21">
        <f t="shared" ref="AH2225" si="22339">X2225*AC2222+Z2225*AC2225-Y2225*AD2222-AA2225*AD2225</f>
        <v>0</v>
      </c>
      <c r="AI2225" s="24">
        <f t="shared" ref="AI2225" si="22340">(X2225*AD2222+Y2225*AC2222+Z2225*AD2225+AA2225*AC2225)</f>
        <v>-12.989866440136854</v>
      </c>
      <c r="AJ2225" s="22">
        <f t="shared" ref="AJ2225" si="22341">X2225*AE2222+Z2225*AE2225-Y2225*AF2222-AA2225*AF2225</f>
        <v>4.9913794414928558</v>
      </c>
      <c r="AK2225" s="23">
        <f t="shared" ref="AK2225" si="22342">(X2225*AF2222+Y2225*AE2222+Z2225*AF2225+AA2225*AE2225)</f>
        <v>0</v>
      </c>
      <c r="AL2225" s="8"/>
      <c r="AM2225" s="15">
        <v>0</v>
      </c>
      <c r="AN2225" s="85">
        <f t="shared" ref="AN2225" si="22343">(1/$AN$8)*SIN($B2222*$AO$8)</f>
        <v>-0.15926611227404039</v>
      </c>
      <c r="AO2225" s="25">
        <f t="shared" ref="AO2225" si="22344">COS($AO$8*$B2222)</f>
        <v>-0.87846954946088762</v>
      </c>
      <c r="AP2225" s="37">
        <v>0</v>
      </c>
      <c r="AR2225" s="21">
        <f t="shared" ref="AR2225" si="22345">AH2225*AM2222+AJ2225*AM2225-AI2225*AN2222-AK2225*AN2225</f>
        <v>0</v>
      </c>
      <c r="AS2225" s="24">
        <f t="shared" ref="AS2225" si="22346">(AH2225*AN2222+AI2225*AM2222+AJ2225*AN2225+AK2225*AM2225)</f>
        <v>10.616244520692989</v>
      </c>
      <c r="AT2225" s="22">
        <f t="shared" ref="AT2225" si="22347">AH2225*AO2222+AJ2225*AO2225-AI2225*AP2222-AK2225*AP2225</f>
        <v>-23.004384591073197</v>
      </c>
      <c r="AU2225" s="23">
        <f t="shared" ref="AU2225" si="22348">(AH2225*AP2222+AI2225*AO2222+AJ2225*AP2225+AK2225*AO2225)</f>
        <v>0</v>
      </c>
      <c r="AV2225" s="8"/>
      <c r="AW2225" s="21">
        <v>0</v>
      </c>
      <c r="AX2225" s="24">
        <f t="shared" ref="AX2225" si="22349">(TAN($AY$8*$B2222))/$AX$8</f>
        <v>-5.8698889050877492</v>
      </c>
      <c r="AY2225" s="22">
        <v>1</v>
      </c>
      <c r="AZ2225" s="23">
        <v>0</v>
      </c>
      <c r="BB2225" s="21">
        <f t="shared" ref="BB2225" si="22350">AR2225*AW2222+AT2225*AW2225-AS2225*AX2222-AU2225*AX2225</f>
        <v>0</v>
      </c>
      <c r="BC2225" s="24">
        <f t="shared" ref="BC2225" si="22351">(AR2225*AX2222+AS2225*AW2222+AT2225*AX2225+AU2225*AW2225)</f>
        <v>145.64942640020513</v>
      </c>
      <c r="BD2225" s="22">
        <f t="shared" ref="BD2225" si="22352">AR2225*AY2222+AT2225*AY2225-AS2225*AZ2222-AU2225*AZ2225</f>
        <v>-23.004384591073197</v>
      </c>
      <c r="BE2225" s="23">
        <f t="shared" ref="BE2225" si="22353">(AR2225*AZ2222+AS2225*AY2222+AT2225*AZ2225+AU2225*AY2225)</f>
        <v>0</v>
      </c>
      <c r="BF2225" s="8"/>
      <c r="BG2225" s="15">
        <v>0</v>
      </c>
      <c r="BH2225" s="85">
        <f t="shared" ref="BH2225" si="22354">(1/$BH$8)*SIN($B2222*$BI$8)</f>
        <v>0.29011255334368313</v>
      </c>
      <c r="BI2225" s="25">
        <f t="shared" ref="BI2225" si="22355">COS($BI$8*$B2222)</f>
        <v>-0.49245543710236112</v>
      </c>
      <c r="BJ2225" s="37">
        <v>0</v>
      </c>
      <c r="BL2225" s="21">
        <f t="shared" ref="BL2225" si="22356">BB2225*BG2222+BD2225*BG2225-BC2225*BH2222-BE2225*BH2225</f>
        <v>0</v>
      </c>
      <c r="BM2225" s="24">
        <f t="shared" ref="BM2225" si="22357">(BB2225*BH2222+BC2225*BG2222+BD2225*BH2225+BE2225*BG2225)</f>
        <v>-78.399712693437507</v>
      </c>
      <c r="BN2225" s="22">
        <f t="shared" ref="BN2225" si="22358">BB2225*BI2222+BD2225*BI2225-BC2225*BJ2222-BE2225*BJ2225</f>
        <v>-368.96390860498946</v>
      </c>
      <c r="BO2225" s="23">
        <f t="shared" ref="BO2225" si="22359">(BB2225*BJ2222+BC2225*BI2222+BD2225*BJ2225+BE2225*BI2225)</f>
        <v>0</v>
      </c>
      <c r="BQ2225" s="38">
        <f t="shared" ref="BQ2225" si="22360">(180/PI())*ATAN(-1*(($BL$8*BM2222+BO2222+$BL$8*BM2225+BO2225)/($BL$8*BL2222+BN2222+$BL$8*BL2225+BN2225)))</f>
        <v>66.009290772662766</v>
      </c>
      <c r="BS2225" s="67">
        <f t="shared" ref="BS2225" si="22361">20*LOG(((($BL$8*BL2222+BN2222-$BL$8*BL2225-BN2225)^2+($BL$8*BM2222+BO2222-$BL$8*BM2225-BO2225)^2)/(($BL$8*BL2222+BN2222+$BL$8*BL2225+BN2225)^2+($BL$8*BM2222+BO2222+$BL$8*BM2225+BO2225)^2))^0.5)</f>
        <v>-5.273056170231553E-6</v>
      </c>
      <c r="BT2225" s="65"/>
      <c r="BU2225" s="28"/>
      <c r="BV2225" s="28"/>
      <c r="BW2225" s="28"/>
      <c r="BX2225" s="28"/>
    </row>
    <row r="2226" spans="2:76" ht="18.649999999999999" customHeight="1">
      <c r="BS2226" s="32"/>
    </row>
    <row r="2227" spans="2:76" ht="18.649999999999999" customHeight="1" thickBot="1">
      <c r="D2227" s="8"/>
      <c r="E2227" s="8" t="s">
        <v>93</v>
      </c>
      <c r="F2227" s="8"/>
      <c r="G2227" s="8"/>
      <c r="H2227" s="8"/>
      <c r="I2227" s="8"/>
      <c r="J2227" s="8" t="s">
        <v>94</v>
      </c>
      <c r="K2227" s="8"/>
      <c r="L2227" s="8"/>
      <c r="M2227" s="8"/>
      <c r="N2227" s="8"/>
      <c r="O2227" s="8" t="s">
        <v>95</v>
      </c>
      <c r="P2227" s="8"/>
      <c r="Q2227" s="8"/>
      <c r="R2227" s="8"/>
      <c r="S2227" s="8"/>
      <c r="T2227" s="8" t="s">
        <v>96</v>
      </c>
      <c r="U2227" s="8"/>
      <c r="V2227" s="8"/>
      <c r="W2227" s="8"/>
      <c r="X2227" s="8"/>
      <c r="Y2227" s="8" t="s">
        <v>97</v>
      </c>
      <c r="Z2227" s="8"/>
      <c r="AA2227" s="8"/>
      <c r="AB2227" s="8"/>
      <c r="AC2227" s="8"/>
      <c r="AD2227" s="8" t="s">
        <v>98</v>
      </c>
      <c r="AE2227" s="8"/>
      <c r="AF2227" s="8"/>
      <c r="AG2227" s="8"/>
      <c r="AH2227" s="8"/>
      <c r="AI2227" s="8" t="s">
        <v>99</v>
      </c>
      <c r="AJ2227" s="8"/>
      <c r="AK2227" s="8"/>
      <c r="AL2227" s="8"/>
      <c r="AM2227" s="8"/>
      <c r="AN2227" s="8" t="s">
        <v>96</v>
      </c>
      <c r="AO2227" s="8"/>
      <c r="AP2227" s="8"/>
      <c r="AQ2227" s="8"/>
      <c r="AR2227" s="8"/>
      <c r="AS2227" s="8" t="s">
        <v>100</v>
      </c>
      <c r="AT2227" s="8"/>
      <c r="AU2227" s="8"/>
      <c r="AV2227" s="8"/>
      <c r="AW2227" s="8"/>
      <c r="AX2227" s="8" t="s">
        <v>94</v>
      </c>
      <c r="AY2227" s="8"/>
      <c r="AZ2227" s="8"/>
      <c r="BA2227" s="8"/>
      <c r="BB2227" s="8"/>
      <c r="BC2227" s="8" t="s">
        <v>101</v>
      </c>
      <c r="BD2227" s="8"/>
      <c r="BE2227" s="8"/>
      <c r="BF2227" s="8"/>
      <c r="BG2227" s="8"/>
      <c r="BH2227" s="8" t="s">
        <v>96</v>
      </c>
      <c r="BI2227" s="8"/>
      <c r="BJ2227" s="8"/>
      <c r="BK2227" s="8"/>
      <c r="BL2227" s="8"/>
      <c r="BM2227" s="8" t="s">
        <v>102</v>
      </c>
      <c r="BN2227" s="8"/>
      <c r="BO2227" s="8"/>
      <c r="BP2227" s="8"/>
    </row>
    <row r="2228" spans="2:76" ht="18.649999999999999" customHeight="1" thickBot="1">
      <c r="B2228" s="16"/>
      <c r="D2228" s="250" t="s">
        <v>22</v>
      </c>
      <c r="E2228" s="251"/>
      <c r="F2228" s="252" t="s">
        <v>23</v>
      </c>
      <c r="G2228" s="253"/>
      <c r="H2228" s="123"/>
      <c r="I2228" s="242" t="s">
        <v>1</v>
      </c>
      <c r="J2228" s="243"/>
      <c r="K2228" s="244" t="s">
        <v>2</v>
      </c>
      <c r="L2228" s="245"/>
      <c r="M2228" s="123"/>
      <c r="N2228" s="242" t="s">
        <v>43</v>
      </c>
      <c r="O2228" s="243"/>
      <c r="P2228" s="244" t="s">
        <v>44</v>
      </c>
      <c r="Q2228" s="245"/>
      <c r="R2228" s="123"/>
      <c r="S2228" s="242" t="s">
        <v>32</v>
      </c>
      <c r="T2228" s="243"/>
      <c r="U2228" s="244" t="s">
        <v>33</v>
      </c>
      <c r="V2228" s="245"/>
      <c r="W2228" s="123"/>
      <c r="X2228" s="242" t="s">
        <v>45</v>
      </c>
      <c r="Y2228" s="243"/>
      <c r="Z2228" s="244" t="s">
        <v>46</v>
      </c>
      <c r="AA2228" s="245"/>
      <c r="AB2228" s="127"/>
      <c r="AC2228" s="242" t="s">
        <v>62</v>
      </c>
      <c r="AD2228" s="243"/>
      <c r="AE2228" s="244" t="s">
        <v>3</v>
      </c>
      <c r="AF2228" s="245"/>
      <c r="AG2228" s="123"/>
      <c r="AH2228" s="242" t="s">
        <v>76</v>
      </c>
      <c r="AI2228" s="243"/>
      <c r="AJ2228" s="244" t="s">
        <v>77</v>
      </c>
      <c r="AK2228" s="245"/>
      <c r="AL2228" s="127"/>
      <c r="AM2228" s="242" t="s">
        <v>64</v>
      </c>
      <c r="AN2228" s="243"/>
      <c r="AO2228" s="244" t="s">
        <v>65</v>
      </c>
      <c r="AP2228" s="245"/>
      <c r="AQ2228" s="123"/>
      <c r="AR2228" s="242" t="s">
        <v>80</v>
      </c>
      <c r="AS2228" s="243"/>
      <c r="AT2228" s="244" t="s">
        <v>81</v>
      </c>
      <c r="AU2228" s="245"/>
      <c r="AV2228" s="127"/>
      <c r="AW2228" s="242" t="s">
        <v>68</v>
      </c>
      <c r="AX2228" s="243"/>
      <c r="AY2228" s="244" t="s">
        <v>69</v>
      </c>
      <c r="AZ2228" s="245"/>
      <c r="BA2228" s="123"/>
      <c r="BB2228" s="246" t="s">
        <v>84</v>
      </c>
      <c r="BC2228" s="247"/>
      <c r="BD2228" s="248" t="s">
        <v>85</v>
      </c>
      <c r="BE2228" s="249"/>
      <c r="BF2228" s="127"/>
      <c r="BG2228" s="242" t="s">
        <v>72</v>
      </c>
      <c r="BH2228" s="243"/>
      <c r="BI2228" s="244" t="s">
        <v>73</v>
      </c>
      <c r="BJ2228" s="245"/>
      <c r="BK2228" s="123"/>
      <c r="BL2228" s="242" t="s">
        <v>88</v>
      </c>
      <c r="BM2228" s="243"/>
      <c r="BN2228" s="244" t="s">
        <v>89</v>
      </c>
      <c r="BO2228" s="245"/>
      <c r="BP2228" s="123"/>
      <c r="BQ2228" s="19" t="s">
        <v>165</v>
      </c>
      <c r="BS2228" s="63" t="s">
        <v>120</v>
      </c>
      <c r="BT2228" s="4"/>
      <c r="BU2228" s="28"/>
      <c r="BV2228" s="28"/>
      <c r="BW2228" s="28"/>
      <c r="BX2228" s="28"/>
    </row>
    <row r="2229" spans="2:76" ht="18.649999999999999" customHeight="1" thickTop="1" thickBot="1">
      <c r="B2229" s="39">
        <v>6.3</v>
      </c>
      <c r="D2229" s="25">
        <f t="shared" ref="D2229" si="22362">COS($F$8*$B2229)</f>
        <v>-0.49816700409456988</v>
      </c>
      <c r="E2229" s="26">
        <v>0</v>
      </c>
      <c r="F2229" s="10">
        <v>0</v>
      </c>
      <c r="G2229" s="85">
        <f t="shared" ref="G2229" si="22363">$E$8*SIN($B2229*$F$8)</f>
        <v>2.6012433035537001</v>
      </c>
      <c r="I2229" s="21">
        <v>1</v>
      </c>
      <c r="J2229" s="24">
        <v>0</v>
      </c>
      <c r="K2229" s="22">
        <v>0</v>
      </c>
      <c r="L2229" s="23">
        <v>0</v>
      </c>
      <c r="N2229" s="21">
        <f t="shared" ref="N2229" si="22364">D2229*I2229+F2229*I2232-E2229*J2229-G2229*J2232</f>
        <v>13.786665081820635</v>
      </c>
      <c r="O2229" s="24">
        <f t="shared" ref="O2229" si="22365">(D2229*J2229+E2229*I2229+F2229*J2232+G2229*I2232)</f>
        <v>0</v>
      </c>
      <c r="P2229" s="22">
        <f t="shared" ref="P2229" si="22366">D2229*K2229+F2229*K2232-E2229*L2229-G2229*L2232</f>
        <v>0</v>
      </c>
      <c r="Q2229" s="23">
        <f t="shared" ref="Q2229" si="22367">(D2229*L2229+E2229*K2229+F2229*L2232+G2229*K2232)</f>
        <v>2.6012433035537001</v>
      </c>
      <c r="S2229" s="25">
        <f t="shared" ref="S2229" si="22368">COS($U$8*$B2229)</f>
        <v>-0.8728722448197147</v>
      </c>
      <c r="T2229" s="26">
        <v>0</v>
      </c>
      <c r="U2229" s="10">
        <v>0</v>
      </c>
      <c r="V2229" s="85">
        <f t="shared" ref="V2229" si="22369">$T$8*SIN($B2229*$U$8)</f>
        <v>-1.4638464393543908</v>
      </c>
      <c r="X2229" s="21">
        <f t="shared" ref="X2229" si="22370">N2229*S2229+P2229*S2232-O2229*T2229-Q2229*T2232</f>
        <v>-11.610906104346183</v>
      </c>
      <c r="Y2229" s="24">
        <f t="shared" ref="Y2229" si="22371">(N2229*T2229+O2229*S2229+P2229*T2232+Q2229*S2232)</f>
        <v>0</v>
      </c>
      <c r="Z2229" s="22">
        <f t="shared" ref="Z2229" si="22372">N2229*U2229+P2229*U2232-O2229*V2229-Q2229*V2232</f>
        <v>0</v>
      </c>
      <c r="AA2229" s="23">
        <f t="shared" ref="AA2229" si="22373">(N2229*V2229+O2229*U2229+P2229*V2232+Q2229*U2232)</f>
        <v>-22.452113672289816</v>
      </c>
      <c r="AB2229" s="8"/>
      <c r="AC2229" s="21">
        <v>1</v>
      </c>
      <c r="AD2229" s="24">
        <v>0</v>
      </c>
      <c r="AE2229" s="22">
        <v>0</v>
      </c>
      <c r="AF2229" s="23">
        <v>0</v>
      </c>
      <c r="AH2229" s="21">
        <f t="shared" ref="AH2229" si="22374">X2229*AC2229+Z2229*AC2232-Y2229*AD2229-AA2229*AD2232</f>
        <v>-56.195134274853089</v>
      </c>
      <c r="AI2229" s="24">
        <f t="shared" ref="AI2229" si="22375">(X2229*AD2229+Y2229*AC2229+Z2229*AD2232+AA2229*AC2232)</f>
        <v>0</v>
      </c>
      <c r="AJ2229" s="22">
        <f t="shared" ref="AJ2229" si="22376">X2229*AE2229+Z2229*AE2232-Y2229*AF2229-AA2229*AF2232</f>
        <v>0</v>
      </c>
      <c r="AK2229" s="23">
        <f t="shared" ref="AK2229" si="22377">(X2229*AF2229+Y2229*AE2229+Z2229*AF2232+AA2229*AE2232)</f>
        <v>-22.452113672289816</v>
      </c>
      <c r="AL2229" s="8"/>
      <c r="AM2229" s="25">
        <f t="shared" ref="AM2229" si="22378">COS($AO$8*$B2229)</f>
        <v>-0.8728722448197147</v>
      </c>
      <c r="AN2229" s="26">
        <v>0</v>
      </c>
      <c r="AO2229" s="10">
        <v>0</v>
      </c>
      <c r="AP2229" s="85">
        <f t="shared" ref="AP2229" si="22379">$AN$8*SIN($B2229*$AO$8)</f>
        <v>-1.4638464393543908</v>
      </c>
      <c r="AR2229" s="21">
        <f t="shared" ref="AR2229" si="22380">AH2229*AM2229+AJ2229*AM2232-AI2229*AN2229-AK2229*AN2232</f>
        <v>45.399345596307256</v>
      </c>
      <c r="AS2229" s="24">
        <f t="shared" ref="AS2229" si="22381">(AH2229*AN2229+AI2229*AM2229+AJ2229*AN2232+AK2229*AM2232)</f>
        <v>0</v>
      </c>
      <c r="AT2229" s="22">
        <f t="shared" ref="AT2229" si="22382">AH2229*AO2229+AJ2229*AO2232-AI2229*AP2229-AK2229*AP2232</f>
        <v>0</v>
      </c>
      <c r="AU2229" s="23">
        <f t="shared" ref="AU2229" si="22383">(AH2229*AP2229+AI2229*AO2229+AJ2229*AP2232+AK2229*AO2232)</f>
        <v>101.8588740793646</v>
      </c>
      <c r="AV2229" s="8"/>
      <c r="AW2229" s="21">
        <v>1</v>
      </c>
      <c r="AX2229" s="24">
        <v>0</v>
      </c>
      <c r="AY2229" s="22">
        <v>0</v>
      </c>
      <c r="AZ2229" s="23">
        <v>0</v>
      </c>
      <c r="BB2229" s="21">
        <f t="shared" ref="BB2229" si="22384">AR2229*AW2229+AT2229*AW2232-AS2229*AX2229-AU2229*AX2232</f>
        <v>604.76144398068323</v>
      </c>
      <c r="BC2229" s="24">
        <f t="shared" ref="BC2229" si="22385">(AR2229*AX2229+AS2229*AW2229+AT2229*AX2232+AU2229*AW2232)</f>
        <v>0</v>
      </c>
      <c r="BD2229" s="22">
        <f t="shared" ref="BD2229" si="22386">AR2229*AY2229+AT2229*AY2232-AS2229*AZ2229-AU2229*AZ2232</f>
        <v>0</v>
      </c>
      <c r="BE2229" s="23">
        <f t="shared" ref="BE2229" si="22387">(AR2229*AZ2229+AS2229*AY2229+AT2229*AZ2232+AU2229*AY2232)</f>
        <v>101.8588740793646</v>
      </c>
      <c r="BF2229" s="8"/>
      <c r="BG2229" s="25">
        <f t="shared" ref="BG2229" si="22388">COS($BI$8*$B2229)</f>
        <v>-0.49822563805120068</v>
      </c>
      <c r="BH2229" s="26">
        <v>0</v>
      </c>
      <c r="BI2229" s="10">
        <v>0</v>
      </c>
      <c r="BJ2229" s="85">
        <f t="shared" ref="BJ2229" si="22389">$BH$8*SIN($B2229*$BI$8)</f>
        <v>2.6011422341533468</v>
      </c>
      <c r="BL2229" s="21">
        <f t="shared" ref="BL2229" si="22390">BB2229*BG2229+BD2229*BG2232-BC2229*BH2229-BE2229*BH2232</f>
        <v>-330.74648066172387</v>
      </c>
      <c r="BM2229" s="24">
        <f t="shared" ref="BM2229" si="22391">(BB2229*BH2229+BC2229*BG2229+BD2229*BH2232+BE2229*BG2232)</f>
        <v>0</v>
      </c>
      <c r="BN2229" s="22">
        <f t="shared" ref="BN2229" si="22392">BB2229*BI2229+BD2229*BI2232-BC2229*BJ2229-BE2229*BJ2232</f>
        <v>0</v>
      </c>
      <c r="BO2229" s="23">
        <f t="shared" ref="BO2229" si="22393">(BB2229*BJ2229+BC2229*BI2229+BD2229*BJ2232+BE2229*BI2232)</f>
        <v>1522.3218309963502</v>
      </c>
      <c r="BQ2229" s="27">
        <f t="shared" ref="BQ2229" si="22394">20*LOG((2*$BL$8)/(($BL$8*BL2229+BN2229+$BL$8*BL2232+BN2232)^2+($BL$8*BM2229+BO2229+$BL$8*BM2232+BO2232)^2)^0.5)</f>
        <v>-58.030099667310971</v>
      </c>
      <c r="BS2229" s="64">
        <f t="shared" ref="BS2229" si="22395">((BL2229^2+BM2229^2)/(BL2232^2+BM2232^2))^0.5</f>
        <v>4.6034074513642187</v>
      </c>
      <c r="BT2229" s="4"/>
      <c r="BU2229" s="28"/>
      <c r="BV2229" s="28"/>
      <c r="BW2229" s="28"/>
      <c r="BX2229" s="28"/>
    </row>
    <row r="2230" spans="2:76" ht="18.649999999999999" customHeight="1" thickBot="1">
      <c r="D2230" s="25"/>
      <c r="E2230" s="10"/>
      <c r="F2230" s="10"/>
      <c r="G2230" s="31"/>
      <c r="I2230" s="29"/>
      <c r="L2230" s="30"/>
      <c r="N2230" s="29"/>
      <c r="Q2230" s="30"/>
      <c r="S2230" s="29"/>
      <c r="V2230" s="30"/>
      <c r="X2230" s="29"/>
      <c r="AA2230" s="30"/>
      <c r="AC2230" s="29"/>
      <c r="AF2230" s="30"/>
      <c r="AH2230" s="29"/>
      <c r="AK2230" s="30"/>
      <c r="AM2230" s="29"/>
      <c r="AP2230" s="30"/>
      <c r="AR2230" s="29"/>
      <c r="AU2230" s="30"/>
      <c r="AW2230" s="29"/>
      <c r="AZ2230" s="30"/>
      <c r="BB2230" s="29"/>
      <c r="BE2230" s="30"/>
      <c r="BG2230" s="29"/>
      <c r="BJ2230" s="30"/>
      <c r="BL2230" s="29"/>
      <c r="BO2230" s="30"/>
      <c r="BS2230" s="65"/>
      <c r="BT2230" s="65"/>
      <c r="BU2230" s="28"/>
      <c r="BV2230" s="28"/>
      <c r="BW2230" s="28"/>
      <c r="BX2230" s="28"/>
    </row>
    <row r="2231" spans="2:76" ht="18.649999999999999" customHeight="1" thickBot="1">
      <c r="D2231" s="254" t="s">
        <v>24</v>
      </c>
      <c r="E2231" s="255"/>
      <c r="F2231" s="256" t="s">
        <v>25</v>
      </c>
      <c r="G2231" s="257"/>
      <c r="H2231" s="123"/>
      <c r="I2231" s="242" t="s">
        <v>4</v>
      </c>
      <c r="J2231" s="243"/>
      <c r="K2231" s="244" t="s">
        <v>5</v>
      </c>
      <c r="L2231" s="245"/>
      <c r="M2231" s="123"/>
      <c r="N2231" s="242" t="s">
        <v>6</v>
      </c>
      <c r="O2231" s="243"/>
      <c r="P2231" s="244" t="s">
        <v>7</v>
      </c>
      <c r="Q2231" s="245"/>
      <c r="R2231" s="123"/>
      <c r="S2231" s="242" t="s">
        <v>34</v>
      </c>
      <c r="T2231" s="243"/>
      <c r="U2231" s="244" t="s">
        <v>35</v>
      </c>
      <c r="V2231" s="245"/>
      <c r="W2231" s="123"/>
      <c r="X2231" s="242" t="s">
        <v>47</v>
      </c>
      <c r="Y2231" s="243"/>
      <c r="Z2231" s="244" t="s">
        <v>48</v>
      </c>
      <c r="AA2231" s="245"/>
      <c r="AB2231" s="127"/>
      <c r="AC2231" s="242" t="s">
        <v>63</v>
      </c>
      <c r="AD2231" s="243"/>
      <c r="AE2231" s="244" t="s">
        <v>8</v>
      </c>
      <c r="AF2231" s="245"/>
      <c r="AG2231" s="123"/>
      <c r="AH2231" s="242" t="s">
        <v>78</v>
      </c>
      <c r="AI2231" s="243"/>
      <c r="AJ2231" s="244" t="s">
        <v>79</v>
      </c>
      <c r="AK2231" s="245"/>
      <c r="AL2231" s="127"/>
      <c r="AM2231" s="242" t="s">
        <v>67</v>
      </c>
      <c r="AN2231" s="243"/>
      <c r="AO2231" s="244" t="s">
        <v>66</v>
      </c>
      <c r="AP2231" s="245"/>
      <c r="AQ2231" s="123"/>
      <c r="AR2231" s="242" t="s">
        <v>83</v>
      </c>
      <c r="AS2231" s="243"/>
      <c r="AT2231" s="244" t="s">
        <v>82</v>
      </c>
      <c r="AU2231" s="245"/>
      <c r="AV2231" s="127"/>
      <c r="AW2231" s="242" t="s">
        <v>71</v>
      </c>
      <c r="AX2231" s="243"/>
      <c r="AY2231" s="244" t="s">
        <v>70</v>
      </c>
      <c r="AZ2231" s="245"/>
      <c r="BA2231" s="123"/>
      <c r="BB2231" s="124" t="s">
        <v>87</v>
      </c>
      <c r="BC2231" s="125"/>
      <c r="BD2231" s="122" t="s">
        <v>86</v>
      </c>
      <c r="BE2231" s="126"/>
      <c r="BF2231" s="127"/>
      <c r="BG2231" s="242" t="s">
        <v>74</v>
      </c>
      <c r="BH2231" s="243"/>
      <c r="BI2231" s="244" t="s">
        <v>75</v>
      </c>
      <c r="BJ2231" s="245"/>
      <c r="BK2231" s="123"/>
      <c r="BL2231" s="242" t="s">
        <v>91</v>
      </c>
      <c r="BM2231" s="243"/>
      <c r="BN2231" s="244" t="s">
        <v>90</v>
      </c>
      <c r="BO2231" s="245"/>
      <c r="BP2231" s="123"/>
      <c r="BQ2231" s="35" t="s">
        <v>166</v>
      </c>
      <c r="BS2231" s="66" t="s">
        <v>121</v>
      </c>
      <c r="BT2231" s="65"/>
      <c r="BU2231" s="28"/>
      <c r="BV2231" s="28"/>
      <c r="BW2231" s="28"/>
      <c r="BX2231" s="28"/>
    </row>
    <row r="2232" spans="2:76" ht="18.649999999999999" customHeight="1" thickTop="1" thickBot="1">
      <c r="D2232" s="15">
        <v>0</v>
      </c>
      <c r="E2232" s="145">
        <f t="shared" ref="E2232" si="22396">(1/$E$8)*SIN($B2229*$F$8)</f>
        <v>0.28902703372818889</v>
      </c>
      <c r="F2232" s="15">
        <f t="shared" ref="F2232" si="22397">COS($F$8*$B2229)</f>
        <v>-0.49816700409456988</v>
      </c>
      <c r="G2232" s="37">
        <v>0</v>
      </c>
      <c r="I2232" s="21">
        <v>0</v>
      </c>
      <c r="J2232" s="24">
        <f t="shared" ref="J2232" si="22398">(TAN($K$8*$B2229))/$J$8</f>
        <v>-5.4915401671192843</v>
      </c>
      <c r="K2232" s="22">
        <v>1</v>
      </c>
      <c r="L2232" s="23">
        <v>0</v>
      </c>
      <c r="N2232" s="21">
        <f t="shared" ref="N2232" si="22399">D2232*I2229+F2232*I2232-E2232*J2229-G2232*J2232</f>
        <v>0</v>
      </c>
      <c r="O2232" s="24">
        <f t="shared" ref="O2232" si="22400">(D2232*J2229+E2232*I2229+F2232*J2232+G2232*I2232)</f>
        <v>3.0247311466469964</v>
      </c>
      <c r="P2232" s="22">
        <f t="shared" ref="P2232" si="22401">D2232*K2229+F2232*K2232-E2232*L2229-G2232*L2232</f>
        <v>-0.49816700409456988</v>
      </c>
      <c r="Q2232" s="23">
        <f t="shared" ref="Q2232" si="22402">(D2232*L2229+E2232*K2229+F2232*L2232+G2232*K2232)</f>
        <v>0</v>
      </c>
      <c r="S2232" s="15">
        <v>0</v>
      </c>
      <c r="T2232" s="145">
        <f t="shared" ref="T2232" si="22403">(1/$T$8)*SIN($B2229*$U$8)</f>
        <v>-0.16264960437271009</v>
      </c>
      <c r="U2232" s="15">
        <f t="shared" ref="U2232" si="22404">COS($U$8*$B2229)</f>
        <v>-0.8728722448197147</v>
      </c>
      <c r="V2232" s="37">
        <v>0</v>
      </c>
      <c r="X2232" s="21">
        <f t="shared" ref="X2232" si="22405">N2232*S2229+P2232*S2232-O2232*T2229-Q2232*T2232</f>
        <v>0</v>
      </c>
      <c r="Y2232" s="24">
        <f t="shared" ref="Y2232" si="22406">(N2232*T2229+O2232*S2229+P2232*T2232+Q2232*S2232)</f>
        <v>-2.5591771998223534</v>
      </c>
      <c r="Z2232" s="22">
        <f t="shared" ref="Z2232" si="22407">N2232*U2229+P2232*U2232-O2232*V2229-Q2232*V2232</f>
        <v>4.8625780701826686</v>
      </c>
      <c r="AA2232" s="23">
        <f t="shared" ref="AA2232" si="22408">(N2232*V2229+O2232*U2229+P2232*V2232+Q2232*U2232)</f>
        <v>0</v>
      </c>
      <c r="AB2232" s="8"/>
      <c r="AC2232" s="21">
        <v>0</v>
      </c>
      <c r="AD2232" s="24">
        <f t="shared" ref="AD2232" si="22409">(TAN($AE$8*$B2229))/$AD$8</f>
        <v>-1.985747481117216</v>
      </c>
      <c r="AE2232" s="22">
        <v>1</v>
      </c>
      <c r="AF2232" s="23">
        <v>0</v>
      </c>
      <c r="AH2232" s="21">
        <f t="shared" ref="AH2232" si="22410">X2232*AC2229+Z2232*AC2232-Y2232*AD2229-AA2232*AD2232</f>
        <v>0</v>
      </c>
      <c r="AI2232" s="24">
        <f t="shared" ref="AI2232" si="22411">(X2232*AD2229+Y2232*AC2229+Z2232*AD2232+AA2232*AC2232)</f>
        <v>-12.2150293544234</v>
      </c>
      <c r="AJ2232" s="22">
        <f t="shared" ref="AJ2232" si="22412">X2232*AE2229+Z2232*AE2232-Y2232*AF2229-AA2232*AF2232</f>
        <v>4.8625780701826686</v>
      </c>
      <c r="AK2232" s="23">
        <f t="shared" ref="AK2232" si="22413">(X2232*AF2229+Y2232*AE2229+Z2232*AF2232+AA2232*AE2232)</f>
        <v>0</v>
      </c>
      <c r="AL2232" s="8"/>
      <c r="AM2232" s="15">
        <v>0</v>
      </c>
      <c r="AN2232" s="85">
        <f t="shared" ref="AN2232" si="22414">(1/$AN$8)*SIN($B2229*$AO$8)</f>
        <v>-0.16264960437271009</v>
      </c>
      <c r="AO2232" s="25">
        <f t="shared" ref="AO2232" si="22415">COS($AO$8*$B2229)</f>
        <v>-0.8728722448197147</v>
      </c>
      <c r="AP2232" s="37">
        <v>0</v>
      </c>
      <c r="AR2232" s="21">
        <f t="shared" ref="AR2232" si="22416">AH2232*AM2229+AJ2232*AM2232-AI2232*AN2229-AK2232*AN2232</f>
        <v>0</v>
      </c>
      <c r="AS2232" s="24">
        <f t="shared" ref="AS2232" si="22417">(AH2232*AN2229+AI2232*AM2229+AJ2232*AN2232+AK2232*AM2232)</f>
        <v>9.8712636937876379</v>
      </c>
      <c r="AT2232" s="22">
        <f t="shared" ref="AT2232" si="22418">AH2232*AO2229+AJ2232*AO2232-AI2232*AP2229-AK2232*AP2232</f>
        <v>-22.12533666281352</v>
      </c>
      <c r="AU2232" s="23">
        <f t="shared" ref="AU2232" si="22419">(AH2232*AP2229+AI2232*AO2229+AJ2232*AP2232+AK2232*AO2232)</f>
        <v>0</v>
      </c>
      <c r="AV2232" s="8"/>
      <c r="AW2232" s="21">
        <v>0</v>
      </c>
      <c r="AX2232" s="24">
        <f t="shared" ref="AX2232" si="22420">(TAN($AY$8*$B2229))/$AX$8</f>
        <v>-5.4915401671192843</v>
      </c>
      <c r="AY2232" s="22">
        <v>1</v>
      </c>
      <c r="AZ2232" s="23">
        <v>0</v>
      </c>
      <c r="BB2232" s="21">
        <f t="shared" ref="BB2232" si="22421">AR2232*AW2229+AT2232*AW2232-AS2232*AX2229-AU2232*AX2232</f>
        <v>0</v>
      </c>
      <c r="BC2232" s="24">
        <f t="shared" ref="BC2232" si="22422">(AR2232*AX2229+AS2232*AW2229+AT2232*AX2232+AU2232*AW2232)</f>
        <v>131.37343868866503</v>
      </c>
      <c r="BD2232" s="22">
        <f t="shared" ref="BD2232" si="22423">AR2232*AY2229+AT2232*AY2232-AS2232*AZ2229-AU2232*AZ2232</f>
        <v>-22.12533666281352</v>
      </c>
      <c r="BE2232" s="23">
        <f t="shared" ref="BE2232" si="22424">(AR2232*AZ2229+AS2232*AY2229+AT2232*AZ2232+AU2232*AY2232)</f>
        <v>0</v>
      </c>
      <c r="BF2232" s="8"/>
      <c r="BG2232" s="15">
        <v>0</v>
      </c>
      <c r="BH2232" s="85">
        <f t="shared" ref="BH2232" si="22425">(1/$BH$8)*SIN($B2229*$BI$8)</f>
        <v>0.28901580379481628</v>
      </c>
      <c r="BI2232" s="25">
        <f t="shared" ref="BI2232" si="22426">COS($BI$8*$B2229)</f>
        <v>-0.49822563805120068</v>
      </c>
      <c r="BJ2232" s="37">
        <v>0</v>
      </c>
      <c r="BL2232" s="21">
        <f t="shared" ref="BL2232" si="22427">BB2232*BG2229+BD2232*BG2232-BC2232*BH2229-BE2232*BH2232</f>
        <v>0</v>
      </c>
      <c r="BM2232" s="24">
        <f t="shared" ref="BM2232" si="22428">(BB2232*BH2229+BC2232*BG2229+BD2232*BH2232+BE2232*BG2232)</f>
        <v>-71.848187273474394</v>
      </c>
      <c r="BN2232" s="22">
        <f t="shared" ref="BN2232" si="22429">BB2232*BI2229+BD2232*BI2232-BC2232*BJ2229-BE2232*BJ2232</f>
        <v>-330.69758984311397</v>
      </c>
      <c r="BO2232" s="23">
        <f t="shared" ref="BO2232" si="22430">(BB2232*BJ2229+BC2232*BI2229+BD2232*BJ2232+BE2232*BI2232)</f>
        <v>0</v>
      </c>
      <c r="BQ2232" s="38">
        <f t="shared" ref="BQ2232" si="22431">(180/PI())*ATAN(-1*(($BL$8*BM2229+BO2229+$BL$8*BM2232+BO2232)/($BL$8*BL2229+BN2229+$BL$8*BL2232+BN2232)))</f>
        <v>65.486095646163548</v>
      </c>
      <c r="BS2232" s="67">
        <f t="shared" ref="BS2232" si="22432">20*LOG(((($BL$8*BL2229+BN2229-$BL$8*BL2232-BN2232)^2+($BL$8*BM2229+BO2229-$BL$8*BM2232-BO2232)^2)/(($BL$8*BL2229+BN2229+$BL$8*BL2232+BN2232)^2+($BL$8*BM2229+BO2229+$BL$8*BM2232+BO2232)^2))^0.5)</f>
        <v>-6.8355692318951869E-6</v>
      </c>
      <c r="BT2232" s="65"/>
      <c r="BU2232" s="28"/>
      <c r="BV2232" s="28"/>
      <c r="BW2232" s="28"/>
      <c r="BX2232" s="28"/>
    </row>
    <row r="2233" spans="2:76" ht="18.649999999999999" customHeight="1">
      <c r="BS2233" s="32"/>
    </row>
    <row r="2234" spans="2:76" ht="18.649999999999999" customHeight="1" thickBot="1">
      <c r="D2234" s="8"/>
      <c r="E2234" s="8" t="s">
        <v>93</v>
      </c>
      <c r="F2234" s="8"/>
      <c r="G2234" s="8"/>
      <c r="H2234" s="8"/>
      <c r="I2234" s="8"/>
      <c r="J2234" s="8" t="s">
        <v>94</v>
      </c>
      <c r="K2234" s="8"/>
      <c r="L2234" s="8"/>
      <c r="M2234" s="8"/>
      <c r="N2234" s="8"/>
      <c r="O2234" s="8" t="s">
        <v>95</v>
      </c>
      <c r="P2234" s="8"/>
      <c r="Q2234" s="8"/>
      <c r="R2234" s="8"/>
      <c r="S2234" s="8"/>
      <c r="T2234" s="8" t="s">
        <v>96</v>
      </c>
      <c r="U2234" s="8"/>
      <c r="V2234" s="8"/>
      <c r="W2234" s="8"/>
      <c r="X2234" s="8"/>
      <c r="Y2234" s="8" t="s">
        <v>97</v>
      </c>
      <c r="Z2234" s="8"/>
      <c r="AA2234" s="8"/>
      <c r="AB2234" s="8"/>
      <c r="AC2234" s="8"/>
      <c r="AD2234" s="8" t="s">
        <v>98</v>
      </c>
      <c r="AE2234" s="8"/>
      <c r="AF2234" s="8"/>
      <c r="AG2234" s="8"/>
      <c r="AH2234" s="8"/>
      <c r="AI2234" s="8" t="s">
        <v>99</v>
      </c>
      <c r="AJ2234" s="8"/>
      <c r="AK2234" s="8"/>
      <c r="AL2234" s="8"/>
      <c r="AM2234" s="8"/>
      <c r="AN2234" s="8" t="s">
        <v>96</v>
      </c>
      <c r="AO2234" s="8"/>
      <c r="AP2234" s="8"/>
      <c r="AQ2234" s="8"/>
      <c r="AR2234" s="8"/>
      <c r="AS2234" s="8" t="s">
        <v>100</v>
      </c>
      <c r="AT2234" s="8"/>
      <c r="AU2234" s="8"/>
      <c r="AV2234" s="8"/>
      <c r="AW2234" s="8"/>
      <c r="AX2234" s="8" t="s">
        <v>94</v>
      </c>
      <c r="AY2234" s="8"/>
      <c r="AZ2234" s="8"/>
      <c r="BA2234" s="8"/>
      <c r="BB2234" s="8"/>
      <c r="BC2234" s="8" t="s">
        <v>101</v>
      </c>
      <c r="BD2234" s="8"/>
      <c r="BE2234" s="8"/>
      <c r="BF2234" s="8"/>
      <c r="BG2234" s="8"/>
      <c r="BH2234" s="8" t="s">
        <v>96</v>
      </c>
      <c r="BI2234" s="8"/>
      <c r="BJ2234" s="8"/>
      <c r="BK2234" s="8"/>
      <c r="BL2234" s="8"/>
      <c r="BM2234" s="8" t="s">
        <v>102</v>
      </c>
      <c r="BN2234" s="8"/>
      <c r="BO2234" s="8"/>
      <c r="BP2234" s="8"/>
    </row>
    <row r="2235" spans="2:76" ht="18.649999999999999" customHeight="1" thickBot="1">
      <c r="B2235" s="16"/>
      <c r="D2235" s="250" t="s">
        <v>22</v>
      </c>
      <c r="E2235" s="251"/>
      <c r="F2235" s="252" t="s">
        <v>23</v>
      </c>
      <c r="G2235" s="253"/>
      <c r="H2235" s="123"/>
      <c r="I2235" s="242" t="s">
        <v>1</v>
      </c>
      <c r="J2235" s="243"/>
      <c r="K2235" s="244" t="s">
        <v>2</v>
      </c>
      <c r="L2235" s="245"/>
      <c r="M2235" s="123"/>
      <c r="N2235" s="242" t="s">
        <v>43</v>
      </c>
      <c r="O2235" s="243"/>
      <c r="P2235" s="244" t="s">
        <v>44</v>
      </c>
      <c r="Q2235" s="245"/>
      <c r="R2235" s="123"/>
      <c r="S2235" s="242" t="s">
        <v>32</v>
      </c>
      <c r="T2235" s="243"/>
      <c r="U2235" s="244" t="s">
        <v>33</v>
      </c>
      <c r="V2235" s="245"/>
      <c r="W2235" s="123"/>
      <c r="X2235" s="242" t="s">
        <v>45</v>
      </c>
      <c r="Y2235" s="243"/>
      <c r="Z2235" s="244" t="s">
        <v>46</v>
      </c>
      <c r="AA2235" s="245"/>
      <c r="AB2235" s="127"/>
      <c r="AC2235" s="242" t="s">
        <v>62</v>
      </c>
      <c r="AD2235" s="243"/>
      <c r="AE2235" s="244" t="s">
        <v>3</v>
      </c>
      <c r="AF2235" s="245"/>
      <c r="AG2235" s="123"/>
      <c r="AH2235" s="242" t="s">
        <v>76</v>
      </c>
      <c r="AI2235" s="243"/>
      <c r="AJ2235" s="244" t="s">
        <v>77</v>
      </c>
      <c r="AK2235" s="245"/>
      <c r="AL2235" s="127"/>
      <c r="AM2235" s="242" t="s">
        <v>64</v>
      </c>
      <c r="AN2235" s="243"/>
      <c r="AO2235" s="244" t="s">
        <v>65</v>
      </c>
      <c r="AP2235" s="245"/>
      <c r="AQ2235" s="123"/>
      <c r="AR2235" s="242" t="s">
        <v>80</v>
      </c>
      <c r="AS2235" s="243"/>
      <c r="AT2235" s="244" t="s">
        <v>81</v>
      </c>
      <c r="AU2235" s="245"/>
      <c r="AV2235" s="127"/>
      <c r="AW2235" s="242" t="s">
        <v>68</v>
      </c>
      <c r="AX2235" s="243"/>
      <c r="AY2235" s="244" t="s">
        <v>69</v>
      </c>
      <c r="AZ2235" s="245"/>
      <c r="BA2235" s="123"/>
      <c r="BB2235" s="246" t="s">
        <v>84</v>
      </c>
      <c r="BC2235" s="247"/>
      <c r="BD2235" s="248" t="s">
        <v>85</v>
      </c>
      <c r="BE2235" s="249"/>
      <c r="BF2235" s="127"/>
      <c r="BG2235" s="242" t="s">
        <v>72</v>
      </c>
      <c r="BH2235" s="243"/>
      <c r="BI2235" s="244" t="s">
        <v>73</v>
      </c>
      <c r="BJ2235" s="245"/>
      <c r="BK2235" s="123"/>
      <c r="BL2235" s="242" t="s">
        <v>88</v>
      </c>
      <c r="BM2235" s="243"/>
      <c r="BN2235" s="244" t="s">
        <v>89</v>
      </c>
      <c r="BO2235" s="245"/>
      <c r="BP2235" s="123"/>
      <c r="BQ2235" s="19" t="s">
        <v>165</v>
      </c>
      <c r="BS2235" s="63" t="s">
        <v>120</v>
      </c>
      <c r="BT2235" s="4"/>
      <c r="BU2235" s="28"/>
      <c r="BV2235" s="28"/>
      <c r="BW2235" s="28"/>
      <c r="BX2235" s="28"/>
    </row>
    <row r="2236" spans="2:76" ht="18.649999999999999" customHeight="1" thickTop="1" thickBot="1">
      <c r="B2236" s="39">
        <v>6.32</v>
      </c>
      <c r="D2236" s="25">
        <f t="shared" ref="D2236" si="22433">COS($F$8*$B2236)</f>
        <v>-0.50391526249574214</v>
      </c>
      <c r="E2236" s="26">
        <v>0</v>
      </c>
      <c r="F2236" s="10">
        <v>0</v>
      </c>
      <c r="G2236" s="85">
        <f t="shared" ref="G2236" si="22434">$E$8*SIN($B2236*$F$8)</f>
        <v>2.5912592834401238</v>
      </c>
      <c r="I2236" s="21">
        <v>1</v>
      </c>
      <c r="J2236" s="24">
        <v>0</v>
      </c>
      <c r="K2236" s="22">
        <v>0</v>
      </c>
      <c r="L2236" s="23">
        <v>0</v>
      </c>
      <c r="N2236" s="21">
        <f t="shared" ref="N2236" si="22435">D2236*I2236+F2236*I2239-E2236*J2236-G2236*J2239</f>
        <v>12.857756096393263</v>
      </c>
      <c r="O2236" s="24">
        <f t="shared" ref="O2236" si="22436">(D2236*J2236+E2236*I2236+F2236*J2239+G2236*I2239)</f>
        <v>0</v>
      </c>
      <c r="P2236" s="22">
        <f t="shared" ref="P2236" si="22437">D2236*K2236+F2236*K2239-E2236*L2236-G2236*L2239</f>
        <v>0</v>
      </c>
      <c r="Q2236" s="23">
        <f t="shared" ref="Q2236" si="22438">(D2236*L2236+E2236*K2236+F2236*L2239+G2236*K2239)</f>
        <v>2.5912592834401238</v>
      </c>
      <c r="S2236" s="25">
        <f t="shared" ref="S2236" si="22439">COS($U$8*$B2236)</f>
        <v>-0.86715765932821143</v>
      </c>
      <c r="T2236" s="26">
        <v>0</v>
      </c>
      <c r="U2236" s="10">
        <v>0</v>
      </c>
      <c r="V2236" s="85">
        <f t="shared" ref="V2236" si="22440">$T$8*SIN($B2236*$U$8)</f>
        <v>-1.4941011829242883</v>
      </c>
      <c r="X2236" s="21">
        <f t="shared" ref="X2236" si="22441">N2236*S2236+P2236*S2239-O2236*T2236-Q2236*T2239</f>
        <v>-10.719523507355708</v>
      </c>
      <c r="Y2236" s="24">
        <f t="shared" ref="Y2236" si="22442">(N2236*T2236+O2236*S2236+P2236*T2239+Q2236*S2239)</f>
        <v>0</v>
      </c>
      <c r="Z2236" s="22">
        <f t="shared" ref="Z2236" si="22443">N2236*U2236+P2236*U2239-O2236*V2236-Q2236*V2239</f>
        <v>0</v>
      </c>
      <c r="AA2236" s="23">
        <f t="shared" ref="AA2236" si="22444">(N2236*V2236+O2236*U2236+P2236*V2239+Q2236*U2239)</f>
        <v>-21.457818928313589</v>
      </c>
      <c r="AB2236" s="8"/>
      <c r="AC2236" s="21">
        <v>1</v>
      </c>
      <c r="AD2236" s="24">
        <v>0</v>
      </c>
      <c r="AE2236" s="22">
        <v>0</v>
      </c>
      <c r="AF2236" s="23">
        <v>0</v>
      </c>
      <c r="AH2236" s="21">
        <f t="shared" ref="AH2236" si="22445">X2236*AC2236+Z2236*AC2239-Y2236*AD2236-AA2236*AD2239</f>
        <v>-51.841630792865438</v>
      </c>
      <c r="AI2236" s="24">
        <f t="shared" ref="AI2236" si="22446">(X2236*AD2236+Y2236*AC2236+Z2236*AD2239+AA2236*AC2239)</f>
        <v>0</v>
      </c>
      <c r="AJ2236" s="22">
        <f t="shared" ref="AJ2236" si="22447">X2236*AE2236+Z2236*AE2239-Y2236*AF2236-AA2236*AF2239</f>
        <v>0</v>
      </c>
      <c r="AK2236" s="23">
        <f t="shared" ref="AK2236" si="22448">(X2236*AF2236+Y2236*AE2236+Z2236*AF2239+AA2236*AE2239)</f>
        <v>-21.457818928313589</v>
      </c>
      <c r="AL2236" s="8"/>
      <c r="AM2236" s="25">
        <f t="shared" ref="AM2236" si="22449">COS($AO$8*$B2236)</f>
        <v>-0.86715765932821143</v>
      </c>
      <c r="AN2236" s="26">
        <v>0</v>
      </c>
      <c r="AO2236" s="10">
        <v>0</v>
      </c>
      <c r="AP2236" s="85">
        <f t="shared" ref="AP2236" si="22450">$AN$8*SIN($B2236*$AO$8)</f>
        <v>-1.4941011829242883</v>
      </c>
      <c r="AR2236" s="21">
        <f t="shared" ref="AR2236" si="22451">AH2236*AM2236+AJ2236*AM2239-AI2236*AN2236-AK2236*AN2239</f>
        <v>41.392628031457576</v>
      </c>
      <c r="AS2236" s="24">
        <f t="shared" ref="AS2236" si="22452">(AH2236*AN2236+AI2236*AM2236+AJ2236*AN2239+AK2236*AM2239)</f>
        <v>0</v>
      </c>
      <c r="AT2236" s="22">
        <f t="shared" ref="AT2236" si="22453">AH2236*AO2236+AJ2236*AO2239-AI2236*AP2236-AK2236*AP2239</f>
        <v>0</v>
      </c>
      <c r="AU2236" s="23">
        <f t="shared" ref="AU2236" si="22454">(AH2236*AP2236+AI2236*AO2236+AJ2236*AP2239+AK2236*AO2239)</f>
        <v>96.063953928509463</v>
      </c>
      <c r="AV2236" s="8"/>
      <c r="AW2236" s="21">
        <v>1</v>
      </c>
      <c r="AX2236" s="24">
        <v>0</v>
      </c>
      <c r="AY2236" s="22">
        <v>0</v>
      </c>
      <c r="AZ2236" s="23">
        <v>0</v>
      </c>
      <c r="BB2236" s="21">
        <f t="shared" ref="BB2236" si="22455">AR2236*AW2236+AT2236*AW2239-AS2236*AX2236-AU2236*AX2239</f>
        <v>536.74058106383006</v>
      </c>
      <c r="BC2236" s="24">
        <f t="shared" ref="BC2236" si="22456">(AR2236*AX2236+AS2236*AW2236+AT2236*AX2239+AU2236*AW2239)</f>
        <v>0</v>
      </c>
      <c r="BD2236" s="22">
        <f t="shared" ref="BD2236" si="22457">AR2236*AY2236+AT2236*AY2239-AS2236*AZ2236-AU2236*AZ2239</f>
        <v>0</v>
      </c>
      <c r="BE2236" s="23">
        <f t="shared" ref="BE2236" si="22458">(AR2236*AZ2236+AS2236*AY2236+AT2236*AZ2239+AU2236*AY2239)</f>
        <v>96.063953928509463</v>
      </c>
      <c r="BF2236" s="8"/>
      <c r="BG2236" s="25">
        <f t="shared" ref="BG2236" si="22459">COS($BI$8*$B2236)</f>
        <v>-0.50397385680901097</v>
      </c>
      <c r="BH2236" s="26">
        <v>0</v>
      </c>
      <c r="BI2236" s="10">
        <v>0</v>
      </c>
      <c r="BJ2236" s="85">
        <f t="shared" ref="BJ2236" si="22460">$BH$8*SIN($B2236*$BI$8)</f>
        <v>2.5911567233337034</v>
      </c>
      <c r="BL2236" s="21">
        <f t="shared" ref="BL2236" si="22461">BB2236*BG2236+BD2236*BG2239-BC2236*BH2236-BE2236*BH2239</f>
        <v>-298.16063853263432</v>
      </c>
      <c r="BM2236" s="24">
        <f t="shared" ref="BM2236" si="22462">(BB2236*BH2236+BC2236*BG2236+BD2236*BH2239+BE2236*BG2239)</f>
        <v>0</v>
      </c>
      <c r="BN2236" s="22">
        <f t="shared" ref="BN2236" si="22463">BB2236*BI2236+BD2236*BI2239-BC2236*BJ2236-BE2236*BJ2239</f>
        <v>0</v>
      </c>
      <c r="BO2236" s="23">
        <f t="shared" ref="BO2236" si="22464">(BB2236*BJ2236+BC2236*BI2236+BD2236*BJ2239+BE2236*BI2239)</f>
        <v>1342.3652439479079</v>
      </c>
      <c r="BQ2236" s="27">
        <f t="shared" ref="BQ2236" si="22465">20*LOG((2*$BL$8)/(($BL$8*BL2236+BN2236+$BL$8*BL2239+BN2239)^2+($BL$8*BM2236+BO2236+$BL$8*BM2239+BO2239)^2)^0.5)</f>
        <v>-56.955045221057567</v>
      </c>
      <c r="BS2236" s="64">
        <f t="shared" ref="BS2236" si="22466">((BL2236^2+BM2236^2)/(BL2239^2+BM2239^2))^0.5</f>
        <v>4.5028670293284812</v>
      </c>
      <c r="BT2236" s="4"/>
      <c r="BU2236" s="28"/>
      <c r="BV2236" s="28"/>
      <c r="BW2236" s="28"/>
      <c r="BX2236" s="28"/>
    </row>
    <row r="2237" spans="2:76" ht="18.649999999999999" customHeight="1" thickBot="1">
      <c r="D2237" s="25"/>
      <c r="E2237" s="10"/>
      <c r="F2237" s="10"/>
      <c r="G2237" s="31"/>
      <c r="I2237" s="29"/>
      <c r="L2237" s="30"/>
      <c r="N2237" s="29"/>
      <c r="Q2237" s="30"/>
      <c r="S2237" s="29"/>
      <c r="V2237" s="30"/>
      <c r="X2237" s="29"/>
      <c r="AA2237" s="30"/>
      <c r="AC2237" s="29"/>
      <c r="AF2237" s="30"/>
      <c r="AH2237" s="29"/>
      <c r="AK2237" s="30"/>
      <c r="AM2237" s="29"/>
      <c r="AP2237" s="30"/>
      <c r="AR2237" s="29"/>
      <c r="AU2237" s="30"/>
      <c r="AW2237" s="29"/>
      <c r="AZ2237" s="30"/>
      <c r="BB2237" s="29"/>
      <c r="BE2237" s="30"/>
      <c r="BG2237" s="29"/>
      <c r="BJ2237" s="30"/>
      <c r="BL2237" s="29"/>
      <c r="BO2237" s="30"/>
      <c r="BS2237" s="65"/>
      <c r="BT2237" s="65"/>
      <c r="BU2237" s="28"/>
      <c r="BV2237" s="28"/>
      <c r="BW2237" s="28"/>
      <c r="BX2237" s="28"/>
    </row>
    <row r="2238" spans="2:76" ht="18.649999999999999" customHeight="1" thickBot="1">
      <c r="D2238" s="254" t="s">
        <v>24</v>
      </c>
      <c r="E2238" s="255"/>
      <c r="F2238" s="256" t="s">
        <v>25</v>
      </c>
      <c r="G2238" s="257"/>
      <c r="H2238" s="123"/>
      <c r="I2238" s="242" t="s">
        <v>4</v>
      </c>
      <c r="J2238" s="243"/>
      <c r="K2238" s="244" t="s">
        <v>5</v>
      </c>
      <c r="L2238" s="245"/>
      <c r="M2238" s="123"/>
      <c r="N2238" s="242" t="s">
        <v>6</v>
      </c>
      <c r="O2238" s="243"/>
      <c r="P2238" s="244" t="s">
        <v>7</v>
      </c>
      <c r="Q2238" s="245"/>
      <c r="R2238" s="123"/>
      <c r="S2238" s="242" t="s">
        <v>34</v>
      </c>
      <c r="T2238" s="243"/>
      <c r="U2238" s="244" t="s">
        <v>35</v>
      </c>
      <c r="V2238" s="245"/>
      <c r="W2238" s="123"/>
      <c r="X2238" s="242" t="s">
        <v>47</v>
      </c>
      <c r="Y2238" s="243"/>
      <c r="Z2238" s="244" t="s">
        <v>48</v>
      </c>
      <c r="AA2238" s="245"/>
      <c r="AB2238" s="127"/>
      <c r="AC2238" s="242" t="s">
        <v>63</v>
      </c>
      <c r="AD2238" s="243"/>
      <c r="AE2238" s="244" t="s">
        <v>8</v>
      </c>
      <c r="AF2238" s="245"/>
      <c r="AG2238" s="123"/>
      <c r="AH2238" s="242" t="s">
        <v>78</v>
      </c>
      <c r="AI2238" s="243"/>
      <c r="AJ2238" s="244" t="s">
        <v>79</v>
      </c>
      <c r="AK2238" s="245"/>
      <c r="AL2238" s="127"/>
      <c r="AM2238" s="242" t="s">
        <v>67</v>
      </c>
      <c r="AN2238" s="243"/>
      <c r="AO2238" s="244" t="s">
        <v>66</v>
      </c>
      <c r="AP2238" s="245"/>
      <c r="AQ2238" s="123"/>
      <c r="AR2238" s="242" t="s">
        <v>83</v>
      </c>
      <c r="AS2238" s="243"/>
      <c r="AT2238" s="244" t="s">
        <v>82</v>
      </c>
      <c r="AU2238" s="245"/>
      <c r="AV2238" s="127"/>
      <c r="AW2238" s="242" t="s">
        <v>71</v>
      </c>
      <c r="AX2238" s="243"/>
      <c r="AY2238" s="244" t="s">
        <v>70</v>
      </c>
      <c r="AZ2238" s="245"/>
      <c r="BA2238" s="123"/>
      <c r="BB2238" s="124" t="s">
        <v>87</v>
      </c>
      <c r="BC2238" s="125"/>
      <c r="BD2238" s="122" t="s">
        <v>86</v>
      </c>
      <c r="BE2238" s="126"/>
      <c r="BF2238" s="127"/>
      <c r="BG2238" s="242" t="s">
        <v>74</v>
      </c>
      <c r="BH2238" s="243"/>
      <c r="BI2238" s="244" t="s">
        <v>75</v>
      </c>
      <c r="BJ2238" s="245"/>
      <c r="BK2238" s="123"/>
      <c r="BL2238" s="242" t="s">
        <v>91</v>
      </c>
      <c r="BM2238" s="243"/>
      <c r="BN2238" s="244" t="s">
        <v>90</v>
      </c>
      <c r="BO2238" s="245"/>
      <c r="BP2238" s="123"/>
      <c r="BQ2238" s="35" t="s">
        <v>166</v>
      </c>
      <c r="BS2238" s="66" t="s">
        <v>121</v>
      </c>
      <c r="BT2238" s="65"/>
      <c r="BU2238" s="28"/>
      <c r="BV2238" s="28"/>
      <c r="BW2238" s="28"/>
      <c r="BX2238" s="28"/>
    </row>
    <row r="2239" spans="2:76" ht="18.649999999999999" customHeight="1" thickTop="1" thickBot="1">
      <c r="D2239" s="15">
        <v>0</v>
      </c>
      <c r="E2239" s="145">
        <f t="shared" ref="E2239" si="22467">(1/$E$8)*SIN($B2236*$F$8)</f>
        <v>0.28791769816001378</v>
      </c>
      <c r="F2239" s="15">
        <f t="shared" ref="F2239" si="22468">COS($F$8*$B2236)</f>
        <v>-0.50391526249574214</v>
      </c>
      <c r="G2239" s="37">
        <v>0</v>
      </c>
      <c r="I2239" s="21">
        <v>0</v>
      </c>
      <c r="J2239" s="24">
        <f t="shared" ref="J2239" si="22469">(TAN($K$8*$B2236))/$J$8</f>
        <v>-5.1564393591482727</v>
      </c>
      <c r="K2239" s="22">
        <v>1</v>
      </c>
      <c r="L2239" s="23">
        <v>0</v>
      </c>
      <c r="N2239" s="21">
        <f t="shared" ref="N2239" si="22470">D2239*I2236+F2239*I2239-E2239*J2236-G2239*J2239</f>
        <v>0</v>
      </c>
      <c r="O2239" s="24">
        <f t="shared" ref="O2239" si="22471">(D2239*J2236+E2239*I2236+F2239*J2239+G2239*I2239)</f>
        <v>2.8863261913685916</v>
      </c>
      <c r="P2239" s="22">
        <f t="shared" ref="P2239" si="22472">D2239*K2236+F2239*K2239-E2239*L2236-G2239*L2239</f>
        <v>-0.50391526249574214</v>
      </c>
      <c r="Q2239" s="23">
        <f t="shared" ref="Q2239" si="22473">(D2239*L2236+E2239*K2236+F2239*L2239+G2239*K2239)</f>
        <v>0</v>
      </c>
      <c r="S2239" s="15">
        <v>0</v>
      </c>
      <c r="T2239" s="145">
        <f t="shared" ref="T2239" si="22474">(1/$T$8)*SIN($B2236*$U$8)</f>
        <v>-0.16601124254714314</v>
      </c>
      <c r="U2239" s="15">
        <f t="shared" ref="U2239" si="22475">COS($U$8*$B2236)</f>
        <v>-0.86715765932821143</v>
      </c>
      <c r="V2239" s="37">
        <v>0</v>
      </c>
      <c r="X2239" s="21">
        <f t="shared" ref="X2239" si="22476">N2239*S2236+P2239*S2239-O2239*T2236-Q2239*T2239</f>
        <v>0</v>
      </c>
      <c r="Y2239" s="24">
        <f t="shared" ref="Y2239" si="22477">(N2239*T2236+O2239*S2236+P2239*T2239+Q2239*S2239)</f>
        <v>-2.4192442652995112</v>
      </c>
      <c r="Z2239" s="22">
        <f t="shared" ref="Z2239" si="22478">N2239*U2236+P2239*U2239-O2239*V2236-Q2239*V2239</f>
        <v>4.7494373563547372</v>
      </c>
      <c r="AA2239" s="23">
        <f t="shared" ref="AA2239" si="22479">(N2239*V2236+O2239*U2236+P2239*V2239+Q2239*U2239)</f>
        <v>0</v>
      </c>
      <c r="AB2239" s="8"/>
      <c r="AC2239" s="21">
        <v>0</v>
      </c>
      <c r="AD2239" s="24">
        <f t="shared" ref="AD2239" si="22480">(TAN($AE$8*$B2236))/$AD$8</f>
        <v>-1.9164159891035855</v>
      </c>
      <c r="AE2239" s="22">
        <v>1</v>
      </c>
      <c r="AF2239" s="23">
        <v>0</v>
      </c>
      <c r="AH2239" s="21">
        <f t="shared" ref="AH2239" si="22481">X2239*AC2236+Z2239*AC2239-Y2239*AD2236-AA2239*AD2239</f>
        <v>0</v>
      </c>
      <c r="AI2239" s="24">
        <f t="shared" ref="AI2239" si="22482">(X2239*AD2236+Y2239*AC2236+Z2239*AD2239+AA2239*AC2239)</f>
        <v>-11.521141954263593</v>
      </c>
      <c r="AJ2239" s="22">
        <f t="shared" ref="AJ2239" si="22483">X2239*AE2236+Z2239*AE2239-Y2239*AF2236-AA2239*AF2239</f>
        <v>4.7494373563547372</v>
      </c>
      <c r="AK2239" s="23">
        <f t="shared" ref="AK2239" si="22484">(X2239*AF2236+Y2239*AE2236+Z2239*AF2239+AA2239*AE2239)</f>
        <v>0</v>
      </c>
      <c r="AL2239" s="8"/>
      <c r="AM2239" s="15">
        <v>0</v>
      </c>
      <c r="AN2239" s="85">
        <f t="shared" ref="AN2239" si="22485">(1/$AN$8)*SIN($B2236*$AO$8)</f>
        <v>-0.16601124254714314</v>
      </c>
      <c r="AO2239" s="25">
        <f t="shared" ref="AO2239" si="22486">COS($AO$8*$B2236)</f>
        <v>-0.86715765932821143</v>
      </c>
      <c r="AP2239" s="37">
        <v>0</v>
      </c>
      <c r="AR2239" s="21">
        <f t="shared" ref="AR2239" si="22487">AH2239*AM2236+AJ2239*AM2239-AI2239*AN2236-AK2239*AN2239</f>
        <v>0</v>
      </c>
      <c r="AS2239" s="24">
        <f t="shared" ref="AS2239" si="22488">(AH2239*AN2236+AI2239*AM2236+AJ2239*AN2239+AK2239*AM2239)</f>
        <v>9.2021864929190027</v>
      </c>
      <c r="AT2239" s="22">
        <f t="shared" ref="AT2239" si="22489">AH2239*AO2236+AJ2239*AO2239-AI2239*AP2236-AK2239*AP2239</f>
        <v>-21.332262803566422</v>
      </c>
      <c r="AU2239" s="23">
        <f t="shared" ref="AU2239" si="22490">(AH2239*AP2236+AI2239*AO2236+AJ2239*AP2239+AK2239*AO2239)</f>
        <v>0</v>
      </c>
      <c r="AV2239" s="8"/>
      <c r="AW2239" s="21">
        <v>0</v>
      </c>
      <c r="AX2239" s="24">
        <f t="shared" ref="AX2239" si="22491">(TAN($AY$8*$B2236))/$AX$8</f>
        <v>-5.1564393591482727</v>
      </c>
      <c r="AY2239" s="22">
        <v>1</v>
      </c>
      <c r="AZ2239" s="23">
        <v>0</v>
      </c>
      <c r="BB2239" s="21">
        <f t="shared" ref="BB2239" si="22492">AR2239*AW2236+AT2239*AW2239-AS2239*AX2236-AU2239*AX2239</f>
        <v>0</v>
      </c>
      <c r="BC2239" s="24">
        <f t="shared" ref="BC2239" si="22493">(AR2239*AX2236+AS2239*AW2236+AT2239*AX2239+AU2239*AW2239)</f>
        <v>119.20070603292358</v>
      </c>
      <c r="BD2239" s="22">
        <f t="shared" ref="BD2239" si="22494">AR2239*AY2236+AT2239*AY2239-AS2239*AZ2236-AU2239*AZ2239</f>
        <v>-21.332262803566422</v>
      </c>
      <c r="BE2239" s="23">
        <f t="shared" ref="BE2239" si="22495">(AR2239*AZ2236+AS2239*AY2236+AT2239*AZ2239+AU2239*AY2239)</f>
        <v>0</v>
      </c>
      <c r="BF2239" s="8"/>
      <c r="BG2239" s="15">
        <v>0</v>
      </c>
      <c r="BH2239" s="85">
        <f t="shared" ref="BH2239" si="22496">(1/$BH$8)*SIN($B2236*$BI$8)</f>
        <v>0.28790630259263372</v>
      </c>
      <c r="BI2239" s="25">
        <f t="shared" ref="BI2239" si="22497">COS($BI$8*$B2236)</f>
        <v>-0.50397385680901097</v>
      </c>
      <c r="BJ2239" s="37">
        <v>0</v>
      </c>
      <c r="BL2239" s="21">
        <f t="shared" ref="BL2239" si="22498">BB2239*BG2236+BD2239*BG2239-BC2239*BH2236-BE2239*BH2239</f>
        <v>0</v>
      </c>
      <c r="BM2239" s="24">
        <f t="shared" ref="BM2239" si="22499">(BB2239*BH2236+BC2239*BG2236+BD2239*BH2239+BE2239*BG2239)</f>
        <v>-66.215732463478815</v>
      </c>
      <c r="BN2239" s="22">
        <f t="shared" ref="BN2239" si="22500">BB2239*BI2236+BD2239*BI2239-BC2239*BJ2236-BE2239*BJ2239</f>
        <v>-298.11680810375748</v>
      </c>
      <c r="BO2239" s="23">
        <f t="shared" ref="BO2239" si="22501">(BB2239*BJ2236+BC2239*BI2236+BD2239*BJ2239+BE2239*BI2239)</f>
        <v>0</v>
      </c>
      <c r="BQ2239" s="38">
        <f t="shared" ref="BQ2239" si="22502">(180/PI())*ATAN(-1*(($BL$8*BM2236+BO2236+$BL$8*BM2239+BO2239)/($BL$8*BL2236+BN2236+$BL$8*BL2239+BN2239)))</f>
        <v>64.955792903758137</v>
      </c>
      <c r="BS2239" s="67">
        <f t="shared" ref="BS2239" si="22503">20*LOG(((($BL$8*BL2236+BN2236-$BL$8*BL2239-BN2239)^2+($BL$8*BM2236+BO2236-$BL$8*BM2239-BO2239)^2)/(($BL$8*BL2236+BN2236+$BL$8*BL2239+BN2239)^2+($BL$8*BM2236+BO2236+$BL$8*BM2239+BO2239)^2))^0.5)</f>
        <v>-8.7554853753553323E-6</v>
      </c>
      <c r="BT2239" s="65"/>
      <c r="BU2239" s="28"/>
      <c r="BV2239" s="28"/>
      <c r="BW2239" s="28"/>
      <c r="BX2239" s="28"/>
    </row>
    <row r="2240" spans="2:76" ht="18.649999999999999" customHeight="1">
      <c r="BS2240" s="32"/>
    </row>
    <row r="2241" spans="2:76" ht="18.649999999999999" customHeight="1" thickBot="1">
      <c r="D2241" s="8"/>
      <c r="E2241" s="8" t="s">
        <v>93</v>
      </c>
      <c r="F2241" s="8"/>
      <c r="G2241" s="8"/>
      <c r="H2241" s="8"/>
      <c r="I2241" s="8"/>
      <c r="J2241" s="8" t="s">
        <v>94</v>
      </c>
      <c r="K2241" s="8"/>
      <c r="L2241" s="8"/>
      <c r="M2241" s="8"/>
      <c r="N2241" s="8"/>
      <c r="O2241" s="8" t="s">
        <v>95</v>
      </c>
      <c r="P2241" s="8"/>
      <c r="Q2241" s="8"/>
      <c r="R2241" s="8"/>
      <c r="S2241" s="8"/>
      <c r="T2241" s="8" t="s">
        <v>96</v>
      </c>
      <c r="U2241" s="8"/>
      <c r="V2241" s="8"/>
      <c r="W2241" s="8"/>
      <c r="X2241" s="8"/>
      <c r="Y2241" s="8" t="s">
        <v>97</v>
      </c>
      <c r="Z2241" s="8"/>
      <c r="AA2241" s="8"/>
      <c r="AB2241" s="8"/>
      <c r="AC2241" s="8"/>
      <c r="AD2241" s="8" t="s">
        <v>98</v>
      </c>
      <c r="AE2241" s="8"/>
      <c r="AF2241" s="8"/>
      <c r="AG2241" s="8"/>
      <c r="AH2241" s="8"/>
      <c r="AI2241" s="8" t="s">
        <v>99</v>
      </c>
      <c r="AJ2241" s="8"/>
      <c r="AK2241" s="8"/>
      <c r="AL2241" s="8"/>
      <c r="AM2241" s="8"/>
      <c r="AN2241" s="8" t="s">
        <v>96</v>
      </c>
      <c r="AO2241" s="8"/>
      <c r="AP2241" s="8"/>
      <c r="AQ2241" s="8"/>
      <c r="AR2241" s="8"/>
      <c r="AS2241" s="8" t="s">
        <v>100</v>
      </c>
      <c r="AT2241" s="8"/>
      <c r="AU2241" s="8"/>
      <c r="AV2241" s="8"/>
      <c r="AW2241" s="8"/>
      <c r="AX2241" s="8" t="s">
        <v>94</v>
      </c>
      <c r="AY2241" s="8"/>
      <c r="AZ2241" s="8"/>
      <c r="BA2241" s="8"/>
      <c r="BB2241" s="8"/>
      <c r="BC2241" s="8" t="s">
        <v>101</v>
      </c>
      <c r="BD2241" s="8"/>
      <c r="BE2241" s="8"/>
      <c r="BF2241" s="8"/>
      <c r="BG2241" s="8"/>
      <c r="BH2241" s="8" t="s">
        <v>96</v>
      </c>
      <c r="BI2241" s="8"/>
      <c r="BJ2241" s="8"/>
      <c r="BK2241" s="8"/>
      <c r="BL2241" s="8"/>
      <c r="BM2241" s="8" t="s">
        <v>102</v>
      </c>
      <c r="BN2241" s="8"/>
      <c r="BO2241" s="8"/>
      <c r="BP2241" s="8"/>
    </row>
    <row r="2242" spans="2:76" ht="18.649999999999999" customHeight="1" thickBot="1">
      <c r="B2242" s="16"/>
      <c r="D2242" s="250" t="s">
        <v>22</v>
      </c>
      <c r="E2242" s="251"/>
      <c r="F2242" s="252" t="s">
        <v>23</v>
      </c>
      <c r="G2242" s="253"/>
      <c r="H2242" s="123"/>
      <c r="I2242" s="242" t="s">
        <v>1</v>
      </c>
      <c r="J2242" s="243"/>
      <c r="K2242" s="244" t="s">
        <v>2</v>
      </c>
      <c r="L2242" s="245"/>
      <c r="M2242" s="123"/>
      <c r="N2242" s="242" t="s">
        <v>43</v>
      </c>
      <c r="O2242" s="243"/>
      <c r="P2242" s="244" t="s">
        <v>44</v>
      </c>
      <c r="Q2242" s="245"/>
      <c r="R2242" s="123"/>
      <c r="S2242" s="242" t="s">
        <v>32</v>
      </c>
      <c r="T2242" s="243"/>
      <c r="U2242" s="244" t="s">
        <v>33</v>
      </c>
      <c r="V2242" s="245"/>
      <c r="W2242" s="123"/>
      <c r="X2242" s="242" t="s">
        <v>45</v>
      </c>
      <c r="Y2242" s="243"/>
      <c r="Z2242" s="244" t="s">
        <v>46</v>
      </c>
      <c r="AA2242" s="245"/>
      <c r="AB2242" s="127"/>
      <c r="AC2242" s="242" t="s">
        <v>62</v>
      </c>
      <c r="AD2242" s="243"/>
      <c r="AE2242" s="244" t="s">
        <v>3</v>
      </c>
      <c r="AF2242" s="245"/>
      <c r="AG2242" s="123"/>
      <c r="AH2242" s="242" t="s">
        <v>76</v>
      </c>
      <c r="AI2242" s="243"/>
      <c r="AJ2242" s="244" t="s">
        <v>77</v>
      </c>
      <c r="AK2242" s="245"/>
      <c r="AL2242" s="127"/>
      <c r="AM2242" s="242" t="s">
        <v>64</v>
      </c>
      <c r="AN2242" s="243"/>
      <c r="AO2242" s="244" t="s">
        <v>65</v>
      </c>
      <c r="AP2242" s="245"/>
      <c r="AQ2242" s="123"/>
      <c r="AR2242" s="242" t="s">
        <v>80</v>
      </c>
      <c r="AS2242" s="243"/>
      <c r="AT2242" s="244" t="s">
        <v>81</v>
      </c>
      <c r="AU2242" s="245"/>
      <c r="AV2242" s="127"/>
      <c r="AW2242" s="242" t="s">
        <v>68</v>
      </c>
      <c r="AX2242" s="243"/>
      <c r="AY2242" s="244" t="s">
        <v>69</v>
      </c>
      <c r="AZ2242" s="245"/>
      <c r="BA2242" s="123"/>
      <c r="BB2242" s="246" t="s">
        <v>84</v>
      </c>
      <c r="BC2242" s="247"/>
      <c r="BD2242" s="248" t="s">
        <v>85</v>
      </c>
      <c r="BE2242" s="249"/>
      <c r="BF2242" s="127"/>
      <c r="BG2242" s="242" t="s">
        <v>72</v>
      </c>
      <c r="BH2242" s="243"/>
      <c r="BI2242" s="244" t="s">
        <v>73</v>
      </c>
      <c r="BJ2242" s="245"/>
      <c r="BK2242" s="123"/>
      <c r="BL2242" s="242" t="s">
        <v>88</v>
      </c>
      <c r="BM2242" s="243"/>
      <c r="BN2242" s="244" t="s">
        <v>89</v>
      </c>
      <c r="BO2242" s="245"/>
      <c r="BP2242" s="123"/>
      <c r="BQ2242" s="19" t="s">
        <v>165</v>
      </c>
      <c r="BS2242" s="63" t="s">
        <v>120</v>
      </c>
      <c r="BT2242" s="4"/>
      <c r="BU2242" s="28"/>
      <c r="BV2242" s="28"/>
      <c r="BW2242" s="28"/>
      <c r="BX2242" s="28"/>
    </row>
    <row r="2243" spans="2:76" ht="18.649999999999999" customHeight="1" thickTop="1" thickBot="1">
      <c r="B2243" s="39">
        <v>6.34</v>
      </c>
      <c r="D2243" s="25">
        <f t="shared" ref="D2243" si="22504">COS($F$8*$B2243)</f>
        <v>-0.50964128911132334</v>
      </c>
      <c r="E2243" s="26">
        <v>0</v>
      </c>
      <c r="F2243" s="10">
        <v>0</v>
      </c>
      <c r="G2243" s="85">
        <f t="shared" ref="G2243" si="22505">$E$8*SIN($B2243*$F$8)</f>
        <v>2.5811609418818766</v>
      </c>
      <c r="I2243" s="21">
        <v>1</v>
      </c>
      <c r="J2243" s="24">
        <v>0</v>
      </c>
      <c r="K2243" s="22">
        <v>0</v>
      </c>
      <c r="L2243" s="23">
        <v>0</v>
      </c>
      <c r="N2243" s="21">
        <f t="shared" ref="N2243" si="22506">D2243*I2243+F2243*I2246-E2243*J2243-G2243*J2246</f>
        <v>12.028171000631716</v>
      </c>
      <c r="O2243" s="24">
        <f t="shared" ref="O2243" si="22507">(D2243*J2243+E2243*I2243+F2243*J2246+G2243*I2246)</f>
        <v>0</v>
      </c>
      <c r="P2243" s="22">
        <f t="shared" ref="P2243" si="22508">D2243*K2243+F2243*K2246-E2243*L2243-G2243*L2246</f>
        <v>0</v>
      </c>
      <c r="Q2243" s="23">
        <f t="shared" ref="Q2243" si="22509">(D2243*L2243+E2243*K2243+F2243*L2246+G2243*K2246)</f>
        <v>2.5811609418818766</v>
      </c>
      <c r="S2243" s="25">
        <f t="shared" ref="S2243" si="22510">COS($U$8*$B2243)</f>
        <v>-0.86132656080944725</v>
      </c>
      <c r="T2243" s="26">
        <v>0</v>
      </c>
      <c r="U2243" s="10">
        <v>0</v>
      </c>
      <c r="V2243" s="85">
        <f t="shared" ref="V2243" si="22511">$T$8*SIN($B2243*$U$8)</f>
        <v>-1.5241551760885526</v>
      </c>
      <c r="X2243" s="21">
        <f t="shared" ref="X2243" si="22512">N2243*S2243+P2243*S2246-O2243*T2243-Q2243*T2246</f>
        <v>-9.9230620708146127</v>
      </c>
      <c r="Y2243" s="24">
        <f t="shared" ref="Y2243" si="22513">(N2243*T2243+O2243*S2243+P2243*T2246+Q2243*S2246)</f>
        <v>0</v>
      </c>
      <c r="Z2243" s="22">
        <f t="shared" ref="Z2243" si="22514">N2243*U2243+P2243*U2246-O2243*V2243-Q2243*V2246</f>
        <v>0</v>
      </c>
      <c r="AA2243" s="23">
        <f t="shared" ref="AA2243" si="22515">(N2243*V2243+O2243*U2243+P2243*V2246+Q2243*U2246)</f>
        <v>-20.556021566457844</v>
      </c>
      <c r="AB2243" s="8"/>
      <c r="AC2243" s="21">
        <v>1</v>
      </c>
      <c r="AD2243" s="24">
        <v>0</v>
      </c>
      <c r="AE2243" s="22">
        <v>0</v>
      </c>
      <c r="AF2243" s="23">
        <v>0</v>
      </c>
      <c r="AH2243" s="21">
        <f t="shared" ref="AH2243" si="22516">X2243*AC2243+Z2243*AC2246-Y2243*AD2243-AA2243*AD2246</f>
        <v>-47.955110626113765</v>
      </c>
      <c r="AI2243" s="24">
        <f t="shared" ref="AI2243" si="22517">(X2243*AD2243+Y2243*AC2243+Z2243*AD2246+AA2243*AC2246)</f>
        <v>0</v>
      </c>
      <c r="AJ2243" s="22">
        <f t="shared" ref="AJ2243" si="22518">X2243*AE2243+Z2243*AE2246-Y2243*AF2243-AA2243*AF2246</f>
        <v>0</v>
      </c>
      <c r="AK2243" s="23">
        <f t="shared" ref="AK2243" si="22519">(X2243*AF2243+Y2243*AE2243+Z2243*AF2246+AA2243*AE2246)</f>
        <v>-20.556021566457844</v>
      </c>
      <c r="AL2243" s="8"/>
      <c r="AM2243" s="25">
        <f t="shared" ref="AM2243" si="22520">COS($AO$8*$B2243)</f>
        <v>-0.86132656080944725</v>
      </c>
      <c r="AN2243" s="26">
        <v>0</v>
      </c>
      <c r="AO2243" s="10">
        <v>0</v>
      </c>
      <c r="AP2243" s="85">
        <f t="shared" ref="AP2243" si="22521">$AN$8*SIN($B2243*$AO$8)</f>
        <v>-1.5241551760885526</v>
      </c>
      <c r="AR2243" s="21">
        <f t="shared" ref="AR2243" si="22522">AH2243*AM2243+AJ2243*AM2246-AI2243*AN2243-AK2243*AN2246</f>
        <v>37.823836434348856</v>
      </c>
      <c r="AS2243" s="24">
        <f t="shared" ref="AS2243" si="22523">(AH2243*AN2243+AI2243*AM2243+AJ2243*AN2246+AK2243*AM2246)</f>
        <v>0</v>
      </c>
      <c r="AT2243" s="22">
        <f t="shared" ref="AT2243" si="22524">AH2243*AO2243+AJ2243*AO2246-AI2243*AP2243-AK2243*AP2246</f>
        <v>0</v>
      </c>
      <c r="AU2243" s="23">
        <f t="shared" ref="AU2243" si="22525">(AH2243*AP2243+AI2243*AO2243+AJ2243*AP2246+AK2243*AO2246)</f>
        <v>90.796477440452406</v>
      </c>
      <c r="AV2243" s="8"/>
      <c r="AW2243" s="21">
        <v>1</v>
      </c>
      <c r="AX2243" s="24">
        <v>0</v>
      </c>
      <c r="AY2243" s="22">
        <v>0</v>
      </c>
      <c r="AZ2243" s="23">
        <v>0</v>
      </c>
      <c r="BB2243" s="21">
        <f t="shared" ref="BB2243" si="22526">AR2243*AW2243+AT2243*AW2246-AS2243*AX2243-AU2243*AX2246</f>
        <v>478.86149985424481</v>
      </c>
      <c r="BC2243" s="24">
        <f t="shared" ref="BC2243" si="22527">(AR2243*AX2243+AS2243*AW2243+AT2243*AX2246+AU2243*AW2246)</f>
        <v>0</v>
      </c>
      <c r="BD2243" s="22">
        <f t="shared" ref="BD2243" si="22528">AR2243*AY2243+AT2243*AY2246-AS2243*AZ2243-AU2243*AZ2246</f>
        <v>0</v>
      </c>
      <c r="BE2243" s="23">
        <f t="shared" ref="BE2243" si="22529">(AR2243*AZ2243+AS2243*AY2243+AT2243*AZ2246+AU2243*AY2246)</f>
        <v>90.796477440452406</v>
      </c>
      <c r="BF2243" s="8"/>
      <c r="BG2243" s="25">
        <f t="shared" ref="BG2243" si="22530">COS($BI$8*$B2243)</f>
        <v>-0.50969983975888999</v>
      </c>
      <c r="BH2243" s="26">
        <v>0</v>
      </c>
      <c r="BI2243" s="10">
        <v>0</v>
      </c>
      <c r="BJ2243" s="85">
        <f t="shared" ref="BJ2243" si="22531">$BH$8*SIN($B2243*$BI$8)</f>
        <v>2.5810568882044924</v>
      </c>
      <c r="BL2243" s="21">
        <f t="shared" ref="BL2243" si="22532">BB2243*BG2243+BD2243*BG2246-BC2243*BH2243-BE2243*BH2246</f>
        <v>-270.1146156893418</v>
      </c>
      <c r="BM2243" s="24">
        <f t="shared" ref="BM2243" si="22533">(BB2243*BH2243+BC2243*BG2243+BD2243*BH2246+BE2243*BG2246)</f>
        <v>0</v>
      </c>
      <c r="BN2243" s="22">
        <f t="shared" ref="BN2243" si="22534">BB2243*BI2243+BD2243*BI2246-BC2243*BJ2243-BE2243*BJ2246</f>
        <v>0</v>
      </c>
      <c r="BO2243" s="23">
        <f t="shared" ref="BO2243" si="22535">(BB2243*BJ2243+BC2243*BI2243+BD2243*BJ2246+BE2243*BI2246)</f>
        <v>1189.6898226926628</v>
      </c>
      <c r="BQ2243" s="27">
        <f t="shared" ref="BQ2243" si="22536">20*LOG((2*$BL$8)/(($BL$8*BL2243+BN2243+$BL$8*BL2246+BN2246)^2+($BL$8*BM2243+BO2243+$BL$8*BM2246+BO2246)^2)^0.5)</f>
        <v>-55.924616565673801</v>
      </c>
      <c r="BS2243" s="64">
        <f t="shared" ref="BS2243" si="22537">((BL2243^2+BM2243^2)/(BL2246^2+BM2246^2))^0.5</f>
        <v>4.4050935771724786</v>
      </c>
      <c r="BT2243" s="4"/>
      <c r="BU2243" s="28"/>
      <c r="BV2243" s="28"/>
      <c r="BW2243" s="28"/>
      <c r="BX2243" s="28"/>
    </row>
    <row r="2244" spans="2:76" ht="18.649999999999999" customHeight="1" thickBot="1">
      <c r="D2244" s="25"/>
      <c r="E2244" s="10"/>
      <c r="F2244" s="10"/>
      <c r="G2244" s="31"/>
      <c r="I2244" s="29"/>
      <c r="L2244" s="30"/>
      <c r="N2244" s="29"/>
      <c r="Q2244" s="30"/>
      <c r="S2244" s="29"/>
      <c r="V2244" s="30"/>
      <c r="X2244" s="29"/>
      <c r="AA2244" s="30"/>
      <c r="AC2244" s="29"/>
      <c r="AF2244" s="30"/>
      <c r="AH2244" s="29"/>
      <c r="AK2244" s="30"/>
      <c r="AM2244" s="29"/>
      <c r="AP2244" s="30"/>
      <c r="AR2244" s="29"/>
      <c r="AU2244" s="30"/>
      <c r="AW2244" s="29"/>
      <c r="AZ2244" s="30"/>
      <c r="BB2244" s="29"/>
      <c r="BE2244" s="30"/>
      <c r="BG2244" s="29"/>
      <c r="BJ2244" s="30"/>
      <c r="BL2244" s="29"/>
      <c r="BO2244" s="30"/>
      <c r="BS2244" s="65"/>
      <c r="BT2244" s="65"/>
      <c r="BU2244" s="28"/>
      <c r="BV2244" s="28"/>
      <c r="BW2244" s="28"/>
      <c r="BX2244" s="28"/>
    </row>
    <row r="2245" spans="2:76" ht="18.649999999999999" customHeight="1" thickBot="1">
      <c r="D2245" s="254" t="s">
        <v>24</v>
      </c>
      <c r="E2245" s="255"/>
      <c r="F2245" s="256" t="s">
        <v>25</v>
      </c>
      <c r="G2245" s="257"/>
      <c r="H2245" s="123"/>
      <c r="I2245" s="242" t="s">
        <v>4</v>
      </c>
      <c r="J2245" s="243"/>
      <c r="K2245" s="244" t="s">
        <v>5</v>
      </c>
      <c r="L2245" s="245"/>
      <c r="M2245" s="123"/>
      <c r="N2245" s="242" t="s">
        <v>6</v>
      </c>
      <c r="O2245" s="243"/>
      <c r="P2245" s="244" t="s">
        <v>7</v>
      </c>
      <c r="Q2245" s="245"/>
      <c r="R2245" s="123"/>
      <c r="S2245" s="242" t="s">
        <v>34</v>
      </c>
      <c r="T2245" s="243"/>
      <c r="U2245" s="244" t="s">
        <v>35</v>
      </c>
      <c r="V2245" s="245"/>
      <c r="W2245" s="123"/>
      <c r="X2245" s="242" t="s">
        <v>47</v>
      </c>
      <c r="Y2245" s="243"/>
      <c r="Z2245" s="244" t="s">
        <v>48</v>
      </c>
      <c r="AA2245" s="245"/>
      <c r="AB2245" s="127"/>
      <c r="AC2245" s="242" t="s">
        <v>63</v>
      </c>
      <c r="AD2245" s="243"/>
      <c r="AE2245" s="244" t="s">
        <v>8</v>
      </c>
      <c r="AF2245" s="245"/>
      <c r="AG2245" s="123"/>
      <c r="AH2245" s="242" t="s">
        <v>78</v>
      </c>
      <c r="AI2245" s="243"/>
      <c r="AJ2245" s="244" t="s">
        <v>79</v>
      </c>
      <c r="AK2245" s="245"/>
      <c r="AL2245" s="127"/>
      <c r="AM2245" s="242" t="s">
        <v>67</v>
      </c>
      <c r="AN2245" s="243"/>
      <c r="AO2245" s="244" t="s">
        <v>66</v>
      </c>
      <c r="AP2245" s="245"/>
      <c r="AQ2245" s="123"/>
      <c r="AR2245" s="242" t="s">
        <v>83</v>
      </c>
      <c r="AS2245" s="243"/>
      <c r="AT2245" s="244" t="s">
        <v>82</v>
      </c>
      <c r="AU2245" s="245"/>
      <c r="AV2245" s="127"/>
      <c r="AW2245" s="242" t="s">
        <v>71</v>
      </c>
      <c r="AX2245" s="243"/>
      <c r="AY2245" s="244" t="s">
        <v>70</v>
      </c>
      <c r="AZ2245" s="245"/>
      <c r="BA2245" s="123"/>
      <c r="BB2245" s="124" t="s">
        <v>87</v>
      </c>
      <c r="BC2245" s="125"/>
      <c r="BD2245" s="122" t="s">
        <v>86</v>
      </c>
      <c r="BE2245" s="126"/>
      <c r="BF2245" s="127"/>
      <c r="BG2245" s="242" t="s">
        <v>74</v>
      </c>
      <c r="BH2245" s="243"/>
      <c r="BI2245" s="244" t="s">
        <v>75</v>
      </c>
      <c r="BJ2245" s="245"/>
      <c r="BK2245" s="123"/>
      <c r="BL2245" s="242" t="s">
        <v>91</v>
      </c>
      <c r="BM2245" s="243"/>
      <c r="BN2245" s="244" t="s">
        <v>90</v>
      </c>
      <c r="BO2245" s="245"/>
      <c r="BP2245" s="123"/>
      <c r="BQ2245" s="35" t="s">
        <v>166</v>
      </c>
      <c r="BS2245" s="66" t="s">
        <v>121</v>
      </c>
      <c r="BT2245" s="65"/>
      <c r="BU2245" s="28"/>
      <c r="BV2245" s="28"/>
      <c r="BW2245" s="28"/>
      <c r="BX2245" s="28"/>
    </row>
    <row r="2246" spans="2:76" ht="18.649999999999999" customHeight="1" thickTop="1" thickBot="1">
      <c r="D2246" s="15">
        <v>0</v>
      </c>
      <c r="E2246" s="145">
        <f t="shared" ref="E2246" si="22538">(1/$E$8)*SIN($B2243*$F$8)</f>
        <v>0.28679566020909741</v>
      </c>
      <c r="F2246" s="15">
        <f t="shared" ref="F2246" si="22539">COS($F$8*$B2243)</f>
        <v>-0.50964128911132334</v>
      </c>
      <c r="G2246" s="37">
        <v>0</v>
      </c>
      <c r="I2246" s="21">
        <v>0</v>
      </c>
      <c r="J2246" s="24">
        <f t="shared" ref="J2246" si="22540">(TAN($K$8*$B2243))/$J$8</f>
        <v>-4.8574314318432048</v>
      </c>
      <c r="K2246" s="22">
        <v>1</v>
      </c>
      <c r="L2246" s="23">
        <v>0</v>
      </c>
      <c r="N2246" s="21">
        <f t="shared" ref="N2246" si="22541">D2246*I2243+F2246*I2246-E2246*J2243-G2246*J2246</f>
        <v>0</v>
      </c>
      <c r="O2246" s="24">
        <f t="shared" ref="O2246" si="22542">(D2246*J2243+E2246*I2243+F2246*J2246+G2246*I2246)</f>
        <v>2.7623432769035294</v>
      </c>
      <c r="P2246" s="22">
        <f t="shared" ref="P2246" si="22543">D2246*K2243+F2246*K2246-E2246*L2243-G2246*L2246</f>
        <v>-0.50964128911132334</v>
      </c>
      <c r="Q2246" s="23">
        <f t="shared" ref="Q2246" si="22544">(D2246*L2243+E2246*K2243+F2246*L2246+G2246*K2246)</f>
        <v>0</v>
      </c>
      <c r="S2246" s="15">
        <v>0</v>
      </c>
      <c r="T2246" s="145">
        <f t="shared" ref="T2246" si="22545">(1/$T$8)*SIN($B2243*$U$8)</f>
        <v>-0.16935057512095025</v>
      </c>
      <c r="U2246" s="15">
        <f t="shared" ref="U2246" si="22546">COS($U$8*$B2243)</f>
        <v>-0.86132656080944725</v>
      </c>
      <c r="V2246" s="37">
        <v>0</v>
      </c>
      <c r="X2246" s="21">
        <f t="shared" ref="X2246" si="22547">N2246*S2243+P2246*S2246-O2246*T2243-Q2246*T2246</f>
        <v>0</v>
      </c>
      <c r="Y2246" s="24">
        <f t="shared" ref="Y2246" si="22548">(N2246*T2243+O2246*S2243+P2246*T2246+Q2246*S2246)</f>
        <v>-2.2929715890540305</v>
      </c>
      <c r="Z2246" s="22">
        <f t="shared" ref="Z2246" si="22549">N2246*U2243+P2246*U2246-O2246*V2243-Q2246*V2246</f>
        <v>4.6492073824226772</v>
      </c>
      <c r="AA2246" s="23">
        <f t="shared" ref="AA2246" si="22550">(N2246*V2243+O2246*U2243+P2246*V2246+Q2246*U2246)</f>
        <v>0</v>
      </c>
      <c r="AB2246" s="8"/>
      <c r="AC2246" s="21">
        <v>0</v>
      </c>
      <c r="AD2246" s="24">
        <f t="shared" ref="AD2246" si="22551">(TAN($AE$8*$B2243))/$AD$8</f>
        <v>-1.8501658228145517</v>
      </c>
      <c r="AE2246" s="22">
        <v>1</v>
      </c>
      <c r="AF2246" s="23">
        <v>0</v>
      </c>
      <c r="AH2246" s="21">
        <f t="shared" ref="AH2246" si="22552">X2246*AC2243+Z2246*AC2246-Y2246*AD2243-AA2246*AD2246</f>
        <v>0</v>
      </c>
      <c r="AI2246" s="24">
        <f t="shared" ref="AI2246" si="22553">(X2246*AD2243+Y2246*AC2243+Z2246*AD2246+AA2246*AC2246)</f>
        <v>-10.894776191189571</v>
      </c>
      <c r="AJ2246" s="22">
        <f t="shared" ref="AJ2246" si="22554">X2246*AE2243+Z2246*AE2246-Y2246*AF2243-AA2246*AF2246</f>
        <v>4.6492073824226772</v>
      </c>
      <c r="AK2246" s="23">
        <f t="shared" ref="AK2246" si="22555">(X2246*AF2243+Y2246*AE2243+Z2246*AF2246+AA2246*AE2246)</f>
        <v>0</v>
      </c>
      <c r="AL2246" s="8"/>
      <c r="AM2246" s="15">
        <v>0</v>
      </c>
      <c r="AN2246" s="85">
        <f t="shared" ref="AN2246" si="22556">(1/$AN$8)*SIN($B2243*$AO$8)</f>
        <v>-0.16935057512095025</v>
      </c>
      <c r="AO2246" s="25">
        <f t="shared" ref="AO2246" si="22557">COS($AO$8*$B2243)</f>
        <v>-0.86132656080944725</v>
      </c>
      <c r="AP2246" s="37">
        <v>0</v>
      </c>
      <c r="AR2246" s="21">
        <f t="shared" ref="AR2246" si="22558">AH2246*AM2243+AJ2246*AM2246-AI2246*AN2243-AK2246*AN2246</f>
        <v>0</v>
      </c>
      <c r="AS2246" s="24">
        <f t="shared" ref="AS2246" si="22559">(AH2246*AN2243+AI2246*AM2243+AJ2246*AN2246+AK2246*AM2246)</f>
        <v>8.5966141634761133</v>
      </c>
      <c r="AT2246" s="22">
        <f t="shared" ref="AT2246" si="22560">AH2246*AO2243+AJ2246*AO2246-AI2246*AP2243-AK2246*AP2246</f>
        <v>-20.609815329319929</v>
      </c>
      <c r="AU2246" s="23">
        <f t="shared" ref="AU2246" si="22561">(AH2246*AP2243+AI2246*AO2243+AJ2246*AP2246+AK2246*AO2246)</f>
        <v>0</v>
      </c>
      <c r="AV2246" s="8"/>
      <c r="AW2246" s="21">
        <v>0</v>
      </c>
      <c r="AX2246" s="24">
        <f t="shared" ref="AX2246" si="22562">(TAN($AY$8*$B2243))/$AX$8</f>
        <v>-4.8574314318432048</v>
      </c>
      <c r="AY2246" s="22">
        <v>1</v>
      </c>
      <c r="AZ2246" s="23">
        <v>0</v>
      </c>
      <c r="BB2246" s="21">
        <f t="shared" ref="BB2246" si="22563">AR2246*AW2243+AT2246*AW2246-AS2246*AX2243-AU2246*AX2246</f>
        <v>0</v>
      </c>
      <c r="BC2246" s="24">
        <f t="shared" ref="BC2246" si="22564">(AR2246*AX2243+AS2246*AW2243+AT2246*AX2246+AU2246*AW2246)</f>
        <v>108.70737894859865</v>
      </c>
      <c r="BD2246" s="22">
        <f t="shared" ref="BD2246" si="22565">AR2246*AY2243+AT2246*AY2246-AS2246*AZ2243-AU2246*AZ2246</f>
        <v>-20.609815329319929</v>
      </c>
      <c r="BE2246" s="23">
        <f t="shared" ref="BE2246" si="22566">(AR2246*AZ2243+AS2246*AY2243+AT2246*AZ2246+AU2246*AY2246)</f>
        <v>0</v>
      </c>
      <c r="BF2246" s="8"/>
      <c r="BG2246" s="15">
        <v>0</v>
      </c>
      <c r="BH2246" s="85">
        <f t="shared" ref="BH2246" si="22567">(1/$BH$8)*SIN($B2243*$BI$8)</f>
        <v>0.28678409868938803</v>
      </c>
      <c r="BI2246" s="25">
        <f t="shared" ref="BI2246" si="22568">COS($BI$8*$B2243)</f>
        <v>-0.50969983975888999</v>
      </c>
      <c r="BJ2246" s="37">
        <v>0</v>
      </c>
      <c r="BL2246" s="21">
        <f t="shared" ref="BL2246" si="22569">BB2246*BG2243+BD2246*BG2246-BC2246*BH2243-BE2246*BH2246</f>
        <v>0</v>
      </c>
      <c r="BM2246" s="24">
        <f t="shared" ref="BM2246" si="22570">(BB2246*BH2243+BC2246*BG2243+BD2246*BH2246+BE2246*BG2246)</f>
        <v>-61.31870094408341</v>
      </c>
      <c r="BN2246" s="22">
        <f t="shared" ref="BN2246" si="22571">BB2246*BI2243+BD2246*BI2246-BC2246*BJ2243-BE2246*BJ2246</f>
        <v>-270.07510966312191</v>
      </c>
      <c r="BO2246" s="23">
        <f t="shared" ref="BO2246" si="22572">(BB2246*BJ2243+BC2246*BI2243+BD2246*BJ2246+BE2246*BI2246)</f>
        <v>0</v>
      </c>
      <c r="BQ2246" s="38">
        <f t="shared" ref="BQ2246" si="22573">(180/PI())*ATAN(-1*(($BL$8*BM2243+BO2243+$BL$8*BM2246+BO2246)/($BL$8*BL2243+BN2243+$BL$8*BL2246+BN2246)))</f>
        <v>64.417972515643868</v>
      </c>
      <c r="BS2246" s="67">
        <f t="shared" ref="BS2246" si="22574">20*LOG(((($BL$8*BL2243+BN2243-$BL$8*BL2246-BN2246)^2+($BL$8*BM2243+BO2243-$BL$8*BM2246-BO2246)^2)/(($BL$8*BL2243+BN2243+$BL$8*BL2246+BN2246)^2+($BL$8*BM2243+BO2243+$BL$8*BM2246+BO2246)^2))^0.5)</f>
        <v>-1.1100005900494161E-5</v>
      </c>
      <c r="BT2246" s="65"/>
      <c r="BU2246" s="28"/>
      <c r="BV2246" s="28"/>
      <c r="BW2246" s="28"/>
      <c r="BX2246" s="28"/>
    </row>
    <row r="2247" spans="2:76" ht="18.649999999999999" customHeight="1">
      <c r="BS2247" s="32"/>
    </row>
    <row r="2248" spans="2:76" ht="18.649999999999999" customHeight="1" thickBot="1">
      <c r="D2248" s="8"/>
      <c r="E2248" s="8" t="s">
        <v>93</v>
      </c>
      <c r="F2248" s="8"/>
      <c r="G2248" s="8"/>
      <c r="H2248" s="8"/>
      <c r="I2248" s="8"/>
      <c r="J2248" s="8" t="s">
        <v>94</v>
      </c>
      <c r="K2248" s="8"/>
      <c r="L2248" s="8"/>
      <c r="M2248" s="8"/>
      <c r="N2248" s="8"/>
      <c r="O2248" s="8" t="s">
        <v>95</v>
      </c>
      <c r="P2248" s="8"/>
      <c r="Q2248" s="8"/>
      <c r="R2248" s="8"/>
      <c r="S2248" s="8"/>
      <c r="T2248" s="8" t="s">
        <v>96</v>
      </c>
      <c r="U2248" s="8"/>
      <c r="V2248" s="8"/>
      <c r="W2248" s="8"/>
      <c r="X2248" s="8"/>
      <c r="Y2248" s="8" t="s">
        <v>97</v>
      </c>
      <c r="Z2248" s="8"/>
      <c r="AA2248" s="8"/>
      <c r="AB2248" s="8"/>
      <c r="AC2248" s="8"/>
      <c r="AD2248" s="8" t="s">
        <v>98</v>
      </c>
      <c r="AE2248" s="8"/>
      <c r="AF2248" s="8"/>
      <c r="AG2248" s="8"/>
      <c r="AH2248" s="8"/>
      <c r="AI2248" s="8" t="s">
        <v>99</v>
      </c>
      <c r="AJ2248" s="8"/>
      <c r="AK2248" s="8"/>
      <c r="AL2248" s="8"/>
      <c r="AM2248" s="8"/>
      <c r="AN2248" s="8" t="s">
        <v>96</v>
      </c>
      <c r="AO2248" s="8"/>
      <c r="AP2248" s="8"/>
      <c r="AQ2248" s="8"/>
      <c r="AR2248" s="8"/>
      <c r="AS2248" s="8" t="s">
        <v>100</v>
      </c>
      <c r="AT2248" s="8"/>
      <c r="AU2248" s="8"/>
      <c r="AV2248" s="8"/>
      <c r="AW2248" s="8"/>
      <c r="AX2248" s="8" t="s">
        <v>94</v>
      </c>
      <c r="AY2248" s="8"/>
      <c r="AZ2248" s="8"/>
      <c r="BA2248" s="8"/>
      <c r="BB2248" s="8"/>
      <c r="BC2248" s="8" t="s">
        <v>101</v>
      </c>
      <c r="BD2248" s="8"/>
      <c r="BE2248" s="8"/>
      <c r="BF2248" s="8"/>
      <c r="BG2248" s="8"/>
      <c r="BH2248" s="8" t="s">
        <v>96</v>
      </c>
      <c r="BI2248" s="8"/>
      <c r="BJ2248" s="8"/>
      <c r="BK2248" s="8"/>
      <c r="BL2248" s="8"/>
      <c r="BM2248" s="8" t="s">
        <v>102</v>
      </c>
      <c r="BN2248" s="8"/>
      <c r="BO2248" s="8"/>
      <c r="BP2248" s="8"/>
    </row>
    <row r="2249" spans="2:76" ht="18.649999999999999" customHeight="1" thickBot="1">
      <c r="B2249" s="16"/>
      <c r="D2249" s="250" t="s">
        <v>22</v>
      </c>
      <c r="E2249" s="251"/>
      <c r="F2249" s="252" t="s">
        <v>23</v>
      </c>
      <c r="G2249" s="253"/>
      <c r="H2249" s="123"/>
      <c r="I2249" s="242" t="s">
        <v>1</v>
      </c>
      <c r="J2249" s="243"/>
      <c r="K2249" s="244" t="s">
        <v>2</v>
      </c>
      <c r="L2249" s="245"/>
      <c r="M2249" s="123"/>
      <c r="N2249" s="242" t="s">
        <v>43</v>
      </c>
      <c r="O2249" s="243"/>
      <c r="P2249" s="244" t="s">
        <v>44</v>
      </c>
      <c r="Q2249" s="245"/>
      <c r="R2249" s="123"/>
      <c r="S2249" s="242" t="s">
        <v>32</v>
      </c>
      <c r="T2249" s="243"/>
      <c r="U2249" s="244" t="s">
        <v>33</v>
      </c>
      <c r="V2249" s="245"/>
      <c r="W2249" s="123"/>
      <c r="X2249" s="242" t="s">
        <v>45</v>
      </c>
      <c r="Y2249" s="243"/>
      <c r="Z2249" s="244" t="s">
        <v>46</v>
      </c>
      <c r="AA2249" s="245"/>
      <c r="AB2249" s="127"/>
      <c r="AC2249" s="242" t="s">
        <v>62</v>
      </c>
      <c r="AD2249" s="243"/>
      <c r="AE2249" s="244" t="s">
        <v>3</v>
      </c>
      <c r="AF2249" s="245"/>
      <c r="AG2249" s="123"/>
      <c r="AH2249" s="242" t="s">
        <v>76</v>
      </c>
      <c r="AI2249" s="243"/>
      <c r="AJ2249" s="244" t="s">
        <v>77</v>
      </c>
      <c r="AK2249" s="245"/>
      <c r="AL2249" s="127"/>
      <c r="AM2249" s="242" t="s">
        <v>64</v>
      </c>
      <c r="AN2249" s="243"/>
      <c r="AO2249" s="244" t="s">
        <v>65</v>
      </c>
      <c r="AP2249" s="245"/>
      <c r="AQ2249" s="123"/>
      <c r="AR2249" s="242" t="s">
        <v>80</v>
      </c>
      <c r="AS2249" s="243"/>
      <c r="AT2249" s="244" t="s">
        <v>81</v>
      </c>
      <c r="AU2249" s="245"/>
      <c r="AV2249" s="127"/>
      <c r="AW2249" s="242" t="s">
        <v>68</v>
      </c>
      <c r="AX2249" s="243"/>
      <c r="AY2249" s="244" t="s">
        <v>69</v>
      </c>
      <c r="AZ2249" s="245"/>
      <c r="BA2249" s="123"/>
      <c r="BB2249" s="246" t="s">
        <v>84</v>
      </c>
      <c r="BC2249" s="247"/>
      <c r="BD2249" s="248" t="s">
        <v>85</v>
      </c>
      <c r="BE2249" s="249"/>
      <c r="BF2249" s="127"/>
      <c r="BG2249" s="242" t="s">
        <v>72</v>
      </c>
      <c r="BH2249" s="243"/>
      <c r="BI2249" s="244" t="s">
        <v>73</v>
      </c>
      <c r="BJ2249" s="245"/>
      <c r="BK2249" s="123"/>
      <c r="BL2249" s="242" t="s">
        <v>88</v>
      </c>
      <c r="BM2249" s="243"/>
      <c r="BN2249" s="244" t="s">
        <v>89</v>
      </c>
      <c r="BO2249" s="245"/>
      <c r="BP2249" s="123"/>
      <c r="BQ2249" s="19" t="s">
        <v>165</v>
      </c>
      <c r="BS2249" s="63" t="s">
        <v>120</v>
      </c>
      <c r="BT2249" s="4"/>
      <c r="BU2249" s="28"/>
      <c r="BV2249" s="28"/>
      <c r="BW2249" s="28"/>
      <c r="BX2249" s="28"/>
    </row>
    <row r="2250" spans="2:76" ht="18.649999999999999" customHeight="1" thickTop="1" thickBot="1">
      <c r="B2250" s="39">
        <v>6.36</v>
      </c>
      <c r="D2250" s="25">
        <f t="shared" ref="D2250" si="22575">COS($F$8*$B2250)</f>
        <v>-0.51534483131987985</v>
      </c>
      <c r="E2250" s="26">
        <v>0</v>
      </c>
      <c r="F2250" s="10">
        <v>0</v>
      </c>
      <c r="G2250" s="85">
        <f t="shared" ref="G2250" si="22576">$E$8*SIN($B2250*$F$8)</f>
        <v>2.570948724398634</v>
      </c>
      <c r="I2250" s="21">
        <v>1</v>
      </c>
      <c r="J2250" s="24">
        <v>0</v>
      </c>
      <c r="K2250" s="22">
        <v>0</v>
      </c>
      <c r="L2250" s="23">
        <v>0</v>
      </c>
      <c r="N2250" s="21">
        <f t="shared" ref="N2250" si="22577">D2250*I2250+F2250*I2253-E2250*J2250-G2250*J2253</f>
        <v>11.282369787415679</v>
      </c>
      <c r="O2250" s="24">
        <f t="shared" ref="O2250" si="22578">(D2250*J2250+E2250*I2250+F2250*J2253+G2250*I2253)</f>
        <v>0</v>
      </c>
      <c r="P2250" s="22">
        <f t="shared" ref="P2250" si="22579">D2250*K2250+F2250*K2253-E2250*L2250-G2250*L2253</f>
        <v>0</v>
      </c>
      <c r="Q2250" s="23">
        <f t="shared" ref="Q2250" si="22580">(D2250*L2250+E2250*K2250+F2250*L2253+G2250*K2253)</f>
        <v>2.570948724398634</v>
      </c>
      <c r="S2250" s="25">
        <f t="shared" ref="S2250" si="22581">COS($U$8*$B2250)</f>
        <v>-0.85537973274141232</v>
      </c>
      <c r="T2250" s="26">
        <v>0</v>
      </c>
      <c r="U2250" s="10">
        <v>0</v>
      </c>
      <c r="V2250" s="85">
        <f t="shared" ref="V2250" si="22582">$T$8*SIN($B2250*$U$8)</f>
        <v>-1.5540043807329085</v>
      </c>
      <c r="X2250" s="21">
        <f t="shared" ref="X2250" si="22583">N2250*S2250+P2250*S2253-O2250*T2250-Q2250*T2253</f>
        <v>-9.2067920556321674</v>
      </c>
      <c r="Y2250" s="24">
        <f t="shared" ref="Y2250" si="22584">(N2250*T2250+O2250*S2250+P2250*T2253+Q2250*S2253)</f>
        <v>0</v>
      </c>
      <c r="Z2250" s="22">
        <f t="shared" ref="Z2250" si="22585">N2250*U2250+P2250*U2253-O2250*V2250-Q2250*V2253</f>
        <v>0</v>
      </c>
      <c r="AA2250" s="23">
        <f t="shared" ref="AA2250" si="22586">(N2250*V2250+O2250*U2250+P2250*V2253+Q2250*U2253)</f>
        <v>-19.731989507460558</v>
      </c>
      <c r="AB2250" s="8"/>
      <c r="AC2250" s="21">
        <v>1</v>
      </c>
      <c r="AD2250" s="24">
        <v>0</v>
      </c>
      <c r="AE2250" s="22">
        <v>0</v>
      </c>
      <c r="AF2250" s="23">
        <v>0</v>
      </c>
      <c r="AH2250" s="21">
        <f t="shared" ref="AH2250" si="22587">X2250*AC2250+Z2250*AC2253-Y2250*AD2250-AA2250*AD2253</f>
        <v>-44.463130237854372</v>
      </c>
      <c r="AI2250" s="24">
        <f t="shared" ref="AI2250" si="22588">(X2250*AD2250+Y2250*AC2250+Z2250*AD2253+AA2250*AC2253)</f>
        <v>0</v>
      </c>
      <c r="AJ2250" s="22">
        <f t="shared" ref="AJ2250" si="22589">X2250*AE2250+Z2250*AE2253-Y2250*AF2250-AA2250*AF2253</f>
        <v>0</v>
      </c>
      <c r="AK2250" s="23">
        <f t="shared" ref="AK2250" si="22590">(X2250*AF2250+Y2250*AE2250+Z2250*AF2253+AA2250*AE2253)</f>
        <v>-19.731989507460558</v>
      </c>
      <c r="AL2250" s="8"/>
      <c r="AM2250" s="25">
        <f t="shared" ref="AM2250" si="22591">COS($AO$8*$B2250)</f>
        <v>-0.85537973274141232</v>
      </c>
      <c r="AN2250" s="26">
        <v>0</v>
      </c>
      <c r="AO2250" s="10">
        <v>0</v>
      </c>
      <c r="AP2250" s="85">
        <f t="shared" ref="AP2250" si="22592">$AN$8*SIN($B2250*$AO$8)</f>
        <v>-1.5540043807329085</v>
      </c>
      <c r="AR2250" s="21">
        <f t="shared" ref="AR2250" si="22593">AH2250*AM2250+AJ2250*AM2253-AI2250*AN2250-AK2250*AN2253</f>
        <v>34.62579400023921</v>
      </c>
      <c r="AS2250" s="24">
        <f t="shared" ref="AS2250" si="22594">(AH2250*AN2250+AI2250*AM2250+AJ2250*AN2253+AK2250*AM2253)</f>
        <v>0</v>
      </c>
      <c r="AT2250" s="22">
        <f t="shared" ref="AT2250" si="22595">AH2250*AO2250+AJ2250*AO2253-AI2250*AP2250-AK2250*AP2253</f>
        <v>0</v>
      </c>
      <c r="AU2250" s="23">
        <f t="shared" ref="AU2250" si="22596">(AH2250*AP2250+AI2250*AO2250+AJ2250*AP2253+AK2250*AO2253)</f>
        <v>85.97424308207151</v>
      </c>
      <c r="AV2250" s="8"/>
      <c r="AW2250" s="21">
        <v>1</v>
      </c>
      <c r="AX2250" s="24">
        <v>0</v>
      </c>
      <c r="AY2250" s="22">
        <v>0</v>
      </c>
      <c r="AZ2250" s="23">
        <v>0</v>
      </c>
      <c r="BB2250" s="21">
        <f t="shared" ref="BB2250" si="22597">AR2250*AW2250+AT2250*AW2253-AS2250*AX2250-AU2250*AX2253</f>
        <v>429.14925330467656</v>
      </c>
      <c r="BC2250" s="24">
        <f t="shared" ref="BC2250" si="22598">(AR2250*AX2250+AS2250*AW2250+AT2250*AX2253+AU2250*AW2253)</f>
        <v>0</v>
      </c>
      <c r="BD2250" s="22">
        <f t="shared" ref="BD2250" si="22599">AR2250*AY2250+AT2250*AY2253-AS2250*AZ2250-AU2250*AZ2253</f>
        <v>0</v>
      </c>
      <c r="BE2250" s="23">
        <f t="shared" ref="BE2250" si="22600">(AR2250*AZ2250+AS2250*AY2250+AT2250*AZ2253+AU2250*AY2253)</f>
        <v>85.97424308207151</v>
      </c>
      <c r="BF2250" s="8"/>
      <c r="BG2250" s="25">
        <f t="shared" ref="BG2250" si="22601">COS($BI$8*$B2250)</f>
        <v>-0.51540333426500129</v>
      </c>
      <c r="BH2250" s="26">
        <v>0</v>
      </c>
      <c r="BI2250" s="10">
        <v>0</v>
      </c>
      <c r="BJ2250" s="85">
        <f t="shared" ref="BJ2250" si="22602">$BH$8*SIN($B2250*$BI$8)</f>
        <v>2.5708431743800855</v>
      </c>
      <c r="BL2250" s="21">
        <f t="shared" ref="BL2250" si="22603">BB2250*BG2250+BD2250*BG2253-BC2250*BH2250-BE2250*BH2253</f>
        <v>-245.74343338390344</v>
      </c>
      <c r="BM2250" s="24">
        <f t="shared" ref="BM2250" si="22604">(BB2250*BH2250+BC2250*BG2250+BD2250*BH2253+BE2250*BG2253)</f>
        <v>0</v>
      </c>
      <c r="BN2250" s="22">
        <f t="shared" ref="BN2250" si="22605">BB2250*BI2250+BD2250*BI2253-BC2250*BJ2250-BE2250*BJ2253</f>
        <v>0</v>
      </c>
      <c r="BO2250" s="23">
        <f t="shared" ref="BO2250" si="22606">(BB2250*BJ2250+BC2250*BI2250+BD2250*BJ2253+BE2250*BI2253)</f>
        <v>1058.9640171032288</v>
      </c>
      <c r="BQ2250" s="27">
        <f t="shared" ref="BQ2250" si="22607">20*LOG((2*$BL$8)/(($BL$8*BL2250+BN2250+$BL$8*BL2253+BN2253)^2+($BL$8*BM2250+BO2250+$BL$8*BM2253+BO2253)^2)^0.5)</f>
        <v>-54.932558213011845</v>
      </c>
      <c r="BS2250" s="64">
        <f t="shared" ref="BS2250" si="22608">((BL2250^2+BM2250^2)/(BL2253^2+BM2253^2))^0.5</f>
        <v>4.3099249032057534</v>
      </c>
      <c r="BT2250" s="4"/>
      <c r="BU2250" s="28"/>
      <c r="BV2250" s="28"/>
      <c r="BW2250" s="28"/>
      <c r="BX2250" s="28"/>
    </row>
    <row r="2251" spans="2:76" ht="18.649999999999999" customHeight="1" thickBot="1">
      <c r="D2251" s="25"/>
      <c r="E2251" s="10"/>
      <c r="F2251" s="10"/>
      <c r="G2251" s="31"/>
      <c r="I2251" s="29"/>
      <c r="L2251" s="30"/>
      <c r="N2251" s="29"/>
      <c r="Q2251" s="30"/>
      <c r="S2251" s="29"/>
      <c r="V2251" s="30"/>
      <c r="X2251" s="29"/>
      <c r="AA2251" s="30"/>
      <c r="AC2251" s="29"/>
      <c r="AF2251" s="30"/>
      <c r="AH2251" s="29"/>
      <c r="AK2251" s="30"/>
      <c r="AM2251" s="29"/>
      <c r="AP2251" s="30"/>
      <c r="AR2251" s="29"/>
      <c r="AU2251" s="30"/>
      <c r="AW2251" s="29"/>
      <c r="AZ2251" s="30"/>
      <c r="BB2251" s="29"/>
      <c r="BE2251" s="30"/>
      <c r="BG2251" s="29"/>
      <c r="BJ2251" s="30"/>
      <c r="BL2251" s="29"/>
      <c r="BO2251" s="30"/>
      <c r="BS2251" s="65"/>
      <c r="BT2251" s="65"/>
      <c r="BU2251" s="28"/>
      <c r="BV2251" s="28"/>
      <c r="BW2251" s="28"/>
      <c r="BX2251" s="28"/>
    </row>
    <row r="2252" spans="2:76" ht="18.649999999999999" customHeight="1" thickBot="1">
      <c r="D2252" s="254" t="s">
        <v>24</v>
      </c>
      <c r="E2252" s="255"/>
      <c r="F2252" s="256" t="s">
        <v>25</v>
      </c>
      <c r="G2252" s="257"/>
      <c r="H2252" s="123"/>
      <c r="I2252" s="242" t="s">
        <v>4</v>
      </c>
      <c r="J2252" s="243"/>
      <c r="K2252" s="244" t="s">
        <v>5</v>
      </c>
      <c r="L2252" s="245"/>
      <c r="M2252" s="123"/>
      <c r="N2252" s="242" t="s">
        <v>6</v>
      </c>
      <c r="O2252" s="243"/>
      <c r="P2252" s="244" t="s">
        <v>7</v>
      </c>
      <c r="Q2252" s="245"/>
      <c r="R2252" s="123"/>
      <c r="S2252" s="242" t="s">
        <v>34</v>
      </c>
      <c r="T2252" s="243"/>
      <c r="U2252" s="244" t="s">
        <v>35</v>
      </c>
      <c r="V2252" s="245"/>
      <c r="W2252" s="123"/>
      <c r="X2252" s="242" t="s">
        <v>47</v>
      </c>
      <c r="Y2252" s="243"/>
      <c r="Z2252" s="244" t="s">
        <v>48</v>
      </c>
      <c r="AA2252" s="245"/>
      <c r="AB2252" s="127"/>
      <c r="AC2252" s="242" t="s">
        <v>63</v>
      </c>
      <c r="AD2252" s="243"/>
      <c r="AE2252" s="244" t="s">
        <v>8</v>
      </c>
      <c r="AF2252" s="245"/>
      <c r="AG2252" s="123"/>
      <c r="AH2252" s="242" t="s">
        <v>78</v>
      </c>
      <c r="AI2252" s="243"/>
      <c r="AJ2252" s="244" t="s">
        <v>79</v>
      </c>
      <c r="AK2252" s="245"/>
      <c r="AL2252" s="127"/>
      <c r="AM2252" s="242" t="s">
        <v>67</v>
      </c>
      <c r="AN2252" s="243"/>
      <c r="AO2252" s="244" t="s">
        <v>66</v>
      </c>
      <c r="AP2252" s="245"/>
      <c r="AQ2252" s="123"/>
      <c r="AR2252" s="242" t="s">
        <v>83</v>
      </c>
      <c r="AS2252" s="243"/>
      <c r="AT2252" s="244" t="s">
        <v>82</v>
      </c>
      <c r="AU2252" s="245"/>
      <c r="AV2252" s="127"/>
      <c r="AW2252" s="242" t="s">
        <v>71</v>
      </c>
      <c r="AX2252" s="243"/>
      <c r="AY2252" s="244" t="s">
        <v>70</v>
      </c>
      <c r="AZ2252" s="245"/>
      <c r="BA2252" s="123"/>
      <c r="BB2252" s="124" t="s">
        <v>87</v>
      </c>
      <c r="BC2252" s="125"/>
      <c r="BD2252" s="122" t="s">
        <v>86</v>
      </c>
      <c r="BE2252" s="126"/>
      <c r="BF2252" s="127"/>
      <c r="BG2252" s="242" t="s">
        <v>74</v>
      </c>
      <c r="BH2252" s="243"/>
      <c r="BI2252" s="244" t="s">
        <v>75</v>
      </c>
      <c r="BJ2252" s="245"/>
      <c r="BK2252" s="123"/>
      <c r="BL2252" s="242" t="s">
        <v>91</v>
      </c>
      <c r="BM2252" s="243"/>
      <c r="BN2252" s="244" t="s">
        <v>90</v>
      </c>
      <c r="BO2252" s="245"/>
      <c r="BP2252" s="123"/>
      <c r="BQ2252" s="35" t="s">
        <v>166</v>
      </c>
      <c r="BS2252" s="66" t="s">
        <v>121</v>
      </c>
      <c r="BT2252" s="65"/>
      <c r="BU2252" s="28"/>
      <c r="BV2252" s="28"/>
      <c r="BW2252" s="28"/>
      <c r="BX2252" s="28"/>
    </row>
    <row r="2253" spans="2:76" ht="18.649999999999999" customHeight="1" thickTop="1" thickBot="1">
      <c r="D2253" s="15">
        <v>0</v>
      </c>
      <c r="E2253" s="145">
        <f t="shared" ref="E2253" si="22609">(1/$E$8)*SIN($B2250*$F$8)</f>
        <v>0.28566096937762597</v>
      </c>
      <c r="F2253" s="15">
        <f t="shared" ref="F2253" si="22610">COS($F$8*$B2250)</f>
        <v>-0.51534483131987985</v>
      </c>
      <c r="G2253" s="37">
        <v>0</v>
      </c>
      <c r="I2253" s="21">
        <v>0</v>
      </c>
      <c r="J2253" s="24">
        <f t="shared" ref="J2253" si="22611">(TAN($K$8*$B2250))/$J$8</f>
        <v>-4.5888564430607772</v>
      </c>
      <c r="K2253" s="22">
        <v>1</v>
      </c>
      <c r="L2253" s="23">
        <v>0</v>
      </c>
      <c r="N2253" s="21">
        <f t="shared" ref="N2253" si="22612">D2253*I2250+F2253*I2253-E2253*J2250-G2253*J2253</f>
        <v>0</v>
      </c>
      <c r="O2253" s="24">
        <f t="shared" ref="O2253" si="22613">(D2253*J2250+E2253*I2250+F2253*J2253+G2253*I2253)</f>
        <v>2.6505044189779259</v>
      </c>
      <c r="P2253" s="22">
        <f t="shared" ref="P2253" si="22614">D2253*K2250+F2253*K2253-E2253*L2250-G2253*L2253</f>
        <v>-0.51534483131987985</v>
      </c>
      <c r="Q2253" s="23">
        <f t="shared" ref="Q2253" si="22615">(D2253*L2250+E2253*K2250+F2253*L2253+G2253*K2253)</f>
        <v>0</v>
      </c>
      <c r="S2253" s="15">
        <v>0</v>
      </c>
      <c r="T2253" s="145">
        <f t="shared" ref="T2253" si="22616">(1/$T$8)*SIN($B2250*$U$8)</f>
        <v>-0.1726671534147676</v>
      </c>
      <c r="U2253" s="15">
        <f t="shared" ref="U2253" si="22617">COS($U$8*$B2250)</f>
        <v>-0.85537973274141232</v>
      </c>
      <c r="V2253" s="37">
        <v>0</v>
      </c>
      <c r="X2253" s="21">
        <f t="shared" ref="X2253" si="22618">N2253*S2250+P2253*S2253-O2253*T2250-Q2253*T2253</f>
        <v>0</v>
      </c>
      <c r="Y2253" s="24">
        <f t="shared" ref="Y2253" si="22619">(N2253*T2250+O2253*S2250+P2253*T2253+Q2253*S2253)</f>
        <v>-2.1782046364842533</v>
      </c>
      <c r="Z2253" s="22">
        <f t="shared" ref="Z2253" si="22620">N2253*U2250+P2253*U2253-O2253*V2250-Q2253*V2253</f>
        <v>4.5597110023276963</v>
      </c>
      <c r="AA2253" s="23">
        <f t="shared" ref="AA2253" si="22621">(N2253*V2250+O2253*U2250+P2253*V2253+Q2253*U2253)</f>
        <v>0</v>
      </c>
      <c r="AB2253" s="8"/>
      <c r="AC2253" s="21">
        <v>0</v>
      </c>
      <c r="AD2253" s="24">
        <f t="shared" ref="AD2253" si="22622">(TAN($AE$8*$B2250))/$AD$8</f>
        <v>-1.7867604363407947</v>
      </c>
      <c r="AE2253" s="22">
        <v>1</v>
      </c>
      <c r="AF2253" s="23">
        <v>0</v>
      </c>
      <c r="AH2253" s="21">
        <f t="shared" ref="AH2253" si="22623">X2253*AC2250+Z2253*AC2253-Y2253*AD2250-AA2253*AD2253</f>
        <v>0</v>
      </c>
      <c r="AI2253" s="24">
        <f t="shared" ref="AI2253" si="22624">(X2253*AD2250+Y2253*AC2250+Z2253*AD2253+AA2253*AC2253)</f>
        <v>-10.32531585659121</v>
      </c>
      <c r="AJ2253" s="22">
        <f t="shared" ref="AJ2253" si="22625">X2253*AE2250+Z2253*AE2253-Y2253*AF2250-AA2253*AF2253</f>
        <v>4.5597110023276963</v>
      </c>
      <c r="AK2253" s="23">
        <f t="shared" ref="AK2253" si="22626">(X2253*AF2250+Y2253*AE2250+Z2253*AF2253+AA2253*AE2253)</f>
        <v>0</v>
      </c>
      <c r="AL2253" s="8"/>
      <c r="AM2253" s="15">
        <v>0</v>
      </c>
      <c r="AN2253" s="85">
        <f t="shared" ref="AN2253" si="22627">(1/$AN$8)*SIN($B2250*$AO$8)</f>
        <v>-0.1726671534147676</v>
      </c>
      <c r="AO2253" s="25">
        <f t="shared" ref="AO2253" si="22628">COS($AO$8*$B2250)</f>
        <v>-0.85537973274141232</v>
      </c>
      <c r="AP2253" s="37">
        <v>0</v>
      </c>
      <c r="AR2253" s="21">
        <f t="shared" ref="AR2253" si="22629">AH2253*AM2250+AJ2253*AM2253-AI2253*AN2250-AK2253*AN2253</f>
        <v>0</v>
      </c>
      <c r="AS2253" s="24">
        <f t="shared" ref="AS2253" si="22630">(AH2253*AN2250+AI2253*AM2250+AJ2253*AN2253+AK2253*AM2253)</f>
        <v>8.0447535987157366</v>
      </c>
      <c r="AT2253" s="22">
        <f t="shared" ref="AT2253" si="22631">AH2253*AO2250+AJ2253*AO2253-AI2253*AP2250-AK2253*AP2253</f>
        <v>-19.945870452142845</v>
      </c>
      <c r="AU2253" s="23">
        <f t="shared" ref="AU2253" si="22632">(AH2253*AP2250+AI2253*AO2250+AJ2253*AP2253+AK2253*AO2253)</f>
        <v>0</v>
      </c>
      <c r="AV2253" s="8"/>
      <c r="AW2253" s="21">
        <v>0</v>
      </c>
      <c r="AX2253" s="24">
        <f t="shared" ref="AX2253" si="22633">(TAN($AY$8*$B2250))/$AX$8</f>
        <v>-4.5888564430607772</v>
      </c>
      <c r="AY2253" s="22">
        <v>1</v>
      </c>
      <c r="AZ2253" s="23">
        <v>0</v>
      </c>
      <c r="BB2253" s="21">
        <f t="shared" ref="BB2253" si="22634">AR2253*AW2250+AT2253*AW2253-AS2253*AX2250-AU2253*AX2253</f>
        <v>0</v>
      </c>
      <c r="BC2253" s="24">
        <f t="shared" ref="BC2253" si="22635">(AR2253*AX2250+AS2253*AW2250+AT2253*AX2253+AU2253*AW2253)</f>
        <v>99.573489735487016</v>
      </c>
      <c r="BD2253" s="22">
        <f t="shared" ref="BD2253" si="22636">AR2253*AY2250+AT2253*AY2253-AS2253*AZ2250-AU2253*AZ2253</f>
        <v>-19.945870452142845</v>
      </c>
      <c r="BE2253" s="23">
        <f t="shared" ref="BE2253" si="22637">(AR2253*AZ2250+AS2253*AY2250+AT2253*AZ2253+AU2253*AY2253)</f>
        <v>0</v>
      </c>
      <c r="BF2253" s="8"/>
      <c r="BG2253" s="15">
        <v>0</v>
      </c>
      <c r="BH2253" s="85">
        <f t="shared" ref="BH2253" si="22638">(1/$BH$8)*SIN($B2250*$BI$8)</f>
        <v>0.28564924159778726</v>
      </c>
      <c r="BI2253" s="25">
        <f t="shared" ref="BI2253" si="22639">COS($BI$8*$B2250)</f>
        <v>-0.51540333426500129</v>
      </c>
      <c r="BJ2253" s="37">
        <v>0</v>
      </c>
      <c r="BL2253" s="21">
        <f t="shared" ref="BL2253" si="22640">BB2253*BG2250+BD2253*BG2253-BC2253*BH2250-BE2253*BH2253</f>
        <v>0</v>
      </c>
      <c r="BM2253" s="24">
        <f t="shared" ref="BM2253" si="22641">(BB2253*BH2250+BC2253*BG2250+BD2253*BH2253+BE2253*BG2253)</f>
        <v>-57.018031381734211</v>
      </c>
      <c r="BN2253" s="22">
        <f t="shared" ref="BN2253" si="22642">BB2253*BI2250+BD2253*BI2253-BC2253*BJ2250-BE2253*BJ2253</f>
        <v>-245.70765829983011</v>
      </c>
      <c r="BO2253" s="23">
        <f t="shared" ref="BO2253" si="22643">(BB2253*BJ2250+BC2253*BI2250+BD2253*BJ2253+BE2253*BI2253)</f>
        <v>0</v>
      </c>
      <c r="BQ2253" s="38">
        <f t="shared" ref="BQ2253" si="22644">(180/PI())*ATAN(-1*(($BL$8*BM2250+BO2250+$BL$8*BM2253+BO2253)/($BL$8*BL2250+BN2250+$BL$8*BL2253+BN2253)))</f>
        <v>63.872206662907544</v>
      </c>
      <c r="BS2253" s="67">
        <f t="shared" ref="BS2253" si="22645">20*LOG(((($BL$8*BL2250+BN2250-$BL$8*BL2253-BN2253)^2+($BL$8*BM2250+BO2250-$BL$8*BM2253-BO2253)^2)/(($BL$8*BL2250+BN2250+$BL$8*BL2253+BN2253)^2+($BL$8*BM2250+BO2250+$BL$8*BM2253+BO2253)^2))^0.5)</f>
        <v>-1.3948553978927622E-5</v>
      </c>
      <c r="BT2253" s="65"/>
      <c r="BU2253" s="28"/>
      <c r="BV2253" s="28"/>
      <c r="BW2253" s="28"/>
      <c r="BX2253" s="28"/>
    </row>
    <row r="2254" spans="2:76" ht="18.649999999999999" customHeight="1">
      <c r="BS2254" s="32"/>
    </row>
    <row r="2255" spans="2:76" ht="18.649999999999999" customHeight="1" thickBot="1">
      <c r="D2255" s="8"/>
      <c r="E2255" s="8" t="s">
        <v>93</v>
      </c>
      <c r="F2255" s="8"/>
      <c r="G2255" s="8"/>
      <c r="H2255" s="8"/>
      <c r="I2255" s="8"/>
      <c r="J2255" s="8" t="s">
        <v>94</v>
      </c>
      <c r="K2255" s="8"/>
      <c r="L2255" s="8"/>
      <c r="M2255" s="8"/>
      <c r="N2255" s="8"/>
      <c r="O2255" s="8" t="s">
        <v>95</v>
      </c>
      <c r="P2255" s="8"/>
      <c r="Q2255" s="8"/>
      <c r="R2255" s="8"/>
      <c r="S2255" s="8"/>
      <c r="T2255" s="8" t="s">
        <v>96</v>
      </c>
      <c r="U2255" s="8"/>
      <c r="V2255" s="8"/>
      <c r="W2255" s="8"/>
      <c r="X2255" s="8"/>
      <c r="Y2255" s="8" t="s">
        <v>97</v>
      </c>
      <c r="Z2255" s="8"/>
      <c r="AA2255" s="8"/>
      <c r="AB2255" s="8"/>
      <c r="AC2255" s="8"/>
      <c r="AD2255" s="8" t="s">
        <v>98</v>
      </c>
      <c r="AE2255" s="8"/>
      <c r="AF2255" s="8"/>
      <c r="AG2255" s="8"/>
      <c r="AH2255" s="8"/>
      <c r="AI2255" s="8" t="s">
        <v>99</v>
      </c>
      <c r="AJ2255" s="8"/>
      <c r="AK2255" s="8"/>
      <c r="AL2255" s="8"/>
      <c r="AM2255" s="8"/>
      <c r="AN2255" s="8" t="s">
        <v>96</v>
      </c>
      <c r="AO2255" s="8"/>
      <c r="AP2255" s="8"/>
      <c r="AQ2255" s="8"/>
      <c r="AR2255" s="8"/>
      <c r="AS2255" s="8" t="s">
        <v>100</v>
      </c>
      <c r="AT2255" s="8"/>
      <c r="AU2255" s="8"/>
      <c r="AV2255" s="8"/>
      <c r="AW2255" s="8"/>
      <c r="AX2255" s="8" t="s">
        <v>94</v>
      </c>
      <c r="AY2255" s="8"/>
      <c r="AZ2255" s="8"/>
      <c r="BA2255" s="8"/>
      <c r="BB2255" s="8"/>
      <c r="BC2255" s="8" t="s">
        <v>101</v>
      </c>
      <c r="BD2255" s="8"/>
      <c r="BE2255" s="8"/>
      <c r="BF2255" s="8"/>
      <c r="BG2255" s="8"/>
      <c r="BH2255" s="8" t="s">
        <v>96</v>
      </c>
      <c r="BI2255" s="8"/>
      <c r="BJ2255" s="8"/>
      <c r="BK2255" s="8"/>
      <c r="BL2255" s="8"/>
      <c r="BM2255" s="8" t="s">
        <v>102</v>
      </c>
      <c r="BN2255" s="8"/>
      <c r="BO2255" s="8"/>
      <c r="BP2255" s="8"/>
    </row>
    <row r="2256" spans="2:76" ht="18.649999999999999" customHeight="1" thickBot="1">
      <c r="B2256" s="16"/>
      <c r="D2256" s="250" t="s">
        <v>22</v>
      </c>
      <c r="E2256" s="251"/>
      <c r="F2256" s="252" t="s">
        <v>23</v>
      </c>
      <c r="G2256" s="253"/>
      <c r="H2256" s="123"/>
      <c r="I2256" s="242" t="s">
        <v>1</v>
      </c>
      <c r="J2256" s="243"/>
      <c r="K2256" s="244" t="s">
        <v>2</v>
      </c>
      <c r="L2256" s="245"/>
      <c r="M2256" s="123"/>
      <c r="N2256" s="242" t="s">
        <v>43</v>
      </c>
      <c r="O2256" s="243"/>
      <c r="P2256" s="244" t="s">
        <v>44</v>
      </c>
      <c r="Q2256" s="245"/>
      <c r="R2256" s="123"/>
      <c r="S2256" s="242" t="s">
        <v>32</v>
      </c>
      <c r="T2256" s="243"/>
      <c r="U2256" s="244" t="s">
        <v>33</v>
      </c>
      <c r="V2256" s="245"/>
      <c r="W2256" s="123"/>
      <c r="X2256" s="242" t="s">
        <v>45</v>
      </c>
      <c r="Y2256" s="243"/>
      <c r="Z2256" s="244" t="s">
        <v>46</v>
      </c>
      <c r="AA2256" s="245"/>
      <c r="AB2256" s="127"/>
      <c r="AC2256" s="242" t="s">
        <v>62</v>
      </c>
      <c r="AD2256" s="243"/>
      <c r="AE2256" s="244" t="s">
        <v>3</v>
      </c>
      <c r="AF2256" s="245"/>
      <c r="AG2256" s="123"/>
      <c r="AH2256" s="242" t="s">
        <v>76</v>
      </c>
      <c r="AI2256" s="243"/>
      <c r="AJ2256" s="244" t="s">
        <v>77</v>
      </c>
      <c r="AK2256" s="245"/>
      <c r="AL2256" s="127"/>
      <c r="AM2256" s="242" t="s">
        <v>64</v>
      </c>
      <c r="AN2256" s="243"/>
      <c r="AO2256" s="244" t="s">
        <v>65</v>
      </c>
      <c r="AP2256" s="245"/>
      <c r="AQ2256" s="123"/>
      <c r="AR2256" s="242" t="s">
        <v>80</v>
      </c>
      <c r="AS2256" s="243"/>
      <c r="AT2256" s="244" t="s">
        <v>81</v>
      </c>
      <c r="AU2256" s="245"/>
      <c r="AV2256" s="127"/>
      <c r="AW2256" s="242" t="s">
        <v>68</v>
      </c>
      <c r="AX2256" s="243"/>
      <c r="AY2256" s="244" t="s">
        <v>69</v>
      </c>
      <c r="AZ2256" s="245"/>
      <c r="BA2256" s="123"/>
      <c r="BB2256" s="246" t="s">
        <v>84</v>
      </c>
      <c r="BC2256" s="247"/>
      <c r="BD2256" s="248" t="s">
        <v>85</v>
      </c>
      <c r="BE2256" s="249"/>
      <c r="BF2256" s="127"/>
      <c r="BG2256" s="242" t="s">
        <v>72</v>
      </c>
      <c r="BH2256" s="243"/>
      <c r="BI2256" s="244" t="s">
        <v>73</v>
      </c>
      <c r="BJ2256" s="245"/>
      <c r="BK2256" s="123"/>
      <c r="BL2256" s="242" t="s">
        <v>88</v>
      </c>
      <c r="BM2256" s="243"/>
      <c r="BN2256" s="244" t="s">
        <v>89</v>
      </c>
      <c r="BO2256" s="245"/>
      <c r="BP2256" s="123"/>
      <c r="BQ2256" s="19" t="s">
        <v>165</v>
      </c>
      <c r="BS2256" s="63" t="s">
        <v>120</v>
      </c>
      <c r="BT2256" s="4"/>
      <c r="BU2256" s="28"/>
      <c r="BV2256" s="28"/>
      <c r="BW2256" s="28"/>
      <c r="BX2256" s="28"/>
    </row>
    <row r="2257" spans="2:76" ht="18.649999999999999" customHeight="1" thickTop="1" thickBot="1">
      <c r="B2257" s="39">
        <v>6.38</v>
      </c>
      <c r="D2257" s="25">
        <f t="shared" ref="D2257" si="22646">COS($F$8*$B2257)</f>
        <v>-0.52102563749194741</v>
      </c>
      <c r="E2257" s="26">
        <v>0</v>
      </c>
      <c r="F2257" s="10">
        <v>0</v>
      </c>
      <c r="G2257" s="85">
        <f t="shared" ref="G2257" si="22647">$E$8*SIN($B2257*$F$8)</f>
        <v>2.5606230815340605</v>
      </c>
      <c r="I2257" s="21">
        <v>1</v>
      </c>
      <c r="J2257" s="24">
        <v>0</v>
      </c>
      <c r="K2257" s="22">
        <v>0</v>
      </c>
      <c r="L2257" s="23">
        <v>0</v>
      </c>
      <c r="N2257" s="21">
        <f t="shared" ref="N2257" si="22648">D2257*I2257+F2257*I2260-E2257*J2257-G2257*J2260</f>
        <v>10.607899048801993</v>
      </c>
      <c r="O2257" s="24">
        <f t="shared" ref="O2257" si="22649">(D2257*J2257+E2257*I2257+F2257*J2260+G2257*I2260)</f>
        <v>0</v>
      </c>
      <c r="P2257" s="22">
        <f t="shared" ref="P2257" si="22650">D2257*K2257+F2257*K2260-E2257*L2257-G2257*L2260</f>
        <v>0</v>
      </c>
      <c r="Q2257" s="23">
        <f t="shared" ref="Q2257" si="22651">(D2257*L2257+E2257*K2257+F2257*L2260+G2257*K2260)</f>
        <v>2.5606230815340605</v>
      </c>
      <c r="S2257" s="25">
        <f t="shared" ref="S2257" si="22652">COS($U$8*$B2257)</f>
        <v>-0.84931797415175048</v>
      </c>
      <c r="T2257" s="26">
        <v>0</v>
      </c>
      <c r="U2257" s="10">
        <v>0</v>
      </c>
      <c r="V2257" s="85">
        <f t="shared" ref="V2257" si="22653">$T$8*SIN($B2257*$U$8)</f>
        <v>-1.583644786258869</v>
      </c>
      <c r="X2257" s="21">
        <f t="shared" ref="X2257" si="22654">N2257*S2257+P2257*S2260-O2257*T2257-Q2257*T2260</f>
        <v>-8.5589107309519523</v>
      </c>
      <c r="Y2257" s="24">
        <f t="shared" ref="Y2257" si="22655">(N2257*T2257+O2257*S2257+P2257*T2260+Q2257*S2260)</f>
        <v>0</v>
      </c>
      <c r="Z2257" s="22">
        <f t="shared" ref="Z2257" si="22656">N2257*U2257+P2257*U2260-O2257*V2257-Q2257*V2260</f>
        <v>0</v>
      </c>
      <c r="AA2257" s="23">
        <f t="shared" ref="AA2257" si="22657">(N2257*V2257+O2257*U2257+P2257*V2260+Q2257*U2260)</f>
        <v>-18.97392722997041</v>
      </c>
      <c r="AB2257" s="8"/>
      <c r="AC2257" s="21">
        <v>1</v>
      </c>
      <c r="AD2257" s="24">
        <v>0</v>
      </c>
      <c r="AE2257" s="22">
        <v>0</v>
      </c>
      <c r="AF2257" s="23">
        <v>0</v>
      </c>
      <c r="AH2257" s="21">
        <f t="shared" ref="AH2257" si="22658">X2257*AC2257+Z2257*AC2260-Y2257*AD2257-AA2257*AD2260</f>
        <v>-41.307649306581119</v>
      </c>
      <c r="AI2257" s="24">
        <f t="shared" ref="AI2257" si="22659">(X2257*AD2257+Y2257*AC2257+Z2257*AD2260+AA2257*AC2260)</f>
        <v>0</v>
      </c>
      <c r="AJ2257" s="22">
        <f t="shared" ref="AJ2257" si="22660">X2257*AE2257+Z2257*AE2260-Y2257*AF2257-AA2257*AF2260</f>
        <v>0</v>
      </c>
      <c r="AK2257" s="23">
        <f t="shared" ref="AK2257" si="22661">(X2257*AF2257+Y2257*AE2257+Z2257*AF2260+AA2257*AE2260)</f>
        <v>-18.97392722997041</v>
      </c>
      <c r="AL2257" s="8"/>
      <c r="AM2257" s="25">
        <f t="shared" ref="AM2257" si="22662">COS($AO$8*$B2257)</f>
        <v>-0.84931797415175048</v>
      </c>
      <c r="AN2257" s="26">
        <v>0</v>
      </c>
      <c r="AO2257" s="10">
        <v>0</v>
      </c>
      <c r="AP2257" s="85">
        <f t="shared" ref="AP2257" si="22663">$AN$8*SIN($B2257*$AO$8)</f>
        <v>-1.583644786258869</v>
      </c>
      <c r="AR2257" s="21">
        <f t="shared" ref="AR2257" si="22664">AH2257*AM2257+AJ2257*AM2260-AI2257*AN2257-AK2257*AN2260</f>
        <v>31.744666700192234</v>
      </c>
      <c r="AS2257" s="24">
        <f t="shared" ref="AS2257" si="22665">(AH2257*AN2257+AI2257*AM2257+AJ2257*AN2260+AK2257*AM2260)</f>
        <v>0</v>
      </c>
      <c r="AT2257" s="22">
        <f t="shared" ref="AT2257" si="22666">AH2257*AO2257+AJ2257*AO2260-AI2257*AP2257-AK2257*AP2260</f>
        <v>0</v>
      </c>
      <c r="AU2257" s="23">
        <f t="shared" ref="AU2257" si="22667">(AH2257*AP2257+AI2257*AO2257+AJ2257*AP2260+AK2257*AO2260)</f>
        <v>81.53154089363818</v>
      </c>
      <c r="AV2257" s="8"/>
      <c r="AW2257" s="21">
        <v>1</v>
      </c>
      <c r="AX2257" s="24">
        <v>0</v>
      </c>
      <c r="AY2257" s="22">
        <v>0</v>
      </c>
      <c r="AZ2257" s="23">
        <v>0</v>
      </c>
      <c r="BB2257" s="21">
        <f t="shared" ref="BB2257" si="22668">AR2257*AW2257+AT2257*AW2260-AS2257*AX2257-AU2257*AX2260</f>
        <v>386.09528733866529</v>
      </c>
      <c r="BC2257" s="24">
        <f t="shared" ref="BC2257" si="22669">(AR2257*AX2257+AS2257*AW2257+AT2257*AX2260+AU2257*AW2260)</f>
        <v>0</v>
      </c>
      <c r="BD2257" s="22">
        <f t="shared" ref="BD2257" si="22670">AR2257*AY2257+AT2257*AY2260-AS2257*AZ2257-AU2257*AZ2260</f>
        <v>0</v>
      </c>
      <c r="BE2257" s="23">
        <f t="shared" ref="BE2257" si="22671">(AR2257*AZ2257+AS2257*AY2257+AT2257*AZ2260+AU2257*AY2260)</f>
        <v>81.53154089363818</v>
      </c>
      <c r="BF2257" s="8"/>
      <c r="BG2257" s="25">
        <f t="shared" ref="BG2257" si="22672">COS($BI$8*$B2257)</f>
        <v>-0.5210840886837188</v>
      </c>
      <c r="BH2257" s="26">
        <v>0</v>
      </c>
      <c r="BI2257" s="10">
        <v>0</v>
      </c>
      <c r="BJ2257" s="85">
        <f t="shared" ref="BJ2257" si="22673">$BH$8*SIN($B2257*$BI$8)</f>
        <v>2.5605160324992937</v>
      </c>
      <c r="BL2257" s="21">
        <f t="shared" ref="BL2257" si="22674">BB2257*BG2257+BD2257*BG2260-BC2257*BH2257-BE2257*BH2260</f>
        <v>-224.38397957156167</v>
      </c>
      <c r="BM2257" s="24">
        <f t="shared" ref="BM2257" si="22675">(BB2257*BH2257+BC2257*BG2257+BD2257*BH2260+BE2257*BG2260)</f>
        <v>0</v>
      </c>
      <c r="BN2257" s="22">
        <f t="shared" ref="BN2257" si="22676">BB2257*BI2257+BD2257*BI2260-BC2257*BJ2257-BE2257*BJ2260</f>
        <v>0</v>
      </c>
      <c r="BO2257" s="23">
        <f t="shared" ref="BO2257" si="22677">(BB2257*BJ2257+BC2257*BI2257+BD2257*BJ2260+BE2257*BI2260)</f>
        <v>946.11838461753325</v>
      </c>
      <c r="BQ2257" s="27">
        <f t="shared" ref="BQ2257" si="22678">20*LOG((2*$BL$8)/(($BL$8*BL2257+BN2257+$BL$8*BL2260+BN2260)^2+($BL$8*BM2257+BO2257+$BL$8*BM2260+BO2260)^2)^0.5)</f>
        <v>-53.973553582323007</v>
      </c>
      <c r="BS2257" s="64">
        <f t="shared" ref="BS2257" si="22679">((BL2257^2+BM2257^2)/(BL2260^2+BM2260^2))^0.5</f>
        <v>4.2172099850381199</v>
      </c>
      <c r="BT2257" s="4"/>
      <c r="BU2257" s="28"/>
      <c r="BV2257" s="28"/>
      <c r="BW2257" s="28"/>
      <c r="BX2257" s="28"/>
    </row>
    <row r="2258" spans="2:76" ht="18.649999999999999" customHeight="1" thickBot="1">
      <c r="D2258" s="25"/>
      <c r="E2258" s="10"/>
      <c r="F2258" s="10"/>
      <c r="G2258" s="31"/>
      <c r="I2258" s="29"/>
      <c r="L2258" s="30"/>
      <c r="N2258" s="29"/>
      <c r="Q2258" s="30"/>
      <c r="S2258" s="29"/>
      <c r="V2258" s="30"/>
      <c r="X2258" s="29"/>
      <c r="AA2258" s="30"/>
      <c r="AC2258" s="29"/>
      <c r="AF2258" s="30"/>
      <c r="AH2258" s="29"/>
      <c r="AK2258" s="30"/>
      <c r="AM2258" s="29"/>
      <c r="AP2258" s="30"/>
      <c r="AR2258" s="29"/>
      <c r="AU2258" s="30"/>
      <c r="AW2258" s="29"/>
      <c r="AZ2258" s="30"/>
      <c r="BB2258" s="29"/>
      <c r="BE2258" s="30"/>
      <c r="BG2258" s="29"/>
      <c r="BJ2258" s="30"/>
      <c r="BL2258" s="29"/>
      <c r="BO2258" s="30"/>
      <c r="BS2258" s="65"/>
      <c r="BT2258" s="65"/>
      <c r="BU2258" s="28"/>
      <c r="BV2258" s="28"/>
      <c r="BW2258" s="28"/>
      <c r="BX2258" s="28"/>
    </row>
    <row r="2259" spans="2:76" ht="18.649999999999999" customHeight="1" thickBot="1">
      <c r="D2259" s="254" t="s">
        <v>24</v>
      </c>
      <c r="E2259" s="255"/>
      <c r="F2259" s="256" t="s">
        <v>25</v>
      </c>
      <c r="G2259" s="257"/>
      <c r="H2259" s="123"/>
      <c r="I2259" s="242" t="s">
        <v>4</v>
      </c>
      <c r="J2259" s="243"/>
      <c r="K2259" s="244" t="s">
        <v>5</v>
      </c>
      <c r="L2259" s="245"/>
      <c r="M2259" s="123"/>
      <c r="N2259" s="242" t="s">
        <v>6</v>
      </c>
      <c r="O2259" s="243"/>
      <c r="P2259" s="244" t="s">
        <v>7</v>
      </c>
      <c r="Q2259" s="245"/>
      <c r="R2259" s="123"/>
      <c r="S2259" s="242" t="s">
        <v>34</v>
      </c>
      <c r="T2259" s="243"/>
      <c r="U2259" s="244" t="s">
        <v>35</v>
      </c>
      <c r="V2259" s="245"/>
      <c r="W2259" s="123"/>
      <c r="X2259" s="242" t="s">
        <v>47</v>
      </c>
      <c r="Y2259" s="243"/>
      <c r="Z2259" s="244" t="s">
        <v>48</v>
      </c>
      <c r="AA2259" s="245"/>
      <c r="AB2259" s="127"/>
      <c r="AC2259" s="242" t="s">
        <v>63</v>
      </c>
      <c r="AD2259" s="243"/>
      <c r="AE2259" s="244" t="s">
        <v>8</v>
      </c>
      <c r="AF2259" s="245"/>
      <c r="AG2259" s="123"/>
      <c r="AH2259" s="242" t="s">
        <v>78</v>
      </c>
      <c r="AI2259" s="243"/>
      <c r="AJ2259" s="244" t="s">
        <v>79</v>
      </c>
      <c r="AK2259" s="245"/>
      <c r="AL2259" s="127"/>
      <c r="AM2259" s="242" t="s">
        <v>67</v>
      </c>
      <c r="AN2259" s="243"/>
      <c r="AO2259" s="244" t="s">
        <v>66</v>
      </c>
      <c r="AP2259" s="245"/>
      <c r="AQ2259" s="123"/>
      <c r="AR2259" s="242" t="s">
        <v>83</v>
      </c>
      <c r="AS2259" s="243"/>
      <c r="AT2259" s="244" t="s">
        <v>82</v>
      </c>
      <c r="AU2259" s="245"/>
      <c r="AV2259" s="127"/>
      <c r="AW2259" s="242" t="s">
        <v>71</v>
      </c>
      <c r="AX2259" s="243"/>
      <c r="AY2259" s="244" t="s">
        <v>70</v>
      </c>
      <c r="AZ2259" s="245"/>
      <c r="BA2259" s="123"/>
      <c r="BB2259" s="124" t="s">
        <v>87</v>
      </c>
      <c r="BC2259" s="125"/>
      <c r="BD2259" s="122" t="s">
        <v>86</v>
      </c>
      <c r="BE2259" s="126"/>
      <c r="BF2259" s="127"/>
      <c r="BG2259" s="242" t="s">
        <v>74</v>
      </c>
      <c r="BH2259" s="243"/>
      <c r="BI2259" s="244" t="s">
        <v>75</v>
      </c>
      <c r="BJ2259" s="245"/>
      <c r="BK2259" s="123"/>
      <c r="BL2259" s="242" t="s">
        <v>91</v>
      </c>
      <c r="BM2259" s="243"/>
      <c r="BN2259" s="244" t="s">
        <v>90</v>
      </c>
      <c r="BO2259" s="245"/>
      <c r="BP2259" s="123"/>
      <c r="BQ2259" s="35" t="s">
        <v>166</v>
      </c>
      <c r="BS2259" s="66" t="s">
        <v>121</v>
      </c>
      <c r="BT2259" s="65"/>
      <c r="BU2259" s="28"/>
      <c r="BV2259" s="28"/>
      <c r="BW2259" s="28"/>
      <c r="BX2259" s="28"/>
    </row>
    <row r="2260" spans="2:76" ht="18.649999999999999" customHeight="1" thickTop="1" thickBot="1">
      <c r="D2260" s="15">
        <v>0</v>
      </c>
      <c r="E2260" s="145">
        <f t="shared" ref="E2260" si="22680">(1/$E$8)*SIN($B2257*$F$8)</f>
        <v>0.28451367572600672</v>
      </c>
      <c r="F2260" s="15">
        <f t="shared" ref="F2260" si="22681">COS($F$8*$B2257)</f>
        <v>-0.52102563749194741</v>
      </c>
      <c r="G2260" s="37">
        <v>0</v>
      </c>
      <c r="I2260" s="21">
        <v>0</v>
      </c>
      <c r="J2260" s="24">
        <f t="shared" ref="J2260" si="22682">(TAN($K$8*$B2257))/$J$8</f>
        <v>-4.3461783839059356</v>
      </c>
      <c r="K2260" s="22">
        <v>1</v>
      </c>
      <c r="L2260" s="23">
        <v>0</v>
      </c>
      <c r="N2260" s="21">
        <f t="shared" ref="N2260" si="22683">D2260*I2257+F2260*I2260-E2260*J2257-G2260*J2260</f>
        <v>0</v>
      </c>
      <c r="O2260" s="24">
        <f t="shared" ref="O2260" si="22684">(D2260*J2257+E2260*I2257+F2260*J2260+G2260*I2260)</f>
        <v>2.5489840388543188</v>
      </c>
      <c r="P2260" s="22">
        <f t="shared" ref="P2260" si="22685">D2260*K2257+F2260*K2260-E2260*L2257-G2260*L2260</f>
        <v>-0.52102563749194741</v>
      </c>
      <c r="Q2260" s="23">
        <f t="shared" ref="Q2260" si="22686">(D2260*L2257+E2260*K2257+F2260*L2260+G2260*K2260)</f>
        <v>0</v>
      </c>
      <c r="S2260" s="15">
        <v>0</v>
      </c>
      <c r="T2260" s="145">
        <f t="shared" ref="T2260" si="22687">(1/$T$8)*SIN($B2257*$U$8)</f>
        <v>-0.17596053180654098</v>
      </c>
      <c r="U2260" s="15">
        <f t="shared" ref="U2260" si="22688">COS($U$8*$B2257)</f>
        <v>-0.84931797415175048</v>
      </c>
      <c r="V2260" s="37">
        <v>0</v>
      </c>
      <c r="X2260" s="21">
        <f t="shared" ref="X2260" si="22689">N2260*S2257+P2260*S2260-O2260*T2257-Q2260*T2260</f>
        <v>0</v>
      </c>
      <c r="Y2260" s="24">
        <f t="shared" ref="Y2260" si="22690">(N2260*T2257+O2260*S2257+P2260*T2260+Q2260*S2260)</f>
        <v>-2.0732180117669716</v>
      </c>
      <c r="Z2260" s="22">
        <f t="shared" ref="Z2260" si="22691">N2260*U2257+P2260*U2260-O2260*V2257-Q2260*V2260</f>
        <v>4.4792017223045013</v>
      </c>
      <c r="AA2260" s="23">
        <f t="shared" ref="AA2260" si="22692">(N2260*V2257+O2260*U2257+P2260*V2260+Q2260*U2260)</f>
        <v>0</v>
      </c>
      <c r="AB2260" s="8"/>
      <c r="AC2260" s="21">
        <v>0</v>
      </c>
      <c r="AD2260" s="24">
        <f t="shared" ref="AD2260" si="22693">(TAN($AE$8*$B2257))/$AD$8</f>
        <v>-1.7259863062982896</v>
      </c>
      <c r="AE2260" s="22">
        <v>1</v>
      </c>
      <c r="AF2260" s="23">
        <v>0</v>
      </c>
      <c r="AH2260" s="21">
        <f t="shared" ref="AH2260" si="22694">X2260*AC2257+Z2260*AC2260-Y2260*AD2257-AA2260*AD2260</f>
        <v>0</v>
      </c>
      <c r="AI2260" s="24">
        <f t="shared" ref="AI2260" si="22695">(X2260*AD2257+Y2260*AC2257+Z2260*AD2260+AA2260*AC2260)</f>
        <v>-9.804258847612255</v>
      </c>
      <c r="AJ2260" s="22">
        <f t="shared" ref="AJ2260" si="22696">X2260*AE2257+Z2260*AE2260-Y2260*AF2257-AA2260*AF2260</f>
        <v>4.4792017223045013</v>
      </c>
      <c r="AK2260" s="23">
        <f t="shared" ref="AK2260" si="22697">(X2260*AF2257+Y2260*AE2257+Z2260*AF2260+AA2260*AE2260)</f>
        <v>0</v>
      </c>
      <c r="AL2260" s="8"/>
      <c r="AM2260" s="15">
        <v>0</v>
      </c>
      <c r="AN2260" s="85">
        <f t="shared" ref="AN2260" si="22698">(1/$AN$8)*SIN($B2257*$AO$8)</f>
        <v>-0.17596053180654098</v>
      </c>
      <c r="AO2260" s="25">
        <f t="shared" ref="AO2260" si="22699">COS($AO$8*$B2257)</f>
        <v>-0.84931797415175048</v>
      </c>
      <c r="AP2260" s="37">
        <v>0</v>
      </c>
      <c r="AR2260" s="21">
        <f t="shared" ref="AR2260" si="22700">AH2260*AM2257+AJ2260*AM2260-AI2260*AN2257-AK2260*AN2260</f>
        <v>0</v>
      </c>
      <c r="AS2260" s="24">
        <f t="shared" ref="AS2260" si="22701">(AH2260*AN2257+AI2260*AM2257+AJ2260*AN2260+AK2260*AM2260)</f>
        <v>7.5387705453879414</v>
      </c>
      <c r="AT2260" s="22">
        <f t="shared" ref="AT2260" si="22702">AH2260*AO2257+AJ2260*AO2260-AI2260*AP2257-AK2260*AP2260</f>
        <v>-19.330729939758225</v>
      </c>
      <c r="AU2260" s="23">
        <f t="shared" ref="AU2260" si="22703">(AH2260*AP2257+AI2260*AO2257+AJ2260*AP2260+AK2260*AO2260)</f>
        <v>0</v>
      </c>
      <c r="AV2260" s="8"/>
      <c r="AW2260" s="21">
        <v>0</v>
      </c>
      <c r="AX2260" s="24">
        <f t="shared" ref="AX2260" si="22704">(TAN($AY$8*$B2257))/$AX$8</f>
        <v>-4.3461783839059356</v>
      </c>
      <c r="AY2260" s="22">
        <v>1</v>
      </c>
      <c r="AZ2260" s="23">
        <v>0</v>
      </c>
      <c r="BB2260" s="21">
        <f t="shared" ref="BB2260" si="22705">AR2260*AW2257+AT2260*AW2260-AS2260*AX2257-AU2260*AX2260</f>
        <v>0</v>
      </c>
      <c r="BC2260" s="24">
        <f t="shared" ref="BC2260" si="22706">(AR2260*AX2257+AS2260*AW2257+AT2260*AX2260+AU2260*AW2260)</f>
        <v>91.553571154688427</v>
      </c>
      <c r="BD2260" s="22">
        <f t="shared" ref="BD2260" si="22707">AR2260*AY2257+AT2260*AY2260-AS2260*AZ2257-AU2260*AZ2260</f>
        <v>-19.330729939758225</v>
      </c>
      <c r="BE2260" s="23">
        <f t="shared" ref="BE2260" si="22708">(AR2260*AZ2257+AS2260*AY2257+AT2260*AZ2260+AU2260*AY2260)</f>
        <v>0</v>
      </c>
      <c r="BF2260" s="8"/>
      <c r="BG2260" s="15">
        <v>0</v>
      </c>
      <c r="BH2260" s="85">
        <f t="shared" ref="BH2260" si="22709">(1/$BH$8)*SIN($B2257*$BI$8)</f>
        <v>0.28450178138881044</v>
      </c>
      <c r="BI2260" s="25">
        <f t="shared" ref="BI2260" si="22710">COS($BI$8*$B2257)</f>
        <v>-0.5210840886837188</v>
      </c>
      <c r="BJ2260" s="37">
        <v>0</v>
      </c>
      <c r="BL2260" s="21">
        <f t="shared" ref="BL2260" si="22711">BB2260*BG2257+BD2260*BG2260-BC2260*BH2257-BE2260*BH2260</f>
        <v>0</v>
      </c>
      <c r="BM2260" s="24">
        <f t="shared" ref="BM2260" si="22712">(BB2260*BH2257+BC2260*BG2257+BD2260*BH2260+BE2260*BG2260)</f>
        <v>-53.206736294288049</v>
      </c>
      <c r="BN2260" s="22">
        <f t="shared" ref="BN2260" si="22713">BB2260*BI2257+BD2260*BI2260-BC2260*BJ2257-BE2260*BJ2260</f>
        <v>-224.35145097989459</v>
      </c>
      <c r="BO2260" s="23">
        <f t="shared" ref="BO2260" si="22714">(BB2260*BJ2257+BC2260*BI2257+BD2260*BJ2260+BE2260*BI2260)</f>
        <v>0</v>
      </c>
      <c r="BQ2260" s="38">
        <f t="shared" ref="BQ2260" si="22715">(180/PI())*ATAN(-1*(($BL$8*BM2257+BO2257+$BL$8*BM2260+BO2260)/($BL$8*BL2257+BN2257+$BL$8*BL2260+BN2260)))</f>
        <v>63.31804731368188</v>
      </c>
      <c r="BS2260" s="67">
        <f t="shared" ref="BS2260" si="22716">20*LOG(((($BL$8*BL2257+BN2257-$BL$8*BL2260-BN2260)^2+($BL$8*BM2257+BO2257-$BL$8*BM2260-BO2260)^2)/(($BL$8*BL2257+BN2257+$BL$8*BL2260+BN2260)^2+($BL$8*BM2257+BO2257+$BL$8*BM2260+BO2260)^2))^0.5)</f>
        <v>-1.7395215880598668E-5</v>
      </c>
      <c r="BT2260" s="65"/>
      <c r="BU2260" s="28"/>
      <c r="BV2260" s="28"/>
      <c r="BW2260" s="28"/>
      <c r="BX2260" s="28"/>
    </row>
    <row r="2261" spans="2:76" ht="18.649999999999999" customHeight="1">
      <c r="BS2261" s="32"/>
    </row>
    <row r="2262" spans="2:76" ht="18.649999999999999" customHeight="1" thickBot="1">
      <c r="D2262" s="8"/>
      <c r="E2262" s="8" t="s">
        <v>93</v>
      </c>
      <c r="F2262" s="8"/>
      <c r="G2262" s="8"/>
      <c r="H2262" s="8"/>
      <c r="I2262" s="8"/>
      <c r="J2262" s="8" t="s">
        <v>94</v>
      </c>
      <c r="K2262" s="8"/>
      <c r="L2262" s="8"/>
      <c r="M2262" s="8"/>
      <c r="N2262" s="8"/>
      <c r="O2262" s="8" t="s">
        <v>95</v>
      </c>
      <c r="P2262" s="8"/>
      <c r="Q2262" s="8"/>
      <c r="R2262" s="8"/>
      <c r="S2262" s="8"/>
      <c r="T2262" s="8" t="s">
        <v>96</v>
      </c>
      <c r="U2262" s="8"/>
      <c r="V2262" s="8"/>
      <c r="W2262" s="8"/>
      <c r="X2262" s="8"/>
      <c r="Y2262" s="8" t="s">
        <v>97</v>
      </c>
      <c r="Z2262" s="8"/>
      <c r="AA2262" s="8"/>
      <c r="AB2262" s="8"/>
      <c r="AC2262" s="8"/>
      <c r="AD2262" s="8" t="s">
        <v>98</v>
      </c>
      <c r="AE2262" s="8"/>
      <c r="AF2262" s="8"/>
      <c r="AG2262" s="8"/>
      <c r="AH2262" s="8"/>
      <c r="AI2262" s="8" t="s">
        <v>99</v>
      </c>
      <c r="AJ2262" s="8"/>
      <c r="AK2262" s="8"/>
      <c r="AL2262" s="8"/>
      <c r="AM2262" s="8"/>
      <c r="AN2262" s="8" t="s">
        <v>96</v>
      </c>
      <c r="AO2262" s="8"/>
      <c r="AP2262" s="8"/>
      <c r="AQ2262" s="8"/>
      <c r="AR2262" s="8"/>
      <c r="AS2262" s="8" t="s">
        <v>100</v>
      </c>
      <c r="AT2262" s="8"/>
      <c r="AU2262" s="8"/>
      <c r="AV2262" s="8"/>
      <c r="AW2262" s="8"/>
      <c r="AX2262" s="8" t="s">
        <v>94</v>
      </c>
      <c r="AY2262" s="8"/>
      <c r="AZ2262" s="8"/>
      <c r="BA2262" s="8"/>
      <c r="BB2262" s="8"/>
      <c r="BC2262" s="8" t="s">
        <v>101</v>
      </c>
      <c r="BD2262" s="8"/>
      <c r="BE2262" s="8"/>
      <c r="BF2262" s="8"/>
      <c r="BG2262" s="8"/>
      <c r="BH2262" s="8" t="s">
        <v>96</v>
      </c>
      <c r="BI2262" s="8"/>
      <c r="BJ2262" s="8"/>
      <c r="BK2262" s="8"/>
      <c r="BL2262" s="8"/>
      <c r="BM2262" s="8" t="s">
        <v>102</v>
      </c>
      <c r="BN2262" s="8"/>
      <c r="BO2262" s="8"/>
      <c r="BP2262" s="8"/>
    </row>
    <row r="2263" spans="2:76" ht="18.649999999999999" customHeight="1" thickBot="1">
      <c r="B2263" s="16"/>
      <c r="D2263" s="250" t="s">
        <v>22</v>
      </c>
      <c r="E2263" s="251"/>
      <c r="F2263" s="252" t="s">
        <v>23</v>
      </c>
      <c r="G2263" s="253"/>
      <c r="H2263" s="123"/>
      <c r="I2263" s="242" t="s">
        <v>1</v>
      </c>
      <c r="J2263" s="243"/>
      <c r="K2263" s="244" t="s">
        <v>2</v>
      </c>
      <c r="L2263" s="245"/>
      <c r="M2263" s="123"/>
      <c r="N2263" s="242" t="s">
        <v>43</v>
      </c>
      <c r="O2263" s="243"/>
      <c r="P2263" s="244" t="s">
        <v>44</v>
      </c>
      <c r="Q2263" s="245"/>
      <c r="R2263" s="123"/>
      <c r="S2263" s="242" t="s">
        <v>32</v>
      </c>
      <c r="T2263" s="243"/>
      <c r="U2263" s="244" t="s">
        <v>33</v>
      </c>
      <c r="V2263" s="245"/>
      <c r="W2263" s="123"/>
      <c r="X2263" s="242" t="s">
        <v>45</v>
      </c>
      <c r="Y2263" s="243"/>
      <c r="Z2263" s="244" t="s">
        <v>46</v>
      </c>
      <c r="AA2263" s="245"/>
      <c r="AB2263" s="127"/>
      <c r="AC2263" s="242" t="s">
        <v>62</v>
      </c>
      <c r="AD2263" s="243"/>
      <c r="AE2263" s="244" t="s">
        <v>3</v>
      </c>
      <c r="AF2263" s="245"/>
      <c r="AG2263" s="123"/>
      <c r="AH2263" s="242" t="s">
        <v>76</v>
      </c>
      <c r="AI2263" s="243"/>
      <c r="AJ2263" s="244" t="s">
        <v>77</v>
      </c>
      <c r="AK2263" s="245"/>
      <c r="AL2263" s="127"/>
      <c r="AM2263" s="242" t="s">
        <v>64</v>
      </c>
      <c r="AN2263" s="243"/>
      <c r="AO2263" s="244" t="s">
        <v>65</v>
      </c>
      <c r="AP2263" s="245"/>
      <c r="AQ2263" s="123"/>
      <c r="AR2263" s="242" t="s">
        <v>80</v>
      </c>
      <c r="AS2263" s="243"/>
      <c r="AT2263" s="244" t="s">
        <v>81</v>
      </c>
      <c r="AU2263" s="245"/>
      <c r="AV2263" s="127"/>
      <c r="AW2263" s="242" t="s">
        <v>68</v>
      </c>
      <c r="AX2263" s="243"/>
      <c r="AY2263" s="244" t="s">
        <v>69</v>
      </c>
      <c r="AZ2263" s="245"/>
      <c r="BA2263" s="123"/>
      <c r="BB2263" s="246" t="s">
        <v>84</v>
      </c>
      <c r="BC2263" s="247"/>
      <c r="BD2263" s="248" t="s">
        <v>85</v>
      </c>
      <c r="BE2263" s="249"/>
      <c r="BF2263" s="127"/>
      <c r="BG2263" s="242" t="s">
        <v>72</v>
      </c>
      <c r="BH2263" s="243"/>
      <c r="BI2263" s="244" t="s">
        <v>73</v>
      </c>
      <c r="BJ2263" s="245"/>
      <c r="BK2263" s="123"/>
      <c r="BL2263" s="242" t="s">
        <v>88</v>
      </c>
      <c r="BM2263" s="243"/>
      <c r="BN2263" s="244" t="s">
        <v>89</v>
      </c>
      <c r="BO2263" s="245"/>
      <c r="BP2263" s="123"/>
      <c r="BQ2263" s="19" t="s">
        <v>165</v>
      </c>
      <c r="BS2263" s="63" t="s">
        <v>120</v>
      </c>
      <c r="BT2263" s="4"/>
      <c r="BU2263" s="28"/>
      <c r="BV2263" s="28"/>
      <c r="BW2263" s="28"/>
      <c r="BX2263" s="28"/>
    </row>
    <row r="2264" spans="2:76" ht="18.649999999999999" customHeight="1" thickTop="1" thickBot="1">
      <c r="B2264" s="39">
        <v>6.4</v>
      </c>
      <c r="D2264" s="25">
        <f t="shared" ref="D2264" si="22717">COS($F$8*$B2264)</f>
        <v>-0.52668345700113317</v>
      </c>
      <c r="E2264" s="26">
        <v>0</v>
      </c>
      <c r="F2264" s="10">
        <v>0</v>
      </c>
      <c r="G2264" s="85">
        <f t="shared" ref="G2264" si="22718">$E$8*SIN($B2264*$F$8)</f>
        <v>2.5501844688359347</v>
      </c>
      <c r="I2264" s="21">
        <v>1</v>
      </c>
      <c r="J2264" s="24">
        <v>0</v>
      </c>
      <c r="K2264" s="22">
        <v>0</v>
      </c>
      <c r="L2264" s="23">
        <v>0</v>
      </c>
      <c r="N2264" s="21">
        <f t="shared" ref="N2264" si="22719">D2264*I2264+F2264*I2267-E2264*J2264-G2264*J2267</f>
        <v>9.994661952813356</v>
      </c>
      <c r="O2264" s="24">
        <f t="shared" ref="O2264" si="22720">(D2264*J2264+E2264*I2264+F2264*J2267+G2264*I2267)</f>
        <v>0</v>
      </c>
      <c r="P2264" s="22">
        <f t="shared" ref="P2264" si="22721">D2264*K2264+F2264*K2267-E2264*L2264-G2264*L2267</f>
        <v>0</v>
      </c>
      <c r="Q2264" s="23">
        <f t="shared" ref="Q2264" si="22722">(D2264*L2264+E2264*K2264+F2264*L2267+G2264*K2267)</f>
        <v>2.5501844688359347</v>
      </c>
      <c r="S2264" s="25">
        <f t="shared" ref="S2264" si="22723">COS($U$8*$B2264)</f>
        <v>-0.84314209951039776</v>
      </c>
      <c r="T2264" s="26">
        <v>0</v>
      </c>
      <c r="U2264" s="10">
        <v>0</v>
      </c>
      <c r="V2264" s="85">
        <f t="shared" ref="V2264" si="22724">$T$8*SIN($B2264*$U$8)</f>
        <v>-1.6130724101226166</v>
      </c>
      <c r="X2264" s="21">
        <f t="shared" ref="X2264" si="22725">N2264*S2264+P2264*S2267-O2264*T2264-Q2264*T2267</f>
        <v>-7.9698500175248066</v>
      </c>
      <c r="Y2264" s="24">
        <f t="shared" ref="Y2264" si="22726">(N2264*T2264+O2264*S2264+P2264*T2267+Q2264*S2267)</f>
        <v>0</v>
      </c>
      <c r="Z2264" s="22">
        <f t="shared" ref="Z2264" si="22727">N2264*U2264+P2264*U2267-O2264*V2264-Q2264*V2267</f>
        <v>0</v>
      </c>
      <c r="AA2264" s="23">
        <f t="shared" ref="AA2264" si="22728">(N2264*V2264+O2264*U2264+P2264*V2267+Q2264*U2267)</f>
        <v>-18.272281331778597</v>
      </c>
      <c r="AB2264" s="8"/>
      <c r="AC2264" s="21">
        <v>1</v>
      </c>
      <c r="AD2264" s="24">
        <v>0</v>
      </c>
      <c r="AE2264" s="22">
        <v>0</v>
      </c>
      <c r="AF2264" s="23">
        <v>0</v>
      </c>
      <c r="AH2264" s="21">
        <f t="shared" ref="AH2264" si="22729">X2264*AC2264+Z2264*AC2267-Y2264*AD2264-AA2264*AD2267</f>
        <v>-38.441623170908471</v>
      </c>
      <c r="AI2264" s="24">
        <f t="shared" ref="AI2264" si="22730">(X2264*AD2264+Y2264*AC2264+Z2264*AD2267+AA2264*AC2267)</f>
        <v>0</v>
      </c>
      <c r="AJ2264" s="22">
        <f t="shared" ref="AJ2264" si="22731">X2264*AE2264+Z2264*AE2267-Y2264*AF2264-AA2264*AF2267</f>
        <v>0</v>
      </c>
      <c r="AK2264" s="23">
        <f t="shared" ref="AK2264" si="22732">(X2264*AF2264+Y2264*AE2264+Z2264*AF2267+AA2264*AE2267)</f>
        <v>-18.272281331778597</v>
      </c>
      <c r="AL2264" s="8"/>
      <c r="AM2264" s="25">
        <f t="shared" ref="AM2264" si="22733">COS($AO$8*$B2264)</f>
        <v>-0.84314209951039776</v>
      </c>
      <c r="AN2264" s="26">
        <v>0</v>
      </c>
      <c r="AO2264" s="10">
        <v>0</v>
      </c>
      <c r="AP2264" s="85">
        <f t="shared" ref="AP2264" si="22734">$AN$8*SIN($B2264*$AO$8)</f>
        <v>-1.6130724101226166</v>
      </c>
      <c r="AR2264" s="21">
        <f t="shared" ref="AR2264" si="22735">AH2264*AM2264+AJ2264*AM2267-AI2264*AN2264-AK2264*AN2267</f>
        <v>29.136804992652809</v>
      </c>
      <c r="AS2264" s="24">
        <f t="shared" ref="AS2264" si="22736">(AH2264*AN2264+AI2264*AM2264+AJ2264*AN2267+AK2264*AM2267)</f>
        <v>0</v>
      </c>
      <c r="AT2264" s="22">
        <f t="shared" ref="AT2264" si="22737">AH2264*AO2264+AJ2264*AO2267-AI2264*AP2264-AK2264*AP2267</f>
        <v>0</v>
      </c>
      <c r="AU2264" s="23">
        <f t="shared" ref="AU2264" si="22738">(AH2264*AP2264+AI2264*AO2264+AJ2264*AP2267+AK2264*AO2267)</f>
        <v>77.415251382243198</v>
      </c>
      <c r="AV2264" s="8"/>
      <c r="AW2264" s="21">
        <v>1</v>
      </c>
      <c r="AX2264" s="24">
        <v>0</v>
      </c>
      <c r="AY2264" s="22">
        <v>0</v>
      </c>
      <c r="AZ2264" s="23">
        <v>0</v>
      </c>
      <c r="BB2264" s="21">
        <f t="shared" ref="BB2264" si="22739">AR2264*AW2264+AT2264*AW2267-AS2264*AX2264-AU2264*AX2267</f>
        <v>348.53040562578434</v>
      </c>
      <c r="BC2264" s="24">
        <f t="shared" ref="BC2264" si="22740">(AR2264*AX2264+AS2264*AW2264+AT2264*AX2267+AU2264*AW2267)</f>
        <v>0</v>
      </c>
      <c r="BD2264" s="22">
        <f t="shared" ref="BD2264" si="22741">AR2264*AY2264+AT2264*AY2267-AS2264*AZ2264-AU2264*AZ2267</f>
        <v>0</v>
      </c>
      <c r="BE2264" s="23">
        <f t="shared" ref="BE2264" si="22742">(AR2264*AZ2264+AS2264*AY2264+AT2264*AZ2267+AU2264*AY2267)</f>
        <v>77.415251382243198</v>
      </c>
      <c r="BF2264" s="8"/>
      <c r="BG2264" s="25">
        <f t="shared" ref="BG2264" si="22743">COS($BI$8*$B2264)</f>
        <v>-0.52674185237473192</v>
      </c>
      <c r="BH2264" s="26">
        <v>0</v>
      </c>
      <c r="BI2264" s="10">
        <v>0</v>
      </c>
      <c r="BJ2264" s="85">
        <f t="shared" ref="BJ2264" si="22744">$BH$8*SIN($B2264*$BI$8)</f>
        <v>2.5500759182054806</v>
      </c>
      <c r="BL2264" s="21">
        <f t="shared" ref="BL2264" si="22745">BB2264*BG2264+BD2264*BG2267-BC2264*BH2264-BE2264*BH2267</f>
        <v>-205.52052571842921</v>
      </c>
      <c r="BM2264" s="24">
        <f t="shared" ref="BM2264" si="22746">(BB2264*BH2264+BC2264*BG2264+BD2264*BH2267+BE2264*BG2267)</f>
        <v>0</v>
      </c>
      <c r="BN2264" s="22">
        <f t="shared" ref="BN2264" si="22747">BB2264*BI2264+BD2264*BI2267-BC2264*BJ2264-BE2264*BJ2267</f>
        <v>0</v>
      </c>
      <c r="BO2264" s="23">
        <f t="shared" ref="BO2264" si="22748">(BB2264*BJ2264+BC2264*BI2264+BD2264*BJ2267+BE2264*BI2267)</f>
        <v>848.00114123356229</v>
      </c>
      <c r="BQ2264" s="27">
        <f t="shared" ref="BQ2264" si="22749">20*LOG((2*$BL$8)/(($BL$8*BL2264+BN2264+$BL$8*BL2267+BN2267)^2+($BL$8*BM2264+BO2264+$BL$8*BM2267+BO2267)^2)^0.5)</f>
        <v>-53.04303759060258</v>
      </c>
      <c r="BS2264" s="64">
        <f t="shared" ref="BS2264" si="22750">((BL2264^2+BM2264^2)/(BL2267^2+BM2267^2))^0.5</f>
        <v>4.1268078201801162</v>
      </c>
      <c r="BT2264" s="4"/>
      <c r="BU2264" s="28"/>
      <c r="BV2264" s="28"/>
      <c r="BW2264" s="28"/>
      <c r="BX2264" s="28"/>
    </row>
    <row r="2265" spans="2:76" ht="18.649999999999999" customHeight="1" thickBot="1">
      <c r="D2265" s="25"/>
      <c r="E2265" s="10"/>
      <c r="F2265" s="10"/>
      <c r="G2265" s="31"/>
      <c r="I2265" s="29"/>
      <c r="L2265" s="30"/>
      <c r="N2265" s="29"/>
      <c r="Q2265" s="30"/>
      <c r="S2265" s="29"/>
      <c r="V2265" s="30"/>
      <c r="X2265" s="29"/>
      <c r="AA2265" s="30"/>
      <c r="AC2265" s="29"/>
      <c r="AF2265" s="30"/>
      <c r="AH2265" s="29"/>
      <c r="AK2265" s="30"/>
      <c r="AM2265" s="29"/>
      <c r="AP2265" s="30"/>
      <c r="AR2265" s="29"/>
      <c r="AU2265" s="30"/>
      <c r="AW2265" s="29"/>
      <c r="AZ2265" s="30"/>
      <c r="BB2265" s="29"/>
      <c r="BE2265" s="30"/>
      <c r="BG2265" s="29"/>
      <c r="BJ2265" s="30"/>
      <c r="BL2265" s="29"/>
      <c r="BO2265" s="30"/>
      <c r="BS2265" s="65"/>
      <c r="BT2265" s="65"/>
      <c r="BU2265" s="28"/>
      <c r="BV2265" s="28"/>
      <c r="BW2265" s="28"/>
      <c r="BX2265" s="28"/>
    </row>
    <row r="2266" spans="2:76" ht="18.649999999999999" customHeight="1" thickBot="1">
      <c r="D2266" s="254" t="s">
        <v>24</v>
      </c>
      <c r="E2266" s="255"/>
      <c r="F2266" s="256" t="s">
        <v>25</v>
      </c>
      <c r="G2266" s="257"/>
      <c r="H2266" s="123"/>
      <c r="I2266" s="242" t="s">
        <v>4</v>
      </c>
      <c r="J2266" s="243"/>
      <c r="K2266" s="244" t="s">
        <v>5</v>
      </c>
      <c r="L2266" s="245"/>
      <c r="M2266" s="123"/>
      <c r="N2266" s="242" t="s">
        <v>6</v>
      </c>
      <c r="O2266" s="243"/>
      <c r="P2266" s="244" t="s">
        <v>7</v>
      </c>
      <c r="Q2266" s="245"/>
      <c r="R2266" s="123"/>
      <c r="S2266" s="242" t="s">
        <v>34</v>
      </c>
      <c r="T2266" s="243"/>
      <c r="U2266" s="244" t="s">
        <v>35</v>
      </c>
      <c r="V2266" s="245"/>
      <c r="W2266" s="123"/>
      <c r="X2266" s="242" t="s">
        <v>47</v>
      </c>
      <c r="Y2266" s="243"/>
      <c r="Z2266" s="244" t="s">
        <v>48</v>
      </c>
      <c r="AA2266" s="245"/>
      <c r="AB2266" s="127"/>
      <c r="AC2266" s="242" t="s">
        <v>63</v>
      </c>
      <c r="AD2266" s="243"/>
      <c r="AE2266" s="244" t="s">
        <v>8</v>
      </c>
      <c r="AF2266" s="245"/>
      <c r="AG2266" s="123"/>
      <c r="AH2266" s="242" t="s">
        <v>78</v>
      </c>
      <c r="AI2266" s="243"/>
      <c r="AJ2266" s="244" t="s">
        <v>79</v>
      </c>
      <c r="AK2266" s="245"/>
      <c r="AL2266" s="127"/>
      <c r="AM2266" s="242" t="s">
        <v>67</v>
      </c>
      <c r="AN2266" s="243"/>
      <c r="AO2266" s="244" t="s">
        <v>66</v>
      </c>
      <c r="AP2266" s="245"/>
      <c r="AQ2266" s="123"/>
      <c r="AR2266" s="242" t="s">
        <v>83</v>
      </c>
      <c r="AS2266" s="243"/>
      <c r="AT2266" s="244" t="s">
        <v>82</v>
      </c>
      <c r="AU2266" s="245"/>
      <c r="AV2266" s="127"/>
      <c r="AW2266" s="242" t="s">
        <v>71</v>
      </c>
      <c r="AX2266" s="243"/>
      <c r="AY2266" s="244" t="s">
        <v>70</v>
      </c>
      <c r="AZ2266" s="245"/>
      <c r="BA2266" s="123"/>
      <c r="BB2266" s="124" t="s">
        <v>87</v>
      </c>
      <c r="BC2266" s="125"/>
      <c r="BD2266" s="122" t="s">
        <v>86</v>
      </c>
      <c r="BE2266" s="126"/>
      <c r="BF2266" s="127"/>
      <c r="BG2266" s="242" t="s">
        <v>74</v>
      </c>
      <c r="BH2266" s="243"/>
      <c r="BI2266" s="244" t="s">
        <v>75</v>
      </c>
      <c r="BJ2266" s="245"/>
      <c r="BK2266" s="123"/>
      <c r="BL2266" s="242" t="s">
        <v>91</v>
      </c>
      <c r="BM2266" s="243"/>
      <c r="BN2266" s="244" t="s">
        <v>90</v>
      </c>
      <c r="BO2266" s="245"/>
      <c r="BP2266" s="123"/>
      <c r="BQ2266" s="35" t="s">
        <v>166</v>
      </c>
      <c r="BS2266" s="66" t="s">
        <v>121</v>
      </c>
      <c r="BT2266" s="65"/>
      <c r="BU2266" s="28"/>
      <c r="BV2266" s="28"/>
      <c r="BW2266" s="28"/>
      <c r="BX2266" s="28"/>
    </row>
    <row r="2267" spans="2:76" ht="18.649999999999999" customHeight="1" thickTop="1" thickBot="1">
      <c r="D2267" s="15">
        <v>0</v>
      </c>
      <c r="E2267" s="145">
        <f t="shared" ref="E2267" si="22751">(1/$E$8)*SIN($B2264*$F$8)</f>
        <v>0.28335382987065938</v>
      </c>
      <c r="F2267" s="15">
        <f t="shared" ref="F2267" si="22752">COS($F$8*$B2264)</f>
        <v>-0.52668345700113317</v>
      </c>
      <c r="G2267" s="37">
        <v>0</v>
      </c>
      <c r="I2267" s="21">
        <v>0</v>
      </c>
      <c r="J2267" s="24">
        <f t="shared" ref="J2267" si="22753">(TAN($K$8*$B2264))/$J$8</f>
        <v>-4.1257193502621776</v>
      </c>
      <c r="K2267" s="22">
        <v>1</v>
      </c>
      <c r="L2267" s="23">
        <v>0</v>
      </c>
      <c r="N2267" s="21">
        <f t="shared" ref="N2267" si="22754">D2267*I2264+F2267*I2267-E2267*J2264-G2267*J2267</f>
        <v>0</v>
      </c>
      <c r="O2267" s="24">
        <f t="shared" ref="O2267" si="22755">(D2267*J2264+E2267*I2264+F2267*J2267+G2267*I2267)</f>
        <v>2.4563019598832119</v>
      </c>
      <c r="P2267" s="22">
        <f t="shared" ref="P2267" si="22756">D2267*K2264+F2267*K2267-E2267*L2264-G2267*L2267</f>
        <v>-0.52668345700113317</v>
      </c>
      <c r="Q2267" s="23">
        <f t="shared" ref="Q2267" si="22757">(D2267*L2264+E2267*K2264+F2267*L2267+G2267*K2267)</f>
        <v>0</v>
      </c>
      <c r="S2267" s="15">
        <v>0</v>
      </c>
      <c r="T2267" s="145">
        <f t="shared" ref="T2267" si="22758">(1/$T$8)*SIN($B2264*$U$8)</f>
        <v>-0.17923026779140183</v>
      </c>
      <c r="U2267" s="15">
        <f t="shared" ref="U2267" si="22759">COS($U$8*$B2264)</f>
        <v>-0.84314209951039776</v>
      </c>
      <c r="V2267" s="37">
        <v>0</v>
      </c>
      <c r="X2267" s="21">
        <f t="shared" ref="X2267" si="22760">N2267*S2264+P2267*S2267-O2267*T2264-Q2267*T2267</f>
        <v>0</v>
      </c>
      <c r="Y2267" s="24">
        <f t="shared" ref="Y2267" si="22761">(N2267*T2264+O2267*S2264+P2267*T2267+Q2267*S2267)</f>
        <v>-1.9766139744478215</v>
      </c>
      <c r="Z2267" s="22">
        <f t="shared" ref="Z2267" si="22762">N2267*U2264+P2267*U2267-O2267*V2264-Q2267*V2267</f>
        <v>4.4062619181310492</v>
      </c>
      <c r="AA2267" s="23">
        <f t="shared" ref="AA2267" si="22763">(N2267*V2264+O2267*U2264+P2267*V2267+Q2267*U2267)</f>
        <v>0</v>
      </c>
      <c r="AB2267" s="8"/>
      <c r="AC2267" s="21">
        <v>0</v>
      </c>
      <c r="AD2267" s="24">
        <f t="shared" ref="AD2267" si="22764">(TAN($AE$8*$B2264))/$AD$8</f>
        <v>-1.6676501746056243</v>
      </c>
      <c r="AE2267" s="22">
        <v>1</v>
      </c>
      <c r="AF2267" s="23">
        <v>0</v>
      </c>
      <c r="AH2267" s="21">
        <f t="shared" ref="AH2267" si="22765">X2267*AC2264+Z2267*AC2267-Y2267*AD2264-AA2267*AD2267</f>
        <v>0</v>
      </c>
      <c r="AI2267" s="24">
        <f t="shared" ref="AI2267" si="22766">(X2267*AD2264+Y2267*AC2264+Z2267*AD2267+AA2267*AC2267)</f>
        <v>-9.3247174315771773</v>
      </c>
      <c r="AJ2267" s="22">
        <f t="shared" ref="AJ2267" si="22767">X2267*AE2264+Z2267*AE2267-Y2267*AF2264-AA2267*AF2267</f>
        <v>4.4062619181310492</v>
      </c>
      <c r="AK2267" s="23">
        <f t="shared" ref="AK2267" si="22768">(X2267*AF2264+Y2267*AE2264+Z2267*AF2267+AA2267*AE2267)</f>
        <v>0</v>
      </c>
      <c r="AL2267" s="8"/>
      <c r="AM2267" s="15">
        <v>0</v>
      </c>
      <c r="AN2267" s="85">
        <f t="shared" ref="AN2267" si="22769">(1/$AN$8)*SIN($B2264*$AO$8)</f>
        <v>-0.17923026779140183</v>
      </c>
      <c r="AO2267" s="25">
        <f t="shared" ref="AO2267" si="22770">COS($AO$8*$B2264)</f>
        <v>-0.84314209951039776</v>
      </c>
      <c r="AP2267" s="37">
        <v>0</v>
      </c>
      <c r="AR2267" s="21">
        <f t="shared" ref="AR2267" si="22771">AH2267*AM2264+AJ2267*AM2267-AI2267*AN2264-AK2267*AN2267</f>
        <v>0</v>
      </c>
      <c r="AS2267" s="24">
        <f t="shared" ref="AS2267" si="22772">(AH2267*AN2264+AI2267*AM2264+AJ2267*AN2267+AK2267*AM2267)</f>
        <v>7.0723263290555014</v>
      </c>
      <c r="AT2267" s="22">
        <f t="shared" ref="AT2267" si="22773">AH2267*AO2264+AJ2267*AO2267-AI2267*AP2264-AK2267*AP2267</f>
        <v>-18.756549345712298</v>
      </c>
      <c r="AU2267" s="23">
        <f t="shared" ref="AU2267" si="22774">(AH2267*AP2264+AI2267*AO2264+AJ2267*AP2267+AK2267*AO2267)</f>
        <v>0</v>
      </c>
      <c r="AV2267" s="8"/>
      <c r="AW2267" s="21">
        <v>0</v>
      </c>
      <c r="AX2267" s="24">
        <f t="shared" ref="AX2267" si="22775">(TAN($AY$8*$B2264))/$AX$8</f>
        <v>-4.1257193502621776</v>
      </c>
      <c r="AY2267" s="22">
        <v>1</v>
      </c>
      <c r="AZ2267" s="23">
        <v>0</v>
      </c>
      <c r="BB2267" s="21">
        <f t="shared" ref="BB2267" si="22776">AR2267*AW2264+AT2267*AW2267-AS2267*AX2264-AU2267*AX2267</f>
        <v>0</v>
      </c>
      <c r="BC2267" s="24">
        <f t="shared" ref="BC2267" si="22777">(AR2267*AX2264+AS2267*AW2264+AT2267*AX2267+AU2267*AW2267)</f>
        <v>84.456584908808111</v>
      </c>
      <c r="BD2267" s="22">
        <f t="shared" ref="BD2267" si="22778">AR2267*AY2264+AT2267*AY2267-AS2267*AZ2264-AU2267*AZ2267</f>
        <v>-18.756549345712298</v>
      </c>
      <c r="BE2267" s="23">
        <f t="shared" ref="BE2267" si="22779">(AR2267*AZ2264+AS2267*AY2264+AT2267*AZ2267+AU2267*AY2267)</f>
        <v>0</v>
      </c>
      <c r="BF2267" s="8"/>
      <c r="BG2267" s="15">
        <v>0</v>
      </c>
      <c r="BH2267" s="85">
        <f t="shared" ref="BH2267" si="22780">(1/$BH$8)*SIN($B2264*$BI$8)</f>
        <v>0.28334176868949784</v>
      </c>
      <c r="BI2267" s="25">
        <f t="shared" ref="BI2267" si="22781">COS($BI$8*$B2264)</f>
        <v>-0.52674185237473192</v>
      </c>
      <c r="BJ2267" s="37">
        <v>0</v>
      </c>
      <c r="BL2267" s="21">
        <f t="shared" ref="BL2267" si="22782">BB2267*BG2264+BD2267*BG2267-BC2267*BH2264-BE2267*BH2267</f>
        <v>0</v>
      </c>
      <c r="BM2267" s="24">
        <f t="shared" ref="BM2267" si="22783">(BB2267*BH2264+BC2267*BG2264+BD2267*BH2267+BE2267*BG2267)</f>
        <v>-49.801331846235378</v>
      </c>
      <c r="BN2267" s="22">
        <f t="shared" ref="BN2267" si="22784">BB2267*BI2264+BD2267*BI2267-BC2267*BJ2264-BE2267*BJ2267</f>
        <v>-205.49084376330941</v>
      </c>
      <c r="BO2267" s="23">
        <f t="shared" ref="BO2267" si="22785">(BB2267*BJ2264+BC2267*BI2264+BD2267*BJ2267+BE2267*BI2267)</f>
        <v>0</v>
      </c>
      <c r="BQ2267" s="38">
        <f t="shared" ref="BQ2267" si="22786">(180/PI())*ATAN(-1*(($BL$8*BM2264+BO2264+$BL$8*BM2267+BO2267)/($BL$8*BL2264+BN2264+$BL$8*BL2267+BN2267)))</f>
        <v>62.755023658138867</v>
      </c>
      <c r="BS2267" s="67">
        <f t="shared" ref="BS2267" si="22787">20*LOG(((($BL$8*BL2264+BN2264-$BL$8*BL2267-BN2267)^2+($BL$8*BM2264+BO2264-$BL$8*BM2267-BO2267)^2)/(($BL$8*BL2264+BN2264+$BL$8*BL2267+BN2267)^2+($BL$8*BM2264+BO2264+$BL$8*BM2267+BO2267)^2))^0.5)</f>
        <v>-2.1551704802695302E-5</v>
      </c>
      <c r="BT2267" s="65"/>
      <c r="BU2267" s="28"/>
      <c r="BV2267" s="28"/>
      <c r="BW2267" s="28"/>
      <c r="BX2267" s="28"/>
    </row>
    <row r="2268" spans="2:76" ht="18.649999999999999" customHeight="1">
      <c r="BS2268" s="32"/>
    </row>
    <row r="2269" spans="2:76" ht="18.649999999999999" customHeight="1" thickBot="1">
      <c r="D2269" s="8"/>
      <c r="E2269" s="8" t="s">
        <v>93</v>
      </c>
      <c r="F2269" s="8"/>
      <c r="G2269" s="8"/>
      <c r="H2269" s="8"/>
      <c r="I2269" s="8"/>
      <c r="J2269" s="8" t="s">
        <v>94</v>
      </c>
      <c r="K2269" s="8"/>
      <c r="L2269" s="8"/>
      <c r="M2269" s="8"/>
      <c r="N2269" s="8"/>
      <c r="O2269" s="8" t="s">
        <v>95</v>
      </c>
      <c r="P2269" s="8"/>
      <c r="Q2269" s="8"/>
      <c r="R2269" s="8"/>
      <c r="S2269" s="8"/>
      <c r="T2269" s="8" t="s">
        <v>96</v>
      </c>
      <c r="U2269" s="8"/>
      <c r="V2269" s="8"/>
      <c r="W2269" s="8"/>
      <c r="X2269" s="8"/>
      <c r="Y2269" s="8" t="s">
        <v>97</v>
      </c>
      <c r="Z2269" s="8"/>
      <c r="AA2269" s="8"/>
      <c r="AB2269" s="8"/>
      <c r="AC2269" s="8"/>
      <c r="AD2269" s="8" t="s">
        <v>98</v>
      </c>
      <c r="AE2269" s="8"/>
      <c r="AF2269" s="8"/>
      <c r="AG2269" s="8"/>
      <c r="AH2269" s="8"/>
      <c r="AI2269" s="8" t="s">
        <v>99</v>
      </c>
      <c r="AJ2269" s="8"/>
      <c r="AK2269" s="8"/>
      <c r="AL2269" s="8"/>
      <c r="AM2269" s="8"/>
      <c r="AN2269" s="8" t="s">
        <v>96</v>
      </c>
      <c r="AO2269" s="8"/>
      <c r="AP2269" s="8"/>
      <c r="AQ2269" s="8"/>
      <c r="AR2269" s="8"/>
      <c r="AS2269" s="8" t="s">
        <v>100</v>
      </c>
      <c r="AT2269" s="8"/>
      <c r="AU2269" s="8"/>
      <c r="AV2269" s="8"/>
      <c r="AW2269" s="8"/>
      <c r="AX2269" s="8" t="s">
        <v>94</v>
      </c>
      <c r="AY2269" s="8"/>
      <c r="AZ2269" s="8"/>
      <c r="BA2269" s="8"/>
      <c r="BB2269" s="8"/>
      <c r="BC2269" s="8" t="s">
        <v>101</v>
      </c>
      <c r="BD2269" s="8"/>
      <c r="BE2269" s="8"/>
      <c r="BF2269" s="8"/>
      <c r="BG2269" s="8"/>
      <c r="BH2269" s="8" t="s">
        <v>96</v>
      </c>
      <c r="BI2269" s="8"/>
      <c r="BJ2269" s="8"/>
      <c r="BK2269" s="8"/>
      <c r="BL2269" s="8"/>
      <c r="BM2269" s="8" t="s">
        <v>102</v>
      </c>
      <c r="BN2269" s="8"/>
      <c r="BO2269" s="8"/>
      <c r="BP2269" s="8"/>
    </row>
    <row r="2270" spans="2:76" ht="18.649999999999999" customHeight="1" thickBot="1">
      <c r="B2270" s="16"/>
      <c r="D2270" s="250" t="s">
        <v>22</v>
      </c>
      <c r="E2270" s="251"/>
      <c r="F2270" s="252" t="s">
        <v>23</v>
      </c>
      <c r="G2270" s="253"/>
      <c r="H2270" s="123"/>
      <c r="I2270" s="242" t="s">
        <v>1</v>
      </c>
      <c r="J2270" s="243"/>
      <c r="K2270" s="244" t="s">
        <v>2</v>
      </c>
      <c r="L2270" s="245"/>
      <c r="M2270" s="123"/>
      <c r="N2270" s="242" t="s">
        <v>43</v>
      </c>
      <c r="O2270" s="243"/>
      <c r="P2270" s="244" t="s">
        <v>44</v>
      </c>
      <c r="Q2270" s="245"/>
      <c r="R2270" s="123"/>
      <c r="S2270" s="242" t="s">
        <v>32</v>
      </c>
      <c r="T2270" s="243"/>
      <c r="U2270" s="244" t="s">
        <v>33</v>
      </c>
      <c r="V2270" s="245"/>
      <c r="W2270" s="123"/>
      <c r="X2270" s="242" t="s">
        <v>45</v>
      </c>
      <c r="Y2270" s="243"/>
      <c r="Z2270" s="244" t="s">
        <v>46</v>
      </c>
      <c r="AA2270" s="245"/>
      <c r="AB2270" s="127"/>
      <c r="AC2270" s="242" t="s">
        <v>62</v>
      </c>
      <c r="AD2270" s="243"/>
      <c r="AE2270" s="244" t="s">
        <v>3</v>
      </c>
      <c r="AF2270" s="245"/>
      <c r="AG2270" s="123"/>
      <c r="AH2270" s="242" t="s">
        <v>76</v>
      </c>
      <c r="AI2270" s="243"/>
      <c r="AJ2270" s="244" t="s">
        <v>77</v>
      </c>
      <c r="AK2270" s="245"/>
      <c r="AL2270" s="127"/>
      <c r="AM2270" s="242" t="s">
        <v>64</v>
      </c>
      <c r="AN2270" s="243"/>
      <c r="AO2270" s="244" t="s">
        <v>65</v>
      </c>
      <c r="AP2270" s="245"/>
      <c r="AQ2270" s="123"/>
      <c r="AR2270" s="242" t="s">
        <v>80</v>
      </c>
      <c r="AS2270" s="243"/>
      <c r="AT2270" s="244" t="s">
        <v>81</v>
      </c>
      <c r="AU2270" s="245"/>
      <c r="AV2270" s="127"/>
      <c r="AW2270" s="242" t="s">
        <v>68</v>
      </c>
      <c r="AX2270" s="243"/>
      <c r="AY2270" s="244" t="s">
        <v>69</v>
      </c>
      <c r="AZ2270" s="245"/>
      <c r="BA2270" s="123"/>
      <c r="BB2270" s="246" t="s">
        <v>84</v>
      </c>
      <c r="BC2270" s="247"/>
      <c r="BD2270" s="248" t="s">
        <v>85</v>
      </c>
      <c r="BE2270" s="249"/>
      <c r="BF2270" s="127"/>
      <c r="BG2270" s="242" t="s">
        <v>72</v>
      </c>
      <c r="BH2270" s="243"/>
      <c r="BI2270" s="244" t="s">
        <v>73</v>
      </c>
      <c r="BJ2270" s="245"/>
      <c r="BK2270" s="123"/>
      <c r="BL2270" s="242" t="s">
        <v>88</v>
      </c>
      <c r="BM2270" s="243"/>
      <c r="BN2270" s="244" t="s">
        <v>89</v>
      </c>
      <c r="BO2270" s="245"/>
      <c r="BP2270" s="123"/>
      <c r="BQ2270" s="19" t="s">
        <v>165</v>
      </c>
      <c r="BS2270" s="63" t="s">
        <v>120</v>
      </c>
      <c r="BT2270" s="4"/>
      <c r="BU2270" s="28"/>
      <c r="BV2270" s="28"/>
      <c r="BW2270" s="28"/>
      <c r="BX2270" s="28"/>
    </row>
    <row r="2271" spans="2:76" ht="18.649999999999999" customHeight="1" thickTop="1" thickBot="1">
      <c r="B2271" s="39">
        <v>6.42</v>
      </c>
      <c r="D2271" s="25">
        <f t="shared" ref="D2271" si="22788">COS($F$8*$B2271)</f>
        <v>-0.53231804023517093</v>
      </c>
      <c r="E2271" s="26">
        <v>0</v>
      </c>
      <c r="F2271" s="10">
        <v>0</v>
      </c>
      <c r="G2271" s="85">
        <f t="shared" ref="G2271" si="22789">$E$8*SIN($B2271*$F$8)</f>
        <v>2.5396333468360512</v>
      </c>
      <c r="I2271" s="21">
        <v>1</v>
      </c>
      <c r="J2271" s="24">
        <v>0</v>
      </c>
      <c r="K2271" s="22">
        <v>0</v>
      </c>
      <c r="L2271" s="23">
        <v>0</v>
      </c>
      <c r="N2271" s="21">
        <f t="shared" ref="N2271" si="22790">D2271*I2271+F2271*I2274-E2271*J2271-G2271*J2274</f>
        <v>9.4343860552840244</v>
      </c>
      <c r="O2271" s="24">
        <f t="shared" ref="O2271" si="22791">(D2271*J2271+E2271*I2271+F2271*J2274+G2271*I2274)</f>
        <v>0</v>
      </c>
      <c r="P2271" s="22">
        <f t="shared" ref="P2271" si="22792">D2271*K2271+F2271*K2274-E2271*L2271-G2271*L2274</f>
        <v>0</v>
      </c>
      <c r="Q2271" s="23">
        <f t="shared" ref="Q2271" si="22793">(D2271*L2271+E2271*K2271+F2271*L2274+G2271*K2274)</f>
        <v>2.5396333468360512</v>
      </c>
      <c r="S2271" s="25">
        <f t="shared" ref="S2271" si="22794">COS($U$8*$B2271)</f>
        <v>-0.83685293862015087</v>
      </c>
      <c r="T2271" s="26">
        <v>0</v>
      </c>
      <c r="U2271" s="10">
        <v>0</v>
      </c>
      <c r="V2271" s="85">
        <f t="shared" ref="V2271" si="22795">$T$8*SIN($B2271*$U$8)</f>
        <v>-1.6422832983700961</v>
      </c>
      <c r="X2271" s="21">
        <f t="shared" ref="X2271" si="22796">N2271*S2271+P2271*S2274-O2271*T2271-Q2271*T2274</f>
        <v>-7.4317717578311209</v>
      </c>
      <c r="Y2271" s="24">
        <f t="shared" ref="Y2271" si="22797">(N2271*T2271+O2271*S2271+P2271*T2274+Q2271*S2274)</f>
        <v>0</v>
      </c>
      <c r="Z2271" s="22">
        <f t="shared" ref="Z2271" si="22798">N2271*U2271+P2271*U2274-O2271*V2271-Q2271*V2274</f>
        <v>0</v>
      </c>
      <c r="AA2271" s="23">
        <f t="shared" ref="AA2271" si="22799">(N2271*V2271+O2271*U2271+P2271*V2274+Q2271*U2274)</f>
        <v>-17.619234278286164</v>
      </c>
      <c r="AB2271" s="8"/>
      <c r="AC2271" s="21">
        <v>1</v>
      </c>
      <c r="AD2271" s="24">
        <v>0</v>
      </c>
      <c r="AE2271" s="22">
        <v>0</v>
      </c>
      <c r="AF2271" s="23">
        <v>0</v>
      </c>
      <c r="AH2271" s="21">
        <f t="shared" ref="AH2271" si="22800">X2271*AC2271+Z2271*AC2274-Y2271*AD2271-AA2271*AD2274</f>
        <v>-35.82651879530259</v>
      </c>
      <c r="AI2271" s="24">
        <f t="shared" ref="AI2271" si="22801">(X2271*AD2271+Y2271*AC2271+Z2271*AD2274+AA2271*AC2274)</f>
        <v>0</v>
      </c>
      <c r="AJ2271" s="22">
        <f t="shared" ref="AJ2271" si="22802">X2271*AE2271+Z2271*AE2274-Y2271*AF2271-AA2271*AF2274</f>
        <v>0</v>
      </c>
      <c r="AK2271" s="23">
        <f t="shared" ref="AK2271" si="22803">(X2271*AF2271+Y2271*AE2271+Z2271*AF2274+AA2271*AE2274)</f>
        <v>-17.619234278286164</v>
      </c>
      <c r="AL2271" s="8"/>
      <c r="AM2271" s="25">
        <f t="shared" ref="AM2271" si="22804">COS($AO$8*$B2271)</f>
        <v>-0.83685293862015087</v>
      </c>
      <c r="AN2271" s="26">
        <v>0</v>
      </c>
      <c r="AO2271" s="10">
        <v>0</v>
      </c>
      <c r="AP2271" s="85">
        <f t="shared" ref="AP2271" si="22805">$AN$8*SIN($B2271*$AO$8)</f>
        <v>-1.6422832983700961</v>
      </c>
      <c r="AR2271" s="21">
        <f t="shared" ref="AR2271" si="22806">AH2271*AM2271+AJ2271*AM2274-AI2271*AN2271-AK2271*AN2274</f>
        <v>26.766441513790234</v>
      </c>
      <c r="AS2271" s="24">
        <f t="shared" ref="AS2271" si="22807">(AH2271*AN2271+AI2271*AM2271+AJ2271*AN2274+AK2271*AM2274)</f>
        <v>0</v>
      </c>
      <c r="AT2271" s="22">
        <f t="shared" ref="AT2271" si="22808">AH2271*AO2271+AJ2271*AO2274-AI2271*AP2271-AK2271*AP2274</f>
        <v>0</v>
      </c>
      <c r="AU2271" s="23">
        <f t="shared" ref="AU2271" si="22809">(AH2271*AP2271+AI2271*AO2271+AJ2271*AP2274+AK2271*AO2274)</f>
        <v>73.582001438288444</v>
      </c>
      <c r="AV2271" s="8"/>
      <c r="AW2271" s="21">
        <v>1</v>
      </c>
      <c r="AX2271" s="24">
        <v>0</v>
      </c>
      <c r="AY2271" s="22">
        <v>0</v>
      </c>
      <c r="AZ2271" s="23">
        <v>0</v>
      </c>
      <c r="BB2271" s="21">
        <f t="shared" ref="BB2271" si="22810">AR2271*AW2271+AT2271*AW2274-AS2271*AX2271-AU2271*AX2274</f>
        <v>315.53648621537781</v>
      </c>
      <c r="BC2271" s="24">
        <f t="shared" ref="BC2271" si="22811">(AR2271*AX2271+AS2271*AW2271+AT2271*AX2274+AU2271*AW2274)</f>
        <v>0</v>
      </c>
      <c r="BD2271" s="22">
        <f t="shared" ref="BD2271" si="22812">AR2271*AY2271+AT2271*AY2274-AS2271*AZ2271-AU2271*AZ2274</f>
        <v>0</v>
      </c>
      <c r="BE2271" s="23">
        <f t="shared" ref="BE2271" si="22813">(AR2271*AZ2271+AS2271*AY2271+AT2271*AZ2274+AU2271*AY2274)</f>
        <v>73.582001438288444</v>
      </c>
      <c r="BF2271" s="8"/>
      <c r="BG2271" s="25">
        <f t="shared" ref="BG2271" si="22814">COS($BI$8*$B2271)</f>
        <v>-0.53237637571210261</v>
      </c>
      <c r="BH2271" s="26">
        <v>0</v>
      </c>
      <c r="BI2271" s="10">
        <v>0</v>
      </c>
      <c r="BJ2271" s="85">
        <f t="shared" ref="BJ2271" si="22815">$BH$8*SIN($B2271*$BI$8)</f>
        <v>2.5395232921264603</v>
      </c>
      <c r="BL2271" s="21">
        <f t="shared" ref="BL2271" si="22816">BB2271*BG2271+BD2271*BG2274-BC2271*BH2271-BE2271*BH2274</f>
        <v>-188.74674944003203</v>
      </c>
      <c r="BM2271" s="24">
        <f t="shared" ref="BM2271" si="22817">(BB2271*BH2271+BC2271*BG2271+BD2271*BH2274+BE2271*BG2274)</f>
        <v>0</v>
      </c>
      <c r="BN2271" s="22">
        <f t="shared" ref="BN2271" si="22818">BB2271*BI2271+BD2271*BI2274-BC2271*BJ2271-BE2271*BJ2274</f>
        <v>0</v>
      </c>
      <c r="BO2271" s="23">
        <f t="shared" ref="BO2271" si="22819">(BB2271*BJ2271+BC2271*BI2271+BD2271*BJ2274+BE2271*BI2274)</f>
        <v>762.13893701633299</v>
      </c>
      <c r="BQ2271" s="27">
        <f t="shared" ref="BQ2271" si="22820">20*LOG((2*$BL$8)/(($BL$8*BL2271+BN2271+$BL$8*BL2274+BN2274)^2+($BL$8*BM2271+BO2271+$BL$8*BM2274+BO2274)^2)^0.5)</f>
        <v>-52.137052561219328</v>
      </c>
      <c r="BS2271" s="64">
        <f t="shared" ref="BS2271" si="22821">((BL2271^2+BM2271^2)/(BL2274^2+BM2274^2))^0.5</f>
        <v>4.0385864081990306</v>
      </c>
      <c r="BT2271" s="4"/>
      <c r="BU2271" s="28"/>
      <c r="BV2271" s="28"/>
      <c r="BW2271" s="28"/>
      <c r="BX2271" s="28"/>
    </row>
    <row r="2272" spans="2:76" ht="18.649999999999999" customHeight="1" thickBot="1">
      <c r="D2272" s="25"/>
      <c r="E2272" s="10"/>
      <c r="F2272" s="10"/>
      <c r="G2272" s="31"/>
      <c r="I2272" s="29"/>
      <c r="L2272" s="30"/>
      <c r="N2272" s="29"/>
      <c r="Q2272" s="30"/>
      <c r="S2272" s="29"/>
      <c r="V2272" s="30"/>
      <c r="X2272" s="29"/>
      <c r="AA2272" s="30"/>
      <c r="AC2272" s="29"/>
      <c r="AF2272" s="30"/>
      <c r="AH2272" s="29"/>
      <c r="AK2272" s="30"/>
      <c r="AM2272" s="29"/>
      <c r="AP2272" s="30"/>
      <c r="AR2272" s="29"/>
      <c r="AU2272" s="30"/>
      <c r="AW2272" s="29"/>
      <c r="AZ2272" s="30"/>
      <c r="BB2272" s="29"/>
      <c r="BE2272" s="30"/>
      <c r="BG2272" s="29"/>
      <c r="BJ2272" s="30"/>
      <c r="BL2272" s="29"/>
      <c r="BO2272" s="30"/>
      <c r="BS2272" s="65"/>
      <c r="BT2272" s="65"/>
      <c r="BU2272" s="28"/>
      <c r="BV2272" s="28"/>
      <c r="BW2272" s="28"/>
      <c r="BX2272" s="28"/>
    </row>
    <row r="2273" spans="2:76" ht="18.649999999999999" customHeight="1" thickBot="1">
      <c r="D2273" s="254" t="s">
        <v>24</v>
      </c>
      <c r="E2273" s="255"/>
      <c r="F2273" s="256" t="s">
        <v>25</v>
      </c>
      <c r="G2273" s="257"/>
      <c r="H2273" s="123"/>
      <c r="I2273" s="242" t="s">
        <v>4</v>
      </c>
      <c r="J2273" s="243"/>
      <c r="K2273" s="244" t="s">
        <v>5</v>
      </c>
      <c r="L2273" s="245"/>
      <c r="M2273" s="123"/>
      <c r="N2273" s="242" t="s">
        <v>6</v>
      </c>
      <c r="O2273" s="243"/>
      <c r="P2273" s="244" t="s">
        <v>7</v>
      </c>
      <c r="Q2273" s="245"/>
      <c r="R2273" s="123"/>
      <c r="S2273" s="242" t="s">
        <v>34</v>
      </c>
      <c r="T2273" s="243"/>
      <c r="U2273" s="244" t="s">
        <v>35</v>
      </c>
      <c r="V2273" s="245"/>
      <c r="W2273" s="123"/>
      <c r="X2273" s="242" t="s">
        <v>47</v>
      </c>
      <c r="Y2273" s="243"/>
      <c r="Z2273" s="244" t="s">
        <v>48</v>
      </c>
      <c r="AA2273" s="245"/>
      <c r="AB2273" s="127"/>
      <c r="AC2273" s="242" t="s">
        <v>63</v>
      </c>
      <c r="AD2273" s="243"/>
      <c r="AE2273" s="244" t="s">
        <v>8</v>
      </c>
      <c r="AF2273" s="245"/>
      <c r="AG2273" s="123"/>
      <c r="AH2273" s="242" t="s">
        <v>78</v>
      </c>
      <c r="AI2273" s="243"/>
      <c r="AJ2273" s="244" t="s">
        <v>79</v>
      </c>
      <c r="AK2273" s="245"/>
      <c r="AL2273" s="127"/>
      <c r="AM2273" s="242" t="s">
        <v>67</v>
      </c>
      <c r="AN2273" s="243"/>
      <c r="AO2273" s="244" t="s">
        <v>66</v>
      </c>
      <c r="AP2273" s="245"/>
      <c r="AQ2273" s="123"/>
      <c r="AR2273" s="242" t="s">
        <v>83</v>
      </c>
      <c r="AS2273" s="243"/>
      <c r="AT2273" s="244" t="s">
        <v>82</v>
      </c>
      <c r="AU2273" s="245"/>
      <c r="AV2273" s="127"/>
      <c r="AW2273" s="242" t="s">
        <v>71</v>
      </c>
      <c r="AX2273" s="243"/>
      <c r="AY2273" s="244" t="s">
        <v>70</v>
      </c>
      <c r="AZ2273" s="245"/>
      <c r="BA2273" s="123"/>
      <c r="BB2273" s="124" t="s">
        <v>87</v>
      </c>
      <c r="BC2273" s="125"/>
      <c r="BD2273" s="122" t="s">
        <v>86</v>
      </c>
      <c r="BE2273" s="126"/>
      <c r="BF2273" s="127"/>
      <c r="BG2273" s="242" t="s">
        <v>74</v>
      </c>
      <c r="BH2273" s="243"/>
      <c r="BI2273" s="244" t="s">
        <v>75</v>
      </c>
      <c r="BJ2273" s="245"/>
      <c r="BK2273" s="123"/>
      <c r="BL2273" s="242" t="s">
        <v>91</v>
      </c>
      <c r="BM2273" s="243"/>
      <c r="BN2273" s="244" t="s">
        <v>90</v>
      </c>
      <c r="BO2273" s="245"/>
      <c r="BP2273" s="123"/>
      <c r="BQ2273" s="35" t="s">
        <v>166</v>
      </c>
      <c r="BS2273" s="66" t="s">
        <v>121</v>
      </c>
      <c r="BT2273" s="65"/>
      <c r="BU2273" s="28"/>
      <c r="BV2273" s="28"/>
      <c r="BW2273" s="28"/>
      <c r="BX2273" s="28"/>
    </row>
    <row r="2274" spans="2:76" ht="18.649999999999999" customHeight="1" thickTop="1" thickBot="1">
      <c r="D2274" s="15">
        <v>0</v>
      </c>
      <c r="E2274" s="145">
        <f t="shared" ref="E2274" si="22822">(1/$E$8)*SIN($B2271*$F$8)</f>
        <v>0.28218148298178347</v>
      </c>
      <c r="F2274" s="15">
        <f t="shared" ref="F2274" si="22823">COS($F$8*$B2271)</f>
        <v>-0.53231804023517093</v>
      </c>
      <c r="G2274" s="37">
        <v>0</v>
      </c>
      <c r="I2274" s="21">
        <v>0</v>
      </c>
      <c r="J2274" s="24">
        <f t="shared" ref="J2274" si="22824">(TAN($K$8*$B2271))/$J$8</f>
        <v>-3.9244657532694651</v>
      </c>
      <c r="K2274" s="22">
        <v>1</v>
      </c>
      <c r="L2274" s="23">
        <v>0</v>
      </c>
      <c r="N2274" s="21">
        <f t="shared" ref="N2274" si="22825">D2274*I2271+F2274*I2274-E2274*J2271-G2274*J2274</f>
        <v>0</v>
      </c>
      <c r="O2274" s="24">
        <f t="shared" ref="O2274" si="22826">(D2274*J2271+E2274*I2271+F2274*J2274+G2274*I2274)</f>
        <v>2.3712454017322289</v>
      </c>
      <c r="P2274" s="22">
        <f t="shared" ref="P2274" si="22827">D2274*K2271+F2274*K2274-E2274*L2271-G2274*L2274</f>
        <v>-0.53231804023517093</v>
      </c>
      <c r="Q2274" s="23">
        <f t="shared" ref="Q2274" si="22828">(D2274*L2271+E2274*K2271+F2274*L2274+G2274*K2274)</f>
        <v>0</v>
      </c>
      <c r="S2274" s="15">
        <v>0</v>
      </c>
      <c r="T2274" s="145">
        <f t="shared" ref="T2274" si="22829">(1/$T$8)*SIN($B2271*$U$8)</f>
        <v>-0.18247592204112179</v>
      </c>
      <c r="U2274" s="15">
        <f t="shared" ref="U2274" si="22830">COS($U$8*$B2271)</f>
        <v>-0.83685293862015087</v>
      </c>
      <c r="V2274" s="37">
        <v>0</v>
      </c>
      <c r="X2274" s="21">
        <f t="shared" ref="X2274" si="22831">N2274*S2271+P2274*S2274-O2274*T2271-Q2274*T2274</f>
        <v>0</v>
      </c>
      <c r="Y2274" s="24">
        <f t="shared" ref="Y2274" si="22832">(N2274*T2271+O2274*S2271+P2274*T2274+Q2274*S2274)</f>
        <v>-1.8872484574181001</v>
      </c>
      <c r="Z2274" s="22">
        <f t="shared" ref="Z2274" si="22833">N2274*U2271+P2274*U2274-O2274*V2271-Q2274*V2274</f>
        <v>4.3397286358530511</v>
      </c>
      <c r="AA2274" s="23">
        <f t="shared" ref="AA2274" si="22834">(N2274*V2271+O2274*U2271+P2274*V2274+Q2274*U2274)</f>
        <v>0</v>
      </c>
      <c r="AB2274" s="8"/>
      <c r="AC2274" s="21">
        <v>0</v>
      </c>
      <c r="AD2274" s="24">
        <f t="shared" ref="AD2274" si="22835">(TAN($AE$8*$B2271))/$AD$8</f>
        <v>-1.6115766774532865</v>
      </c>
      <c r="AE2274" s="22">
        <v>1</v>
      </c>
      <c r="AF2274" s="23">
        <v>0</v>
      </c>
      <c r="AH2274" s="21">
        <f t="shared" ref="AH2274" si="22836">X2274*AC2271+Z2274*AC2274-Y2274*AD2271-AA2274*AD2274</f>
        <v>0</v>
      </c>
      <c r="AI2274" s="24">
        <f t="shared" ref="AI2274" si="22837">(X2274*AD2271+Y2274*AC2271+Z2274*AD2274+AA2274*AC2274)</f>
        <v>-8.8810539134350428</v>
      </c>
      <c r="AJ2274" s="22">
        <f t="shared" ref="AJ2274" si="22838">X2274*AE2271+Z2274*AE2274-Y2274*AF2271-AA2274*AF2274</f>
        <v>4.3397286358530511</v>
      </c>
      <c r="AK2274" s="23">
        <f t="shared" ref="AK2274" si="22839">(X2274*AF2271+Y2274*AE2271+Z2274*AF2274+AA2274*AE2274)</f>
        <v>0</v>
      </c>
      <c r="AL2274" s="8"/>
      <c r="AM2274" s="15">
        <v>0</v>
      </c>
      <c r="AN2274" s="85">
        <f t="shared" ref="AN2274" si="22840">(1/$AN$8)*SIN($B2271*$AO$8)</f>
        <v>-0.18247592204112179</v>
      </c>
      <c r="AO2274" s="25">
        <f t="shared" ref="AO2274" si="22841">COS($AO$8*$B2271)</f>
        <v>-0.83685293862015087</v>
      </c>
      <c r="AP2274" s="37">
        <v>0</v>
      </c>
      <c r="AR2274" s="21">
        <f t="shared" ref="AR2274" si="22842">AH2274*AM2271+AJ2274*AM2274-AI2274*AN2271-AK2274*AN2274</f>
        <v>0</v>
      </c>
      <c r="AS2274" s="24">
        <f t="shared" ref="AS2274" si="22843">(AH2274*AN2271+AI2274*AM2271+AJ2274*AN2274+AK2274*AM2274)</f>
        <v>6.6402400812665618</v>
      </c>
      <c r="AT2274" s="22">
        <f t="shared" ref="AT2274" si="22844">AH2274*AO2271+AJ2274*AO2274-AI2274*AP2271-AK2274*AP2274</f>
        <v>-18.216921175686398</v>
      </c>
      <c r="AU2274" s="23">
        <f t="shared" ref="AU2274" si="22845">(AH2274*AP2271+AI2274*AO2271+AJ2274*AP2274+AK2274*AO2274)</f>
        <v>0</v>
      </c>
      <c r="AV2274" s="8"/>
      <c r="AW2274" s="21">
        <v>0</v>
      </c>
      <c r="AX2274" s="24">
        <f t="shared" ref="AX2274" si="22846">(TAN($AY$8*$B2271))/$AX$8</f>
        <v>-3.9244657532694651</v>
      </c>
      <c r="AY2274" s="22">
        <v>1</v>
      </c>
      <c r="AZ2274" s="23">
        <v>0</v>
      </c>
      <c r="BB2274" s="21">
        <f t="shared" ref="BB2274" si="22847">AR2274*AW2271+AT2274*AW2274-AS2274*AX2271-AU2274*AX2274</f>
        <v>0</v>
      </c>
      <c r="BC2274" s="24">
        <f t="shared" ref="BC2274" si="22848">(AR2274*AX2271+AS2274*AW2271+AT2274*AX2274+AU2274*AW2274)</f>
        <v>78.131923365257165</v>
      </c>
      <c r="BD2274" s="22">
        <f t="shared" ref="BD2274" si="22849">AR2274*AY2271+AT2274*AY2274-AS2274*AZ2271-AU2274*AZ2274</f>
        <v>-18.216921175686398</v>
      </c>
      <c r="BE2274" s="23">
        <f t="shared" ref="BE2274" si="22850">(AR2274*AZ2271+AS2274*AY2271+AT2274*AZ2274+AU2274*AY2274)</f>
        <v>0</v>
      </c>
      <c r="BF2274" s="8"/>
      <c r="BG2274" s="15">
        <v>0</v>
      </c>
      <c r="BH2274" s="85">
        <f t="shared" ref="BH2274" si="22851">(1/$BH$8)*SIN($B2271*$BI$8)</f>
        <v>0.2821692546807178</v>
      </c>
      <c r="BI2274" s="25">
        <f t="shared" ref="BI2274" si="22852">COS($BI$8*$B2271)</f>
        <v>-0.53237637571210261</v>
      </c>
      <c r="BJ2274" s="37">
        <v>0</v>
      </c>
      <c r="BL2274" s="21">
        <f t="shared" ref="BL2274" si="22853">BB2274*BG2271+BD2274*BG2274-BC2274*BH2271-BE2274*BH2274</f>
        <v>0</v>
      </c>
      <c r="BM2274" s="24">
        <f t="shared" ref="BM2274" si="22854">(BB2274*BH2271+BC2274*BG2271+BD2274*BH2274+BE2274*BG2274)</f>
        <v>-46.73584525933218</v>
      </c>
      <c r="BN2274" s="22">
        <f t="shared" ref="BN2274" si="22855">BB2274*BI2271+BD2274*BI2274-BC2274*BJ2271-BE2274*BJ2274</f>
        <v>-188.71958077256522</v>
      </c>
      <c r="BO2274" s="23">
        <f t="shared" ref="BO2274" si="22856">(BB2274*BJ2271+BC2274*BI2271+BD2274*BJ2274+BE2274*BI2274)</f>
        <v>0</v>
      </c>
      <c r="BQ2274" s="38">
        <f t="shared" ref="BQ2274" si="22857">(180/PI())*ATAN(-1*(($BL$8*BM2271+BO2271+$BL$8*BM2274+BO2274)/($BL$8*BL2271+BN2271+$BL$8*BL2274+BN2274)))</f>
        <v>62.18263936234618</v>
      </c>
      <c r="BS2274" s="67">
        <f t="shared" ref="BS2274" si="22858">20*LOG(((($BL$8*BL2271+BN2271-$BL$8*BL2274-BN2274)^2+($BL$8*BM2271+BO2271-$BL$8*BM2274-BO2274)^2)/(($BL$8*BL2271+BN2271+$BL$8*BL2274+BN2274)^2+($BL$8*BM2271+BO2271+$BL$8*BM2274+BO2274)^2))^0.5)</f>
        <v>-2.6550969432308251E-5</v>
      </c>
      <c r="BT2274" s="65"/>
      <c r="BU2274" s="28"/>
      <c r="BV2274" s="28"/>
      <c r="BW2274" s="28"/>
      <c r="BX2274" s="28"/>
    </row>
    <row r="2275" spans="2:76" ht="18.649999999999999" customHeight="1">
      <c r="BS2275" s="32"/>
    </row>
    <row r="2276" spans="2:76" ht="18.649999999999999" customHeight="1" thickBot="1">
      <c r="D2276" s="8"/>
      <c r="E2276" s="8" t="s">
        <v>93</v>
      </c>
      <c r="F2276" s="8"/>
      <c r="G2276" s="8"/>
      <c r="H2276" s="8"/>
      <c r="I2276" s="8"/>
      <c r="J2276" s="8" t="s">
        <v>94</v>
      </c>
      <c r="K2276" s="8"/>
      <c r="L2276" s="8"/>
      <c r="M2276" s="8"/>
      <c r="N2276" s="8"/>
      <c r="O2276" s="8" t="s">
        <v>95</v>
      </c>
      <c r="P2276" s="8"/>
      <c r="Q2276" s="8"/>
      <c r="R2276" s="8"/>
      <c r="S2276" s="8"/>
      <c r="T2276" s="8" t="s">
        <v>96</v>
      </c>
      <c r="U2276" s="8"/>
      <c r="V2276" s="8"/>
      <c r="W2276" s="8"/>
      <c r="X2276" s="8"/>
      <c r="Y2276" s="8" t="s">
        <v>97</v>
      </c>
      <c r="Z2276" s="8"/>
      <c r="AA2276" s="8"/>
      <c r="AB2276" s="8"/>
      <c r="AC2276" s="8"/>
      <c r="AD2276" s="8" t="s">
        <v>98</v>
      </c>
      <c r="AE2276" s="8"/>
      <c r="AF2276" s="8"/>
      <c r="AG2276" s="8"/>
      <c r="AH2276" s="8"/>
      <c r="AI2276" s="8" t="s">
        <v>99</v>
      </c>
      <c r="AJ2276" s="8"/>
      <c r="AK2276" s="8"/>
      <c r="AL2276" s="8"/>
      <c r="AM2276" s="8"/>
      <c r="AN2276" s="8" t="s">
        <v>96</v>
      </c>
      <c r="AO2276" s="8"/>
      <c r="AP2276" s="8"/>
      <c r="AQ2276" s="8"/>
      <c r="AR2276" s="8"/>
      <c r="AS2276" s="8" t="s">
        <v>100</v>
      </c>
      <c r="AT2276" s="8"/>
      <c r="AU2276" s="8"/>
      <c r="AV2276" s="8"/>
      <c r="AW2276" s="8"/>
      <c r="AX2276" s="8" t="s">
        <v>94</v>
      </c>
      <c r="AY2276" s="8"/>
      <c r="AZ2276" s="8"/>
      <c r="BA2276" s="8"/>
      <c r="BB2276" s="8"/>
      <c r="BC2276" s="8" t="s">
        <v>101</v>
      </c>
      <c r="BD2276" s="8"/>
      <c r="BE2276" s="8"/>
      <c r="BF2276" s="8"/>
      <c r="BG2276" s="8"/>
      <c r="BH2276" s="8" t="s">
        <v>96</v>
      </c>
      <c r="BI2276" s="8"/>
      <c r="BJ2276" s="8"/>
      <c r="BK2276" s="8"/>
      <c r="BL2276" s="8"/>
      <c r="BM2276" s="8" t="s">
        <v>102</v>
      </c>
      <c r="BN2276" s="8"/>
      <c r="BO2276" s="8"/>
      <c r="BP2276" s="8"/>
    </row>
    <row r="2277" spans="2:76" ht="18.649999999999999" customHeight="1" thickBot="1">
      <c r="B2277" s="16"/>
      <c r="D2277" s="250" t="s">
        <v>22</v>
      </c>
      <c r="E2277" s="251"/>
      <c r="F2277" s="252" t="s">
        <v>23</v>
      </c>
      <c r="G2277" s="253"/>
      <c r="H2277" s="123"/>
      <c r="I2277" s="242" t="s">
        <v>1</v>
      </c>
      <c r="J2277" s="243"/>
      <c r="K2277" s="244" t="s">
        <v>2</v>
      </c>
      <c r="L2277" s="245"/>
      <c r="M2277" s="123"/>
      <c r="N2277" s="242" t="s">
        <v>43</v>
      </c>
      <c r="O2277" s="243"/>
      <c r="P2277" s="244" t="s">
        <v>44</v>
      </c>
      <c r="Q2277" s="245"/>
      <c r="R2277" s="123"/>
      <c r="S2277" s="242" t="s">
        <v>32</v>
      </c>
      <c r="T2277" s="243"/>
      <c r="U2277" s="244" t="s">
        <v>33</v>
      </c>
      <c r="V2277" s="245"/>
      <c r="W2277" s="123"/>
      <c r="X2277" s="242" t="s">
        <v>45</v>
      </c>
      <c r="Y2277" s="243"/>
      <c r="Z2277" s="244" t="s">
        <v>46</v>
      </c>
      <c r="AA2277" s="245"/>
      <c r="AB2277" s="127"/>
      <c r="AC2277" s="242" t="s">
        <v>62</v>
      </c>
      <c r="AD2277" s="243"/>
      <c r="AE2277" s="244" t="s">
        <v>3</v>
      </c>
      <c r="AF2277" s="245"/>
      <c r="AG2277" s="123"/>
      <c r="AH2277" s="242" t="s">
        <v>76</v>
      </c>
      <c r="AI2277" s="243"/>
      <c r="AJ2277" s="244" t="s">
        <v>77</v>
      </c>
      <c r="AK2277" s="245"/>
      <c r="AL2277" s="127"/>
      <c r="AM2277" s="242" t="s">
        <v>64</v>
      </c>
      <c r="AN2277" s="243"/>
      <c r="AO2277" s="244" t="s">
        <v>65</v>
      </c>
      <c r="AP2277" s="245"/>
      <c r="AQ2277" s="123"/>
      <c r="AR2277" s="242" t="s">
        <v>80</v>
      </c>
      <c r="AS2277" s="243"/>
      <c r="AT2277" s="244" t="s">
        <v>81</v>
      </c>
      <c r="AU2277" s="245"/>
      <c r="AV2277" s="127"/>
      <c r="AW2277" s="242" t="s">
        <v>68</v>
      </c>
      <c r="AX2277" s="243"/>
      <c r="AY2277" s="244" t="s">
        <v>69</v>
      </c>
      <c r="AZ2277" s="245"/>
      <c r="BA2277" s="123"/>
      <c r="BB2277" s="246" t="s">
        <v>84</v>
      </c>
      <c r="BC2277" s="247"/>
      <c r="BD2277" s="248" t="s">
        <v>85</v>
      </c>
      <c r="BE2277" s="249"/>
      <c r="BF2277" s="127"/>
      <c r="BG2277" s="242" t="s">
        <v>72</v>
      </c>
      <c r="BH2277" s="243"/>
      <c r="BI2277" s="244" t="s">
        <v>73</v>
      </c>
      <c r="BJ2277" s="245"/>
      <c r="BK2277" s="123"/>
      <c r="BL2277" s="242" t="s">
        <v>88</v>
      </c>
      <c r="BM2277" s="243"/>
      <c r="BN2277" s="244" t="s">
        <v>89</v>
      </c>
      <c r="BO2277" s="245"/>
      <c r="BP2277" s="123"/>
      <c r="BQ2277" s="19" t="s">
        <v>165</v>
      </c>
      <c r="BS2277" s="63" t="s">
        <v>120</v>
      </c>
      <c r="BT2277" s="4"/>
      <c r="BU2277" s="28"/>
      <c r="BV2277" s="28"/>
      <c r="BW2277" s="28"/>
      <c r="BX2277" s="28"/>
    </row>
    <row r="2278" spans="2:76" ht="18.649999999999999" customHeight="1" thickTop="1" thickBot="1">
      <c r="B2278" s="39">
        <v>6.44</v>
      </c>
      <c r="D2278" s="25">
        <f t="shared" ref="D2278" si="22859">COS($F$8*$B2278)</f>
        <v>-0.53792913860693603</v>
      </c>
      <c r="E2278" s="26">
        <v>0</v>
      </c>
      <c r="F2278" s="10">
        <v>0</v>
      </c>
      <c r="G2278" s="85">
        <f t="shared" ref="G2278" si="22860">$E$8*SIN($B2278*$F$8)</f>
        <v>2.5289701810298988</v>
      </c>
      <c r="I2278" s="21">
        <v>1</v>
      </c>
      <c r="J2278" s="24">
        <v>0</v>
      </c>
      <c r="K2278" s="22">
        <v>0</v>
      </c>
      <c r="L2278" s="23">
        <v>0</v>
      </c>
      <c r="N2278" s="21">
        <f t="shared" ref="N2278" si="22861">D2278*I2278+F2278*I2281-E2278*J2278-G2278*J2281</f>
        <v>8.920229101304427</v>
      </c>
      <c r="O2278" s="24">
        <f t="shared" ref="O2278" si="22862">(D2278*J2278+E2278*I2278+F2278*J2281+G2278*I2281)</f>
        <v>0</v>
      </c>
      <c r="P2278" s="22">
        <f t="shared" ref="P2278" si="22863">D2278*K2278+F2278*K2281-E2278*L2278-G2278*L2281</f>
        <v>0</v>
      </c>
      <c r="Q2278" s="23">
        <f t="shared" ref="Q2278" si="22864">(D2278*L2278+E2278*K2278+F2278*L2281+G2278*K2281)</f>
        <v>2.5289701810298988</v>
      </c>
      <c r="S2278" s="25">
        <f t="shared" ref="S2278" si="22865">COS($U$8*$B2278)</f>
        <v>-0.83045133650517111</v>
      </c>
      <c r="T2278" s="26">
        <v>0</v>
      </c>
      <c r="U2278" s="10">
        <v>0</v>
      </c>
      <c r="V2278" s="85">
        <f t="shared" ref="V2278" si="22866">$T$8*SIN($B2278*$U$8)</f>
        <v>-1.6712735261682856</v>
      </c>
      <c r="X2278" s="21">
        <f t="shared" ref="X2278" si="22867">N2278*S2278+P2278*S2281-O2278*T2278-Q2278*T2281</f>
        <v>-6.9381938555523286</v>
      </c>
      <c r="Y2278" s="24">
        <f t="shared" ref="Y2278" si="22868">(N2278*T2278+O2278*S2278+P2278*T2281+Q2278*S2281)</f>
        <v>0</v>
      </c>
      <c r="Z2278" s="22">
        <f t="shared" ref="Z2278" si="22869">N2278*U2278+P2278*U2281-O2278*V2278-Q2278*V2281</f>
        <v>0</v>
      </c>
      <c r="AA2278" s="23">
        <f t="shared" ref="AA2278" si="22870">(N2278*V2278+O2278*U2278+P2278*V2281+Q2278*U2281)</f>
        <v>-17.008329411184011</v>
      </c>
      <c r="AB2278" s="8"/>
      <c r="AC2278" s="21">
        <v>1</v>
      </c>
      <c r="AD2278" s="24">
        <v>0</v>
      </c>
      <c r="AE2278" s="22">
        <v>0</v>
      </c>
      <c r="AF2278" s="23">
        <v>0</v>
      </c>
      <c r="AH2278" s="21">
        <f t="shared" ref="AH2278" si="22871">X2278*AC2278+Z2278*AC2281-Y2278*AD2278-AA2278*AD2281</f>
        <v>-33.430474877743158</v>
      </c>
      <c r="AI2278" s="24">
        <f t="shared" ref="AI2278" si="22872">(X2278*AD2278+Y2278*AC2278+Z2278*AD2281+AA2278*AC2281)</f>
        <v>0</v>
      </c>
      <c r="AJ2278" s="22">
        <f t="shared" ref="AJ2278" si="22873">X2278*AE2278+Z2278*AE2281-Y2278*AF2278-AA2278*AF2281</f>
        <v>0</v>
      </c>
      <c r="AK2278" s="23">
        <f t="shared" ref="AK2278" si="22874">(X2278*AF2278+Y2278*AE2278+Z2278*AF2281+AA2278*AE2281)</f>
        <v>-17.008329411184011</v>
      </c>
      <c r="AL2278" s="8"/>
      <c r="AM2278" s="25">
        <f t="shared" ref="AM2278" si="22875">COS($AO$8*$B2278)</f>
        <v>-0.83045133650517111</v>
      </c>
      <c r="AN2278" s="26">
        <v>0</v>
      </c>
      <c r="AO2278" s="10">
        <v>0</v>
      </c>
      <c r="AP2278" s="85">
        <f t="shared" ref="AP2278" si="22876">$AN$8*SIN($B2278*$AO$8)</f>
        <v>-1.6712735261682856</v>
      </c>
      <c r="AR2278" s="21">
        <f t="shared" ref="AR2278" si="22877">AH2278*AM2278+AJ2278*AM2281-AI2278*AN2278-AK2278*AN2281</f>
        <v>24.603985801195321</v>
      </c>
      <c r="AS2278" s="24">
        <f t="shared" ref="AS2278" si="22878">(AH2278*AN2278+AI2278*AM2278+AJ2278*AN2281+AK2278*AM2281)</f>
        <v>0</v>
      </c>
      <c r="AT2278" s="22">
        <f t="shared" ref="AT2278" si="22879">AH2278*AO2278+AJ2278*AO2281-AI2278*AP2278-AK2278*AP2281</f>
        <v>0</v>
      </c>
      <c r="AU2278" s="23">
        <f t="shared" ref="AU2278" si="22880">(AH2278*AP2278+AI2278*AO2278+AJ2278*AP2281+AK2278*AO2281)</f>
        <v>69.996057521644062</v>
      </c>
      <c r="AV2278" s="8"/>
      <c r="AW2278" s="21">
        <v>1</v>
      </c>
      <c r="AX2278" s="24">
        <v>0</v>
      </c>
      <c r="AY2278" s="22">
        <v>0</v>
      </c>
      <c r="AZ2278" s="23">
        <v>0</v>
      </c>
      <c r="BB2278" s="21">
        <f t="shared" ref="BB2278" si="22881">AR2278*AW2278+AT2278*AW2281-AS2278*AX2278-AU2278*AX2281</f>
        <v>286.38397560718056</v>
      </c>
      <c r="BC2278" s="24">
        <f t="shared" ref="BC2278" si="22882">(AR2278*AX2278+AS2278*AW2278+AT2278*AX2281+AU2278*AW2281)</f>
        <v>0</v>
      </c>
      <c r="BD2278" s="22">
        <f t="shared" ref="BD2278" si="22883">AR2278*AY2278+AT2278*AY2281-AS2278*AZ2278-AU2278*AZ2281</f>
        <v>0</v>
      </c>
      <c r="BE2278" s="23">
        <f t="shared" ref="BE2278" si="22884">(AR2278*AZ2278+AS2278*AY2278+AT2278*AZ2281+AU2278*AY2281)</f>
        <v>69.996057521644062</v>
      </c>
      <c r="BF2278" s="8"/>
      <c r="BG2278" s="25">
        <f t="shared" ref="BG2278" si="22885">COS($BI$8*$B2278)</f>
        <v>-0.53798741009527951</v>
      </c>
      <c r="BH2278" s="26">
        <v>0</v>
      </c>
      <c r="BI2278" s="10">
        <v>0</v>
      </c>
      <c r="BJ2278" s="85">
        <f t="shared" ref="BJ2278" si="22886">$BH$8*SIN($B2278*$BI$8)</f>
        <v>2.5288586198541747</v>
      </c>
      <c r="BL2278" s="21">
        <f t="shared" ref="BL2278" si="22887">BB2278*BG2278+BD2278*BG2281-BC2278*BH2278-BE2278*BH2281</f>
        <v>-173.73876593185437</v>
      </c>
      <c r="BM2278" s="24">
        <f t="shared" ref="BM2278" si="22888">(BB2278*BH2278+BC2278*BG2278+BD2278*BH2281+BE2278*BG2281)</f>
        <v>0</v>
      </c>
      <c r="BN2278" s="22">
        <f t="shared" ref="BN2278" si="22889">BB2278*BI2278+BD2278*BI2281-BC2278*BJ2278-BE2278*BJ2281</f>
        <v>0</v>
      </c>
      <c r="BO2278" s="23">
        <f t="shared" ref="BO2278" si="22890">(BB2278*BJ2278+BC2278*BI2278+BD2278*BJ2281+BE2278*BI2281)</f>
        <v>686.56758759937679</v>
      </c>
      <c r="BQ2278" s="27">
        <f t="shared" ref="BQ2278" si="22891">20*LOG((2*$BL$8)/(($BL$8*BL2278+BN2278+$BL$8*BL2281+BN2281)^2+($BL$8*BM2278+BO2278+$BL$8*BM2281+BO2281)^2)^0.5)</f>
        <v>-51.252135893236243</v>
      </c>
      <c r="BS2278" s="64">
        <f t="shared" ref="BS2278" si="22892">((BL2278^2+BM2278^2)/(BL2281^2+BM2281^2))^0.5</f>
        <v>3.9524218445288857</v>
      </c>
      <c r="BT2278" s="4"/>
      <c r="BU2278" s="28"/>
      <c r="BV2278" s="28"/>
      <c r="BW2278" s="28"/>
      <c r="BX2278" s="28"/>
    </row>
    <row r="2279" spans="2:76" ht="18.649999999999999" customHeight="1" thickBot="1">
      <c r="D2279" s="25"/>
      <c r="E2279" s="10"/>
      <c r="F2279" s="10"/>
      <c r="G2279" s="31"/>
      <c r="I2279" s="29"/>
      <c r="L2279" s="30"/>
      <c r="N2279" s="29"/>
      <c r="Q2279" s="30"/>
      <c r="S2279" s="29"/>
      <c r="V2279" s="30"/>
      <c r="X2279" s="29"/>
      <c r="AA2279" s="30"/>
      <c r="AC2279" s="29"/>
      <c r="AF2279" s="30"/>
      <c r="AH2279" s="29"/>
      <c r="AK2279" s="30"/>
      <c r="AM2279" s="29"/>
      <c r="AP2279" s="30"/>
      <c r="AR2279" s="29"/>
      <c r="AU2279" s="30"/>
      <c r="AW2279" s="29"/>
      <c r="AZ2279" s="30"/>
      <c r="BB2279" s="29"/>
      <c r="BE2279" s="30"/>
      <c r="BG2279" s="29"/>
      <c r="BJ2279" s="30"/>
      <c r="BL2279" s="29"/>
      <c r="BO2279" s="30"/>
      <c r="BS2279" s="65"/>
      <c r="BT2279" s="65"/>
      <c r="BU2279" s="28"/>
      <c r="BV2279" s="28"/>
      <c r="BW2279" s="28"/>
      <c r="BX2279" s="28"/>
    </row>
    <row r="2280" spans="2:76" ht="18.649999999999999" customHeight="1" thickBot="1">
      <c r="D2280" s="254" t="s">
        <v>24</v>
      </c>
      <c r="E2280" s="255"/>
      <c r="F2280" s="256" t="s">
        <v>25</v>
      </c>
      <c r="G2280" s="257"/>
      <c r="H2280" s="123"/>
      <c r="I2280" s="242" t="s">
        <v>4</v>
      </c>
      <c r="J2280" s="243"/>
      <c r="K2280" s="244" t="s">
        <v>5</v>
      </c>
      <c r="L2280" s="245"/>
      <c r="M2280" s="123"/>
      <c r="N2280" s="242" t="s">
        <v>6</v>
      </c>
      <c r="O2280" s="243"/>
      <c r="P2280" s="244" t="s">
        <v>7</v>
      </c>
      <c r="Q2280" s="245"/>
      <c r="R2280" s="123"/>
      <c r="S2280" s="242" t="s">
        <v>34</v>
      </c>
      <c r="T2280" s="243"/>
      <c r="U2280" s="244" t="s">
        <v>35</v>
      </c>
      <c r="V2280" s="245"/>
      <c r="W2280" s="123"/>
      <c r="X2280" s="242" t="s">
        <v>47</v>
      </c>
      <c r="Y2280" s="243"/>
      <c r="Z2280" s="244" t="s">
        <v>48</v>
      </c>
      <c r="AA2280" s="245"/>
      <c r="AB2280" s="127"/>
      <c r="AC2280" s="242" t="s">
        <v>63</v>
      </c>
      <c r="AD2280" s="243"/>
      <c r="AE2280" s="244" t="s">
        <v>8</v>
      </c>
      <c r="AF2280" s="245"/>
      <c r="AG2280" s="123"/>
      <c r="AH2280" s="242" t="s">
        <v>78</v>
      </c>
      <c r="AI2280" s="243"/>
      <c r="AJ2280" s="244" t="s">
        <v>79</v>
      </c>
      <c r="AK2280" s="245"/>
      <c r="AL2280" s="127"/>
      <c r="AM2280" s="242" t="s">
        <v>67</v>
      </c>
      <c r="AN2280" s="243"/>
      <c r="AO2280" s="244" t="s">
        <v>66</v>
      </c>
      <c r="AP2280" s="245"/>
      <c r="AQ2280" s="123"/>
      <c r="AR2280" s="242" t="s">
        <v>83</v>
      </c>
      <c r="AS2280" s="243"/>
      <c r="AT2280" s="244" t="s">
        <v>82</v>
      </c>
      <c r="AU2280" s="245"/>
      <c r="AV2280" s="127"/>
      <c r="AW2280" s="242" t="s">
        <v>71</v>
      </c>
      <c r="AX2280" s="243"/>
      <c r="AY2280" s="244" t="s">
        <v>70</v>
      </c>
      <c r="AZ2280" s="245"/>
      <c r="BA2280" s="123"/>
      <c r="BB2280" s="124" t="s">
        <v>87</v>
      </c>
      <c r="BC2280" s="125"/>
      <c r="BD2280" s="122" t="s">
        <v>86</v>
      </c>
      <c r="BE2280" s="126"/>
      <c r="BF2280" s="127"/>
      <c r="BG2280" s="242" t="s">
        <v>74</v>
      </c>
      <c r="BH2280" s="243"/>
      <c r="BI2280" s="244" t="s">
        <v>75</v>
      </c>
      <c r="BJ2280" s="245"/>
      <c r="BK2280" s="123"/>
      <c r="BL2280" s="242" t="s">
        <v>91</v>
      </c>
      <c r="BM2280" s="243"/>
      <c r="BN2280" s="244" t="s">
        <v>90</v>
      </c>
      <c r="BO2280" s="245"/>
      <c r="BP2280" s="123"/>
      <c r="BQ2280" s="35" t="s">
        <v>166</v>
      </c>
      <c r="BS2280" s="66" t="s">
        <v>121</v>
      </c>
      <c r="BT2280" s="65"/>
      <c r="BU2280" s="28"/>
      <c r="BV2280" s="28"/>
      <c r="BW2280" s="28"/>
      <c r="BX2280" s="28"/>
    </row>
    <row r="2281" spans="2:76" ht="18.649999999999999" customHeight="1" thickTop="1" thickBot="1">
      <c r="D2281" s="15">
        <v>0</v>
      </c>
      <c r="E2281" s="145">
        <f t="shared" ref="E2281" si="22893">(1/$E$8)*SIN($B2278*$F$8)</f>
        <v>0.28099668678109985</v>
      </c>
      <c r="F2281" s="15">
        <f t="shared" ref="F2281" si="22894">COS($F$8*$B2278)</f>
        <v>-0.53792913860693603</v>
      </c>
      <c r="G2281" s="37">
        <v>0</v>
      </c>
      <c r="I2281" s="21">
        <v>0</v>
      </c>
      <c r="J2281" s="24">
        <f t="shared" ref="J2281" si="22895">(TAN($K$8*$B2278))/$J$8</f>
        <v>-3.7399247768352959</v>
      </c>
      <c r="K2281" s="22">
        <v>1</v>
      </c>
      <c r="L2281" s="23">
        <v>0</v>
      </c>
      <c r="N2281" s="21">
        <f t="shared" ref="N2281" si="22896">D2281*I2278+F2281*I2281-E2281*J2278-G2281*J2281</f>
        <v>0</v>
      </c>
      <c r="O2281" s="24">
        <f t="shared" ref="O2281" si="22897">(D2281*J2278+E2281*I2278+F2281*J2281+G2281*I2281)</f>
        <v>2.2928112004388481</v>
      </c>
      <c r="P2281" s="22">
        <f t="shared" ref="P2281" si="22898">D2281*K2278+F2281*K2281-E2281*L2278-G2281*L2281</f>
        <v>-0.53792913860693603</v>
      </c>
      <c r="Q2281" s="23">
        <f t="shared" ref="Q2281" si="22899">(D2281*L2278+E2281*K2278+F2281*L2281+G2281*K2281)</f>
        <v>0</v>
      </c>
      <c r="S2281" s="15">
        <v>0</v>
      </c>
      <c r="T2281" s="145">
        <f t="shared" ref="T2281" si="22900">(1/$T$8)*SIN($B2278*$U$8)</f>
        <v>-0.18569705846314283</v>
      </c>
      <c r="U2281" s="15">
        <f t="shared" ref="U2281" si="22901">COS($U$8*$B2278)</f>
        <v>-0.83045133650517111</v>
      </c>
      <c r="V2281" s="37">
        <v>0</v>
      </c>
      <c r="X2281" s="21">
        <f t="shared" ref="X2281" si="22902">N2281*S2278+P2281*S2281-O2281*T2278-Q2281*T2281</f>
        <v>0</v>
      </c>
      <c r="Y2281" s="24">
        <f t="shared" ref="Y2281" si="22903">(N2281*T2278+O2281*S2278+P2281*T2281+Q2281*S2281)</f>
        <v>-1.804176267057547</v>
      </c>
      <c r="Z2281" s="22">
        <f t="shared" ref="Z2281" si="22904">N2281*U2278+P2281*U2281-O2281*V2278-Q2281*V2281</f>
        <v>4.2786386318967793</v>
      </c>
      <c r="AA2281" s="23">
        <f t="shared" ref="AA2281" si="22905">(N2281*V2278+O2281*U2278+P2281*V2281+Q2281*U2281)</f>
        <v>0</v>
      </c>
      <c r="AB2281" s="8"/>
      <c r="AC2281" s="21">
        <v>0</v>
      </c>
      <c r="AD2281" s="24">
        <f t="shared" ref="AD2281" si="22906">(TAN($AE$8*$B2278))/$AD$8</f>
        <v>-1.5576062987568045</v>
      </c>
      <c r="AE2281" s="22">
        <v>1</v>
      </c>
      <c r="AF2281" s="23">
        <v>0</v>
      </c>
      <c r="AH2281" s="21">
        <f t="shared" ref="AH2281" si="22907">X2281*AC2278+Z2281*AC2281-Y2281*AD2278-AA2281*AD2281</f>
        <v>0</v>
      </c>
      <c r="AI2281" s="24">
        <f t="shared" ref="AI2281" si="22908">(X2281*AD2278+Y2281*AC2278+Z2281*AD2281+AA2281*AC2281)</f>
        <v>-8.4686107502041672</v>
      </c>
      <c r="AJ2281" s="22">
        <f t="shared" ref="AJ2281" si="22909">X2281*AE2278+Z2281*AE2281-Y2281*AF2278-AA2281*AF2281</f>
        <v>4.2786386318967793</v>
      </c>
      <c r="AK2281" s="23">
        <f t="shared" ref="AK2281" si="22910">(X2281*AF2278+Y2281*AE2278+Z2281*AF2281+AA2281*AE2281)</f>
        <v>0</v>
      </c>
      <c r="AL2281" s="8"/>
      <c r="AM2281" s="15">
        <v>0</v>
      </c>
      <c r="AN2281" s="85">
        <f t="shared" ref="AN2281" si="22911">(1/$AN$8)*SIN($B2278*$AO$8)</f>
        <v>-0.18569705846314283</v>
      </c>
      <c r="AO2281" s="25">
        <f t="shared" ref="AO2281" si="22912">COS($AO$8*$B2278)</f>
        <v>-0.83045133650517111</v>
      </c>
      <c r="AP2281" s="37">
        <v>0</v>
      </c>
      <c r="AR2281" s="21">
        <f t="shared" ref="AR2281" si="22913">AH2281*AM2278+AJ2281*AM2281-AI2281*AN2278-AK2281*AN2281</f>
        <v>0</v>
      </c>
      <c r="AS2281" s="24">
        <f t="shared" ref="AS2281" si="22914">(AH2281*AN2278+AI2281*AM2278+AJ2281*AN2281+AK2281*AM2281)</f>
        <v>6.2382385076791129</v>
      </c>
      <c r="AT2281" s="22">
        <f t="shared" ref="AT2281" si="22915">AH2281*AO2278+AJ2281*AO2281-AI2281*AP2278-AK2281*AP2281</f>
        <v>-17.706566120521707</v>
      </c>
      <c r="AU2281" s="23">
        <f t="shared" ref="AU2281" si="22916">(AH2281*AP2278+AI2281*AO2278+AJ2281*AP2281+AK2281*AO2281)</f>
        <v>0</v>
      </c>
      <c r="AV2281" s="8"/>
      <c r="AW2281" s="21">
        <v>0</v>
      </c>
      <c r="AX2281" s="24">
        <f t="shared" ref="AX2281" si="22917">(TAN($AY$8*$B2278))/$AX$8</f>
        <v>-3.7399247768352959</v>
      </c>
      <c r="AY2281" s="22">
        <v>1</v>
      </c>
      <c r="AZ2281" s="23">
        <v>0</v>
      </c>
      <c r="BB2281" s="21">
        <f t="shared" ref="BB2281" si="22918">AR2281*AW2278+AT2281*AW2281-AS2281*AX2278-AU2281*AX2281</f>
        <v>0</v>
      </c>
      <c r="BC2281" s="24">
        <f t="shared" ref="BC2281" si="22919">(AR2281*AX2278+AS2281*AW2278+AT2281*AX2281+AU2281*AW2281)</f>
        <v>72.459463854490664</v>
      </c>
      <c r="BD2281" s="22">
        <f t="shared" ref="BD2281" si="22920">AR2281*AY2278+AT2281*AY2281-AS2281*AZ2278-AU2281*AZ2281</f>
        <v>-17.706566120521707</v>
      </c>
      <c r="BE2281" s="23">
        <f t="shared" ref="BE2281" si="22921">(AR2281*AZ2278+AS2281*AY2278+AT2281*AZ2281+AU2281*AY2281)</f>
        <v>0</v>
      </c>
      <c r="BF2281" s="8"/>
      <c r="BG2281" s="15">
        <v>0</v>
      </c>
      <c r="BH2281" s="85">
        <f t="shared" ref="BH2281" si="22922">(1/$BH$8)*SIN($B2278*$BI$8)</f>
        <v>0.2809842910949083</v>
      </c>
      <c r="BI2281" s="25">
        <f t="shared" ref="BI2281" si="22923">COS($BI$8*$B2278)</f>
        <v>-0.53798741009527951</v>
      </c>
      <c r="BJ2281" s="37">
        <v>0</v>
      </c>
      <c r="BL2281" s="21">
        <f t="shared" ref="BL2281" si="22924">BB2281*BG2278+BD2281*BG2281-BC2281*BH2278-BE2281*BH2281</f>
        <v>0</v>
      </c>
      <c r="BM2281" s="24">
        <f t="shared" ref="BM2281" si="22925">(BB2281*BH2278+BC2281*BG2278+BD2281*BH2281+BE2281*BG2281)</f>
        <v>-43.957546225069862</v>
      </c>
      <c r="BN2281" s="22">
        <f t="shared" ref="BN2281" si="22926">BB2281*BI2278+BD2281*BI2281-BC2281*BJ2278-BE2281*BJ2281</f>
        <v>-173.71383010958041</v>
      </c>
      <c r="BO2281" s="23">
        <f t="shared" ref="BO2281" si="22927">(BB2281*BJ2278+BC2281*BI2278+BD2281*BJ2281+BE2281*BI2281)</f>
        <v>0</v>
      </c>
      <c r="BQ2281" s="38">
        <f t="shared" ref="BQ2281" si="22928">(180/PI())*ATAN(-1*(($BL$8*BM2278+BO2278+$BL$8*BM2281+BO2281)/($BL$8*BL2278+BN2278+$BL$8*BL2281+BN2281)))</f>
        <v>61.600369598393023</v>
      </c>
      <c r="BS2281" s="67">
        <f t="shared" ref="BS2281" si="22929">20*LOG(((($BL$8*BL2278+BN2278-$BL$8*BL2281-BN2281)^2+($BL$8*BM2278+BO2278-$BL$8*BM2281-BO2281)^2)/(($BL$8*BL2278+BN2278+$BL$8*BL2281+BN2281)^2+($BL$8*BM2278+BO2278+$BL$8*BM2281+BO2281)^2))^0.5)</f>
        <v>-3.2551600701848358E-5</v>
      </c>
      <c r="BT2281" s="65"/>
      <c r="BU2281" s="28"/>
      <c r="BV2281" s="28"/>
      <c r="BW2281" s="28"/>
      <c r="BX2281" s="28"/>
    </row>
    <row r="2282" spans="2:76" ht="18.649999999999999" customHeight="1">
      <c r="BS2282" s="32"/>
    </row>
    <row r="2283" spans="2:76" ht="18.649999999999999" customHeight="1" thickBot="1">
      <c r="D2283" s="8"/>
      <c r="E2283" s="8" t="s">
        <v>93</v>
      </c>
      <c r="F2283" s="8"/>
      <c r="G2283" s="8"/>
      <c r="H2283" s="8"/>
      <c r="I2283" s="8"/>
      <c r="J2283" s="8" t="s">
        <v>94</v>
      </c>
      <c r="K2283" s="8"/>
      <c r="L2283" s="8"/>
      <c r="M2283" s="8"/>
      <c r="N2283" s="8"/>
      <c r="O2283" s="8" t="s">
        <v>95</v>
      </c>
      <c r="P2283" s="8"/>
      <c r="Q2283" s="8"/>
      <c r="R2283" s="8"/>
      <c r="S2283" s="8"/>
      <c r="T2283" s="8" t="s">
        <v>96</v>
      </c>
      <c r="U2283" s="8"/>
      <c r="V2283" s="8"/>
      <c r="W2283" s="8"/>
      <c r="X2283" s="8"/>
      <c r="Y2283" s="8" t="s">
        <v>97</v>
      </c>
      <c r="Z2283" s="8"/>
      <c r="AA2283" s="8"/>
      <c r="AB2283" s="8"/>
      <c r="AC2283" s="8"/>
      <c r="AD2283" s="8" t="s">
        <v>98</v>
      </c>
      <c r="AE2283" s="8"/>
      <c r="AF2283" s="8"/>
      <c r="AG2283" s="8"/>
      <c r="AH2283" s="8"/>
      <c r="AI2283" s="8" t="s">
        <v>99</v>
      </c>
      <c r="AJ2283" s="8"/>
      <c r="AK2283" s="8"/>
      <c r="AL2283" s="8"/>
      <c r="AM2283" s="8"/>
      <c r="AN2283" s="8" t="s">
        <v>96</v>
      </c>
      <c r="AO2283" s="8"/>
      <c r="AP2283" s="8"/>
      <c r="AQ2283" s="8"/>
      <c r="AR2283" s="8"/>
      <c r="AS2283" s="8" t="s">
        <v>100</v>
      </c>
      <c r="AT2283" s="8"/>
      <c r="AU2283" s="8"/>
      <c r="AV2283" s="8"/>
      <c r="AW2283" s="8"/>
      <c r="AX2283" s="8" t="s">
        <v>94</v>
      </c>
      <c r="AY2283" s="8"/>
      <c r="AZ2283" s="8"/>
      <c r="BA2283" s="8"/>
      <c r="BB2283" s="8"/>
      <c r="BC2283" s="8" t="s">
        <v>101</v>
      </c>
      <c r="BD2283" s="8"/>
      <c r="BE2283" s="8"/>
      <c r="BF2283" s="8"/>
      <c r="BG2283" s="8"/>
      <c r="BH2283" s="8" t="s">
        <v>96</v>
      </c>
      <c r="BI2283" s="8"/>
      <c r="BJ2283" s="8"/>
      <c r="BK2283" s="8"/>
      <c r="BL2283" s="8"/>
      <c r="BM2283" s="8" t="s">
        <v>102</v>
      </c>
      <c r="BN2283" s="8"/>
      <c r="BO2283" s="8"/>
      <c r="BP2283" s="8"/>
    </row>
    <row r="2284" spans="2:76" ht="18.649999999999999" customHeight="1" thickBot="1">
      <c r="B2284" s="16"/>
      <c r="D2284" s="250" t="s">
        <v>22</v>
      </c>
      <c r="E2284" s="251"/>
      <c r="F2284" s="252" t="s">
        <v>23</v>
      </c>
      <c r="G2284" s="253"/>
      <c r="H2284" s="123"/>
      <c r="I2284" s="242" t="s">
        <v>1</v>
      </c>
      <c r="J2284" s="243"/>
      <c r="K2284" s="244" t="s">
        <v>2</v>
      </c>
      <c r="L2284" s="245"/>
      <c r="M2284" s="123"/>
      <c r="N2284" s="242" t="s">
        <v>43</v>
      </c>
      <c r="O2284" s="243"/>
      <c r="P2284" s="244" t="s">
        <v>44</v>
      </c>
      <c r="Q2284" s="245"/>
      <c r="R2284" s="123"/>
      <c r="S2284" s="242" t="s">
        <v>32</v>
      </c>
      <c r="T2284" s="243"/>
      <c r="U2284" s="244" t="s">
        <v>33</v>
      </c>
      <c r="V2284" s="245"/>
      <c r="W2284" s="123"/>
      <c r="X2284" s="242" t="s">
        <v>45</v>
      </c>
      <c r="Y2284" s="243"/>
      <c r="Z2284" s="244" t="s">
        <v>46</v>
      </c>
      <c r="AA2284" s="245"/>
      <c r="AB2284" s="127"/>
      <c r="AC2284" s="242" t="s">
        <v>62</v>
      </c>
      <c r="AD2284" s="243"/>
      <c r="AE2284" s="244" t="s">
        <v>3</v>
      </c>
      <c r="AF2284" s="245"/>
      <c r="AG2284" s="123"/>
      <c r="AH2284" s="242" t="s">
        <v>76</v>
      </c>
      <c r="AI2284" s="243"/>
      <c r="AJ2284" s="244" t="s">
        <v>77</v>
      </c>
      <c r="AK2284" s="245"/>
      <c r="AL2284" s="127"/>
      <c r="AM2284" s="242" t="s">
        <v>64</v>
      </c>
      <c r="AN2284" s="243"/>
      <c r="AO2284" s="244" t="s">
        <v>65</v>
      </c>
      <c r="AP2284" s="245"/>
      <c r="AQ2284" s="123"/>
      <c r="AR2284" s="242" t="s">
        <v>80</v>
      </c>
      <c r="AS2284" s="243"/>
      <c r="AT2284" s="244" t="s">
        <v>81</v>
      </c>
      <c r="AU2284" s="245"/>
      <c r="AV2284" s="127"/>
      <c r="AW2284" s="242" t="s">
        <v>68</v>
      </c>
      <c r="AX2284" s="243"/>
      <c r="AY2284" s="244" t="s">
        <v>69</v>
      </c>
      <c r="AZ2284" s="245"/>
      <c r="BA2284" s="123"/>
      <c r="BB2284" s="246" t="s">
        <v>84</v>
      </c>
      <c r="BC2284" s="247"/>
      <c r="BD2284" s="248" t="s">
        <v>85</v>
      </c>
      <c r="BE2284" s="249"/>
      <c r="BF2284" s="127"/>
      <c r="BG2284" s="242" t="s">
        <v>72</v>
      </c>
      <c r="BH2284" s="243"/>
      <c r="BI2284" s="244" t="s">
        <v>73</v>
      </c>
      <c r="BJ2284" s="245"/>
      <c r="BK2284" s="123"/>
      <c r="BL2284" s="242" t="s">
        <v>88</v>
      </c>
      <c r="BM2284" s="243"/>
      <c r="BN2284" s="244" t="s">
        <v>89</v>
      </c>
      <c r="BO2284" s="245"/>
      <c r="BP2284" s="123"/>
      <c r="BQ2284" s="19" t="s">
        <v>165</v>
      </c>
      <c r="BS2284" s="63" t="s">
        <v>120</v>
      </c>
      <c r="BT2284" s="4"/>
      <c r="BU2284" s="28"/>
      <c r="BV2284" s="28"/>
      <c r="BW2284" s="28"/>
      <c r="BX2284" s="28"/>
    </row>
    <row r="2285" spans="2:76" ht="18.649999999999999" customHeight="1" thickTop="1" thickBot="1">
      <c r="B2285" s="39">
        <v>6.46</v>
      </c>
      <c r="D2285" s="25">
        <f t="shared" ref="D2285" si="22930">COS($F$8*$B2285)</f>
        <v>-0.54351650456541101</v>
      </c>
      <c r="E2285" s="26">
        <v>0</v>
      </c>
      <c r="F2285" s="10">
        <v>0</v>
      </c>
      <c r="G2285" s="85">
        <f t="shared" ref="G2285" si="22931">$E$8*SIN($B2285*$F$8)</f>
        <v>2.5181954418561276</v>
      </c>
      <c r="I2285" s="21">
        <v>1</v>
      </c>
      <c r="J2285" s="24">
        <v>0</v>
      </c>
      <c r="K2285" s="22">
        <v>0</v>
      </c>
      <c r="L2285" s="23">
        <v>0</v>
      </c>
      <c r="N2285" s="21">
        <f t="shared" ref="N2285" si="22932">D2285*I2285+F2285*I2288-E2285*J2285-G2285*J2288</f>
        <v>8.446482803309376</v>
      </c>
      <c r="O2285" s="24">
        <f t="shared" ref="O2285" si="22933">(D2285*J2285+E2285*I2285+F2285*J2288+G2285*I2288)</f>
        <v>0</v>
      </c>
      <c r="P2285" s="22">
        <f t="shared" ref="P2285" si="22934">D2285*K2285+F2285*K2288-E2285*L2285-G2285*L2288</f>
        <v>0</v>
      </c>
      <c r="Q2285" s="23">
        <f t="shared" ref="Q2285" si="22935">(D2285*L2285+E2285*K2285+F2285*L2288+G2285*K2288)</f>
        <v>2.5181954418561276</v>
      </c>
      <c r="S2285" s="25">
        <f t="shared" ref="S2285" si="22936">COS($U$8*$B2285)</f>
        <v>-0.82393815329744757</v>
      </c>
      <c r="T2285" s="26">
        <v>0</v>
      </c>
      <c r="U2285" s="10">
        <v>0</v>
      </c>
      <c r="V2285" s="85">
        <f t="shared" ref="V2285" si="22937">$T$8*SIN($B2285*$U$8)</f>
        <v>-1.7000391983325343</v>
      </c>
      <c r="X2285" s="21">
        <f t="shared" ref="X2285" si="22938">N2285*S2285+P2285*S2288-O2285*T2285-Q2285*T2288</f>
        <v>-6.4837093361265161</v>
      </c>
      <c r="Y2285" s="24">
        <f t="shared" ref="Y2285" si="22939">(N2285*T2285+O2285*S2285+P2285*T2288+Q2285*S2288)</f>
        <v>0</v>
      </c>
      <c r="Z2285" s="22">
        <f t="shared" ref="Z2285" si="22940">N2285*U2285+P2285*U2288-O2285*V2285-Q2285*V2288</f>
        <v>0</v>
      </c>
      <c r="AA2285" s="23">
        <f t="shared" ref="AA2285" si="22941">(N2285*V2285+O2285*U2285+P2285*V2288+Q2285*U2288)</f>
        <v>-16.434189155672595</v>
      </c>
      <c r="AB2285" s="8"/>
      <c r="AC2285" s="21">
        <v>1</v>
      </c>
      <c r="AD2285" s="24">
        <v>0</v>
      </c>
      <c r="AE2285" s="22">
        <v>0</v>
      </c>
      <c r="AF2285" s="23">
        <v>0</v>
      </c>
      <c r="AH2285" s="21">
        <f t="shared" ref="AH2285" si="22942">X2285*AC2285+Z2285*AC2288-Y2285*AD2285-AA2285*AD2288</f>
        <v>-31.22691930738258</v>
      </c>
      <c r="AI2285" s="24">
        <f t="shared" ref="AI2285" si="22943">(X2285*AD2285+Y2285*AC2285+Z2285*AD2288+AA2285*AC2288)</f>
        <v>0</v>
      </c>
      <c r="AJ2285" s="22">
        <f t="shared" ref="AJ2285" si="22944">X2285*AE2285+Z2285*AE2288-Y2285*AF2285-AA2285*AF2288</f>
        <v>0</v>
      </c>
      <c r="AK2285" s="23">
        <f t="shared" ref="AK2285" si="22945">(X2285*AF2285+Y2285*AE2285+Z2285*AF2288+AA2285*AE2288)</f>
        <v>-16.434189155672595</v>
      </c>
      <c r="AL2285" s="8"/>
      <c r="AM2285" s="25">
        <f t="shared" ref="AM2285" si="22946">COS($AO$8*$B2285)</f>
        <v>-0.82393815329744757</v>
      </c>
      <c r="AN2285" s="26">
        <v>0</v>
      </c>
      <c r="AO2285" s="10">
        <v>0</v>
      </c>
      <c r="AP2285" s="85">
        <f t="shared" ref="AP2285" si="22947">$AN$8*SIN($B2285*$AO$8)</f>
        <v>-1.7000391983325343</v>
      </c>
      <c r="AR2285" s="21">
        <f t="shared" ref="AR2285" si="22948">AH2285*AM2285+AJ2285*AM2288-AI2285*AN2285-AK2285*AN2288</f>
        <v>22.624742920909341</v>
      </c>
      <c r="AS2285" s="24">
        <f t="shared" ref="AS2285" si="22949">(AH2285*AN2285+AI2285*AM2285+AJ2285*AN2288+AK2285*AM2288)</f>
        <v>0</v>
      </c>
      <c r="AT2285" s="22">
        <f t="shared" ref="AT2285" si="22950">AH2285*AO2285+AJ2285*AO2288-AI2285*AP2285-AK2285*AP2288</f>
        <v>0</v>
      </c>
      <c r="AU2285" s="23">
        <f t="shared" ref="AU2285" si="22951">(AH2285*AP2285+AI2285*AO2285+AJ2285*AP2288+AK2285*AO2288)</f>
        <v>66.627742329583242</v>
      </c>
      <c r="AV2285" s="8"/>
      <c r="AW2285" s="21">
        <v>1</v>
      </c>
      <c r="AX2285" s="24">
        <v>0</v>
      </c>
      <c r="AY2285" s="22">
        <v>0</v>
      </c>
      <c r="AZ2285" s="23">
        <v>0</v>
      </c>
      <c r="BB2285" s="21">
        <f t="shared" ref="BB2285" si="22952">AR2285*AW2285+AT2285*AW2288-AS2285*AX2285-AU2285*AX2288</f>
        <v>260.48688319494238</v>
      </c>
      <c r="BC2285" s="24">
        <f t="shared" ref="BC2285" si="22953">(AR2285*AX2285+AS2285*AW2285+AT2285*AX2288+AU2285*AW2288)</f>
        <v>0</v>
      </c>
      <c r="BD2285" s="22">
        <f t="shared" ref="BD2285" si="22954">AR2285*AY2285+AT2285*AY2288-AS2285*AZ2285-AU2285*AZ2288</f>
        <v>0</v>
      </c>
      <c r="BE2285" s="23">
        <f t="shared" ref="BE2285" si="22955">(AR2285*AZ2285+AS2285*AY2285+AT2285*AZ2288+AU2285*AY2288)</f>
        <v>66.627742329583242</v>
      </c>
      <c r="BF2285" s="8"/>
      <c r="BG2285" s="25">
        <f t="shared" ref="BG2285" si="22956">COS($BI$8*$B2285)</f>
        <v>-0.54357470796006635</v>
      </c>
      <c r="BH2285" s="26">
        <v>0</v>
      </c>
      <c r="BI2285" s="10">
        <v>0</v>
      </c>
      <c r="BJ2285" s="85">
        <f t="shared" ref="BJ2285" si="22957">$BH$8*SIN($B2285*$BI$8)</f>
        <v>2.5180823719241507</v>
      </c>
      <c r="BL2285" s="21">
        <f t="shared" ref="BL2285" si="22958">BB2285*BG2285+BD2285*BG2288-BC2285*BH2285-BE2285*BH2288</f>
        <v>-160.23565295358853</v>
      </c>
      <c r="BM2285" s="24">
        <f t="shared" ref="BM2285" si="22959">(BB2285*BH2285+BC2285*BG2285+BD2285*BH2288+BE2285*BG2288)</f>
        <v>0</v>
      </c>
      <c r="BN2285" s="22">
        <f t="shared" ref="BN2285" si="22960">BB2285*BI2285+BD2285*BI2288-BC2285*BJ2285-BE2285*BJ2288</f>
        <v>0</v>
      </c>
      <c r="BO2285" s="23">
        <f t="shared" ref="BO2285" si="22961">(BB2285*BJ2285+BC2285*BI2285+BD2285*BJ2288+BE2285*BI2288)</f>
        <v>619.71027311180785</v>
      </c>
      <c r="BQ2285" s="27">
        <f t="shared" ref="BQ2285" si="22962">20*LOG((2*$BL$8)/(($BL$8*BL2285+BN2285+$BL$8*BL2288+BN2288)^2+($BL$8*BM2285+BO2285+$BL$8*BM2288+BO2288)^2)^0.5)</f>
        <v>-50.385231361177105</v>
      </c>
      <c r="BS2285" s="64">
        <f t="shared" ref="BS2285" si="22963">((BL2285^2+BM2285^2)/(BL2288^2+BM2288^2))^0.5</f>
        <v>3.8681975092369907</v>
      </c>
      <c r="BT2285" s="4"/>
      <c r="BU2285" s="28"/>
      <c r="BV2285" s="28"/>
      <c r="BW2285" s="28"/>
      <c r="BX2285" s="28"/>
    </row>
    <row r="2286" spans="2:76" ht="18.649999999999999" customHeight="1" thickBot="1">
      <c r="D2286" s="25"/>
      <c r="E2286" s="10"/>
      <c r="F2286" s="10"/>
      <c r="G2286" s="31"/>
      <c r="I2286" s="29"/>
      <c r="L2286" s="30"/>
      <c r="N2286" s="29"/>
      <c r="Q2286" s="30"/>
      <c r="S2286" s="29"/>
      <c r="V2286" s="30"/>
      <c r="X2286" s="29"/>
      <c r="AA2286" s="30"/>
      <c r="AC2286" s="29"/>
      <c r="AF2286" s="30"/>
      <c r="AH2286" s="29"/>
      <c r="AK2286" s="30"/>
      <c r="AM2286" s="29"/>
      <c r="AP2286" s="30"/>
      <c r="AR2286" s="29"/>
      <c r="AU2286" s="30"/>
      <c r="AW2286" s="29"/>
      <c r="AZ2286" s="30"/>
      <c r="BB2286" s="29"/>
      <c r="BE2286" s="30"/>
      <c r="BG2286" s="29"/>
      <c r="BJ2286" s="30"/>
      <c r="BL2286" s="29"/>
      <c r="BO2286" s="30"/>
      <c r="BS2286" s="65"/>
      <c r="BT2286" s="65"/>
      <c r="BU2286" s="28"/>
      <c r="BV2286" s="28"/>
      <c r="BW2286" s="28"/>
      <c r="BX2286" s="28"/>
    </row>
    <row r="2287" spans="2:76" ht="18.649999999999999" customHeight="1" thickBot="1">
      <c r="D2287" s="254" t="s">
        <v>24</v>
      </c>
      <c r="E2287" s="255"/>
      <c r="F2287" s="256" t="s">
        <v>25</v>
      </c>
      <c r="G2287" s="257"/>
      <c r="H2287" s="123"/>
      <c r="I2287" s="242" t="s">
        <v>4</v>
      </c>
      <c r="J2287" s="243"/>
      <c r="K2287" s="244" t="s">
        <v>5</v>
      </c>
      <c r="L2287" s="245"/>
      <c r="M2287" s="123"/>
      <c r="N2287" s="242" t="s">
        <v>6</v>
      </c>
      <c r="O2287" s="243"/>
      <c r="P2287" s="244" t="s">
        <v>7</v>
      </c>
      <c r="Q2287" s="245"/>
      <c r="R2287" s="123"/>
      <c r="S2287" s="242" t="s">
        <v>34</v>
      </c>
      <c r="T2287" s="243"/>
      <c r="U2287" s="244" t="s">
        <v>35</v>
      </c>
      <c r="V2287" s="245"/>
      <c r="W2287" s="123"/>
      <c r="X2287" s="242" t="s">
        <v>47</v>
      </c>
      <c r="Y2287" s="243"/>
      <c r="Z2287" s="244" t="s">
        <v>48</v>
      </c>
      <c r="AA2287" s="245"/>
      <c r="AB2287" s="127"/>
      <c r="AC2287" s="242" t="s">
        <v>63</v>
      </c>
      <c r="AD2287" s="243"/>
      <c r="AE2287" s="244" t="s">
        <v>8</v>
      </c>
      <c r="AF2287" s="245"/>
      <c r="AG2287" s="123"/>
      <c r="AH2287" s="242" t="s">
        <v>78</v>
      </c>
      <c r="AI2287" s="243"/>
      <c r="AJ2287" s="244" t="s">
        <v>79</v>
      </c>
      <c r="AK2287" s="245"/>
      <c r="AL2287" s="127"/>
      <c r="AM2287" s="242" t="s">
        <v>67</v>
      </c>
      <c r="AN2287" s="243"/>
      <c r="AO2287" s="244" t="s">
        <v>66</v>
      </c>
      <c r="AP2287" s="245"/>
      <c r="AQ2287" s="123"/>
      <c r="AR2287" s="242" t="s">
        <v>83</v>
      </c>
      <c r="AS2287" s="243"/>
      <c r="AT2287" s="244" t="s">
        <v>82</v>
      </c>
      <c r="AU2287" s="245"/>
      <c r="AV2287" s="127"/>
      <c r="AW2287" s="242" t="s">
        <v>71</v>
      </c>
      <c r="AX2287" s="243"/>
      <c r="AY2287" s="244" t="s">
        <v>70</v>
      </c>
      <c r="AZ2287" s="245"/>
      <c r="BA2287" s="123"/>
      <c r="BB2287" s="124" t="s">
        <v>87</v>
      </c>
      <c r="BC2287" s="125"/>
      <c r="BD2287" s="122" t="s">
        <v>86</v>
      </c>
      <c r="BE2287" s="126"/>
      <c r="BF2287" s="127"/>
      <c r="BG2287" s="242" t="s">
        <v>74</v>
      </c>
      <c r="BH2287" s="243"/>
      <c r="BI2287" s="244" t="s">
        <v>75</v>
      </c>
      <c r="BJ2287" s="245"/>
      <c r="BK2287" s="123"/>
      <c r="BL2287" s="242" t="s">
        <v>91</v>
      </c>
      <c r="BM2287" s="243"/>
      <c r="BN2287" s="244" t="s">
        <v>90</v>
      </c>
      <c r="BO2287" s="245"/>
      <c r="BP2287" s="123"/>
      <c r="BQ2287" s="35" t="s">
        <v>166</v>
      </c>
      <c r="BS2287" s="66" t="s">
        <v>121</v>
      </c>
      <c r="BT2287" s="65"/>
      <c r="BU2287" s="28"/>
      <c r="BV2287" s="28"/>
      <c r="BW2287" s="28"/>
      <c r="BX2287" s="28"/>
    </row>
    <row r="2288" spans="2:76" ht="18.649999999999999" customHeight="1" thickTop="1" thickBot="1">
      <c r="D2288" s="15">
        <v>0</v>
      </c>
      <c r="E2288" s="145">
        <f t="shared" ref="E2288" si="22964">(1/$E$8)*SIN($B2285*$F$8)</f>
        <v>0.27979949353956973</v>
      </c>
      <c r="F2288" s="15">
        <f t="shared" ref="F2288" si="22965">COS($F$8*$B2285)</f>
        <v>-0.54351650456541101</v>
      </c>
      <c r="G2288" s="37">
        <v>0</v>
      </c>
      <c r="I2288" s="21">
        <v>0</v>
      </c>
      <c r="J2288" s="24">
        <f t="shared" ref="J2288" si="22966">(TAN($K$8*$B2285))/$J$8</f>
        <v>-3.5700165120020944</v>
      </c>
      <c r="K2288" s="22">
        <v>1</v>
      </c>
      <c r="L2288" s="23">
        <v>0</v>
      </c>
      <c r="N2288" s="21">
        <f t="shared" ref="N2288" si="22967">D2288*I2285+F2288*I2288-E2288*J2285-G2288*J2288</f>
        <v>0</v>
      </c>
      <c r="O2288" s="24">
        <f t="shared" ref="O2288" si="22968">(D2288*J2285+E2288*I2285+F2288*J2288+G2288*I2288)</f>
        <v>2.2201623893837485</v>
      </c>
      <c r="P2288" s="22">
        <f t="shared" ref="P2288" si="22969">D2288*K2285+F2288*K2288-E2288*L2285-G2288*L2288</f>
        <v>-0.54351650456541101</v>
      </c>
      <c r="Q2288" s="23">
        <f t="shared" ref="Q2288" si="22970">(D2288*L2285+E2288*K2285+F2288*L2288+G2288*K2288)</f>
        <v>0</v>
      </c>
      <c r="S2288" s="15">
        <v>0</v>
      </c>
      <c r="T2288" s="145">
        <f t="shared" ref="T2288" si="22971">(1/$T$8)*SIN($B2285*$U$8)</f>
        <v>-0.18889324425917045</v>
      </c>
      <c r="U2288" s="15">
        <f t="shared" ref="U2288" si="22972">COS($U$8*$B2285)</f>
        <v>-0.82393815329744757</v>
      </c>
      <c r="V2288" s="37">
        <v>0</v>
      </c>
      <c r="X2288" s="21">
        <f t="shared" ref="X2288" si="22973">N2288*S2285+P2288*S2288-O2288*T2285-Q2288*T2288</f>
        <v>0</v>
      </c>
      <c r="Y2288" s="24">
        <f t="shared" ref="Y2288" si="22974">(N2288*T2285+O2288*S2285+P2288*T2288+Q2288*S2288)</f>
        <v>-1.7266099032735298</v>
      </c>
      <c r="Z2288" s="22">
        <f t="shared" ref="Z2288" si="22975">N2288*U2285+P2288*U2288-O2288*V2285-Q2288*V2288</f>
        <v>4.2221870736743004</v>
      </c>
      <c r="AA2288" s="23">
        <f t="shared" ref="AA2288" si="22976">(N2288*V2285+O2288*U2285+P2288*V2288+Q2288*U2288)</f>
        <v>0</v>
      </c>
      <c r="AB2288" s="8"/>
      <c r="AC2288" s="21">
        <v>0</v>
      </c>
      <c r="AD2288" s="24">
        <f t="shared" ref="AD2288" si="22977">(TAN($AE$8*$B2285))/$AD$8</f>
        <v>-1.5055935974009063</v>
      </c>
      <c r="AE2288" s="22">
        <v>1</v>
      </c>
      <c r="AF2288" s="23">
        <v>0</v>
      </c>
      <c r="AH2288" s="21">
        <f t="shared" ref="AH2288" si="22978">X2288*AC2285+Z2288*AC2288-Y2288*AD2285-AA2288*AD2288</f>
        <v>0</v>
      </c>
      <c r="AI2288" s="24">
        <f t="shared" ref="AI2288" si="22979">(X2288*AD2285+Y2288*AC2285+Z2288*AD2288+AA2288*AC2288)</f>
        <v>-8.0835077284264258</v>
      </c>
      <c r="AJ2288" s="22">
        <f t="shared" ref="AJ2288" si="22980">X2288*AE2285+Z2288*AE2288-Y2288*AF2285-AA2288*AF2288</f>
        <v>4.2221870736743004</v>
      </c>
      <c r="AK2288" s="23">
        <f t="shared" ref="AK2288" si="22981">(X2288*AF2285+Y2288*AE2285+Z2288*AF2288+AA2288*AE2288)</f>
        <v>0</v>
      </c>
      <c r="AL2288" s="8"/>
      <c r="AM2288" s="15">
        <v>0</v>
      </c>
      <c r="AN2288" s="85">
        <f t="shared" ref="AN2288" si="22982">(1/$AN$8)*SIN($B2285*$AO$8)</f>
        <v>-0.18889324425917045</v>
      </c>
      <c r="AO2288" s="25">
        <f t="shared" ref="AO2288" si="22983">COS($AO$8*$B2285)</f>
        <v>-0.82393815329744757</v>
      </c>
      <c r="AP2288" s="37">
        <v>0</v>
      </c>
      <c r="AR2288" s="21">
        <f t="shared" ref="AR2288" si="22984">AH2288*AM2285+AJ2288*AM2288-AI2288*AN2285-AK2288*AN2288</f>
        <v>0</v>
      </c>
      <c r="AS2288" s="24">
        <f t="shared" ref="AS2288" si="22985">(AH2288*AN2285+AI2288*AM2285+AJ2288*AN2288+AK2288*AM2288)</f>
        <v>5.8627678157098435</v>
      </c>
      <c r="AT2288" s="22">
        <f t="shared" ref="AT2288" si="22986">AH2288*AO2285+AJ2288*AO2288-AI2288*AP2285-AK2288*AP2288</f>
        <v>-17.221101018708463</v>
      </c>
      <c r="AU2288" s="23">
        <f t="shared" ref="AU2288" si="22987">(AH2288*AP2285+AI2288*AO2285+AJ2288*AP2288+AK2288*AO2288)</f>
        <v>0</v>
      </c>
      <c r="AV2288" s="8"/>
      <c r="AW2288" s="21">
        <v>0</v>
      </c>
      <c r="AX2288" s="24">
        <f t="shared" ref="AX2288" si="22988">(TAN($AY$8*$B2285))/$AX$8</f>
        <v>-3.5700165120020944</v>
      </c>
      <c r="AY2288" s="22">
        <v>1</v>
      </c>
      <c r="AZ2288" s="23">
        <v>0</v>
      </c>
      <c r="BB2288" s="21">
        <f t="shared" ref="BB2288" si="22989">AR2288*AW2285+AT2288*AW2288-AS2288*AX2285-AU2288*AX2288</f>
        <v>0</v>
      </c>
      <c r="BC2288" s="24">
        <f t="shared" ref="BC2288" si="22990">(AR2288*AX2285+AS2288*AW2285+AT2288*AX2288+AU2288*AW2288)</f>
        <v>67.342382807355136</v>
      </c>
      <c r="BD2288" s="22">
        <f t="shared" ref="BD2288" si="22991">AR2288*AY2285+AT2288*AY2288-AS2288*AZ2285-AU2288*AZ2288</f>
        <v>-17.221101018708463</v>
      </c>
      <c r="BE2288" s="23">
        <f t="shared" ref="BE2288" si="22992">(AR2288*AZ2285+AS2288*AY2285+AT2288*AZ2288+AU2288*AY2288)</f>
        <v>0</v>
      </c>
      <c r="BF2288" s="8"/>
      <c r="BG2288" s="15">
        <v>0</v>
      </c>
      <c r="BH2288" s="85">
        <f t="shared" ref="BH2288" si="22993">(1/$BH$8)*SIN($B2285*$BI$8)</f>
        <v>0.27978693021379453</v>
      </c>
      <c r="BI2288" s="25">
        <f t="shared" ref="BI2288" si="22994">COS($BI$8*$B2285)</f>
        <v>-0.54357470796006635</v>
      </c>
      <c r="BJ2288" s="37">
        <v>0</v>
      </c>
      <c r="BL2288" s="21">
        <f t="shared" ref="BL2288" si="22995">BB2288*BG2285+BD2288*BG2288-BC2288*BH2285-BE2288*BH2288</f>
        <v>0</v>
      </c>
      <c r="BM2288" s="24">
        <f t="shared" ref="BM2288" si="22996">(BB2288*BH2285+BC2288*BG2285+BD2288*BH2288+BE2288*BG2288)</f>
        <v>-41.423855056769149</v>
      </c>
      <c r="BN2288" s="22">
        <f t="shared" ref="BN2288" si="22997">BB2288*BI2285+BD2288*BI2288-BC2288*BJ2285-BE2288*BJ2288</f>
        <v>-160.21271207357373</v>
      </c>
      <c r="BO2288" s="23">
        <f t="shared" ref="BO2288" si="22998">(BB2288*BJ2285+BC2288*BI2285+BD2288*BJ2288+BE2288*BI2288)</f>
        <v>0</v>
      </c>
      <c r="BQ2288" s="38">
        <f t="shared" ref="BQ2288" si="22999">(180/PI())*ATAN(-1*(($BL$8*BM2285+BO2285+$BL$8*BM2288+BO2288)/($BL$8*BL2285+BN2285+$BL$8*BL2288+BN2288)))</f>
        <v>61.007657804278345</v>
      </c>
      <c r="BS2288" s="67">
        <f t="shared" ref="BS2288" si="23000">20*LOG(((($BL$8*BL2285+BN2285-$BL$8*BL2288-BN2288)^2+($BL$8*BM2285+BO2285-$BL$8*BM2288-BO2288)^2)/(($BL$8*BL2285+BN2285+$BL$8*BL2288+BN2288)^2+($BL$8*BM2285+BO2285+$BL$8*BM2288+BO2288)^2))^0.5)</f>
        <v>-3.9743230208135163E-5</v>
      </c>
      <c r="BT2288" s="65"/>
      <c r="BU2288" s="28"/>
      <c r="BV2288" s="28"/>
      <c r="BW2288" s="28"/>
      <c r="BX2288" s="28"/>
    </row>
    <row r="2289" spans="2:76" ht="18.649999999999999" customHeight="1">
      <c r="BS2289" s="32"/>
    </row>
    <row r="2290" spans="2:76" ht="18.649999999999999" customHeight="1" thickBot="1">
      <c r="D2290" s="8"/>
      <c r="E2290" s="8" t="s">
        <v>93</v>
      </c>
      <c r="F2290" s="8"/>
      <c r="G2290" s="8"/>
      <c r="H2290" s="8"/>
      <c r="I2290" s="8"/>
      <c r="J2290" s="8" t="s">
        <v>94</v>
      </c>
      <c r="K2290" s="8"/>
      <c r="L2290" s="8"/>
      <c r="M2290" s="8"/>
      <c r="N2290" s="8"/>
      <c r="O2290" s="8" t="s">
        <v>95</v>
      </c>
      <c r="P2290" s="8"/>
      <c r="Q2290" s="8"/>
      <c r="R2290" s="8"/>
      <c r="S2290" s="8"/>
      <c r="T2290" s="8" t="s">
        <v>96</v>
      </c>
      <c r="U2290" s="8"/>
      <c r="V2290" s="8"/>
      <c r="W2290" s="8"/>
      <c r="X2290" s="8"/>
      <c r="Y2290" s="8" t="s">
        <v>97</v>
      </c>
      <c r="Z2290" s="8"/>
      <c r="AA2290" s="8"/>
      <c r="AB2290" s="8"/>
      <c r="AC2290" s="8"/>
      <c r="AD2290" s="8" t="s">
        <v>98</v>
      </c>
      <c r="AE2290" s="8"/>
      <c r="AF2290" s="8"/>
      <c r="AG2290" s="8"/>
      <c r="AH2290" s="8"/>
      <c r="AI2290" s="8" t="s">
        <v>99</v>
      </c>
      <c r="AJ2290" s="8"/>
      <c r="AK2290" s="8"/>
      <c r="AL2290" s="8"/>
      <c r="AM2290" s="8"/>
      <c r="AN2290" s="8" t="s">
        <v>96</v>
      </c>
      <c r="AO2290" s="8"/>
      <c r="AP2290" s="8"/>
      <c r="AQ2290" s="8"/>
      <c r="AR2290" s="8"/>
      <c r="AS2290" s="8" t="s">
        <v>100</v>
      </c>
      <c r="AT2290" s="8"/>
      <c r="AU2290" s="8"/>
      <c r="AV2290" s="8"/>
      <c r="AW2290" s="8"/>
      <c r="AX2290" s="8" t="s">
        <v>94</v>
      </c>
      <c r="AY2290" s="8"/>
      <c r="AZ2290" s="8"/>
      <c r="BA2290" s="8"/>
      <c r="BB2290" s="8"/>
      <c r="BC2290" s="8" t="s">
        <v>101</v>
      </c>
      <c r="BD2290" s="8"/>
      <c r="BE2290" s="8"/>
      <c r="BF2290" s="8"/>
      <c r="BG2290" s="8"/>
      <c r="BH2290" s="8" t="s">
        <v>96</v>
      </c>
      <c r="BI2290" s="8"/>
      <c r="BJ2290" s="8"/>
      <c r="BK2290" s="8"/>
      <c r="BL2290" s="8"/>
      <c r="BM2290" s="8" t="s">
        <v>102</v>
      </c>
      <c r="BN2290" s="8"/>
      <c r="BO2290" s="8"/>
      <c r="BP2290" s="8"/>
    </row>
    <row r="2291" spans="2:76" ht="18.649999999999999" customHeight="1" thickBot="1">
      <c r="B2291" s="16"/>
      <c r="D2291" s="250" t="s">
        <v>22</v>
      </c>
      <c r="E2291" s="251"/>
      <c r="F2291" s="252" t="s">
        <v>23</v>
      </c>
      <c r="G2291" s="253"/>
      <c r="H2291" s="123"/>
      <c r="I2291" s="242" t="s">
        <v>1</v>
      </c>
      <c r="J2291" s="243"/>
      <c r="K2291" s="244" t="s">
        <v>2</v>
      </c>
      <c r="L2291" s="245"/>
      <c r="M2291" s="123"/>
      <c r="N2291" s="242" t="s">
        <v>43</v>
      </c>
      <c r="O2291" s="243"/>
      <c r="P2291" s="244" t="s">
        <v>44</v>
      </c>
      <c r="Q2291" s="245"/>
      <c r="R2291" s="123"/>
      <c r="S2291" s="242" t="s">
        <v>32</v>
      </c>
      <c r="T2291" s="243"/>
      <c r="U2291" s="244" t="s">
        <v>33</v>
      </c>
      <c r="V2291" s="245"/>
      <c r="W2291" s="123"/>
      <c r="X2291" s="242" t="s">
        <v>45</v>
      </c>
      <c r="Y2291" s="243"/>
      <c r="Z2291" s="244" t="s">
        <v>46</v>
      </c>
      <c r="AA2291" s="245"/>
      <c r="AB2291" s="127"/>
      <c r="AC2291" s="242" t="s">
        <v>62</v>
      </c>
      <c r="AD2291" s="243"/>
      <c r="AE2291" s="244" t="s">
        <v>3</v>
      </c>
      <c r="AF2291" s="245"/>
      <c r="AG2291" s="123"/>
      <c r="AH2291" s="242" t="s">
        <v>76</v>
      </c>
      <c r="AI2291" s="243"/>
      <c r="AJ2291" s="244" t="s">
        <v>77</v>
      </c>
      <c r="AK2291" s="245"/>
      <c r="AL2291" s="127"/>
      <c r="AM2291" s="242" t="s">
        <v>64</v>
      </c>
      <c r="AN2291" s="243"/>
      <c r="AO2291" s="244" t="s">
        <v>65</v>
      </c>
      <c r="AP2291" s="245"/>
      <c r="AQ2291" s="123"/>
      <c r="AR2291" s="242" t="s">
        <v>80</v>
      </c>
      <c r="AS2291" s="243"/>
      <c r="AT2291" s="244" t="s">
        <v>81</v>
      </c>
      <c r="AU2291" s="245"/>
      <c r="AV2291" s="127"/>
      <c r="AW2291" s="242" t="s">
        <v>68</v>
      </c>
      <c r="AX2291" s="243"/>
      <c r="AY2291" s="244" t="s">
        <v>69</v>
      </c>
      <c r="AZ2291" s="245"/>
      <c r="BA2291" s="123"/>
      <c r="BB2291" s="246" t="s">
        <v>84</v>
      </c>
      <c r="BC2291" s="247"/>
      <c r="BD2291" s="248" t="s">
        <v>85</v>
      </c>
      <c r="BE2291" s="249"/>
      <c r="BF2291" s="127"/>
      <c r="BG2291" s="242" t="s">
        <v>72</v>
      </c>
      <c r="BH2291" s="243"/>
      <c r="BI2291" s="244" t="s">
        <v>73</v>
      </c>
      <c r="BJ2291" s="245"/>
      <c r="BK2291" s="123"/>
      <c r="BL2291" s="242" t="s">
        <v>88</v>
      </c>
      <c r="BM2291" s="243"/>
      <c r="BN2291" s="244" t="s">
        <v>89</v>
      </c>
      <c r="BO2291" s="245"/>
      <c r="BP2291" s="123"/>
      <c r="BQ2291" s="19" t="s">
        <v>165</v>
      </c>
      <c r="BS2291" s="63" t="s">
        <v>120</v>
      </c>
      <c r="BT2291" s="4"/>
      <c r="BU2291" s="28"/>
      <c r="BV2291" s="28"/>
      <c r="BW2291" s="28"/>
      <c r="BX2291" s="28"/>
    </row>
    <row r="2292" spans="2:76" ht="18.649999999999999" customHeight="1" thickTop="1" thickBot="1">
      <c r="B2292" s="39">
        <v>6.48</v>
      </c>
      <c r="D2292" s="25">
        <f t="shared" ref="D2292" si="23001">COS($F$8*$B2292)</f>
        <v>-0.54907989160660797</v>
      </c>
      <c r="E2292" s="26">
        <v>0</v>
      </c>
      <c r="F2292" s="10">
        <v>0</v>
      </c>
      <c r="G2292" s="85">
        <f t="shared" ref="G2292" si="23002">$E$8*SIN($B2292*$F$8)</f>
        <v>2.5073096046757932</v>
      </c>
      <c r="I2292" s="21">
        <v>1</v>
      </c>
      <c r="J2292" s="24">
        <v>0</v>
      </c>
      <c r="K2292" s="22">
        <v>0</v>
      </c>
      <c r="L2292" s="23">
        <v>0</v>
      </c>
      <c r="N2292" s="21">
        <f t="shared" ref="N2292" si="23003">D2292*I2292+F2292*I2295-E2292*J2292-G2292*J2295</f>
        <v>8.0083473155124985</v>
      </c>
      <c r="O2292" s="24">
        <f t="shared" ref="O2292" si="23004">(D2292*J2292+E2292*I2292+F2292*J2295+G2292*I2295)</f>
        <v>0</v>
      </c>
      <c r="P2292" s="22">
        <f t="shared" ref="P2292" si="23005">D2292*K2292+F2292*K2295-E2292*L2292-G2292*L2295</f>
        <v>0</v>
      </c>
      <c r="Q2292" s="23">
        <f t="shared" ref="Q2292" si="23006">(D2292*L2292+E2292*K2292+F2292*L2295+G2292*K2295)</f>
        <v>2.5073096046757932</v>
      </c>
      <c r="S2292" s="25">
        <f t="shared" ref="S2292" si="23007">COS($U$8*$B2292)</f>
        <v>-0.81731426412122521</v>
      </c>
      <c r="T2292" s="26">
        <v>0</v>
      </c>
      <c r="U2292" s="10">
        <v>0</v>
      </c>
      <c r="V2292" s="85">
        <f t="shared" ref="V2292" si="23008">$T$8*SIN($B2292*$U$8)</f>
        <v>-1.7285764498499394</v>
      </c>
      <c r="X2292" s="21">
        <f t="shared" ref="X2292" si="23009">N2292*S2292+P2292*S2295-O2292*T2292-Q2292*T2295</f>
        <v>-6.0637724557691604</v>
      </c>
      <c r="Y2292" s="24">
        <f t="shared" ref="Y2292" si="23010">(N2292*T2292+O2292*S2292+P2292*T2295+Q2292*S2295)</f>
        <v>0</v>
      </c>
      <c r="Z2292" s="22">
        <f t="shared" ref="Z2292" si="23011">N2292*U2292+P2292*U2295-O2292*V2292-Q2292*V2295</f>
        <v>0</v>
      </c>
      <c r="AA2292" s="23">
        <f t="shared" ref="AA2292" si="23012">(N2292*V2292+O2292*U2292+P2292*V2295+Q2292*U2295)</f>
        <v>-15.892300476283562</v>
      </c>
      <c r="AB2292" s="8"/>
      <c r="AC2292" s="21">
        <v>1</v>
      </c>
      <c r="AD2292" s="24">
        <v>0</v>
      </c>
      <c r="AE2292" s="22">
        <v>0</v>
      </c>
      <c r="AF2292" s="23">
        <v>0</v>
      </c>
      <c r="AH2292" s="21">
        <f t="shared" ref="AH2292" si="23013">X2292*AC2292+Z2292*AC2295-Y2292*AD2292-AA2292*AD2295</f>
        <v>-29.193516621605553</v>
      </c>
      <c r="AI2292" s="24">
        <f t="shared" ref="AI2292" si="23014">(X2292*AD2292+Y2292*AC2292+Z2292*AD2295+AA2292*AC2295)</f>
        <v>0</v>
      </c>
      <c r="AJ2292" s="22">
        <f t="shared" ref="AJ2292" si="23015">X2292*AE2292+Z2292*AE2295-Y2292*AF2292-AA2292*AF2295</f>
        <v>0</v>
      </c>
      <c r="AK2292" s="23">
        <f t="shared" ref="AK2292" si="23016">(X2292*AF2292+Y2292*AE2292+Z2292*AF2295+AA2292*AE2295)</f>
        <v>-15.892300476283562</v>
      </c>
      <c r="AL2292" s="8"/>
      <c r="AM2292" s="25">
        <f t="shared" ref="AM2292" si="23017">COS($AO$8*$B2292)</f>
        <v>-0.81731426412122521</v>
      </c>
      <c r="AN2292" s="26">
        <v>0</v>
      </c>
      <c r="AO2292" s="10">
        <v>0</v>
      </c>
      <c r="AP2292" s="85">
        <f t="shared" ref="AP2292" si="23018">$AN$8*SIN($B2292*$AO$8)</f>
        <v>-1.7285764498499394</v>
      </c>
      <c r="AR2292" s="21">
        <f t="shared" ref="AR2292" si="23019">AH2292*AM2292+AJ2292*AM2295-AI2292*AN2292-AK2292*AN2295</f>
        <v>20.807937961671328</v>
      </c>
      <c r="AS2292" s="24">
        <f t="shared" ref="AS2292" si="23020">(AH2292*AN2292+AI2292*AM2292+AJ2292*AN2295+AK2292*AM2295)</f>
        <v>0</v>
      </c>
      <c r="AT2292" s="22">
        <f t="shared" ref="AT2292" si="23021">AH2292*AO2292+AJ2292*AO2295-AI2292*AP2292-AK2292*AP2295</f>
        <v>0</v>
      </c>
      <c r="AU2292" s="23">
        <f t="shared" ref="AU2292" si="23022">(AH2292*AP2292+AI2292*AO2292+AJ2292*AP2295+AK2292*AO2295)</f>
        <v>63.452229189377221</v>
      </c>
      <c r="AV2292" s="8"/>
      <c r="AW2292" s="21">
        <v>1</v>
      </c>
      <c r="AX2292" s="24">
        <v>0</v>
      </c>
      <c r="AY2292" s="22">
        <v>0</v>
      </c>
      <c r="AZ2292" s="23">
        <v>0</v>
      </c>
      <c r="BB2292" s="21">
        <f t="shared" ref="BB2292" si="23023">AR2292*AW2292+AT2292*AW2295-AS2292*AX2292-AU2292*AX2295</f>
        <v>237.36987806070613</v>
      </c>
      <c r="BC2292" s="24">
        <f t="shared" ref="BC2292" si="23024">(AR2292*AX2292+AS2292*AW2292+AT2292*AX2295+AU2292*AW2295)</f>
        <v>0</v>
      </c>
      <c r="BD2292" s="22">
        <f t="shared" ref="BD2292" si="23025">AR2292*AY2292+AT2292*AY2295-AS2292*AZ2292-AU2292*AZ2295</f>
        <v>0</v>
      </c>
      <c r="BE2292" s="23">
        <f t="shared" ref="BE2292" si="23026">(AR2292*AZ2292+AS2292*AY2292+AT2292*AZ2295+AU2292*AY2295)</f>
        <v>63.452229189377221</v>
      </c>
      <c r="BF2292" s="8"/>
      <c r="BG2292" s="25">
        <f t="shared" ref="BG2292" si="23027">COS($BI$8*$B2292)</f>
        <v>-0.54913802278954482</v>
      </c>
      <c r="BH2292" s="26">
        <v>0</v>
      </c>
      <c r="BI2292" s="10">
        <v>0</v>
      </c>
      <c r="BJ2292" s="85">
        <f t="shared" ref="BJ2292" si="23028">$BH$8*SIN($B2292*$BI$8)</f>
        <v>2.5071950237947394</v>
      </c>
      <c r="BL2292" s="21">
        <f t="shared" ref="BL2292" si="23029">BB2292*BG2292+BD2292*BG2295-BC2292*BH2292-BE2292*BH2295</f>
        <v>-148.02517142719483</v>
      </c>
      <c r="BM2292" s="24">
        <f t="shared" ref="BM2292" si="23030">(BB2292*BH2292+BC2292*BG2292+BD2292*BH2295+BE2292*BG2295)</f>
        <v>0</v>
      </c>
      <c r="BN2292" s="22">
        <f t="shared" ref="BN2292" si="23031">BB2292*BI2292+BD2292*BI2295-BC2292*BJ2292-BE2292*BJ2295</f>
        <v>0</v>
      </c>
      <c r="BO2292" s="23">
        <f t="shared" ref="BO2292" si="23032">(BB2292*BJ2292+BC2292*BI2292+BD2292*BJ2295+BE2292*BI2295)</f>
        <v>560.28854539392285</v>
      </c>
      <c r="BQ2292" s="27">
        <f t="shared" ref="BQ2292" si="23033">20*LOG((2*$BL$8)/(($BL$8*BL2292+BN2292+$BL$8*BL2295+BN2295)^2+($BL$8*BM2292+BO2292+$BL$8*BM2295+BO2295)^2)^0.5)</f>
        <v>-49.533618226423187</v>
      </c>
      <c r="BS2292" s="64">
        <f t="shared" ref="BS2292" si="23034">((BL2292^2+BM2292^2)/(BL2295^2+BM2295^2))^0.5</f>
        <v>3.7858033366205088</v>
      </c>
      <c r="BT2292" s="4"/>
      <c r="BU2292" s="28"/>
      <c r="BV2292" s="28"/>
      <c r="BW2292" s="28"/>
      <c r="BX2292" s="28"/>
    </row>
    <row r="2293" spans="2:76" ht="18.649999999999999" customHeight="1" thickBot="1">
      <c r="D2293" s="25"/>
      <c r="E2293" s="10"/>
      <c r="F2293" s="10"/>
      <c r="G2293" s="31"/>
      <c r="I2293" s="29"/>
      <c r="L2293" s="30"/>
      <c r="N2293" s="29"/>
      <c r="Q2293" s="30"/>
      <c r="S2293" s="29"/>
      <c r="V2293" s="30"/>
      <c r="X2293" s="29"/>
      <c r="AA2293" s="30"/>
      <c r="AC2293" s="29"/>
      <c r="AF2293" s="30"/>
      <c r="AH2293" s="29"/>
      <c r="AK2293" s="30"/>
      <c r="AM2293" s="29"/>
      <c r="AP2293" s="30"/>
      <c r="AR2293" s="29"/>
      <c r="AU2293" s="30"/>
      <c r="AW2293" s="29"/>
      <c r="AZ2293" s="30"/>
      <c r="BB2293" s="29"/>
      <c r="BE2293" s="30"/>
      <c r="BG2293" s="29"/>
      <c r="BJ2293" s="30"/>
      <c r="BL2293" s="29"/>
      <c r="BO2293" s="30"/>
      <c r="BS2293" s="65"/>
      <c r="BT2293" s="65"/>
      <c r="BU2293" s="28"/>
      <c r="BV2293" s="28"/>
      <c r="BW2293" s="28"/>
      <c r="BX2293" s="28"/>
    </row>
    <row r="2294" spans="2:76" ht="18.649999999999999" customHeight="1" thickBot="1">
      <c r="D2294" s="254" t="s">
        <v>24</v>
      </c>
      <c r="E2294" s="255"/>
      <c r="F2294" s="256" t="s">
        <v>25</v>
      </c>
      <c r="G2294" s="257"/>
      <c r="H2294" s="123"/>
      <c r="I2294" s="242" t="s">
        <v>4</v>
      </c>
      <c r="J2294" s="243"/>
      <c r="K2294" s="244" t="s">
        <v>5</v>
      </c>
      <c r="L2294" s="245"/>
      <c r="M2294" s="123"/>
      <c r="N2294" s="242" t="s">
        <v>6</v>
      </c>
      <c r="O2294" s="243"/>
      <c r="P2294" s="244" t="s">
        <v>7</v>
      </c>
      <c r="Q2294" s="245"/>
      <c r="R2294" s="123"/>
      <c r="S2294" s="242" t="s">
        <v>34</v>
      </c>
      <c r="T2294" s="243"/>
      <c r="U2294" s="244" t="s">
        <v>35</v>
      </c>
      <c r="V2294" s="245"/>
      <c r="W2294" s="123"/>
      <c r="X2294" s="242" t="s">
        <v>47</v>
      </c>
      <c r="Y2294" s="243"/>
      <c r="Z2294" s="244" t="s">
        <v>48</v>
      </c>
      <c r="AA2294" s="245"/>
      <c r="AB2294" s="127"/>
      <c r="AC2294" s="242" t="s">
        <v>63</v>
      </c>
      <c r="AD2294" s="243"/>
      <c r="AE2294" s="244" t="s">
        <v>8</v>
      </c>
      <c r="AF2294" s="245"/>
      <c r="AG2294" s="123"/>
      <c r="AH2294" s="242" t="s">
        <v>78</v>
      </c>
      <c r="AI2294" s="243"/>
      <c r="AJ2294" s="244" t="s">
        <v>79</v>
      </c>
      <c r="AK2294" s="245"/>
      <c r="AL2294" s="127"/>
      <c r="AM2294" s="242" t="s">
        <v>67</v>
      </c>
      <c r="AN2294" s="243"/>
      <c r="AO2294" s="244" t="s">
        <v>66</v>
      </c>
      <c r="AP2294" s="245"/>
      <c r="AQ2294" s="123"/>
      <c r="AR2294" s="242" t="s">
        <v>83</v>
      </c>
      <c r="AS2294" s="243"/>
      <c r="AT2294" s="244" t="s">
        <v>82</v>
      </c>
      <c r="AU2294" s="245"/>
      <c r="AV2294" s="127"/>
      <c r="AW2294" s="242" t="s">
        <v>71</v>
      </c>
      <c r="AX2294" s="243"/>
      <c r="AY2294" s="244" t="s">
        <v>70</v>
      </c>
      <c r="AZ2294" s="245"/>
      <c r="BA2294" s="123"/>
      <c r="BB2294" s="124" t="s">
        <v>87</v>
      </c>
      <c r="BC2294" s="125"/>
      <c r="BD2294" s="122" t="s">
        <v>86</v>
      </c>
      <c r="BE2294" s="126"/>
      <c r="BF2294" s="127"/>
      <c r="BG2294" s="242" t="s">
        <v>74</v>
      </c>
      <c r="BH2294" s="243"/>
      <c r="BI2294" s="244" t="s">
        <v>75</v>
      </c>
      <c r="BJ2294" s="245"/>
      <c r="BK2294" s="123"/>
      <c r="BL2294" s="242" t="s">
        <v>91</v>
      </c>
      <c r="BM2294" s="243"/>
      <c r="BN2294" s="244" t="s">
        <v>90</v>
      </c>
      <c r="BO2294" s="245"/>
      <c r="BP2294" s="123"/>
      <c r="BQ2294" s="35" t="s">
        <v>166</v>
      </c>
      <c r="BS2294" s="66" t="s">
        <v>121</v>
      </c>
      <c r="BT2294" s="65"/>
      <c r="BU2294" s="28"/>
      <c r="BV2294" s="28"/>
      <c r="BW2294" s="28"/>
      <c r="BX2294" s="28"/>
    </row>
    <row r="2295" spans="2:76" ht="18.649999999999999" customHeight="1" thickTop="1" thickBot="1">
      <c r="D2295" s="15">
        <v>0</v>
      </c>
      <c r="E2295" s="145">
        <f t="shared" ref="E2295" si="23035">(1/$E$8)*SIN($B2292*$F$8)</f>
        <v>0.27858995607508807</v>
      </c>
      <c r="F2295" s="15">
        <f t="shared" ref="F2295" si="23036">COS($F$8*$B2292)</f>
        <v>-0.54907989160660797</v>
      </c>
      <c r="G2295" s="37">
        <v>0</v>
      </c>
      <c r="I2295" s="21">
        <v>0</v>
      </c>
      <c r="J2295" s="24">
        <f t="shared" ref="J2295" si="23037">(TAN($K$8*$B2292))/$J$8</f>
        <v>-3.4129918344191168</v>
      </c>
      <c r="K2295" s="22">
        <v>1</v>
      </c>
      <c r="L2295" s="23">
        <v>0</v>
      </c>
      <c r="N2295" s="21">
        <f t="shared" ref="N2295" si="23038">D2295*I2292+F2295*I2295-E2295*J2292-G2295*J2295</f>
        <v>0</v>
      </c>
      <c r="O2295" s="24">
        <f t="shared" ref="O2295" si="23039">(D2295*J2292+E2295*I2292+F2295*J2295+G2295*I2295)</f>
        <v>2.1525951425721748</v>
      </c>
      <c r="P2295" s="22">
        <f t="shared" ref="P2295" si="23040">D2295*K2292+F2295*K2295-E2295*L2292-G2295*L2295</f>
        <v>-0.54907989160660797</v>
      </c>
      <c r="Q2295" s="23">
        <f t="shared" ref="Q2295" si="23041">(D2295*L2292+E2295*K2292+F2295*L2295+G2295*K2295)</f>
        <v>0</v>
      </c>
      <c r="S2295" s="15">
        <v>0</v>
      </c>
      <c r="T2295" s="145">
        <f t="shared" ref="T2295" si="23042">(1/$T$8)*SIN($B2292*$U$8)</f>
        <v>-0.1920640499833266</v>
      </c>
      <c r="U2295" s="15">
        <f t="shared" ref="U2295" si="23043">COS($U$8*$B2292)</f>
        <v>-0.81731426412122521</v>
      </c>
      <c r="V2295" s="37">
        <v>0</v>
      </c>
      <c r="X2295" s="21">
        <f t="shared" ref="X2295" si="23044">N2295*S2292+P2295*S2295-O2295*T2292-Q2295*T2295</f>
        <v>0</v>
      </c>
      <c r="Y2295" s="24">
        <f t="shared" ref="Y2295" si="23045">(N2295*T2292+O2295*S2292+P2295*T2295+Q2295*S2295)</f>
        <v>-1.65388820715593</v>
      </c>
      <c r="Z2295" s="22">
        <f t="shared" ref="Z2295" si="23046">N2295*U2292+P2295*U2295-O2295*V2292-Q2295*V2295</f>
        <v>4.1696960970638512</v>
      </c>
      <c r="AA2295" s="23">
        <f t="shared" ref="AA2295" si="23047">(N2295*V2292+O2295*U2292+P2295*V2295+Q2295*U2295)</f>
        <v>0</v>
      </c>
      <c r="AB2295" s="8"/>
      <c r="AC2295" s="21">
        <v>0</v>
      </c>
      <c r="AD2295" s="24">
        <f t="shared" ref="AD2295" si="23048">(TAN($AE$8*$B2292))/$AD$8</f>
        <v>-1.4554056664328383</v>
      </c>
      <c r="AE2295" s="22">
        <v>1</v>
      </c>
      <c r="AF2295" s="23">
        <v>0</v>
      </c>
      <c r="AH2295" s="21">
        <f t="shared" ref="AH2295" si="23049">X2295*AC2292+Z2295*AC2295-Y2295*AD2292-AA2295*AD2295</f>
        <v>0</v>
      </c>
      <c r="AI2295" s="24">
        <f t="shared" ref="AI2295" si="23050">(X2295*AD2292+Y2295*AC2292+Z2295*AD2295+AA2295*AC2295)</f>
        <v>-7.7224875341255492</v>
      </c>
      <c r="AJ2295" s="22">
        <f t="shared" ref="AJ2295" si="23051">X2295*AE2292+Z2295*AE2295-Y2295*AF2292-AA2295*AF2295</f>
        <v>4.1696960970638512</v>
      </c>
      <c r="AK2295" s="23">
        <f t="shared" ref="AK2295" si="23052">(X2295*AF2292+Y2295*AE2292+Z2295*AF2295+AA2295*AE2295)</f>
        <v>0</v>
      </c>
      <c r="AL2295" s="8"/>
      <c r="AM2295" s="15">
        <v>0</v>
      </c>
      <c r="AN2295" s="85">
        <f t="shared" ref="AN2295" si="23053">(1/$AN$8)*SIN($B2292*$AO$8)</f>
        <v>-0.1920640499833266</v>
      </c>
      <c r="AO2295" s="25">
        <f t="shared" ref="AO2295" si="23054">COS($AO$8*$B2292)</f>
        <v>-0.81731426412122521</v>
      </c>
      <c r="AP2295" s="37">
        <v>0</v>
      </c>
      <c r="AR2295" s="21">
        <f t="shared" ref="AR2295" si="23055">AH2295*AM2292+AJ2295*AM2295-AI2295*AN2292-AK2295*AN2295</f>
        <v>0</v>
      </c>
      <c r="AS2295" s="24">
        <f t="shared" ref="AS2295" si="23056">(AH2295*AN2292+AI2295*AM2292+AJ2295*AN2295+AK2295*AM2295)</f>
        <v>5.5108504965374046</v>
      </c>
      <c r="AT2295" s="22">
        <f t="shared" ref="AT2295" si="23057">AH2295*AO2292+AJ2295*AO2295-AI2295*AP2292-AK2295*AP2295</f>
        <v>-16.756862182930043</v>
      </c>
      <c r="AU2295" s="23">
        <f t="shared" ref="AU2295" si="23058">(AH2295*AP2292+AI2295*AO2292+AJ2295*AP2295+AK2295*AO2295)</f>
        <v>0</v>
      </c>
      <c r="AV2295" s="8"/>
      <c r="AW2295" s="21">
        <v>0</v>
      </c>
      <c r="AX2295" s="24">
        <f t="shared" ref="AX2295" si="23059">(TAN($AY$8*$B2292))/$AX$8</f>
        <v>-3.4129918344191168</v>
      </c>
      <c r="AY2295" s="22">
        <v>1</v>
      </c>
      <c r="AZ2295" s="23">
        <v>0</v>
      </c>
      <c r="BB2295" s="21">
        <f t="shared" ref="BB2295" si="23060">AR2295*AW2292+AT2295*AW2295-AS2295*AX2292-AU2295*AX2295</f>
        <v>0</v>
      </c>
      <c r="BC2295" s="24">
        <f t="shared" ref="BC2295" si="23061">(AR2295*AX2292+AS2295*AW2292+AT2295*AX2295+AU2295*AW2295)</f>
        <v>62.701884297364131</v>
      </c>
      <c r="BD2295" s="22">
        <f t="shared" ref="BD2295" si="23062">AR2295*AY2292+AT2295*AY2295-AS2295*AZ2292-AU2295*AZ2295</f>
        <v>-16.756862182930043</v>
      </c>
      <c r="BE2295" s="23">
        <f t="shared" ref="BE2295" si="23063">(AR2295*AZ2292+AS2295*AY2292+AT2295*AZ2295+AU2295*AY2295)</f>
        <v>0</v>
      </c>
      <c r="BF2295" s="8"/>
      <c r="BG2295" s="15">
        <v>0</v>
      </c>
      <c r="BH2295" s="85">
        <f t="shared" ref="BH2295" si="23064">(1/$BH$8)*SIN($B2292*$BI$8)</f>
        <v>0.27857722486608216</v>
      </c>
      <c r="BI2295" s="25">
        <f t="shared" ref="BI2295" si="23065">COS($BI$8*$B2292)</f>
        <v>-0.54913802278954482</v>
      </c>
      <c r="BJ2295" s="37">
        <v>0</v>
      </c>
      <c r="BL2295" s="21">
        <f t="shared" ref="BL2295" si="23066">BB2295*BG2292+BD2295*BG2295-BC2295*BH2292-BE2295*BH2295</f>
        <v>0</v>
      </c>
      <c r="BM2295" s="24">
        <f t="shared" ref="BM2295" si="23067">(BB2295*BH2292+BC2295*BG2292+BD2295*BH2295+BE2295*BG2295)</f>
        <v>-39.100068932617397</v>
      </c>
      <c r="BN2295" s="22">
        <f t="shared" ref="BN2295" si="23068">BB2295*BI2292+BD2295*BI2295-BC2295*BJ2292-BE2295*BJ2295</f>
        <v>-148.00402212561377</v>
      </c>
      <c r="BO2295" s="23">
        <f t="shared" ref="BO2295" si="23069">(BB2295*BJ2292+BC2295*BI2292+BD2295*BJ2295+BE2295*BI2295)</f>
        <v>0</v>
      </c>
      <c r="BQ2295" s="38">
        <f t="shared" ref="BQ2295" si="23070">(180/PI())*ATAN(-1*(($BL$8*BM2292+BO2292+$BL$8*BM2295+BO2295)/($BL$8*BL2292+BN2292+$BL$8*BL2295+BN2295)))</f>
        <v>60.403912121736973</v>
      </c>
      <c r="BS2295" s="67">
        <f t="shared" ref="BS2295" si="23071">20*LOG(((($BL$8*BL2292+BN2292-$BL$8*BL2295-BN2295)^2+($BL$8*BM2292+BO2292-$BL$8*BM2295-BO2295)^2)/(($BL$8*BL2292+BN2292+$BL$8*BL2295+BN2295)^2+($BL$8*BM2292+BO2292+$BL$8*BM2295+BO2295)^2))^0.5)</f>
        <v>-4.8353164979360315E-5</v>
      </c>
      <c r="BT2295" s="65"/>
      <c r="BU2295" s="28"/>
      <c r="BV2295" s="28"/>
      <c r="BW2295" s="28"/>
      <c r="BX2295" s="28"/>
    </row>
    <row r="2296" spans="2:76" ht="18.649999999999999" customHeight="1">
      <c r="BS2296" s="32"/>
    </row>
    <row r="2297" spans="2:76" ht="18.649999999999999" customHeight="1" thickBot="1">
      <c r="D2297" s="8"/>
      <c r="E2297" s="8" t="s">
        <v>93</v>
      </c>
      <c r="F2297" s="8"/>
      <c r="G2297" s="8"/>
      <c r="H2297" s="8"/>
      <c r="I2297" s="8"/>
      <c r="J2297" s="8" t="s">
        <v>94</v>
      </c>
      <c r="K2297" s="8"/>
      <c r="L2297" s="8"/>
      <c r="M2297" s="8"/>
      <c r="N2297" s="8"/>
      <c r="O2297" s="8" t="s">
        <v>95</v>
      </c>
      <c r="P2297" s="8"/>
      <c r="Q2297" s="8"/>
      <c r="R2297" s="8"/>
      <c r="S2297" s="8"/>
      <c r="T2297" s="8" t="s">
        <v>96</v>
      </c>
      <c r="U2297" s="8"/>
      <c r="V2297" s="8"/>
      <c r="W2297" s="8"/>
      <c r="X2297" s="8"/>
      <c r="Y2297" s="8" t="s">
        <v>97</v>
      </c>
      <c r="Z2297" s="8"/>
      <c r="AA2297" s="8"/>
      <c r="AB2297" s="8"/>
      <c r="AC2297" s="8"/>
      <c r="AD2297" s="8" t="s">
        <v>98</v>
      </c>
      <c r="AE2297" s="8"/>
      <c r="AF2297" s="8"/>
      <c r="AG2297" s="8"/>
      <c r="AH2297" s="8"/>
      <c r="AI2297" s="8" t="s">
        <v>99</v>
      </c>
      <c r="AJ2297" s="8"/>
      <c r="AK2297" s="8"/>
      <c r="AL2297" s="8"/>
      <c r="AM2297" s="8"/>
      <c r="AN2297" s="8" t="s">
        <v>96</v>
      </c>
      <c r="AO2297" s="8"/>
      <c r="AP2297" s="8"/>
      <c r="AQ2297" s="8"/>
      <c r="AR2297" s="8"/>
      <c r="AS2297" s="8" t="s">
        <v>100</v>
      </c>
      <c r="AT2297" s="8"/>
      <c r="AU2297" s="8"/>
      <c r="AV2297" s="8"/>
      <c r="AW2297" s="8"/>
      <c r="AX2297" s="8" t="s">
        <v>94</v>
      </c>
      <c r="AY2297" s="8"/>
      <c r="AZ2297" s="8"/>
      <c r="BA2297" s="8"/>
      <c r="BB2297" s="8"/>
      <c r="BC2297" s="8" t="s">
        <v>101</v>
      </c>
      <c r="BD2297" s="8"/>
      <c r="BE2297" s="8"/>
      <c r="BF2297" s="8"/>
      <c r="BG2297" s="8"/>
      <c r="BH2297" s="8" t="s">
        <v>96</v>
      </c>
      <c r="BI2297" s="8"/>
      <c r="BJ2297" s="8"/>
      <c r="BK2297" s="8"/>
      <c r="BL2297" s="8"/>
      <c r="BM2297" s="8" t="s">
        <v>102</v>
      </c>
      <c r="BN2297" s="8"/>
      <c r="BO2297" s="8"/>
      <c r="BP2297" s="8"/>
    </row>
    <row r="2298" spans="2:76" ht="18.649999999999999" customHeight="1" thickBot="1">
      <c r="B2298" s="16"/>
      <c r="D2298" s="250" t="s">
        <v>22</v>
      </c>
      <c r="E2298" s="251"/>
      <c r="F2298" s="252" t="s">
        <v>23</v>
      </c>
      <c r="G2298" s="253"/>
      <c r="H2298" s="123"/>
      <c r="I2298" s="242" t="s">
        <v>1</v>
      </c>
      <c r="J2298" s="243"/>
      <c r="K2298" s="244" t="s">
        <v>2</v>
      </c>
      <c r="L2298" s="245"/>
      <c r="M2298" s="123"/>
      <c r="N2298" s="242" t="s">
        <v>43</v>
      </c>
      <c r="O2298" s="243"/>
      <c r="P2298" s="244" t="s">
        <v>44</v>
      </c>
      <c r="Q2298" s="245"/>
      <c r="R2298" s="123"/>
      <c r="S2298" s="242" t="s">
        <v>32</v>
      </c>
      <c r="T2298" s="243"/>
      <c r="U2298" s="244" t="s">
        <v>33</v>
      </c>
      <c r="V2298" s="245"/>
      <c r="W2298" s="123"/>
      <c r="X2298" s="242" t="s">
        <v>45</v>
      </c>
      <c r="Y2298" s="243"/>
      <c r="Z2298" s="244" t="s">
        <v>46</v>
      </c>
      <c r="AA2298" s="245"/>
      <c r="AB2298" s="127"/>
      <c r="AC2298" s="242" t="s">
        <v>62</v>
      </c>
      <c r="AD2298" s="243"/>
      <c r="AE2298" s="244" t="s">
        <v>3</v>
      </c>
      <c r="AF2298" s="245"/>
      <c r="AG2298" s="123"/>
      <c r="AH2298" s="242" t="s">
        <v>76</v>
      </c>
      <c r="AI2298" s="243"/>
      <c r="AJ2298" s="244" t="s">
        <v>77</v>
      </c>
      <c r="AK2298" s="245"/>
      <c r="AL2298" s="127"/>
      <c r="AM2298" s="242" t="s">
        <v>64</v>
      </c>
      <c r="AN2298" s="243"/>
      <c r="AO2298" s="244" t="s">
        <v>65</v>
      </c>
      <c r="AP2298" s="245"/>
      <c r="AQ2298" s="123"/>
      <c r="AR2298" s="242" t="s">
        <v>80</v>
      </c>
      <c r="AS2298" s="243"/>
      <c r="AT2298" s="244" t="s">
        <v>81</v>
      </c>
      <c r="AU2298" s="245"/>
      <c r="AV2298" s="127"/>
      <c r="AW2298" s="242" t="s">
        <v>68</v>
      </c>
      <c r="AX2298" s="243"/>
      <c r="AY2298" s="244" t="s">
        <v>69</v>
      </c>
      <c r="AZ2298" s="245"/>
      <c r="BA2298" s="123"/>
      <c r="BB2298" s="246" t="s">
        <v>84</v>
      </c>
      <c r="BC2298" s="247"/>
      <c r="BD2298" s="248" t="s">
        <v>85</v>
      </c>
      <c r="BE2298" s="249"/>
      <c r="BF2298" s="127"/>
      <c r="BG2298" s="242" t="s">
        <v>72</v>
      </c>
      <c r="BH2298" s="243"/>
      <c r="BI2298" s="244" t="s">
        <v>73</v>
      </c>
      <c r="BJ2298" s="245"/>
      <c r="BK2298" s="123"/>
      <c r="BL2298" s="242" t="s">
        <v>88</v>
      </c>
      <c r="BM2298" s="243"/>
      <c r="BN2298" s="244" t="s">
        <v>89</v>
      </c>
      <c r="BO2298" s="245"/>
      <c r="BP2298" s="123"/>
      <c r="BQ2298" s="19" t="s">
        <v>165</v>
      </c>
      <c r="BS2298" s="63" t="s">
        <v>120</v>
      </c>
      <c r="BT2298" s="4"/>
      <c r="BU2298" s="28"/>
      <c r="BV2298" s="28"/>
      <c r="BW2298" s="28"/>
      <c r="BX2298" s="28"/>
    </row>
    <row r="2299" spans="2:76" ht="18.649999999999999" customHeight="1" thickTop="1" thickBot="1">
      <c r="B2299" s="39">
        <v>6.5</v>
      </c>
      <c r="D2299" s="25">
        <f t="shared" ref="D2299" si="23072">COS($F$8*$B2299)</f>
        <v>-0.55461905428444191</v>
      </c>
      <c r="E2299" s="26">
        <v>0</v>
      </c>
      <c r="F2299" s="10">
        <v>0</v>
      </c>
      <c r="G2299" s="85">
        <f t="shared" ref="G2299" si="23073">$E$8*SIN($B2299*$F$8)</f>
        <v>2.4963131497513849</v>
      </c>
      <c r="I2299" s="21">
        <v>1</v>
      </c>
      <c r="J2299" s="24">
        <v>0</v>
      </c>
      <c r="K2299" s="22">
        <v>0</v>
      </c>
      <c r="L2299" s="23">
        <v>0</v>
      </c>
      <c r="N2299" s="21">
        <f t="shared" ref="N2299" si="23074">D2299*I2299+F2299*I2302-E2299*J2299-G2299*J2302</f>
        <v>7.6017574732582167</v>
      </c>
      <c r="O2299" s="24">
        <f t="shared" ref="O2299" si="23075">(D2299*J2299+E2299*I2299+F2299*J2302+G2299*I2302)</f>
        <v>0</v>
      </c>
      <c r="P2299" s="22">
        <f t="shared" ref="P2299" si="23076">D2299*K2299+F2299*K2302-E2299*L2299-G2299*L2302</f>
        <v>0</v>
      </c>
      <c r="Q2299" s="23">
        <f t="shared" ref="Q2299" si="23077">(D2299*L2299+E2299*K2299+F2299*L2302+G2299*K2302)</f>
        <v>2.4963131497513849</v>
      </c>
      <c r="S2299" s="25">
        <f t="shared" ref="S2299" si="23078">COS($U$8*$B2299)</f>
        <v>-0.81058055897542458</v>
      </c>
      <c r="T2299" s="26">
        <v>0</v>
      </c>
      <c r="U2299" s="10">
        <v>0</v>
      </c>
      <c r="V2299" s="85">
        <f t="shared" ref="V2299" si="23079">$T$8*SIN($B2299*$U$8)</f>
        <v>-1.7568814463986446</v>
      </c>
      <c r="X2299" s="21">
        <f t="shared" ref="X2299" si="23080">N2299*S2299+P2299*S2302-O2299*T2299-Q2299*T2302</f>
        <v>-5.6745339044026819</v>
      </c>
      <c r="Y2299" s="24">
        <f t="shared" ref="Y2299" si="23081">(N2299*T2299+O2299*S2299+P2299*T2302+Q2299*S2302)</f>
        <v>0</v>
      </c>
      <c r="Z2299" s="22">
        <f t="shared" ref="Z2299" si="23082">N2299*U2299+P2299*U2302-O2299*V2299-Q2299*V2302</f>
        <v>0</v>
      </c>
      <c r="AA2299" s="23">
        <f t="shared" ref="AA2299" si="23083">(N2299*V2299+O2299*U2299+P2299*V2302+Q2299*U2302)</f>
        <v>-15.378849573092783</v>
      </c>
      <c r="AB2299" s="8"/>
      <c r="AC2299" s="21">
        <v>1</v>
      </c>
      <c r="AD2299" s="24">
        <v>0</v>
      </c>
      <c r="AE2299" s="22">
        <v>0</v>
      </c>
      <c r="AF2299" s="23">
        <v>0</v>
      </c>
      <c r="AH2299" s="21">
        <f t="shared" ref="AH2299" si="23084">X2299*AC2299+Z2299*AC2302-Y2299*AD2299-AA2299*AD2302</f>
        <v>-27.311357087578379</v>
      </c>
      <c r="AI2299" s="24">
        <f t="shared" ref="AI2299" si="23085">(X2299*AD2299+Y2299*AC2299+Z2299*AD2302+AA2299*AC2302)</f>
        <v>0</v>
      </c>
      <c r="AJ2299" s="22">
        <f t="shared" ref="AJ2299" si="23086">X2299*AE2299+Z2299*AE2302-Y2299*AF2299-AA2299*AF2302</f>
        <v>0</v>
      </c>
      <c r="AK2299" s="23">
        <f t="shared" ref="AK2299" si="23087">(X2299*AF2299+Y2299*AE2299+Z2299*AF2302+AA2299*AE2302)</f>
        <v>-15.378849573092783</v>
      </c>
      <c r="AL2299" s="8"/>
      <c r="AM2299" s="25">
        <f t="shared" ref="AM2299" si="23088">COS($AO$8*$B2299)</f>
        <v>-0.81058055897542458</v>
      </c>
      <c r="AN2299" s="26">
        <v>0</v>
      </c>
      <c r="AO2299" s="10">
        <v>0</v>
      </c>
      <c r="AP2299" s="85">
        <f t="shared" ref="AP2299" si="23089">$AN$8*SIN($B2299*$AO$8)</f>
        <v>-1.7568814463986446</v>
      </c>
      <c r="AR2299" s="21">
        <f t="shared" ref="AR2299" si="23090">AH2299*AM2299+AJ2299*AM2302-AI2299*AN2299-AK2299*AN2302</f>
        <v>19.135964485324216</v>
      </c>
      <c r="AS2299" s="24">
        <f t="shared" ref="AS2299" si="23091">(AH2299*AN2299+AI2299*AM2299+AJ2299*AN2302+AK2299*AM2302)</f>
        <v>0</v>
      </c>
      <c r="AT2299" s="22">
        <f t="shared" ref="AT2299" si="23092">AH2299*AO2299+AJ2299*AO2302-AI2299*AP2299-AK2299*AP2302</f>
        <v>0</v>
      </c>
      <c r="AU2299" s="23">
        <f t="shared" ref="AU2299" si="23093">(AH2299*AP2299+AI2299*AO2299+AJ2299*AP2302+AK2299*AO2302)</f>
        <v>60.448613026491088</v>
      </c>
      <c r="AV2299" s="8"/>
      <c r="AW2299" s="21">
        <v>1</v>
      </c>
      <c r="AX2299" s="24">
        <v>0</v>
      </c>
      <c r="AY2299" s="22">
        <v>0</v>
      </c>
      <c r="AZ2299" s="23">
        <v>0</v>
      </c>
      <c r="BB2299" s="21">
        <f t="shared" ref="BB2299" si="23094">AR2299*AW2299+AT2299*AW2302-AS2299*AX2299-AU2299*AX2302</f>
        <v>216.64389671765844</v>
      </c>
      <c r="BC2299" s="24">
        <f t="shared" ref="BC2299" si="23095">(AR2299*AX2299+AS2299*AW2299+AT2299*AX2302+AU2299*AW2302)</f>
        <v>0</v>
      </c>
      <c r="BD2299" s="22">
        <f t="shared" ref="BD2299" si="23096">AR2299*AY2299+AT2299*AY2302-AS2299*AZ2299-AU2299*AZ2302</f>
        <v>0</v>
      </c>
      <c r="BE2299" s="23">
        <f t="shared" ref="BE2299" si="23097">(AR2299*AZ2299+AS2299*AY2299+AT2299*AZ2302+AU2299*AY2302)</f>
        <v>60.448613026491088</v>
      </c>
      <c r="BF2299" s="8"/>
      <c r="BG2299" s="25">
        <f t="shared" ref="BG2299" si="23098">COS($BI$8*$B2299)</f>
        <v>-0.55467710912495016</v>
      </c>
      <c r="BH2299" s="26">
        <v>0</v>
      </c>
      <c r="BI2299" s="10">
        <v>0</v>
      </c>
      <c r="BJ2299" s="85">
        <f t="shared" ref="BJ2299" si="23099">$BH$8*SIN($B2299*$BI$8)</f>
        <v>2.4961970558261406</v>
      </c>
      <c r="BL2299" s="21">
        <f t="shared" ref="BL2299" si="23100">BB2299*BG2299+BD2299*BG2302-BC2299*BH2299-BE2299*BH2302</f>
        <v>-136.93314921485958</v>
      </c>
      <c r="BM2299" s="24">
        <f t="shared" ref="BM2299" si="23101">(BB2299*BH2299+BC2299*BG2299+BD2299*BH2302+BE2299*BG2302)</f>
        <v>0</v>
      </c>
      <c r="BN2299" s="22">
        <f t="shared" ref="BN2299" si="23102">BB2299*BI2299+BD2299*BI2302-BC2299*BJ2299-BE2299*BJ2302</f>
        <v>0</v>
      </c>
      <c r="BO2299" s="23">
        <f t="shared" ref="BO2299" si="23103">(BB2299*BJ2299+BC2299*BI2299+BD2299*BJ2302+BE2299*BI2302)</f>
        <v>507.25639522517463</v>
      </c>
      <c r="BQ2299" s="27">
        <f t="shared" ref="BQ2299" si="23104">20*LOG((2*$BL$8)/(($BL$8*BL2299+BN2299+$BL$8*BL2302+BN2302)^2+($BL$8*BM2299+BO2299+$BL$8*BM2302+BO2302)^2)^0.5)</f>
        <v>-48.694853929265733</v>
      </c>
      <c r="BS2299" s="64">
        <f t="shared" ref="BS2299" si="23105">((BL2299^2+BM2299^2)/(BL2302^2+BM2302^2))^0.5</f>
        <v>3.7051351535728934</v>
      </c>
      <c r="BT2299" s="4"/>
      <c r="BU2299" s="28"/>
      <c r="BV2299" s="28"/>
      <c r="BW2299" s="28"/>
      <c r="BX2299" s="28"/>
    </row>
    <row r="2300" spans="2:76" ht="18.649999999999999" customHeight="1" thickBot="1">
      <c r="D2300" s="25"/>
      <c r="E2300" s="10"/>
      <c r="F2300" s="10"/>
      <c r="G2300" s="31"/>
      <c r="I2300" s="29"/>
      <c r="L2300" s="30"/>
      <c r="N2300" s="29"/>
      <c r="Q2300" s="30"/>
      <c r="S2300" s="29"/>
      <c r="V2300" s="30"/>
      <c r="X2300" s="29"/>
      <c r="AA2300" s="30"/>
      <c r="AC2300" s="29"/>
      <c r="AF2300" s="30"/>
      <c r="AH2300" s="29"/>
      <c r="AK2300" s="30"/>
      <c r="AM2300" s="29"/>
      <c r="AP2300" s="30"/>
      <c r="AR2300" s="29"/>
      <c r="AU2300" s="30"/>
      <c r="AW2300" s="29"/>
      <c r="AZ2300" s="30"/>
      <c r="BB2300" s="29"/>
      <c r="BE2300" s="30"/>
      <c r="BG2300" s="29"/>
      <c r="BJ2300" s="30"/>
      <c r="BL2300" s="29"/>
      <c r="BO2300" s="30"/>
      <c r="BS2300" s="65"/>
      <c r="BT2300" s="65"/>
      <c r="BU2300" s="28"/>
      <c r="BV2300" s="28"/>
      <c r="BW2300" s="28"/>
      <c r="BX2300" s="28"/>
    </row>
    <row r="2301" spans="2:76" ht="18.649999999999999" customHeight="1" thickBot="1">
      <c r="D2301" s="254" t="s">
        <v>24</v>
      </c>
      <c r="E2301" s="255"/>
      <c r="F2301" s="256" t="s">
        <v>25</v>
      </c>
      <c r="G2301" s="257"/>
      <c r="H2301" s="123"/>
      <c r="I2301" s="242" t="s">
        <v>4</v>
      </c>
      <c r="J2301" s="243"/>
      <c r="K2301" s="244" t="s">
        <v>5</v>
      </c>
      <c r="L2301" s="245"/>
      <c r="M2301" s="123"/>
      <c r="N2301" s="242" t="s">
        <v>6</v>
      </c>
      <c r="O2301" s="243"/>
      <c r="P2301" s="244" t="s">
        <v>7</v>
      </c>
      <c r="Q2301" s="245"/>
      <c r="R2301" s="123"/>
      <c r="S2301" s="242" t="s">
        <v>34</v>
      </c>
      <c r="T2301" s="243"/>
      <c r="U2301" s="244" t="s">
        <v>35</v>
      </c>
      <c r="V2301" s="245"/>
      <c r="W2301" s="123"/>
      <c r="X2301" s="242" t="s">
        <v>47</v>
      </c>
      <c r="Y2301" s="243"/>
      <c r="Z2301" s="244" t="s">
        <v>48</v>
      </c>
      <c r="AA2301" s="245"/>
      <c r="AB2301" s="127"/>
      <c r="AC2301" s="242" t="s">
        <v>63</v>
      </c>
      <c r="AD2301" s="243"/>
      <c r="AE2301" s="244" t="s">
        <v>8</v>
      </c>
      <c r="AF2301" s="245"/>
      <c r="AG2301" s="123"/>
      <c r="AH2301" s="242" t="s">
        <v>78</v>
      </c>
      <c r="AI2301" s="243"/>
      <c r="AJ2301" s="244" t="s">
        <v>79</v>
      </c>
      <c r="AK2301" s="245"/>
      <c r="AL2301" s="127"/>
      <c r="AM2301" s="242" t="s">
        <v>67</v>
      </c>
      <c r="AN2301" s="243"/>
      <c r="AO2301" s="244" t="s">
        <v>66</v>
      </c>
      <c r="AP2301" s="245"/>
      <c r="AQ2301" s="123"/>
      <c r="AR2301" s="242" t="s">
        <v>83</v>
      </c>
      <c r="AS2301" s="243"/>
      <c r="AT2301" s="244" t="s">
        <v>82</v>
      </c>
      <c r="AU2301" s="245"/>
      <c r="AV2301" s="127"/>
      <c r="AW2301" s="242" t="s">
        <v>71</v>
      </c>
      <c r="AX2301" s="243"/>
      <c r="AY2301" s="244" t="s">
        <v>70</v>
      </c>
      <c r="AZ2301" s="245"/>
      <c r="BA2301" s="123"/>
      <c r="BB2301" s="124" t="s">
        <v>87</v>
      </c>
      <c r="BC2301" s="125"/>
      <c r="BD2301" s="122" t="s">
        <v>86</v>
      </c>
      <c r="BE2301" s="126"/>
      <c r="BF2301" s="127"/>
      <c r="BG2301" s="242" t="s">
        <v>74</v>
      </c>
      <c r="BH2301" s="243"/>
      <c r="BI2301" s="244" t="s">
        <v>75</v>
      </c>
      <c r="BJ2301" s="245"/>
      <c r="BK2301" s="123"/>
      <c r="BL2301" s="242" t="s">
        <v>91</v>
      </c>
      <c r="BM2301" s="243"/>
      <c r="BN2301" s="244" t="s">
        <v>90</v>
      </c>
      <c r="BO2301" s="245"/>
      <c r="BP2301" s="123"/>
      <c r="BQ2301" s="35" t="s">
        <v>166</v>
      </c>
      <c r="BS2301" s="66" t="s">
        <v>121</v>
      </c>
      <c r="BT2301" s="65"/>
      <c r="BU2301" s="28"/>
      <c r="BV2301" s="28"/>
      <c r="BW2301" s="28"/>
      <c r="BX2301" s="28"/>
    </row>
    <row r="2302" spans="2:76" ht="18.649999999999999" customHeight="1" thickTop="1" thickBot="1">
      <c r="D2302" s="15">
        <v>0</v>
      </c>
      <c r="E2302" s="145">
        <f t="shared" ref="E2302" si="23106">(1/$E$8)*SIN($B2299*$F$8)</f>
        <v>0.27736812775015385</v>
      </c>
      <c r="F2302" s="15">
        <f t="shared" ref="F2302" si="23107">COS($F$8*$B2299)</f>
        <v>-0.55461905428444191</v>
      </c>
      <c r="G2302" s="37">
        <v>0</v>
      </c>
      <c r="I2302" s="21">
        <v>0</v>
      </c>
      <c r="J2302" s="24">
        <f t="shared" ref="J2302" si="23108">(TAN($K$8*$B2299))/$J$8</f>
        <v>-3.267369131294676</v>
      </c>
      <c r="K2302" s="22">
        <v>1</v>
      </c>
      <c r="L2302" s="23">
        <v>0</v>
      </c>
      <c r="N2302" s="21">
        <f t="shared" ref="N2302" si="23109">D2302*I2299+F2302*I2302-E2302*J2299-G2302*J2302</f>
        <v>0</v>
      </c>
      <c r="O2302" s="24">
        <f t="shared" ref="O2302" si="23110">(D2302*J2299+E2302*I2299+F2302*J2302+G2302*I2302)</f>
        <v>2.0895133053469856</v>
      </c>
      <c r="P2302" s="22">
        <f t="shared" ref="P2302" si="23111">D2302*K2299+F2302*K2302-E2302*L2299-G2302*L2302</f>
        <v>-0.55461905428444191</v>
      </c>
      <c r="Q2302" s="23">
        <f t="shared" ref="Q2302" si="23112">(D2302*L2299+E2302*K2299+F2302*L2302+G2302*K2302)</f>
        <v>0</v>
      </c>
      <c r="S2302" s="15">
        <v>0</v>
      </c>
      <c r="T2302" s="145">
        <f t="shared" ref="T2302" si="23113">(1/$T$8)*SIN($B2299*$U$8)</f>
        <v>-0.19520904959984942</v>
      </c>
      <c r="U2302" s="15">
        <f t="shared" ref="U2302" si="23114">COS($U$8*$B2299)</f>
        <v>-0.81058055897542458</v>
      </c>
      <c r="V2302" s="37">
        <v>0</v>
      </c>
      <c r="X2302" s="21">
        <f t="shared" ref="X2302" si="23115">N2302*S2299+P2302*S2302-O2302*T2299-Q2302*T2302</f>
        <v>0</v>
      </c>
      <c r="Y2302" s="24">
        <f t="shared" ref="Y2302" si="23116">(N2302*T2299+O2302*S2299+P2302*T2302+Q2302*S2302)</f>
        <v>-1.5854522045579134</v>
      </c>
      <c r="Z2302" s="22">
        <f t="shared" ref="Z2302" si="23117">N2302*U2299+P2302*U2302-O2302*V2299-Q2302*V2302</f>
        <v>4.1205905812075292</v>
      </c>
      <c r="AA2302" s="23">
        <f t="shared" ref="AA2302" si="23118">(N2302*V2299+O2302*U2299+P2302*V2302+Q2302*U2302)</f>
        <v>0</v>
      </c>
      <c r="AB2302" s="8"/>
      <c r="AC2302" s="21">
        <v>0</v>
      </c>
      <c r="AD2302" s="24">
        <f t="shared" ref="AD2302" si="23119">(TAN($AE$8*$B2299))/$AD$8</f>
        <v>-1.4069207895128917</v>
      </c>
      <c r="AE2302" s="22">
        <v>1</v>
      </c>
      <c r="AF2302" s="23">
        <v>0</v>
      </c>
      <c r="AH2302" s="21">
        <f t="shared" ref="AH2302" si="23120">X2302*AC2299+Z2302*AC2302-Y2302*AD2299-AA2302*AD2302</f>
        <v>0</v>
      </c>
      <c r="AI2302" s="24">
        <f t="shared" ref="AI2302" si="23121">(X2302*AD2299+Y2302*AC2299+Z2302*AD2302+AA2302*AC2302)</f>
        <v>-7.3827967583297962</v>
      </c>
      <c r="AJ2302" s="22">
        <f t="shared" ref="AJ2302" si="23122">X2302*AE2299+Z2302*AE2302-Y2302*AF2299-AA2302*AF2302</f>
        <v>4.1205905812075292</v>
      </c>
      <c r="AK2302" s="23">
        <f t="shared" ref="AK2302" si="23123">(X2302*AF2299+Y2302*AE2299+Z2302*AF2302+AA2302*AE2302)</f>
        <v>0</v>
      </c>
      <c r="AL2302" s="8"/>
      <c r="AM2302" s="15">
        <v>0</v>
      </c>
      <c r="AN2302" s="85">
        <f t="shared" ref="AN2302" si="23124">(1/$AN$8)*SIN($B2299*$AO$8)</f>
        <v>-0.19520904959984942</v>
      </c>
      <c r="AO2302" s="25">
        <f t="shared" ref="AO2302" si="23125">COS($AO$8*$B2299)</f>
        <v>-0.81058055897542458</v>
      </c>
      <c r="AP2302" s="37">
        <v>0</v>
      </c>
      <c r="AR2302" s="21">
        <f t="shared" ref="AR2302" si="23126">AH2302*AM2299+AJ2302*AM2302-AI2302*AN2299-AK2302*AN2302</f>
        <v>0</v>
      </c>
      <c r="AS2302" s="24">
        <f t="shared" ref="AS2302" si="23127">(AH2302*AN2299+AI2302*AM2299+AJ2302*AN2302+AK2302*AM2302)</f>
        <v>5.1799749520213059</v>
      </c>
      <c r="AT2302" s="22">
        <f t="shared" ref="AT2302" si="23128">AH2302*AO2299+AJ2302*AO2302-AI2302*AP2299-AK2302*AP2302</f>
        <v>-16.310769263865748</v>
      </c>
      <c r="AU2302" s="23">
        <f t="shared" ref="AU2302" si="23129">(AH2302*AP2299+AI2302*AO2299+AJ2302*AP2302+AK2302*AO2302)</f>
        <v>0</v>
      </c>
      <c r="AV2302" s="8"/>
      <c r="AW2302" s="21">
        <v>0</v>
      </c>
      <c r="AX2302" s="24">
        <f t="shared" ref="AX2302" si="23130">(TAN($AY$8*$B2299))/$AX$8</f>
        <v>-3.267369131294676</v>
      </c>
      <c r="AY2302" s="22">
        <v>1</v>
      </c>
      <c r="AZ2302" s="23">
        <v>0</v>
      </c>
      <c r="BB2302" s="21">
        <f t="shared" ref="BB2302" si="23131">AR2302*AW2299+AT2302*AW2302-AS2302*AX2299-AU2302*AX2302</f>
        <v>0</v>
      </c>
      <c r="BC2302" s="24">
        <f t="shared" ref="BC2302" si="23132">(AR2302*AX2299+AS2302*AW2299+AT2302*AX2302+AU2302*AW2302)</f>
        <v>58.473278952446236</v>
      </c>
      <c r="BD2302" s="22">
        <f t="shared" ref="BD2302" si="23133">AR2302*AY2299+AT2302*AY2302-AS2302*AZ2299-AU2302*AZ2302</f>
        <v>-16.310769263865748</v>
      </c>
      <c r="BE2302" s="23">
        <f t="shared" ref="BE2302" si="23134">(AR2302*AZ2299+AS2302*AY2299+AT2302*AZ2302+AU2302*AY2302)</f>
        <v>0</v>
      </c>
      <c r="BF2302" s="8"/>
      <c r="BG2302" s="15">
        <v>0</v>
      </c>
      <c r="BH2302" s="85">
        <f t="shared" ref="BH2302" si="23135">(1/$BH$8)*SIN($B2299*$BI$8)</f>
        <v>0.27735522842512672</v>
      </c>
      <c r="BI2302" s="25">
        <f t="shared" ref="BI2302" si="23136">COS($BI$8*$B2299)</f>
        <v>-0.55467710912495016</v>
      </c>
      <c r="BJ2302" s="37">
        <v>0</v>
      </c>
      <c r="BL2302" s="21">
        <f t="shared" ref="BL2302" si="23137">BB2302*BG2299+BD2302*BG2302-BC2302*BH2299-BE2302*BH2302</f>
        <v>0</v>
      </c>
      <c r="BM2302" s="24">
        <f t="shared" ref="BM2302" si="23138">(BB2302*BH2299+BC2302*BG2299+BD2302*BH2302+BE2302*BG2302)</f>
        <v>-36.957666465368689</v>
      </c>
      <c r="BN2302" s="22">
        <f t="shared" ref="BN2302" si="23139">BB2302*BI2299+BD2302*BI2302-BC2302*BJ2299-BE2302*BJ2302</f>
        <v>-136.91361642271178</v>
      </c>
      <c r="BO2302" s="23">
        <f t="shared" ref="BO2302" si="23140">(BB2302*BJ2299+BC2302*BI2299+BD2302*BJ2302+BE2302*BI2302)</f>
        <v>0</v>
      </c>
      <c r="BQ2302" s="38">
        <f t="shared" ref="BQ2302" si="23141">(180/PI())*ATAN(-1*(($BL$8*BM2299+BO2299+$BL$8*BM2302+BO2302)/($BL$8*BL2299+BN2299+$BL$8*BL2302+BN2302)))</f>
        <v>59.788501453282883</v>
      </c>
      <c r="BS2302" s="67">
        <f t="shared" ref="BS2302" si="23142">20*LOG(((($BL$8*BL2299+BN2299-$BL$8*BL2302-BN2302)^2+($BL$8*BM2299+BO2299-$BL$8*BM2302-BO2302)^2)/(($BL$8*BL2299+BN2299+$BL$8*BL2302+BN2302)^2+($BL$8*BM2299+BO2299+$BL$8*BM2302+BO2302)^2))^0.5)</f>
        <v>-5.8654569433165915E-5</v>
      </c>
      <c r="BT2302" s="65"/>
      <c r="BU2302" s="28"/>
      <c r="BV2302" s="28"/>
      <c r="BW2302" s="28"/>
      <c r="BX2302" s="28"/>
    </row>
    <row r="2303" spans="2:76" ht="18.649999999999999" customHeight="1">
      <c r="BS2303" s="32"/>
    </row>
    <row r="2304" spans="2:76" ht="18.649999999999999" customHeight="1" thickBot="1">
      <c r="D2304" s="8"/>
      <c r="E2304" s="8" t="s">
        <v>93</v>
      </c>
      <c r="F2304" s="8"/>
      <c r="G2304" s="8"/>
      <c r="H2304" s="8"/>
      <c r="I2304" s="8"/>
      <c r="J2304" s="8" t="s">
        <v>94</v>
      </c>
      <c r="K2304" s="8"/>
      <c r="L2304" s="8"/>
      <c r="M2304" s="8"/>
      <c r="N2304" s="8"/>
      <c r="O2304" s="8" t="s">
        <v>95</v>
      </c>
      <c r="P2304" s="8"/>
      <c r="Q2304" s="8"/>
      <c r="R2304" s="8"/>
      <c r="S2304" s="8"/>
      <c r="T2304" s="8" t="s">
        <v>96</v>
      </c>
      <c r="U2304" s="8"/>
      <c r="V2304" s="8"/>
      <c r="W2304" s="8"/>
      <c r="X2304" s="8"/>
      <c r="Y2304" s="8" t="s">
        <v>97</v>
      </c>
      <c r="Z2304" s="8"/>
      <c r="AA2304" s="8"/>
      <c r="AB2304" s="8"/>
      <c r="AC2304" s="8"/>
      <c r="AD2304" s="8" t="s">
        <v>98</v>
      </c>
      <c r="AE2304" s="8"/>
      <c r="AF2304" s="8"/>
      <c r="AG2304" s="8"/>
      <c r="AH2304" s="8"/>
      <c r="AI2304" s="8" t="s">
        <v>99</v>
      </c>
      <c r="AJ2304" s="8"/>
      <c r="AK2304" s="8"/>
      <c r="AL2304" s="8"/>
      <c r="AM2304" s="8"/>
      <c r="AN2304" s="8" t="s">
        <v>96</v>
      </c>
      <c r="AO2304" s="8"/>
      <c r="AP2304" s="8"/>
      <c r="AQ2304" s="8"/>
      <c r="AR2304" s="8"/>
      <c r="AS2304" s="8" t="s">
        <v>100</v>
      </c>
      <c r="AT2304" s="8"/>
      <c r="AU2304" s="8"/>
      <c r="AV2304" s="8"/>
      <c r="AW2304" s="8"/>
      <c r="AX2304" s="8" t="s">
        <v>94</v>
      </c>
      <c r="AY2304" s="8"/>
      <c r="AZ2304" s="8"/>
      <c r="BA2304" s="8"/>
      <c r="BB2304" s="8"/>
      <c r="BC2304" s="8" t="s">
        <v>101</v>
      </c>
      <c r="BD2304" s="8"/>
      <c r="BE2304" s="8"/>
      <c r="BF2304" s="8"/>
      <c r="BG2304" s="8"/>
      <c r="BH2304" s="8" t="s">
        <v>96</v>
      </c>
      <c r="BI2304" s="8"/>
      <c r="BJ2304" s="8"/>
      <c r="BK2304" s="8"/>
      <c r="BL2304" s="8"/>
      <c r="BM2304" s="8" t="s">
        <v>102</v>
      </c>
      <c r="BN2304" s="8"/>
      <c r="BO2304" s="8"/>
      <c r="BP2304" s="8"/>
    </row>
    <row r="2305" spans="2:76" ht="18.649999999999999" customHeight="1" thickBot="1">
      <c r="B2305" s="16"/>
      <c r="D2305" s="250" t="s">
        <v>22</v>
      </c>
      <c r="E2305" s="251"/>
      <c r="F2305" s="252" t="s">
        <v>23</v>
      </c>
      <c r="G2305" s="253"/>
      <c r="H2305" s="123"/>
      <c r="I2305" s="242" t="s">
        <v>1</v>
      </c>
      <c r="J2305" s="243"/>
      <c r="K2305" s="244" t="s">
        <v>2</v>
      </c>
      <c r="L2305" s="245"/>
      <c r="M2305" s="123"/>
      <c r="N2305" s="242" t="s">
        <v>43</v>
      </c>
      <c r="O2305" s="243"/>
      <c r="P2305" s="244" t="s">
        <v>44</v>
      </c>
      <c r="Q2305" s="245"/>
      <c r="R2305" s="123"/>
      <c r="S2305" s="242" t="s">
        <v>32</v>
      </c>
      <c r="T2305" s="243"/>
      <c r="U2305" s="244" t="s">
        <v>33</v>
      </c>
      <c r="V2305" s="245"/>
      <c r="W2305" s="123"/>
      <c r="X2305" s="242" t="s">
        <v>45</v>
      </c>
      <c r="Y2305" s="243"/>
      <c r="Z2305" s="244" t="s">
        <v>46</v>
      </c>
      <c r="AA2305" s="245"/>
      <c r="AB2305" s="127"/>
      <c r="AC2305" s="242" t="s">
        <v>62</v>
      </c>
      <c r="AD2305" s="243"/>
      <c r="AE2305" s="244" t="s">
        <v>3</v>
      </c>
      <c r="AF2305" s="245"/>
      <c r="AG2305" s="123"/>
      <c r="AH2305" s="242" t="s">
        <v>76</v>
      </c>
      <c r="AI2305" s="243"/>
      <c r="AJ2305" s="244" t="s">
        <v>77</v>
      </c>
      <c r="AK2305" s="245"/>
      <c r="AL2305" s="127"/>
      <c r="AM2305" s="242" t="s">
        <v>64</v>
      </c>
      <c r="AN2305" s="243"/>
      <c r="AO2305" s="244" t="s">
        <v>65</v>
      </c>
      <c r="AP2305" s="245"/>
      <c r="AQ2305" s="123"/>
      <c r="AR2305" s="242" t="s">
        <v>80</v>
      </c>
      <c r="AS2305" s="243"/>
      <c r="AT2305" s="244" t="s">
        <v>81</v>
      </c>
      <c r="AU2305" s="245"/>
      <c r="AV2305" s="127"/>
      <c r="AW2305" s="242" t="s">
        <v>68</v>
      </c>
      <c r="AX2305" s="243"/>
      <c r="AY2305" s="244" t="s">
        <v>69</v>
      </c>
      <c r="AZ2305" s="245"/>
      <c r="BA2305" s="123"/>
      <c r="BB2305" s="246" t="s">
        <v>84</v>
      </c>
      <c r="BC2305" s="247"/>
      <c r="BD2305" s="248" t="s">
        <v>85</v>
      </c>
      <c r="BE2305" s="249"/>
      <c r="BF2305" s="127"/>
      <c r="BG2305" s="242" t="s">
        <v>72</v>
      </c>
      <c r="BH2305" s="243"/>
      <c r="BI2305" s="244" t="s">
        <v>73</v>
      </c>
      <c r="BJ2305" s="245"/>
      <c r="BK2305" s="123"/>
      <c r="BL2305" s="242" t="s">
        <v>88</v>
      </c>
      <c r="BM2305" s="243"/>
      <c r="BN2305" s="244" t="s">
        <v>89</v>
      </c>
      <c r="BO2305" s="245"/>
      <c r="BP2305" s="123"/>
      <c r="BQ2305" s="19" t="s">
        <v>165</v>
      </c>
      <c r="BS2305" s="63" t="s">
        <v>120</v>
      </c>
      <c r="BT2305" s="4"/>
      <c r="BU2305" s="28"/>
      <c r="BV2305" s="28"/>
      <c r="BW2305" s="28"/>
      <c r="BX2305" s="28"/>
    </row>
    <row r="2306" spans="2:76" ht="18.649999999999999" customHeight="1" thickTop="1" thickBot="1">
      <c r="B2306" s="39">
        <v>6.52</v>
      </c>
      <c r="D2306" s="25">
        <f t="shared" ref="D2306" si="23143">COS($F$8*$B2306)</f>
        <v>-0.56013374822156214</v>
      </c>
      <c r="E2306" s="26">
        <v>0</v>
      </c>
      <c r="F2306" s="10">
        <v>0</v>
      </c>
      <c r="G2306" s="85">
        <f t="shared" ref="G2306" si="23144">$E$8*SIN($B2306*$F$8)</f>
        <v>2.4852065622256378</v>
      </c>
      <c r="I2306" s="21">
        <v>1</v>
      </c>
      <c r="J2306" s="24">
        <v>0</v>
      </c>
      <c r="K2306" s="22">
        <v>0</v>
      </c>
      <c r="L2306" s="23">
        <v>0</v>
      </c>
      <c r="N2306" s="21">
        <f t="shared" ref="N2306" si="23145">D2306*I2306+F2306*I2309-E2306*J2306-G2306*J2309</f>
        <v>7.2232474461652103</v>
      </c>
      <c r="O2306" s="24">
        <f t="shared" ref="O2306" si="23146">(D2306*J2306+E2306*I2306+F2306*J2309+G2306*I2309)</f>
        <v>0</v>
      </c>
      <c r="P2306" s="22">
        <f t="shared" ref="P2306" si="23147">D2306*K2306+F2306*K2309-E2306*L2306-G2306*L2309</f>
        <v>0</v>
      </c>
      <c r="Q2306" s="23">
        <f t="shared" ref="Q2306" si="23148">(D2306*L2306+E2306*K2306+F2306*L2309+G2306*K2309)</f>
        <v>2.4852065622256378</v>
      </c>
      <c r="S2306" s="25">
        <f t="shared" ref="S2306" si="23149">COS($U$8*$B2306)</f>
        <v>-0.80373794261405729</v>
      </c>
      <c r="T2306" s="26">
        <v>0</v>
      </c>
      <c r="U2306" s="10">
        <v>0</v>
      </c>
      <c r="V2306" s="85">
        <f t="shared" ref="V2306" si="23150">$T$8*SIN($B2306*$U$8)</f>
        <v>-1.7849503848630359</v>
      </c>
      <c r="X2306" s="21">
        <f t="shared" ref="X2306" si="23151">N2306*S2306+P2306*S2309-O2306*T2306-Q2306*T2309</f>
        <v>-5.3127124402943142</v>
      </c>
      <c r="Y2306" s="24">
        <f t="shared" ref="Y2306" si="23152">(N2306*T2306+O2306*S2306+P2306*T2309+Q2306*S2309)</f>
        <v>0</v>
      </c>
      <c r="Z2306" s="22">
        <f t="shared" ref="Z2306" si="23153">N2306*U2306+P2306*U2309-O2306*V2306-Q2306*V2309</f>
        <v>0</v>
      </c>
      <c r="AA2306" s="23">
        <f t="shared" ref="AA2306" si="23154">(N2306*V2306+O2306*U2306+P2306*V2309+Q2306*U2309)</f>
        <v>-14.890593118287722</v>
      </c>
      <c r="AB2306" s="8"/>
      <c r="AC2306" s="21">
        <v>1</v>
      </c>
      <c r="AD2306" s="24">
        <v>0</v>
      </c>
      <c r="AE2306" s="22">
        <v>0</v>
      </c>
      <c r="AF2306" s="23">
        <v>0</v>
      </c>
      <c r="AH2306" s="21">
        <f t="shared" ref="AH2306" si="23155">X2306*AC2306+Z2306*AC2309-Y2306*AD2306-AA2306*AD2309</f>
        <v>-25.564325084111779</v>
      </c>
      <c r="AI2306" s="24">
        <f t="shared" ref="AI2306" si="23156">(X2306*AD2306+Y2306*AC2306+Z2306*AD2309+AA2306*AC2309)</f>
        <v>0</v>
      </c>
      <c r="AJ2306" s="22">
        <f t="shared" ref="AJ2306" si="23157">X2306*AE2306+Z2306*AE2309-Y2306*AF2306-AA2306*AF2309</f>
        <v>0</v>
      </c>
      <c r="AK2306" s="23">
        <f t="shared" ref="AK2306" si="23158">(X2306*AF2306+Y2306*AE2306+Z2306*AF2309+AA2306*AE2309)</f>
        <v>-14.890593118287722</v>
      </c>
      <c r="AL2306" s="8"/>
      <c r="AM2306" s="25">
        <f t="shared" ref="AM2306" si="23159">COS($AO$8*$B2306)</f>
        <v>-0.80373794261405729</v>
      </c>
      <c r="AN2306" s="26">
        <v>0</v>
      </c>
      <c r="AO2306" s="10">
        <v>0</v>
      </c>
      <c r="AP2306" s="85">
        <f t="shared" ref="AP2306" si="23160">$AN$8*SIN($B2306*$AO$8)</f>
        <v>-1.7849503848630359</v>
      </c>
      <c r="AR2306" s="21">
        <f t="shared" ref="AR2306" si="23161">AH2306*AM2306+AJ2306*AM2309-AI2306*AN2306-AK2306*AN2309</f>
        <v>17.593799167717989</v>
      </c>
      <c r="AS2306" s="24">
        <f t="shared" ref="AS2306" si="23162">(AH2306*AN2306+AI2306*AM2306+AJ2306*AN2309+AK2306*AM2309)</f>
        <v>0</v>
      </c>
      <c r="AT2306" s="22">
        <f t="shared" ref="AT2306" si="23163">AH2306*AO2306+AJ2306*AO2309-AI2306*AP2306-AK2306*AP2309</f>
        <v>0</v>
      </c>
      <c r="AU2306" s="23">
        <f t="shared" ref="AU2306" si="23164">(AH2306*AP2306+AI2306*AO2306+AJ2306*AP2309+AK2306*AO2309)</f>
        <v>57.599186574844694</v>
      </c>
      <c r="AV2306" s="8"/>
      <c r="AW2306" s="21">
        <v>1</v>
      </c>
      <c r="AX2306" s="24">
        <v>0</v>
      </c>
      <c r="AY2306" s="22">
        <v>0</v>
      </c>
      <c r="AZ2306" s="23">
        <v>0</v>
      </c>
      <c r="BB2306" s="21">
        <f t="shared" ref="BB2306" si="23165">AR2306*AW2306+AT2306*AW2309-AS2306*AX2306-AU2306*AX2309</f>
        <v>197.98782854655946</v>
      </c>
      <c r="BC2306" s="24">
        <f t="shared" ref="BC2306" si="23166">(AR2306*AX2306+AS2306*AW2306+AT2306*AX2309+AU2306*AW2309)</f>
        <v>0</v>
      </c>
      <c r="BD2306" s="22">
        <f t="shared" ref="BD2306" si="23167">AR2306*AY2306+AT2306*AY2309-AS2306*AZ2306-AU2306*AZ2309</f>
        <v>0</v>
      </c>
      <c r="BE2306" s="23">
        <f t="shared" ref="BE2306" si="23168">(AR2306*AZ2306+AS2306*AY2306+AT2306*AZ2309+AU2306*AY2309)</f>
        <v>57.599186574844694</v>
      </c>
      <c r="BF2306" s="8"/>
      <c r="BG2306" s="25">
        <f t="shared" ref="BG2306" si="23169">COS($BI$8*$B2306)</f>
        <v>-0.56019172257650307</v>
      </c>
      <c r="BH2306" s="26">
        <v>0</v>
      </c>
      <c r="BI2306" s="10">
        <v>0</v>
      </c>
      <c r="BJ2306" s="85">
        <f t="shared" ref="BJ2306" si="23170">$BH$8*SIN($B2306*$BI$8)</f>
        <v>2.4850889532592051</v>
      </c>
      <c r="BL2306" s="21">
        <f t="shared" ref="BL2306" si="23171">BB2306*BG2306+BD2306*BG2309-BC2306*BH2306-BE2306*BH2309</f>
        <v>-126.81548741977431</v>
      </c>
      <c r="BM2306" s="24">
        <f t="shared" ref="BM2306" si="23172">(BB2306*BH2306+BC2306*BG2306+BD2306*BH2309+BE2306*BG2309)</f>
        <v>0</v>
      </c>
      <c r="BN2306" s="22">
        <f t="shared" ref="BN2306" si="23173">BB2306*BI2306+BD2306*BI2309-BC2306*BJ2306-BE2306*BJ2309</f>
        <v>0</v>
      </c>
      <c r="BO2306" s="23">
        <f t="shared" ref="BO2306" si="23174">(BB2306*BJ2306+BC2306*BI2306+BD2306*BJ2309+BE2306*BI2309)</f>
        <v>459.75077805446477</v>
      </c>
      <c r="BQ2306" s="27">
        <f t="shared" ref="BQ2306" si="23175">20*LOG((2*$BL$8)/(($BL$8*BL2306+BN2306+$BL$8*BL2309+BN2309)^2+($BL$8*BM2306+BO2306+$BL$8*BM2309+BO2309)^2)^0.5)</f>
        <v>-47.866727239631111</v>
      </c>
      <c r="BS2306" s="64">
        <f t="shared" ref="BS2306" si="23176">((BL2306^2+BM2306^2)/(BL2309^2+BM2309^2))^0.5</f>
        <v>3.6260940763192453</v>
      </c>
      <c r="BT2306" s="4"/>
      <c r="BU2306" s="28"/>
      <c r="BV2306" s="28"/>
      <c r="BW2306" s="28"/>
      <c r="BX2306" s="28"/>
    </row>
    <row r="2307" spans="2:76" ht="18.649999999999999" customHeight="1" thickBot="1">
      <c r="D2307" s="25"/>
      <c r="E2307" s="10"/>
      <c r="F2307" s="10"/>
      <c r="G2307" s="31"/>
      <c r="I2307" s="29"/>
      <c r="L2307" s="30"/>
      <c r="N2307" s="29"/>
      <c r="Q2307" s="30"/>
      <c r="S2307" s="29"/>
      <c r="V2307" s="30"/>
      <c r="X2307" s="29"/>
      <c r="AA2307" s="30"/>
      <c r="AC2307" s="29"/>
      <c r="AF2307" s="30"/>
      <c r="AH2307" s="29"/>
      <c r="AK2307" s="30"/>
      <c r="AM2307" s="29"/>
      <c r="AP2307" s="30"/>
      <c r="AR2307" s="29"/>
      <c r="AU2307" s="30"/>
      <c r="AW2307" s="29"/>
      <c r="AZ2307" s="30"/>
      <c r="BB2307" s="29"/>
      <c r="BE2307" s="30"/>
      <c r="BG2307" s="29"/>
      <c r="BJ2307" s="30"/>
      <c r="BL2307" s="29"/>
      <c r="BO2307" s="30"/>
      <c r="BS2307" s="65"/>
      <c r="BT2307" s="65"/>
      <c r="BU2307" s="28"/>
      <c r="BV2307" s="28"/>
      <c r="BW2307" s="28"/>
      <c r="BX2307" s="28"/>
    </row>
    <row r="2308" spans="2:76" ht="18.649999999999999" customHeight="1" thickBot="1">
      <c r="D2308" s="254" t="s">
        <v>24</v>
      </c>
      <c r="E2308" s="255"/>
      <c r="F2308" s="256" t="s">
        <v>25</v>
      </c>
      <c r="G2308" s="257"/>
      <c r="H2308" s="123"/>
      <c r="I2308" s="242" t="s">
        <v>4</v>
      </c>
      <c r="J2308" s="243"/>
      <c r="K2308" s="244" t="s">
        <v>5</v>
      </c>
      <c r="L2308" s="245"/>
      <c r="M2308" s="123"/>
      <c r="N2308" s="242" t="s">
        <v>6</v>
      </c>
      <c r="O2308" s="243"/>
      <c r="P2308" s="244" t="s">
        <v>7</v>
      </c>
      <c r="Q2308" s="245"/>
      <c r="R2308" s="123"/>
      <c r="S2308" s="242" t="s">
        <v>34</v>
      </c>
      <c r="T2308" s="243"/>
      <c r="U2308" s="244" t="s">
        <v>35</v>
      </c>
      <c r="V2308" s="245"/>
      <c r="W2308" s="123"/>
      <c r="X2308" s="242" t="s">
        <v>47</v>
      </c>
      <c r="Y2308" s="243"/>
      <c r="Z2308" s="244" t="s">
        <v>48</v>
      </c>
      <c r="AA2308" s="245"/>
      <c r="AB2308" s="127"/>
      <c r="AC2308" s="242" t="s">
        <v>63</v>
      </c>
      <c r="AD2308" s="243"/>
      <c r="AE2308" s="244" t="s">
        <v>8</v>
      </c>
      <c r="AF2308" s="245"/>
      <c r="AG2308" s="123"/>
      <c r="AH2308" s="242" t="s">
        <v>78</v>
      </c>
      <c r="AI2308" s="243"/>
      <c r="AJ2308" s="244" t="s">
        <v>79</v>
      </c>
      <c r="AK2308" s="245"/>
      <c r="AL2308" s="127"/>
      <c r="AM2308" s="242" t="s">
        <v>67</v>
      </c>
      <c r="AN2308" s="243"/>
      <c r="AO2308" s="244" t="s">
        <v>66</v>
      </c>
      <c r="AP2308" s="245"/>
      <c r="AQ2308" s="123"/>
      <c r="AR2308" s="242" t="s">
        <v>83</v>
      </c>
      <c r="AS2308" s="243"/>
      <c r="AT2308" s="244" t="s">
        <v>82</v>
      </c>
      <c r="AU2308" s="245"/>
      <c r="AV2308" s="127"/>
      <c r="AW2308" s="242" t="s">
        <v>71</v>
      </c>
      <c r="AX2308" s="243"/>
      <c r="AY2308" s="244" t="s">
        <v>70</v>
      </c>
      <c r="AZ2308" s="245"/>
      <c r="BA2308" s="123"/>
      <c r="BB2308" s="124" t="s">
        <v>87</v>
      </c>
      <c r="BC2308" s="125"/>
      <c r="BD2308" s="122" t="s">
        <v>86</v>
      </c>
      <c r="BE2308" s="126"/>
      <c r="BF2308" s="127"/>
      <c r="BG2308" s="242" t="s">
        <v>74</v>
      </c>
      <c r="BH2308" s="243"/>
      <c r="BI2308" s="244" t="s">
        <v>75</v>
      </c>
      <c r="BJ2308" s="245"/>
      <c r="BK2308" s="123"/>
      <c r="BL2308" s="242" t="s">
        <v>91</v>
      </c>
      <c r="BM2308" s="243"/>
      <c r="BN2308" s="244" t="s">
        <v>90</v>
      </c>
      <c r="BO2308" s="245"/>
      <c r="BP2308" s="123"/>
      <c r="BQ2308" s="35" t="s">
        <v>166</v>
      </c>
      <c r="BS2308" s="66" t="s">
        <v>121</v>
      </c>
      <c r="BT2308" s="65"/>
      <c r="BU2308" s="28"/>
      <c r="BV2308" s="28"/>
      <c r="BW2308" s="28"/>
      <c r="BX2308" s="28"/>
    </row>
    <row r="2309" spans="2:76" ht="18.649999999999999" customHeight="1" thickTop="1" thickBot="1">
      <c r="D2309" s="15">
        <v>0</v>
      </c>
      <c r="E2309" s="145">
        <f t="shared" ref="E2309" si="23177">(1/$E$8)*SIN($B2306*$F$8)</f>
        <v>0.27613406246951533</v>
      </c>
      <c r="F2309" s="15">
        <f t="shared" ref="F2309" si="23178">COS($F$8*$B2306)</f>
        <v>-0.56013374822156214</v>
      </c>
      <c r="G2309" s="37">
        <v>0</v>
      </c>
      <c r="I2309" s="21">
        <v>0</v>
      </c>
      <c r="J2309" s="24">
        <f t="shared" ref="J2309" si="23179">(TAN($K$8*$B2306))/$J$8</f>
        <v>-3.1318850161961311</v>
      </c>
      <c r="K2309" s="22">
        <v>1</v>
      </c>
      <c r="L2309" s="23">
        <v>0</v>
      </c>
      <c r="N2309" s="21">
        <f t="shared" ref="N2309" si="23180">D2309*I2306+F2309*I2309-E2309*J2306-G2309*J2309</f>
        <v>0</v>
      </c>
      <c r="O2309" s="24">
        <f t="shared" ref="O2309" si="23181">(D2309*J2306+E2309*I2306+F2309*J2309+G2309*I2309)</f>
        <v>2.0304085555904021</v>
      </c>
      <c r="P2309" s="22">
        <f t="shared" ref="P2309" si="23182">D2309*K2306+F2309*K2309-E2309*L2306-G2309*L2309</f>
        <v>-0.56013374822156214</v>
      </c>
      <c r="Q2309" s="23">
        <f t="shared" ref="Q2309" si="23183">(D2309*L2306+E2309*K2306+F2309*L2309+G2309*K2309)</f>
        <v>0</v>
      </c>
      <c r="S2309" s="15">
        <v>0</v>
      </c>
      <c r="T2309" s="145">
        <f t="shared" ref="T2309" si="23184">(1/$T$8)*SIN($B2306*$U$8)</f>
        <v>-0.19832782054033732</v>
      </c>
      <c r="U2309" s="15">
        <f t="shared" ref="U2309" si="23185">COS($U$8*$B2306)</f>
        <v>-0.80373794261405729</v>
      </c>
      <c r="V2309" s="37">
        <v>0</v>
      </c>
      <c r="X2309" s="21">
        <f t="shared" ref="X2309" si="23186">N2309*S2306+P2309*S2309-O2309*T2306-Q2309*T2309</f>
        <v>0</v>
      </c>
      <c r="Y2309" s="24">
        <f t="shared" ref="Y2309" si="23187">(N2309*T2306+O2309*S2306+P2309*T2309+Q2309*S2309)</f>
        <v>-1.5208262896403373</v>
      </c>
      <c r="Z2309" s="22">
        <f t="shared" ref="Z2309" si="23188">N2309*U2306+P2309*U2309-O2309*V2306-Q2309*V2309</f>
        <v>4.0743792791145879</v>
      </c>
      <c r="AA2309" s="23">
        <f t="shared" ref="AA2309" si="23189">(N2309*V2306+O2309*U2306+P2309*V2309+Q2309*U2309)</f>
        <v>0</v>
      </c>
      <c r="AB2309" s="8"/>
      <c r="AC2309" s="21">
        <v>0</v>
      </c>
      <c r="AD2309" s="24">
        <f t="shared" ref="AD2309" si="23190">(TAN($AE$8*$B2306))/$AD$8</f>
        <v>-1.3600272657336707</v>
      </c>
      <c r="AE2309" s="22">
        <v>1</v>
      </c>
      <c r="AF2309" s="23">
        <v>0</v>
      </c>
      <c r="AH2309" s="21">
        <f t="shared" ref="AH2309" si="23191">X2309*AC2306+Z2309*AC2309-Y2309*AD2306-AA2309*AD2309</f>
        <v>0</v>
      </c>
      <c r="AI2309" s="24">
        <f t="shared" ref="AI2309" si="23192">(X2309*AD2306+Y2309*AC2306+Z2309*AD2309+AA2309*AC2309)</f>
        <v>-7.0620932001764745</v>
      </c>
      <c r="AJ2309" s="22">
        <f t="shared" ref="AJ2309" si="23193">X2309*AE2306+Z2309*AE2309-Y2309*AF2306-AA2309*AF2309</f>
        <v>4.0743792791145879</v>
      </c>
      <c r="AK2309" s="23">
        <f t="shared" ref="AK2309" si="23194">(X2309*AF2306+Y2309*AE2306+Z2309*AF2309+AA2309*AE2309)</f>
        <v>0</v>
      </c>
      <c r="AL2309" s="8"/>
      <c r="AM2309" s="15">
        <v>0</v>
      </c>
      <c r="AN2309" s="85">
        <f t="shared" ref="AN2309" si="23195">(1/$AN$8)*SIN($B2306*$AO$8)</f>
        <v>-0.19832782054033732</v>
      </c>
      <c r="AO2309" s="25">
        <f t="shared" ref="AO2309" si="23196">COS($AO$8*$B2306)</f>
        <v>-0.80373794261405729</v>
      </c>
      <c r="AP2309" s="37">
        <v>0</v>
      </c>
      <c r="AR2309" s="21">
        <f t="shared" ref="AR2309" si="23197">AH2309*AM2306+AJ2309*AM2309-AI2309*AN2306-AK2309*AN2309</f>
        <v>0</v>
      </c>
      <c r="AS2309" s="24">
        <f t="shared" ref="AS2309" si="23198">(AH2309*AN2306+AI2309*AM2306+AJ2309*AN2309+AK2309*AM2309)</f>
        <v>4.8680094967770566</v>
      </c>
      <c r="AT2309" s="22">
        <f t="shared" ref="AT2309" si="23199">AH2309*AO2306+AJ2309*AO2309-AI2309*AP2306-AK2309*AP2309</f>
        <v>-15.880219194818531</v>
      </c>
      <c r="AU2309" s="23">
        <f t="shared" ref="AU2309" si="23200">(AH2309*AP2306+AI2309*AO2306+AJ2309*AP2309+AK2309*AO2309)</f>
        <v>0</v>
      </c>
      <c r="AV2309" s="8"/>
      <c r="AW2309" s="21">
        <v>0</v>
      </c>
      <c r="AX2309" s="24">
        <f t="shared" ref="AX2309" si="23201">(TAN($AY$8*$B2306))/$AX$8</f>
        <v>-3.1318850161961311</v>
      </c>
      <c r="AY2309" s="22">
        <v>1</v>
      </c>
      <c r="AZ2309" s="23">
        <v>0</v>
      </c>
      <c r="BB2309" s="21">
        <f t="shared" ref="BB2309" si="23202">AR2309*AW2306+AT2309*AW2309-AS2309*AX2306-AU2309*AX2309</f>
        <v>0</v>
      </c>
      <c r="BC2309" s="24">
        <f t="shared" ref="BC2309" si="23203">(AR2309*AX2306+AS2309*AW2306+AT2309*AX2309+AU2309*AW2309)</f>
        <v>54.603030046939402</v>
      </c>
      <c r="BD2309" s="22">
        <f t="shared" ref="BD2309" si="23204">AR2309*AY2306+AT2309*AY2309-AS2309*AZ2306-AU2309*AZ2309</f>
        <v>-15.880219194818531</v>
      </c>
      <c r="BE2309" s="23">
        <f t="shared" ref="BE2309" si="23205">(AR2309*AZ2306+AS2309*AY2306+AT2309*AZ2309+AU2309*AY2309)</f>
        <v>0</v>
      </c>
      <c r="BF2309" s="8"/>
      <c r="BG2309" s="15">
        <v>0</v>
      </c>
      <c r="BH2309" s="85">
        <f t="shared" ref="BH2309" si="23206">(1/$BH$8)*SIN($B2306*$BI$8)</f>
        <v>0.27612099480657831</v>
      </c>
      <c r="BI2309" s="25">
        <f t="shared" ref="BI2309" si="23207">COS($BI$8*$B2306)</f>
        <v>-0.56019172257650307</v>
      </c>
      <c r="BJ2309" s="37">
        <v>0</v>
      </c>
      <c r="BL2309" s="21">
        <f t="shared" ref="BL2309" si="23208">BB2309*BG2306+BD2309*BG2309-BC2309*BH2306-BE2309*BH2309</f>
        <v>0</v>
      </c>
      <c r="BM2309" s="24">
        <f t="shared" ref="BM2309" si="23209">(BB2309*BH2306+BC2309*BG2306+BD2309*BH2309+BE2309*BG2309)</f>
        <v>-34.973027381711354</v>
      </c>
      <c r="BN2309" s="22">
        <f t="shared" ref="BN2309" si="23210">BB2309*BI2306+BD2309*BI2309-BC2309*BJ2306-BE2309*BJ2309</f>
        <v>-126.79741943849172</v>
      </c>
      <c r="BO2309" s="23">
        <f t="shared" ref="BO2309" si="23211">(BB2309*BJ2306+BC2309*BI2306+BD2309*BJ2309+BE2309*BI2309)</f>
        <v>0</v>
      </c>
      <c r="BQ2309" s="38">
        <f t="shared" ref="BQ2309" si="23212">(180/PI())*ATAN(-1*(($BL$8*BM2306+BO2306+$BL$8*BM2309+BO2309)/($BL$8*BL2306+BN2306+$BL$8*BL2309+BN2309)))</f>
        <v>59.160751071017117</v>
      </c>
      <c r="BS2309" s="67">
        <f t="shared" ref="BS2309" si="23213">20*LOG(((($BL$8*BL2306+BN2306-$BL$8*BL2309-BN2309)^2+($BL$8*BM2306+BO2306-$BL$8*BM2309-BO2309)^2)/(($BL$8*BL2306+BN2306+$BL$8*BL2309+BN2309)^2+($BL$8*BM2306+BO2306+$BL$8*BM2309+BO2309)^2))^0.5)</f>
        <v>-7.0976590963588591E-5</v>
      </c>
      <c r="BT2309" s="65"/>
      <c r="BU2309" s="28"/>
      <c r="BV2309" s="28"/>
      <c r="BW2309" s="28"/>
      <c r="BX2309" s="28"/>
    </row>
    <row r="2310" spans="2:76" ht="18.649999999999999" customHeight="1">
      <c r="BS2310" s="32"/>
    </row>
    <row r="2311" spans="2:76" ht="18.649999999999999" customHeight="1" thickBot="1">
      <c r="D2311" s="8"/>
      <c r="E2311" s="8" t="s">
        <v>93</v>
      </c>
      <c r="F2311" s="8"/>
      <c r="G2311" s="8"/>
      <c r="H2311" s="8"/>
      <c r="I2311" s="8"/>
      <c r="J2311" s="8" t="s">
        <v>94</v>
      </c>
      <c r="K2311" s="8"/>
      <c r="L2311" s="8"/>
      <c r="M2311" s="8"/>
      <c r="N2311" s="8"/>
      <c r="O2311" s="8" t="s">
        <v>95</v>
      </c>
      <c r="P2311" s="8"/>
      <c r="Q2311" s="8"/>
      <c r="R2311" s="8"/>
      <c r="S2311" s="8"/>
      <c r="T2311" s="8" t="s">
        <v>96</v>
      </c>
      <c r="U2311" s="8"/>
      <c r="V2311" s="8"/>
      <c r="W2311" s="8"/>
      <c r="X2311" s="8"/>
      <c r="Y2311" s="8" t="s">
        <v>97</v>
      </c>
      <c r="Z2311" s="8"/>
      <c r="AA2311" s="8"/>
      <c r="AB2311" s="8"/>
      <c r="AC2311" s="8"/>
      <c r="AD2311" s="8" t="s">
        <v>98</v>
      </c>
      <c r="AE2311" s="8"/>
      <c r="AF2311" s="8"/>
      <c r="AG2311" s="8"/>
      <c r="AH2311" s="8"/>
      <c r="AI2311" s="8" t="s">
        <v>99</v>
      </c>
      <c r="AJ2311" s="8"/>
      <c r="AK2311" s="8"/>
      <c r="AL2311" s="8"/>
      <c r="AM2311" s="8"/>
      <c r="AN2311" s="8" t="s">
        <v>96</v>
      </c>
      <c r="AO2311" s="8"/>
      <c r="AP2311" s="8"/>
      <c r="AQ2311" s="8"/>
      <c r="AR2311" s="8"/>
      <c r="AS2311" s="8" t="s">
        <v>100</v>
      </c>
      <c r="AT2311" s="8"/>
      <c r="AU2311" s="8"/>
      <c r="AV2311" s="8"/>
      <c r="AW2311" s="8"/>
      <c r="AX2311" s="8" t="s">
        <v>94</v>
      </c>
      <c r="AY2311" s="8"/>
      <c r="AZ2311" s="8"/>
      <c r="BA2311" s="8"/>
      <c r="BB2311" s="8"/>
      <c r="BC2311" s="8" t="s">
        <v>101</v>
      </c>
      <c r="BD2311" s="8"/>
      <c r="BE2311" s="8"/>
      <c r="BF2311" s="8"/>
      <c r="BG2311" s="8"/>
      <c r="BH2311" s="8" t="s">
        <v>96</v>
      </c>
      <c r="BI2311" s="8"/>
      <c r="BJ2311" s="8"/>
      <c r="BK2311" s="8"/>
      <c r="BL2311" s="8"/>
      <c r="BM2311" s="8" t="s">
        <v>102</v>
      </c>
      <c r="BN2311" s="8"/>
      <c r="BO2311" s="8"/>
      <c r="BP2311" s="8"/>
    </row>
    <row r="2312" spans="2:76" ht="18.649999999999999" customHeight="1" thickBot="1">
      <c r="B2312" s="16"/>
      <c r="D2312" s="250" t="s">
        <v>22</v>
      </c>
      <c r="E2312" s="251"/>
      <c r="F2312" s="252" t="s">
        <v>23</v>
      </c>
      <c r="G2312" s="253"/>
      <c r="H2312" s="123"/>
      <c r="I2312" s="242" t="s">
        <v>1</v>
      </c>
      <c r="J2312" s="243"/>
      <c r="K2312" s="244" t="s">
        <v>2</v>
      </c>
      <c r="L2312" s="245"/>
      <c r="M2312" s="123"/>
      <c r="N2312" s="242" t="s">
        <v>43</v>
      </c>
      <c r="O2312" s="243"/>
      <c r="P2312" s="244" t="s">
        <v>44</v>
      </c>
      <c r="Q2312" s="245"/>
      <c r="R2312" s="123"/>
      <c r="S2312" s="242" t="s">
        <v>32</v>
      </c>
      <c r="T2312" s="243"/>
      <c r="U2312" s="244" t="s">
        <v>33</v>
      </c>
      <c r="V2312" s="245"/>
      <c r="W2312" s="123"/>
      <c r="X2312" s="242" t="s">
        <v>45</v>
      </c>
      <c r="Y2312" s="243"/>
      <c r="Z2312" s="244" t="s">
        <v>46</v>
      </c>
      <c r="AA2312" s="245"/>
      <c r="AB2312" s="127"/>
      <c r="AC2312" s="242" t="s">
        <v>62</v>
      </c>
      <c r="AD2312" s="243"/>
      <c r="AE2312" s="244" t="s">
        <v>3</v>
      </c>
      <c r="AF2312" s="245"/>
      <c r="AG2312" s="123"/>
      <c r="AH2312" s="242" t="s">
        <v>76</v>
      </c>
      <c r="AI2312" s="243"/>
      <c r="AJ2312" s="244" t="s">
        <v>77</v>
      </c>
      <c r="AK2312" s="245"/>
      <c r="AL2312" s="127"/>
      <c r="AM2312" s="242" t="s">
        <v>64</v>
      </c>
      <c r="AN2312" s="243"/>
      <c r="AO2312" s="244" t="s">
        <v>65</v>
      </c>
      <c r="AP2312" s="245"/>
      <c r="AQ2312" s="123"/>
      <c r="AR2312" s="242" t="s">
        <v>80</v>
      </c>
      <c r="AS2312" s="243"/>
      <c r="AT2312" s="244" t="s">
        <v>81</v>
      </c>
      <c r="AU2312" s="245"/>
      <c r="AV2312" s="127"/>
      <c r="AW2312" s="242" t="s">
        <v>68</v>
      </c>
      <c r="AX2312" s="243"/>
      <c r="AY2312" s="244" t="s">
        <v>69</v>
      </c>
      <c r="AZ2312" s="245"/>
      <c r="BA2312" s="123"/>
      <c r="BB2312" s="246" t="s">
        <v>84</v>
      </c>
      <c r="BC2312" s="247"/>
      <c r="BD2312" s="248" t="s">
        <v>85</v>
      </c>
      <c r="BE2312" s="249"/>
      <c r="BF2312" s="127"/>
      <c r="BG2312" s="242" t="s">
        <v>72</v>
      </c>
      <c r="BH2312" s="243"/>
      <c r="BI2312" s="244" t="s">
        <v>73</v>
      </c>
      <c r="BJ2312" s="245"/>
      <c r="BK2312" s="123"/>
      <c r="BL2312" s="242" t="s">
        <v>88</v>
      </c>
      <c r="BM2312" s="243"/>
      <c r="BN2312" s="244" t="s">
        <v>89</v>
      </c>
      <c r="BO2312" s="245"/>
      <c r="BP2312" s="123"/>
      <c r="BQ2312" s="19" t="s">
        <v>165</v>
      </c>
      <c r="BS2312" s="63" t="s">
        <v>120</v>
      </c>
      <c r="BT2312" s="4"/>
      <c r="BU2312" s="28"/>
      <c r="BV2312" s="28"/>
      <c r="BW2312" s="28"/>
      <c r="BX2312" s="28"/>
    </row>
    <row r="2313" spans="2:76" ht="18.649999999999999" customHeight="1" thickTop="1" thickBot="1">
      <c r="B2313" s="39">
        <v>6.54</v>
      </c>
      <c r="D2313" s="25">
        <f t="shared" ref="D2313" si="23214">COS($F$8*$B2313)</f>
        <v>-0.56562373012013278</v>
      </c>
      <c r="E2313" s="26">
        <v>0</v>
      </c>
      <c r="F2313" s="10">
        <v>0</v>
      </c>
      <c r="G2313" s="85">
        <f t="shared" ref="G2313" si="23215">$E$8*SIN($B2313*$F$8)</f>
        <v>2.4739903321001249</v>
      </c>
      <c r="I2313" s="21">
        <v>1</v>
      </c>
      <c r="J2313" s="24">
        <v>0</v>
      </c>
      <c r="K2313" s="22">
        <v>0</v>
      </c>
      <c r="L2313" s="23">
        <v>0</v>
      </c>
      <c r="N2313" s="21">
        <f t="shared" ref="N2313" si="23216">D2313*I2313+F2313*I2316-E2313*J2313-G2313*J2316</f>
        <v>6.8698442495164143</v>
      </c>
      <c r="O2313" s="24">
        <f t="shared" ref="O2313" si="23217">(D2313*J2313+E2313*I2313+F2313*J2316+G2313*I2316)</f>
        <v>0</v>
      </c>
      <c r="P2313" s="22">
        <f t="shared" ref="P2313" si="23218">D2313*K2313+F2313*K2316-E2313*L2313-G2313*L2316</f>
        <v>0</v>
      </c>
      <c r="Q2313" s="23">
        <f t="shared" ref="Q2313" si="23219">(D2313*L2313+E2313*K2313+F2313*L2316+G2313*K2316)</f>
        <v>2.4739903321001249</v>
      </c>
      <c r="S2313" s="25">
        <f t="shared" ref="S2313" si="23220">COS($U$8*$B2313)</f>
        <v>-0.79678733442466254</v>
      </c>
      <c r="T2313" s="26">
        <v>0</v>
      </c>
      <c r="U2313" s="10">
        <v>0</v>
      </c>
      <c r="V2313" s="85">
        <f t="shared" ref="V2313" si="23221">$T$8*SIN($B2313*$U$8)</f>
        <v>-1.8127794938447337</v>
      </c>
      <c r="X2313" s="21">
        <f t="shared" ref="X2313" si="23222">N2313*S2313+P2313*S2316-O2313*T2313-Q2313*T2316</f>
        <v>-4.9754938939290883</v>
      </c>
      <c r="Y2313" s="24">
        <f t="shared" ref="Y2313" si="23223">(N2313*T2313+O2313*S2313+P2313*T2316+Q2313*S2316)</f>
        <v>0</v>
      </c>
      <c r="Z2313" s="22">
        <f t="shared" ref="Z2313" si="23224">N2313*U2313+P2313*U2316-O2313*V2313-Q2313*V2316</f>
        <v>0</v>
      </c>
      <c r="AA2313" s="23">
        <f t="shared" ref="AA2313" si="23225">(N2313*V2313+O2313*U2313+P2313*V2316+Q2313*U2316)</f>
        <v>-14.424756943536964</v>
      </c>
      <c r="AB2313" s="8"/>
      <c r="AC2313" s="21">
        <v>1</v>
      </c>
      <c r="AD2313" s="24">
        <v>0</v>
      </c>
      <c r="AE2313" s="22">
        <v>0</v>
      </c>
      <c r="AF2313" s="23">
        <v>0</v>
      </c>
      <c r="AH2313" s="21">
        <f t="shared" ref="AH2313" si="23226">X2313*AC2313+Z2313*AC2316-Y2313*AD2313-AA2313*AD2316</f>
        <v>-23.938602178542812</v>
      </c>
      <c r="AI2313" s="24">
        <f t="shared" ref="AI2313" si="23227">(X2313*AD2313+Y2313*AC2313+Z2313*AD2316+AA2313*AC2316)</f>
        <v>0</v>
      </c>
      <c r="AJ2313" s="22">
        <f t="shared" ref="AJ2313" si="23228">X2313*AE2313+Z2313*AE2316-Y2313*AF2313-AA2313*AF2316</f>
        <v>0</v>
      </c>
      <c r="AK2313" s="23">
        <f t="shared" ref="AK2313" si="23229">(X2313*AF2313+Y2313*AE2313+Z2313*AF2316+AA2313*AE2316)</f>
        <v>-14.424756943536964</v>
      </c>
      <c r="AL2313" s="8"/>
      <c r="AM2313" s="25">
        <f t="shared" ref="AM2313" si="23230">COS($AO$8*$B2313)</f>
        <v>-0.79678733442466254</v>
      </c>
      <c r="AN2313" s="26">
        <v>0</v>
      </c>
      <c r="AO2313" s="10">
        <v>0</v>
      </c>
      <c r="AP2313" s="85">
        <f t="shared" ref="AP2313" si="23231">$AN$8*SIN($B2313*$AO$8)</f>
        <v>-1.8127794938447337</v>
      </c>
      <c r="AR2313" s="21">
        <f t="shared" ref="AR2313" si="23232">AH2313*AM2313+AJ2313*AM2316-AI2313*AN2313-AK2313*AN2316</f>
        <v>16.168541287367074</v>
      </c>
      <c r="AS2313" s="24">
        <f t="shared" ref="AS2313" si="23233">(AH2313*AN2313+AI2313*AM2313+AJ2313*AN2316+AK2313*AM2316)</f>
        <v>0</v>
      </c>
      <c r="AT2313" s="22">
        <f t="shared" ref="AT2313" si="23234">AH2313*AO2313+AJ2313*AO2316-AI2313*AP2313-AK2313*AP2316</f>
        <v>0</v>
      </c>
      <c r="AU2313" s="23">
        <f t="shared" ref="AU2313" si="23235">(AH2313*AP2313+AI2313*AO2313+AJ2313*AP2316+AK2313*AO2316)</f>
        <v>54.888870775333736</v>
      </c>
      <c r="AV2313" s="8"/>
      <c r="AW2313" s="21">
        <v>1</v>
      </c>
      <c r="AX2313" s="24">
        <v>0</v>
      </c>
      <c r="AY2313" s="22">
        <v>0</v>
      </c>
      <c r="AZ2313" s="23">
        <v>0</v>
      </c>
      <c r="BB2313" s="21">
        <f t="shared" ref="BB2313" si="23236">AR2313*AW2313+AT2313*AW2316-AS2313*AX2313-AU2313*AX2316</f>
        <v>181.13460271168677</v>
      </c>
      <c r="BC2313" s="24">
        <f t="shared" ref="BC2313" si="23237">(AR2313*AX2313+AS2313*AW2313+AT2313*AX2316+AU2313*AW2316)</f>
        <v>0</v>
      </c>
      <c r="BD2313" s="22">
        <f t="shared" ref="BD2313" si="23238">AR2313*AY2313+AT2313*AY2316-AS2313*AZ2313-AU2313*AZ2316</f>
        <v>0</v>
      </c>
      <c r="BE2313" s="23">
        <f t="shared" ref="BE2313" si="23239">(AR2313*AZ2313+AS2313*AY2313+AT2313*AZ2316+AU2313*AY2316)</f>
        <v>54.888870775333736</v>
      </c>
      <c r="BF2313" s="8"/>
      <c r="BG2313" s="25">
        <f t="shared" ref="BG2313" si="23240">COS($BI$8*$B2313)</f>
        <v>-0.56568161983419085</v>
      </c>
      <c r="BH2313" s="26">
        <v>0</v>
      </c>
      <c r="BI2313" s="10">
        <v>0</v>
      </c>
      <c r="BJ2313" s="85">
        <f t="shared" ref="BJ2313" si="23241">$BH$8*SIN($B2313*$BI$8)</f>
        <v>2.473871206194028</v>
      </c>
      <c r="BL2313" s="21">
        <f t="shared" ref="BL2313" si="23242">BB2313*BG2313+BD2313*BG2316-BC2313*BH2313-BE2313*BH2316</f>
        <v>-117.55207068681436</v>
      </c>
      <c r="BM2313" s="24">
        <f t="shared" ref="BM2313" si="23243">(BB2313*BH2313+BC2313*BG2313+BD2313*BH2316+BE2313*BG2316)</f>
        <v>0</v>
      </c>
      <c r="BN2313" s="22">
        <f t="shared" ref="BN2313" si="23244">BB2313*BI2313+BD2313*BI2316-BC2313*BJ2313-BE2313*BJ2316</f>
        <v>0</v>
      </c>
      <c r="BO2313" s="23">
        <f t="shared" ref="BO2313" si="23245">(BB2313*BJ2313+BC2313*BI2313+BD2313*BJ2316+BE2313*BI2316)</f>
        <v>417.05405276277622</v>
      </c>
      <c r="BQ2313" s="27">
        <f t="shared" ref="BQ2313" si="23246">20*LOG((2*$BL$8)/(($BL$8*BL2313+BN2313+$BL$8*BL2316+BN2316)^2+($BL$8*BM2313+BO2313+$BL$8*BM2316+BO2316)^2)^0.5)</f>
        <v>-47.047219530660257</v>
      </c>
      <c r="BS2313" s="64">
        <f t="shared" ref="BS2313" si="23247">((BL2313^2+BM2313^2)/(BL2316^2+BM2316^2))^0.5</f>
        <v>3.5485859564462943</v>
      </c>
      <c r="BT2313" s="4"/>
      <c r="BU2313" s="28"/>
      <c r="BV2313" s="28"/>
      <c r="BW2313" s="28"/>
      <c r="BX2313" s="28"/>
    </row>
    <row r="2314" spans="2:76" ht="18.649999999999999" customHeight="1" thickBot="1">
      <c r="D2314" s="25"/>
      <c r="E2314" s="10"/>
      <c r="F2314" s="10"/>
      <c r="G2314" s="31"/>
      <c r="I2314" s="29"/>
      <c r="L2314" s="30"/>
      <c r="N2314" s="29"/>
      <c r="Q2314" s="30"/>
      <c r="S2314" s="29"/>
      <c r="V2314" s="30"/>
      <c r="X2314" s="29"/>
      <c r="AA2314" s="30"/>
      <c r="AC2314" s="29"/>
      <c r="AF2314" s="30"/>
      <c r="AH2314" s="29"/>
      <c r="AK2314" s="30"/>
      <c r="AM2314" s="29"/>
      <c r="AP2314" s="30"/>
      <c r="AR2314" s="29"/>
      <c r="AU2314" s="30"/>
      <c r="AW2314" s="29"/>
      <c r="AZ2314" s="30"/>
      <c r="BB2314" s="29"/>
      <c r="BE2314" s="30"/>
      <c r="BG2314" s="29"/>
      <c r="BJ2314" s="30"/>
      <c r="BL2314" s="29"/>
      <c r="BO2314" s="30"/>
      <c r="BS2314" s="65"/>
      <c r="BT2314" s="65"/>
      <c r="BU2314" s="28"/>
      <c r="BV2314" s="28"/>
      <c r="BW2314" s="28"/>
      <c r="BX2314" s="28"/>
    </row>
    <row r="2315" spans="2:76" ht="18.649999999999999" customHeight="1" thickBot="1">
      <c r="D2315" s="254" t="s">
        <v>24</v>
      </c>
      <c r="E2315" s="255"/>
      <c r="F2315" s="256" t="s">
        <v>25</v>
      </c>
      <c r="G2315" s="257"/>
      <c r="H2315" s="123"/>
      <c r="I2315" s="242" t="s">
        <v>4</v>
      </c>
      <c r="J2315" s="243"/>
      <c r="K2315" s="244" t="s">
        <v>5</v>
      </c>
      <c r="L2315" s="245"/>
      <c r="M2315" s="123"/>
      <c r="N2315" s="242" t="s">
        <v>6</v>
      </c>
      <c r="O2315" s="243"/>
      <c r="P2315" s="244" t="s">
        <v>7</v>
      </c>
      <c r="Q2315" s="245"/>
      <c r="R2315" s="123"/>
      <c r="S2315" s="242" t="s">
        <v>34</v>
      </c>
      <c r="T2315" s="243"/>
      <c r="U2315" s="244" t="s">
        <v>35</v>
      </c>
      <c r="V2315" s="245"/>
      <c r="W2315" s="123"/>
      <c r="X2315" s="242" t="s">
        <v>47</v>
      </c>
      <c r="Y2315" s="243"/>
      <c r="Z2315" s="244" t="s">
        <v>48</v>
      </c>
      <c r="AA2315" s="245"/>
      <c r="AB2315" s="127"/>
      <c r="AC2315" s="242" t="s">
        <v>63</v>
      </c>
      <c r="AD2315" s="243"/>
      <c r="AE2315" s="244" t="s">
        <v>8</v>
      </c>
      <c r="AF2315" s="245"/>
      <c r="AG2315" s="123"/>
      <c r="AH2315" s="242" t="s">
        <v>78</v>
      </c>
      <c r="AI2315" s="243"/>
      <c r="AJ2315" s="244" t="s">
        <v>79</v>
      </c>
      <c r="AK2315" s="245"/>
      <c r="AL2315" s="127"/>
      <c r="AM2315" s="242" t="s">
        <v>67</v>
      </c>
      <c r="AN2315" s="243"/>
      <c r="AO2315" s="244" t="s">
        <v>66</v>
      </c>
      <c r="AP2315" s="245"/>
      <c r="AQ2315" s="123"/>
      <c r="AR2315" s="242" t="s">
        <v>83</v>
      </c>
      <c r="AS2315" s="243"/>
      <c r="AT2315" s="244" t="s">
        <v>82</v>
      </c>
      <c r="AU2315" s="245"/>
      <c r="AV2315" s="127"/>
      <c r="AW2315" s="242" t="s">
        <v>71</v>
      </c>
      <c r="AX2315" s="243"/>
      <c r="AY2315" s="244" t="s">
        <v>70</v>
      </c>
      <c r="AZ2315" s="245"/>
      <c r="BA2315" s="123"/>
      <c r="BB2315" s="124" t="s">
        <v>87</v>
      </c>
      <c r="BC2315" s="125"/>
      <c r="BD2315" s="122" t="s">
        <v>86</v>
      </c>
      <c r="BE2315" s="126"/>
      <c r="BF2315" s="127"/>
      <c r="BG2315" s="242" t="s">
        <v>74</v>
      </c>
      <c r="BH2315" s="243"/>
      <c r="BI2315" s="244" t="s">
        <v>75</v>
      </c>
      <c r="BJ2315" s="245"/>
      <c r="BK2315" s="123"/>
      <c r="BL2315" s="242" t="s">
        <v>91</v>
      </c>
      <c r="BM2315" s="243"/>
      <c r="BN2315" s="244" t="s">
        <v>90</v>
      </c>
      <c r="BO2315" s="245"/>
      <c r="BP2315" s="123"/>
      <c r="BQ2315" s="35" t="s">
        <v>166</v>
      </c>
      <c r="BS2315" s="66" t="s">
        <v>121</v>
      </c>
      <c r="BT2315" s="65"/>
      <c r="BU2315" s="28"/>
      <c r="BV2315" s="28"/>
      <c r="BW2315" s="28"/>
      <c r="BX2315" s="28"/>
    </row>
    <row r="2316" spans="2:76" ht="18.649999999999999" customHeight="1" thickTop="1" thickBot="1">
      <c r="D2316" s="15">
        <v>0</v>
      </c>
      <c r="E2316" s="145">
        <f t="shared" ref="E2316" si="23248">(1/$E$8)*SIN($B2313*$F$8)</f>
        <v>0.27488781467779161</v>
      </c>
      <c r="F2316" s="15">
        <f t="shared" ref="F2316" si="23249">COS($F$8*$B2313)</f>
        <v>-0.56562373012013278</v>
      </c>
      <c r="G2316" s="37">
        <v>0</v>
      </c>
      <c r="I2316" s="21">
        <v>0</v>
      </c>
      <c r="J2316" s="24">
        <f t="shared" ref="J2316" si="23250">(TAN($K$8*$B2313))/$J$8</f>
        <v>-3.0054555521745776</v>
      </c>
      <c r="K2316" s="22">
        <v>1</v>
      </c>
      <c r="L2316" s="23">
        <v>0</v>
      </c>
      <c r="N2316" s="21">
        <f t="shared" ref="N2316" si="23251">D2316*I2313+F2316*I2316-E2316*J2313-G2316*J2316</f>
        <v>0</v>
      </c>
      <c r="O2316" s="24">
        <f t="shared" ref="O2316" si="23252">(D2316*J2313+E2316*I2313+F2316*J2316+G2316*I2316)</f>
        <v>1.9748447948090395</v>
      </c>
      <c r="P2316" s="22">
        <f t="shared" ref="P2316" si="23253">D2316*K2313+F2316*K2316-E2316*L2313-G2316*L2316</f>
        <v>-0.56562373012013278</v>
      </c>
      <c r="Q2316" s="23">
        <f t="shared" ref="Q2316" si="23254">(D2316*L2313+E2316*K2313+F2316*L2316+G2316*K2316)</f>
        <v>0</v>
      </c>
      <c r="S2316" s="15">
        <v>0</v>
      </c>
      <c r="T2316" s="145">
        <f t="shared" ref="T2316" si="23255">(1/$T$8)*SIN($B2313*$U$8)</f>
        <v>-0.20141994376052597</v>
      </c>
      <c r="U2316" s="15">
        <f t="shared" ref="U2316" si="23256">COS($U$8*$B2313)</f>
        <v>-0.79678733442466254</v>
      </c>
      <c r="V2316" s="37">
        <v>0</v>
      </c>
      <c r="X2316" s="21">
        <f t="shared" ref="X2316" si="23257">N2316*S2313+P2316*S2316-O2316*T2313-Q2316*T2316</f>
        <v>0</v>
      </c>
      <c r="Y2316" s="24">
        <f t="shared" ref="Y2316" si="23258">(N2316*T2313+O2316*S2313+P2316*T2316+Q2316*S2316)</f>
        <v>-1.4596034200478982</v>
      </c>
      <c r="Z2316" s="22">
        <f t="shared" ref="Z2316" si="23259">N2316*U2313+P2316*U2316-O2316*V2313-Q2316*V2316</f>
        <v>4.0306399717655932</v>
      </c>
      <c r="AA2316" s="23">
        <f t="shared" ref="AA2316" si="23260">(N2316*V2313+O2316*U2313+P2316*V2316+Q2316*U2316)</f>
        <v>0</v>
      </c>
      <c r="AB2316" s="8"/>
      <c r="AC2316" s="21">
        <v>0</v>
      </c>
      <c r="AD2316" s="24">
        <f t="shared" ref="AD2316" si="23261">(TAN($AE$8*$B2313))/$AD$8</f>
        <v>-1.3146223786536781</v>
      </c>
      <c r="AE2316" s="22">
        <v>1</v>
      </c>
      <c r="AF2316" s="23">
        <v>0</v>
      </c>
      <c r="AH2316" s="21">
        <f t="shared" ref="AH2316" si="23262">X2316*AC2313+Z2316*AC2316-Y2316*AD2313-AA2316*AD2316</f>
        <v>0</v>
      </c>
      <c r="AI2316" s="24">
        <f t="shared" ref="AI2316" si="23263">(X2316*AD2313+Y2316*AC2313+Z2316*AD2316+AA2316*AC2316)</f>
        <v>-6.7583729272269766</v>
      </c>
      <c r="AJ2316" s="22">
        <f t="shared" ref="AJ2316" si="23264">X2316*AE2313+Z2316*AE2316-Y2316*AF2313-AA2316*AF2316</f>
        <v>4.0306399717655932</v>
      </c>
      <c r="AK2316" s="23">
        <f t="shared" ref="AK2316" si="23265">(X2316*AF2313+Y2316*AE2313+Z2316*AF2316+AA2316*AE2316)</f>
        <v>0</v>
      </c>
      <c r="AL2316" s="8"/>
      <c r="AM2316" s="15">
        <v>0</v>
      </c>
      <c r="AN2316" s="85">
        <f t="shared" ref="AN2316" si="23266">(1/$AN$8)*SIN($B2313*$AO$8)</f>
        <v>-0.20141994376052597</v>
      </c>
      <c r="AO2316" s="25">
        <f t="shared" ref="AO2316" si="23267">COS($AO$8*$B2313)</f>
        <v>-0.79678733442466254</v>
      </c>
      <c r="AP2316" s="37">
        <v>0</v>
      </c>
      <c r="AR2316" s="21">
        <f t="shared" ref="AR2316" si="23268">AH2316*AM2313+AJ2316*AM2316-AI2316*AN2313-AK2316*AN2316</f>
        <v>0</v>
      </c>
      <c r="AS2316" s="24">
        <f t="shared" ref="AS2316" si="23269">(AH2316*AN2313+AI2316*AM2313+AJ2316*AN2316+AK2316*AM2316)</f>
        <v>4.5731346733010332</v>
      </c>
      <c r="AT2316" s="22">
        <f t="shared" ref="AT2316" si="23270">AH2316*AO2313+AJ2316*AO2316-AI2316*AP2313-AK2316*AP2316</f>
        <v>-15.463002733361073</v>
      </c>
      <c r="AU2316" s="23">
        <f t="shared" ref="AU2316" si="23271">(AH2316*AP2313+AI2316*AO2313+AJ2316*AP2316+AK2316*AO2316)</f>
        <v>0</v>
      </c>
      <c r="AV2316" s="8"/>
      <c r="AW2316" s="21">
        <v>0</v>
      </c>
      <c r="AX2316" s="24">
        <f t="shared" ref="AX2316" si="23272">(TAN($AY$8*$B2313))/$AX$8</f>
        <v>-3.0054555521745776</v>
      </c>
      <c r="AY2316" s="22">
        <v>1</v>
      </c>
      <c r="AZ2316" s="23">
        <v>0</v>
      </c>
      <c r="BB2316" s="21">
        <f t="shared" ref="BB2316" si="23273">AR2316*AW2313+AT2316*AW2316-AS2316*AX2313-AU2316*AX2316</f>
        <v>0</v>
      </c>
      <c r="BC2316" s="24">
        <f t="shared" ref="BC2316" si="23274">(AR2316*AX2313+AS2316*AW2313+AT2316*AX2316+AU2316*AW2316)</f>
        <v>51.046502091571739</v>
      </c>
      <c r="BD2316" s="22">
        <f t="shared" ref="BD2316" si="23275">AR2316*AY2313+AT2316*AY2316-AS2316*AZ2313-AU2316*AZ2316</f>
        <v>-15.463002733361073</v>
      </c>
      <c r="BE2316" s="23">
        <f t="shared" ref="BE2316" si="23276">(AR2316*AZ2313+AS2316*AY2313+AT2316*AZ2316+AU2316*AY2316)</f>
        <v>0</v>
      </c>
      <c r="BF2316" s="8"/>
      <c r="BG2316" s="15">
        <v>0</v>
      </c>
      <c r="BH2316" s="85">
        <f t="shared" ref="BH2316" si="23277">(1/$BH$8)*SIN($B2313*$BI$8)</f>
        <v>0.27487457846600305</v>
      </c>
      <c r="BI2316" s="25">
        <f t="shared" ref="BI2316" si="23278">COS($BI$8*$B2313)</f>
        <v>-0.56568161983419085</v>
      </c>
      <c r="BJ2316" s="37">
        <v>0</v>
      </c>
      <c r="BL2316" s="21">
        <f t="shared" ref="BL2316" si="23279">BB2316*BG2313+BD2316*BG2316-BC2316*BH2313-BE2316*BH2316</f>
        <v>0</v>
      </c>
      <c r="BM2316" s="24">
        <f t="shared" ref="BM2316" si="23280">(BB2316*BH2313+BC2316*BG2313+BD2316*BH2316+BE2316*BG2316)</f>
        <v>-33.126454348180992</v>
      </c>
      <c r="BN2316" s="22">
        <f t="shared" ref="BN2316" si="23281">BB2316*BI2313+BD2316*BI2316-BC2316*BJ2313-BE2316*BJ2316</f>
        <v>-117.53533526755434</v>
      </c>
      <c r="BO2316" s="23">
        <f t="shared" ref="BO2316" si="23282">(BB2316*BJ2313+BC2316*BI2313+BD2316*BJ2316+BE2316*BI2316)</f>
        <v>0</v>
      </c>
      <c r="BQ2316" s="38">
        <f t="shared" ref="BQ2316" si="23283">(180/PI())*ATAN(-1*(($BL$8*BM2313+BO2313+$BL$8*BM2316+BO2316)/($BL$8*BL2313+BN2313+$BL$8*BL2316+BN2316)))</f>
        <v>58.519937698835179</v>
      </c>
      <c r="BS2316" s="67">
        <f t="shared" ref="BS2316" si="23284">20*LOG(((($BL$8*BL2313+BN2313-$BL$8*BL2316-BN2316)^2+($BL$8*BM2313+BO2313-$BL$8*BM2316-BO2316)^2)/(($BL$8*BL2313+BN2313+$BL$8*BL2316+BN2316)^2+($BL$8*BM2313+BO2313+$BL$8*BM2316+BO2316)^2))^0.5)</f>
        <v>-8.5716937091677981E-5</v>
      </c>
      <c r="BT2316" s="65"/>
      <c r="BU2316" s="28"/>
      <c r="BV2316" s="28"/>
      <c r="BW2316" s="28"/>
      <c r="BX2316" s="28"/>
    </row>
    <row r="2317" spans="2:76" ht="18.649999999999999" customHeight="1">
      <c r="BS2317" s="32"/>
    </row>
    <row r="2318" spans="2:76" ht="18.649999999999999" customHeight="1" thickBot="1">
      <c r="D2318" s="8"/>
      <c r="E2318" s="8" t="s">
        <v>93</v>
      </c>
      <c r="F2318" s="8"/>
      <c r="G2318" s="8"/>
      <c r="H2318" s="8"/>
      <c r="I2318" s="8"/>
      <c r="J2318" s="8" t="s">
        <v>94</v>
      </c>
      <c r="K2318" s="8"/>
      <c r="L2318" s="8"/>
      <c r="M2318" s="8"/>
      <c r="N2318" s="8"/>
      <c r="O2318" s="8" t="s">
        <v>95</v>
      </c>
      <c r="P2318" s="8"/>
      <c r="Q2318" s="8"/>
      <c r="R2318" s="8"/>
      <c r="S2318" s="8"/>
      <c r="T2318" s="8" t="s">
        <v>96</v>
      </c>
      <c r="U2318" s="8"/>
      <c r="V2318" s="8"/>
      <c r="W2318" s="8"/>
      <c r="X2318" s="8"/>
      <c r="Y2318" s="8" t="s">
        <v>97</v>
      </c>
      <c r="Z2318" s="8"/>
      <c r="AA2318" s="8"/>
      <c r="AB2318" s="8"/>
      <c r="AC2318" s="8"/>
      <c r="AD2318" s="8" t="s">
        <v>98</v>
      </c>
      <c r="AE2318" s="8"/>
      <c r="AF2318" s="8"/>
      <c r="AG2318" s="8"/>
      <c r="AH2318" s="8"/>
      <c r="AI2318" s="8" t="s">
        <v>99</v>
      </c>
      <c r="AJ2318" s="8"/>
      <c r="AK2318" s="8"/>
      <c r="AL2318" s="8"/>
      <c r="AM2318" s="8"/>
      <c r="AN2318" s="8" t="s">
        <v>96</v>
      </c>
      <c r="AO2318" s="8"/>
      <c r="AP2318" s="8"/>
      <c r="AQ2318" s="8"/>
      <c r="AR2318" s="8"/>
      <c r="AS2318" s="8" t="s">
        <v>100</v>
      </c>
      <c r="AT2318" s="8"/>
      <c r="AU2318" s="8"/>
      <c r="AV2318" s="8"/>
      <c r="AW2318" s="8"/>
      <c r="AX2318" s="8" t="s">
        <v>94</v>
      </c>
      <c r="AY2318" s="8"/>
      <c r="AZ2318" s="8"/>
      <c r="BA2318" s="8"/>
      <c r="BB2318" s="8"/>
      <c r="BC2318" s="8" t="s">
        <v>101</v>
      </c>
      <c r="BD2318" s="8"/>
      <c r="BE2318" s="8"/>
      <c r="BF2318" s="8"/>
      <c r="BG2318" s="8"/>
      <c r="BH2318" s="8" t="s">
        <v>96</v>
      </c>
      <c r="BI2318" s="8"/>
      <c r="BJ2318" s="8"/>
      <c r="BK2318" s="8"/>
      <c r="BL2318" s="8"/>
      <c r="BM2318" s="8" t="s">
        <v>102</v>
      </c>
      <c r="BN2318" s="8"/>
      <c r="BO2318" s="8"/>
      <c r="BP2318" s="8"/>
    </row>
    <row r="2319" spans="2:76" ht="18.649999999999999" customHeight="1" thickBot="1">
      <c r="B2319" s="16"/>
      <c r="D2319" s="250" t="s">
        <v>22</v>
      </c>
      <c r="E2319" s="251"/>
      <c r="F2319" s="252" t="s">
        <v>23</v>
      </c>
      <c r="G2319" s="253"/>
      <c r="H2319" s="123"/>
      <c r="I2319" s="242" t="s">
        <v>1</v>
      </c>
      <c r="J2319" s="243"/>
      <c r="K2319" s="244" t="s">
        <v>2</v>
      </c>
      <c r="L2319" s="245"/>
      <c r="M2319" s="123"/>
      <c r="N2319" s="242" t="s">
        <v>43</v>
      </c>
      <c r="O2319" s="243"/>
      <c r="P2319" s="244" t="s">
        <v>44</v>
      </c>
      <c r="Q2319" s="245"/>
      <c r="R2319" s="123"/>
      <c r="S2319" s="242" t="s">
        <v>32</v>
      </c>
      <c r="T2319" s="243"/>
      <c r="U2319" s="244" t="s">
        <v>33</v>
      </c>
      <c r="V2319" s="245"/>
      <c r="W2319" s="123"/>
      <c r="X2319" s="242" t="s">
        <v>45</v>
      </c>
      <c r="Y2319" s="243"/>
      <c r="Z2319" s="244" t="s">
        <v>46</v>
      </c>
      <c r="AA2319" s="245"/>
      <c r="AB2319" s="127"/>
      <c r="AC2319" s="242" t="s">
        <v>62</v>
      </c>
      <c r="AD2319" s="243"/>
      <c r="AE2319" s="244" t="s">
        <v>3</v>
      </c>
      <c r="AF2319" s="245"/>
      <c r="AG2319" s="123"/>
      <c r="AH2319" s="242" t="s">
        <v>76</v>
      </c>
      <c r="AI2319" s="243"/>
      <c r="AJ2319" s="244" t="s">
        <v>77</v>
      </c>
      <c r="AK2319" s="245"/>
      <c r="AL2319" s="127"/>
      <c r="AM2319" s="242" t="s">
        <v>64</v>
      </c>
      <c r="AN2319" s="243"/>
      <c r="AO2319" s="244" t="s">
        <v>65</v>
      </c>
      <c r="AP2319" s="245"/>
      <c r="AQ2319" s="123"/>
      <c r="AR2319" s="242" t="s">
        <v>80</v>
      </c>
      <c r="AS2319" s="243"/>
      <c r="AT2319" s="244" t="s">
        <v>81</v>
      </c>
      <c r="AU2319" s="245"/>
      <c r="AV2319" s="127"/>
      <c r="AW2319" s="242" t="s">
        <v>68</v>
      </c>
      <c r="AX2319" s="243"/>
      <c r="AY2319" s="244" t="s">
        <v>69</v>
      </c>
      <c r="AZ2319" s="245"/>
      <c r="BA2319" s="123"/>
      <c r="BB2319" s="246" t="s">
        <v>84</v>
      </c>
      <c r="BC2319" s="247"/>
      <c r="BD2319" s="248" t="s">
        <v>85</v>
      </c>
      <c r="BE2319" s="249"/>
      <c r="BF2319" s="127"/>
      <c r="BG2319" s="242" t="s">
        <v>72</v>
      </c>
      <c r="BH2319" s="243"/>
      <c r="BI2319" s="244" t="s">
        <v>73</v>
      </c>
      <c r="BJ2319" s="245"/>
      <c r="BK2319" s="123"/>
      <c r="BL2319" s="242" t="s">
        <v>88</v>
      </c>
      <c r="BM2319" s="243"/>
      <c r="BN2319" s="244" t="s">
        <v>89</v>
      </c>
      <c r="BO2319" s="245"/>
      <c r="BP2319" s="123"/>
      <c r="BQ2319" s="19" t="s">
        <v>165</v>
      </c>
      <c r="BS2319" s="63" t="s">
        <v>120</v>
      </c>
      <c r="BT2319" s="4"/>
      <c r="BU2319" s="28"/>
      <c r="BV2319" s="28"/>
      <c r="BW2319" s="28"/>
      <c r="BX2319" s="28"/>
    </row>
    <row r="2320" spans="2:76" ht="18.649999999999999" customHeight="1" thickTop="1" thickBot="1">
      <c r="B2320" s="39">
        <v>6.56</v>
      </c>
      <c r="D2320" s="25">
        <f t="shared" ref="D2320" si="23285">COS($F$8*$B2320)</f>
        <v>-0.57108875777256463</v>
      </c>
      <c r="E2320" s="26">
        <v>0</v>
      </c>
      <c r="F2320" s="10">
        <v>0</v>
      </c>
      <c r="G2320" s="85">
        <f t="shared" ref="G2320" si="23286">$E$8*SIN($B2320*$F$8)</f>
        <v>2.4626649542136465</v>
      </c>
      <c r="I2320" s="21">
        <v>1</v>
      </c>
      <c r="J2320" s="24">
        <v>0</v>
      </c>
      <c r="K2320" s="22">
        <v>0</v>
      </c>
      <c r="L2320" s="23">
        <v>0</v>
      </c>
      <c r="N2320" s="21">
        <f t="shared" ref="N2320" si="23287">D2320*I2320+F2320*I2323-E2320*J2320-G2320*J2323</f>
        <v>6.5389831816666391</v>
      </c>
      <c r="O2320" s="24">
        <f t="shared" ref="O2320" si="23288">(D2320*J2320+E2320*I2320+F2320*J2323+G2320*I2323)</f>
        <v>0</v>
      </c>
      <c r="P2320" s="22">
        <f t="shared" ref="P2320" si="23289">D2320*K2320+F2320*K2323-E2320*L2320-G2320*L2323</f>
        <v>0</v>
      </c>
      <c r="Q2320" s="23">
        <f t="shared" ref="Q2320" si="23290">(D2320*L2320+E2320*K2320+F2320*L2323+G2320*K2323)</f>
        <v>2.4626649542136465</v>
      </c>
      <c r="S2320" s="25">
        <f t="shared" ref="S2320" si="23291">COS($U$8*$B2320)</f>
        <v>-0.78972966830477687</v>
      </c>
      <c r="T2320" s="26">
        <v>0</v>
      </c>
      <c r="U2320" s="10">
        <v>0</v>
      </c>
      <c r="V2320" s="85">
        <f t="shared" ref="V2320" si="23292">$T$8*SIN($B2320*$U$8)</f>
        <v>-1.8403650341693205</v>
      </c>
      <c r="X2320" s="21">
        <f t="shared" ref="X2320" si="23293">N2320*S2320+P2320*S2323-O2320*T2320-Q2320*T2323</f>
        <v>-4.6604509665959997</v>
      </c>
      <c r="Y2320" s="24">
        <f t="shared" ref="Y2320" si="23294">(N2320*T2320+O2320*S2320+P2320*T2323+Q2320*S2323)</f>
        <v>0</v>
      </c>
      <c r="Z2320" s="22">
        <f t="shared" ref="Z2320" si="23295">N2320*U2320+P2320*U2323-O2320*V2320-Q2320*V2323</f>
        <v>0</v>
      </c>
      <c r="AA2320" s="23">
        <f t="shared" ref="AA2320" si="23296">(N2320*V2320+O2320*U2320+P2320*V2323+Q2320*U2323)</f>
        <v>-13.978955583997477</v>
      </c>
      <c r="AB2320" s="8"/>
      <c r="AC2320" s="21">
        <v>1</v>
      </c>
      <c r="AD2320" s="24">
        <v>0</v>
      </c>
      <c r="AE2320" s="22">
        <v>0</v>
      </c>
      <c r="AF2320" s="23">
        <v>0</v>
      </c>
      <c r="AH2320" s="21">
        <f t="shared" ref="AH2320" si="23297">X2320*AC2320+Z2320*AC2323-Y2320*AD2320-AA2320*AD2323</f>
        <v>-22.422272539604194</v>
      </c>
      <c r="AI2320" s="24">
        <f t="shared" ref="AI2320" si="23298">(X2320*AD2320+Y2320*AC2320+Z2320*AD2323+AA2320*AC2323)</f>
        <v>0</v>
      </c>
      <c r="AJ2320" s="22">
        <f t="shared" ref="AJ2320" si="23299">X2320*AE2320+Z2320*AE2323-Y2320*AF2320-AA2320*AF2323</f>
        <v>0</v>
      </c>
      <c r="AK2320" s="23">
        <f t="shared" ref="AK2320" si="23300">(X2320*AF2320+Y2320*AE2320+Z2320*AF2323+AA2320*AE2323)</f>
        <v>-13.978955583997477</v>
      </c>
      <c r="AL2320" s="8"/>
      <c r="AM2320" s="25">
        <f t="shared" ref="AM2320" si="23301">COS($AO$8*$B2320)</f>
        <v>-0.78972966830477687</v>
      </c>
      <c r="AN2320" s="26">
        <v>0</v>
      </c>
      <c r="AO2320" s="10">
        <v>0</v>
      </c>
      <c r="AP2320" s="85">
        <f t="shared" ref="AP2320" si="23302">$AN$8*SIN($B2320*$AO$8)</f>
        <v>-1.8403650341693205</v>
      </c>
      <c r="AR2320" s="21">
        <f t="shared" ref="AR2320" si="23303">AH2320*AM2320+AJ2320*AM2323-AI2320*AN2320-AK2320*AN2323</f>
        <v>14.849047069674823</v>
      </c>
      <c r="AS2320" s="24">
        <f t="shared" ref="AS2320" si="23304">(AH2320*AN2320+AI2320*AM2320+AJ2320*AN2323+AK2320*AM2323)</f>
        <v>0</v>
      </c>
      <c r="AT2320" s="22">
        <f t="shared" ref="AT2320" si="23305">AH2320*AO2320+AJ2320*AO2323-AI2320*AP2320-AK2320*AP2323</f>
        <v>0</v>
      </c>
      <c r="AU2320" s="23">
        <f t="shared" ref="AU2320" si="23306">(AH2320*AP2320+AI2320*AO2320+AJ2320*AP2323+AK2320*AO2323)</f>
        <v>52.304762325100029</v>
      </c>
      <c r="AV2320" s="8"/>
      <c r="AW2320" s="21">
        <v>1</v>
      </c>
      <c r="AX2320" s="24">
        <v>0</v>
      </c>
      <c r="AY2320" s="22">
        <v>0</v>
      </c>
      <c r="AZ2320" s="23">
        <v>0</v>
      </c>
      <c r="BB2320" s="21">
        <f t="shared" ref="BB2320" si="23307">AR2320*AW2320+AT2320*AW2323-AS2320*AX2320-AU2320*AX2323</f>
        <v>165.86050409732351</v>
      </c>
      <c r="BC2320" s="24">
        <f t="shared" ref="BC2320" si="23308">(AR2320*AX2320+AS2320*AW2320+AT2320*AX2323+AU2320*AW2323)</f>
        <v>0</v>
      </c>
      <c r="BD2320" s="22">
        <f t="shared" ref="BD2320" si="23309">AR2320*AY2320+AT2320*AY2323-AS2320*AZ2320-AU2320*AZ2323</f>
        <v>0</v>
      </c>
      <c r="BE2320" s="23">
        <f t="shared" ref="BE2320" si="23310">(AR2320*AZ2320+AS2320*AY2320+AT2320*AZ2323+AU2320*AY2323)</f>
        <v>52.304762325100029</v>
      </c>
      <c r="BF2320" s="8"/>
      <c r="BG2320" s="25">
        <f t="shared" ref="BG2320" si="23311">COS($BI$8*$B2320)</f>
        <v>-0.57114655867850272</v>
      </c>
      <c r="BH2320" s="26">
        <v>0</v>
      </c>
      <c r="BI2320" s="10">
        <v>0</v>
      </c>
      <c r="BJ2320" s="85">
        <f t="shared" ref="BJ2320" si="23312">$BH$8*SIN($B2320*$BI$8)</f>
        <v>2.4625443095683242</v>
      </c>
      <c r="BL2320" s="21">
        <f t="shared" ref="BL2320" si="23313">BB2320*BG2320+BD2320*BG2323-BC2320*BH2320-BE2320*BH2323</f>
        <v>-109.04207778331234</v>
      </c>
      <c r="BM2320" s="24">
        <f t="shared" ref="BM2320" si="23314">(BB2320*BH2320+BC2320*BG2320+BD2320*BH2323+BE2320*BG2323)</f>
        <v>0</v>
      </c>
      <c r="BN2320" s="22">
        <f t="shared" ref="BN2320" si="23315">BB2320*BI2320+BD2320*BI2323-BC2320*BJ2320-BE2320*BJ2323</f>
        <v>0</v>
      </c>
      <c r="BO2320" s="23">
        <f t="shared" ref="BO2320" si="23316">(BB2320*BJ2320+BC2320*BI2320+BD2320*BJ2323+BE2320*BI2323)</f>
        <v>378.56515554251985</v>
      </c>
      <c r="BQ2320" s="27">
        <f t="shared" ref="BQ2320" si="23317">20*LOG((2*$BL$8)/(($BL$8*BL2320+BN2320+$BL$8*BL2323+BN2323)^2+($BL$8*BM2320+BO2320+$BL$8*BM2323+BO2323)^2)^0.5)</f>
        <v>-46.234472404064007</v>
      </c>
      <c r="BS2320" s="64">
        <f t="shared" ref="BS2320" si="23318">((BL2320^2+BM2320^2)/(BL2323^2+BM2323^2))^0.5</f>
        <v>3.4725208682026758</v>
      </c>
      <c r="BT2320" s="4"/>
      <c r="BU2320" s="28"/>
      <c r="BV2320" s="28"/>
      <c r="BW2320" s="28"/>
      <c r="BX2320" s="28"/>
    </row>
    <row r="2321" spans="2:76" ht="18.649999999999999" customHeight="1" thickBot="1">
      <c r="D2321" s="25"/>
      <c r="E2321" s="10"/>
      <c r="F2321" s="10"/>
      <c r="G2321" s="31"/>
      <c r="I2321" s="29"/>
      <c r="L2321" s="30"/>
      <c r="N2321" s="29"/>
      <c r="Q2321" s="30"/>
      <c r="S2321" s="29"/>
      <c r="V2321" s="30"/>
      <c r="X2321" s="29"/>
      <c r="AA2321" s="30"/>
      <c r="AC2321" s="29"/>
      <c r="AF2321" s="30"/>
      <c r="AH2321" s="29"/>
      <c r="AK2321" s="30"/>
      <c r="AM2321" s="29"/>
      <c r="AP2321" s="30"/>
      <c r="AR2321" s="29"/>
      <c r="AU2321" s="30"/>
      <c r="AW2321" s="29"/>
      <c r="AZ2321" s="30"/>
      <c r="BB2321" s="29"/>
      <c r="BE2321" s="30"/>
      <c r="BG2321" s="29"/>
      <c r="BJ2321" s="30"/>
      <c r="BL2321" s="29"/>
      <c r="BO2321" s="30"/>
      <c r="BS2321" s="65"/>
      <c r="BT2321" s="65"/>
      <c r="BU2321" s="28"/>
      <c r="BV2321" s="28"/>
      <c r="BW2321" s="28"/>
      <c r="BX2321" s="28"/>
    </row>
    <row r="2322" spans="2:76" ht="18.649999999999999" customHeight="1" thickBot="1">
      <c r="D2322" s="254" t="s">
        <v>24</v>
      </c>
      <c r="E2322" s="255"/>
      <c r="F2322" s="256" t="s">
        <v>25</v>
      </c>
      <c r="G2322" s="257"/>
      <c r="H2322" s="123"/>
      <c r="I2322" s="242" t="s">
        <v>4</v>
      </c>
      <c r="J2322" s="243"/>
      <c r="K2322" s="244" t="s">
        <v>5</v>
      </c>
      <c r="L2322" s="245"/>
      <c r="M2322" s="123"/>
      <c r="N2322" s="242" t="s">
        <v>6</v>
      </c>
      <c r="O2322" s="243"/>
      <c r="P2322" s="244" t="s">
        <v>7</v>
      </c>
      <c r="Q2322" s="245"/>
      <c r="R2322" s="123"/>
      <c r="S2322" s="242" t="s">
        <v>34</v>
      </c>
      <c r="T2322" s="243"/>
      <c r="U2322" s="244" t="s">
        <v>35</v>
      </c>
      <c r="V2322" s="245"/>
      <c r="W2322" s="123"/>
      <c r="X2322" s="242" t="s">
        <v>47</v>
      </c>
      <c r="Y2322" s="243"/>
      <c r="Z2322" s="244" t="s">
        <v>48</v>
      </c>
      <c r="AA2322" s="245"/>
      <c r="AB2322" s="127"/>
      <c r="AC2322" s="242" t="s">
        <v>63</v>
      </c>
      <c r="AD2322" s="243"/>
      <c r="AE2322" s="244" t="s">
        <v>8</v>
      </c>
      <c r="AF2322" s="245"/>
      <c r="AG2322" s="123"/>
      <c r="AH2322" s="242" t="s">
        <v>78</v>
      </c>
      <c r="AI2322" s="243"/>
      <c r="AJ2322" s="244" t="s">
        <v>79</v>
      </c>
      <c r="AK2322" s="245"/>
      <c r="AL2322" s="127"/>
      <c r="AM2322" s="242" t="s">
        <v>67</v>
      </c>
      <c r="AN2322" s="243"/>
      <c r="AO2322" s="244" t="s">
        <v>66</v>
      </c>
      <c r="AP2322" s="245"/>
      <c r="AQ2322" s="123"/>
      <c r="AR2322" s="242" t="s">
        <v>83</v>
      </c>
      <c r="AS2322" s="243"/>
      <c r="AT2322" s="244" t="s">
        <v>82</v>
      </c>
      <c r="AU2322" s="245"/>
      <c r="AV2322" s="127"/>
      <c r="AW2322" s="242" t="s">
        <v>71</v>
      </c>
      <c r="AX2322" s="243"/>
      <c r="AY2322" s="244" t="s">
        <v>70</v>
      </c>
      <c r="AZ2322" s="245"/>
      <c r="BA2322" s="123"/>
      <c r="BB2322" s="124" t="s">
        <v>87</v>
      </c>
      <c r="BC2322" s="125"/>
      <c r="BD2322" s="122" t="s">
        <v>86</v>
      </c>
      <c r="BE2322" s="126"/>
      <c r="BF2322" s="127"/>
      <c r="BG2322" s="242" t="s">
        <v>74</v>
      </c>
      <c r="BH2322" s="243"/>
      <c r="BI2322" s="244" t="s">
        <v>75</v>
      </c>
      <c r="BJ2322" s="245"/>
      <c r="BK2322" s="123"/>
      <c r="BL2322" s="242" t="s">
        <v>91</v>
      </c>
      <c r="BM2322" s="243"/>
      <c r="BN2322" s="244" t="s">
        <v>90</v>
      </c>
      <c r="BO2322" s="245"/>
      <c r="BP2322" s="123"/>
      <c r="BQ2322" s="35" t="s">
        <v>166</v>
      </c>
      <c r="BS2322" s="66" t="s">
        <v>121</v>
      </c>
      <c r="BT2322" s="65"/>
      <c r="BU2322" s="28"/>
      <c r="BV2322" s="28"/>
      <c r="BW2322" s="28"/>
      <c r="BX2322" s="28"/>
    </row>
    <row r="2323" spans="2:76" ht="18.649999999999999" customHeight="1" thickTop="1" thickBot="1">
      <c r="D2323" s="15">
        <v>0</v>
      </c>
      <c r="E2323" s="145">
        <f t="shared" ref="E2323" si="23319">(1/$E$8)*SIN($B2320*$F$8)</f>
        <v>0.27362943935707185</v>
      </c>
      <c r="F2323" s="15">
        <f t="shared" ref="F2323" si="23320">COS($F$8*$B2320)</f>
        <v>-0.57108875777256463</v>
      </c>
      <c r="G2323" s="37">
        <v>0</v>
      </c>
      <c r="I2323" s="21">
        <v>0</v>
      </c>
      <c r="J2323" s="24">
        <f t="shared" ref="J2323" si="23321">(TAN($K$8*$B2320))/$J$8</f>
        <v>-2.8871454589361791</v>
      </c>
      <c r="K2323" s="22">
        <v>1</v>
      </c>
      <c r="L2323" s="23">
        <v>0</v>
      </c>
      <c r="N2323" s="21">
        <f t="shared" ref="N2323" si="23322">D2323*I2320+F2323*I2323-E2323*J2320-G2323*J2323</f>
        <v>0</v>
      </c>
      <c r="O2323" s="24">
        <f t="shared" ref="O2323" si="23323">(D2323*J2320+E2323*I2320+F2323*J2323+G2323*I2323)</f>
        <v>1.9224457530096353</v>
      </c>
      <c r="P2323" s="22">
        <f t="shared" ref="P2323" si="23324">D2323*K2320+F2323*K2323-E2323*L2320-G2323*L2323</f>
        <v>-0.57108875777256463</v>
      </c>
      <c r="Q2323" s="23">
        <f t="shared" ref="Q2323" si="23325">(D2323*L2320+E2323*K2320+F2323*L2323+G2323*K2323)</f>
        <v>0</v>
      </c>
      <c r="S2323" s="15">
        <v>0</v>
      </c>
      <c r="T2323" s="145">
        <f t="shared" ref="T2323" si="23326">(1/$T$8)*SIN($B2320*$U$8)</f>
        <v>-0.20448500379659118</v>
      </c>
      <c r="U2323" s="15">
        <f t="shared" ref="U2323" si="23327">COS($U$8*$B2320)</f>
        <v>-0.78972966830477687</v>
      </c>
      <c r="V2323" s="37">
        <v>0</v>
      </c>
      <c r="X2323" s="21">
        <f t="shared" ref="X2323" si="23328">N2323*S2320+P2323*S2323-O2323*T2320-Q2323*T2323</f>
        <v>0</v>
      </c>
      <c r="Y2323" s="24">
        <f t="shared" ref="Y2323" si="23329">(N2323*T2320+O2323*S2320+P2323*T2323+Q2323*S2323)</f>
        <v>-1.4014333600569129</v>
      </c>
      <c r="Z2323" s="22">
        <f t="shared" ref="Z2323" si="23330">N2323*U2320+P2323*U2323-O2323*V2320-Q2323*V2323</f>
        <v>3.989007679174557</v>
      </c>
      <c r="AA2323" s="23">
        <f t="shared" ref="AA2323" si="23331">(N2323*V2320+O2323*U2320+P2323*V2323+Q2323*U2323)</f>
        <v>0</v>
      </c>
      <c r="AB2323" s="8"/>
      <c r="AC2323" s="21">
        <v>0</v>
      </c>
      <c r="AD2323" s="24">
        <f t="shared" ref="AD2323" si="23332">(TAN($AE$8*$B2320))/$AD$8</f>
        <v>-1.2706114892689968</v>
      </c>
      <c r="AE2323" s="22">
        <v>1</v>
      </c>
      <c r="AF2323" s="23">
        <v>0</v>
      </c>
      <c r="AH2323" s="21">
        <f t="shared" ref="AH2323" si="23333">X2323*AC2320+Z2323*AC2323-Y2323*AD2320-AA2323*AD2323</f>
        <v>0</v>
      </c>
      <c r="AI2323" s="24">
        <f t="shared" ref="AI2323" si="23334">(X2323*AD2320+Y2323*AC2320+Z2323*AD2323+AA2323*AC2323)</f>
        <v>-6.4699123479983616</v>
      </c>
      <c r="AJ2323" s="22">
        <f t="shared" ref="AJ2323" si="23335">X2323*AE2320+Z2323*AE2323-Y2323*AF2320-AA2323*AF2323</f>
        <v>3.989007679174557</v>
      </c>
      <c r="AK2323" s="23">
        <f t="shared" ref="AK2323" si="23336">(X2323*AF2320+Y2323*AE2320+Z2323*AF2323+AA2323*AE2323)</f>
        <v>0</v>
      </c>
      <c r="AL2323" s="8"/>
      <c r="AM2323" s="15">
        <v>0</v>
      </c>
      <c r="AN2323" s="85">
        <f t="shared" ref="AN2323" si="23337">(1/$AN$8)*SIN($B2320*$AO$8)</f>
        <v>-0.20448500379659118</v>
      </c>
      <c r="AO2323" s="25">
        <f t="shared" ref="AO2323" si="23338">COS($AO$8*$B2320)</f>
        <v>-0.78972966830477687</v>
      </c>
      <c r="AP2323" s="37">
        <v>0</v>
      </c>
      <c r="AR2323" s="21">
        <f t="shared" ref="AR2323" si="23339">AH2323*AM2320+AJ2323*AM2323-AI2323*AN2320-AK2323*AN2323</f>
        <v>0</v>
      </c>
      <c r="AS2323" s="24">
        <f t="shared" ref="AS2323" si="23340">(AH2323*AN2320+AI2323*AM2320+AJ2323*AN2323+AK2323*AM2323)</f>
        <v>4.293789482125085</v>
      </c>
      <c r="AT2323" s="22">
        <f t="shared" ref="AT2323" si="23341">AH2323*AO2320+AJ2323*AO2323-AI2323*AP2320-AK2323*AP2323</f>
        <v>-15.057238170736245</v>
      </c>
      <c r="AU2323" s="23">
        <f t="shared" ref="AU2323" si="23342">(AH2323*AP2320+AI2323*AO2320+AJ2323*AP2323+AK2323*AO2323)</f>
        <v>0</v>
      </c>
      <c r="AV2323" s="8"/>
      <c r="AW2323" s="21">
        <v>0</v>
      </c>
      <c r="AX2323" s="24">
        <f t="shared" ref="AX2323" si="23343">(TAN($AY$8*$B2320))/$AX$8</f>
        <v>-2.8871454589361791</v>
      </c>
      <c r="AY2323" s="22">
        <v>1</v>
      </c>
      <c r="AZ2323" s="23">
        <v>0</v>
      </c>
      <c r="BB2323" s="21">
        <f t="shared" ref="BB2323" si="23344">AR2323*AW2320+AT2323*AW2323-AS2323*AX2320-AU2323*AX2323</f>
        <v>0</v>
      </c>
      <c r="BC2323" s="24">
        <f t="shared" ref="BC2323" si="23345">(AR2323*AX2320+AS2323*AW2320+AT2323*AX2323+AU2323*AW2323)</f>
        <v>47.766226290886735</v>
      </c>
      <c r="BD2323" s="22">
        <f t="shared" ref="BD2323" si="23346">AR2323*AY2320+AT2323*AY2323-AS2323*AZ2320-AU2323*AZ2323</f>
        <v>-15.057238170736245</v>
      </c>
      <c r="BE2323" s="23">
        <f t="shared" ref="BE2323" si="23347">(AR2323*AZ2320+AS2323*AY2320+AT2323*AZ2323+AU2323*AY2323)</f>
        <v>0</v>
      </c>
      <c r="BF2323" s="8"/>
      <c r="BG2323" s="15">
        <v>0</v>
      </c>
      <c r="BH2323" s="85">
        <f t="shared" ref="BH2323" si="23348">(1/$BH$8)*SIN($B2320*$BI$8)</f>
        <v>0.27361603439648041</v>
      </c>
      <c r="BI2323" s="25">
        <f t="shared" ref="BI2323" si="23349">COS($BI$8*$B2320)</f>
        <v>-0.57114655867850272</v>
      </c>
      <c r="BJ2323" s="37">
        <v>0</v>
      </c>
      <c r="BL2323" s="21">
        <f t="shared" ref="BL2323" si="23350">BB2323*BG2320+BD2323*BG2323-BC2323*BH2320-BE2323*BH2323</f>
        <v>0</v>
      </c>
      <c r="BM2323" s="24">
        <f t="shared" ref="BM2323" si="23351">(BB2323*BH2320+BC2323*BG2320+BD2323*BH2323+BE2323*BG2323)</f>
        <v>-31.401417564338743</v>
      </c>
      <c r="BN2323" s="22">
        <f t="shared" ref="BN2323" si="23352">BB2323*BI2320+BD2323*BI2323-BC2323*BJ2320-BE2323*BJ2323</f>
        <v>-109.02655897775742</v>
      </c>
      <c r="BO2323" s="23">
        <f t="shared" ref="BO2323" si="23353">(BB2323*BJ2320+BC2323*BI2320+BD2323*BJ2323+BE2323*BI2323)</f>
        <v>0</v>
      </c>
      <c r="BQ2323" s="38">
        <f t="shared" ref="BQ2323" si="23354">(180/PI())*ATAN(-1*(($BL$8*BM2320+BO2320+$BL$8*BM2323+BO2323)/($BL$8*BL2320+BN2320+$BL$8*BL2323+BN2323)))</f>
        <v>57.865283976111201</v>
      </c>
      <c r="BS2323" s="67">
        <f t="shared" ref="BS2323" si="23355">20*LOG(((($BL$8*BL2320+BN2320-$BL$8*BL2323-BN2323)^2+($BL$8*BM2320+BO2320-$BL$8*BM2323-BO2323)^2)/(($BL$8*BL2320+BN2320+$BL$8*BL2323+BN2323)^2+($BL$8*BM2320+BO2320+$BL$8*BM2323+BO2323)^2))^0.5)</f>
        <v>-1.0335755774822618E-4</v>
      </c>
      <c r="BT2323" s="65"/>
      <c r="BU2323" s="28"/>
      <c r="BV2323" s="28"/>
      <c r="BW2323" s="28"/>
      <c r="BX2323" s="28"/>
    </row>
    <row r="2324" spans="2:76" ht="18.649999999999999" customHeight="1">
      <c r="BS2324" s="32"/>
    </row>
    <row r="2325" spans="2:76" ht="18.649999999999999" customHeight="1" thickBot="1">
      <c r="D2325" s="8"/>
      <c r="E2325" s="8" t="s">
        <v>93</v>
      </c>
      <c r="F2325" s="8"/>
      <c r="G2325" s="8"/>
      <c r="H2325" s="8"/>
      <c r="I2325" s="8"/>
      <c r="J2325" s="8" t="s">
        <v>94</v>
      </c>
      <c r="K2325" s="8"/>
      <c r="L2325" s="8"/>
      <c r="M2325" s="8"/>
      <c r="N2325" s="8"/>
      <c r="O2325" s="8" t="s">
        <v>95</v>
      </c>
      <c r="P2325" s="8"/>
      <c r="Q2325" s="8"/>
      <c r="R2325" s="8"/>
      <c r="S2325" s="8"/>
      <c r="T2325" s="8" t="s">
        <v>96</v>
      </c>
      <c r="U2325" s="8"/>
      <c r="V2325" s="8"/>
      <c r="W2325" s="8"/>
      <c r="X2325" s="8"/>
      <c r="Y2325" s="8" t="s">
        <v>97</v>
      </c>
      <c r="Z2325" s="8"/>
      <c r="AA2325" s="8"/>
      <c r="AB2325" s="8"/>
      <c r="AC2325" s="8"/>
      <c r="AD2325" s="8" t="s">
        <v>98</v>
      </c>
      <c r="AE2325" s="8"/>
      <c r="AF2325" s="8"/>
      <c r="AG2325" s="8"/>
      <c r="AH2325" s="8"/>
      <c r="AI2325" s="8" t="s">
        <v>99</v>
      </c>
      <c r="AJ2325" s="8"/>
      <c r="AK2325" s="8"/>
      <c r="AL2325" s="8"/>
      <c r="AM2325" s="8"/>
      <c r="AN2325" s="8" t="s">
        <v>96</v>
      </c>
      <c r="AO2325" s="8"/>
      <c r="AP2325" s="8"/>
      <c r="AQ2325" s="8"/>
      <c r="AR2325" s="8"/>
      <c r="AS2325" s="8" t="s">
        <v>100</v>
      </c>
      <c r="AT2325" s="8"/>
      <c r="AU2325" s="8"/>
      <c r="AV2325" s="8"/>
      <c r="AW2325" s="8"/>
      <c r="AX2325" s="8" t="s">
        <v>94</v>
      </c>
      <c r="AY2325" s="8"/>
      <c r="AZ2325" s="8"/>
      <c r="BA2325" s="8"/>
      <c r="BB2325" s="8"/>
      <c r="BC2325" s="8" t="s">
        <v>101</v>
      </c>
      <c r="BD2325" s="8"/>
      <c r="BE2325" s="8"/>
      <c r="BF2325" s="8"/>
      <c r="BG2325" s="8"/>
      <c r="BH2325" s="8" t="s">
        <v>96</v>
      </c>
      <c r="BI2325" s="8"/>
      <c r="BJ2325" s="8"/>
      <c r="BK2325" s="8"/>
      <c r="BL2325" s="8"/>
      <c r="BM2325" s="8" t="s">
        <v>102</v>
      </c>
      <c r="BN2325" s="8"/>
      <c r="BO2325" s="8"/>
      <c r="BP2325" s="8"/>
    </row>
    <row r="2326" spans="2:76" ht="18.649999999999999" customHeight="1" thickBot="1">
      <c r="B2326" s="16"/>
      <c r="D2326" s="250" t="s">
        <v>22</v>
      </c>
      <c r="E2326" s="251"/>
      <c r="F2326" s="252" t="s">
        <v>23</v>
      </c>
      <c r="G2326" s="253"/>
      <c r="H2326" s="123"/>
      <c r="I2326" s="242" t="s">
        <v>1</v>
      </c>
      <c r="J2326" s="243"/>
      <c r="K2326" s="244" t="s">
        <v>2</v>
      </c>
      <c r="L2326" s="245"/>
      <c r="M2326" s="123"/>
      <c r="N2326" s="242" t="s">
        <v>43</v>
      </c>
      <c r="O2326" s="243"/>
      <c r="P2326" s="244" t="s">
        <v>44</v>
      </c>
      <c r="Q2326" s="245"/>
      <c r="R2326" s="123"/>
      <c r="S2326" s="242" t="s">
        <v>32</v>
      </c>
      <c r="T2326" s="243"/>
      <c r="U2326" s="244" t="s">
        <v>33</v>
      </c>
      <c r="V2326" s="245"/>
      <c r="W2326" s="123"/>
      <c r="X2326" s="242" t="s">
        <v>45</v>
      </c>
      <c r="Y2326" s="243"/>
      <c r="Z2326" s="244" t="s">
        <v>46</v>
      </c>
      <c r="AA2326" s="245"/>
      <c r="AB2326" s="127"/>
      <c r="AC2326" s="242" t="s">
        <v>62</v>
      </c>
      <c r="AD2326" s="243"/>
      <c r="AE2326" s="244" t="s">
        <v>3</v>
      </c>
      <c r="AF2326" s="245"/>
      <c r="AG2326" s="123"/>
      <c r="AH2326" s="242" t="s">
        <v>76</v>
      </c>
      <c r="AI2326" s="243"/>
      <c r="AJ2326" s="244" t="s">
        <v>77</v>
      </c>
      <c r="AK2326" s="245"/>
      <c r="AL2326" s="127"/>
      <c r="AM2326" s="242" t="s">
        <v>64</v>
      </c>
      <c r="AN2326" s="243"/>
      <c r="AO2326" s="244" t="s">
        <v>65</v>
      </c>
      <c r="AP2326" s="245"/>
      <c r="AQ2326" s="123"/>
      <c r="AR2326" s="242" t="s">
        <v>80</v>
      </c>
      <c r="AS2326" s="243"/>
      <c r="AT2326" s="244" t="s">
        <v>81</v>
      </c>
      <c r="AU2326" s="245"/>
      <c r="AV2326" s="127"/>
      <c r="AW2326" s="242" t="s">
        <v>68</v>
      </c>
      <c r="AX2326" s="243"/>
      <c r="AY2326" s="244" t="s">
        <v>69</v>
      </c>
      <c r="AZ2326" s="245"/>
      <c r="BA2326" s="123"/>
      <c r="BB2326" s="246" t="s">
        <v>84</v>
      </c>
      <c r="BC2326" s="247"/>
      <c r="BD2326" s="248" t="s">
        <v>85</v>
      </c>
      <c r="BE2326" s="249"/>
      <c r="BF2326" s="127"/>
      <c r="BG2326" s="242" t="s">
        <v>72</v>
      </c>
      <c r="BH2326" s="243"/>
      <c r="BI2326" s="244" t="s">
        <v>73</v>
      </c>
      <c r="BJ2326" s="245"/>
      <c r="BK2326" s="123"/>
      <c r="BL2326" s="242" t="s">
        <v>88</v>
      </c>
      <c r="BM2326" s="243"/>
      <c r="BN2326" s="244" t="s">
        <v>89</v>
      </c>
      <c r="BO2326" s="245"/>
      <c r="BP2326" s="123"/>
      <c r="BQ2326" s="19" t="s">
        <v>165</v>
      </c>
      <c r="BS2326" s="63" t="s">
        <v>120</v>
      </c>
      <c r="BT2326" s="4"/>
      <c r="BU2326" s="28"/>
      <c r="BV2326" s="28"/>
      <c r="BW2326" s="28"/>
      <c r="BX2326" s="28"/>
    </row>
    <row r="2327" spans="2:76" ht="18.649999999999999" customHeight="1" thickTop="1" thickBot="1">
      <c r="B2327" s="39">
        <v>6.58</v>
      </c>
      <c r="D2327" s="25">
        <f t="shared" ref="D2327" si="23356">COS($F$8*$B2327)</f>
        <v>-0.57652859007220347</v>
      </c>
      <c r="E2327" s="26">
        <v>0</v>
      </c>
      <c r="F2327" s="10">
        <v>0</v>
      </c>
      <c r="G2327" s="85">
        <f t="shared" ref="G2327" si="23357">$E$8*SIN($B2327*$F$8)</f>
        <v>2.4512309282203937</v>
      </c>
      <c r="I2327" s="21">
        <v>1</v>
      </c>
      <c r="J2327" s="24">
        <v>0</v>
      </c>
      <c r="K2327" s="22">
        <v>0</v>
      </c>
      <c r="L2327" s="23">
        <v>0</v>
      </c>
      <c r="N2327" s="21">
        <f t="shared" ref="N2327" si="23358">D2327*I2327+F2327*I2330-E2327*J2327-G2327*J2330</f>
        <v>6.228440095224145</v>
      </c>
      <c r="O2327" s="24">
        <f t="shared" ref="O2327" si="23359">(D2327*J2327+E2327*I2327+F2327*J2330+G2327*I2330)</f>
        <v>0</v>
      </c>
      <c r="P2327" s="22">
        <f t="shared" ref="P2327" si="23360">D2327*K2327+F2327*K2330-E2327*L2327-G2327*L2330</f>
        <v>0</v>
      </c>
      <c r="Q2327" s="23">
        <f t="shared" ref="Q2327" si="23361">(D2327*L2327+E2327*K2327+F2327*L2330+G2327*K2330)</f>
        <v>2.4512309282203937</v>
      </c>
      <c r="S2327" s="25">
        <f t="shared" ref="S2327" si="23362">COS($U$8*$B2327)</f>
        <v>-0.78256589253645226</v>
      </c>
      <c r="T2327" s="26">
        <v>0</v>
      </c>
      <c r="U2327" s="10">
        <v>0</v>
      </c>
      <c r="V2327" s="85">
        <f t="shared" ref="V2327" si="23363">$T$8*SIN($B2327*$U$8)</f>
        <v>-1.867703299388753</v>
      </c>
      <c r="X2327" s="21">
        <f t="shared" ref="X2327" si="23364">N2327*S2327+P2327*S2330-O2327*T2327-Q2327*T2330</f>
        <v>-4.365478994206577</v>
      </c>
      <c r="Y2327" s="24">
        <f t="shared" ref="Y2327" si="23365">(N2327*T2327+O2327*S2327+P2327*T2330+Q2327*S2330)</f>
        <v>0</v>
      </c>
      <c r="Z2327" s="22">
        <f t="shared" ref="Z2327" si="23366">N2327*U2327+P2327*U2330-O2327*V2327-Q2327*V2330</f>
        <v>0</v>
      </c>
      <c r="AA2327" s="23">
        <f t="shared" ref="AA2327" si="23367">(N2327*V2327+O2327*U2327+P2327*V2330+Q2327*U2330)</f>
        <v>-13.551127835051084</v>
      </c>
      <c r="AB2327" s="8"/>
      <c r="AC2327" s="21">
        <v>1</v>
      </c>
      <c r="AD2327" s="24">
        <v>0</v>
      </c>
      <c r="AE2327" s="22">
        <v>0</v>
      </c>
      <c r="AF2327" s="23">
        <v>0</v>
      </c>
      <c r="AH2327" s="21">
        <f t="shared" ref="AH2327" si="23368">X2327*AC2327+Z2327*AC2330-Y2327*AD2327-AA2327*AD2330</f>
        <v>-21.005006916638184</v>
      </c>
      <c r="AI2327" s="24">
        <f t="shared" ref="AI2327" si="23369">(X2327*AD2327+Y2327*AC2327+Z2327*AD2330+AA2327*AC2330)</f>
        <v>0</v>
      </c>
      <c r="AJ2327" s="22">
        <f t="shared" ref="AJ2327" si="23370">X2327*AE2327+Z2327*AE2330-Y2327*AF2327-AA2327*AF2330</f>
        <v>0</v>
      </c>
      <c r="AK2327" s="23">
        <f t="shared" ref="AK2327" si="23371">(X2327*AF2327+Y2327*AE2327+Z2327*AF2330+AA2327*AE2330)</f>
        <v>-13.551127835051084</v>
      </c>
      <c r="AL2327" s="8"/>
      <c r="AM2327" s="25">
        <f t="shared" ref="AM2327" si="23372">COS($AO$8*$B2327)</f>
        <v>-0.78256589253645226</v>
      </c>
      <c r="AN2327" s="26">
        <v>0</v>
      </c>
      <c r="AO2327" s="10">
        <v>0</v>
      </c>
      <c r="AP2327" s="85">
        <f t="shared" ref="AP2327" si="23373">$AN$8*SIN($B2327*$AO$8)</f>
        <v>-1.867703299388753</v>
      </c>
      <c r="AR2327" s="21">
        <f t="shared" ref="AR2327" si="23374">AH2327*AM2327+AJ2327*AM2330-AI2327*AN2327-AK2327*AN2330</f>
        <v>13.62563685567957</v>
      </c>
      <c r="AS2327" s="24">
        <f t="shared" ref="AS2327" si="23375">(AH2327*AN2327+AI2327*AM2327+AJ2327*AN2330+AK2327*AM2330)</f>
        <v>0</v>
      </c>
      <c r="AT2327" s="22">
        <f t="shared" ref="AT2327" si="23376">AH2327*AO2327+AJ2327*AO2330-AI2327*AP2327-AK2327*AP2330</f>
        <v>0</v>
      </c>
      <c r="AU2327" s="23">
        <f t="shared" ref="AU2327" si="23377">(AH2327*AP2327+AI2327*AO2327+AJ2327*AP2330+AK2327*AO2330)</f>
        <v>49.835771171001028</v>
      </c>
      <c r="AV2327" s="8"/>
      <c r="AW2327" s="21">
        <v>1</v>
      </c>
      <c r="AX2327" s="24">
        <v>0</v>
      </c>
      <c r="AY2327" s="22">
        <v>0</v>
      </c>
      <c r="AZ2327" s="23">
        <v>0</v>
      </c>
      <c r="BB2327" s="21">
        <f t="shared" ref="BB2327" si="23378">AR2327*AW2327+AT2327*AW2330-AS2327*AX2327-AU2327*AX2330</f>
        <v>151.97688655717843</v>
      </c>
      <c r="BC2327" s="24">
        <f t="shared" ref="BC2327" si="23379">(AR2327*AX2327+AS2327*AW2327+AT2327*AX2330+AU2327*AW2330)</f>
        <v>0</v>
      </c>
      <c r="BD2327" s="22">
        <f t="shared" ref="BD2327" si="23380">AR2327*AY2327+AT2327*AY2330-AS2327*AZ2327-AU2327*AZ2330</f>
        <v>0</v>
      </c>
      <c r="BE2327" s="23">
        <f t="shared" ref="BE2327" si="23381">(AR2327*AZ2327+AS2327*AY2327+AT2327*AZ2330+AU2327*AY2330)</f>
        <v>49.835771171001028</v>
      </c>
      <c r="BF2327" s="8"/>
      <c r="BG2327" s="25">
        <f t="shared" ref="BG2327" si="23382">COS($BI$8*$B2327)</f>
        <v>-0.57658629799111738</v>
      </c>
      <c r="BH2327" s="26">
        <v>0</v>
      </c>
      <c r="BI2327" s="10">
        <v>0</v>
      </c>
      <c r="BJ2327" s="85">
        <f t="shared" ref="BJ2327" si="23383">$BH$8*SIN($B2327*$BI$8)</f>
        <v>2.4511087631355908</v>
      </c>
      <c r="BL2327" s="21">
        <f t="shared" ref="BL2327" si="23384">BB2327*BG2327+BD2327*BG2330-BC2327*BH2327-BE2327*BH2330</f>
        <v>-101.20033433742627</v>
      </c>
      <c r="BM2327" s="24">
        <f t="shared" ref="BM2327" si="23385">(BB2327*BH2327+BC2327*BG2327+BD2327*BH2330+BE2327*BG2330)</f>
        <v>0</v>
      </c>
      <c r="BN2327" s="22">
        <f t="shared" ref="BN2327" si="23386">BB2327*BI2327+BD2327*BI2330-BC2327*BJ2327-BE2327*BJ2330</f>
        <v>0</v>
      </c>
      <c r="BO2327" s="23">
        <f t="shared" ref="BO2327" si="23387">(BB2327*BJ2327+BC2327*BI2327+BD2327*BJ2330+BE2327*BI2330)</f>
        <v>343.77725562734366</v>
      </c>
      <c r="BQ2327" s="27">
        <f t="shared" ref="BQ2327" si="23388">20*LOG((2*$BL$8)/(($BL$8*BL2327+BN2327+$BL$8*BL2330+BN2330)^2+($BL$8*BM2327+BO2327+$BL$8*BM2330+BO2330)^2)^0.5)</f>
        <v>-45.426760306577265</v>
      </c>
      <c r="BS2327" s="64">
        <f t="shared" ref="BS2327" si="23389">((BL2327^2+BM2327^2)/(BL2330^2+BM2330^2))^0.5</f>
        <v>3.3978126298605118</v>
      </c>
      <c r="BT2327" s="4"/>
      <c r="BU2327" s="28"/>
      <c r="BV2327" s="28"/>
      <c r="BW2327" s="28"/>
      <c r="BX2327" s="28"/>
    </row>
    <row r="2328" spans="2:76" ht="18.649999999999999" customHeight="1" thickBot="1">
      <c r="D2328" s="25"/>
      <c r="E2328" s="10"/>
      <c r="F2328" s="10"/>
      <c r="G2328" s="31"/>
      <c r="I2328" s="29"/>
      <c r="L2328" s="30"/>
      <c r="N2328" s="29"/>
      <c r="Q2328" s="30"/>
      <c r="S2328" s="29"/>
      <c r="V2328" s="30"/>
      <c r="X2328" s="29"/>
      <c r="AA2328" s="30"/>
      <c r="AC2328" s="29"/>
      <c r="AF2328" s="30"/>
      <c r="AH2328" s="29"/>
      <c r="AK2328" s="30"/>
      <c r="AM2328" s="29"/>
      <c r="AP2328" s="30"/>
      <c r="AR2328" s="29"/>
      <c r="AU2328" s="30"/>
      <c r="AW2328" s="29"/>
      <c r="AZ2328" s="30"/>
      <c r="BB2328" s="29"/>
      <c r="BE2328" s="30"/>
      <c r="BG2328" s="29"/>
      <c r="BJ2328" s="30"/>
      <c r="BL2328" s="29"/>
      <c r="BO2328" s="30"/>
      <c r="BS2328" s="65"/>
      <c r="BT2328" s="65"/>
      <c r="BU2328" s="28"/>
      <c r="BV2328" s="28"/>
      <c r="BW2328" s="28"/>
      <c r="BX2328" s="28"/>
    </row>
    <row r="2329" spans="2:76" ht="18.649999999999999" customHeight="1" thickBot="1">
      <c r="D2329" s="254" t="s">
        <v>24</v>
      </c>
      <c r="E2329" s="255"/>
      <c r="F2329" s="256" t="s">
        <v>25</v>
      </c>
      <c r="G2329" s="257"/>
      <c r="H2329" s="123"/>
      <c r="I2329" s="242" t="s">
        <v>4</v>
      </c>
      <c r="J2329" s="243"/>
      <c r="K2329" s="244" t="s">
        <v>5</v>
      </c>
      <c r="L2329" s="245"/>
      <c r="M2329" s="123"/>
      <c r="N2329" s="242" t="s">
        <v>6</v>
      </c>
      <c r="O2329" s="243"/>
      <c r="P2329" s="244" t="s">
        <v>7</v>
      </c>
      <c r="Q2329" s="245"/>
      <c r="R2329" s="123"/>
      <c r="S2329" s="242" t="s">
        <v>34</v>
      </c>
      <c r="T2329" s="243"/>
      <c r="U2329" s="244" t="s">
        <v>35</v>
      </c>
      <c r="V2329" s="245"/>
      <c r="W2329" s="123"/>
      <c r="X2329" s="242" t="s">
        <v>47</v>
      </c>
      <c r="Y2329" s="243"/>
      <c r="Z2329" s="244" t="s">
        <v>48</v>
      </c>
      <c r="AA2329" s="245"/>
      <c r="AB2329" s="127"/>
      <c r="AC2329" s="242" t="s">
        <v>63</v>
      </c>
      <c r="AD2329" s="243"/>
      <c r="AE2329" s="244" t="s">
        <v>8</v>
      </c>
      <c r="AF2329" s="245"/>
      <c r="AG2329" s="123"/>
      <c r="AH2329" s="242" t="s">
        <v>78</v>
      </c>
      <c r="AI2329" s="243"/>
      <c r="AJ2329" s="244" t="s">
        <v>79</v>
      </c>
      <c r="AK2329" s="245"/>
      <c r="AL2329" s="127"/>
      <c r="AM2329" s="242" t="s">
        <v>67</v>
      </c>
      <c r="AN2329" s="243"/>
      <c r="AO2329" s="244" t="s">
        <v>66</v>
      </c>
      <c r="AP2329" s="245"/>
      <c r="AQ2329" s="123"/>
      <c r="AR2329" s="242" t="s">
        <v>83</v>
      </c>
      <c r="AS2329" s="243"/>
      <c r="AT2329" s="244" t="s">
        <v>82</v>
      </c>
      <c r="AU2329" s="245"/>
      <c r="AV2329" s="127"/>
      <c r="AW2329" s="242" t="s">
        <v>71</v>
      </c>
      <c r="AX2329" s="243"/>
      <c r="AY2329" s="244" t="s">
        <v>70</v>
      </c>
      <c r="AZ2329" s="245"/>
      <c r="BA2329" s="123"/>
      <c r="BB2329" s="124" t="s">
        <v>87</v>
      </c>
      <c r="BC2329" s="125"/>
      <c r="BD2329" s="122" t="s">
        <v>86</v>
      </c>
      <c r="BE2329" s="126"/>
      <c r="BF2329" s="127"/>
      <c r="BG2329" s="242" t="s">
        <v>74</v>
      </c>
      <c r="BH2329" s="243"/>
      <c r="BI2329" s="244" t="s">
        <v>75</v>
      </c>
      <c r="BJ2329" s="245"/>
      <c r="BK2329" s="123"/>
      <c r="BL2329" s="242" t="s">
        <v>91</v>
      </c>
      <c r="BM2329" s="243"/>
      <c r="BN2329" s="244" t="s">
        <v>90</v>
      </c>
      <c r="BO2329" s="245"/>
      <c r="BP2329" s="123"/>
      <c r="BQ2329" s="35" t="s">
        <v>166</v>
      </c>
      <c r="BS2329" s="66" t="s">
        <v>121</v>
      </c>
      <c r="BT2329" s="65"/>
      <c r="BU2329" s="28"/>
      <c r="BV2329" s="28"/>
      <c r="BW2329" s="28"/>
      <c r="BX2329" s="28"/>
    </row>
    <row r="2330" spans="2:76" ht="18.649999999999999" customHeight="1" thickTop="1" thickBot="1">
      <c r="D2330" s="15">
        <v>0</v>
      </c>
      <c r="E2330" s="145">
        <f t="shared" ref="E2330" si="23390">(1/$E$8)*SIN($B2327*$F$8)</f>
        <v>0.27235899202448821</v>
      </c>
      <c r="F2330" s="15">
        <f t="shared" ref="F2330" si="23391">COS($F$8*$B2327)</f>
        <v>-0.57652859007220347</v>
      </c>
      <c r="G2330" s="37">
        <v>0</v>
      </c>
      <c r="I2330" s="21">
        <v>0</v>
      </c>
      <c r="J2330" s="24">
        <f t="shared" ref="J2330" si="23392">(TAN($K$8*$B2327))/$J$8</f>
        <v>-2.7761434497878135</v>
      </c>
      <c r="K2330" s="22">
        <v>1</v>
      </c>
      <c r="L2330" s="23">
        <v>0</v>
      </c>
      <c r="N2330" s="21">
        <f t="shared" ref="N2330" si="23393">D2330*I2327+F2330*I2330-E2330*J2327-G2330*J2330</f>
        <v>0</v>
      </c>
      <c r="O2330" s="24">
        <f t="shared" ref="O2330" si="23394">(D2330*J2327+E2330*I2327+F2330*J2330+G2330*I2330)</f>
        <v>1.8728850609688392</v>
      </c>
      <c r="P2330" s="22">
        <f t="shared" ref="P2330" si="23395">D2330*K2327+F2330*K2330-E2330*L2327-G2330*L2330</f>
        <v>-0.57652859007220347</v>
      </c>
      <c r="Q2330" s="23">
        <f t="shared" ref="Q2330" si="23396">(D2330*L2327+E2330*K2327+F2330*L2330+G2330*K2330)</f>
        <v>0</v>
      </c>
      <c r="S2330" s="15">
        <v>0</v>
      </c>
      <c r="T2330" s="145">
        <f t="shared" ref="T2330" si="23397">(1/$T$8)*SIN($B2327*$U$8)</f>
        <v>-0.20752258882097255</v>
      </c>
      <c r="U2330" s="15">
        <f t="shared" ref="U2330" si="23398">COS($U$8*$B2327)</f>
        <v>-0.78256589253645226</v>
      </c>
      <c r="V2330" s="37">
        <v>0</v>
      </c>
      <c r="X2330" s="21">
        <f t="shared" ref="X2330" si="23399">N2330*S2327+P2330*S2330-O2330*T2327-Q2330*T2330</f>
        <v>0</v>
      </c>
      <c r="Y2330" s="24">
        <f t="shared" ref="Y2330" si="23400">(N2330*T2327+O2330*S2327+P2330*T2330+Q2330*S2330)</f>
        <v>-1.3460132638141786</v>
      </c>
      <c r="Z2330" s="22">
        <f t="shared" ref="Z2330" si="23401">N2330*U2327+P2330*U2330-O2330*V2327-Q2330*V2330</f>
        <v>3.9491652184100432</v>
      </c>
      <c r="AA2330" s="23">
        <f t="shared" ref="AA2330" si="23402">(N2330*V2327+O2330*U2327+P2330*V2330+Q2330*U2330)</f>
        <v>0</v>
      </c>
      <c r="AB2330" s="8"/>
      <c r="AC2330" s="21">
        <v>0</v>
      </c>
      <c r="AD2330" s="24">
        <f t="shared" ref="AD2330" si="23403">(TAN($AE$8*$B2327))/$AD$8</f>
        <v>-1.2279072358384908</v>
      </c>
      <c r="AE2330" s="22">
        <v>1</v>
      </c>
      <c r="AF2330" s="23">
        <v>0</v>
      </c>
      <c r="AH2330" s="21">
        <f t="shared" ref="AH2330" si="23404">X2330*AC2327+Z2330*AC2330-Y2330*AD2327-AA2330*AD2330</f>
        <v>0</v>
      </c>
      <c r="AI2330" s="24">
        <f t="shared" ref="AI2330" si="23405">(X2330*AD2327+Y2330*AC2327+Z2330*AD2330+AA2330*AC2330)</f>
        <v>-6.1952218110215647</v>
      </c>
      <c r="AJ2330" s="22">
        <f t="shared" ref="AJ2330" si="23406">X2330*AE2327+Z2330*AE2330-Y2330*AF2327-AA2330*AF2330</f>
        <v>3.9491652184100432</v>
      </c>
      <c r="AK2330" s="23">
        <f t="shared" ref="AK2330" si="23407">(X2330*AF2327+Y2330*AE2327+Z2330*AF2330+AA2330*AE2330)</f>
        <v>0</v>
      </c>
      <c r="AL2330" s="8"/>
      <c r="AM2330" s="15">
        <v>0</v>
      </c>
      <c r="AN2330" s="85">
        <f t="shared" ref="AN2330" si="23408">(1/$AN$8)*SIN($B2327*$AO$8)</f>
        <v>-0.20752258882097255</v>
      </c>
      <c r="AO2330" s="25">
        <f t="shared" ref="AO2330" si="23409">COS($AO$8*$B2327)</f>
        <v>-0.78256589253645226</v>
      </c>
      <c r="AP2330" s="37">
        <v>0</v>
      </c>
      <c r="AR2330" s="21">
        <f t="shared" ref="AR2330" si="23410">AH2330*AM2327+AJ2330*AM2330-AI2330*AN2327-AK2330*AN2330</f>
        <v>0</v>
      </c>
      <c r="AS2330" s="24">
        <f t="shared" ref="AS2330" si="23411">(AH2330*AN2327+AI2330*AM2327+AJ2330*AN2330+AK2330*AM2330)</f>
        <v>4.0286282961971933</v>
      </c>
      <c r="AT2330" s="22">
        <f t="shared" ref="AT2330" si="23412">AH2330*AO2327+AJ2330*AO2330-AI2330*AP2327-AK2330*AP2330</f>
        <v>-14.661318220809111</v>
      </c>
      <c r="AU2330" s="23">
        <f t="shared" ref="AU2330" si="23413">(AH2330*AP2327+AI2330*AO2327+AJ2330*AP2330+AK2330*AO2330)</f>
        <v>0</v>
      </c>
      <c r="AV2330" s="8"/>
      <c r="AW2330" s="21">
        <v>0</v>
      </c>
      <c r="AX2330" s="24">
        <f t="shared" ref="AX2330" si="23414">(TAN($AY$8*$B2327))/$AX$8</f>
        <v>-2.7761434497878135</v>
      </c>
      <c r="AY2330" s="22">
        <v>1</v>
      </c>
      <c r="AZ2330" s="23">
        <v>0</v>
      </c>
      <c r="BB2330" s="21">
        <f t="shared" ref="BB2330" si="23415">AR2330*AW2327+AT2330*AW2330-AS2330*AX2327-AU2330*AX2330</f>
        <v>0</v>
      </c>
      <c r="BC2330" s="24">
        <f t="shared" ref="BC2330" si="23416">(AR2330*AX2327+AS2330*AW2327+AT2330*AX2330+AU2330*AW2330)</f>
        <v>44.730550840151125</v>
      </c>
      <c r="BD2330" s="22">
        <f t="shared" ref="BD2330" si="23417">AR2330*AY2327+AT2330*AY2330-AS2330*AZ2327-AU2330*AZ2330</f>
        <v>-14.661318220809111</v>
      </c>
      <c r="BE2330" s="23">
        <f t="shared" ref="BE2330" si="23418">(AR2330*AZ2327+AS2330*AY2327+AT2330*AZ2330+AU2330*AY2330)</f>
        <v>0</v>
      </c>
      <c r="BF2330" s="8"/>
      <c r="BG2330" s="15">
        <v>0</v>
      </c>
      <c r="BH2330" s="85">
        <f t="shared" ref="BH2330" si="23419">(1/$BH$8)*SIN($B2327*$BI$8)</f>
        <v>0.27234541812617674</v>
      </c>
      <c r="BI2330" s="25">
        <f t="shared" ref="BI2330" si="23420">COS($BI$8*$B2327)</f>
        <v>-0.57658629799111738</v>
      </c>
      <c r="BJ2330" s="37">
        <v>0</v>
      </c>
      <c r="BL2330" s="21">
        <f t="shared" ref="BL2330" si="23421">BB2330*BG2327+BD2330*BG2330-BC2330*BH2327-BE2330*BH2330</f>
        <v>0</v>
      </c>
      <c r="BM2330" s="24">
        <f t="shared" ref="BM2330" si="23422">(BB2330*BH2327+BC2330*BG2327+BD2330*BH2330+BE2330*BG2330)</f>
        <v>-29.783965557153394</v>
      </c>
      <c r="BN2330" s="22">
        <f t="shared" ref="BN2330" si="23423">BB2330*BI2327+BD2330*BI2330-BC2330*BJ2327-BE2330*BJ2330</f>
        <v>-101.18592994757046</v>
      </c>
      <c r="BO2330" s="23">
        <f t="shared" ref="BO2330" si="23424">(BB2330*BJ2327+BC2330*BI2327+BD2330*BJ2330+BE2330*BI2330)</f>
        <v>0</v>
      </c>
      <c r="BQ2330" s="38">
        <f t="shared" ref="BQ2330" si="23425">(180/PI())*ATAN(-1*(($BL$8*BM2327+BO2327+$BL$8*BM2330+BO2330)/($BL$8*BL2327+BN2327+$BL$8*BL2330+BN2330)))</f>
        <v>57.19595219413138</v>
      </c>
      <c r="BS2330" s="67">
        <f t="shared" ref="BS2330" si="23426">20*LOG(((($BL$8*BL2327+BN2327-$BL$8*BL2330-BN2330)^2+($BL$8*BM2327+BO2327-$BL$8*BM2330-BO2330)^2)/(($BL$8*BL2327+BN2327+$BL$8*BL2330+BN2330)^2+($BL$8*BM2327+BO2327+$BL$8*BM2330+BO2330)^2))^0.5)</f>
        <v>-1.2448427801986886E-4</v>
      </c>
      <c r="BT2330" s="65"/>
      <c r="BU2330" s="28"/>
      <c r="BV2330" s="28"/>
      <c r="BW2330" s="28"/>
      <c r="BX2330" s="28"/>
    </row>
    <row r="2331" spans="2:76" ht="18.649999999999999" customHeight="1">
      <c r="BS2331" s="32"/>
    </row>
    <row r="2332" spans="2:76" ht="18.649999999999999" customHeight="1" thickBot="1">
      <c r="D2332" s="8"/>
      <c r="E2332" s="8" t="s">
        <v>93</v>
      </c>
      <c r="F2332" s="8"/>
      <c r="G2332" s="8"/>
      <c r="H2332" s="8"/>
      <c r="I2332" s="8"/>
      <c r="J2332" s="8" t="s">
        <v>94</v>
      </c>
      <c r="K2332" s="8"/>
      <c r="L2332" s="8"/>
      <c r="M2332" s="8"/>
      <c r="N2332" s="8"/>
      <c r="O2332" s="8" t="s">
        <v>95</v>
      </c>
      <c r="P2332" s="8"/>
      <c r="Q2332" s="8"/>
      <c r="R2332" s="8"/>
      <c r="S2332" s="8"/>
      <c r="T2332" s="8" t="s">
        <v>96</v>
      </c>
      <c r="U2332" s="8"/>
      <c r="V2332" s="8"/>
      <c r="W2332" s="8"/>
      <c r="X2332" s="8"/>
      <c r="Y2332" s="8" t="s">
        <v>97</v>
      </c>
      <c r="Z2332" s="8"/>
      <c r="AA2332" s="8"/>
      <c r="AB2332" s="8"/>
      <c r="AC2332" s="8"/>
      <c r="AD2332" s="8" t="s">
        <v>98</v>
      </c>
      <c r="AE2332" s="8"/>
      <c r="AF2332" s="8"/>
      <c r="AG2332" s="8"/>
      <c r="AH2332" s="8"/>
      <c r="AI2332" s="8" t="s">
        <v>99</v>
      </c>
      <c r="AJ2332" s="8"/>
      <c r="AK2332" s="8"/>
      <c r="AL2332" s="8"/>
      <c r="AM2332" s="8"/>
      <c r="AN2332" s="8" t="s">
        <v>96</v>
      </c>
      <c r="AO2332" s="8"/>
      <c r="AP2332" s="8"/>
      <c r="AQ2332" s="8"/>
      <c r="AR2332" s="8"/>
      <c r="AS2332" s="8" t="s">
        <v>100</v>
      </c>
      <c r="AT2332" s="8"/>
      <c r="AU2332" s="8"/>
      <c r="AV2332" s="8"/>
      <c r="AW2332" s="8"/>
      <c r="AX2332" s="8" t="s">
        <v>94</v>
      </c>
      <c r="AY2332" s="8"/>
      <c r="AZ2332" s="8"/>
      <c r="BA2332" s="8"/>
      <c r="BB2332" s="8"/>
      <c r="BC2332" s="8" t="s">
        <v>101</v>
      </c>
      <c r="BD2332" s="8"/>
      <c r="BE2332" s="8"/>
      <c r="BF2332" s="8"/>
      <c r="BG2332" s="8"/>
      <c r="BH2332" s="8" t="s">
        <v>96</v>
      </c>
      <c r="BI2332" s="8"/>
      <c r="BJ2332" s="8"/>
      <c r="BK2332" s="8"/>
      <c r="BL2332" s="8"/>
      <c r="BM2332" s="8" t="s">
        <v>102</v>
      </c>
      <c r="BN2332" s="8"/>
      <c r="BO2332" s="8"/>
      <c r="BP2332" s="8"/>
    </row>
    <row r="2333" spans="2:76" ht="18.649999999999999" customHeight="1" thickBot="1">
      <c r="B2333" s="16"/>
      <c r="D2333" s="250" t="s">
        <v>22</v>
      </c>
      <c r="E2333" s="251"/>
      <c r="F2333" s="252" t="s">
        <v>23</v>
      </c>
      <c r="G2333" s="253"/>
      <c r="H2333" s="123"/>
      <c r="I2333" s="242" t="s">
        <v>1</v>
      </c>
      <c r="J2333" s="243"/>
      <c r="K2333" s="244" t="s">
        <v>2</v>
      </c>
      <c r="L2333" s="245"/>
      <c r="M2333" s="123"/>
      <c r="N2333" s="242" t="s">
        <v>43</v>
      </c>
      <c r="O2333" s="243"/>
      <c r="P2333" s="244" t="s">
        <v>44</v>
      </c>
      <c r="Q2333" s="245"/>
      <c r="R2333" s="123"/>
      <c r="S2333" s="242" t="s">
        <v>32</v>
      </c>
      <c r="T2333" s="243"/>
      <c r="U2333" s="244" t="s">
        <v>33</v>
      </c>
      <c r="V2333" s="245"/>
      <c r="W2333" s="123"/>
      <c r="X2333" s="242" t="s">
        <v>45</v>
      </c>
      <c r="Y2333" s="243"/>
      <c r="Z2333" s="244" t="s">
        <v>46</v>
      </c>
      <c r="AA2333" s="245"/>
      <c r="AB2333" s="127"/>
      <c r="AC2333" s="242" t="s">
        <v>62</v>
      </c>
      <c r="AD2333" s="243"/>
      <c r="AE2333" s="244" t="s">
        <v>3</v>
      </c>
      <c r="AF2333" s="245"/>
      <c r="AG2333" s="123"/>
      <c r="AH2333" s="242" t="s">
        <v>76</v>
      </c>
      <c r="AI2333" s="243"/>
      <c r="AJ2333" s="244" t="s">
        <v>77</v>
      </c>
      <c r="AK2333" s="245"/>
      <c r="AL2333" s="127"/>
      <c r="AM2333" s="242" t="s">
        <v>64</v>
      </c>
      <c r="AN2333" s="243"/>
      <c r="AO2333" s="244" t="s">
        <v>65</v>
      </c>
      <c r="AP2333" s="245"/>
      <c r="AQ2333" s="123"/>
      <c r="AR2333" s="242" t="s">
        <v>80</v>
      </c>
      <c r="AS2333" s="243"/>
      <c r="AT2333" s="244" t="s">
        <v>81</v>
      </c>
      <c r="AU2333" s="245"/>
      <c r="AV2333" s="127"/>
      <c r="AW2333" s="242" t="s">
        <v>68</v>
      </c>
      <c r="AX2333" s="243"/>
      <c r="AY2333" s="244" t="s">
        <v>69</v>
      </c>
      <c r="AZ2333" s="245"/>
      <c r="BA2333" s="123"/>
      <c r="BB2333" s="246" t="s">
        <v>84</v>
      </c>
      <c r="BC2333" s="247"/>
      <c r="BD2333" s="248" t="s">
        <v>85</v>
      </c>
      <c r="BE2333" s="249"/>
      <c r="BF2333" s="127"/>
      <c r="BG2333" s="242" t="s">
        <v>72</v>
      </c>
      <c r="BH2333" s="243"/>
      <c r="BI2333" s="244" t="s">
        <v>73</v>
      </c>
      <c r="BJ2333" s="245"/>
      <c r="BK2333" s="123"/>
      <c r="BL2333" s="242" t="s">
        <v>88</v>
      </c>
      <c r="BM2333" s="243"/>
      <c r="BN2333" s="244" t="s">
        <v>89</v>
      </c>
      <c r="BO2333" s="245"/>
      <c r="BP2333" s="123"/>
      <c r="BQ2333" s="19" t="s">
        <v>165</v>
      </c>
      <c r="BS2333" s="63" t="s">
        <v>120</v>
      </c>
      <c r="BT2333" s="4"/>
      <c r="BU2333" s="28"/>
      <c r="BV2333" s="28"/>
      <c r="BW2333" s="28"/>
      <c r="BX2333" s="28"/>
    </row>
    <row r="2334" spans="2:76" ht="18.649999999999999" customHeight="1" thickTop="1" thickBot="1">
      <c r="B2334" s="39">
        <v>6.6</v>
      </c>
      <c r="D2334" s="25">
        <f t="shared" ref="D2334" si="23427">COS($F$8*$B2334)</f>
        <v>-0.5819429870239663</v>
      </c>
      <c r="E2334" s="26">
        <v>0</v>
      </c>
      <c r="F2334" s="10">
        <v>0</v>
      </c>
      <c r="G2334" s="85">
        <f t="shared" ref="G2334" si="23428">$E$8*SIN($B2334*$F$8)</f>
        <v>2.439688758567907</v>
      </c>
      <c r="I2334" s="21">
        <v>1</v>
      </c>
      <c r="J2334" s="24">
        <v>0</v>
      </c>
      <c r="K2334" s="22">
        <v>0</v>
      </c>
      <c r="L2334" s="23">
        <v>0</v>
      </c>
      <c r="N2334" s="21">
        <f t="shared" ref="N2334" si="23429">D2334*I2334+F2334*I2337-E2334*J2334-G2334*J2337</f>
        <v>5.9362767179674929</v>
      </c>
      <c r="O2334" s="24">
        <f t="shared" ref="O2334" si="23430">(D2334*J2334+E2334*I2334+F2334*J2337+G2334*I2337)</f>
        <v>0</v>
      </c>
      <c r="P2334" s="22">
        <f t="shared" ref="P2334" si="23431">D2334*K2334+F2334*K2337-E2334*L2334-G2334*L2337</f>
        <v>0</v>
      </c>
      <c r="Q2334" s="23">
        <f t="shared" ref="Q2334" si="23432">(D2334*L2334+E2334*K2334+F2334*L2337+G2334*K2337)</f>
        <v>2.439688758567907</v>
      </c>
      <c r="S2334" s="25">
        <f t="shared" ref="S2334" si="23433">COS($U$8*$B2334)</f>
        <v>-0.77529696965884498</v>
      </c>
      <c r="T2334" s="26">
        <v>0</v>
      </c>
      <c r="U2334" s="10">
        <v>0</v>
      </c>
      <c r="V2334" s="85">
        <f t="shared" ref="V2334" si="23434">$T$8*SIN($B2334*$U$8)</f>
        <v>-1.8947906162793577</v>
      </c>
      <c r="X2334" s="21">
        <f t="shared" ref="X2334" si="23435">N2334*S2334+P2334*S2337-O2334*T2334-Q2334*T2337</f>
        <v>-4.0887440875658063</v>
      </c>
      <c r="Y2334" s="24">
        <f t="shared" ref="Y2334" si="23436">(N2334*T2334+O2334*S2334+P2334*T2337+Q2334*S2337)</f>
        <v>0</v>
      </c>
      <c r="Z2334" s="22">
        <f t="shared" ref="Z2334" si="23437">N2334*U2334+P2334*U2337-O2334*V2334-Q2334*V2337</f>
        <v>0</v>
      </c>
      <c r="AA2334" s="23">
        <f t="shared" ref="AA2334" si="23438">(N2334*V2334+O2334*U2334+P2334*V2337+Q2334*U2337)</f>
        <v>-13.139484722270877</v>
      </c>
      <c r="AB2334" s="8"/>
      <c r="AC2334" s="21">
        <v>1</v>
      </c>
      <c r="AD2334" s="24">
        <v>0</v>
      </c>
      <c r="AE2334" s="22">
        <v>0</v>
      </c>
      <c r="AF2334" s="23">
        <v>0</v>
      </c>
      <c r="AH2334" s="21">
        <f t="shared" ref="AH2334" si="23439">X2334*AC2334+Z2334*AC2337-Y2334*AD2334-AA2334*AD2337</f>
        <v>-19.67780752236542</v>
      </c>
      <c r="AI2334" s="24">
        <f t="shared" ref="AI2334" si="23440">(X2334*AD2334+Y2334*AC2334+Z2334*AD2337+AA2334*AC2337)</f>
        <v>0</v>
      </c>
      <c r="AJ2334" s="22">
        <f t="shared" ref="AJ2334" si="23441">X2334*AE2334+Z2334*AE2337-Y2334*AF2334-AA2334*AF2337</f>
        <v>0</v>
      </c>
      <c r="AK2334" s="23">
        <f t="shared" ref="AK2334" si="23442">(X2334*AF2334+Y2334*AE2334+Z2334*AF2337+AA2334*AE2337)</f>
        <v>-13.139484722270877</v>
      </c>
      <c r="AL2334" s="8"/>
      <c r="AM2334" s="25">
        <f t="shared" ref="AM2334" si="23443">COS($AO$8*$B2334)</f>
        <v>-0.77529696965884498</v>
      </c>
      <c r="AN2334" s="26">
        <v>0</v>
      </c>
      <c r="AO2334" s="10">
        <v>0</v>
      </c>
      <c r="AP2334" s="85">
        <f t="shared" ref="AP2334" si="23444">$AN$8*SIN($B2334*$AO$8)</f>
        <v>-1.8947906162793577</v>
      </c>
      <c r="AR2334" s="21">
        <f t="shared" ref="AR2334" si="23445">AH2334*AM2334+AJ2334*AM2337-AI2334*AN2334-AK2334*AN2337</f>
        <v>12.489858724452729</v>
      </c>
      <c r="AS2334" s="24">
        <f t="shared" ref="AS2334" si="23446">(AH2334*AN2334+AI2334*AM2334+AJ2334*AN2337+AK2334*AM2337)</f>
        <v>0</v>
      </c>
      <c r="AT2334" s="22">
        <f t="shared" ref="AT2334" si="23447">AH2334*AO2334+AJ2334*AO2337-AI2334*AP2334-AK2334*AP2337</f>
        <v>0</v>
      </c>
      <c r="AU2334" s="23">
        <f t="shared" ref="AU2334" si="23448">(AH2334*AP2334+AI2334*AO2334+AJ2334*AP2337+AK2334*AO2337)</f>
        <v>47.472327730384656</v>
      </c>
      <c r="AV2334" s="8"/>
      <c r="AW2334" s="21">
        <v>1</v>
      </c>
      <c r="AX2334" s="24">
        <v>0</v>
      </c>
      <c r="AY2334" s="22">
        <v>0</v>
      </c>
      <c r="AZ2334" s="23">
        <v>0</v>
      </c>
      <c r="BB2334" s="21">
        <f t="shared" ref="BB2334" si="23449">AR2334*AW2334+AT2334*AW2337-AS2334*AX2334-AU2334*AX2337</f>
        <v>139.32368577198298</v>
      </c>
      <c r="BC2334" s="24">
        <f t="shared" ref="BC2334" si="23450">(AR2334*AX2334+AS2334*AW2334+AT2334*AX2337+AU2334*AW2337)</f>
        <v>0</v>
      </c>
      <c r="BD2334" s="22">
        <f t="shared" ref="BD2334" si="23451">AR2334*AY2334+AT2334*AY2337-AS2334*AZ2334-AU2334*AZ2337</f>
        <v>0</v>
      </c>
      <c r="BE2334" s="23">
        <f t="shared" ref="BE2334" si="23452">(AR2334*AZ2334+AS2334*AY2334+AT2334*AZ2337+AU2334*AY2337)</f>
        <v>47.472327730384656</v>
      </c>
      <c r="BF2334" s="8"/>
      <c r="BG2334" s="25">
        <f t="shared" ref="BG2334" si="23453">COS($BI$8*$B2334)</f>
        <v>-0.58200059776554003</v>
      </c>
      <c r="BH2334" s="26">
        <v>0</v>
      </c>
      <c r="BI2334" s="10">
        <v>0</v>
      </c>
      <c r="BJ2334" s="85">
        <f t="shared" ref="BJ2334" si="23454">$BH$8*SIN($B2334*$BI$8)</f>
        <v>2.4395650714430608</v>
      </c>
      <c r="BL2334" s="21">
        <f t="shared" ref="BL2334" si="23455">BB2334*BG2334+BD2334*BG2337-BC2334*BH2334-BE2334*BH2337</f>
        <v>-93.954449801208369</v>
      </c>
      <c r="BM2334" s="24">
        <f t="shared" ref="BM2334" si="23456">(BB2334*BH2334+BC2334*BG2334+BD2334*BH2337+BE2334*BG2337)</f>
        <v>0</v>
      </c>
      <c r="BN2334" s="22">
        <f t="shared" ref="BN2334" si="23457">BB2334*BI2334+BD2334*BI2337-BC2334*BJ2334-BE2334*BJ2337</f>
        <v>0</v>
      </c>
      <c r="BO2334" s="23">
        <f t="shared" ref="BO2334" si="23458">(BB2334*BJ2334+BC2334*BI2334+BD2334*BJ2337+BE2334*BI2337)</f>
        <v>312.26027431763276</v>
      </c>
      <c r="BQ2334" s="27">
        <f t="shared" ref="BQ2334" si="23459">20*LOG((2*$BL$8)/(($BL$8*BL2334+BN2334+$BL$8*BL2337+BN2337)^2+($BL$8*BM2334+BO2334+$BL$8*BM2337+BO2337)^2)^0.5)</f>
        <v>-44.622467077989199</v>
      </c>
      <c r="BS2334" s="64">
        <f t="shared" ref="BS2334" si="23460">((BL2334^2+BM2334^2)/(BL2337^2+BM2337^2))^0.5</f>
        <v>3.324378352540764</v>
      </c>
      <c r="BT2334" s="4"/>
      <c r="BU2334" s="28"/>
      <c r="BV2334" s="28"/>
      <c r="BW2334" s="28"/>
      <c r="BX2334" s="28"/>
    </row>
    <row r="2335" spans="2:76" ht="18.649999999999999" customHeight="1" thickBot="1">
      <c r="D2335" s="25"/>
      <c r="E2335" s="10"/>
      <c r="F2335" s="10"/>
      <c r="G2335" s="31"/>
      <c r="I2335" s="29"/>
      <c r="L2335" s="30"/>
      <c r="N2335" s="29"/>
      <c r="Q2335" s="30"/>
      <c r="S2335" s="29"/>
      <c r="V2335" s="30"/>
      <c r="X2335" s="29"/>
      <c r="AA2335" s="30"/>
      <c r="AC2335" s="29"/>
      <c r="AF2335" s="30"/>
      <c r="AH2335" s="29"/>
      <c r="AK2335" s="30"/>
      <c r="AM2335" s="29"/>
      <c r="AP2335" s="30"/>
      <c r="AR2335" s="29"/>
      <c r="AU2335" s="30"/>
      <c r="AW2335" s="29"/>
      <c r="AZ2335" s="30"/>
      <c r="BB2335" s="29"/>
      <c r="BE2335" s="30"/>
      <c r="BG2335" s="29"/>
      <c r="BJ2335" s="30"/>
      <c r="BL2335" s="29"/>
      <c r="BO2335" s="30"/>
      <c r="BS2335" s="65"/>
      <c r="BT2335" s="65"/>
      <c r="BU2335" s="28"/>
      <c r="BV2335" s="28"/>
      <c r="BW2335" s="28"/>
      <c r="BX2335" s="28"/>
    </row>
    <row r="2336" spans="2:76" ht="18.649999999999999" customHeight="1" thickBot="1">
      <c r="D2336" s="254" t="s">
        <v>24</v>
      </c>
      <c r="E2336" s="255"/>
      <c r="F2336" s="256" t="s">
        <v>25</v>
      </c>
      <c r="G2336" s="257"/>
      <c r="H2336" s="123"/>
      <c r="I2336" s="242" t="s">
        <v>4</v>
      </c>
      <c r="J2336" s="243"/>
      <c r="K2336" s="244" t="s">
        <v>5</v>
      </c>
      <c r="L2336" s="245"/>
      <c r="M2336" s="123"/>
      <c r="N2336" s="242" t="s">
        <v>6</v>
      </c>
      <c r="O2336" s="243"/>
      <c r="P2336" s="244" t="s">
        <v>7</v>
      </c>
      <c r="Q2336" s="245"/>
      <c r="R2336" s="123"/>
      <c r="S2336" s="242" t="s">
        <v>34</v>
      </c>
      <c r="T2336" s="243"/>
      <c r="U2336" s="244" t="s">
        <v>35</v>
      </c>
      <c r="V2336" s="245"/>
      <c r="W2336" s="123"/>
      <c r="X2336" s="242" t="s">
        <v>47</v>
      </c>
      <c r="Y2336" s="243"/>
      <c r="Z2336" s="244" t="s">
        <v>48</v>
      </c>
      <c r="AA2336" s="245"/>
      <c r="AB2336" s="127"/>
      <c r="AC2336" s="242" t="s">
        <v>63</v>
      </c>
      <c r="AD2336" s="243"/>
      <c r="AE2336" s="244" t="s">
        <v>8</v>
      </c>
      <c r="AF2336" s="245"/>
      <c r="AG2336" s="123"/>
      <c r="AH2336" s="242" t="s">
        <v>78</v>
      </c>
      <c r="AI2336" s="243"/>
      <c r="AJ2336" s="244" t="s">
        <v>79</v>
      </c>
      <c r="AK2336" s="245"/>
      <c r="AL2336" s="127"/>
      <c r="AM2336" s="242" t="s">
        <v>67</v>
      </c>
      <c r="AN2336" s="243"/>
      <c r="AO2336" s="244" t="s">
        <v>66</v>
      </c>
      <c r="AP2336" s="245"/>
      <c r="AQ2336" s="123"/>
      <c r="AR2336" s="242" t="s">
        <v>83</v>
      </c>
      <c r="AS2336" s="243"/>
      <c r="AT2336" s="244" t="s">
        <v>82</v>
      </c>
      <c r="AU2336" s="245"/>
      <c r="AV2336" s="127"/>
      <c r="AW2336" s="242" t="s">
        <v>71</v>
      </c>
      <c r="AX2336" s="243"/>
      <c r="AY2336" s="244" t="s">
        <v>70</v>
      </c>
      <c r="AZ2336" s="245"/>
      <c r="BA2336" s="123"/>
      <c r="BB2336" s="124" t="s">
        <v>87</v>
      </c>
      <c r="BC2336" s="125"/>
      <c r="BD2336" s="122" t="s">
        <v>86</v>
      </c>
      <c r="BE2336" s="126"/>
      <c r="BF2336" s="127"/>
      <c r="BG2336" s="242" t="s">
        <v>74</v>
      </c>
      <c r="BH2336" s="243"/>
      <c r="BI2336" s="244" t="s">
        <v>75</v>
      </c>
      <c r="BJ2336" s="245"/>
      <c r="BK2336" s="123"/>
      <c r="BL2336" s="242" t="s">
        <v>91</v>
      </c>
      <c r="BM2336" s="243"/>
      <c r="BN2336" s="244" t="s">
        <v>90</v>
      </c>
      <c r="BO2336" s="245"/>
      <c r="BP2336" s="123"/>
      <c r="BQ2336" s="35" t="s">
        <v>166</v>
      </c>
      <c r="BS2336" s="66" t="s">
        <v>121</v>
      </c>
      <c r="BT2336" s="65"/>
      <c r="BU2336" s="28"/>
      <c r="BV2336" s="28"/>
      <c r="BW2336" s="28"/>
      <c r="BX2336" s="28"/>
    </row>
    <row r="2337" spans="2:76" ht="18.649999999999999" customHeight="1" thickTop="1" thickBot="1">
      <c r="D2337" s="15">
        <v>0</v>
      </c>
      <c r="E2337" s="145">
        <f t="shared" ref="E2337" si="23461">(1/$E$8)*SIN($B2334*$F$8)</f>
        <v>0.2710765287297674</v>
      </c>
      <c r="F2337" s="15">
        <f t="shared" ref="F2337" si="23462">COS($F$8*$B2334)</f>
        <v>-0.5819429870239663</v>
      </c>
      <c r="G2337" s="37">
        <v>0</v>
      </c>
      <c r="I2337" s="21">
        <v>0</v>
      </c>
      <c r="J2337" s="24">
        <f t="shared" ref="J2337" si="23463">(TAN($K$8*$B2334))/$J$8</f>
        <v>-2.6717423204497783</v>
      </c>
      <c r="K2337" s="22">
        <v>1</v>
      </c>
      <c r="L2337" s="23">
        <v>0</v>
      </c>
      <c r="N2337" s="21">
        <f t="shared" ref="N2337" si="23464">D2337*I2334+F2337*I2337-E2337*J2334-G2337*J2337</f>
        <v>0</v>
      </c>
      <c r="O2337" s="24">
        <f t="shared" ref="O2337" si="23465">(D2337*J2334+E2337*I2334+F2337*J2337+G2337*I2337)</f>
        <v>1.8258782352506544</v>
      </c>
      <c r="P2337" s="22">
        <f t="shared" ref="P2337" si="23466">D2337*K2334+F2337*K2337-E2337*L2334-G2337*L2337</f>
        <v>-0.5819429870239663</v>
      </c>
      <c r="Q2337" s="23">
        <f t="shared" ref="Q2337" si="23467">(D2337*L2334+E2337*K2334+F2337*L2337+G2337*K2337)</f>
        <v>0</v>
      </c>
      <c r="S2337" s="15">
        <v>0</v>
      </c>
      <c r="T2337" s="145">
        <f t="shared" ref="T2337" si="23468">(1/$T$8)*SIN($B2334*$U$8)</f>
        <v>-0.2105322906977064</v>
      </c>
      <c r="U2337" s="15">
        <f t="shared" ref="U2337" si="23469">COS($U$8*$B2334)</f>
        <v>-0.77529696965884498</v>
      </c>
      <c r="V2337" s="37">
        <v>0</v>
      </c>
      <c r="X2337" s="21">
        <f t="shared" ref="X2337" si="23470">N2337*S2334+P2337*S2337-O2337*T2334-Q2337*T2337</f>
        <v>0</v>
      </c>
      <c r="Y2337" s="24">
        <f t="shared" ref="Y2337" si="23471">(N2337*T2334+O2337*S2334+P2337*T2337+Q2337*S2337)</f>
        <v>-1.2930800726422509</v>
      </c>
      <c r="Z2337" s="22">
        <f t="shared" ref="Z2337" si="23472">N2337*U2334+P2337*U2337-O2337*V2334-Q2337*V2337</f>
        <v>3.9108355809755513</v>
      </c>
      <c r="AA2337" s="23">
        <f t="shared" ref="AA2337" si="23473">(N2337*V2334+O2337*U2334+P2337*V2337+Q2337*U2337)</f>
        <v>0</v>
      </c>
      <c r="AB2337" s="8"/>
      <c r="AC2337" s="21">
        <v>0</v>
      </c>
      <c r="AD2337" s="24">
        <f t="shared" ref="AD2337" si="23474">(TAN($AE$8*$B2334))/$AD$8</f>
        <v>-1.1864288261149847</v>
      </c>
      <c r="AE2337" s="22">
        <v>1</v>
      </c>
      <c r="AF2337" s="23">
        <v>0</v>
      </c>
      <c r="AH2337" s="21">
        <f t="shared" ref="AH2337" si="23475">X2337*AC2334+Z2337*AC2337-Y2337*AD2334-AA2337*AD2337</f>
        <v>0</v>
      </c>
      <c r="AI2337" s="24">
        <f t="shared" ref="AI2337" si="23476">(X2337*AD2334+Y2337*AC2334+Z2337*AD2337+AA2337*AC2337)</f>
        <v>-5.9330081401077885</v>
      </c>
      <c r="AJ2337" s="22">
        <f t="shared" ref="AJ2337" si="23477">X2337*AE2334+Z2337*AE2337-Y2337*AF2334-AA2337*AF2337</f>
        <v>3.9108355809755513</v>
      </c>
      <c r="AK2337" s="23">
        <f t="shared" ref="AK2337" si="23478">(X2337*AF2334+Y2337*AE2334+Z2337*AF2337+AA2337*AE2337)</f>
        <v>0</v>
      </c>
      <c r="AL2337" s="8"/>
      <c r="AM2337" s="15">
        <v>0</v>
      </c>
      <c r="AN2337" s="85">
        <f t="shared" ref="AN2337" si="23479">(1/$AN$8)*SIN($B2334*$AO$8)</f>
        <v>-0.2105322906977064</v>
      </c>
      <c r="AO2337" s="25">
        <f t="shared" ref="AO2337" si="23480">COS($AO$8*$B2334)</f>
        <v>-0.77529696965884498</v>
      </c>
      <c r="AP2337" s="37">
        <v>0</v>
      </c>
      <c r="AR2337" s="21">
        <f t="shared" ref="AR2337" si="23481">AH2337*AM2334+AJ2337*AM2337-AI2337*AN2334-AK2337*AN2337</f>
        <v>0</v>
      </c>
      <c r="AS2337" s="24">
        <f t="shared" ref="AS2337" si="23482">(AH2337*AN2334+AI2337*AM2334+AJ2337*AN2337+AK2337*AM2337)</f>
        <v>3.7764860585819506</v>
      </c>
      <c r="AT2337" s="22">
        <f t="shared" ref="AT2337" si="23483">AH2337*AO2334+AJ2337*AO2337-AI2337*AP2334-AK2337*AP2337</f>
        <v>-14.273867124949618</v>
      </c>
      <c r="AU2337" s="23">
        <f t="shared" ref="AU2337" si="23484">(AH2337*AP2334+AI2337*AO2334+AJ2337*AP2337+AK2337*AO2337)</f>
        <v>0</v>
      </c>
      <c r="AV2337" s="8"/>
      <c r="AW2337" s="21">
        <v>0</v>
      </c>
      <c r="AX2337" s="24">
        <f t="shared" ref="AX2337" si="23485">(TAN($AY$8*$B2334))/$AX$8</f>
        <v>-2.6717423204497783</v>
      </c>
      <c r="AY2337" s="22">
        <v>1</v>
      </c>
      <c r="AZ2337" s="23">
        <v>0</v>
      </c>
      <c r="BB2337" s="21">
        <f t="shared" ref="BB2337" si="23486">AR2337*AW2334+AT2337*AW2337-AS2337*AX2334-AU2337*AX2337</f>
        <v>0</v>
      </c>
      <c r="BC2337" s="24">
        <f t="shared" ref="BC2337" si="23487">(AR2337*AX2334+AS2337*AW2334+AT2337*AX2337+AU2337*AW2337)</f>
        <v>41.912580932786653</v>
      </c>
      <c r="BD2337" s="22">
        <f t="shared" ref="BD2337" si="23488">AR2337*AY2334+AT2337*AY2337-AS2337*AZ2334-AU2337*AZ2337</f>
        <v>-14.273867124949618</v>
      </c>
      <c r="BE2337" s="23">
        <f t="shared" ref="BE2337" si="23489">(AR2337*AZ2334+AS2337*AY2334+AT2337*AZ2337+AU2337*AY2337)</f>
        <v>0</v>
      </c>
      <c r="BF2337" s="8"/>
      <c r="BG2337" s="15">
        <v>0</v>
      </c>
      <c r="BH2337" s="85">
        <f t="shared" ref="BH2337" si="23490">(1/$BH$8)*SIN($B2334*$BI$8)</f>
        <v>0.27106278571589559</v>
      </c>
      <c r="BI2337" s="25">
        <f t="shared" ref="BI2337" si="23491">COS($BI$8*$B2334)</f>
        <v>-0.58200059776554003</v>
      </c>
      <c r="BJ2337" s="37">
        <v>0</v>
      </c>
      <c r="BL2337" s="21">
        <f t="shared" ref="BL2337" si="23492">BB2337*BG2334+BD2337*BG2337-BC2337*BH2334-BE2337*BH2337</f>
        <v>0</v>
      </c>
      <c r="BM2337" s="24">
        <f t="shared" ref="BM2337" si="23493">(BB2337*BH2334+BC2337*BG2334+BD2337*BH2337+BE2337*BG2337)</f>
        <v>-28.262261342605793</v>
      </c>
      <c r="BN2337" s="22">
        <f t="shared" ref="BN2337" si="23494">BB2337*BI2334+BD2337*BI2337-BC2337*BJ2334-BE2337*BJ2337</f>
        <v>-93.941069298510172</v>
      </c>
      <c r="BO2337" s="23">
        <f t="shared" ref="BO2337" si="23495">(BB2337*BJ2334+BC2337*BI2334+BD2337*BJ2337+BE2337*BI2337)</f>
        <v>0</v>
      </c>
      <c r="BQ2337" s="38">
        <f t="shared" ref="BQ2337" si="23496">(180/PI())*ATAN(-1*(($BL$8*BM2334+BO2334+$BL$8*BM2337+BO2337)/($BL$8*BL2334+BN2334+$BL$8*BL2337+BN2337)))</f>
        <v>56.511037175707713</v>
      </c>
      <c r="BS2337" s="67">
        <f t="shared" ref="BS2337" si="23497">20*LOG(((($BL$8*BL2334+BN2334-$BL$8*BL2337-BN2337)^2+($BL$8*BM2334+BO2334-$BL$8*BM2337-BO2337)^2)/(($BL$8*BL2334+BN2334+$BL$8*BL2337+BN2337)^2+($BL$8*BM2334+BO2334+$BL$8*BM2337+BO2337)^2))^0.5)</f>
        <v>-1.498114798567931E-4</v>
      </c>
      <c r="BT2337" s="65"/>
      <c r="BU2337" s="28"/>
      <c r="BV2337" s="28"/>
      <c r="BW2337" s="28"/>
      <c r="BX2337" s="28"/>
    </row>
    <row r="2338" spans="2:76" ht="18.649999999999999" customHeight="1">
      <c r="BS2338" s="32"/>
    </row>
    <row r="2339" spans="2:76" ht="18.649999999999999" customHeight="1" thickBot="1">
      <c r="D2339" s="8"/>
      <c r="E2339" s="8" t="s">
        <v>93</v>
      </c>
      <c r="F2339" s="8"/>
      <c r="G2339" s="8"/>
      <c r="H2339" s="8"/>
      <c r="I2339" s="8"/>
      <c r="J2339" s="8" t="s">
        <v>94</v>
      </c>
      <c r="K2339" s="8"/>
      <c r="L2339" s="8"/>
      <c r="M2339" s="8"/>
      <c r="N2339" s="8"/>
      <c r="O2339" s="8" t="s">
        <v>95</v>
      </c>
      <c r="P2339" s="8"/>
      <c r="Q2339" s="8"/>
      <c r="R2339" s="8"/>
      <c r="S2339" s="8"/>
      <c r="T2339" s="8" t="s">
        <v>96</v>
      </c>
      <c r="U2339" s="8"/>
      <c r="V2339" s="8"/>
      <c r="W2339" s="8"/>
      <c r="X2339" s="8"/>
      <c r="Y2339" s="8" t="s">
        <v>97</v>
      </c>
      <c r="Z2339" s="8"/>
      <c r="AA2339" s="8"/>
      <c r="AB2339" s="8"/>
      <c r="AC2339" s="8"/>
      <c r="AD2339" s="8" t="s">
        <v>98</v>
      </c>
      <c r="AE2339" s="8"/>
      <c r="AF2339" s="8"/>
      <c r="AG2339" s="8"/>
      <c r="AH2339" s="8"/>
      <c r="AI2339" s="8" t="s">
        <v>99</v>
      </c>
      <c r="AJ2339" s="8"/>
      <c r="AK2339" s="8"/>
      <c r="AL2339" s="8"/>
      <c r="AM2339" s="8"/>
      <c r="AN2339" s="8" t="s">
        <v>96</v>
      </c>
      <c r="AO2339" s="8"/>
      <c r="AP2339" s="8"/>
      <c r="AQ2339" s="8"/>
      <c r="AR2339" s="8"/>
      <c r="AS2339" s="8" t="s">
        <v>100</v>
      </c>
      <c r="AT2339" s="8"/>
      <c r="AU2339" s="8"/>
      <c r="AV2339" s="8"/>
      <c r="AW2339" s="8"/>
      <c r="AX2339" s="8" t="s">
        <v>94</v>
      </c>
      <c r="AY2339" s="8"/>
      <c r="AZ2339" s="8"/>
      <c r="BA2339" s="8"/>
      <c r="BB2339" s="8"/>
      <c r="BC2339" s="8" t="s">
        <v>101</v>
      </c>
      <c r="BD2339" s="8"/>
      <c r="BE2339" s="8"/>
      <c r="BF2339" s="8"/>
      <c r="BG2339" s="8"/>
      <c r="BH2339" s="8" t="s">
        <v>96</v>
      </c>
      <c r="BI2339" s="8"/>
      <c r="BJ2339" s="8"/>
      <c r="BK2339" s="8"/>
      <c r="BL2339" s="8"/>
      <c r="BM2339" s="8" t="s">
        <v>102</v>
      </c>
      <c r="BN2339" s="8"/>
      <c r="BO2339" s="8"/>
      <c r="BP2339" s="8"/>
    </row>
    <row r="2340" spans="2:76" ht="18.649999999999999" customHeight="1" thickBot="1">
      <c r="B2340" s="16"/>
      <c r="D2340" s="250" t="s">
        <v>22</v>
      </c>
      <c r="E2340" s="251"/>
      <c r="F2340" s="252" t="s">
        <v>23</v>
      </c>
      <c r="G2340" s="253"/>
      <c r="H2340" s="123"/>
      <c r="I2340" s="242" t="s">
        <v>1</v>
      </c>
      <c r="J2340" s="243"/>
      <c r="K2340" s="244" t="s">
        <v>2</v>
      </c>
      <c r="L2340" s="245"/>
      <c r="M2340" s="123"/>
      <c r="N2340" s="242" t="s">
        <v>43</v>
      </c>
      <c r="O2340" s="243"/>
      <c r="P2340" s="244" t="s">
        <v>44</v>
      </c>
      <c r="Q2340" s="245"/>
      <c r="R2340" s="123"/>
      <c r="S2340" s="242" t="s">
        <v>32</v>
      </c>
      <c r="T2340" s="243"/>
      <c r="U2340" s="244" t="s">
        <v>33</v>
      </c>
      <c r="V2340" s="245"/>
      <c r="W2340" s="123"/>
      <c r="X2340" s="242" t="s">
        <v>45</v>
      </c>
      <c r="Y2340" s="243"/>
      <c r="Z2340" s="244" t="s">
        <v>46</v>
      </c>
      <c r="AA2340" s="245"/>
      <c r="AB2340" s="127"/>
      <c r="AC2340" s="242" t="s">
        <v>62</v>
      </c>
      <c r="AD2340" s="243"/>
      <c r="AE2340" s="244" t="s">
        <v>3</v>
      </c>
      <c r="AF2340" s="245"/>
      <c r="AG2340" s="123"/>
      <c r="AH2340" s="242" t="s">
        <v>76</v>
      </c>
      <c r="AI2340" s="243"/>
      <c r="AJ2340" s="244" t="s">
        <v>77</v>
      </c>
      <c r="AK2340" s="245"/>
      <c r="AL2340" s="127"/>
      <c r="AM2340" s="242" t="s">
        <v>64</v>
      </c>
      <c r="AN2340" s="243"/>
      <c r="AO2340" s="244" t="s">
        <v>65</v>
      </c>
      <c r="AP2340" s="245"/>
      <c r="AQ2340" s="123"/>
      <c r="AR2340" s="242" t="s">
        <v>80</v>
      </c>
      <c r="AS2340" s="243"/>
      <c r="AT2340" s="244" t="s">
        <v>81</v>
      </c>
      <c r="AU2340" s="245"/>
      <c r="AV2340" s="127"/>
      <c r="AW2340" s="242" t="s">
        <v>68</v>
      </c>
      <c r="AX2340" s="243"/>
      <c r="AY2340" s="244" t="s">
        <v>69</v>
      </c>
      <c r="AZ2340" s="245"/>
      <c r="BA2340" s="123"/>
      <c r="BB2340" s="246" t="s">
        <v>84</v>
      </c>
      <c r="BC2340" s="247"/>
      <c r="BD2340" s="248" t="s">
        <v>85</v>
      </c>
      <c r="BE2340" s="249"/>
      <c r="BF2340" s="127"/>
      <c r="BG2340" s="242" t="s">
        <v>72</v>
      </c>
      <c r="BH2340" s="243"/>
      <c r="BI2340" s="244" t="s">
        <v>73</v>
      </c>
      <c r="BJ2340" s="245"/>
      <c r="BK2340" s="123"/>
      <c r="BL2340" s="242" t="s">
        <v>88</v>
      </c>
      <c r="BM2340" s="243"/>
      <c r="BN2340" s="244" t="s">
        <v>89</v>
      </c>
      <c r="BO2340" s="245"/>
      <c r="BP2340" s="123"/>
      <c r="BQ2340" s="19" t="s">
        <v>165</v>
      </c>
      <c r="BS2340" s="63" t="s">
        <v>120</v>
      </c>
      <c r="BT2340" s="4"/>
      <c r="BU2340" s="28"/>
      <c r="BV2340" s="28"/>
      <c r="BW2340" s="28"/>
      <c r="BX2340" s="28"/>
    </row>
    <row r="2341" spans="2:76" ht="18.649999999999999" customHeight="1" thickTop="1" thickBot="1">
      <c r="B2341" s="39">
        <v>6.62</v>
      </c>
      <c r="D2341" s="25">
        <f t="shared" ref="D2341" si="23498">COS($F$8*$B2341)</f>
        <v>-0.58733170975492954</v>
      </c>
      <c r="E2341" s="26">
        <v>0</v>
      </c>
      <c r="F2341" s="10">
        <v>0</v>
      </c>
      <c r="G2341" s="85">
        <f t="shared" ref="G2341" si="23499">$E$8*SIN($B2341*$F$8)</f>
        <v>2.4280389544748169</v>
      </c>
      <c r="I2341" s="21">
        <v>1</v>
      </c>
      <c r="J2341" s="24">
        <v>0</v>
      </c>
      <c r="K2341" s="22">
        <v>0</v>
      </c>
      <c r="L2341" s="23">
        <v>0</v>
      </c>
      <c r="N2341" s="21">
        <f t="shared" ref="N2341" si="23500">D2341*I2341+F2341*I2344-E2341*J2341-G2341*J2344</f>
        <v>5.6607961813369903</v>
      </c>
      <c r="O2341" s="24">
        <f t="shared" ref="O2341" si="23501">(D2341*J2341+E2341*I2341+F2341*J2344+G2341*I2344)</f>
        <v>0</v>
      </c>
      <c r="P2341" s="22">
        <f t="shared" ref="P2341" si="23502">D2341*K2341+F2341*K2344-E2341*L2341-G2341*L2344</f>
        <v>0</v>
      </c>
      <c r="Q2341" s="23">
        <f t="shared" ref="Q2341" si="23503">(D2341*L2341+E2341*K2341+F2341*L2344+G2341*K2344)</f>
        <v>2.4280389544748169</v>
      </c>
      <c r="S2341" s="25">
        <f t="shared" ref="S2341" si="23504">COS($U$8*$B2341)</f>
        <v>-0.76792387633888526</v>
      </c>
      <c r="T2341" s="26">
        <v>0</v>
      </c>
      <c r="U2341" s="10">
        <v>0</v>
      </c>
      <c r="V2341" s="85">
        <f t="shared" ref="V2341" si="23505">$T$8*SIN($B2341*$U$8)</f>
        <v>-1.9216233453353819</v>
      </c>
      <c r="X2341" s="21">
        <f t="shared" ref="X2341" si="23506">N2341*S2341+P2341*S2344-O2341*T2341-Q2341*T2344</f>
        <v>-3.8286409535919366</v>
      </c>
      <c r="Y2341" s="24">
        <f t="shared" ref="Y2341" si="23507">(N2341*T2341+O2341*S2341+P2341*T2344+Q2341*S2344)</f>
        <v>0</v>
      </c>
      <c r="Z2341" s="22">
        <f t="shared" ref="Z2341" si="23508">N2341*U2341+P2341*U2344-O2341*V2341-Q2341*V2344</f>
        <v>0</v>
      </c>
      <c r="AA2341" s="23">
        <f t="shared" ref="AA2341" si="23509">(N2341*V2341+O2341*U2341+P2341*V2344+Q2341*U2344)</f>
        <v>-12.742467181064658</v>
      </c>
      <c r="AB2341" s="8"/>
      <c r="AC2341" s="21">
        <v>1</v>
      </c>
      <c r="AD2341" s="24">
        <v>0</v>
      </c>
      <c r="AE2341" s="22">
        <v>0</v>
      </c>
      <c r="AF2341" s="23">
        <v>0</v>
      </c>
      <c r="AH2341" s="21">
        <f t="shared" ref="AH2341" si="23510">X2341*AC2341+Z2341*AC2344-Y2341*AD2341-AA2341*AD2344</f>
        <v>-18.432800553153609</v>
      </c>
      <c r="AI2341" s="24">
        <f t="shared" ref="AI2341" si="23511">(X2341*AD2341+Y2341*AC2341+Z2341*AD2344+AA2341*AC2344)</f>
        <v>0</v>
      </c>
      <c r="AJ2341" s="22">
        <f t="shared" ref="AJ2341" si="23512">X2341*AE2341+Z2341*AE2344-Y2341*AF2341-AA2341*AF2344</f>
        <v>0</v>
      </c>
      <c r="AK2341" s="23">
        <f t="shared" ref="AK2341" si="23513">(X2341*AF2341+Y2341*AE2341+Z2341*AF2344+AA2341*AE2344)</f>
        <v>-12.742467181064658</v>
      </c>
      <c r="AL2341" s="8"/>
      <c r="AM2341" s="25">
        <f t="shared" ref="AM2341" si="23514">COS($AO$8*$B2341)</f>
        <v>-0.76792387633888526</v>
      </c>
      <c r="AN2341" s="26">
        <v>0</v>
      </c>
      <c r="AO2341" s="10">
        <v>0</v>
      </c>
      <c r="AP2341" s="85">
        <f t="shared" ref="AP2341" si="23515">$AN$8*SIN($B2341*$AO$8)</f>
        <v>-1.9216233453353819</v>
      </c>
      <c r="AR2341" s="21">
        <f t="shared" ref="AR2341" si="23516">AH2341*AM2341+AJ2341*AM2344-AI2341*AN2341-AK2341*AN2344</f>
        <v>11.434296273414402</v>
      </c>
      <c r="AS2341" s="24">
        <f t="shared" ref="AS2341" si="23517">(AH2341*AN2341+AI2341*AM2341+AJ2341*AN2344+AK2341*AM2344)</f>
        <v>0</v>
      </c>
      <c r="AT2341" s="22">
        <f t="shared" ref="AT2341" si="23518">AH2341*AO2341+AJ2341*AO2344-AI2341*AP2341-AK2341*AP2344</f>
        <v>0</v>
      </c>
      <c r="AU2341" s="23">
        <f t="shared" ref="AU2341" si="23519">(AH2341*AP2341+AI2341*AO2341+AJ2341*AP2344+AK2341*AO2344)</f>
        <v>45.20614465465512</v>
      </c>
      <c r="AV2341" s="8"/>
      <c r="AW2341" s="21">
        <v>1</v>
      </c>
      <c r="AX2341" s="24">
        <v>0</v>
      </c>
      <c r="AY2341" s="22">
        <v>0</v>
      </c>
      <c r="AZ2341" s="23">
        <v>0</v>
      </c>
      <c r="BB2341" s="21">
        <f t="shared" ref="BB2341" si="23520">AR2341*AW2341+AT2341*AW2344-AS2341*AX2341-AU2341*AX2344</f>
        <v>127.76429697003876</v>
      </c>
      <c r="BC2341" s="24">
        <f t="shared" ref="BC2341" si="23521">(AR2341*AX2341+AS2341*AW2341+AT2341*AX2344+AU2341*AW2344)</f>
        <v>0</v>
      </c>
      <c r="BD2341" s="22">
        <f t="shared" ref="BD2341" si="23522">AR2341*AY2341+AT2341*AY2344-AS2341*AZ2341-AU2341*AZ2344</f>
        <v>0</v>
      </c>
      <c r="BE2341" s="23">
        <f t="shared" ref="BE2341" si="23523">(AR2341*AZ2341+AS2341*AY2341+AT2341*AZ2344+AU2341*AY2344)</f>
        <v>45.20614465465512</v>
      </c>
      <c r="BF2341" s="8"/>
      <c r="BG2341" s="25">
        <f t="shared" ref="BG2341" si="23524">COS($BI$8*$B2341)</f>
        <v>-0.58738921911769348</v>
      </c>
      <c r="BH2341" s="26">
        <v>0</v>
      </c>
      <c r="BI2341" s="10">
        <v>0</v>
      </c>
      <c r="BJ2341" s="85">
        <f t="shared" ref="BJ2341" si="23525">$BH$8*SIN($B2341*$BI$8)</f>
        <v>2.4279137438094369</v>
      </c>
      <c r="BL2341" s="21">
        <f t="shared" ref="BL2341" si="23526">BB2341*BG2341+BD2341*BG2344-BC2341*BH2341-BE2341*BH2344</f>
        <v>-87.242550618538232</v>
      </c>
      <c r="BM2341" s="24">
        <f t="shared" ref="BM2341" si="23527">(BB2341*BH2341+BC2341*BG2341+BD2341*BH2344+BE2341*BG2344)</f>
        <v>0</v>
      </c>
      <c r="BN2341" s="22">
        <f t="shared" ref="BN2341" si="23528">BB2341*BI2341+BD2341*BI2344-BC2341*BJ2341-BE2341*BJ2344</f>
        <v>0</v>
      </c>
      <c r="BO2341" s="23">
        <f t="shared" ref="BO2341" si="23529">(BB2341*BJ2341+BC2341*BI2341+BD2341*BJ2344+BE2341*BI2344)</f>
        <v>283.6470905736881</v>
      </c>
      <c r="BQ2341" s="27">
        <f t="shared" ref="BQ2341" si="23530">20*LOG((2*$BL$8)/(($BL$8*BL2341+BN2341+$BL$8*BL2344+BN2344)^2+($BL$8*BM2341+BO2341+$BL$8*BM2344+BO2344)^2)^0.5)</f>
        <v>-43.82006559386727</v>
      </c>
      <c r="BS2341" s="64">
        <f t="shared" ref="BS2341" si="23531">((BL2341^2+BM2341^2)/(BL2344^2+BM2344^2))^0.5</f>
        <v>3.2521380103321995</v>
      </c>
      <c r="BT2341" s="4"/>
      <c r="BU2341" s="28"/>
      <c r="BV2341" s="28"/>
      <c r="BW2341" s="28"/>
      <c r="BX2341" s="28"/>
    </row>
    <row r="2342" spans="2:76" ht="18.649999999999999" customHeight="1" thickBot="1">
      <c r="D2342" s="25"/>
      <c r="E2342" s="10"/>
      <c r="F2342" s="10"/>
      <c r="G2342" s="31"/>
      <c r="I2342" s="29"/>
      <c r="L2342" s="30"/>
      <c r="N2342" s="29"/>
      <c r="Q2342" s="30"/>
      <c r="S2342" s="29"/>
      <c r="V2342" s="30"/>
      <c r="X2342" s="29"/>
      <c r="AA2342" s="30"/>
      <c r="AC2342" s="29"/>
      <c r="AF2342" s="30"/>
      <c r="AH2342" s="29"/>
      <c r="AK2342" s="30"/>
      <c r="AM2342" s="29"/>
      <c r="AP2342" s="30"/>
      <c r="AR2342" s="29"/>
      <c r="AU2342" s="30"/>
      <c r="AW2342" s="29"/>
      <c r="AZ2342" s="30"/>
      <c r="BB2342" s="29"/>
      <c r="BE2342" s="30"/>
      <c r="BG2342" s="29"/>
      <c r="BJ2342" s="30"/>
      <c r="BL2342" s="29"/>
      <c r="BO2342" s="30"/>
      <c r="BS2342" s="65"/>
      <c r="BT2342" s="65"/>
      <c r="BU2342" s="28"/>
      <c r="BV2342" s="28"/>
      <c r="BW2342" s="28"/>
      <c r="BX2342" s="28"/>
    </row>
    <row r="2343" spans="2:76" ht="18.649999999999999" customHeight="1" thickBot="1">
      <c r="D2343" s="254" t="s">
        <v>24</v>
      </c>
      <c r="E2343" s="255"/>
      <c r="F2343" s="256" t="s">
        <v>25</v>
      </c>
      <c r="G2343" s="257"/>
      <c r="H2343" s="123"/>
      <c r="I2343" s="242" t="s">
        <v>4</v>
      </c>
      <c r="J2343" s="243"/>
      <c r="K2343" s="244" t="s">
        <v>5</v>
      </c>
      <c r="L2343" s="245"/>
      <c r="M2343" s="123"/>
      <c r="N2343" s="242" t="s">
        <v>6</v>
      </c>
      <c r="O2343" s="243"/>
      <c r="P2343" s="244" t="s">
        <v>7</v>
      </c>
      <c r="Q2343" s="245"/>
      <c r="R2343" s="123"/>
      <c r="S2343" s="242" t="s">
        <v>34</v>
      </c>
      <c r="T2343" s="243"/>
      <c r="U2343" s="244" t="s">
        <v>35</v>
      </c>
      <c r="V2343" s="245"/>
      <c r="W2343" s="123"/>
      <c r="X2343" s="242" t="s">
        <v>47</v>
      </c>
      <c r="Y2343" s="243"/>
      <c r="Z2343" s="244" t="s">
        <v>48</v>
      </c>
      <c r="AA2343" s="245"/>
      <c r="AB2343" s="127"/>
      <c r="AC2343" s="242" t="s">
        <v>63</v>
      </c>
      <c r="AD2343" s="243"/>
      <c r="AE2343" s="244" t="s">
        <v>8</v>
      </c>
      <c r="AF2343" s="245"/>
      <c r="AG2343" s="123"/>
      <c r="AH2343" s="242" t="s">
        <v>78</v>
      </c>
      <c r="AI2343" s="243"/>
      <c r="AJ2343" s="244" t="s">
        <v>79</v>
      </c>
      <c r="AK2343" s="245"/>
      <c r="AL2343" s="127"/>
      <c r="AM2343" s="242" t="s">
        <v>67</v>
      </c>
      <c r="AN2343" s="243"/>
      <c r="AO2343" s="244" t="s">
        <v>66</v>
      </c>
      <c r="AP2343" s="245"/>
      <c r="AQ2343" s="123"/>
      <c r="AR2343" s="242" t="s">
        <v>83</v>
      </c>
      <c r="AS2343" s="243"/>
      <c r="AT2343" s="244" t="s">
        <v>82</v>
      </c>
      <c r="AU2343" s="245"/>
      <c r="AV2343" s="127"/>
      <c r="AW2343" s="242" t="s">
        <v>71</v>
      </c>
      <c r="AX2343" s="243"/>
      <c r="AY2343" s="244" t="s">
        <v>70</v>
      </c>
      <c r="AZ2343" s="245"/>
      <c r="BA2343" s="123"/>
      <c r="BB2343" s="124" t="s">
        <v>87</v>
      </c>
      <c r="BC2343" s="125"/>
      <c r="BD2343" s="122" t="s">
        <v>86</v>
      </c>
      <c r="BE2343" s="126"/>
      <c r="BF2343" s="127"/>
      <c r="BG2343" s="242" t="s">
        <v>74</v>
      </c>
      <c r="BH2343" s="243"/>
      <c r="BI2343" s="244" t="s">
        <v>75</v>
      </c>
      <c r="BJ2343" s="245"/>
      <c r="BK2343" s="123"/>
      <c r="BL2343" s="242" t="s">
        <v>91</v>
      </c>
      <c r="BM2343" s="243"/>
      <c r="BN2343" s="244" t="s">
        <v>90</v>
      </c>
      <c r="BO2343" s="245"/>
      <c r="BP2343" s="123"/>
      <c r="BQ2343" s="35" t="s">
        <v>166</v>
      </c>
      <c r="BS2343" s="66" t="s">
        <v>121</v>
      </c>
      <c r="BT2343" s="65"/>
      <c r="BU2343" s="28"/>
      <c r="BV2343" s="28"/>
      <c r="BW2343" s="28"/>
      <c r="BX2343" s="28"/>
    </row>
    <row r="2344" spans="2:76" ht="18.649999999999999" customHeight="1" thickTop="1" thickBot="1">
      <c r="D2344" s="15">
        <v>0</v>
      </c>
      <c r="E2344" s="145">
        <f t="shared" ref="E2344" si="23532">(1/$E$8)*SIN($B2341*$F$8)</f>
        <v>0.26978210605275743</v>
      </c>
      <c r="F2344" s="15">
        <f t="shared" ref="F2344" si="23533">COS($F$8*$B2341)</f>
        <v>-0.58733170975492954</v>
      </c>
      <c r="G2344" s="37">
        <v>0</v>
      </c>
      <c r="I2344" s="21">
        <v>0</v>
      </c>
      <c r="J2344" s="24">
        <f t="shared" ref="J2344" si="23534">(TAN($K$8*$B2341))/$J$8</f>
        <v>-2.5733227548004414</v>
      </c>
      <c r="K2344" s="22">
        <v>1</v>
      </c>
      <c r="L2344" s="23">
        <v>0</v>
      </c>
      <c r="N2344" s="21">
        <f t="shared" ref="N2344" si="23535">D2344*I2341+F2344*I2344-E2344*J2341-G2344*J2344</f>
        <v>0</v>
      </c>
      <c r="O2344" s="24">
        <f t="shared" ref="O2344" si="23536">(D2344*J2341+E2344*I2341+F2344*J2344+G2344*I2344)</f>
        <v>1.7811761593809661</v>
      </c>
      <c r="P2344" s="22">
        <f t="shared" ref="P2344" si="23537">D2344*K2341+F2344*K2344-E2344*L2341-G2344*L2344</f>
        <v>-0.58733170975492954</v>
      </c>
      <c r="Q2344" s="23">
        <f t="shared" ref="Q2344" si="23538">(D2344*L2341+E2344*K2341+F2344*L2344+G2344*K2344)</f>
        <v>0</v>
      </c>
      <c r="S2344" s="15">
        <v>0</v>
      </c>
      <c r="T2344" s="145">
        <f t="shared" ref="T2344" si="23539">(1/$T$8)*SIN($B2341*$U$8)</f>
        <v>-0.21351370503726466</v>
      </c>
      <c r="U2344" s="15">
        <f t="shared" ref="U2344" si="23540">COS($U$8*$B2341)</f>
        <v>-0.76792387633888526</v>
      </c>
      <c r="V2344" s="37">
        <v>0</v>
      </c>
      <c r="X2344" s="21">
        <f t="shared" ref="X2344" si="23541">N2344*S2341+P2344*S2344-O2344*T2341-Q2344*T2344</f>
        <v>0</v>
      </c>
      <c r="Y2344" s="24">
        <f t="shared" ref="Y2344" si="23542">(N2344*T2341+O2344*S2341+P2344*T2344+Q2344*S2344)</f>
        <v>-1.2424043313185931</v>
      </c>
      <c r="Z2344" s="22">
        <f t="shared" ref="Z2344" si="23543">N2344*U2341+P2344*U2344-O2344*V2341-Q2344*V2344</f>
        <v>3.87377573327303</v>
      </c>
      <c r="AA2344" s="23">
        <f t="shared" ref="AA2344" si="23544">(N2344*V2341+O2344*U2341+P2344*V2344+Q2344*U2344)</f>
        <v>0</v>
      </c>
      <c r="AB2344" s="8"/>
      <c r="AC2344" s="21">
        <v>0</v>
      </c>
      <c r="AD2344" s="24">
        <f t="shared" ref="AD2344" si="23545">(TAN($AE$8*$B2341))/$AD$8</f>
        <v>-1.1461014097225608</v>
      </c>
      <c r="AE2344" s="22">
        <v>1</v>
      </c>
      <c r="AF2344" s="23">
        <v>0</v>
      </c>
      <c r="AH2344" s="21">
        <f t="shared" ref="AH2344" si="23546">X2344*AC2341+Z2344*AC2344-Y2344*AD2341-AA2344*AD2344</f>
        <v>0</v>
      </c>
      <c r="AI2344" s="24">
        <f t="shared" ref="AI2344" si="23547">(X2344*AD2341+Y2344*AC2341+Z2344*AD2344+AA2344*AC2344)</f>
        <v>-5.682144160171859</v>
      </c>
      <c r="AJ2344" s="22">
        <f t="shared" ref="AJ2344" si="23548">X2344*AE2341+Z2344*AE2344-Y2344*AF2341-AA2344*AF2344</f>
        <v>3.87377573327303</v>
      </c>
      <c r="AK2344" s="23">
        <f t="shared" ref="AK2344" si="23549">(X2344*AF2341+Y2344*AE2341+Z2344*AF2344+AA2344*AE2344)</f>
        <v>0</v>
      </c>
      <c r="AL2344" s="8"/>
      <c r="AM2344" s="15">
        <v>0</v>
      </c>
      <c r="AN2344" s="85">
        <f t="shared" ref="AN2344" si="23550">(1/$AN$8)*SIN($B2341*$AO$8)</f>
        <v>-0.21351370503726466</v>
      </c>
      <c r="AO2344" s="25">
        <f t="shared" ref="AO2344" si="23551">COS($AO$8*$B2341)</f>
        <v>-0.76792387633888526</v>
      </c>
      <c r="AP2344" s="37">
        <v>0</v>
      </c>
      <c r="AR2344" s="21">
        <f t="shared" ref="AR2344" si="23552">AH2344*AM2341+AJ2344*AM2344-AI2344*AN2341-AK2344*AN2344</f>
        <v>0</v>
      </c>
      <c r="AS2344" s="24">
        <f t="shared" ref="AS2344" si="23553">(AH2344*AN2341+AI2344*AM2341+AJ2344*AN2344+AK2344*AM2344)</f>
        <v>3.5363499601009627</v>
      </c>
      <c r="AT2344" s="22">
        <f t="shared" ref="AT2344" si="23554">AH2344*AO2341+AJ2344*AO2344-AI2344*AP2341-AK2344*AP2344</f>
        <v>-13.893705746909886</v>
      </c>
      <c r="AU2344" s="23">
        <f t="shared" ref="AU2344" si="23555">(AH2344*AP2341+AI2344*AO2341+AJ2344*AP2344+AK2344*AO2344)</f>
        <v>0</v>
      </c>
      <c r="AV2344" s="8"/>
      <c r="AW2344" s="21">
        <v>0</v>
      </c>
      <c r="AX2344" s="24">
        <f t="shared" ref="AX2344" si="23556">(TAN($AY$8*$B2341))/$AX$8</f>
        <v>-2.5733227548004414</v>
      </c>
      <c r="AY2344" s="22">
        <v>1</v>
      </c>
      <c r="AZ2344" s="23">
        <v>0</v>
      </c>
      <c r="BB2344" s="21">
        <f t="shared" ref="BB2344" si="23557">AR2344*AW2341+AT2344*AW2344-AS2344*AX2341-AU2344*AX2344</f>
        <v>0</v>
      </c>
      <c r="BC2344" s="24">
        <f t="shared" ref="BC2344" si="23558">(AR2344*AX2341+AS2344*AW2341+AT2344*AX2344+AU2344*AW2344)</f>
        <v>39.289339107125834</v>
      </c>
      <c r="BD2344" s="22">
        <f t="shared" ref="BD2344" si="23559">AR2344*AY2341+AT2344*AY2344-AS2344*AZ2341-AU2344*AZ2344</f>
        <v>-13.893705746909886</v>
      </c>
      <c r="BE2344" s="23">
        <f t="shared" ref="BE2344" si="23560">(AR2344*AZ2341+AS2344*AY2341+AT2344*AZ2344+AU2344*AY2344)</f>
        <v>0</v>
      </c>
      <c r="BF2344" s="8"/>
      <c r="BG2344" s="15">
        <v>0</v>
      </c>
      <c r="BH2344" s="85">
        <f t="shared" ref="BH2344" si="23561">(1/$BH$8)*SIN($B2341*$BI$8)</f>
        <v>0.2697681937566041</v>
      </c>
      <c r="BI2344" s="25">
        <f t="shared" ref="BI2344" si="23562">COS($BI$8*$B2341)</f>
        <v>-0.58738921911769348</v>
      </c>
      <c r="BJ2344" s="37">
        <v>0</v>
      </c>
      <c r="BL2344" s="21">
        <f t="shared" ref="BL2344" si="23563">BB2344*BG2341+BD2344*BG2344-BC2344*BH2341-BE2344*BH2344</f>
        <v>0</v>
      </c>
      <c r="BM2344" s="24">
        <f t="shared" ref="BM2344" si="23564">(BB2344*BH2341+BC2344*BG2341+BD2344*BH2344+BE2344*BG2344)</f>
        <v>-26.826214121714528</v>
      </c>
      <c r="BN2344" s="22">
        <f t="shared" ref="BN2344" si="23565">BB2344*BI2341+BD2344*BI2344-BC2344*BJ2341-BE2344*BJ2344</f>
        <v>-87.230113434051987</v>
      </c>
      <c r="BO2344" s="23">
        <f t="shared" ref="BO2344" si="23566">(BB2344*BJ2341+BC2344*BI2341+BD2344*BJ2344+BE2344*BI2344)</f>
        <v>0</v>
      </c>
      <c r="BQ2344" s="38">
        <f t="shared" ref="BQ2344" si="23567">(180/PI())*ATAN(-1*(($BL$8*BM2341+BO2341+$BL$8*BM2344+BO2344)/($BL$8*BL2341+BN2341+$BL$8*BL2344+BN2344)))</f>
        <v>55.809558142493934</v>
      </c>
      <c r="BS2344" s="67">
        <f t="shared" ref="BS2344" si="23568">20*LOG(((($BL$8*BL2341+BN2341-$BL$8*BL2344-BN2344)^2+($BL$8*BM2341+BO2341-$BL$8*BM2344-BO2344)^2)/(($BL$8*BL2341+BN2341+$BL$8*BL2344+BN2344)^2+($BL$8*BM2341+BO2341+$BL$8*BM2344+BO2344)^2))^0.5)</f>
        <v>-1.8021326811648719E-4</v>
      </c>
      <c r="BT2344" s="65"/>
      <c r="BU2344" s="28"/>
      <c r="BV2344" s="28"/>
      <c r="BW2344" s="28"/>
      <c r="BX2344" s="28"/>
    </row>
    <row r="2345" spans="2:76" ht="18.649999999999999" customHeight="1">
      <c r="BS2345" s="32"/>
    </row>
    <row r="2346" spans="2:76" ht="18.649999999999999" customHeight="1" thickBot="1">
      <c r="D2346" s="8"/>
      <c r="E2346" s="8" t="s">
        <v>93</v>
      </c>
      <c r="F2346" s="8"/>
      <c r="G2346" s="8"/>
      <c r="H2346" s="8"/>
      <c r="I2346" s="8"/>
      <c r="J2346" s="8" t="s">
        <v>94</v>
      </c>
      <c r="K2346" s="8"/>
      <c r="L2346" s="8"/>
      <c r="M2346" s="8"/>
      <c r="N2346" s="8"/>
      <c r="O2346" s="8" t="s">
        <v>95</v>
      </c>
      <c r="P2346" s="8"/>
      <c r="Q2346" s="8"/>
      <c r="R2346" s="8"/>
      <c r="S2346" s="8"/>
      <c r="T2346" s="8" t="s">
        <v>96</v>
      </c>
      <c r="U2346" s="8"/>
      <c r="V2346" s="8"/>
      <c r="W2346" s="8"/>
      <c r="X2346" s="8"/>
      <c r="Y2346" s="8" t="s">
        <v>97</v>
      </c>
      <c r="Z2346" s="8"/>
      <c r="AA2346" s="8"/>
      <c r="AB2346" s="8"/>
      <c r="AC2346" s="8"/>
      <c r="AD2346" s="8" t="s">
        <v>98</v>
      </c>
      <c r="AE2346" s="8"/>
      <c r="AF2346" s="8"/>
      <c r="AG2346" s="8"/>
      <c r="AH2346" s="8"/>
      <c r="AI2346" s="8" t="s">
        <v>99</v>
      </c>
      <c r="AJ2346" s="8"/>
      <c r="AK2346" s="8"/>
      <c r="AL2346" s="8"/>
      <c r="AM2346" s="8"/>
      <c r="AN2346" s="8" t="s">
        <v>96</v>
      </c>
      <c r="AO2346" s="8"/>
      <c r="AP2346" s="8"/>
      <c r="AQ2346" s="8"/>
      <c r="AR2346" s="8"/>
      <c r="AS2346" s="8" t="s">
        <v>100</v>
      </c>
      <c r="AT2346" s="8"/>
      <c r="AU2346" s="8"/>
      <c r="AV2346" s="8"/>
      <c r="AW2346" s="8"/>
      <c r="AX2346" s="8" t="s">
        <v>94</v>
      </c>
      <c r="AY2346" s="8"/>
      <c r="AZ2346" s="8"/>
      <c r="BA2346" s="8"/>
      <c r="BB2346" s="8"/>
      <c r="BC2346" s="8" t="s">
        <v>101</v>
      </c>
      <c r="BD2346" s="8"/>
      <c r="BE2346" s="8"/>
      <c r="BF2346" s="8"/>
      <c r="BG2346" s="8"/>
      <c r="BH2346" s="8" t="s">
        <v>96</v>
      </c>
      <c r="BI2346" s="8"/>
      <c r="BJ2346" s="8"/>
      <c r="BK2346" s="8"/>
      <c r="BL2346" s="8"/>
      <c r="BM2346" s="8" t="s">
        <v>102</v>
      </c>
      <c r="BN2346" s="8"/>
      <c r="BO2346" s="8"/>
      <c r="BP2346" s="8"/>
    </row>
    <row r="2347" spans="2:76" ht="18.649999999999999" customHeight="1" thickBot="1">
      <c r="B2347" s="16"/>
      <c r="D2347" s="250" t="s">
        <v>22</v>
      </c>
      <c r="E2347" s="251"/>
      <c r="F2347" s="252" t="s">
        <v>23</v>
      </c>
      <c r="G2347" s="253"/>
      <c r="H2347" s="123"/>
      <c r="I2347" s="242" t="s">
        <v>1</v>
      </c>
      <c r="J2347" s="243"/>
      <c r="K2347" s="244" t="s">
        <v>2</v>
      </c>
      <c r="L2347" s="245"/>
      <c r="M2347" s="123"/>
      <c r="N2347" s="242" t="s">
        <v>43</v>
      </c>
      <c r="O2347" s="243"/>
      <c r="P2347" s="244" t="s">
        <v>44</v>
      </c>
      <c r="Q2347" s="245"/>
      <c r="R2347" s="123"/>
      <c r="S2347" s="242" t="s">
        <v>32</v>
      </c>
      <c r="T2347" s="243"/>
      <c r="U2347" s="244" t="s">
        <v>33</v>
      </c>
      <c r="V2347" s="245"/>
      <c r="W2347" s="123"/>
      <c r="X2347" s="242" t="s">
        <v>45</v>
      </c>
      <c r="Y2347" s="243"/>
      <c r="Z2347" s="244" t="s">
        <v>46</v>
      </c>
      <c r="AA2347" s="245"/>
      <c r="AB2347" s="127"/>
      <c r="AC2347" s="242" t="s">
        <v>62</v>
      </c>
      <c r="AD2347" s="243"/>
      <c r="AE2347" s="244" t="s">
        <v>3</v>
      </c>
      <c r="AF2347" s="245"/>
      <c r="AG2347" s="123"/>
      <c r="AH2347" s="242" t="s">
        <v>76</v>
      </c>
      <c r="AI2347" s="243"/>
      <c r="AJ2347" s="244" t="s">
        <v>77</v>
      </c>
      <c r="AK2347" s="245"/>
      <c r="AL2347" s="127"/>
      <c r="AM2347" s="242" t="s">
        <v>64</v>
      </c>
      <c r="AN2347" s="243"/>
      <c r="AO2347" s="244" t="s">
        <v>65</v>
      </c>
      <c r="AP2347" s="245"/>
      <c r="AQ2347" s="123"/>
      <c r="AR2347" s="242" t="s">
        <v>80</v>
      </c>
      <c r="AS2347" s="243"/>
      <c r="AT2347" s="244" t="s">
        <v>81</v>
      </c>
      <c r="AU2347" s="245"/>
      <c r="AV2347" s="127"/>
      <c r="AW2347" s="242" t="s">
        <v>68</v>
      </c>
      <c r="AX2347" s="243"/>
      <c r="AY2347" s="244" t="s">
        <v>69</v>
      </c>
      <c r="AZ2347" s="245"/>
      <c r="BA2347" s="123"/>
      <c r="BB2347" s="246" t="s">
        <v>84</v>
      </c>
      <c r="BC2347" s="247"/>
      <c r="BD2347" s="248" t="s">
        <v>85</v>
      </c>
      <c r="BE2347" s="249"/>
      <c r="BF2347" s="127"/>
      <c r="BG2347" s="242" t="s">
        <v>72</v>
      </c>
      <c r="BH2347" s="243"/>
      <c r="BI2347" s="244" t="s">
        <v>73</v>
      </c>
      <c r="BJ2347" s="245"/>
      <c r="BK2347" s="123"/>
      <c r="BL2347" s="242" t="s">
        <v>88</v>
      </c>
      <c r="BM2347" s="243"/>
      <c r="BN2347" s="244" t="s">
        <v>89</v>
      </c>
      <c r="BO2347" s="245"/>
      <c r="BP2347" s="123"/>
      <c r="BQ2347" s="19" t="s">
        <v>165</v>
      </c>
      <c r="BS2347" s="63" t="s">
        <v>120</v>
      </c>
      <c r="BT2347" s="4"/>
      <c r="BU2347" s="28"/>
      <c r="BV2347" s="28"/>
      <c r="BW2347" s="28"/>
      <c r="BX2347" s="28"/>
    </row>
    <row r="2348" spans="2:76" ht="18.649999999999999" customHeight="1" thickTop="1" thickBot="1">
      <c r="B2348" s="39">
        <v>6.64</v>
      </c>
      <c r="D2348" s="25">
        <f t="shared" ref="D2348" si="23569">COS($F$8*$B2348)</f>
        <v>-0.59269452052486649</v>
      </c>
      <c r="E2348" s="26">
        <v>0</v>
      </c>
      <c r="F2348" s="10">
        <v>0</v>
      </c>
      <c r="G2348" s="85">
        <f t="shared" ref="G2348" si="23570">$E$8*SIN($B2348*$F$8)</f>
        <v>2.4162820299083858</v>
      </c>
      <c r="I2348" s="21">
        <v>1</v>
      </c>
      <c r="J2348" s="24">
        <v>0</v>
      </c>
      <c r="K2348" s="22">
        <v>0</v>
      </c>
      <c r="L2348" s="23">
        <v>0</v>
      </c>
      <c r="N2348" s="21">
        <f t="shared" ref="N2348" si="23571">D2348*I2348+F2348*I2351-E2348*J2348-G2348*J2351</f>
        <v>5.4005066004308997</v>
      </c>
      <c r="O2348" s="24">
        <f t="shared" ref="O2348" si="23572">(D2348*J2348+E2348*I2348+F2348*J2351+G2348*I2351)</f>
        <v>0</v>
      </c>
      <c r="P2348" s="22">
        <f t="shared" ref="P2348" si="23573">D2348*K2348+F2348*K2351-E2348*L2348-G2348*L2351</f>
        <v>0</v>
      </c>
      <c r="Q2348" s="23">
        <f t="shared" ref="Q2348" si="23574">(D2348*L2348+E2348*K2348+F2348*L2351+G2348*K2351)</f>
        <v>2.4162820299083858</v>
      </c>
      <c r="S2348" s="25">
        <f t="shared" ref="S2348" si="23575">COS($U$8*$B2348)</f>
        <v>-0.76044760324005167</v>
      </c>
      <c r="T2348" s="26">
        <v>0</v>
      </c>
      <c r="U2348" s="10">
        <v>0</v>
      </c>
      <c r="V2348" s="85">
        <f t="shared" ref="V2348" si="23576">$T$8*SIN($B2348*$U$8)</f>
        <v>-1.9481978812579972</v>
      </c>
      <c r="X2348" s="21">
        <f t="shared" ref="X2348" si="23577">N2348*S2348+P2348*S2351-O2348*T2348-Q2348*T2351</f>
        <v>-3.5837583526698356</v>
      </c>
      <c r="Y2348" s="24">
        <f t="shared" ref="Y2348" si="23578">(N2348*T2348+O2348*S2348+P2348*T2351+Q2348*S2351)</f>
        <v>0</v>
      </c>
      <c r="Z2348" s="22">
        <f t="shared" ref="Z2348" si="23579">N2348*U2348+P2348*U2351-O2348*V2348-Q2348*V2351</f>
        <v>0</v>
      </c>
      <c r="AA2348" s="23">
        <f t="shared" ref="AA2348" si="23580">(N2348*V2348+O2348*U2348+P2348*V2351+Q2348*U2351)</f>
        <v>-12.358711395075145</v>
      </c>
      <c r="AB2348" s="8"/>
      <c r="AC2348" s="21">
        <v>1</v>
      </c>
      <c r="AD2348" s="24">
        <v>0</v>
      </c>
      <c r="AE2348" s="22">
        <v>0</v>
      </c>
      <c r="AF2348" s="23">
        <v>0</v>
      </c>
      <c r="AH2348" s="21">
        <f t="shared" ref="AH2348" si="23581">X2348*AC2348+Z2348*AC2351-Y2348*AD2348-AA2348*AD2351</f>
        <v>-17.263066283385221</v>
      </c>
      <c r="AI2348" s="24">
        <f t="shared" ref="AI2348" si="23582">(X2348*AD2348+Y2348*AC2348+Z2348*AD2351+AA2348*AC2351)</f>
        <v>0</v>
      </c>
      <c r="AJ2348" s="22">
        <f t="shared" ref="AJ2348" si="23583">X2348*AE2348+Z2348*AE2351-Y2348*AF2348-AA2348*AF2351</f>
        <v>0</v>
      </c>
      <c r="AK2348" s="23">
        <f t="shared" ref="AK2348" si="23584">(X2348*AF2348+Y2348*AE2348+Z2348*AF2351+AA2348*AE2351)</f>
        <v>-12.358711395075145</v>
      </c>
      <c r="AL2348" s="8"/>
      <c r="AM2348" s="25">
        <f t="shared" ref="AM2348" si="23585">COS($AO$8*$B2348)</f>
        <v>-0.76044760324005167</v>
      </c>
      <c r="AN2348" s="26">
        <v>0</v>
      </c>
      <c r="AO2348" s="10">
        <v>0</v>
      </c>
      <c r="AP2348" s="85">
        <f t="shared" ref="AP2348" si="23586">$AN$8*SIN($B2348*$AO$8)</f>
        <v>-1.9481978812579972</v>
      </c>
      <c r="AR2348" s="21">
        <f t="shared" ref="AR2348" si="23587">AH2348*AM2348+AJ2348*AM2351-AI2348*AN2348-AK2348*AN2351</f>
        <v>10.452411229222832</v>
      </c>
      <c r="AS2348" s="24">
        <f t="shared" ref="AS2348" si="23588">(AH2348*AN2348+AI2348*AM2348+AJ2348*AN2351+AK2348*AM2351)</f>
        <v>0</v>
      </c>
      <c r="AT2348" s="22">
        <f t="shared" ref="AT2348" si="23589">AH2348*AO2348+AJ2348*AO2351-AI2348*AP2348-AK2348*AP2351</f>
        <v>0</v>
      </c>
      <c r="AU2348" s="23">
        <f t="shared" ref="AU2348" si="23590">(AH2348*AP2348+AI2348*AO2348+AJ2348*AP2351+AK2348*AO2351)</f>
        <v>43.030021616827867</v>
      </c>
      <c r="AV2348" s="8"/>
      <c r="AW2348" s="21">
        <v>1</v>
      </c>
      <c r="AX2348" s="24">
        <v>0</v>
      </c>
      <c r="AY2348" s="22">
        <v>0</v>
      </c>
      <c r="AZ2348" s="23">
        <v>0</v>
      </c>
      <c r="BB2348" s="21">
        <f t="shared" ref="BB2348" si="23591">AR2348*AW2348+AT2348*AW2351-AS2348*AX2348-AU2348*AX2351</f>
        <v>117.18149773345905</v>
      </c>
      <c r="BC2348" s="24">
        <f t="shared" ref="BC2348" si="23592">(AR2348*AX2348+AS2348*AW2348+AT2348*AX2351+AU2348*AW2351)</f>
        <v>0</v>
      </c>
      <c r="BD2348" s="22">
        <f t="shared" ref="BD2348" si="23593">AR2348*AY2348+AT2348*AY2351-AS2348*AZ2348-AU2348*AZ2351</f>
        <v>0</v>
      </c>
      <c r="BE2348" s="23">
        <f t="shared" ref="BE2348" si="23594">(AR2348*AZ2348+AS2348*AY2348+AT2348*AZ2351+AU2348*AY2351)</f>
        <v>43.030021616827867</v>
      </c>
      <c r="BF2348" s="8"/>
      <c r="BG2348" s="25">
        <f t="shared" ref="BG2348" si="23595">COS($BI$8*$B2348)</f>
        <v>-0.59275192429645673</v>
      </c>
      <c r="BH2348" s="26">
        <v>0</v>
      </c>
      <c r="BI2348" s="10">
        <v>0</v>
      </c>
      <c r="BJ2348" s="85">
        <f t="shared" ref="BJ2348" si="23596">$BH$8*SIN($B2348*$BI$8)</f>
        <v>2.4161552943024232</v>
      </c>
      <c r="BL2348" s="21">
        <f t="shared" ref="BL2348" si="23597">BB2348*BG2348+BD2348*BG2351-BC2348*BH2348-BE2348*BH2351</f>
        <v>-81.011471000498332</v>
      </c>
      <c r="BM2348" s="24">
        <f t="shared" ref="BM2348" si="23598">(BB2348*BH2348+BC2348*BG2348+BD2348*BH2351+BE2348*BG2351)</f>
        <v>0</v>
      </c>
      <c r="BN2348" s="22">
        <f t="shared" ref="BN2348" si="23599">BB2348*BI2348+BD2348*BI2351-BC2348*BJ2348-BE2348*BJ2351</f>
        <v>0</v>
      </c>
      <c r="BO2348" s="23">
        <f t="shared" ref="BO2348" si="23600">(BB2348*BJ2348+BC2348*BI2348+BD2348*BJ2351+BE2348*BI2351)</f>
        <v>257.62256802709163</v>
      </c>
      <c r="BQ2348" s="27">
        <f t="shared" ref="BQ2348" si="23601">20*LOG((2*$BL$8)/(($BL$8*BL2348+BN2348+$BL$8*BL2351+BN2351)^2+($BL$8*BM2348+BO2348+$BL$8*BM2351+BO2351)^2)^0.5)</f>
        <v>-43.018099831423342</v>
      </c>
      <c r="BS2348" s="64">
        <f t="shared" ref="BS2348" si="23602">((BL2348^2+BM2348^2)/(BL2351^2+BM2351^2))^0.5</f>
        <v>3.1810140257897603</v>
      </c>
      <c r="BT2348" s="4"/>
      <c r="BU2348" s="28"/>
      <c r="BV2348" s="28"/>
      <c r="BW2348" s="28"/>
      <c r="BX2348" s="28"/>
    </row>
    <row r="2349" spans="2:76" ht="18.649999999999999" customHeight="1" thickBot="1">
      <c r="D2349" s="25"/>
      <c r="E2349" s="10"/>
      <c r="F2349" s="10"/>
      <c r="G2349" s="31"/>
      <c r="I2349" s="29"/>
      <c r="L2349" s="30"/>
      <c r="N2349" s="29"/>
      <c r="Q2349" s="30"/>
      <c r="S2349" s="29"/>
      <c r="V2349" s="30"/>
      <c r="X2349" s="29"/>
      <c r="AA2349" s="30"/>
      <c r="AC2349" s="29"/>
      <c r="AF2349" s="30"/>
      <c r="AH2349" s="29"/>
      <c r="AK2349" s="30"/>
      <c r="AM2349" s="29"/>
      <c r="AP2349" s="30"/>
      <c r="AR2349" s="29"/>
      <c r="AU2349" s="30"/>
      <c r="AW2349" s="29"/>
      <c r="AZ2349" s="30"/>
      <c r="BB2349" s="29"/>
      <c r="BE2349" s="30"/>
      <c r="BG2349" s="29"/>
      <c r="BJ2349" s="30"/>
      <c r="BL2349" s="29"/>
      <c r="BO2349" s="30"/>
      <c r="BS2349" s="65"/>
      <c r="BT2349" s="65"/>
      <c r="BU2349" s="28"/>
      <c r="BV2349" s="28"/>
      <c r="BW2349" s="28"/>
      <c r="BX2349" s="28"/>
    </row>
    <row r="2350" spans="2:76" ht="18.649999999999999" customHeight="1" thickBot="1">
      <c r="D2350" s="254" t="s">
        <v>24</v>
      </c>
      <c r="E2350" s="255"/>
      <c r="F2350" s="256" t="s">
        <v>25</v>
      </c>
      <c r="G2350" s="257"/>
      <c r="H2350" s="123"/>
      <c r="I2350" s="242" t="s">
        <v>4</v>
      </c>
      <c r="J2350" s="243"/>
      <c r="K2350" s="244" t="s">
        <v>5</v>
      </c>
      <c r="L2350" s="245"/>
      <c r="M2350" s="123"/>
      <c r="N2350" s="242" t="s">
        <v>6</v>
      </c>
      <c r="O2350" s="243"/>
      <c r="P2350" s="244" t="s">
        <v>7</v>
      </c>
      <c r="Q2350" s="245"/>
      <c r="R2350" s="123"/>
      <c r="S2350" s="242" t="s">
        <v>34</v>
      </c>
      <c r="T2350" s="243"/>
      <c r="U2350" s="244" t="s">
        <v>35</v>
      </c>
      <c r="V2350" s="245"/>
      <c r="W2350" s="123"/>
      <c r="X2350" s="242" t="s">
        <v>47</v>
      </c>
      <c r="Y2350" s="243"/>
      <c r="Z2350" s="244" t="s">
        <v>48</v>
      </c>
      <c r="AA2350" s="245"/>
      <c r="AB2350" s="127"/>
      <c r="AC2350" s="242" t="s">
        <v>63</v>
      </c>
      <c r="AD2350" s="243"/>
      <c r="AE2350" s="244" t="s">
        <v>8</v>
      </c>
      <c r="AF2350" s="245"/>
      <c r="AG2350" s="123"/>
      <c r="AH2350" s="242" t="s">
        <v>78</v>
      </c>
      <c r="AI2350" s="243"/>
      <c r="AJ2350" s="244" t="s">
        <v>79</v>
      </c>
      <c r="AK2350" s="245"/>
      <c r="AL2350" s="127"/>
      <c r="AM2350" s="242" t="s">
        <v>67</v>
      </c>
      <c r="AN2350" s="243"/>
      <c r="AO2350" s="244" t="s">
        <v>66</v>
      </c>
      <c r="AP2350" s="245"/>
      <c r="AQ2350" s="123"/>
      <c r="AR2350" s="242" t="s">
        <v>83</v>
      </c>
      <c r="AS2350" s="243"/>
      <c r="AT2350" s="244" t="s">
        <v>82</v>
      </c>
      <c r="AU2350" s="245"/>
      <c r="AV2350" s="127"/>
      <c r="AW2350" s="242" t="s">
        <v>71</v>
      </c>
      <c r="AX2350" s="243"/>
      <c r="AY2350" s="244" t="s">
        <v>70</v>
      </c>
      <c r="AZ2350" s="245"/>
      <c r="BA2350" s="123"/>
      <c r="BB2350" s="124" t="s">
        <v>87</v>
      </c>
      <c r="BC2350" s="125"/>
      <c r="BD2350" s="122" t="s">
        <v>86</v>
      </c>
      <c r="BE2350" s="126"/>
      <c r="BF2350" s="127"/>
      <c r="BG2350" s="242" t="s">
        <v>74</v>
      </c>
      <c r="BH2350" s="243"/>
      <c r="BI2350" s="244" t="s">
        <v>75</v>
      </c>
      <c r="BJ2350" s="245"/>
      <c r="BK2350" s="123"/>
      <c r="BL2350" s="242" t="s">
        <v>91</v>
      </c>
      <c r="BM2350" s="243"/>
      <c r="BN2350" s="244" t="s">
        <v>90</v>
      </c>
      <c r="BO2350" s="245"/>
      <c r="BP2350" s="123"/>
      <c r="BQ2350" s="35" t="s">
        <v>166</v>
      </c>
      <c r="BS2350" s="66" t="s">
        <v>121</v>
      </c>
      <c r="BT2350" s="65"/>
      <c r="BU2350" s="28"/>
      <c r="BV2350" s="28"/>
      <c r="BW2350" s="28"/>
      <c r="BX2350" s="28"/>
    </row>
    <row r="2351" spans="2:76" ht="18.649999999999999" customHeight="1" thickTop="1" thickBot="1">
      <c r="D2351" s="15">
        <v>0</v>
      </c>
      <c r="E2351" s="145">
        <f t="shared" ref="E2351" si="23603">(1/$E$8)*SIN($B2348*$F$8)</f>
        <v>0.26847578110093173</v>
      </c>
      <c r="F2351" s="15">
        <f t="shared" ref="F2351" si="23604">COS($F$8*$B2348)</f>
        <v>-0.59269452052486649</v>
      </c>
      <c r="G2351" s="37">
        <v>0</v>
      </c>
      <c r="I2351" s="21">
        <v>0</v>
      </c>
      <c r="J2351" s="24">
        <f t="shared" ref="J2351" si="23605">(TAN($K$8*$B2348))/$J$8</f>
        <v>-2.4803400624483394</v>
      </c>
      <c r="K2351" s="22">
        <v>1</v>
      </c>
      <c r="L2351" s="23">
        <v>0</v>
      </c>
      <c r="N2351" s="21">
        <f t="shared" ref="N2351" si="23606">D2351*I2348+F2351*I2351-E2351*J2348-G2351*J2351</f>
        <v>0</v>
      </c>
      <c r="O2351" s="24">
        <f t="shared" ref="O2351" si="23607">(D2351*J2348+E2351*I2348+F2351*J2351+G2351*I2351)</f>
        <v>1.7385597451523676</v>
      </c>
      <c r="P2351" s="22">
        <f t="shared" ref="P2351" si="23608">D2351*K2348+F2351*K2351-E2351*L2348-G2351*L2351</f>
        <v>-0.59269452052486649</v>
      </c>
      <c r="Q2351" s="23">
        <f t="shared" ref="Q2351" si="23609">(D2351*L2348+E2351*K2348+F2351*L2351+G2351*K2351)</f>
        <v>0</v>
      </c>
      <c r="S2351" s="15">
        <v>0</v>
      </c>
      <c r="T2351" s="145">
        <f t="shared" ref="T2351" si="23610">(1/$T$8)*SIN($B2348*$U$8)</f>
        <v>-0.21646643125088855</v>
      </c>
      <c r="U2351" s="15">
        <f t="shared" ref="U2351" si="23611">COS($U$8*$B2348)</f>
        <v>-0.76044760324005167</v>
      </c>
      <c r="V2351" s="37">
        <v>0</v>
      </c>
      <c r="X2351" s="21">
        <f t="shared" ref="X2351" si="23612">N2351*S2348+P2351*S2351-O2351*T2348-Q2351*T2351</f>
        <v>0</v>
      </c>
      <c r="Y2351" s="24">
        <f t="shared" ref="Y2351" si="23613">(N2351*T2348+O2351*S2348+P2351*T2351+Q2351*S2351)</f>
        <v>-1.1937851236107786</v>
      </c>
      <c r="Z2351" s="22">
        <f t="shared" ref="Z2351" si="23614">N2351*U2348+P2351*U2351-O2351*V2348-Q2351*V2351</f>
        <v>3.8377715395329326</v>
      </c>
      <c r="AA2351" s="23">
        <f t="shared" ref="AA2351" si="23615">(N2351*V2348+O2351*U2348+P2351*V2351+Q2351*U2351)</f>
        <v>0</v>
      </c>
      <c r="AB2351" s="8"/>
      <c r="AC2351" s="21">
        <v>0</v>
      </c>
      <c r="AD2351" s="24">
        <f t="shared" ref="AD2351" si="23616">(TAN($AE$8*$B2348))/$AD$8</f>
        <v>-1.106855520241899</v>
      </c>
      <c r="AE2351" s="22">
        <v>1</v>
      </c>
      <c r="AF2351" s="23">
        <v>0</v>
      </c>
      <c r="AH2351" s="21">
        <f t="shared" ref="AH2351" si="23617">X2351*AC2348+Z2351*AC2351-Y2351*AD2348-AA2351*AD2351</f>
        <v>0</v>
      </c>
      <c r="AI2351" s="24">
        <f t="shared" ref="AI2351" si="23618">(X2351*AD2348+Y2351*AC2348+Z2351*AD2351+AA2351*AC2351)</f>
        <v>-5.4416437375700566</v>
      </c>
      <c r="AJ2351" s="22">
        <f t="shared" ref="AJ2351" si="23619">X2351*AE2348+Z2351*AE2351-Y2351*AF2348-AA2351*AF2351</f>
        <v>3.8377715395329326</v>
      </c>
      <c r="AK2351" s="23">
        <f t="shared" ref="AK2351" si="23620">(X2351*AF2348+Y2351*AE2348+Z2351*AF2351+AA2351*AE2351)</f>
        <v>0</v>
      </c>
      <c r="AL2351" s="8"/>
      <c r="AM2351" s="15">
        <v>0</v>
      </c>
      <c r="AN2351" s="85">
        <f t="shared" ref="AN2351" si="23621">(1/$AN$8)*SIN($B2348*$AO$8)</f>
        <v>-0.21646643125088855</v>
      </c>
      <c r="AO2351" s="25">
        <f t="shared" ref="AO2351" si="23622">COS($AO$8*$B2348)</f>
        <v>-0.76044760324005167</v>
      </c>
      <c r="AP2351" s="37">
        <v>0</v>
      </c>
      <c r="AR2351" s="21">
        <f t="shared" ref="AR2351" si="23623">AH2351*AM2348+AJ2351*AM2351-AI2351*AN2348-AK2351*AN2351</f>
        <v>0</v>
      </c>
      <c r="AS2351" s="24">
        <f t="shared" ref="AS2351" si="23624">(AH2351*AN2348+AI2351*AM2348+AJ2351*AN2351+AK2351*AM2351)</f>
        <v>3.3073362288024635</v>
      </c>
      <c r="AT2351" s="22">
        <f t="shared" ref="AT2351" si="23625">AH2351*AO2348+AJ2351*AO2351-AI2351*AP2348-AK2351*AP2351</f>
        <v>-13.519822969115534</v>
      </c>
      <c r="AU2351" s="23">
        <f t="shared" ref="AU2351" si="23626">(AH2351*AP2348+AI2351*AO2348+AJ2351*AP2351+AK2351*AO2351)</f>
        <v>0</v>
      </c>
      <c r="AV2351" s="8"/>
      <c r="AW2351" s="21">
        <v>0</v>
      </c>
      <c r="AX2351" s="24">
        <f t="shared" ref="AX2351" si="23627">(TAN($AY$8*$B2348))/$AX$8</f>
        <v>-2.4803400624483394</v>
      </c>
      <c r="AY2351" s="22">
        <v>1</v>
      </c>
      <c r="AZ2351" s="23">
        <v>0</v>
      </c>
      <c r="BB2351" s="21">
        <f t="shared" ref="BB2351" si="23628">AR2351*AW2348+AT2351*AW2351-AS2351*AX2348-AU2351*AX2351</f>
        <v>0</v>
      </c>
      <c r="BC2351" s="24">
        <f t="shared" ref="BC2351" si="23629">(AR2351*AX2348+AS2351*AW2348+AT2351*AX2351+AU2351*AW2351)</f>
        <v>36.841094776308978</v>
      </c>
      <c r="BD2351" s="22">
        <f t="shared" ref="BD2351" si="23630">AR2351*AY2348+AT2351*AY2351-AS2351*AZ2348-AU2351*AZ2351</f>
        <v>-13.519822969115534</v>
      </c>
      <c r="BE2351" s="23">
        <f t="shared" ref="BE2351" si="23631">(AR2351*AZ2348+AS2351*AY2348+AT2351*AZ2351+AU2351*AY2351)</f>
        <v>0</v>
      </c>
      <c r="BF2351" s="8"/>
      <c r="BG2351" s="15">
        <v>0</v>
      </c>
      <c r="BH2351" s="85">
        <f t="shared" ref="BH2351" si="23632">(1/$BH$8)*SIN($B2348*$BI$8)</f>
        <v>0.26846169936693587</v>
      </c>
      <c r="BI2351" s="25">
        <f t="shared" ref="BI2351" si="23633">COS($BI$8*$B2348)</f>
        <v>-0.59275192429645673</v>
      </c>
      <c r="BJ2351" s="37">
        <v>0</v>
      </c>
      <c r="BL2351" s="21">
        <f t="shared" ref="BL2351" si="23634">BB2351*BG2348+BD2351*BG2351-BC2351*BH2348-BE2351*BH2351</f>
        <v>0</v>
      </c>
      <c r="BM2351" s="24">
        <f t="shared" ref="BM2351" si="23635">(BB2351*BH2348+BC2351*BG2348+BD2351*BH2351+BE2351*BG2351)</f>
        <v>-25.467184471274177</v>
      </c>
      <c r="BN2351" s="22">
        <f t="shared" ref="BN2351" si="23636">BB2351*BI2348+BD2351*BI2351-BC2351*BJ2348-BE2351*BJ2351</f>
        <v>-80.999905110585615</v>
      </c>
      <c r="BO2351" s="23">
        <f t="shared" ref="BO2351" si="23637">(BB2351*BJ2348+BC2351*BI2348+BD2351*BJ2351+BE2351*BI2351)</f>
        <v>0</v>
      </c>
      <c r="BQ2351" s="38">
        <f t="shared" ref="BQ2351" si="23638">(180/PI())*ATAN(-1*(($BL$8*BM2348+BO2348+$BL$8*BM2351+BO2351)/($BL$8*BL2348+BN2348+$BL$8*BL2351+BN2351)))</f>
        <v>55.09044938220282</v>
      </c>
      <c r="BS2351" s="67">
        <f t="shared" ref="BS2351" si="23639">20*LOG(((($BL$8*BL2348+BN2348-$BL$8*BL2351-BN2351)^2+($BL$8*BM2348+BO2348-$BL$8*BM2351-BO2351)^2)/(($BL$8*BL2348+BN2348+$BL$8*BL2351+BN2351)^2+($BL$8*BM2348+BO2348+$BL$8*BM2351+BO2351)^2))^0.5)</f>
        <v>-2.1676300661234541E-4</v>
      </c>
      <c r="BT2351" s="65"/>
      <c r="BU2351" s="28"/>
      <c r="BV2351" s="28"/>
      <c r="BW2351" s="28"/>
      <c r="BX2351" s="28"/>
    </row>
    <row r="2352" spans="2:76" ht="18.649999999999999" customHeight="1">
      <c r="BS2352" s="32"/>
    </row>
    <row r="2353" spans="2:76" ht="18.649999999999999" customHeight="1" thickBot="1">
      <c r="D2353" s="8"/>
      <c r="E2353" s="8" t="s">
        <v>93</v>
      </c>
      <c r="F2353" s="8"/>
      <c r="G2353" s="8"/>
      <c r="H2353" s="8"/>
      <c r="I2353" s="8"/>
      <c r="J2353" s="8" t="s">
        <v>94</v>
      </c>
      <c r="K2353" s="8"/>
      <c r="L2353" s="8"/>
      <c r="M2353" s="8"/>
      <c r="N2353" s="8"/>
      <c r="O2353" s="8" t="s">
        <v>95</v>
      </c>
      <c r="P2353" s="8"/>
      <c r="Q2353" s="8"/>
      <c r="R2353" s="8"/>
      <c r="S2353" s="8"/>
      <c r="T2353" s="8" t="s">
        <v>96</v>
      </c>
      <c r="U2353" s="8"/>
      <c r="V2353" s="8"/>
      <c r="W2353" s="8"/>
      <c r="X2353" s="8"/>
      <c r="Y2353" s="8" t="s">
        <v>97</v>
      </c>
      <c r="Z2353" s="8"/>
      <c r="AA2353" s="8"/>
      <c r="AB2353" s="8"/>
      <c r="AC2353" s="8"/>
      <c r="AD2353" s="8" t="s">
        <v>98</v>
      </c>
      <c r="AE2353" s="8"/>
      <c r="AF2353" s="8"/>
      <c r="AG2353" s="8"/>
      <c r="AH2353" s="8"/>
      <c r="AI2353" s="8" t="s">
        <v>99</v>
      </c>
      <c r="AJ2353" s="8"/>
      <c r="AK2353" s="8"/>
      <c r="AL2353" s="8"/>
      <c r="AM2353" s="8"/>
      <c r="AN2353" s="8" t="s">
        <v>96</v>
      </c>
      <c r="AO2353" s="8"/>
      <c r="AP2353" s="8"/>
      <c r="AQ2353" s="8"/>
      <c r="AR2353" s="8"/>
      <c r="AS2353" s="8" t="s">
        <v>100</v>
      </c>
      <c r="AT2353" s="8"/>
      <c r="AU2353" s="8"/>
      <c r="AV2353" s="8"/>
      <c r="AW2353" s="8"/>
      <c r="AX2353" s="8" t="s">
        <v>94</v>
      </c>
      <c r="AY2353" s="8"/>
      <c r="AZ2353" s="8"/>
      <c r="BA2353" s="8"/>
      <c r="BB2353" s="8"/>
      <c r="BC2353" s="8" t="s">
        <v>101</v>
      </c>
      <c r="BD2353" s="8"/>
      <c r="BE2353" s="8"/>
      <c r="BF2353" s="8"/>
      <c r="BG2353" s="8"/>
      <c r="BH2353" s="8" t="s">
        <v>96</v>
      </c>
      <c r="BI2353" s="8"/>
      <c r="BJ2353" s="8"/>
      <c r="BK2353" s="8"/>
      <c r="BL2353" s="8"/>
      <c r="BM2353" s="8" t="s">
        <v>102</v>
      </c>
      <c r="BN2353" s="8"/>
      <c r="BO2353" s="8"/>
      <c r="BP2353" s="8"/>
    </row>
    <row r="2354" spans="2:76" ht="18.649999999999999" customHeight="1" thickBot="1">
      <c r="B2354" s="16"/>
      <c r="D2354" s="250" t="s">
        <v>22</v>
      </c>
      <c r="E2354" s="251"/>
      <c r="F2354" s="252" t="s">
        <v>23</v>
      </c>
      <c r="G2354" s="253"/>
      <c r="H2354" s="123"/>
      <c r="I2354" s="242" t="s">
        <v>1</v>
      </c>
      <c r="J2354" s="243"/>
      <c r="K2354" s="244" t="s">
        <v>2</v>
      </c>
      <c r="L2354" s="245"/>
      <c r="M2354" s="123"/>
      <c r="N2354" s="242" t="s">
        <v>43</v>
      </c>
      <c r="O2354" s="243"/>
      <c r="P2354" s="244" t="s">
        <v>44</v>
      </c>
      <c r="Q2354" s="245"/>
      <c r="R2354" s="123"/>
      <c r="S2354" s="242" t="s">
        <v>32</v>
      </c>
      <c r="T2354" s="243"/>
      <c r="U2354" s="244" t="s">
        <v>33</v>
      </c>
      <c r="V2354" s="245"/>
      <c r="W2354" s="123"/>
      <c r="X2354" s="242" t="s">
        <v>45</v>
      </c>
      <c r="Y2354" s="243"/>
      <c r="Z2354" s="244" t="s">
        <v>46</v>
      </c>
      <c r="AA2354" s="245"/>
      <c r="AB2354" s="127"/>
      <c r="AC2354" s="242" t="s">
        <v>62</v>
      </c>
      <c r="AD2354" s="243"/>
      <c r="AE2354" s="244" t="s">
        <v>3</v>
      </c>
      <c r="AF2354" s="245"/>
      <c r="AG2354" s="123"/>
      <c r="AH2354" s="242" t="s">
        <v>76</v>
      </c>
      <c r="AI2354" s="243"/>
      <c r="AJ2354" s="244" t="s">
        <v>77</v>
      </c>
      <c r="AK2354" s="245"/>
      <c r="AL2354" s="127"/>
      <c r="AM2354" s="242" t="s">
        <v>64</v>
      </c>
      <c r="AN2354" s="243"/>
      <c r="AO2354" s="244" t="s">
        <v>65</v>
      </c>
      <c r="AP2354" s="245"/>
      <c r="AQ2354" s="123"/>
      <c r="AR2354" s="242" t="s">
        <v>80</v>
      </c>
      <c r="AS2354" s="243"/>
      <c r="AT2354" s="244" t="s">
        <v>81</v>
      </c>
      <c r="AU2354" s="245"/>
      <c r="AV2354" s="127"/>
      <c r="AW2354" s="242" t="s">
        <v>68</v>
      </c>
      <c r="AX2354" s="243"/>
      <c r="AY2354" s="244" t="s">
        <v>69</v>
      </c>
      <c r="AZ2354" s="245"/>
      <c r="BA2354" s="123"/>
      <c r="BB2354" s="246" t="s">
        <v>84</v>
      </c>
      <c r="BC2354" s="247"/>
      <c r="BD2354" s="248" t="s">
        <v>85</v>
      </c>
      <c r="BE2354" s="249"/>
      <c r="BF2354" s="127"/>
      <c r="BG2354" s="242" t="s">
        <v>72</v>
      </c>
      <c r="BH2354" s="243"/>
      <c r="BI2354" s="244" t="s">
        <v>73</v>
      </c>
      <c r="BJ2354" s="245"/>
      <c r="BK2354" s="123"/>
      <c r="BL2354" s="242" t="s">
        <v>88</v>
      </c>
      <c r="BM2354" s="243"/>
      <c r="BN2354" s="244" t="s">
        <v>89</v>
      </c>
      <c r="BO2354" s="245"/>
      <c r="BP2354" s="123"/>
      <c r="BQ2354" s="19" t="s">
        <v>165</v>
      </c>
      <c r="BS2354" s="63" t="s">
        <v>120</v>
      </c>
      <c r="BT2354" s="4"/>
      <c r="BU2354" s="28"/>
      <c r="BV2354" s="28"/>
      <c r="BW2354" s="28"/>
      <c r="BX2354" s="28"/>
    </row>
    <row r="2355" spans="2:76" ht="18.649999999999999" customHeight="1" thickTop="1" thickBot="1">
      <c r="B2355" s="39">
        <v>6.66</v>
      </c>
      <c r="D2355" s="25">
        <f t="shared" ref="D2355" si="23640">COS($F$8*$B2355)</f>
        <v>-0.59803118273673816</v>
      </c>
      <c r="E2355" s="26">
        <v>0</v>
      </c>
      <c r="F2355" s="10">
        <v>0</v>
      </c>
      <c r="G2355" s="85">
        <f t="shared" ref="G2355" si="23641">$E$8*SIN($B2355*$F$8)</f>
        <v>2.4044185035618244</v>
      </c>
      <c r="I2355" s="21">
        <v>1</v>
      </c>
      <c r="J2355" s="24">
        <v>0</v>
      </c>
      <c r="K2355" s="22">
        <v>0</v>
      </c>
      <c r="L2355" s="23">
        <v>0</v>
      </c>
      <c r="N2355" s="21">
        <f t="shared" ref="N2355" si="23642">D2355*I2355+F2355*I2358-E2355*J2355-G2355*J2358</f>
        <v>5.1540910546612704</v>
      </c>
      <c r="O2355" s="24">
        <f t="shared" ref="O2355" si="23643">(D2355*J2355+E2355*I2355+F2355*J2358+G2355*I2358)</f>
        <v>0</v>
      </c>
      <c r="P2355" s="22">
        <f t="shared" ref="P2355" si="23644">D2355*K2355+F2355*K2358-E2355*L2355-G2355*L2358</f>
        <v>0</v>
      </c>
      <c r="Q2355" s="23">
        <f t="shared" ref="Q2355" si="23645">(D2355*L2355+E2355*K2355+F2355*L2358+G2355*K2358)</f>
        <v>2.4044185035618244</v>
      </c>
      <c r="S2355" s="25">
        <f t="shared" ref="S2355" si="23646">COS($U$8*$B2355)</f>
        <v>-0.7528691548892622</v>
      </c>
      <c r="T2355" s="26">
        <v>0</v>
      </c>
      <c r="U2355" s="10">
        <v>0</v>
      </c>
      <c r="V2355" s="85">
        <f t="shared" ref="V2355" si="23647">$T$8*SIN($B2355*$U$8)</f>
        <v>-1.9745106534397208</v>
      </c>
      <c r="X2355" s="21">
        <f t="shared" ref="X2355" si="23648">N2355*S2355+P2355*S2358-O2355*T2355-Q2355*T2358</f>
        <v>-3.3528506264773128</v>
      </c>
      <c r="Y2355" s="24">
        <f t="shared" ref="Y2355" si="23649">(N2355*T2355+O2355*S2355+P2355*T2358+Q2355*S2358)</f>
        <v>0</v>
      </c>
      <c r="Z2355" s="22">
        <f t="shared" ref="Z2355" si="23650">N2355*U2355+P2355*U2358-O2355*V2355-Q2355*V2358</f>
        <v>0</v>
      </c>
      <c r="AA2355" s="23">
        <f t="shared" ref="AA2355" si="23651">(N2355*V2355+O2355*U2355+P2355*V2358+Q2355*U2358)</f>
        <v>-11.987020223003739</v>
      </c>
      <c r="AB2355" s="8"/>
      <c r="AC2355" s="21">
        <v>1</v>
      </c>
      <c r="AD2355" s="24">
        <v>0</v>
      </c>
      <c r="AE2355" s="22">
        <v>0</v>
      </c>
      <c r="AF2355" s="23">
        <v>0</v>
      </c>
      <c r="AH2355" s="21">
        <f t="shared" ref="AH2355" si="23652">X2355*AC2355+Z2355*AC2358-Y2355*AD2355-AA2355*AD2358</f>
        <v>-16.162499028858782</v>
      </c>
      <c r="AI2355" s="24">
        <f t="shared" ref="AI2355" si="23653">(X2355*AD2355+Y2355*AC2355+Z2355*AD2358+AA2355*AC2358)</f>
        <v>0</v>
      </c>
      <c r="AJ2355" s="22">
        <f t="shared" ref="AJ2355" si="23654">X2355*AE2355+Z2355*AE2358-Y2355*AF2355-AA2355*AF2358</f>
        <v>0</v>
      </c>
      <c r="AK2355" s="23">
        <f t="shared" ref="AK2355" si="23655">(X2355*AF2355+Y2355*AE2355+Z2355*AF2358+AA2355*AE2358)</f>
        <v>-11.987020223003739</v>
      </c>
      <c r="AL2355" s="8"/>
      <c r="AM2355" s="25">
        <f t="shared" ref="AM2355" si="23656">COS($AO$8*$B2355)</f>
        <v>-0.7528691548892622</v>
      </c>
      <c r="AN2355" s="26">
        <v>0</v>
      </c>
      <c r="AO2355" s="10">
        <v>0</v>
      </c>
      <c r="AP2355" s="85">
        <f t="shared" ref="AP2355" si="23657">$AN$8*SIN($B2355*$AO$8)</f>
        <v>-1.9745106534397208</v>
      </c>
      <c r="AR2355" s="21">
        <f t="shared" ref="AR2355" si="23658">AH2355*AM2355+AJ2355*AM2358-AI2355*AN2355-AK2355*AN2358</f>
        <v>9.538413747720071</v>
      </c>
      <c r="AS2355" s="24">
        <f t="shared" ref="AS2355" si="23659">(AH2355*AN2355+AI2355*AM2355+AJ2355*AN2358+AK2355*AM2358)</f>
        <v>0</v>
      </c>
      <c r="AT2355" s="22">
        <f t="shared" ref="AT2355" si="23660">AH2355*AO2355+AJ2355*AO2358-AI2355*AP2355-AK2355*AP2358</f>
        <v>0</v>
      </c>
      <c r="AU2355" s="23">
        <f t="shared" ref="AU2355" si="23661">(AH2355*AP2355+AI2355*AO2355+AJ2355*AP2358+AK2355*AO2358)</f>
        <v>40.937684303624124</v>
      </c>
      <c r="AV2355" s="8"/>
      <c r="AW2355" s="21">
        <v>1</v>
      </c>
      <c r="AX2355" s="24">
        <v>0</v>
      </c>
      <c r="AY2355" s="22">
        <v>0</v>
      </c>
      <c r="AZ2355" s="23">
        <v>0</v>
      </c>
      <c r="BB2355" s="21">
        <f t="shared" ref="BB2355" si="23662">AR2355*AW2355+AT2355*AW2358-AS2355*AX2355-AU2355*AX2358</f>
        <v>107.47417820870129</v>
      </c>
      <c r="BC2355" s="24">
        <f t="shared" ref="BC2355" si="23663">(AR2355*AX2355+AS2355*AW2355+AT2355*AX2358+AU2355*AW2358)</f>
        <v>0</v>
      </c>
      <c r="BD2355" s="22">
        <f t="shared" ref="BD2355" si="23664">AR2355*AY2355+AT2355*AY2358-AS2355*AZ2355-AU2355*AZ2358</f>
        <v>0</v>
      </c>
      <c r="BE2355" s="23">
        <f t="shared" ref="BE2355" si="23665">(AR2355*AZ2355+AS2355*AY2355+AT2355*AZ2358+AU2355*AY2358)</f>
        <v>40.937684303624124</v>
      </c>
      <c r="BF2355" s="8"/>
      <c r="BG2355" s="25">
        <f t="shared" ref="BG2355" si="23666">COS($BI$8*$B2355)</f>
        <v>-0.59808847669415544</v>
      </c>
      <c r="BH2355" s="26">
        <v>0</v>
      </c>
      <c r="BI2355" s="10">
        <v>0</v>
      </c>
      <c r="BJ2355" s="85">
        <f t="shared" ref="BJ2355" si="23667">$BH$8*SIN($B2355*$BI$8)</f>
        <v>2.4042902417160419</v>
      </c>
      <c r="BL2355" s="21">
        <f t="shared" ref="BL2355" si="23668">BB2355*BG2355+BD2355*BG2358-BC2355*BH2355-BE2355*BH2358</f>
        <v>-75.215298072093404</v>
      </c>
      <c r="BM2355" s="24">
        <f t="shared" ref="BM2355" si="23669">(BB2355*BH2355+BC2355*BG2355+BD2355*BH2358+BE2355*BG2358)</f>
        <v>0</v>
      </c>
      <c r="BN2355" s="22">
        <f t="shared" ref="BN2355" si="23670">BB2355*BI2355+BD2355*BI2358-BC2355*BJ2355-BE2355*BJ2358</f>
        <v>0</v>
      </c>
      <c r="BO2355" s="23">
        <f t="shared" ref="BO2355" si="23671">(BB2355*BJ2355+BC2355*BI2355+BD2355*BJ2358+BE2355*BI2358)</f>
        <v>233.91476065909063</v>
      </c>
      <c r="BQ2355" s="27">
        <f t="shared" ref="BQ2355" si="23672">20*LOG((2*$BL$8)/(($BL$8*BL2355+BN2355+$BL$8*BL2358+BN2358)^2+($BL$8*BM2355+BO2355+$BL$8*BM2358+BO2358)^2)^0.5)</f>
        <v>-42.215168809754651</v>
      </c>
      <c r="BS2355" s="64">
        <f t="shared" ref="BS2355" si="23673">((BL2355^2+BM2355^2)/(BL2358^2+BM2358^2))^0.5</f>
        <v>3.1109308649860652</v>
      </c>
      <c r="BT2355" s="4"/>
      <c r="BU2355" s="28"/>
      <c r="BV2355" s="28"/>
      <c r="BW2355" s="28"/>
      <c r="BX2355" s="28"/>
    </row>
    <row r="2356" spans="2:76" ht="18.649999999999999" customHeight="1" thickBot="1">
      <c r="D2356" s="25"/>
      <c r="E2356" s="10"/>
      <c r="F2356" s="10"/>
      <c r="G2356" s="31"/>
      <c r="I2356" s="29"/>
      <c r="L2356" s="30"/>
      <c r="N2356" s="29"/>
      <c r="Q2356" s="30"/>
      <c r="S2356" s="29"/>
      <c r="V2356" s="30"/>
      <c r="X2356" s="29"/>
      <c r="AA2356" s="30"/>
      <c r="AC2356" s="29"/>
      <c r="AF2356" s="30"/>
      <c r="AH2356" s="29"/>
      <c r="AK2356" s="30"/>
      <c r="AM2356" s="29"/>
      <c r="AP2356" s="30"/>
      <c r="AR2356" s="29"/>
      <c r="AU2356" s="30"/>
      <c r="AW2356" s="29"/>
      <c r="AZ2356" s="30"/>
      <c r="BB2356" s="29"/>
      <c r="BE2356" s="30"/>
      <c r="BG2356" s="29"/>
      <c r="BJ2356" s="30"/>
      <c r="BL2356" s="29"/>
      <c r="BO2356" s="30"/>
      <c r="BS2356" s="65"/>
      <c r="BT2356" s="65"/>
      <c r="BU2356" s="28"/>
      <c r="BV2356" s="28"/>
      <c r="BW2356" s="28"/>
      <c r="BX2356" s="28"/>
    </row>
    <row r="2357" spans="2:76" ht="18.649999999999999" customHeight="1" thickBot="1">
      <c r="D2357" s="254" t="s">
        <v>24</v>
      </c>
      <c r="E2357" s="255"/>
      <c r="F2357" s="256" t="s">
        <v>25</v>
      </c>
      <c r="G2357" s="257"/>
      <c r="H2357" s="123"/>
      <c r="I2357" s="242" t="s">
        <v>4</v>
      </c>
      <c r="J2357" s="243"/>
      <c r="K2357" s="244" t="s">
        <v>5</v>
      </c>
      <c r="L2357" s="245"/>
      <c r="M2357" s="123"/>
      <c r="N2357" s="242" t="s">
        <v>6</v>
      </c>
      <c r="O2357" s="243"/>
      <c r="P2357" s="244" t="s">
        <v>7</v>
      </c>
      <c r="Q2357" s="245"/>
      <c r="R2357" s="123"/>
      <c r="S2357" s="242" t="s">
        <v>34</v>
      </c>
      <c r="T2357" s="243"/>
      <c r="U2357" s="244" t="s">
        <v>35</v>
      </c>
      <c r="V2357" s="245"/>
      <c r="W2357" s="123"/>
      <c r="X2357" s="242" t="s">
        <v>47</v>
      </c>
      <c r="Y2357" s="243"/>
      <c r="Z2357" s="244" t="s">
        <v>48</v>
      </c>
      <c r="AA2357" s="245"/>
      <c r="AB2357" s="127"/>
      <c r="AC2357" s="242" t="s">
        <v>63</v>
      </c>
      <c r="AD2357" s="243"/>
      <c r="AE2357" s="244" t="s">
        <v>8</v>
      </c>
      <c r="AF2357" s="245"/>
      <c r="AG2357" s="123"/>
      <c r="AH2357" s="242" t="s">
        <v>78</v>
      </c>
      <c r="AI2357" s="243"/>
      <c r="AJ2357" s="244" t="s">
        <v>79</v>
      </c>
      <c r="AK2357" s="245"/>
      <c r="AL2357" s="127"/>
      <c r="AM2357" s="242" t="s">
        <v>67</v>
      </c>
      <c r="AN2357" s="243"/>
      <c r="AO2357" s="244" t="s">
        <v>66</v>
      </c>
      <c r="AP2357" s="245"/>
      <c r="AQ2357" s="123"/>
      <c r="AR2357" s="242" t="s">
        <v>83</v>
      </c>
      <c r="AS2357" s="243"/>
      <c r="AT2357" s="244" t="s">
        <v>82</v>
      </c>
      <c r="AU2357" s="245"/>
      <c r="AV2357" s="127"/>
      <c r="AW2357" s="242" t="s">
        <v>71</v>
      </c>
      <c r="AX2357" s="243"/>
      <c r="AY2357" s="244" t="s">
        <v>70</v>
      </c>
      <c r="AZ2357" s="245"/>
      <c r="BA2357" s="123"/>
      <c r="BB2357" s="124" t="s">
        <v>87</v>
      </c>
      <c r="BC2357" s="125"/>
      <c r="BD2357" s="122" t="s">
        <v>86</v>
      </c>
      <c r="BE2357" s="126"/>
      <c r="BF2357" s="127"/>
      <c r="BG2357" s="242" t="s">
        <v>74</v>
      </c>
      <c r="BH2357" s="243"/>
      <c r="BI2357" s="244" t="s">
        <v>75</v>
      </c>
      <c r="BJ2357" s="245"/>
      <c r="BK2357" s="123"/>
      <c r="BL2357" s="242" t="s">
        <v>91</v>
      </c>
      <c r="BM2357" s="243"/>
      <c r="BN2357" s="244" t="s">
        <v>90</v>
      </c>
      <c r="BO2357" s="245"/>
      <c r="BP2357" s="123"/>
      <c r="BQ2357" s="35" t="s">
        <v>166</v>
      </c>
      <c r="BS2357" s="66" t="s">
        <v>121</v>
      </c>
      <c r="BT2357" s="65"/>
      <c r="BU2357" s="28"/>
      <c r="BV2357" s="28"/>
      <c r="BW2357" s="28"/>
      <c r="BX2357" s="28"/>
    </row>
    <row r="2358" spans="2:76" ht="18.649999999999999" customHeight="1" thickTop="1" thickBot="1">
      <c r="D2358" s="15">
        <v>0</v>
      </c>
      <c r="E2358" s="145">
        <f t="shared" ref="E2358" si="23674">(1/$E$8)*SIN($B2355*$F$8)</f>
        <v>0.26715761150686934</v>
      </c>
      <c r="F2358" s="15">
        <f t="shared" ref="F2358" si="23675">COS($F$8*$B2355)</f>
        <v>-0.59803118273673816</v>
      </c>
      <c r="G2358" s="37">
        <v>0</v>
      </c>
      <c r="I2358" s="21">
        <v>0</v>
      </c>
      <c r="J2358" s="24">
        <f t="shared" ref="J2358" si="23676">(TAN($K$8*$B2355))/$J$8</f>
        <v>-2.3923132469979786</v>
      </c>
      <c r="K2358" s="22">
        <v>1</v>
      </c>
      <c r="L2358" s="23">
        <v>0</v>
      </c>
      <c r="N2358" s="21">
        <f t="shared" ref="N2358" si="23677">D2358*I2355+F2358*I2358-E2358*J2355-G2358*J2358</f>
        <v>0</v>
      </c>
      <c r="O2358" s="24">
        <f t="shared" ref="O2358" si="23678">(D2358*J2355+E2358*I2355+F2358*J2358+G2358*I2358)</f>
        <v>1.6978355320858372</v>
      </c>
      <c r="P2358" s="22">
        <f t="shared" ref="P2358" si="23679">D2358*K2355+F2358*K2358-E2358*L2355-G2358*L2358</f>
        <v>-0.59803118273673816</v>
      </c>
      <c r="Q2358" s="23">
        <f t="shared" ref="Q2358" si="23680">(D2358*L2355+E2358*K2355+F2358*L2358+G2358*K2358)</f>
        <v>0</v>
      </c>
      <c r="S2358" s="15">
        <v>0</v>
      </c>
      <c r="T2358" s="145">
        <f t="shared" ref="T2358" si="23681">(1/$T$8)*SIN($B2355*$U$8)</f>
        <v>-0.2193900726044134</v>
      </c>
      <c r="U2358" s="15">
        <f t="shared" ref="U2358" si="23682">COS($U$8*$B2355)</f>
        <v>-0.7528691548892622</v>
      </c>
      <c r="V2358" s="37">
        <v>0</v>
      </c>
      <c r="X2358" s="21">
        <f t="shared" ref="X2358" si="23683">N2358*S2355+P2358*S2358-O2358*T2355-Q2358*T2358</f>
        <v>0</v>
      </c>
      <c r="Y2358" s="24">
        <f t="shared" ref="Y2358" si="23684">(N2358*T2355+O2358*S2355+P2358*T2358+Q2358*S2358)</f>
        <v>-1.1470458975821087</v>
      </c>
      <c r="Z2358" s="22">
        <f t="shared" ref="Z2358" si="23685">N2358*U2355+P2358*U2358-O2358*V2355-Q2358*V2358</f>
        <v>3.8026335770364166</v>
      </c>
      <c r="AA2358" s="23">
        <f t="shared" ref="AA2358" si="23686">(N2358*V2355+O2358*U2355+P2358*V2358+Q2358*U2358)</f>
        <v>0</v>
      </c>
      <c r="AB2358" s="8"/>
      <c r="AC2358" s="21">
        <v>0</v>
      </c>
      <c r="AD2358" s="24">
        <f t="shared" ref="AD2358" si="23687">(TAN($AE$8*$B2355))/$AD$8</f>
        <v>-1.068626578088111</v>
      </c>
      <c r="AE2358" s="22">
        <v>1</v>
      </c>
      <c r="AF2358" s="23">
        <v>0</v>
      </c>
      <c r="AH2358" s="21">
        <f t="shared" ref="AH2358" si="23688">X2358*AC2355+Z2358*AC2358-Y2358*AD2355-AA2358*AD2358</f>
        <v>0</v>
      </c>
      <c r="AI2358" s="24">
        <f t="shared" ref="AI2358" si="23689">(X2358*AD2355+Y2358*AC2355+Z2358*AD2358+AA2358*AC2358)</f>
        <v>-5.2106412047334878</v>
      </c>
      <c r="AJ2358" s="22">
        <f t="shared" ref="AJ2358" si="23690">X2358*AE2355+Z2358*AE2358-Y2358*AF2355-AA2358*AF2358</f>
        <v>3.8026335770364166</v>
      </c>
      <c r="AK2358" s="23">
        <f t="shared" ref="AK2358" si="23691">(X2358*AF2355+Y2358*AE2355+Z2358*AF2358+AA2358*AE2358)</f>
        <v>0</v>
      </c>
      <c r="AL2358" s="8"/>
      <c r="AM2358" s="15">
        <v>0</v>
      </c>
      <c r="AN2358" s="85">
        <f t="shared" ref="AN2358" si="23692">(1/$AN$8)*SIN($B2355*$AO$8)</f>
        <v>-0.2193900726044134</v>
      </c>
      <c r="AO2358" s="25">
        <f t="shared" ref="AO2358" si="23693">COS($AO$8*$B2355)</f>
        <v>-0.7528691548892622</v>
      </c>
      <c r="AP2358" s="37">
        <v>0</v>
      </c>
      <c r="AR2358" s="21">
        <f t="shared" ref="AR2358" si="23694">AH2358*AM2355+AJ2358*AM2358-AI2358*AN2355-AK2358*AN2358</f>
        <v>0</v>
      </c>
      <c r="AS2358" s="24">
        <f t="shared" ref="AS2358" si="23695">(AH2358*AN2355+AI2358*AM2355+AJ2358*AN2358+AK2358*AM2358)</f>
        <v>3.0886709836848683</v>
      </c>
      <c r="AT2358" s="22">
        <f t="shared" ref="AT2358" si="23696">AH2358*AO2355+AJ2358*AO2358-AI2358*AP2355-AK2358*AP2358</f>
        <v>-13.151352097495192</v>
      </c>
      <c r="AU2358" s="23">
        <f t="shared" ref="AU2358" si="23697">(AH2358*AP2355+AI2358*AO2355+AJ2358*AP2358+AK2358*AO2358)</f>
        <v>0</v>
      </c>
      <c r="AV2358" s="8"/>
      <c r="AW2358" s="21">
        <v>0</v>
      </c>
      <c r="AX2358" s="24">
        <f t="shared" ref="AX2358" si="23698">(TAN($AY$8*$B2355))/$AX$8</f>
        <v>-2.3923132469979786</v>
      </c>
      <c r="AY2358" s="22">
        <v>1</v>
      </c>
      <c r="AZ2358" s="23">
        <v>0</v>
      </c>
      <c r="BB2358" s="21">
        <f t="shared" ref="BB2358" si="23699">AR2358*AW2355+AT2358*AW2358-AS2358*AX2355-AU2358*AX2358</f>
        <v>0</v>
      </c>
      <c r="BC2358" s="24">
        <f t="shared" ref="BC2358" si="23700">(AR2358*AX2355+AS2358*AW2355+AT2358*AX2358+AU2358*AW2358)</f>
        <v>34.550824822457265</v>
      </c>
      <c r="BD2358" s="22">
        <f t="shared" ref="BD2358" si="23701">AR2358*AY2355+AT2358*AY2358-AS2358*AZ2355-AU2358*AZ2358</f>
        <v>-13.151352097495192</v>
      </c>
      <c r="BE2358" s="23">
        <f t="shared" ref="BE2358" si="23702">(AR2358*AZ2355+AS2358*AY2355+AT2358*AZ2358+AU2358*AY2358)</f>
        <v>0</v>
      </c>
      <c r="BF2358" s="8"/>
      <c r="BG2358" s="15">
        <v>0</v>
      </c>
      <c r="BH2358" s="85">
        <f t="shared" ref="BH2358" si="23703">(1/$BH$8)*SIN($B2355*$BI$8)</f>
        <v>0.26714336019067131</v>
      </c>
      <c r="BI2358" s="25">
        <f t="shared" ref="BI2358" si="23704">COS($BI$8*$B2355)</f>
        <v>-0.59808847669415544</v>
      </c>
      <c r="BJ2358" s="37">
        <v>0</v>
      </c>
      <c r="BL2358" s="21">
        <f t="shared" ref="BL2358" si="23705">BB2358*BG2355+BD2358*BG2358-BC2358*BH2355-BE2358*BH2358</f>
        <v>0</v>
      </c>
      <c r="BM2358" s="24">
        <f t="shared" ref="BM2358" si="23706">(BB2358*BH2355+BC2358*BG2355+BD2358*BH2358+BE2358*BG2358)</f>
        <v>-24.177746576965578</v>
      </c>
      <c r="BN2358" s="22">
        <f t="shared" ref="BN2358" si="23707">BB2358*BI2355+BD2358*BI2358-BC2358*BJ2355-BE2358*BJ2358</f>
        <v>-75.204538821415014</v>
      </c>
      <c r="BO2358" s="23">
        <f t="shared" ref="BO2358" si="23708">(BB2358*BJ2355+BC2358*BI2355+BD2358*BJ2358+BE2358*BI2358)</f>
        <v>0</v>
      </c>
      <c r="BQ2358" s="38">
        <f t="shared" ref="BQ2358" si="23709">(180/PI())*ATAN(-1*(($BL$8*BM2355+BO2355+$BL$8*BM2358+BO2358)/($BL$8*BL2355+BN2355+$BL$8*BL2358+BN2358)))</f>
        <v>54.352549487412965</v>
      </c>
      <c r="BS2358" s="67">
        <f t="shared" ref="BS2358" si="23710">20*LOG(((($BL$8*BL2355+BN2355-$BL$8*BL2358-BN2358)^2+($BL$8*BM2355+BO2355-$BL$8*BM2358-BO2358)^2)/(($BL$8*BL2355+BN2355+$BL$8*BL2358+BN2358)^2+($BL$8*BM2355+BO2355+$BL$8*BM2358+BO2358)^2))^0.5)</f>
        <v>-2.6078371599618411E-4</v>
      </c>
      <c r="BT2358" s="65"/>
      <c r="BU2358" s="28"/>
      <c r="BV2358" s="28"/>
      <c r="BW2358" s="28"/>
      <c r="BX2358" s="28"/>
    </row>
    <row r="2359" spans="2:76" ht="18.649999999999999" customHeight="1">
      <c r="BS2359" s="32"/>
    </row>
    <row r="2360" spans="2:76" ht="18.649999999999999" customHeight="1" thickBot="1">
      <c r="D2360" s="8"/>
      <c r="E2360" s="8" t="s">
        <v>93</v>
      </c>
      <c r="F2360" s="8"/>
      <c r="G2360" s="8"/>
      <c r="H2360" s="8"/>
      <c r="I2360" s="8"/>
      <c r="J2360" s="8" t="s">
        <v>94</v>
      </c>
      <c r="K2360" s="8"/>
      <c r="L2360" s="8"/>
      <c r="M2360" s="8"/>
      <c r="N2360" s="8"/>
      <c r="O2360" s="8" t="s">
        <v>95</v>
      </c>
      <c r="P2360" s="8"/>
      <c r="Q2360" s="8"/>
      <c r="R2360" s="8"/>
      <c r="S2360" s="8"/>
      <c r="T2360" s="8" t="s">
        <v>96</v>
      </c>
      <c r="U2360" s="8"/>
      <c r="V2360" s="8"/>
      <c r="W2360" s="8"/>
      <c r="X2360" s="8"/>
      <c r="Y2360" s="8" t="s">
        <v>97</v>
      </c>
      <c r="Z2360" s="8"/>
      <c r="AA2360" s="8"/>
      <c r="AB2360" s="8"/>
      <c r="AC2360" s="8"/>
      <c r="AD2360" s="8" t="s">
        <v>98</v>
      </c>
      <c r="AE2360" s="8"/>
      <c r="AF2360" s="8"/>
      <c r="AG2360" s="8"/>
      <c r="AH2360" s="8"/>
      <c r="AI2360" s="8" t="s">
        <v>99</v>
      </c>
      <c r="AJ2360" s="8"/>
      <c r="AK2360" s="8"/>
      <c r="AL2360" s="8"/>
      <c r="AM2360" s="8"/>
      <c r="AN2360" s="8" t="s">
        <v>96</v>
      </c>
      <c r="AO2360" s="8"/>
      <c r="AP2360" s="8"/>
      <c r="AQ2360" s="8"/>
      <c r="AR2360" s="8"/>
      <c r="AS2360" s="8" t="s">
        <v>100</v>
      </c>
      <c r="AT2360" s="8"/>
      <c r="AU2360" s="8"/>
      <c r="AV2360" s="8"/>
      <c r="AW2360" s="8"/>
      <c r="AX2360" s="8" t="s">
        <v>94</v>
      </c>
      <c r="AY2360" s="8"/>
      <c r="AZ2360" s="8"/>
      <c r="BA2360" s="8"/>
      <c r="BB2360" s="8"/>
      <c r="BC2360" s="8" t="s">
        <v>101</v>
      </c>
      <c r="BD2360" s="8"/>
      <c r="BE2360" s="8"/>
      <c r="BF2360" s="8"/>
      <c r="BG2360" s="8"/>
      <c r="BH2360" s="8" t="s">
        <v>96</v>
      </c>
      <c r="BI2360" s="8"/>
      <c r="BJ2360" s="8"/>
      <c r="BK2360" s="8"/>
      <c r="BL2360" s="8"/>
      <c r="BM2360" s="8" t="s">
        <v>102</v>
      </c>
      <c r="BN2360" s="8"/>
      <c r="BO2360" s="8"/>
      <c r="BP2360" s="8"/>
    </row>
    <row r="2361" spans="2:76" ht="18.649999999999999" customHeight="1" thickBot="1">
      <c r="B2361" s="16"/>
      <c r="D2361" s="250" t="s">
        <v>22</v>
      </c>
      <c r="E2361" s="251"/>
      <c r="F2361" s="252" t="s">
        <v>23</v>
      </c>
      <c r="G2361" s="253"/>
      <c r="H2361" s="123"/>
      <c r="I2361" s="242" t="s">
        <v>1</v>
      </c>
      <c r="J2361" s="243"/>
      <c r="K2361" s="244" t="s">
        <v>2</v>
      </c>
      <c r="L2361" s="245"/>
      <c r="M2361" s="123"/>
      <c r="N2361" s="242" t="s">
        <v>43</v>
      </c>
      <c r="O2361" s="243"/>
      <c r="P2361" s="244" t="s">
        <v>44</v>
      </c>
      <c r="Q2361" s="245"/>
      <c r="R2361" s="123"/>
      <c r="S2361" s="242" t="s">
        <v>32</v>
      </c>
      <c r="T2361" s="243"/>
      <c r="U2361" s="244" t="s">
        <v>33</v>
      </c>
      <c r="V2361" s="245"/>
      <c r="W2361" s="123"/>
      <c r="X2361" s="242" t="s">
        <v>45</v>
      </c>
      <c r="Y2361" s="243"/>
      <c r="Z2361" s="244" t="s">
        <v>46</v>
      </c>
      <c r="AA2361" s="245"/>
      <c r="AB2361" s="127"/>
      <c r="AC2361" s="242" t="s">
        <v>62</v>
      </c>
      <c r="AD2361" s="243"/>
      <c r="AE2361" s="244" t="s">
        <v>3</v>
      </c>
      <c r="AF2361" s="245"/>
      <c r="AG2361" s="123"/>
      <c r="AH2361" s="242" t="s">
        <v>76</v>
      </c>
      <c r="AI2361" s="243"/>
      <c r="AJ2361" s="244" t="s">
        <v>77</v>
      </c>
      <c r="AK2361" s="245"/>
      <c r="AL2361" s="127"/>
      <c r="AM2361" s="242" t="s">
        <v>64</v>
      </c>
      <c r="AN2361" s="243"/>
      <c r="AO2361" s="244" t="s">
        <v>65</v>
      </c>
      <c r="AP2361" s="245"/>
      <c r="AQ2361" s="123"/>
      <c r="AR2361" s="242" t="s">
        <v>80</v>
      </c>
      <c r="AS2361" s="243"/>
      <c r="AT2361" s="244" t="s">
        <v>81</v>
      </c>
      <c r="AU2361" s="245"/>
      <c r="AV2361" s="127"/>
      <c r="AW2361" s="242" t="s">
        <v>68</v>
      </c>
      <c r="AX2361" s="243"/>
      <c r="AY2361" s="244" t="s">
        <v>69</v>
      </c>
      <c r="AZ2361" s="245"/>
      <c r="BA2361" s="123"/>
      <c r="BB2361" s="246" t="s">
        <v>84</v>
      </c>
      <c r="BC2361" s="247"/>
      <c r="BD2361" s="248" t="s">
        <v>85</v>
      </c>
      <c r="BE2361" s="249"/>
      <c r="BF2361" s="127"/>
      <c r="BG2361" s="242" t="s">
        <v>72</v>
      </c>
      <c r="BH2361" s="243"/>
      <c r="BI2361" s="244" t="s">
        <v>73</v>
      </c>
      <c r="BJ2361" s="245"/>
      <c r="BK2361" s="123"/>
      <c r="BL2361" s="242" t="s">
        <v>88</v>
      </c>
      <c r="BM2361" s="243"/>
      <c r="BN2361" s="244" t="s">
        <v>89</v>
      </c>
      <c r="BO2361" s="245"/>
      <c r="BP2361" s="123"/>
      <c r="BQ2361" s="19" t="s">
        <v>165</v>
      </c>
      <c r="BS2361" s="63" t="s">
        <v>120</v>
      </c>
      <c r="BT2361" s="4"/>
      <c r="BU2361" s="28"/>
      <c r="BV2361" s="28"/>
      <c r="BW2361" s="28"/>
      <c r="BX2361" s="28"/>
    </row>
    <row r="2362" spans="2:76" ht="18.649999999999999" customHeight="1" thickTop="1" thickBot="1">
      <c r="B2362" s="39">
        <v>6.68</v>
      </c>
      <c r="D2362" s="25">
        <f t="shared" ref="D2362" si="23711">COS($F$8*$B2362)</f>
        <v>-0.60334146094713004</v>
      </c>
      <c r="E2362" s="26">
        <v>0</v>
      </c>
      <c r="F2362" s="10">
        <v>0</v>
      </c>
      <c r="G2362" s="85">
        <f t="shared" ref="G2362" si="23712">$E$8*SIN($B2362*$F$8)</f>
        <v>2.3924488988314141</v>
      </c>
      <c r="I2362" s="21">
        <v>1</v>
      </c>
      <c r="J2362" s="24">
        <v>0</v>
      </c>
      <c r="K2362" s="22">
        <v>0</v>
      </c>
      <c r="L2362" s="23">
        <v>0</v>
      </c>
      <c r="N2362" s="21">
        <f t="shared" ref="N2362" si="23713">D2362*I2362+F2362*I2365-E2362*J2362-G2362*J2365</f>
        <v>4.9203826940536928</v>
      </c>
      <c r="O2362" s="24">
        <f t="shared" ref="O2362" si="23714">(D2362*J2362+E2362*I2362+F2362*J2365+G2362*I2365)</f>
        <v>0</v>
      </c>
      <c r="P2362" s="22">
        <f t="shared" ref="P2362" si="23715">D2362*K2362+F2362*K2365-E2362*L2362-G2362*L2365</f>
        <v>0</v>
      </c>
      <c r="Q2362" s="23">
        <f t="shared" ref="Q2362" si="23716">(D2362*L2362+E2362*K2362+F2362*L2365+G2362*K2365)</f>
        <v>2.3924488988314141</v>
      </c>
      <c r="S2362" s="25">
        <f t="shared" ref="S2362" si="23717">COS($U$8*$B2362)</f>
        <v>-0.74518954954190597</v>
      </c>
      <c r="T2362" s="26">
        <v>0</v>
      </c>
      <c r="U2362" s="10">
        <v>0</v>
      </c>
      <c r="V2362" s="85">
        <f t="shared" ref="V2362" si="23718">$T$8*SIN($B2362*$U$8)</f>
        <v>-2.0005581264441634</v>
      </c>
      <c r="X2362" s="21">
        <f t="shared" ref="X2362" si="23719">N2362*S2362+P2362*S2365-O2362*T2362-Q2362*T2365</f>
        <v>-3.1348140870601524</v>
      </c>
      <c r="Y2362" s="24">
        <f t="shared" ref="Y2362" si="23720">(N2362*T2362+O2362*S2362+P2362*T2365+Q2362*S2365)</f>
        <v>0</v>
      </c>
      <c r="Z2362" s="22">
        <f t="shared" ref="Z2362" si="23721">N2362*U2362+P2362*U2365-O2362*V2362-Q2362*V2365</f>
        <v>0</v>
      </c>
      <c r="AA2362" s="23">
        <f t="shared" ref="AA2362" si="23722">(N2362*V2362+O2362*U2362+P2362*V2365+Q2362*U2365)</f>
        <v>-11.626339501026552</v>
      </c>
      <c r="AB2362" s="8"/>
      <c r="AC2362" s="21">
        <v>1</v>
      </c>
      <c r="AD2362" s="24">
        <v>0</v>
      </c>
      <c r="AE2362" s="22">
        <v>0</v>
      </c>
      <c r="AF2362" s="23">
        <v>0</v>
      </c>
      <c r="AH2362" s="21">
        <f t="shared" ref="AH2362" si="23723">X2362*AC2362+Z2362*AC2365-Y2362*AD2362-AA2362*AD2365</f>
        <v>-15.125691028458814</v>
      </c>
      <c r="AI2362" s="24">
        <f t="shared" ref="AI2362" si="23724">(X2362*AD2362+Y2362*AC2362+Z2362*AD2365+AA2362*AC2365)</f>
        <v>0</v>
      </c>
      <c r="AJ2362" s="22">
        <f t="shared" ref="AJ2362" si="23725">X2362*AE2362+Z2362*AE2365-Y2362*AF2362-AA2362*AF2365</f>
        <v>0</v>
      </c>
      <c r="AK2362" s="23">
        <f t="shared" ref="AK2362" si="23726">(X2362*AF2362+Y2362*AE2362+Z2362*AF2365+AA2362*AE2365)</f>
        <v>-11.626339501026552</v>
      </c>
      <c r="AL2362" s="8"/>
      <c r="AM2362" s="25">
        <f t="shared" ref="AM2362" si="23727">COS($AO$8*$B2362)</f>
        <v>-0.74518954954190597</v>
      </c>
      <c r="AN2362" s="26">
        <v>0</v>
      </c>
      <c r="AO2362" s="10">
        <v>0</v>
      </c>
      <c r="AP2362" s="85">
        <f t="shared" ref="AP2362" si="23728">$AN$8*SIN($B2362*$AO$8)</f>
        <v>-2.0005581264441634</v>
      </c>
      <c r="AR2362" s="21">
        <f t="shared" ref="AR2362" si="23729">AH2362*AM2362+AJ2362*AM2365-AI2362*AN2362-AK2362*AN2365</f>
        <v>8.687154887387555</v>
      </c>
      <c r="AS2362" s="24">
        <f t="shared" ref="AS2362" si="23730">(AH2362*AN2362+AI2362*AM2362+AJ2362*AN2365+AK2362*AM2365)</f>
        <v>0</v>
      </c>
      <c r="AT2362" s="22">
        <f t="shared" ref="AT2362" si="23731">AH2362*AO2362+AJ2362*AO2365-AI2362*AP2362-AK2362*AP2365</f>
        <v>0</v>
      </c>
      <c r="AU2362" s="23">
        <f t="shared" ref="AU2362" si="23732">(AH2362*AP2362+AI2362*AO2362+AJ2362*AP2365+AK2362*AO2365)</f>
        <v>38.923650800658095</v>
      </c>
      <c r="AV2362" s="8"/>
      <c r="AW2362" s="21">
        <v>1</v>
      </c>
      <c r="AX2362" s="24">
        <v>0</v>
      </c>
      <c r="AY2362" s="22">
        <v>0</v>
      </c>
      <c r="AZ2362" s="23">
        <v>0</v>
      </c>
      <c r="BB2362" s="21">
        <f t="shared" ref="BB2362" si="23733">AR2362*AW2362+AT2362*AW2365-AS2362*AX2362-AU2362*AX2365</f>
        <v>98.554700327304843</v>
      </c>
      <c r="BC2362" s="24">
        <f t="shared" ref="BC2362" si="23734">(AR2362*AX2362+AS2362*AW2362+AT2362*AX2365+AU2362*AW2365)</f>
        <v>0</v>
      </c>
      <c r="BD2362" s="22">
        <f t="shared" ref="BD2362" si="23735">AR2362*AY2362+AT2362*AY2365-AS2362*AZ2362-AU2362*AZ2365</f>
        <v>0</v>
      </c>
      <c r="BE2362" s="23">
        <f t="shared" ref="BE2362" si="23736">(AR2362*AZ2362+AS2362*AY2362+AT2362*AZ2365+AU2362*AY2365)</f>
        <v>38.923650800658095</v>
      </c>
      <c r="BF2362" s="8"/>
      <c r="BG2362" s="25">
        <f t="shared" ref="BG2362" si="23737">COS($BI$8*$B2362)</f>
        <v>-0.60339864085699957</v>
      </c>
      <c r="BH2362" s="26">
        <v>0</v>
      </c>
      <c r="BI2362" s="10">
        <v>0</v>
      </c>
      <c r="BJ2362" s="85">
        <f t="shared" ref="BJ2362" si="23738">$BH$8*SIN($B2362*$BI$8)</f>
        <v>2.3923191095477483</v>
      </c>
      <c r="BL2362" s="21">
        <f t="shared" ref="BL2362" si="23739">BB2362*BG2362+BD2362*BG2365-BC2362*BH2362-BE2362*BH2365</f>
        <v>-69.814193741317723</v>
      </c>
      <c r="BM2362" s="24">
        <f t="shared" ref="BM2362" si="23740">(BB2362*BH2362+BC2362*BG2362+BD2362*BH2365+BE2362*BG2365)</f>
        <v>0</v>
      </c>
      <c r="BN2362" s="22">
        <f t="shared" ref="BN2362" si="23741">BB2362*BI2362+BD2362*BI2365-BC2362*BJ2362-BE2362*BJ2365</f>
        <v>0</v>
      </c>
      <c r="BO2362" s="23">
        <f t="shared" ref="BO2362" si="23742">(BB2362*BJ2362+BC2362*BI2362+BD2362*BJ2365+BE2362*BI2365)</f>
        <v>212.28781493845352</v>
      </c>
      <c r="BQ2362" s="27">
        <f t="shared" ref="BQ2362" si="23743">20*LOG((2*$BL$8)/(($BL$8*BL2362+BN2362+$BL$8*BL2365+BN2365)^2+($BL$8*BM2362+BO2362+$BL$8*BM2365+BO2365)^2)^0.5)</f>
        <v>-41.409911946266639</v>
      </c>
      <c r="BS2362" s="64">
        <f t="shared" ref="BS2362" si="23744">((BL2362^2+BM2362^2)/(BL2365^2+BM2365^2))^0.5</f>
        <v>3.0418146362054772</v>
      </c>
      <c r="BT2362" s="4"/>
      <c r="BU2362" s="28"/>
      <c r="BV2362" s="28"/>
      <c r="BW2362" s="28"/>
      <c r="BX2362" s="28"/>
    </row>
    <row r="2363" spans="2:76" ht="18.649999999999999" customHeight="1" thickBot="1">
      <c r="D2363" s="25"/>
      <c r="E2363" s="10"/>
      <c r="F2363" s="10"/>
      <c r="G2363" s="31"/>
      <c r="I2363" s="29"/>
      <c r="L2363" s="30"/>
      <c r="N2363" s="29"/>
      <c r="Q2363" s="30"/>
      <c r="S2363" s="29"/>
      <c r="V2363" s="30"/>
      <c r="X2363" s="29"/>
      <c r="AA2363" s="30"/>
      <c r="AC2363" s="29"/>
      <c r="AF2363" s="30"/>
      <c r="AH2363" s="29"/>
      <c r="AK2363" s="30"/>
      <c r="AM2363" s="29"/>
      <c r="AP2363" s="30"/>
      <c r="AR2363" s="29"/>
      <c r="AU2363" s="30"/>
      <c r="AW2363" s="29"/>
      <c r="AZ2363" s="30"/>
      <c r="BB2363" s="29"/>
      <c r="BE2363" s="30"/>
      <c r="BG2363" s="29"/>
      <c r="BJ2363" s="30"/>
      <c r="BL2363" s="29"/>
      <c r="BO2363" s="30"/>
      <c r="BS2363" s="65"/>
      <c r="BT2363" s="65"/>
      <c r="BU2363" s="28"/>
      <c r="BV2363" s="28"/>
      <c r="BW2363" s="28"/>
      <c r="BX2363" s="28"/>
    </row>
    <row r="2364" spans="2:76" ht="18.649999999999999" customHeight="1" thickBot="1">
      <c r="D2364" s="254" t="s">
        <v>24</v>
      </c>
      <c r="E2364" s="255"/>
      <c r="F2364" s="256" t="s">
        <v>25</v>
      </c>
      <c r="G2364" s="257"/>
      <c r="H2364" s="123"/>
      <c r="I2364" s="242" t="s">
        <v>4</v>
      </c>
      <c r="J2364" s="243"/>
      <c r="K2364" s="244" t="s">
        <v>5</v>
      </c>
      <c r="L2364" s="245"/>
      <c r="M2364" s="123"/>
      <c r="N2364" s="242" t="s">
        <v>6</v>
      </c>
      <c r="O2364" s="243"/>
      <c r="P2364" s="244" t="s">
        <v>7</v>
      </c>
      <c r="Q2364" s="245"/>
      <c r="R2364" s="123"/>
      <c r="S2364" s="242" t="s">
        <v>34</v>
      </c>
      <c r="T2364" s="243"/>
      <c r="U2364" s="244" t="s">
        <v>35</v>
      </c>
      <c r="V2364" s="245"/>
      <c r="W2364" s="123"/>
      <c r="X2364" s="242" t="s">
        <v>47</v>
      </c>
      <c r="Y2364" s="243"/>
      <c r="Z2364" s="244" t="s">
        <v>48</v>
      </c>
      <c r="AA2364" s="245"/>
      <c r="AB2364" s="127"/>
      <c r="AC2364" s="242" t="s">
        <v>63</v>
      </c>
      <c r="AD2364" s="243"/>
      <c r="AE2364" s="244" t="s">
        <v>8</v>
      </c>
      <c r="AF2364" s="245"/>
      <c r="AG2364" s="123"/>
      <c r="AH2364" s="242" t="s">
        <v>78</v>
      </c>
      <c r="AI2364" s="243"/>
      <c r="AJ2364" s="244" t="s">
        <v>79</v>
      </c>
      <c r="AK2364" s="245"/>
      <c r="AL2364" s="127"/>
      <c r="AM2364" s="242" t="s">
        <v>67</v>
      </c>
      <c r="AN2364" s="243"/>
      <c r="AO2364" s="244" t="s">
        <v>66</v>
      </c>
      <c r="AP2364" s="245"/>
      <c r="AQ2364" s="123"/>
      <c r="AR2364" s="242" t="s">
        <v>83</v>
      </c>
      <c r="AS2364" s="243"/>
      <c r="AT2364" s="244" t="s">
        <v>82</v>
      </c>
      <c r="AU2364" s="245"/>
      <c r="AV2364" s="127"/>
      <c r="AW2364" s="242" t="s">
        <v>71</v>
      </c>
      <c r="AX2364" s="243"/>
      <c r="AY2364" s="244" t="s">
        <v>70</v>
      </c>
      <c r="AZ2364" s="245"/>
      <c r="BA2364" s="123"/>
      <c r="BB2364" s="124" t="s">
        <v>87</v>
      </c>
      <c r="BC2364" s="125"/>
      <c r="BD2364" s="122" t="s">
        <v>86</v>
      </c>
      <c r="BE2364" s="126"/>
      <c r="BF2364" s="127"/>
      <c r="BG2364" s="242" t="s">
        <v>74</v>
      </c>
      <c r="BH2364" s="243"/>
      <c r="BI2364" s="244" t="s">
        <v>75</v>
      </c>
      <c r="BJ2364" s="245"/>
      <c r="BK2364" s="123"/>
      <c r="BL2364" s="242" t="s">
        <v>91</v>
      </c>
      <c r="BM2364" s="243"/>
      <c r="BN2364" s="244" t="s">
        <v>90</v>
      </c>
      <c r="BO2364" s="245"/>
      <c r="BP2364" s="123"/>
      <c r="BQ2364" s="35" t="s">
        <v>166</v>
      </c>
      <c r="BS2364" s="66" t="s">
        <v>121</v>
      </c>
      <c r="BT2364" s="65"/>
      <c r="BU2364" s="28"/>
      <c r="BV2364" s="28"/>
      <c r="BW2364" s="28"/>
      <c r="BX2364" s="28"/>
    </row>
    <row r="2365" spans="2:76" ht="18.649999999999999" customHeight="1" thickTop="1" thickBot="1">
      <c r="D2365" s="15">
        <v>0</v>
      </c>
      <c r="E2365" s="145">
        <f t="shared" ref="E2365" si="23745">(1/$E$8)*SIN($B2362*$F$8)</f>
        <v>0.26582765542571263</v>
      </c>
      <c r="F2365" s="15">
        <f t="shared" ref="F2365" si="23746">COS($F$8*$B2362)</f>
        <v>-0.60334146094713004</v>
      </c>
      <c r="G2365" s="37">
        <v>0</v>
      </c>
      <c r="I2365" s="21">
        <v>0</v>
      </c>
      <c r="J2365" s="24">
        <f t="shared" ref="J2365" si="23747">(TAN($K$8*$B2362))/$J$8</f>
        <v>-2.3088159407287119</v>
      </c>
      <c r="K2365" s="22">
        <v>1</v>
      </c>
      <c r="L2365" s="23">
        <v>0</v>
      </c>
      <c r="N2365" s="21">
        <f t="shared" ref="N2365" si="23748">D2365*I2362+F2365*I2365-E2365*J2362-G2365*J2365</f>
        <v>0</v>
      </c>
      <c r="O2365" s="24">
        <f t="shared" ref="O2365" si="23749">(D2365*J2362+E2365*I2362+F2365*J2365+G2365*I2365)</f>
        <v>1.658832038162996</v>
      </c>
      <c r="P2365" s="22">
        <f t="shared" ref="P2365" si="23750">D2365*K2362+F2365*K2365-E2365*L2362-G2365*L2365</f>
        <v>-0.60334146094713004</v>
      </c>
      <c r="Q2365" s="23">
        <f t="shared" ref="Q2365" si="23751">(D2365*L2362+E2365*K2362+F2365*L2365+G2365*K2365)</f>
        <v>0</v>
      </c>
      <c r="S2365" s="15">
        <v>0</v>
      </c>
      <c r="T2365" s="145">
        <f t="shared" ref="T2365" si="23752">(1/$T$8)*SIN($B2362*$U$8)</f>
        <v>-0.2222842362715737</v>
      </c>
      <c r="U2365" s="15">
        <f t="shared" ref="U2365" si="23753">COS($U$8*$B2362)</f>
        <v>-0.74518954954190597</v>
      </c>
      <c r="V2365" s="37">
        <v>0</v>
      </c>
      <c r="X2365" s="21">
        <f t="shared" ref="X2365" si="23754">N2365*S2362+P2365*S2365-O2365*T2362-Q2365*T2365</f>
        <v>0</v>
      </c>
      <c r="Y2365" s="24">
        <f t="shared" ref="Y2365" si="23755">(N2365*T2362+O2365*S2362+P2365*T2365+Q2365*S2365)</f>
        <v>-1.1020310034267564</v>
      </c>
      <c r="Z2365" s="22">
        <f t="shared" ref="Z2365" si="23756">N2365*U2362+P2365*U2365-O2365*V2362-Q2365*V2365</f>
        <v>3.7681936658560637</v>
      </c>
      <c r="AA2365" s="23">
        <f t="shared" ref="AA2365" si="23757">(N2365*V2362+O2365*U2362+P2365*V2365+Q2365*U2365)</f>
        <v>0</v>
      </c>
      <c r="AB2365" s="8"/>
      <c r="AC2365" s="21">
        <v>0</v>
      </c>
      <c r="AD2365" s="24">
        <f t="shared" ref="AD2365" si="23758">(TAN($AE$8*$B2362))/$AD$8</f>
        <v>-1.0313544465426907</v>
      </c>
      <c r="AE2365" s="22">
        <v>1</v>
      </c>
      <c r="AF2365" s="23">
        <v>0</v>
      </c>
      <c r="AH2365" s="21">
        <f t="shared" ref="AH2365" si="23759">X2365*AC2362+Z2365*AC2365-Y2365*AD2362-AA2365*AD2365</f>
        <v>0</v>
      </c>
      <c r="AI2365" s="24">
        <f t="shared" ref="AI2365" si="23760">(X2365*AD2362+Y2365*AC2362+Z2365*AD2365+AA2365*AC2365)</f>
        <v>-4.9883742961414104</v>
      </c>
      <c r="AJ2365" s="22">
        <f t="shared" ref="AJ2365" si="23761">X2365*AE2362+Z2365*AE2365-Y2365*AF2362-AA2365*AF2365</f>
        <v>3.7681936658560637</v>
      </c>
      <c r="AK2365" s="23">
        <f t="shared" ref="AK2365" si="23762">(X2365*AF2362+Y2365*AE2362+Z2365*AF2365+AA2365*AE2365)</f>
        <v>0</v>
      </c>
      <c r="AL2365" s="8"/>
      <c r="AM2365" s="15">
        <v>0</v>
      </c>
      <c r="AN2365" s="85">
        <f t="shared" ref="AN2365" si="23763">(1/$AN$8)*SIN($B2362*$AO$8)</f>
        <v>-0.2222842362715737</v>
      </c>
      <c r="AO2365" s="25">
        <f t="shared" ref="AO2365" si="23764">COS($AO$8*$B2362)</f>
        <v>-0.74518954954190597</v>
      </c>
      <c r="AP2365" s="37">
        <v>0</v>
      </c>
      <c r="AR2365" s="21">
        <f t="shared" ref="AR2365" si="23765">AH2365*AM2362+AJ2365*AM2365-AI2365*AN2362-AK2365*AN2365</f>
        <v>0</v>
      </c>
      <c r="AS2365" s="24">
        <f t="shared" ref="AS2365" si="23766">(AH2365*AN2362+AI2365*AM2362+AJ2365*AN2365+AK2365*AM2365)</f>
        <v>2.8796743435498433</v>
      </c>
      <c r="AT2365" s="22">
        <f t="shared" ref="AT2365" si="23767">AH2365*AO2362+AJ2365*AO2365-AI2365*AP2362-AK2365*AP2365</f>
        <v>-12.787551276336828</v>
      </c>
      <c r="AU2365" s="23">
        <f t="shared" ref="AU2365" si="23768">(AH2365*AP2362+AI2365*AO2362+AJ2365*AP2365+AK2365*AO2365)</f>
        <v>0</v>
      </c>
      <c r="AV2365" s="8"/>
      <c r="AW2365" s="21">
        <v>0</v>
      </c>
      <c r="AX2365" s="24">
        <f t="shared" ref="AX2365" si="23769">(TAN($AY$8*$B2362))/$AX$8</f>
        <v>-2.3088159407287119</v>
      </c>
      <c r="AY2365" s="22">
        <v>1</v>
      </c>
      <c r="AZ2365" s="23">
        <v>0</v>
      </c>
      <c r="BB2365" s="21">
        <f t="shared" ref="BB2365" si="23770">AR2365*AW2362+AT2365*AW2365-AS2365*AX2362-AU2365*AX2365</f>
        <v>0</v>
      </c>
      <c r="BC2365" s="24">
        <f t="shared" ref="BC2365" si="23771">(AR2365*AX2362+AS2365*AW2362+AT2365*AX2365+AU2365*AW2365)</f>
        <v>32.403776573242098</v>
      </c>
      <c r="BD2365" s="22">
        <f t="shared" ref="BD2365" si="23772">AR2365*AY2362+AT2365*AY2365-AS2365*AZ2362-AU2365*AZ2365</f>
        <v>-12.787551276336828</v>
      </c>
      <c r="BE2365" s="23">
        <f t="shared" ref="BE2365" si="23773">(AR2365*AZ2362+AS2365*AY2362+AT2365*AZ2365+AU2365*AY2365)</f>
        <v>0</v>
      </c>
      <c r="BF2365" s="8"/>
      <c r="BG2365" s="15">
        <v>0</v>
      </c>
      <c r="BH2365" s="85">
        <f t="shared" ref="BH2365" si="23774">(1/$BH$8)*SIN($B2362*$BI$8)</f>
        <v>0.26581323439419424</v>
      </c>
      <c r="BI2365" s="25">
        <f t="shared" ref="BI2365" si="23775">COS($BI$8*$B2362)</f>
        <v>-0.60339864085699957</v>
      </c>
      <c r="BJ2365" s="37">
        <v>0</v>
      </c>
      <c r="BL2365" s="21">
        <f t="shared" ref="BL2365" si="23776">BB2365*BG2362+BD2365*BG2365-BC2365*BH2362-BE2365*BH2365</f>
        <v>0</v>
      </c>
      <c r="BM2365" s="24">
        <f t="shared" ref="BM2365" si="23777">(BB2365*BH2362+BC2365*BG2362+BD2365*BH2365+BE2365*BG2365)</f>
        <v>-22.951495107672862</v>
      </c>
      <c r="BN2365" s="22">
        <f t="shared" ref="BN2365" si="23778">BB2365*BI2362+BD2365*BI2365-BC2365*BJ2362-BE2365*BJ2365</f>
        <v>-69.804182857651895</v>
      </c>
      <c r="BO2365" s="23">
        <f t="shared" ref="BO2365" si="23779">(BB2365*BJ2362+BC2365*BI2362+BD2365*BJ2365+BE2365*BI2365)</f>
        <v>0</v>
      </c>
      <c r="BQ2365" s="38">
        <f t="shared" ref="BQ2365" si="23780">(180/PI())*ATAN(-1*(($BL$8*BM2362+BO2362+$BL$8*BM2365+BO2365)/($BL$8*BL2362+BN2362+$BL$8*BL2365+BN2365)))</f>
        <v>53.594588886616073</v>
      </c>
      <c r="BS2365" s="67">
        <f t="shared" ref="BS2365" si="23781">20*LOG(((($BL$8*BL2362+BN2362-$BL$8*BL2365-BN2365)^2+($BL$8*BM2362+BO2362-$BL$8*BM2365-BO2365)^2)/(($BL$8*BL2362+BN2362+$BL$8*BL2365+BN2365)^2+($BL$8*BM2362+BO2362+$BL$8*BM2365+BO2365)^2))^0.5)</f>
        <v>-3.1391264641051345E-4</v>
      </c>
      <c r="BT2365" s="65"/>
      <c r="BU2365" s="28"/>
      <c r="BV2365" s="28"/>
      <c r="BW2365" s="28"/>
      <c r="BX2365" s="28"/>
    </row>
    <row r="2366" spans="2:76" ht="18.649999999999999" customHeight="1">
      <c r="BS2366" s="32"/>
    </row>
    <row r="2367" spans="2:76" ht="18.649999999999999" customHeight="1" thickBot="1">
      <c r="D2367" s="8"/>
      <c r="E2367" s="8" t="s">
        <v>93</v>
      </c>
      <c r="F2367" s="8"/>
      <c r="G2367" s="8"/>
      <c r="H2367" s="8"/>
      <c r="I2367" s="8"/>
      <c r="J2367" s="8" t="s">
        <v>94</v>
      </c>
      <c r="K2367" s="8"/>
      <c r="L2367" s="8"/>
      <c r="M2367" s="8"/>
      <c r="N2367" s="8"/>
      <c r="O2367" s="8" t="s">
        <v>95</v>
      </c>
      <c r="P2367" s="8"/>
      <c r="Q2367" s="8"/>
      <c r="R2367" s="8"/>
      <c r="S2367" s="8"/>
      <c r="T2367" s="8" t="s">
        <v>96</v>
      </c>
      <c r="U2367" s="8"/>
      <c r="V2367" s="8"/>
      <c r="W2367" s="8"/>
      <c r="X2367" s="8"/>
      <c r="Y2367" s="8" t="s">
        <v>97</v>
      </c>
      <c r="Z2367" s="8"/>
      <c r="AA2367" s="8"/>
      <c r="AB2367" s="8"/>
      <c r="AC2367" s="8"/>
      <c r="AD2367" s="8" t="s">
        <v>98</v>
      </c>
      <c r="AE2367" s="8"/>
      <c r="AF2367" s="8"/>
      <c r="AG2367" s="8"/>
      <c r="AH2367" s="8"/>
      <c r="AI2367" s="8" t="s">
        <v>99</v>
      </c>
      <c r="AJ2367" s="8"/>
      <c r="AK2367" s="8"/>
      <c r="AL2367" s="8"/>
      <c r="AM2367" s="8"/>
      <c r="AN2367" s="8" t="s">
        <v>96</v>
      </c>
      <c r="AO2367" s="8"/>
      <c r="AP2367" s="8"/>
      <c r="AQ2367" s="8"/>
      <c r="AR2367" s="8"/>
      <c r="AS2367" s="8" t="s">
        <v>100</v>
      </c>
      <c r="AT2367" s="8"/>
      <c r="AU2367" s="8"/>
      <c r="AV2367" s="8"/>
      <c r="AW2367" s="8"/>
      <c r="AX2367" s="8" t="s">
        <v>94</v>
      </c>
      <c r="AY2367" s="8"/>
      <c r="AZ2367" s="8"/>
      <c r="BA2367" s="8"/>
      <c r="BB2367" s="8"/>
      <c r="BC2367" s="8" t="s">
        <v>101</v>
      </c>
      <c r="BD2367" s="8"/>
      <c r="BE2367" s="8"/>
      <c r="BF2367" s="8"/>
      <c r="BG2367" s="8"/>
      <c r="BH2367" s="8" t="s">
        <v>96</v>
      </c>
      <c r="BI2367" s="8"/>
      <c r="BJ2367" s="8"/>
      <c r="BK2367" s="8"/>
      <c r="BL2367" s="8"/>
      <c r="BM2367" s="8" t="s">
        <v>102</v>
      </c>
      <c r="BN2367" s="8"/>
      <c r="BO2367" s="8"/>
      <c r="BP2367" s="8"/>
    </row>
    <row r="2368" spans="2:76" ht="18.649999999999999" customHeight="1" thickBot="1">
      <c r="B2368" s="16"/>
      <c r="D2368" s="250" t="s">
        <v>22</v>
      </c>
      <c r="E2368" s="251"/>
      <c r="F2368" s="252" t="s">
        <v>23</v>
      </c>
      <c r="G2368" s="253"/>
      <c r="H2368" s="123"/>
      <c r="I2368" s="242" t="s">
        <v>1</v>
      </c>
      <c r="J2368" s="243"/>
      <c r="K2368" s="244" t="s">
        <v>2</v>
      </c>
      <c r="L2368" s="245"/>
      <c r="M2368" s="123"/>
      <c r="N2368" s="242" t="s">
        <v>43</v>
      </c>
      <c r="O2368" s="243"/>
      <c r="P2368" s="244" t="s">
        <v>44</v>
      </c>
      <c r="Q2368" s="245"/>
      <c r="R2368" s="123"/>
      <c r="S2368" s="242" t="s">
        <v>32</v>
      </c>
      <c r="T2368" s="243"/>
      <c r="U2368" s="244" t="s">
        <v>33</v>
      </c>
      <c r="V2368" s="245"/>
      <c r="W2368" s="123"/>
      <c r="X2368" s="242" t="s">
        <v>45</v>
      </c>
      <c r="Y2368" s="243"/>
      <c r="Z2368" s="244" t="s">
        <v>46</v>
      </c>
      <c r="AA2368" s="245"/>
      <c r="AB2368" s="127"/>
      <c r="AC2368" s="242" t="s">
        <v>62</v>
      </c>
      <c r="AD2368" s="243"/>
      <c r="AE2368" s="244" t="s">
        <v>3</v>
      </c>
      <c r="AF2368" s="245"/>
      <c r="AG2368" s="123"/>
      <c r="AH2368" s="242" t="s">
        <v>76</v>
      </c>
      <c r="AI2368" s="243"/>
      <c r="AJ2368" s="244" t="s">
        <v>77</v>
      </c>
      <c r="AK2368" s="245"/>
      <c r="AL2368" s="127"/>
      <c r="AM2368" s="242" t="s">
        <v>64</v>
      </c>
      <c r="AN2368" s="243"/>
      <c r="AO2368" s="244" t="s">
        <v>65</v>
      </c>
      <c r="AP2368" s="245"/>
      <c r="AQ2368" s="123"/>
      <c r="AR2368" s="242" t="s">
        <v>80</v>
      </c>
      <c r="AS2368" s="243"/>
      <c r="AT2368" s="244" t="s">
        <v>81</v>
      </c>
      <c r="AU2368" s="245"/>
      <c r="AV2368" s="127"/>
      <c r="AW2368" s="242" t="s">
        <v>68</v>
      </c>
      <c r="AX2368" s="243"/>
      <c r="AY2368" s="244" t="s">
        <v>69</v>
      </c>
      <c r="AZ2368" s="245"/>
      <c r="BA2368" s="123"/>
      <c r="BB2368" s="246" t="s">
        <v>84</v>
      </c>
      <c r="BC2368" s="247"/>
      <c r="BD2368" s="248" t="s">
        <v>85</v>
      </c>
      <c r="BE2368" s="249"/>
      <c r="BF2368" s="127"/>
      <c r="BG2368" s="242" t="s">
        <v>72</v>
      </c>
      <c r="BH2368" s="243"/>
      <c r="BI2368" s="244" t="s">
        <v>73</v>
      </c>
      <c r="BJ2368" s="245"/>
      <c r="BK2368" s="123"/>
      <c r="BL2368" s="242" t="s">
        <v>88</v>
      </c>
      <c r="BM2368" s="243"/>
      <c r="BN2368" s="244" t="s">
        <v>89</v>
      </c>
      <c r="BO2368" s="245"/>
      <c r="BP2368" s="123"/>
      <c r="BQ2368" s="19" t="s">
        <v>165</v>
      </c>
      <c r="BS2368" s="63" t="s">
        <v>120</v>
      </c>
      <c r="BT2368" s="4"/>
      <c r="BU2368" s="28"/>
      <c r="BV2368" s="28"/>
      <c r="BW2368" s="28"/>
      <c r="BX2368" s="28"/>
    </row>
    <row r="2369" spans="2:76" ht="18.649999999999999" customHeight="1" thickTop="1" thickBot="1">
      <c r="B2369" s="39">
        <v>6.7</v>
      </c>
      <c r="D2369" s="25">
        <f t="shared" ref="D2369" si="23782">COS($F$8*$B2369)</f>
        <v>-0.60862512087663978</v>
      </c>
      <c r="E2369" s="26">
        <v>0</v>
      </c>
      <c r="F2369" s="10">
        <v>0</v>
      </c>
      <c r="G2369" s="85">
        <f t="shared" ref="G2369" si="23783">$E$8*SIN($B2369*$F$8)</f>
        <v>2.3803737437934109</v>
      </c>
      <c r="I2369" s="21">
        <v>1</v>
      </c>
      <c r="J2369" s="24">
        <v>0</v>
      </c>
      <c r="K2369" s="22">
        <v>0</v>
      </c>
      <c r="L2369" s="23">
        <v>0</v>
      </c>
      <c r="N2369" s="21">
        <f t="shared" ref="N2369" si="23784">D2369*I2369+F2369*I2372-E2369*J2369-G2369*J2372</f>
        <v>4.6983439784109269</v>
      </c>
      <c r="O2369" s="24">
        <f t="shared" ref="O2369" si="23785">(D2369*J2369+E2369*I2369+F2369*J2372+G2369*I2372)</f>
        <v>0</v>
      </c>
      <c r="P2369" s="22">
        <f t="shared" ref="P2369" si="23786">D2369*K2369+F2369*K2372-E2369*L2369-G2369*L2372</f>
        <v>0</v>
      </c>
      <c r="Q2369" s="23">
        <f t="shared" ref="Q2369" si="23787">(D2369*L2369+E2369*K2369+F2369*L2372+G2369*K2372)</f>
        <v>2.3803737437934109</v>
      </c>
      <c r="S2369" s="25">
        <f t="shared" ref="S2369" si="23788">COS($U$8*$B2369)</f>
        <v>-0.73740981904502612</v>
      </c>
      <c r="T2369" s="26">
        <v>0</v>
      </c>
      <c r="U2369" s="10">
        <v>0</v>
      </c>
      <c r="V2369" s="85">
        <f t="shared" ref="V2369" si="23789">$T$8*SIN($B2369*$U$8)</f>
        <v>-2.0263368004810642</v>
      </c>
      <c r="X2369" s="21">
        <f t="shared" ref="X2369" si="23790">N2369*S2369+P2369*S2372-O2369*T2369-Q2369*T2372</f>
        <v>-2.9286673256037927</v>
      </c>
      <c r="Y2369" s="24">
        <f t="shared" ref="Y2369" si="23791">(N2369*T2369+O2369*S2369+P2369*T2372+Q2369*S2372)</f>
        <v>0</v>
      </c>
      <c r="Z2369" s="22">
        <f t="shared" ref="Z2369" si="23792">N2369*U2369+P2369*U2372-O2369*V2369-Q2369*V2372</f>
        <v>0</v>
      </c>
      <c r="AA2369" s="23">
        <f t="shared" ref="AA2369" si="23793">(N2369*V2369+O2369*U2369+P2369*V2372+Q2369*U2372)</f>
        <v>-11.275738276442903</v>
      </c>
      <c r="AB2369" s="8"/>
      <c r="AC2369" s="21">
        <v>1</v>
      </c>
      <c r="AD2369" s="24">
        <v>0</v>
      </c>
      <c r="AE2369" s="22">
        <v>0</v>
      </c>
      <c r="AF2369" s="23">
        <v>0</v>
      </c>
      <c r="AH2369" s="21">
        <f t="shared" ref="AH2369" si="23794">X2369*AC2369+Z2369*AC2372-Y2369*AD2369-AA2369*AD2372</f>
        <v>-14.147835610724812</v>
      </c>
      <c r="AI2369" s="24">
        <f t="shared" ref="AI2369" si="23795">(X2369*AD2369+Y2369*AC2369+Z2369*AD2372+AA2369*AC2372)</f>
        <v>0</v>
      </c>
      <c r="AJ2369" s="22">
        <f t="shared" ref="AJ2369" si="23796">X2369*AE2369+Z2369*AE2372-Y2369*AF2369-AA2369*AF2372</f>
        <v>0</v>
      </c>
      <c r="AK2369" s="23">
        <f t="shared" ref="AK2369" si="23797">(X2369*AF2369+Y2369*AE2369+Z2369*AF2372+AA2369*AE2372)</f>
        <v>-11.275738276442903</v>
      </c>
      <c r="AL2369" s="8"/>
      <c r="AM2369" s="25">
        <f t="shared" ref="AM2369" si="23798">COS($AO$8*$B2369)</f>
        <v>-0.73740981904502612</v>
      </c>
      <c r="AN2369" s="26">
        <v>0</v>
      </c>
      <c r="AO2369" s="10">
        <v>0</v>
      </c>
      <c r="AP2369" s="85">
        <f t="shared" ref="AP2369" si="23799">$AN$8*SIN($B2369*$AO$8)</f>
        <v>-2.0263368004810642</v>
      </c>
      <c r="AR2369" s="21">
        <f t="shared" ref="AR2369" si="23800">AH2369*AM2369+AJ2369*AM2372-AI2369*AN2369-AK2369*AN2372</f>
        <v>7.8940369617890056</v>
      </c>
      <c r="AS2369" s="24">
        <f t="shared" ref="AS2369" si="23801">(AH2369*AN2369+AI2369*AM2369+AJ2369*AN2372+AK2369*AM2372)</f>
        <v>0</v>
      </c>
      <c r="AT2369" s="22">
        <f t="shared" ref="AT2369" si="23802">AH2369*AO2369+AJ2369*AO2372-AI2369*AP2369-AK2369*AP2372</f>
        <v>0</v>
      </c>
      <c r="AU2369" s="23">
        <f t="shared" ref="AU2369" si="23803">(AH2369*AP2369+AI2369*AO2369+AJ2369*AP2372+AK2369*AO2372)</f>
        <v>36.983120067199017</v>
      </c>
      <c r="AV2369" s="8"/>
      <c r="AW2369" s="21">
        <v>1</v>
      </c>
      <c r="AX2369" s="24">
        <v>0</v>
      </c>
      <c r="AY2369" s="22">
        <v>0</v>
      </c>
      <c r="AZ2369" s="23">
        <v>0</v>
      </c>
      <c r="BB2369" s="21">
        <f t="shared" ref="BB2369" si="23804">AR2369*AW2369+AT2369*AW2372-AS2369*AX2369-AU2369*AX2372</f>
        <v>90.346750912115994</v>
      </c>
      <c r="BC2369" s="24">
        <f t="shared" ref="BC2369" si="23805">(AR2369*AX2369+AS2369*AW2369+AT2369*AX2372+AU2369*AW2372)</f>
        <v>0</v>
      </c>
      <c r="BD2369" s="22">
        <f t="shared" ref="BD2369" si="23806">AR2369*AY2369+AT2369*AY2372-AS2369*AZ2369-AU2369*AZ2372</f>
        <v>0</v>
      </c>
      <c r="BE2369" s="23">
        <f t="shared" ref="BE2369" si="23807">(AR2369*AZ2369+AS2369*AY2369+AT2369*AZ2372+AU2369*AY2372)</f>
        <v>36.983120067199017</v>
      </c>
      <c r="BF2369" s="8"/>
      <c r="BG2369" s="25">
        <f t="shared" ref="BG2369" si="23808">COS($BI$8*$B2369)</f>
        <v>-0.60868218249547579</v>
      </c>
      <c r="BH2369" s="26">
        <v>0</v>
      </c>
      <c r="BI2369" s="10">
        <v>0</v>
      </c>
      <c r="BJ2369" s="85">
        <f t="shared" ref="BJ2369" si="23809">$BH$8*SIN($B2369*$BI$8)</f>
        <v>2.3802424259753243</v>
      </c>
      <c r="BL2369" s="21">
        <f t="shared" ref="BL2369" si="23810">BB2369*BG2369+BD2369*BG2372-BC2369*BH2369-BE2369*BH2372</f>
        <v>-64.773434351993714</v>
      </c>
      <c r="BM2369" s="24">
        <f t="shared" ref="BM2369" si="23811">(BB2369*BH2369+BC2369*BG2369+BD2369*BH2372+BE2369*BG2372)</f>
        <v>0</v>
      </c>
      <c r="BN2369" s="22">
        <f t="shared" ref="BN2369" si="23812">BB2369*BI2369+BD2369*BI2372-BC2369*BJ2369-BE2369*BJ2372</f>
        <v>0</v>
      </c>
      <c r="BO2369" s="23">
        <f t="shared" ref="BO2369" si="23813">(BB2369*BJ2369+BC2369*BI2369+BD2369*BJ2372+BE2369*BI2372)</f>
        <v>192.53620333204839</v>
      </c>
      <c r="BQ2369" s="27">
        <f t="shared" ref="BQ2369" si="23814">20*LOG((2*$BL$8)/(($BL$8*BL2369+BN2369+$BL$8*BL2372+BN2372)^2+($BL$8*BM2369+BO2369+$BL$8*BM2372+BO2372)^2)^0.5)</f>
        <v>-40.600995436671724</v>
      </c>
      <c r="BS2369" s="64">
        <f t="shared" ref="BS2369" si="23815">((BL2369^2+BM2369^2)/(BL2372^2+BM2372^2))^0.5</f>
        <v>2.9735926861002695</v>
      </c>
      <c r="BT2369" s="4"/>
      <c r="BU2369" s="28"/>
      <c r="BV2369" s="28"/>
      <c r="BW2369" s="28"/>
      <c r="BX2369" s="28"/>
    </row>
    <row r="2370" spans="2:76" ht="18.649999999999999" customHeight="1" thickBot="1">
      <c r="D2370" s="25"/>
      <c r="E2370" s="10"/>
      <c r="F2370" s="10"/>
      <c r="G2370" s="31"/>
      <c r="I2370" s="29"/>
      <c r="L2370" s="30"/>
      <c r="N2370" s="29"/>
      <c r="Q2370" s="30"/>
      <c r="S2370" s="29"/>
      <c r="V2370" s="30"/>
      <c r="X2370" s="29"/>
      <c r="AA2370" s="30"/>
      <c r="AC2370" s="29"/>
      <c r="AF2370" s="30"/>
      <c r="AH2370" s="29"/>
      <c r="AK2370" s="30"/>
      <c r="AM2370" s="29"/>
      <c r="AP2370" s="30"/>
      <c r="AR2370" s="29"/>
      <c r="AU2370" s="30"/>
      <c r="AW2370" s="29"/>
      <c r="AZ2370" s="30"/>
      <c r="BB2370" s="29"/>
      <c r="BE2370" s="30"/>
      <c r="BG2370" s="29"/>
      <c r="BJ2370" s="30"/>
      <c r="BL2370" s="29"/>
      <c r="BO2370" s="30"/>
      <c r="BS2370" s="65"/>
      <c r="BT2370" s="65"/>
      <c r="BU2370" s="28"/>
      <c r="BV2370" s="28"/>
      <c r="BW2370" s="28"/>
      <c r="BX2370" s="28"/>
    </row>
    <row r="2371" spans="2:76" ht="18.649999999999999" customHeight="1" thickBot="1">
      <c r="D2371" s="254" t="s">
        <v>24</v>
      </c>
      <c r="E2371" s="255"/>
      <c r="F2371" s="256" t="s">
        <v>25</v>
      </c>
      <c r="G2371" s="257"/>
      <c r="H2371" s="123"/>
      <c r="I2371" s="242" t="s">
        <v>4</v>
      </c>
      <c r="J2371" s="243"/>
      <c r="K2371" s="244" t="s">
        <v>5</v>
      </c>
      <c r="L2371" s="245"/>
      <c r="M2371" s="123"/>
      <c r="N2371" s="242" t="s">
        <v>6</v>
      </c>
      <c r="O2371" s="243"/>
      <c r="P2371" s="244" t="s">
        <v>7</v>
      </c>
      <c r="Q2371" s="245"/>
      <c r="R2371" s="123"/>
      <c r="S2371" s="242" t="s">
        <v>34</v>
      </c>
      <c r="T2371" s="243"/>
      <c r="U2371" s="244" t="s">
        <v>35</v>
      </c>
      <c r="V2371" s="245"/>
      <c r="W2371" s="123"/>
      <c r="X2371" s="242" t="s">
        <v>47</v>
      </c>
      <c r="Y2371" s="243"/>
      <c r="Z2371" s="244" t="s">
        <v>48</v>
      </c>
      <c r="AA2371" s="245"/>
      <c r="AB2371" s="127"/>
      <c r="AC2371" s="242" t="s">
        <v>63</v>
      </c>
      <c r="AD2371" s="243"/>
      <c r="AE2371" s="244" t="s">
        <v>8</v>
      </c>
      <c r="AF2371" s="245"/>
      <c r="AG2371" s="123"/>
      <c r="AH2371" s="242" t="s">
        <v>78</v>
      </c>
      <c r="AI2371" s="243"/>
      <c r="AJ2371" s="244" t="s">
        <v>79</v>
      </c>
      <c r="AK2371" s="245"/>
      <c r="AL2371" s="127"/>
      <c r="AM2371" s="242" t="s">
        <v>67</v>
      </c>
      <c r="AN2371" s="243"/>
      <c r="AO2371" s="244" t="s">
        <v>66</v>
      </c>
      <c r="AP2371" s="245"/>
      <c r="AQ2371" s="123"/>
      <c r="AR2371" s="242" t="s">
        <v>83</v>
      </c>
      <c r="AS2371" s="243"/>
      <c r="AT2371" s="244" t="s">
        <v>82</v>
      </c>
      <c r="AU2371" s="245"/>
      <c r="AV2371" s="127"/>
      <c r="AW2371" s="242" t="s">
        <v>71</v>
      </c>
      <c r="AX2371" s="243"/>
      <c r="AY2371" s="244" t="s">
        <v>70</v>
      </c>
      <c r="AZ2371" s="245"/>
      <c r="BA2371" s="123"/>
      <c r="BB2371" s="124" t="s">
        <v>87</v>
      </c>
      <c r="BC2371" s="125"/>
      <c r="BD2371" s="122" t="s">
        <v>86</v>
      </c>
      <c r="BE2371" s="126"/>
      <c r="BF2371" s="127"/>
      <c r="BG2371" s="242" t="s">
        <v>74</v>
      </c>
      <c r="BH2371" s="243"/>
      <c r="BI2371" s="244" t="s">
        <v>75</v>
      </c>
      <c r="BJ2371" s="245"/>
      <c r="BK2371" s="123"/>
      <c r="BL2371" s="242" t="s">
        <v>91</v>
      </c>
      <c r="BM2371" s="243"/>
      <c r="BN2371" s="244" t="s">
        <v>90</v>
      </c>
      <c r="BO2371" s="245"/>
      <c r="BP2371" s="123"/>
      <c r="BQ2371" s="35" t="s">
        <v>166</v>
      </c>
      <c r="BS2371" s="66" t="s">
        <v>121</v>
      </c>
      <c r="BT2371" s="65"/>
      <c r="BU2371" s="28"/>
      <c r="BV2371" s="28"/>
      <c r="BW2371" s="28"/>
      <c r="BX2371" s="28"/>
    </row>
    <row r="2372" spans="2:76" ht="18.649999999999999" customHeight="1" thickTop="1" thickBot="1">
      <c r="D2372" s="15">
        <v>0</v>
      </c>
      <c r="E2372" s="145">
        <f t="shared" ref="E2372" si="23816">(1/$E$8)*SIN($B2369*$F$8)</f>
        <v>0.26448597153260123</v>
      </c>
      <c r="F2372" s="15">
        <f t="shared" ref="F2372" si="23817">COS($F$8*$B2369)</f>
        <v>-0.60862512087663978</v>
      </c>
      <c r="G2372" s="37">
        <v>0</v>
      </c>
      <c r="I2372" s="21">
        <v>0</v>
      </c>
      <c r="J2372" s="24">
        <f t="shared" ref="J2372" si="23818">(TAN($K$8*$B2369))/$J$8</f>
        <v>-2.2294688441783408</v>
      </c>
      <c r="K2372" s="22">
        <v>1</v>
      </c>
      <c r="L2372" s="23">
        <v>0</v>
      </c>
      <c r="N2372" s="21">
        <f t="shared" ref="N2372" si="23819">D2372*I2369+F2372*I2372-E2372*J2369-G2372*J2372</f>
        <v>0</v>
      </c>
      <c r="O2372" s="24">
        <f t="shared" ref="O2372" si="23820">(D2372*J2369+E2372*I2369+F2372*J2372+G2372*I2372)</f>
        <v>1.6213967163113461</v>
      </c>
      <c r="P2372" s="22">
        <f t="shared" ref="P2372" si="23821">D2372*K2369+F2372*K2372-E2372*L2369-G2372*L2372</f>
        <v>-0.60862512087663978</v>
      </c>
      <c r="Q2372" s="23">
        <f t="shared" ref="Q2372" si="23822">(D2372*L2369+E2372*K2369+F2372*L2372+G2372*K2372)</f>
        <v>0</v>
      </c>
      <c r="S2372" s="15">
        <v>0</v>
      </c>
      <c r="T2372" s="145">
        <f t="shared" ref="T2372" si="23823">(1/$T$8)*SIN($B2369*$U$8)</f>
        <v>-0.22514853338678492</v>
      </c>
      <c r="U2372" s="15">
        <f t="shared" ref="U2372" si="23824">COS($U$8*$B2369)</f>
        <v>-0.73740981904502612</v>
      </c>
      <c r="V2372" s="37">
        <v>0</v>
      </c>
      <c r="X2372" s="21">
        <f t="shared" ref="X2372" si="23825">N2372*S2369+P2372*S2372-O2372*T2369-Q2372*T2372</f>
        <v>0</v>
      </c>
      <c r="Y2372" s="24">
        <f t="shared" ref="Y2372" si="23826">(N2372*T2369+O2372*S2369+P2372*T2372+Q2372*S2372)</f>
        <v>-1.0586028058276191</v>
      </c>
      <c r="Z2372" s="22">
        <f t="shared" ref="Z2372" si="23827">N2372*U2369+P2372*U2372-O2372*V2369-Q2372*V2372</f>
        <v>3.7343019746927371</v>
      </c>
      <c r="AA2372" s="23">
        <f t="shared" ref="AA2372" si="23828">(N2372*V2369+O2372*U2369+P2372*V2372+Q2372*U2372)</f>
        <v>0</v>
      </c>
      <c r="AB2372" s="8"/>
      <c r="AC2372" s="21">
        <v>0</v>
      </c>
      <c r="AD2372" s="24">
        <f t="shared" ref="AD2372" si="23829">(TAN($AE$8*$B2369))/$AD$8</f>
        <v>-0.99498303437566749</v>
      </c>
      <c r="AE2372" s="22">
        <v>1</v>
      </c>
      <c r="AF2372" s="23">
        <v>0</v>
      </c>
      <c r="AH2372" s="21">
        <f t="shared" ref="AH2372" si="23830">X2372*AC2369+Z2372*AC2372-Y2372*AD2369-AA2372*AD2372</f>
        <v>0</v>
      </c>
      <c r="AI2372" s="24">
        <f t="shared" ref="AI2372" si="23831">(X2372*AD2369+Y2372*AC2369+Z2372*AD2372+AA2372*AC2372)</f>
        <v>-4.774169915882446</v>
      </c>
      <c r="AJ2372" s="22">
        <f t="shared" ref="AJ2372" si="23832">X2372*AE2369+Z2372*AE2372-Y2372*AF2369-AA2372*AF2372</f>
        <v>3.7343019746927371</v>
      </c>
      <c r="AK2372" s="23">
        <f t="shared" ref="AK2372" si="23833">(X2372*AF2369+Y2372*AE2369+Z2372*AF2372+AA2372*AE2372)</f>
        <v>0</v>
      </c>
      <c r="AL2372" s="8"/>
      <c r="AM2372" s="15">
        <v>0</v>
      </c>
      <c r="AN2372" s="85">
        <f t="shared" ref="AN2372" si="23834">(1/$AN$8)*SIN($B2369*$AO$8)</f>
        <v>-0.22514853338678492</v>
      </c>
      <c r="AO2372" s="25">
        <f t="shared" ref="AO2372" si="23835">COS($AO$8*$B2369)</f>
        <v>-0.73740981904502612</v>
      </c>
      <c r="AP2372" s="37">
        <v>0</v>
      </c>
      <c r="AR2372" s="21">
        <f t="shared" ref="AR2372" si="23836">AH2372*AM2369+AJ2372*AM2372-AI2372*AN2369-AK2372*AN2372</f>
        <v>0</v>
      </c>
      <c r="AS2372" s="24">
        <f t="shared" ref="AS2372" si="23837">(AH2372*AN2369+AI2372*AM2369+AJ2372*AN2372+AK2372*AM2372)</f>
        <v>2.6797471609356376</v>
      </c>
      <c r="AT2372" s="22">
        <f t="shared" ref="AT2372" si="23838">AH2372*AO2369+AJ2372*AO2372-AI2372*AP2369-AK2372*AP2372</f>
        <v>-12.427787135719843</v>
      </c>
      <c r="AU2372" s="23">
        <f t="shared" ref="AU2372" si="23839">(AH2372*AP2369+AI2372*AO2369+AJ2372*AP2372+AK2372*AO2372)</f>
        <v>0</v>
      </c>
      <c r="AV2372" s="8"/>
      <c r="AW2372" s="21">
        <v>0</v>
      </c>
      <c r="AX2372" s="24">
        <f t="shared" ref="AX2372" si="23840">(TAN($AY$8*$B2369))/$AX$8</f>
        <v>-2.2294688441783408</v>
      </c>
      <c r="AY2372" s="22">
        <v>1</v>
      </c>
      <c r="AZ2372" s="23">
        <v>0</v>
      </c>
      <c r="BB2372" s="21">
        <f t="shared" ref="BB2372" si="23841">AR2372*AW2369+AT2372*AW2372-AS2372*AX2369-AU2372*AX2372</f>
        <v>0</v>
      </c>
      <c r="BC2372" s="24">
        <f t="shared" ref="BC2372" si="23842">(AR2372*AX2369+AS2372*AW2369+AT2372*AX2372+AU2372*AW2372)</f>
        <v>30.387111382103409</v>
      </c>
      <c r="BD2372" s="22">
        <f t="shared" ref="BD2372" si="23843">AR2372*AY2369+AT2372*AY2372-AS2372*AZ2369-AU2372*AZ2372</f>
        <v>-12.427787135719843</v>
      </c>
      <c r="BE2372" s="23">
        <f t="shared" ref="BE2372" si="23844">(AR2372*AZ2369+AS2372*AY2369+AT2372*AZ2372+AU2372*AY2372)</f>
        <v>0</v>
      </c>
      <c r="BF2372" s="8"/>
      <c r="BG2372" s="15">
        <v>0</v>
      </c>
      <c r="BH2372" s="85">
        <f t="shared" ref="BH2372" si="23845">(1/$BH$8)*SIN($B2369*$BI$8)</f>
        <v>0.26447138066392495</v>
      </c>
      <c r="BI2372" s="25">
        <f t="shared" ref="BI2372" si="23846">COS($BI$8*$B2369)</f>
        <v>-0.60868218249547579</v>
      </c>
      <c r="BJ2372" s="37">
        <v>0</v>
      </c>
      <c r="BL2372" s="21">
        <f t="shared" ref="BL2372" si="23847">BB2372*BG2369+BD2372*BG2372-BC2372*BH2369-BE2372*BH2372</f>
        <v>0</v>
      </c>
      <c r="BM2372" s="24">
        <f t="shared" ref="BM2372" si="23848">(BB2372*BH2369+BC2372*BG2369+BD2372*BH2372+BE2372*BG2372)</f>
        <v>-21.782887298173009</v>
      </c>
      <c r="BN2372" s="22">
        <f t="shared" ref="BN2372" si="23849">BB2372*BI2369+BD2372*BI2372-BC2372*BJ2369-BE2372*BJ2372</f>
        <v>-64.764119117161059</v>
      </c>
      <c r="BO2372" s="23">
        <f t="shared" ref="BO2372" si="23850">(BB2372*BJ2369+BC2372*BI2369+BD2372*BJ2372+BE2372*BI2372)</f>
        <v>0</v>
      </c>
      <c r="BQ2372" s="38">
        <f t="shared" ref="BQ2372" si="23851">(180/PI())*ATAN(-1*(($BL$8*BM2369+BO2369+$BL$8*BM2372+BO2372)/($BL$8*BL2369+BN2369+$BL$8*BL2372+BN2372)))</f>
        <v>52.815175323466789</v>
      </c>
      <c r="BS2372" s="67">
        <f t="shared" ref="BS2372" si="23852">20*LOG(((($BL$8*BL2369+BN2369-$BL$8*BL2372-BN2372)^2+($BL$8*BM2369+BO2369-$BL$8*BM2372-BO2372)^2)/(($BL$8*BL2369+BN2369+$BL$8*BL2372+BN2372)^2+($BL$8*BM2369+BO2369+$BL$8*BM2372+BO2372)^2))^0.5)</f>
        <v>-3.7818445778968696E-4</v>
      </c>
      <c r="BT2372" s="65"/>
      <c r="BU2372" s="28"/>
      <c r="BV2372" s="28"/>
      <c r="BW2372" s="28"/>
      <c r="BX2372" s="28"/>
    </row>
    <row r="2373" spans="2:76" ht="18.649999999999999" customHeight="1">
      <c r="BS2373" s="32"/>
    </row>
    <row r="2374" spans="2:76" ht="18.649999999999999" customHeight="1" thickBot="1">
      <c r="D2374" s="8"/>
      <c r="E2374" s="8" t="s">
        <v>93</v>
      </c>
      <c r="F2374" s="8"/>
      <c r="G2374" s="8"/>
      <c r="H2374" s="8"/>
      <c r="I2374" s="8"/>
      <c r="J2374" s="8" t="s">
        <v>94</v>
      </c>
      <c r="K2374" s="8"/>
      <c r="L2374" s="8"/>
      <c r="M2374" s="8"/>
      <c r="N2374" s="8"/>
      <c r="O2374" s="8" t="s">
        <v>95</v>
      </c>
      <c r="P2374" s="8"/>
      <c r="Q2374" s="8"/>
      <c r="R2374" s="8"/>
      <c r="S2374" s="8"/>
      <c r="T2374" s="8" t="s">
        <v>96</v>
      </c>
      <c r="U2374" s="8"/>
      <c r="V2374" s="8"/>
      <c r="W2374" s="8"/>
      <c r="X2374" s="8"/>
      <c r="Y2374" s="8" t="s">
        <v>97</v>
      </c>
      <c r="Z2374" s="8"/>
      <c r="AA2374" s="8"/>
      <c r="AB2374" s="8"/>
      <c r="AC2374" s="8"/>
      <c r="AD2374" s="8" t="s">
        <v>98</v>
      </c>
      <c r="AE2374" s="8"/>
      <c r="AF2374" s="8"/>
      <c r="AG2374" s="8"/>
      <c r="AH2374" s="8"/>
      <c r="AI2374" s="8" t="s">
        <v>99</v>
      </c>
      <c r="AJ2374" s="8"/>
      <c r="AK2374" s="8"/>
      <c r="AL2374" s="8"/>
      <c r="AM2374" s="8"/>
      <c r="AN2374" s="8" t="s">
        <v>96</v>
      </c>
      <c r="AO2374" s="8"/>
      <c r="AP2374" s="8"/>
      <c r="AQ2374" s="8"/>
      <c r="AR2374" s="8"/>
      <c r="AS2374" s="8" t="s">
        <v>100</v>
      </c>
      <c r="AT2374" s="8"/>
      <c r="AU2374" s="8"/>
      <c r="AV2374" s="8"/>
      <c r="AW2374" s="8"/>
      <c r="AX2374" s="8" t="s">
        <v>94</v>
      </c>
      <c r="AY2374" s="8"/>
      <c r="AZ2374" s="8"/>
      <c r="BA2374" s="8"/>
      <c r="BB2374" s="8"/>
      <c r="BC2374" s="8" t="s">
        <v>101</v>
      </c>
      <c r="BD2374" s="8"/>
      <c r="BE2374" s="8"/>
      <c r="BF2374" s="8"/>
      <c r="BG2374" s="8"/>
      <c r="BH2374" s="8" t="s">
        <v>96</v>
      </c>
      <c r="BI2374" s="8"/>
      <c r="BJ2374" s="8"/>
      <c r="BK2374" s="8"/>
      <c r="BL2374" s="8"/>
      <c r="BM2374" s="8" t="s">
        <v>102</v>
      </c>
      <c r="BN2374" s="8"/>
      <c r="BO2374" s="8"/>
      <c r="BP2374" s="8"/>
    </row>
    <row r="2375" spans="2:76" ht="18.649999999999999" customHeight="1" thickBot="1">
      <c r="B2375" s="16"/>
      <c r="D2375" s="250" t="s">
        <v>22</v>
      </c>
      <c r="E2375" s="251"/>
      <c r="F2375" s="252" t="s">
        <v>23</v>
      </c>
      <c r="G2375" s="253"/>
      <c r="H2375" s="123"/>
      <c r="I2375" s="242" t="s">
        <v>1</v>
      </c>
      <c r="J2375" s="243"/>
      <c r="K2375" s="244" t="s">
        <v>2</v>
      </c>
      <c r="L2375" s="245"/>
      <c r="M2375" s="123"/>
      <c r="N2375" s="242" t="s">
        <v>43</v>
      </c>
      <c r="O2375" s="243"/>
      <c r="P2375" s="244" t="s">
        <v>44</v>
      </c>
      <c r="Q2375" s="245"/>
      <c r="R2375" s="123"/>
      <c r="S2375" s="242" t="s">
        <v>32</v>
      </c>
      <c r="T2375" s="243"/>
      <c r="U2375" s="244" t="s">
        <v>33</v>
      </c>
      <c r="V2375" s="245"/>
      <c r="W2375" s="123"/>
      <c r="X2375" s="242" t="s">
        <v>45</v>
      </c>
      <c r="Y2375" s="243"/>
      <c r="Z2375" s="244" t="s">
        <v>46</v>
      </c>
      <c r="AA2375" s="245"/>
      <c r="AB2375" s="127"/>
      <c r="AC2375" s="242" t="s">
        <v>62</v>
      </c>
      <c r="AD2375" s="243"/>
      <c r="AE2375" s="244" t="s">
        <v>3</v>
      </c>
      <c r="AF2375" s="245"/>
      <c r="AG2375" s="123"/>
      <c r="AH2375" s="242" t="s">
        <v>76</v>
      </c>
      <c r="AI2375" s="243"/>
      <c r="AJ2375" s="244" t="s">
        <v>77</v>
      </c>
      <c r="AK2375" s="245"/>
      <c r="AL2375" s="127"/>
      <c r="AM2375" s="242" t="s">
        <v>64</v>
      </c>
      <c r="AN2375" s="243"/>
      <c r="AO2375" s="244" t="s">
        <v>65</v>
      </c>
      <c r="AP2375" s="245"/>
      <c r="AQ2375" s="123"/>
      <c r="AR2375" s="242" t="s">
        <v>80</v>
      </c>
      <c r="AS2375" s="243"/>
      <c r="AT2375" s="244" t="s">
        <v>81</v>
      </c>
      <c r="AU2375" s="245"/>
      <c r="AV2375" s="127"/>
      <c r="AW2375" s="242" t="s">
        <v>68</v>
      </c>
      <c r="AX2375" s="243"/>
      <c r="AY2375" s="244" t="s">
        <v>69</v>
      </c>
      <c r="AZ2375" s="245"/>
      <c r="BA2375" s="123"/>
      <c r="BB2375" s="246" t="s">
        <v>84</v>
      </c>
      <c r="BC2375" s="247"/>
      <c r="BD2375" s="248" t="s">
        <v>85</v>
      </c>
      <c r="BE2375" s="249"/>
      <c r="BF2375" s="127"/>
      <c r="BG2375" s="242" t="s">
        <v>72</v>
      </c>
      <c r="BH2375" s="243"/>
      <c r="BI2375" s="244" t="s">
        <v>73</v>
      </c>
      <c r="BJ2375" s="245"/>
      <c r="BK2375" s="123"/>
      <c r="BL2375" s="242" t="s">
        <v>88</v>
      </c>
      <c r="BM2375" s="243"/>
      <c r="BN2375" s="244" t="s">
        <v>89</v>
      </c>
      <c r="BO2375" s="245"/>
      <c r="BP2375" s="123"/>
      <c r="BQ2375" s="19" t="s">
        <v>165</v>
      </c>
      <c r="BS2375" s="63" t="s">
        <v>120</v>
      </c>
      <c r="BT2375" s="4"/>
      <c r="BU2375" s="28"/>
      <c r="BV2375" s="28"/>
      <c r="BW2375" s="28"/>
      <c r="BX2375" s="28"/>
    </row>
    <row r="2376" spans="2:76" ht="18.649999999999999" customHeight="1" thickTop="1" thickBot="1">
      <c r="B2376" s="39">
        <v>6.72</v>
      </c>
      <c r="D2376" s="25">
        <f t="shared" ref="D2376" si="23853">COS($F$8*$B2376)</f>
        <v>-0.61388192942021214</v>
      </c>
      <c r="E2376" s="26">
        <v>0</v>
      </c>
      <c r="F2376" s="10">
        <v>0</v>
      </c>
      <c r="G2376" s="85">
        <f t="shared" ref="G2376" si="23854">$E$8*SIN($B2376*$F$8)</f>
        <v>2.3681935711807554</v>
      </c>
      <c r="I2376" s="21">
        <v>1</v>
      </c>
      <c r="J2376" s="24">
        <v>0</v>
      </c>
      <c r="K2376" s="22">
        <v>0</v>
      </c>
      <c r="L2376" s="23">
        <v>0</v>
      </c>
      <c r="N2376" s="21">
        <f t="shared" ref="N2376" si="23855">D2376*I2376+F2376*I2379-E2376*J2376-G2376*J2379</f>
        <v>4.4870492704055112</v>
      </c>
      <c r="O2376" s="24">
        <f t="shared" ref="O2376" si="23856">(D2376*J2376+E2376*I2376+F2376*J2379+G2376*I2379)</f>
        <v>0</v>
      </c>
      <c r="P2376" s="22">
        <f t="shared" ref="P2376" si="23857">D2376*K2376+F2376*K2379-E2376*L2376-G2376*L2379</f>
        <v>0</v>
      </c>
      <c r="Q2376" s="23">
        <f t="shared" ref="Q2376" si="23858">(D2376*L2376+E2376*K2376+F2376*L2379+G2376*K2379)</f>
        <v>2.3681935711807554</v>
      </c>
      <c r="S2376" s="25">
        <f t="shared" ref="S2376" si="23859">COS($U$8*$B2376)</f>
        <v>-0.72953100869868126</v>
      </c>
      <c r="T2376" s="26">
        <v>0</v>
      </c>
      <c r="U2376" s="10">
        <v>0</v>
      </c>
      <c r="V2376" s="85">
        <f t="shared" ref="V2376" si="23860">$T$8*SIN($B2376*$U$8)</f>
        <v>-2.051843211876522</v>
      </c>
      <c r="X2376" s="21">
        <f t="shared" ref="X2376" si="23861">N2376*S2376+P2376*S2379-O2376*T2376-Q2376*T2379</f>
        <v>-2.7335347021599641</v>
      </c>
      <c r="Y2376" s="24">
        <f t="shared" ref="Y2376" si="23862">(N2376*T2376+O2376*S2376+P2376*T2379+Q2376*S2379)</f>
        <v>0</v>
      </c>
      <c r="Z2376" s="22">
        <f t="shared" ref="Z2376" si="23863">N2376*U2376+P2376*U2379-O2376*V2376-Q2376*V2379</f>
        <v>0</v>
      </c>
      <c r="AA2376" s="23">
        <f t="shared" ref="AA2376" si="23864">(N2376*V2376+O2376*U2376+P2376*V2379+Q2376*U2379)</f>
        <v>-10.934392231614277</v>
      </c>
      <c r="AB2376" s="8"/>
      <c r="AC2376" s="21">
        <v>1</v>
      </c>
      <c r="AD2376" s="24">
        <v>0</v>
      </c>
      <c r="AE2376" s="22">
        <v>0</v>
      </c>
      <c r="AF2376" s="23">
        <v>0</v>
      </c>
      <c r="AH2376" s="21">
        <f t="shared" ref="AH2376" si="23865">X2376*AC2376+Z2376*AC2379-Y2376*AD2376-AA2376*AD2379</f>
        <v>-13.224646010098196</v>
      </c>
      <c r="AI2376" s="24">
        <f t="shared" ref="AI2376" si="23866">(X2376*AD2376+Y2376*AC2376+Z2376*AD2379+AA2376*AC2379)</f>
        <v>0</v>
      </c>
      <c r="AJ2376" s="22">
        <f t="shared" ref="AJ2376" si="23867">X2376*AE2376+Z2376*AE2379-Y2376*AF2376-AA2376*AF2379</f>
        <v>0</v>
      </c>
      <c r="AK2376" s="23">
        <f t="shared" ref="AK2376" si="23868">(X2376*AF2376+Y2376*AE2376+Z2376*AF2379+AA2376*AE2379)</f>
        <v>-10.934392231614277</v>
      </c>
      <c r="AL2376" s="8"/>
      <c r="AM2376" s="25">
        <f t="shared" ref="AM2376" si="23869">COS($AO$8*$B2376)</f>
        <v>-0.72953100869868126</v>
      </c>
      <c r="AN2376" s="26">
        <v>0</v>
      </c>
      <c r="AO2376" s="10">
        <v>0</v>
      </c>
      <c r="AP2376" s="85">
        <f t="shared" ref="AP2376" si="23870">$AN$8*SIN($B2376*$AO$8)</f>
        <v>-2.051843211876522</v>
      </c>
      <c r="AR2376" s="21">
        <f t="shared" ref="AR2376" si="23871">AH2376*AM2376+AJ2376*AM2379-AI2376*AN2376-AK2376*AN2379</f>
        <v>7.1549384016040243</v>
      </c>
      <c r="AS2376" s="24">
        <f t="shared" ref="AS2376" si="23872">(AH2376*AN2376+AI2376*AM2376+AJ2376*AN2379+AK2376*AM2379)</f>
        <v>0</v>
      </c>
      <c r="AT2376" s="22">
        <f t="shared" ref="AT2376" si="23873">AH2376*AO2376+AJ2376*AO2379-AI2376*AP2376-AK2376*AP2379</f>
        <v>0</v>
      </c>
      <c r="AU2376" s="23">
        <f t="shared" ref="AU2376" si="23874">(AH2376*AP2376+AI2376*AO2376+AJ2376*AP2379+AK2376*AO2379)</f>
        <v>35.111878339526505</v>
      </c>
      <c r="AV2376" s="8"/>
      <c r="AW2376" s="21">
        <v>1</v>
      </c>
      <c r="AX2376" s="24">
        <v>0</v>
      </c>
      <c r="AY2376" s="22">
        <v>0</v>
      </c>
      <c r="AZ2376" s="23">
        <v>0</v>
      </c>
      <c r="BB2376" s="21">
        <f t="shared" ref="BB2376" si="23875">AR2376*AW2376+AT2376*AW2379-AS2376*AX2376-AU2376*AX2379</f>
        <v>82.783585437106623</v>
      </c>
      <c r="BC2376" s="24">
        <f t="shared" ref="BC2376" si="23876">(AR2376*AX2376+AS2376*AW2376+AT2376*AX2379+AU2376*AW2379)</f>
        <v>0</v>
      </c>
      <c r="BD2376" s="22">
        <f t="shared" ref="BD2376" si="23877">AR2376*AY2376+AT2376*AY2379-AS2376*AZ2376-AU2376*AZ2379</f>
        <v>0</v>
      </c>
      <c r="BE2376" s="23">
        <f t="shared" ref="BE2376" si="23878">(AR2376*AZ2376+AS2376*AY2376+AT2376*AZ2379+AU2376*AY2379)</f>
        <v>35.111878339526505</v>
      </c>
      <c r="BF2376" s="8"/>
      <c r="BG2376" s="25">
        <f t="shared" ref="BG2376" si="23879">COS($BI$8*$B2376)</f>
        <v>-0.61393886849467938</v>
      </c>
      <c r="BH2376" s="26">
        <v>0</v>
      </c>
      <c r="BI2376" s="10">
        <v>0</v>
      </c>
      <c r="BJ2376" s="85">
        <f t="shared" ref="BJ2376" si="23880">$BH$8*SIN($B2376*$BI$8)</f>
        <v>2.3680607238335876</v>
      </c>
      <c r="BL2376" s="21">
        <f t="shared" ref="BL2376" si="23881">BB2376*BG2376+BD2376*BG2379-BC2376*BH2376-BE2376*BH2379</f>
        <v>-60.062622999396083</v>
      </c>
      <c r="BM2376" s="24">
        <f t="shared" ref="BM2376" si="23882">(BB2376*BH2376+BC2376*BG2376+BD2376*BH2379+BE2376*BG2379)</f>
        <v>0</v>
      </c>
      <c r="BN2376" s="22">
        <f t="shared" ref="BN2376" si="23883">BB2376*BI2376+BD2376*BI2379-BC2376*BJ2376-BE2376*BJ2379</f>
        <v>0</v>
      </c>
      <c r="BO2376" s="23">
        <f t="shared" ref="BO2376" si="23884">(BB2376*BJ2376+BC2376*BI2376+BD2376*BJ2379+BE2376*BI2379)</f>
        <v>174.48001039324259</v>
      </c>
      <c r="BQ2376" s="27">
        <f t="shared" ref="BQ2376" si="23885">20*LOG((2*$BL$8)/(($BL$8*BL2376+BN2376+$BL$8*BL2379+BN2379)^2+($BL$8*BM2376+BO2376+$BL$8*BM2379+BO2379)^2)^0.5)</f>
        <v>-39.787099311563431</v>
      </c>
      <c r="BS2376" s="64">
        <f t="shared" ref="BS2376" si="23886">((BL2376^2+BM2376^2)/(BL2379^2+BM2379^2))^0.5</f>
        <v>2.9061931866499013</v>
      </c>
      <c r="BT2376" s="4"/>
      <c r="BU2376" s="28"/>
      <c r="BV2376" s="28"/>
      <c r="BW2376" s="28"/>
      <c r="BX2376" s="28"/>
    </row>
    <row r="2377" spans="2:76" ht="18.649999999999999" customHeight="1" thickBot="1">
      <c r="D2377" s="25"/>
      <c r="E2377" s="10"/>
      <c r="F2377" s="10"/>
      <c r="G2377" s="31"/>
      <c r="I2377" s="29"/>
      <c r="L2377" s="30"/>
      <c r="N2377" s="29"/>
      <c r="Q2377" s="30"/>
      <c r="S2377" s="29"/>
      <c r="V2377" s="30"/>
      <c r="X2377" s="29"/>
      <c r="AA2377" s="30"/>
      <c r="AC2377" s="29"/>
      <c r="AF2377" s="30"/>
      <c r="AH2377" s="29"/>
      <c r="AK2377" s="30"/>
      <c r="AM2377" s="29"/>
      <c r="AP2377" s="30"/>
      <c r="AR2377" s="29"/>
      <c r="AU2377" s="30"/>
      <c r="AW2377" s="29"/>
      <c r="AZ2377" s="30"/>
      <c r="BB2377" s="29"/>
      <c r="BE2377" s="30"/>
      <c r="BG2377" s="29"/>
      <c r="BJ2377" s="30"/>
      <c r="BL2377" s="29"/>
      <c r="BO2377" s="30"/>
      <c r="BS2377" s="65"/>
      <c r="BT2377" s="65"/>
      <c r="BU2377" s="28"/>
      <c r="BV2377" s="28"/>
      <c r="BW2377" s="28"/>
      <c r="BX2377" s="28"/>
    </row>
    <row r="2378" spans="2:76" ht="18.649999999999999" customHeight="1" thickBot="1">
      <c r="D2378" s="254" t="s">
        <v>24</v>
      </c>
      <c r="E2378" s="255"/>
      <c r="F2378" s="256" t="s">
        <v>25</v>
      </c>
      <c r="G2378" s="257"/>
      <c r="H2378" s="123"/>
      <c r="I2378" s="242" t="s">
        <v>4</v>
      </c>
      <c r="J2378" s="243"/>
      <c r="K2378" s="244" t="s">
        <v>5</v>
      </c>
      <c r="L2378" s="245"/>
      <c r="M2378" s="123"/>
      <c r="N2378" s="242" t="s">
        <v>6</v>
      </c>
      <c r="O2378" s="243"/>
      <c r="P2378" s="244" t="s">
        <v>7</v>
      </c>
      <c r="Q2378" s="245"/>
      <c r="R2378" s="123"/>
      <c r="S2378" s="242" t="s">
        <v>34</v>
      </c>
      <c r="T2378" s="243"/>
      <c r="U2378" s="244" t="s">
        <v>35</v>
      </c>
      <c r="V2378" s="245"/>
      <c r="W2378" s="123"/>
      <c r="X2378" s="242" t="s">
        <v>47</v>
      </c>
      <c r="Y2378" s="243"/>
      <c r="Z2378" s="244" t="s">
        <v>48</v>
      </c>
      <c r="AA2378" s="245"/>
      <c r="AB2378" s="127"/>
      <c r="AC2378" s="242" t="s">
        <v>63</v>
      </c>
      <c r="AD2378" s="243"/>
      <c r="AE2378" s="244" t="s">
        <v>8</v>
      </c>
      <c r="AF2378" s="245"/>
      <c r="AG2378" s="123"/>
      <c r="AH2378" s="242" t="s">
        <v>78</v>
      </c>
      <c r="AI2378" s="243"/>
      <c r="AJ2378" s="244" t="s">
        <v>79</v>
      </c>
      <c r="AK2378" s="245"/>
      <c r="AL2378" s="127"/>
      <c r="AM2378" s="242" t="s">
        <v>67</v>
      </c>
      <c r="AN2378" s="243"/>
      <c r="AO2378" s="244" t="s">
        <v>66</v>
      </c>
      <c r="AP2378" s="245"/>
      <c r="AQ2378" s="123"/>
      <c r="AR2378" s="242" t="s">
        <v>83</v>
      </c>
      <c r="AS2378" s="243"/>
      <c r="AT2378" s="244" t="s">
        <v>82</v>
      </c>
      <c r="AU2378" s="245"/>
      <c r="AV2378" s="127"/>
      <c r="AW2378" s="242" t="s">
        <v>71</v>
      </c>
      <c r="AX2378" s="243"/>
      <c r="AY2378" s="244" t="s">
        <v>70</v>
      </c>
      <c r="AZ2378" s="245"/>
      <c r="BA2378" s="123"/>
      <c r="BB2378" s="124" t="s">
        <v>87</v>
      </c>
      <c r="BC2378" s="125"/>
      <c r="BD2378" s="122" t="s">
        <v>86</v>
      </c>
      <c r="BE2378" s="126"/>
      <c r="BF2378" s="127"/>
      <c r="BG2378" s="242" t="s">
        <v>74</v>
      </c>
      <c r="BH2378" s="243"/>
      <c r="BI2378" s="244" t="s">
        <v>75</v>
      </c>
      <c r="BJ2378" s="245"/>
      <c r="BK2378" s="123"/>
      <c r="BL2378" s="242" t="s">
        <v>91</v>
      </c>
      <c r="BM2378" s="243"/>
      <c r="BN2378" s="244" t="s">
        <v>90</v>
      </c>
      <c r="BO2378" s="245"/>
      <c r="BP2378" s="123"/>
      <c r="BQ2378" s="35" t="s">
        <v>166</v>
      </c>
      <c r="BS2378" s="66" t="s">
        <v>121</v>
      </c>
      <c r="BT2378" s="65"/>
      <c r="BU2378" s="28"/>
      <c r="BV2378" s="28"/>
      <c r="BW2378" s="28"/>
      <c r="BX2378" s="28"/>
    </row>
    <row r="2379" spans="2:76" ht="18.649999999999999" customHeight="1" thickTop="1" thickBot="1">
      <c r="D2379" s="15">
        <v>0</v>
      </c>
      <c r="E2379" s="145">
        <f t="shared" ref="E2379" si="23887">(1/$E$8)*SIN($B2376*$F$8)</f>
        <v>0.26313261902008389</v>
      </c>
      <c r="F2379" s="15">
        <f t="shared" ref="F2379" si="23888">COS($F$8*$B2376)</f>
        <v>-0.61388192942021214</v>
      </c>
      <c r="G2379" s="37">
        <v>0</v>
      </c>
      <c r="I2379" s="21">
        <v>0</v>
      </c>
      <c r="J2379" s="24">
        <f t="shared" ref="J2379" si="23889">(TAN($K$8*$B2376))/$J$8</f>
        <v>-2.1539333869918642</v>
      </c>
      <c r="K2379" s="22">
        <v>1</v>
      </c>
      <c r="L2379" s="23">
        <v>0</v>
      </c>
      <c r="N2379" s="21">
        <f t="shared" ref="N2379" si="23890">D2379*I2376+F2379*I2379-E2379*J2376-G2379*J2379</f>
        <v>0</v>
      </c>
      <c r="O2379" s="24">
        <f t="shared" ref="O2379" si="23891">(D2379*J2376+E2379*I2376+F2379*J2379+G2379*I2379)</f>
        <v>1.5853934024692617</v>
      </c>
      <c r="P2379" s="22">
        <f t="shared" ref="P2379" si="23892">D2379*K2376+F2379*K2379-E2379*L2376-G2379*L2379</f>
        <v>-0.61388192942021214</v>
      </c>
      <c r="Q2379" s="23">
        <f t="shared" ref="Q2379" si="23893">(D2379*L2376+E2379*K2376+F2379*L2379+G2379*K2379)</f>
        <v>0</v>
      </c>
      <c r="S2379" s="15">
        <v>0</v>
      </c>
      <c r="T2379" s="145">
        <f t="shared" ref="T2379" si="23894">(1/$T$8)*SIN($B2376*$U$8)</f>
        <v>-0.22798257909739131</v>
      </c>
      <c r="U2379" s="15">
        <f t="shared" ref="U2379" si="23895">COS($U$8*$B2376)</f>
        <v>-0.72953100869868126</v>
      </c>
      <c r="V2379" s="37">
        <v>0</v>
      </c>
      <c r="X2379" s="21">
        <f t="shared" ref="X2379" si="23896">N2379*S2376+P2379*S2379-O2379*T2376-Q2379*T2379</f>
        <v>0</v>
      </c>
      <c r="Y2379" s="24">
        <f t="shared" ref="Y2379" si="23897">(N2379*T2376+O2379*S2376+P2379*T2379+Q2379*S2379)</f>
        <v>-1.0166392625571321</v>
      </c>
      <c r="Z2379" s="22">
        <f t="shared" ref="Z2379" si="23898">N2379*U2376+P2379*U2379-O2379*V2376-Q2379*V2379</f>
        <v>3.7008245942021976</v>
      </c>
      <c r="AA2379" s="23">
        <f t="shared" ref="AA2379" si="23899">(N2379*V2376+O2379*U2376+P2379*V2379+Q2379*U2379)</f>
        <v>0</v>
      </c>
      <c r="AB2379" s="8"/>
      <c r="AC2379" s="21">
        <v>0</v>
      </c>
      <c r="AD2379" s="24">
        <f t="shared" ref="AD2379" si="23900">(TAN($AE$8*$B2376))/$AD$8</f>
        <v>-0.95945993940162477</v>
      </c>
      <c r="AE2379" s="22">
        <v>1</v>
      </c>
      <c r="AF2379" s="23">
        <v>0</v>
      </c>
      <c r="AH2379" s="21">
        <f t="shared" ref="AH2379" si="23901">X2379*AC2376+Z2379*AC2379-Y2379*AD2376-AA2379*AD2379</f>
        <v>0</v>
      </c>
      <c r="AI2379" s="24">
        <f t="shared" ref="AI2379" si="23902">(X2379*AD2376+Y2379*AC2376+Z2379*AD2379+AA2379*AC2379)</f>
        <v>-4.5674322034464154</v>
      </c>
      <c r="AJ2379" s="22">
        <f t="shared" ref="AJ2379" si="23903">X2379*AE2376+Z2379*AE2379-Y2379*AF2376-AA2379*AF2379</f>
        <v>3.7008245942021976</v>
      </c>
      <c r="AK2379" s="23">
        <f t="shared" ref="AK2379" si="23904">(X2379*AF2376+Y2379*AE2376+Z2379*AF2379+AA2379*AE2379)</f>
        <v>0</v>
      </c>
      <c r="AL2379" s="8"/>
      <c r="AM2379" s="15">
        <v>0</v>
      </c>
      <c r="AN2379" s="85">
        <f t="shared" ref="AN2379" si="23905">(1/$AN$8)*SIN($B2376*$AO$8)</f>
        <v>-0.22798257909739131</v>
      </c>
      <c r="AO2379" s="25">
        <f t="shared" ref="AO2379" si="23906">COS($AO$8*$B2376)</f>
        <v>-0.72953100869868126</v>
      </c>
      <c r="AP2379" s="37">
        <v>0</v>
      </c>
      <c r="AR2379" s="21">
        <f t="shared" ref="AR2379" si="23907">AH2379*AM2376+AJ2379*AM2379-AI2379*AN2376-AK2379*AN2379</f>
        <v>0</v>
      </c>
      <c r="AS2379" s="24">
        <f t="shared" ref="AS2379" si="23908">(AH2379*AN2376+AI2379*AM2376+AJ2379*AN2379+AK2379*AM2379)</f>
        <v>2.4883598867698304</v>
      </c>
      <c r="AT2379" s="22">
        <f t="shared" ref="AT2379" si="23909">AH2379*AO2376+AJ2379*AO2379-AI2379*AP2376-AK2379*AP2379</f>
        <v>-12.07152106157297</v>
      </c>
      <c r="AU2379" s="23">
        <f t="shared" ref="AU2379" si="23910">(AH2379*AP2376+AI2379*AO2376+AJ2379*AP2379+AK2379*AO2379)</f>
        <v>0</v>
      </c>
      <c r="AV2379" s="8"/>
      <c r="AW2379" s="21">
        <v>0</v>
      </c>
      <c r="AX2379" s="24">
        <f t="shared" ref="AX2379" si="23911">(TAN($AY$8*$B2376))/$AX$8</f>
        <v>-2.1539333869918642</v>
      </c>
      <c r="AY2379" s="22">
        <v>1</v>
      </c>
      <c r="AZ2379" s="23">
        <v>0</v>
      </c>
      <c r="BB2379" s="21">
        <f t="shared" ref="BB2379" si="23912">AR2379*AW2376+AT2379*AW2379-AS2379*AX2376-AU2379*AX2379</f>
        <v>0</v>
      </c>
      <c r="BC2379" s="24">
        <f t="shared" ref="BC2379" si="23913">(AR2379*AX2376+AS2379*AW2376+AT2379*AX2379+AU2379*AW2379)</f>
        <v>28.489612133067322</v>
      </c>
      <c r="BD2379" s="22">
        <f t="shared" ref="BD2379" si="23914">AR2379*AY2376+AT2379*AY2379-AS2379*AZ2376-AU2379*AZ2379</f>
        <v>-12.07152106157297</v>
      </c>
      <c r="BE2379" s="23">
        <f t="shared" ref="BE2379" si="23915">(AR2379*AZ2376+AS2379*AY2376+AT2379*AZ2379+AU2379*AY2379)</f>
        <v>0</v>
      </c>
      <c r="BF2379" s="8"/>
      <c r="BG2379" s="15">
        <v>0</v>
      </c>
      <c r="BH2379" s="85">
        <f t="shared" ref="BH2379" si="23916">(1/$BH$8)*SIN($B2376*$BI$8)</f>
        <v>0.26311785820373196</v>
      </c>
      <c r="BI2379" s="25">
        <f t="shared" ref="BI2379" si="23917">COS($BI$8*$B2376)</f>
        <v>-0.61393886849467938</v>
      </c>
      <c r="BJ2379" s="37">
        <v>0</v>
      </c>
      <c r="BL2379" s="21">
        <f t="shared" ref="BL2379" si="23918">BB2379*BG2376+BD2379*BG2379-BC2379*BH2376-BE2379*BH2379</f>
        <v>0</v>
      </c>
      <c r="BM2379" s="24">
        <f t="shared" ref="BM2379" si="23919">(BB2379*BH2376+BC2379*BG2376+BD2379*BH2379+BE2379*BG2379)</f>
        <v>-20.667113003809959</v>
      </c>
      <c r="BN2379" s="22">
        <f t="shared" ref="BN2379" si="23920">BB2379*BI2376+BD2379*BI2379-BC2379*BJ2376-BE2379*BJ2379</f>
        <v>-60.053955548017761</v>
      </c>
      <c r="BO2379" s="23">
        <f t="shared" ref="BO2379" si="23921">(BB2379*BJ2376+BC2379*BI2376+BD2379*BJ2379+BE2379*BI2379)</f>
        <v>0</v>
      </c>
      <c r="BQ2379" s="38">
        <f t="shared" ref="BQ2379" si="23922">(180/PI())*ATAN(-1*(($BL$8*BM2376+BO2376+$BL$8*BM2379+BO2379)/($BL$8*BL2376+BN2376+$BL$8*BL2379+BN2379)))</f>
        <v>52.012776857687179</v>
      </c>
      <c r="BS2379" s="67">
        <f t="shared" ref="BS2379" si="23923">20*LOG(((($BL$8*BL2376+BN2376-$BL$8*BL2379-BN2379)^2+($BL$8*BM2376+BO2376-$BL$8*BM2379-BO2379)^2)/(($BL$8*BL2376+BN2376+$BL$8*BL2379+BN2379)^2+($BL$8*BM2376+BO2376+$BL$8*BM2379+BO2379)^2))^0.5)</f>
        <v>-4.561389798111198E-4</v>
      </c>
      <c r="BT2379" s="65"/>
      <c r="BU2379" s="28"/>
      <c r="BV2379" s="28"/>
      <c r="BW2379" s="28"/>
      <c r="BX2379" s="28"/>
    </row>
    <row r="2380" spans="2:76" ht="18.649999999999999" customHeight="1">
      <c r="BS2380" s="32"/>
    </row>
    <row r="2381" spans="2:76" ht="18.649999999999999" customHeight="1" thickBot="1">
      <c r="D2381" s="8"/>
      <c r="E2381" s="8" t="s">
        <v>93</v>
      </c>
      <c r="F2381" s="8"/>
      <c r="G2381" s="8"/>
      <c r="H2381" s="8"/>
      <c r="I2381" s="8"/>
      <c r="J2381" s="8" t="s">
        <v>94</v>
      </c>
      <c r="K2381" s="8"/>
      <c r="L2381" s="8"/>
      <c r="M2381" s="8"/>
      <c r="N2381" s="8"/>
      <c r="O2381" s="8" t="s">
        <v>95</v>
      </c>
      <c r="P2381" s="8"/>
      <c r="Q2381" s="8"/>
      <c r="R2381" s="8"/>
      <c r="S2381" s="8"/>
      <c r="T2381" s="8" t="s">
        <v>96</v>
      </c>
      <c r="U2381" s="8"/>
      <c r="V2381" s="8"/>
      <c r="W2381" s="8"/>
      <c r="X2381" s="8"/>
      <c r="Y2381" s="8" t="s">
        <v>97</v>
      </c>
      <c r="Z2381" s="8"/>
      <c r="AA2381" s="8"/>
      <c r="AB2381" s="8"/>
      <c r="AC2381" s="8"/>
      <c r="AD2381" s="8" t="s">
        <v>98</v>
      </c>
      <c r="AE2381" s="8"/>
      <c r="AF2381" s="8"/>
      <c r="AG2381" s="8"/>
      <c r="AH2381" s="8"/>
      <c r="AI2381" s="8" t="s">
        <v>99</v>
      </c>
      <c r="AJ2381" s="8"/>
      <c r="AK2381" s="8"/>
      <c r="AL2381" s="8"/>
      <c r="AM2381" s="8"/>
      <c r="AN2381" s="8" t="s">
        <v>96</v>
      </c>
      <c r="AO2381" s="8"/>
      <c r="AP2381" s="8"/>
      <c r="AQ2381" s="8"/>
      <c r="AR2381" s="8"/>
      <c r="AS2381" s="8" t="s">
        <v>100</v>
      </c>
      <c r="AT2381" s="8"/>
      <c r="AU2381" s="8"/>
      <c r="AV2381" s="8"/>
      <c r="AW2381" s="8"/>
      <c r="AX2381" s="8" t="s">
        <v>94</v>
      </c>
      <c r="AY2381" s="8"/>
      <c r="AZ2381" s="8"/>
      <c r="BA2381" s="8"/>
      <c r="BB2381" s="8"/>
      <c r="BC2381" s="8" t="s">
        <v>101</v>
      </c>
      <c r="BD2381" s="8"/>
      <c r="BE2381" s="8"/>
      <c r="BF2381" s="8"/>
      <c r="BG2381" s="8"/>
      <c r="BH2381" s="8" t="s">
        <v>96</v>
      </c>
      <c r="BI2381" s="8"/>
      <c r="BJ2381" s="8"/>
      <c r="BK2381" s="8"/>
      <c r="BL2381" s="8"/>
      <c r="BM2381" s="8" t="s">
        <v>102</v>
      </c>
      <c r="BN2381" s="8"/>
      <c r="BO2381" s="8"/>
      <c r="BP2381" s="8"/>
    </row>
    <row r="2382" spans="2:76" ht="18.649999999999999" customHeight="1" thickBot="1">
      <c r="B2382" s="16"/>
      <c r="D2382" s="250" t="s">
        <v>22</v>
      </c>
      <c r="E2382" s="251"/>
      <c r="F2382" s="252" t="s">
        <v>23</v>
      </c>
      <c r="G2382" s="253"/>
      <c r="H2382" s="123"/>
      <c r="I2382" s="242" t="s">
        <v>1</v>
      </c>
      <c r="J2382" s="243"/>
      <c r="K2382" s="244" t="s">
        <v>2</v>
      </c>
      <c r="L2382" s="245"/>
      <c r="M2382" s="123"/>
      <c r="N2382" s="242" t="s">
        <v>43</v>
      </c>
      <c r="O2382" s="243"/>
      <c r="P2382" s="244" t="s">
        <v>44</v>
      </c>
      <c r="Q2382" s="245"/>
      <c r="R2382" s="123"/>
      <c r="S2382" s="242" t="s">
        <v>32</v>
      </c>
      <c r="T2382" s="243"/>
      <c r="U2382" s="244" t="s">
        <v>33</v>
      </c>
      <c r="V2382" s="245"/>
      <c r="W2382" s="123"/>
      <c r="X2382" s="242" t="s">
        <v>45</v>
      </c>
      <c r="Y2382" s="243"/>
      <c r="Z2382" s="244" t="s">
        <v>46</v>
      </c>
      <c r="AA2382" s="245"/>
      <c r="AB2382" s="127"/>
      <c r="AC2382" s="242" t="s">
        <v>62</v>
      </c>
      <c r="AD2382" s="243"/>
      <c r="AE2382" s="244" t="s">
        <v>3</v>
      </c>
      <c r="AF2382" s="245"/>
      <c r="AG2382" s="123"/>
      <c r="AH2382" s="242" t="s">
        <v>76</v>
      </c>
      <c r="AI2382" s="243"/>
      <c r="AJ2382" s="244" t="s">
        <v>77</v>
      </c>
      <c r="AK2382" s="245"/>
      <c r="AL2382" s="127"/>
      <c r="AM2382" s="242" t="s">
        <v>64</v>
      </c>
      <c r="AN2382" s="243"/>
      <c r="AO2382" s="244" t="s">
        <v>65</v>
      </c>
      <c r="AP2382" s="245"/>
      <c r="AQ2382" s="123"/>
      <c r="AR2382" s="242" t="s">
        <v>80</v>
      </c>
      <c r="AS2382" s="243"/>
      <c r="AT2382" s="244" t="s">
        <v>81</v>
      </c>
      <c r="AU2382" s="245"/>
      <c r="AV2382" s="127"/>
      <c r="AW2382" s="242" t="s">
        <v>68</v>
      </c>
      <c r="AX2382" s="243"/>
      <c r="AY2382" s="244" t="s">
        <v>69</v>
      </c>
      <c r="AZ2382" s="245"/>
      <c r="BA2382" s="123"/>
      <c r="BB2382" s="246" t="s">
        <v>84</v>
      </c>
      <c r="BC2382" s="247"/>
      <c r="BD2382" s="248" t="s">
        <v>85</v>
      </c>
      <c r="BE2382" s="249"/>
      <c r="BF2382" s="127"/>
      <c r="BG2382" s="242" t="s">
        <v>72</v>
      </c>
      <c r="BH2382" s="243"/>
      <c r="BI2382" s="244" t="s">
        <v>73</v>
      </c>
      <c r="BJ2382" s="245"/>
      <c r="BK2382" s="123"/>
      <c r="BL2382" s="242" t="s">
        <v>88</v>
      </c>
      <c r="BM2382" s="243"/>
      <c r="BN2382" s="244" t="s">
        <v>89</v>
      </c>
      <c r="BO2382" s="245"/>
      <c r="BP2382" s="123"/>
      <c r="BQ2382" s="19" t="s">
        <v>165</v>
      </c>
      <c r="BS2382" s="63" t="s">
        <v>120</v>
      </c>
      <c r="BT2382" s="4"/>
      <c r="BU2382" s="28"/>
      <c r="BV2382" s="28"/>
      <c r="BW2382" s="28"/>
      <c r="BX2382" s="28"/>
    </row>
    <row r="2383" spans="2:76" ht="18.649999999999999" customHeight="1" thickTop="1" thickBot="1">
      <c r="B2383" s="39">
        <v>6.74</v>
      </c>
      <c r="D2383" s="25">
        <f t="shared" ref="D2383" si="23924">COS($F$8*$B2383)</f>
        <v>-0.61911165465742624</v>
      </c>
      <c r="E2383" s="26">
        <v>0</v>
      </c>
      <c r="F2383" s="10">
        <v>0</v>
      </c>
      <c r="G2383" s="85">
        <f t="shared" ref="G2383" si="23925">$E$8*SIN($B2383*$F$8)</f>
        <v>2.3559089183595563</v>
      </c>
      <c r="I2383" s="21">
        <v>1</v>
      </c>
      <c r="J2383" s="24">
        <v>0</v>
      </c>
      <c r="K2383" s="22">
        <v>0</v>
      </c>
      <c r="L2383" s="23">
        <v>0</v>
      </c>
      <c r="N2383" s="21">
        <f t="shared" ref="N2383" si="23926">D2383*I2383+F2383*I2386-E2383*J2383-G2383*J2386</f>
        <v>4.28567016704823</v>
      </c>
      <c r="O2383" s="24">
        <f t="shared" ref="O2383" si="23927">(D2383*J2383+E2383*I2383+F2383*J2386+G2383*I2386)</f>
        <v>0</v>
      </c>
      <c r="P2383" s="22">
        <f t="shared" ref="P2383" si="23928">D2383*K2383+F2383*K2386-E2383*L2383-G2383*L2386</f>
        <v>0</v>
      </c>
      <c r="Q2383" s="23">
        <f t="shared" ref="Q2383" si="23929">(D2383*L2383+E2383*K2383+F2383*L2386+G2383*K2386)</f>
        <v>2.3559089183595563</v>
      </c>
      <c r="S2383" s="25">
        <f t="shared" ref="S2383" si="23930">COS($U$8*$B2383)</f>
        <v>-0.72155417711549374</v>
      </c>
      <c r="T2383" s="26">
        <v>0</v>
      </c>
      <c r="U2383" s="10">
        <v>0</v>
      </c>
      <c r="V2383" s="85">
        <f t="shared" ref="V2383" si="23931">$T$8*SIN($B2383*$U$8)</f>
        <v>-2.077073933538391</v>
      </c>
      <c r="X2383" s="21">
        <f t="shared" ref="X2383" si="23932">N2383*S2383+P2383*S2386-O2383*T2383-Q2383*T2386</f>
        <v>-2.5486324325378775</v>
      </c>
      <c r="Y2383" s="24">
        <f t="shared" ref="Y2383" si="23933">(N2383*T2383+O2383*S2383+P2383*T2386+Q2383*S2386)</f>
        <v>0</v>
      </c>
      <c r="Z2383" s="22">
        <f t="shared" ref="Z2383" si="23934">N2383*U2383+P2383*U2386-O2383*V2383-Q2383*V2386</f>
        <v>0</v>
      </c>
      <c r="AA2383" s="23">
        <f t="shared" ref="AA2383" si="23935">(N2383*V2383+O2383*U2383+P2383*V2386+Q2383*U2386)</f>
        <v>-10.601569712664984</v>
      </c>
      <c r="AB2383" s="8"/>
      <c r="AC2383" s="21">
        <v>1</v>
      </c>
      <c r="AD2383" s="24">
        <v>0</v>
      </c>
      <c r="AE2383" s="22">
        <v>0</v>
      </c>
      <c r="AF2383" s="23">
        <v>0</v>
      </c>
      <c r="AH2383" s="21">
        <f t="shared" ref="AH2383" si="23936">X2383*AC2383+Z2383*AC2386-Y2383*AD2383-AA2383*AD2386</f>
        <v>-12.352286960212799</v>
      </c>
      <c r="AI2383" s="24">
        <f t="shared" ref="AI2383" si="23937">(X2383*AD2383+Y2383*AC2383+Z2383*AD2386+AA2383*AC2386)</f>
        <v>0</v>
      </c>
      <c r="AJ2383" s="22">
        <f t="shared" ref="AJ2383" si="23938">X2383*AE2383+Z2383*AE2386-Y2383*AF2383-AA2383*AF2386</f>
        <v>0</v>
      </c>
      <c r="AK2383" s="23">
        <f t="shared" ref="AK2383" si="23939">(X2383*AF2383+Y2383*AE2383+Z2383*AF2386+AA2383*AE2386)</f>
        <v>-10.601569712664984</v>
      </c>
      <c r="AL2383" s="8"/>
      <c r="AM2383" s="25">
        <f t="shared" ref="AM2383" si="23940">COS($AO$8*$B2383)</f>
        <v>-0.72155417711549374</v>
      </c>
      <c r="AN2383" s="26">
        <v>0</v>
      </c>
      <c r="AO2383" s="10">
        <v>0</v>
      </c>
      <c r="AP2383" s="85">
        <f t="shared" ref="AP2383" si="23941">$AN$8*SIN($B2383*$AO$8)</f>
        <v>-2.077073933538391</v>
      </c>
      <c r="AR2383" s="21">
        <f t="shared" ref="AR2383" si="23942">AH2383*AM2383+AJ2383*AM2386-AI2383*AN2383-AK2383*AN2386</f>
        <v>6.466150463652288</v>
      </c>
      <c r="AS2383" s="24">
        <f t="shared" ref="AS2383" si="23943">(AH2383*AN2383+AI2383*AM2383+AJ2383*AN2386+AK2383*AM2386)</f>
        <v>0</v>
      </c>
      <c r="AT2383" s="22">
        <f t="shared" ref="AT2383" si="23944">AH2383*AO2383+AJ2383*AO2386-AI2383*AP2383-AK2383*AP2386</f>
        <v>0</v>
      </c>
      <c r="AU2383" s="23">
        <f t="shared" ref="AU2383" si="23945">(AH2383*AP2383+AI2383*AO2383+AJ2383*AP2386+AK2383*AO2386)</f>
        <v>33.306220174798696</v>
      </c>
      <c r="AV2383" s="8"/>
      <c r="AW2383" s="21">
        <v>1</v>
      </c>
      <c r="AX2383" s="24">
        <v>0</v>
      </c>
      <c r="AY2383" s="22">
        <v>0</v>
      </c>
      <c r="AZ2383" s="23">
        <v>0</v>
      </c>
      <c r="BB2383" s="21">
        <f t="shared" ref="BB2383" si="23946">AR2383*AW2383+AT2383*AW2386-AS2383*AX2383-AU2383*AX2386</f>
        <v>75.806582935391432</v>
      </c>
      <c r="BC2383" s="24">
        <f t="shared" ref="BC2383" si="23947">(AR2383*AX2383+AS2383*AW2383+AT2383*AX2386+AU2383*AW2386)</f>
        <v>0</v>
      </c>
      <c r="BD2383" s="22">
        <f t="shared" ref="BD2383" si="23948">AR2383*AY2383+AT2383*AY2386-AS2383*AZ2383-AU2383*AZ2386</f>
        <v>0</v>
      </c>
      <c r="BE2383" s="23">
        <f t="shared" ref="BE2383" si="23949">(AR2383*AZ2383+AS2383*AY2383+AT2383*AZ2386+AU2383*AY2386)</f>
        <v>33.306220174798696</v>
      </c>
      <c r="BF2383" s="8"/>
      <c r="BG2383" s="25">
        <f t="shared" ref="BG2383" si="23950">COS($BI$8*$B2383)</f>
        <v>-0.61916846692460337</v>
      </c>
      <c r="BH2383" s="26">
        <v>0</v>
      </c>
      <c r="BI2383" s="10">
        <v>0</v>
      </c>
      <c r="BJ2383" s="85">
        <f t="shared" ref="BJ2383" si="23951">$BH$8*SIN($B2383*$BI$8)</f>
        <v>2.3557745405908705</v>
      </c>
      <c r="BL2383" s="21">
        <f t="shared" ref="BL2383" si="23952">BB2383*BG2383+BD2383*BG2386-BC2383*BH2383-BE2383*BH2386</f>
        <v>-55.655039686799647</v>
      </c>
      <c r="BM2383" s="24">
        <f t="shared" ref="BM2383" si="23953">(BB2383*BH2383+BC2383*BG2383+BD2383*BH2386+BE2383*BG2386)</f>
        <v>0</v>
      </c>
      <c r="BN2383" s="22">
        <f t="shared" ref="BN2383" si="23954">BB2383*BI2383+BD2383*BI2386-BC2383*BJ2383-BE2383*BJ2386</f>
        <v>0</v>
      </c>
      <c r="BO2383" s="23">
        <f t="shared" ref="BO2383" si="23955">(BB2383*BJ2383+BC2383*BI2383+BD2383*BJ2386+BE2383*BI2386)</f>
        <v>157.96105680370206</v>
      </c>
      <c r="BQ2383" s="27">
        <f t="shared" ref="BQ2383" si="23956">20*LOG((2*$BL$8)/(($BL$8*BL2383+BN2383+$BL$8*BL2386+BN2386)^2+($BL$8*BM2383+BO2383+$BL$8*BM2386+BO2386)^2)^0.5)</f>
        <v>-38.966904851506165</v>
      </c>
      <c r="BS2383" s="64">
        <f t="shared" ref="BS2383" si="23957">((BL2383^2+BM2383^2)/(BL2386^2+BM2386^2))^0.5</f>
        <v>2.8395447055408463</v>
      </c>
      <c r="BT2383" s="4"/>
      <c r="BU2383" s="28"/>
      <c r="BV2383" s="28"/>
      <c r="BW2383" s="28"/>
      <c r="BX2383" s="28"/>
    </row>
    <row r="2384" spans="2:76" ht="18.649999999999999" customHeight="1" thickBot="1">
      <c r="D2384" s="25"/>
      <c r="E2384" s="10"/>
      <c r="F2384" s="10"/>
      <c r="G2384" s="31"/>
      <c r="I2384" s="29"/>
      <c r="L2384" s="30"/>
      <c r="N2384" s="29"/>
      <c r="Q2384" s="30"/>
      <c r="S2384" s="29"/>
      <c r="V2384" s="30"/>
      <c r="X2384" s="29"/>
      <c r="AA2384" s="30"/>
      <c r="AC2384" s="29"/>
      <c r="AF2384" s="30"/>
      <c r="AH2384" s="29"/>
      <c r="AK2384" s="30"/>
      <c r="AM2384" s="29"/>
      <c r="AP2384" s="30"/>
      <c r="AR2384" s="29"/>
      <c r="AU2384" s="30"/>
      <c r="AW2384" s="29"/>
      <c r="AZ2384" s="30"/>
      <c r="BB2384" s="29"/>
      <c r="BE2384" s="30"/>
      <c r="BG2384" s="29"/>
      <c r="BJ2384" s="30"/>
      <c r="BL2384" s="29"/>
      <c r="BO2384" s="30"/>
      <c r="BS2384" s="65"/>
      <c r="BT2384" s="65"/>
      <c r="BU2384" s="28"/>
      <c r="BV2384" s="28"/>
      <c r="BW2384" s="28"/>
      <c r="BX2384" s="28"/>
    </row>
    <row r="2385" spans="2:76" ht="18.649999999999999" customHeight="1" thickBot="1">
      <c r="D2385" s="254" t="s">
        <v>24</v>
      </c>
      <c r="E2385" s="255"/>
      <c r="F2385" s="256" t="s">
        <v>25</v>
      </c>
      <c r="G2385" s="257"/>
      <c r="H2385" s="123"/>
      <c r="I2385" s="242" t="s">
        <v>4</v>
      </c>
      <c r="J2385" s="243"/>
      <c r="K2385" s="244" t="s">
        <v>5</v>
      </c>
      <c r="L2385" s="245"/>
      <c r="M2385" s="123"/>
      <c r="N2385" s="242" t="s">
        <v>6</v>
      </c>
      <c r="O2385" s="243"/>
      <c r="P2385" s="244" t="s">
        <v>7</v>
      </c>
      <c r="Q2385" s="245"/>
      <c r="R2385" s="123"/>
      <c r="S2385" s="242" t="s">
        <v>34</v>
      </c>
      <c r="T2385" s="243"/>
      <c r="U2385" s="244" t="s">
        <v>35</v>
      </c>
      <c r="V2385" s="245"/>
      <c r="W2385" s="123"/>
      <c r="X2385" s="242" t="s">
        <v>47</v>
      </c>
      <c r="Y2385" s="243"/>
      <c r="Z2385" s="244" t="s">
        <v>48</v>
      </c>
      <c r="AA2385" s="245"/>
      <c r="AB2385" s="127"/>
      <c r="AC2385" s="242" t="s">
        <v>63</v>
      </c>
      <c r="AD2385" s="243"/>
      <c r="AE2385" s="244" t="s">
        <v>8</v>
      </c>
      <c r="AF2385" s="245"/>
      <c r="AG2385" s="123"/>
      <c r="AH2385" s="242" t="s">
        <v>78</v>
      </c>
      <c r="AI2385" s="243"/>
      <c r="AJ2385" s="244" t="s">
        <v>79</v>
      </c>
      <c r="AK2385" s="245"/>
      <c r="AL2385" s="127"/>
      <c r="AM2385" s="242" t="s">
        <v>67</v>
      </c>
      <c r="AN2385" s="243"/>
      <c r="AO2385" s="244" t="s">
        <v>66</v>
      </c>
      <c r="AP2385" s="245"/>
      <c r="AQ2385" s="123"/>
      <c r="AR2385" s="242" t="s">
        <v>83</v>
      </c>
      <c r="AS2385" s="243"/>
      <c r="AT2385" s="244" t="s">
        <v>82</v>
      </c>
      <c r="AU2385" s="245"/>
      <c r="AV2385" s="127"/>
      <c r="AW2385" s="242" t="s">
        <v>71</v>
      </c>
      <c r="AX2385" s="243"/>
      <c r="AY2385" s="244" t="s">
        <v>70</v>
      </c>
      <c r="AZ2385" s="245"/>
      <c r="BA2385" s="123"/>
      <c r="BB2385" s="124" t="s">
        <v>87</v>
      </c>
      <c r="BC2385" s="125"/>
      <c r="BD2385" s="122" t="s">
        <v>86</v>
      </c>
      <c r="BE2385" s="126"/>
      <c r="BF2385" s="127"/>
      <c r="BG2385" s="242" t="s">
        <v>74</v>
      </c>
      <c r="BH2385" s="243"/>
      <c r="BI2385" s="244" t="s">
        <v>75</v>
      </c>
      <c r="BJ2385" s="245"/>
      <c r="BK2385" s="123"/>
      <c r="BL2385" s="242" t="s">
        <v>91</v>
      </c>
      <c r="BM2385" s="243"/>
      <c r="BN2385" s="244" t="s">
        <v>90</v>
      </c>
      <c r="BO2385" s="245"/>
      <c r="BP2385" s="123"/>
      <c r="BQ2385" s="35" t="s">
        <v>166</v>
      </c>
      <c r="BS2385" s="66" t="s">
        <v>121</v>
      </c>
      <c r="BT2385" s="65"/>
      <c r="BU2385" s="28"/>
      <c r="BV2385" s="28"/>
      <c r="BW2385" s="28"/>
      <c r="BX2385" s="28"/>
    </row>
    <row r="2386" spans="2:76" ht="18.649999999999999" customHeight="1" thickTop="1" thickBot="1">
      <c r="D2386" s="15">
        <v>0</v>
      </c>
      <c r="E2386" s="145">
        <f t="shared" ref="E2386" si="23958">(1/$E$8)*SIN($B2383*$F$8)</f>
        <v>0.26176765759550624</v>
      </c>
      <c r="F2386" s="15">
        <f t="shared" ref="F2386" si="23959">COS($F$8*$B2383)</f>
        <v>-0.61911165465742624</v>
      </c>
      <c r="G2386" s="37">
        <v>0</v>
      </c>
      <c r="I2386" s="21">
        <v>0</v>
      </c>
      <c r="J2386" s="24">
        <f t="shared" ref="J2386" si="23960">(TAN($K$8*$B2383))/$J$8</f>
        <v>-2.0819063858890208</v>
      </c>
      <c r="K2386" s="22">
        <v>1</v>
      </c>
      <c r="L2386" s="23">
        <v>0</v>
      </c>
      <c r="N2386" s="21">
        <f t="shared" ref="N2386" si="23961">D2386*I2383+F2386*I2386-E2386*J2383-G2386*J2386</f>
        <v>0</v>
      </c>
      <c r="O2386" s="24">
        <f t="shared" ref="O2386" si="23962">(D2386*J2383+E2386*I2383+F2386*J2386+G2386*I2386)</f>
        <v>1.5507001650051202</v>
      </c>
      <c r="P2386" s="22">
        <f t="shared" ref="P2386" si="23963">D2386*K2383+F2386*K2386-E2386*L2383-G2386*L2386</f>
        <v>-0.61911165465742624</v>
      </c>
      <c r="Q2386" s="23">
        <f t="shared" ref="Q2386" si="23964">(D2386*L2383+E2386*K2383+F2386*L2386+G2386*K2386)</f>
        <v>0</v>
      </c>
      <c r="S2386" s="15">
        <v>0</v>
      </c>
      <c r="T2386" s="145">
        <f t="shared" ref="T2386" si="23965">(1/$T$8)*SIN($B2383*$U$8)</f>
        <v>-0.23078599261537674</v>
      </c>
      <c r="U2386" s="15">
        <f t="shared" ref="U2386" si="23966">COS($U$8*$B2383)</f>
        <v>-0.72155417711549374</v>
      </c>
      <c r="V2386" s="37">
        <v>0</v>
      </c>
      <c r="X2386" s="21">
        <f t="shared" ref="X2386" si="23967">N2386*S2383+P2386*S2386-O2386*T2383-Q2386*T2386</f>
        <v>0</v>
      </c>
      <c r="Y2386" s="24">
        <f t="shared" ref="Y2386" si="23968">(N2386*T2383+O2386*S2383+P2386*T2386+Q2386*S2386)</f>
        <v>-0.97603188375326733</v>
      </c>
      <c r="Z2386" s="22">
        <f t="shared" ref="Z2386" si="23969">N2386*U2383+P2386*U2386-O2386*V2383-Q2386*V2386</f>
        <v>3.6676414919847677</v>
      </c>
      <c r="AA2386" s="23">
        <f t="shared" ref="AA2386" si="23970">(N2386*V2383+O2386*U2383+P2386*V2386+Q2386*U2386)</f>
        <v>0</v>
      </c>
      <c r="AB2386" s="8"/>
      <c r="AC2386" s="21">
        <v>0</v>
      </c>
      <c r="AD2386" s="24">
        <f t="shared" ref="AD2386" si="23971">(TAN($AE$8*$B2383))/$AD$8</f>
        <v>-0.92473612808140604</v>
      </c>
      <c r="AE2386" s="22">
        <v>1</v>
      </c>
      <c r="AF2386" s="23">
        <v>0</v>
      </c>
      <c r="AH2386" s="21">
        <f t="shared" ref="AH2386" si="23972">X2386*AC2383+Z2386*AC2386-Y2386*AD2383-AA2386*AD2386</f>
        <v>0</v>
      </c>
      <c r="AI2386" s="24">
        <f t="shared" ref="AI2386" si="23973">(X2386*AD2383+Y2386*AC2383+Z2386*AD2386+AA2386*AC2386)</f>
        <v>-4.3676324762419725</v>
      </c>
      <c r="AJ2386" s="22">
        <f t="shared" ref="AJ2386" si="23974">X2386*AE2383+Z2386*AE2386-Y2386*AF2383-AA2386*AF2386</f>
        <v>3.6676414919847677</v>
      </c>
      <c r="AK2386" s="23">
        <f t="shared" ref="AK2386" si="23975">(X2386*AF2383+Y2386*AE2383+Z2386*AF2386+AA2386*AE2386)</f>
        <v>0</v>
      </c>
      <c r="AL2386" s="8"/>
      <c r="AM2386" s="15">
        <v>0</v>
      </c>
      <c r="AN2386" s="85">
        <f t="shared" ref="AN2386" si="23976">(1/$AN$8)*SIN($B2383*$AO$8)</f>
        <v>-0.23078599261537674</v>
      </c>
      <c r="AO2386" s="25">
        <f t="shared" ref="AO2386" si="23977">COS($AO$8*$B2383)</f>
        <v>-0.72155417711549374</v>
      </c>
      <c r="AP2386" s="37">
        <v>0</v>
      </c>
      <c r="AR2386" s="21">
        <f t="shared" ref="AR2386" si="23978">AH2386*AM2383+AJ2386*AM2386-AI2386*AN2383-AK2386*AN2386</f>
        <v>0</v>
      </c>
      <c r="AS2386" s="24">
        <f t="shared" ref="AS2386" si="23979">(AH2386*AN2383+AI2386*AM2383+AJ2386*AN2386+AK2386*AM2386)</f>
        <v>2.3050431750526368</v>
      </c>
      <c r="AT2386" s="22">
        <f t="shared" ref="AT2386" si="23980">AH2386*AO2383+AJ2386*AO2386-AI2386*AP2383-AK2386*AP2386</f>
        <v>-11.718297606381647</v>
      </c>
      <c r="AU2386" s="23">
        <f t="shared" ref="AU2386" si="23981">(AH2386*AP2383+AI2386*AO2383+AJ2386*AP2386+AK2386*AO2386)</f>
        <v>0</v>
      </c>
      <c r="AV2386" s="8"/>
      <c r="AW2386" s="21">
        <v>0</v>
      </c>
      <c r="AX2386" s="24">
        <f t="shared" ref="AX2386" si="23982">(TAN($AY$8*$B2383))/$AX$8</f>
        <v>-2.0819063858890208</v>
      </c>
      <c r="AY2386" s="22">
        <v>1</v>
      </c>
      <c r="AZ2386" s="23">
        <v>0</v>
      </c>
      <c r="BB2386" s="21">
        <f t="shared" ref="BB2386" si="23983">AR2386*AW2383+AT2386*AW2386-AS2386*AX2383-AU2386*AX2386</f>
        <v>0</v>
      </c>
      <c r="BC2386" s="24">
        <f t="shared" ref="BC2386" si="23984">(AR2386*AX2383+AS2386*AW2383+AT2386*AX2386+AU2386*AW2386)</f>
        <v>26.701441793526612</v>
      </c>
      <c r="BD2386" s="22">
        <f t="shared" ref="BD2386" si="23985">AR2386*AY2383+AT2386*AY2386-AS2386*AZ2383-AU2386*AZ2386</f>
        <v>-11.718297606381647</v>
      </c>
      <c r="BE2386" s="23">
        <f t="shared" ref="BE2386" si="23986">(AR2386*AZ2383+AS2386*AY2383+AT2386*AZ2386+AU2386*AY2386)</f>
        <v>0</v>
      </c>
      <c r="BF2386" s="8"/>
      <c r="BG2386" s="15">
        <v>0</v>
      </c>
      <c r="BH2386" s="85">
        <f t="shared" ref="BH2386" si="23987">(1/$BH$8)*SIN($B2383*$BI$8)</f>
        <v>0.26175272673231892</v>
      </c>
      <c r="BI2386" s="25">
        <f t="shared" ref="BI2386" si="23988">COS($BI$8*$B2383)</f>
        <v>-0.61916846692460337</v>
      </c>
      <c r="BJ2386" s="37">
        <v>0</v>
      </c>
      <c r="BL2386" s="21">
        <f t="shared" ref="BL2386" si="23989">BB2386*BG2383+BD2386*BG2386-BC2386*BH2383-BE2386*BH2386</f>
        <v>0</v>
      </c>
      <c r="BM2386" s="24">
        <f t="shared" ref="BM2386" si="23990">(BB2386*BH2383+BC2386*BG2383+BD2386*BH2386+BE2386*BG2386)</f>
        <v>-19.599987131105607</v>
      </c>
      <c r="BN2386" s="22">
        <f t="shared" ref="BN2386" si="23991">BB2386*BI2383+BD2386*BI2386-BC2386*BJ2383-BE2386*BJ2386</f>
        <v>-55.646976410349453</v>
      </c>
      <c r="BO2386" s="23">
        <f t="shared" ref="BO2386" si="23992">(BB2386*BJ2383+BC2386*BI2383+BD2386*BJ2386+BE2386*BI2386)</f>
        <v>0</v>
      </c>
      <c r="BQ2386" s="38">
        <f t="shared" ref="BQ2386" si="23993">(180/PI())*ATAN(-1*(($BL$8*BM2383+BO2383+$BL$8*BM2386+BO2386)/($BL$8*BL2383+BN2383+$BL$8*BL2386+BN2386)))</f>
        <v>51.18570185508645</v>
      </c>
      <c r="BS2386" s="67">
        <f t="shared" ref="BS2386" si="23994">20*LOG(((($BL$8*BL2383+BN2383-$BL$8*BL2386-BN2386)^2+($BL$8*BM2383+BO2383-$BL$8*BM2386-BO2386)^2)/(($BL$8*BL2383+BN2383+$BL$8*BL2386+BN2386)^2+($BL$8*BM2383+BO2383+$BL$8*BM2386+BO2386)^2))^0.5)</f>
        <v>-5.5096165425315847E-4</v>
      </c>
      <c r="BT2386" s="65"/>
      <c r="BU2386" s="28"/>
      <c r="BV2386" s="28"/>
      <c r="BW2386" s="28"/>
      <c r="BX2386" s="28"/>
    </row>
    <row r="2387" spans="2:76" ht="18.649999999999999" customHeight="1">
      <c r="BS2387" s="32"/>
    </row>
    <row r="2388" spans="2:76" ht="18.649999999999999" customHeight="1" thickBot="1">
      <c r="D2388" s="8"/>
      <c r="E2388" s="8" t="s">
        <v>93</v>
      </c>
      <c r="F2388" s="8"/>
      <c r="G2388" s="8"/>
      <c r="H2388" s="8"/>
      <c r="I2388" s="8"/>
      <c r="J2388" s="8" t="s">
        <v>94</v>
      </c>
      <c r="K2388" s="8"/>
      <c r="L2388" s="8"/>
      <c r="M2388" s="8"/>
      <c r="N2388" s="8"/>
      <c r="O2388" s="8" t="s">
        <v>95</v>
      </c>
      <c r="P2388" s="8"/>
      <c r="Q2388" s="8"/>
      <c r="R2388" s="8"/>
      <c r="S2388" s="8"/>
      <c r="T2388" s="8" t="s">
        <v>96</v>
      </c>
      <c r="U2388" s="8"/>
      <c r="V2388" s="8"/>
      <c r="W2388" s="8"/>
      <c r="X2388" s="8"/>
      <c r="Y2388" s="8" t="s">
        <v>97</v>
      </c>
      <c r="Z2388" s="8"/>
      <c r="AA2388" s="8"/>
      <c r="AB2388" s="8"/>
      <c r="AC2388" s="8"/>
      <c r="AD2388" s="8" t="s">
        <v>98</v>
      </c>
      <c r="AE2388" s="8"/>
      <c r="AF2388" s="8"/>
      <c r="AG2388" s="8"/>
      <c r="AH2388" s="8"/>
      <c r="AI2388" s="8" t="s">
        <v>99</v>
      </c>
      <c r="AJ2388" s="8"/>
      <c r="AK2388" s="8"/>
      <c r="AL2388" s="8"/>
      <c r="AM2388" s="8"/>
      <c r="AN2388" s="8" t="s">
        <v>96</v>
      </c>
      <c r="AO2388" s="8"/>
      <c r="AP2388" s="8"/>
      <c r="AQ2388" s="8"/>
      <c r="AR2388" s="8"/>
      <c r="AS2388" s="8" t="s">
        <v>100</v>
      </c>
      <c r="AT2388" s="8"/>
      <c r="AU2388" s="8"/>
      <c r="AV2388" s="8"/>
      <c r="AW2388" s="8"/>
      <c r="AX2388" s="8" t="s">
        <v>94</v>
      </c>
      <c r="AY2388" s="8"/>
      <c r="AZ2388" s="8"/>
      <c r="BA2388" s="8"/>
      <c r="BB2388" s="8"/>
      <c r="BC2388" s="8" t="s">
        <v>101</v>
      </c>
      <c r="BD2388" s="8"/>
      <c r="BE2388" s="8"/>
      <c r="BF2388" s="8"/>
      <c r="BG2388" s="8"/>
      <c r="BH2388" s="8" t="s">
        <v>96</v>
      </c>
      <c r="BI2388" s="8"/>
      <c r="BJ2388" s="8"/>
      <c r="BK2388" s="8"/>
      <c r="BL2388" s="8"/>
      <c r="BM2388" s="8" t="s">
        <v>102</v>
      </c>
      <c r="BN2388" s="8"/>
      <c r="BO2388" s="8"/>
      <c r="BP2388" s="8"/>
    </row>
    <row r="2389" spans="2:76" ht="18.649999999999999" customHeight="1" thickBot="1">
      <c r="B2389" s="16"/>
      <c r="D2389" s="250" t="s">
        <v>22</v>
      </c>
      <c r="E2389" s="251"/>
      <c r="F2389" s="252" t="s">
        <v>23</v>
      </c>
      <c r="G2389" s="253"/>
      <c r="H2389" s="123"/>
      <c r="I2389" s="242" t="s">
        <v>1</v>
      </c>
      <c r="J2389" s="243"/>
      <c r="K2389" s="244" t="s">
        <v>2</v>
      </c>
      <c r="L2389" s="245"/>
      <c r="M2389" s="123"/>
      <c r="N2389" s="242" t="s">
        <v>43</v>
      </c>
      <c r="O2389" s="243"/>
      <c r="P2389" s="244" t="s">
        <v>44</v>
      </c>
      <c r="Q2389" s="245"/>
      <c r="R2389" s="123"/>
      <c r="S2389" s="242" t="s">
        <v>32</v>
      </c>
      <c r="T2389" s="243"/>
      <c r="U2389" s="244" t="s">
        <v>33</v>
      </c>
      <c r="V2389" s="245"/>
      <c r="W2389" s="123"/>
      <c r="X2389" s="242" t="s">
        <v>45</v>
      </c>
      <c r="Y2389" s="243"/>
      <c r="Z2389" s="244" t="s">
        <v>46</v>
      </c>
      <c r="AA2389" s="245"/>
      <c r="AB2389" s="127"/>
      <c r="AC2389" s="242" t="s">
        <v>62</v>
      </c>
      <c r="AD2389" s="243"/>
      <c r="AE2389" s="244" t="s">
        <v>3</v>
      </c>
      <c r="AF2389" s="245"/>
      <c r="AG2389" s="123"/>
      <c r="AH2389" s="242" t="s">
        <v>76</v>
      </c>
      <c r="AI2389" s="243"/>
      <c r="AJ2389" s="244" t="s">
        <v>77</v>
      </c>
      <c r="AK2389" s="245"/>
      <c r="AL2389" s="127"/>
      <c r="AM2389" s="242" t="s">
        <v>64</v>
      </c>
      <c r="AN2389" s="243"/>
      <c r="AO2389" s="244" t="s">
        <v>65</v>
      </c>
      <c r="AP2389" s="245"/>
      <c r="AQ2389" s="123"/>
      <c r="AR2389" s="242" t="s">
        <v>80</v>
      </c>
      <c r="AS2389" s="243"/>
      <c r="AT2389" s="244" t="s">
        <v>81</v>
      </c>
      <c r="AU2389" s="245"/>
      <c r="AV2389" s="127"/>
      <c r="AW2389" s="242" t="s">
        <v>68</v>
      </c>
      <c r="AX2389" s="243"/>
      <c r="AY2389" s="244" t="s">
        <v>69</v>
      </c>
      <c r="AZ2389" s="245"/>
      <c r="BA2389" s="123"/>
      <c r="BB2389" s="246" t="s">
        <v>84</v>
      </c>
      <c r="BC2389" s="247"/>
      <c r="BD2389" s="248" t="s">
        <v>85</v>
      </c>
      <c r="BE2389" s="249"/>
      <c r="BF2389" s="127"/>
      <c r="BG2389" s="242" t="s">
        <v>72</v>
      </c>
      <c r="BH2389" s="243"/>
      <c r="BI2389" s="244" t="s">
        <v>73</v>
      </c>
      <c r="BJ2389" s="245"/>
      <c r="BK2389" s="123"/>
      <c r="BL2389" s="242" t="s">
        <v>88</v>
      </c>
      <c r="BM2389" s="243"/>
      <c r="BN2389" s="244" t="s">
        <v>89</v>
      </c>
      <c r="BO2389" s="245"/>
      <c r="BP2389" s="123"/>
      <c r="BQ2389" s="19" t="s">
        <v>165</v>
      </c>
      <c r="BS2389" s="63" t="s">
        <v>120</v>
      </c>
      <c r="BT2389" s="4"/>
      <c r="BU2389" s="28"/>
      <c r="BV2389" s="28"/>
      <c r="BW2389" s="28"/>
      <c r="BX2389" s="28"/>
    </row>
    <row r="2390" spans="2:76" ht="18.649999999999999" customHeight="1" thickTop="1" thickBot="1">
      <c r="B2390" s="39">
        <v>6.76</v>
      </c>
      <c r="D2390" s="25">
        <f t="shared" ref="D2390" si="23995">COS($F$8*$B2390)</f>
        <v>-0.62431406586272287</v>
      </c>
      <c r="E2390" s="26">
        <v>0</v>
      </c>
      <c r="F2390" s="10">
        <v>0</v>
      </c>
      <c r="G2390" s="85">
        <f t="shared" ref="G2390" si="23996">$E$8*SIN($B2390*$F$8)</f>
        <v>2.3435203273053982</v>
      </c>
      <c r="I2390" s="21">
        <v>1</v>
      </c>
      <c r="J2390" s="24">
        <v>0</v>
      </c>
      <c r="K2390" s="22">
        <v>0</v>
      </c>
      <c r="L2390" s="23">
        <v>0</v>
      </c>
      <c r="N2390" s="21">
        <f t="shared" ref="N2390" si="23997">D2390*I2390+F2390*I2393-E2390*J2390-G2390*J2393</f>
        <v>4.0934630797947964</v>
      </c>
      <c r="O2390" s="24">
        <f t="shared" ref="O2390" si="23998">(D2390*J2390+E2390*I2390+F2390*J2393+G2390*I2393)</f>
        <v>0</v>
      </c>
      <c r="P2390" s="22">
        <f t="shared" ref="P2390" si="23999">D2390*K2390+F2390*K2393-E2390*L2390-G2390*L2393</f>
        <v>0</v>
      </c>
      <c r="Q2390" s="23">
        <f t="shared" ref="Q2390" si="24000">(D2390*L2390+E2390*K2390+F2390*L2393+G2390*K2393)</f>
        <v>2.3435203273053982</v>
      </c>
      <c r="S2390" s="25">
        <f t="shared" ref="S2390" si="24001">COS($U$8*$B2390)</f>
        <v>-0.71348039607841618</v>
      </c>
      <c r="T2390" s="26">
        <v>0</v>
      </c>
      <c r="U2390" s="10">
        <v>0</v>
      </c>
      <c r="V2390" s="85">
        <f t="shared" ref="V2390" si="24002">$T$8*SIN($B2390*$U$8)</f>
        <v>-2.1020255754167403</v>
      </c>
      <c r="X2390" s="21">
        <f t="shared" ref="X2390" si="24003">N2390*S2390+P2390*S2393-O2390*T2390-Q2390*T2393</f>
        <v>-2.3732568078927025</v>
      </c>
      <c r="Y2390" s="24">
        <f t="shared" ref="Y2390" si="24004">(N2390*T2390+O2390*S2390+P2390*T2393+Q2390*S2393)</f>
        <v>0</v>
      </c>
      <c r="Z2390" s="22">
        <f t="shared" ref="Z2390" si="24005">N2390*U2390+P2390*U2393-O2390*V2390-Q2390*V2393</f>
        <v>0</v>
      </c>
      <c r="AA2390" s="23">
        <f t="shared" ref="AA2390" si="24006">(N2390*V2390+O2390*U2390+P2390*V2393+Q2390*U2393)</f>
        <v>-10.276619897096515</v>
      </c>
      <c r="AB2390" s="8"/>
      <c r="AC2390" s="21">
        <v>1</v>
      </c>
      <c r="AD2390" s="24">
        <v>0</v>
      </c>
      <c r="AE2390" s="22">
        <v>0</v>
      </c>
      <c r="AF2390" s="23">
        <v>0</v>
      </c>
      <c r="AH2390" s="21">
        <f t="shared" ref="AH2390" si="24007">X2390*AC2390+Z2390*AC2393-Y2390*AD2390-AA2390*AD2393</f>
        <v>-11.52731677882792</v>
      </c>
      <c r="AI2390" s="24">
        <f t="shared" ref="AI2390" si="24008">(X2390*AD2390+Y2390*AC2390+Z2390*AD2393+AA2390*AC2393)</f>
        <v>0</v>
      </c>
      <c r="AJ2390" s="22">
        <f t="shared" ref="AJ2390" si="24009">X2390*AE2390+Z2390*AE2393-Y2390*AF2390-AA2390*AF2393</f>
        <v>0</v>
      </c>
      <c r="AK2390" s="23">
        <f t="shared" ref="AK2390" si="24010">(X2390*AF2390+Y2390*AE2390+Z2390*AF2393+AA2390*AE2393)</f>
        <v>-10.276619897096515</v>
      </c>
      <c r="AL2390" s="8"/>
      <c r="AM2390" s="25">
        <f t="shared" ref="AM2390" si="24011">COS($AO$8*$B2390)</f>
        <v>-0.71348039607841618</v>
      </c>
      <c r="AN2390" s="26">
        <v>0</v>
      </c>
      <c r="AO2390" s="10">
        <v>0</v>
      </c>
      <c r="AP2390" s="85">
        <f t="shared" ref="AP2390" si="24012">$AN$8*SIN($B2390*$AO$8)</f>
        <v>-2.1020255754167403</v>
      </c>
      <c r="AR2390" s="21">
        <f t="shared" ref="AR2390" si="24013">AH2390*AM2390+AJ2390*AM2393-AI2390*AN2390-AK2390*AN2393</f>
        <v>5.8243236685758024</v>
      </c>
      <c r="AS2390" s="24">
        <f t="shared" ref="AS2390" si="24014">(AH2390*AN2390+AI2390*AM2390+AJ2390*AN2393+AK2390*AM2393)</f>
        <v>0</v>
      </c>
      <c r="AT2390" s="22">
        <f t="shared" ref="AT2390" si="24015">AH2390*AO2390+AJ2390*AO2393-AI2390*AP2390-AK2390*AP2393</f>
        <v>0</v>
      </c>
      <c r="AU2390" s="23">
        <f t="shared" ref="AU2390" si="24016">(AH2390*AP2390+AI2390*AO2390+AJ2390*AP2393+AK2390*AO2393)</f>
        <v>31.562881519554558</v>
      </c>
      <c r="AV2390" s="8"/>
      <c r="AW2390" s="21">
        <v>1</v>
      </c>
      <c r="AX2390" s="24">
        <v>0</v>
      </c>
      <c r="AY2390" s="22">
        <v>0</v>
      </c>
      <c r="AZ2390" s="23">
        <v>0</v>
      </c>
      <c r="BB2390" s="21">
        <f t="shared" ref="BB2390" si="24017">AR2390*AW2390+AT2390*AW2393-AS2390*AX2390-AU2390*AX2393</f>
        <v>69.364050356274234</v>
      </c>
      <c r="BC2390" s="24">
        <f t="shared" ref="BC2390" si="24018">(AR2390*AX2390+AS2390*AW2390+AT2390*AX2393+AU2390*AW2393)</f>
        <v>0</v>
      </c>
      <c r="BD2390" s="22">
        <f t="shared" ref="BD2390" si="24019">AR2390*AY2390+AT2390*AY2393-AS2390*AZ2390-AU2390*AZ2393</f>
        <v>0</v>
      </c>
      <c r="BE2390" s="23">
        <f t="shared" ref="BE2390" si="24020">(AR2390*AZ2390+AS2390*AY2390+AT2390*AZ2393+AU2390*AY2393)</f>
        <v>31.562881519554558</v>
      </c>
      <c r="BF2390" s="8"/>
      <c r="BG2390" s="25">
        <f t="shared" ref="BG2390" si="24021">COS($BI$8*$B2390)</f>
        <v>-0.6243707470503701</v>
      </c>
      <c r="BH2390" s="26">
        <v>0</v>
      </c>
      <c r="BI2390" s="10">
        <v>0</v>
      </c>
      <c r="BJ2390" s="85">
        <f t="shared" ref="BJ2390" si="24022">$BH$8*SIN($B2390*$BI$8)</f>
        <v>2.343384418325313</v>
      </c>
      <c r="BL2390" s="21">
        <f t="shared" ref="BL2390" si="24023">BB2390*BG2390+BD2390*BG2393-BC2390*BH2390-BE2390*BH2393</f>
        <v>-51.52710224498334</v>
      </c>
      <c r="BM2390" s="24">
        <f t="shared" ref="BM2390" si="24024">(BB2390*BH2390+BC2390*BG2390+BD2390*BH2393+BE2390*BG2393)</f>
        <v>0</v>
      </c>
      <c r="BN2390" s="22">
        <f t="shared" ref="BN2390" si="24025">BB2390*BI2390+BD2390*BI2393-BC2390*BJ2390-BE2390*BJ2393</f>
        <v>0</v>
      </c>
      <c r="BO2390" s="23">
        <f t="shared" ref="BO2390" si="24026">(BB2390*BJ2390+BC2390*BI2390+BD2390*BJ2393+BE2390*BI2393)</f>
        <v>142.83969488339881</v>
      </c>
      <c r="BQ2390" s="27">
        <f t="shared" ref="BQ2390" si="24027">20*LOG((2*$BL$8)/(($BL$8*BL2390+BN2390+$BL$8*BL2393+BN2393)^2+($BL$8*BM2390+BO2390+$BL$8*BM2393+BO2393)^2)^0.5)</f>
        <v>-38.139082056915925</v>
      </c>
      <c r="BS2390" s="64">
        <f t="shared" ref="BS2390" si="24028">((BL2390^2+BM2390^2)/(BL2393^2+BM2393^2))^0.5</f>
        <v>2.7735757515650148</v>
      </c>
      <c r="BT2390" s="4"/>
      <c r="BU2390" s="28"/>
      <c r="BV2390" s="28"/>
      <c r="BW2390" s="28"/>
      <c r="BX2390" s="28"/>
    </row>
    <row r="2391" spans="2:76" ht="18.649999999999999" customHeight="1" thickBot="1">
      <c r="D2391" s="25"/>
      <c r="E2391" s="10"/>
      <c r="F2391" s="10"/>
      <c r="G2391" s="31"/>
      <c r="I2391" s="29"/>
      <c r="L2391" s="30"/>
      <c r="N2391" s="29"/>
      <c r="Q2391" s="30"/>
      <c r="S2391" s="29"/>
      <c r="V2391" s="30"/>
      <c r="X2391" s="29"/>
      <c r="AA2391" s="30"/>
      <c r="AC2391" s="29"/>
      <c r="AF2391" s="30"/>
      <c r="AH2391" s="29"/>
      <c r="AK2391" s="30"/>
      <c r="AM2391" s="29"/>
      <c r="AP2391" s="30"/>
      <c r="AR2391" s="29"/>
      <c r="AU2391" s="30"/>
      <c r="AW2391" s="29"/>
      <c r="AZ2391" s="30"/>
      <c r="BB2391" s="29"/>
      <c r="BE2391" s="30"/>
      <c r="BG2391" s="29"/>
      <c r="BJ2391" s="30"/>
      <c r="BL2391" s="29"/>
      <c r="BO2391" s="30"/>
      <c r="BS2391" s="65"/>
      <c r="BT2391" s="65"/>
      <c r="BU2391" s="28"/>
      <c r="BV2391" s="28"/>
      <c r="BW2391" s="28"/>
      <c r="BX2391" s="28"/>
    </row>
    <row r="2392" spans="2:76" ht="18.649999999999999" customHeight="1" thickBot="1">
      <c r="D2392" s="254" t="s">
        <v>24</v>
      </c>
      <c r="E2392" s="255"/>
      <c r="F2392" s="256" t="s">
        <v>25</v>
      </c>
      <c r="G2392" s="257"/>
      <c r="H2392" s="123"/>
      <c r="I2392" s="242" t="s">
        <v>4</v>
      </c>
      <c r="J2392" s="243"/>
      <c r="K2392" s="244" t="s">
        <v>5</v>
      </c>
      <c r="L2392" s="245"/>
      <c r="M2392" s="123"/>
      <c r="N2392" s="242" t="s">
        <v>6</v>
      </c>
      <c r="O2392" s="243"/>
      <c r="P2392" s="244" t="s">
        <v>7</v>
      </c>
      <c r="Q2392" s="245"/>
      <c r="R2392" s="123"/>
      <c r="S2392" s="242" t="s">
        <v>34</v>
      </c>
      <c r="T2392" s="243"/>
      <c r="U2392" s="244" t="s">
        <v>35</v>
      </c>
      <c r="V2392" s="245"/>
      <c r="W2392" s="123"/>
      <c r="X2392" s="242" t="s">
        <v>47</v>
      </c>
      <c r="Y2392" s="243"/>
      <c r="Z2392" s="244" t="s">
        <v>48</v>
      </c>
      <c r="AA2392" s="245"/>
      <c r="AB2392" s="127"/>
      <c r="AC2392" s="242" t="s">
        <v>63</v>
      </c>
      <c r="AD2392" s="243"/>
      <c r="AE2392" s="244" t="s">
        <v>8</v>
      </c>
      <c r="AF2392" s="245"/>
      <c r="AG2392" s="123"/>
      <c r="AH2392" s="242" t="s">
        <v>78</v>
      </c>
      <c r="AI2392" s="243"/>
      <c r="AJ2392" s="244" t="s">
        <v>79</v>
      </c>
      <c r="AK2392" s="245"/>
      <c r="AL2392" s="127"/>
      <c r="AM2392" s="242" t="s">
        <v>67</v>
      </c>
      <c r="AN2392" s="243"/>
      <c r="AO2392" s="244" t="s">
        <v>66</v>
      </c>
      <c r="AP2392" s="245"/>
      <c r="AQ2392" s="123"/>
      <c r="AR2392" s="242" t="s">
        <v>83</v>
      </c>
      <c r="AS2392" s="243"/>
      <c r="AT2392" s="244" t="s">
        <v>82</v>
      </c>
      <c r="AU2392" s="245"/>
      <c r="AV2392" s="127"/>
      <c r="AW2392" s="242" t="s">
        <v>71</v>
      </c>
      <c r="AX2392" s="243"/>
      <c r="AY2392" s="244" t="s">
        <v>70</v>
      </c>
      <c r="AZ2392" s="245"/>
      <c r="BA2392" s="123"/>
      <c r="BB2392" s="124" t="s">
        <v>87</v>
      </c>
      <c r="BC2392" s="125"/>
      <c r="BD2392" s="122" t="s">
        <v>86</v>
      </c>
      <c r="BE2392" s="126"/>
      <c r="BF2392" s="127"/>
      <c r="BG2392" s="242" t="s">
        <v>74</v>
      </c>
      <c r="BH2392" s="243"/>
      <c r="BI2392" s="244" t="s">
        <v>75</v>
      </c>
      <c r="BJ2392" s="245"/>
      <c r="BK2392" s="123"/>
      <c r="BL2392" s="242" t="s">
        <v>91</v>
      </c>
      <c r="BM2392" s="243"/>
      <c r="BN2392" s="244" t="s">
        <v>90</v>
      </c>
      <c r="BO2392" s="245"/>
      <c r="BP2392" s="123"/>
      <c r="BQ2392" s="35" t="s">
        <v>166</v>
      </c>
      <c r="BS2392" s="66" t="s">
        <v>121</v>
      </c>
      <c r="BT2392" s="65"/>
      <c r="BU2392" s="28"/>
      <c r="BV2392" s="28"/>
      <c r="BW2392" s="28"/>
      <c r="BX2392" s="28"/>
    </row>
    <row r="2393" spans="2:76" ht="18.649999999999999" customHeight="1" thickTop="1" thickBot="1">
      <c r="D2393" s="15">
        <v>0</v>
      </c>
      <c r="E2393" s="145">
        <f t="shared" ref="E2393" si="24029">(1/$E$8)*SIN($B2390*$F$8)</f>
        <v>0.26039114747837755</v>
      </c>
      <c r="F2393" s="15">
        <f t="shared" ref="F2393" si="24030">COS($F$8*$B2390)</f>
        <v>-0.62431406586272287</v>
      </c>
      <c r="G2393" s="37">
        <v>0</v>
      </c>
      <c r="I2393" s="21">
        <v>0</v>
      </c>
      <c r="J2393" s="24">
        <f t="shared" ref="J2393" si="24031">(TAN($K$8*$B2390))/$J$8</f>
        <v>-2.0131155214181837</v>
      </c>
      <c r="K2393" s="22">
        <v>1</v>
      </c>
      <c r="L2393" s="23">
        <v>0</v>
      </c>
      <c r="N2393" s="21">
        <f t="shared" ref="N2393" si="24032">D2393*I2390+F2393*I2393-E2393*J2390-G2393*J2393</f>
        <v>0</v>
      </c>
      <c r="O2393" s="24">
        <f t="shared" ref="O2393" si="24033">(D2393*J2390+E2393*I2390+F2393*J2393+G2393*I2393)</f>
        <v>1.5172074837063192</v>
      </c>
      <c r="P2393" s="22">
        <f t="shared" ref="P2393" si="24034">D2393*K2390+F2393*K2393-E2393*L2390-G2393*L2393</f>
        <v>-0.62431406586272287</v>
      </c>
      <c r="Q2393" s="23">
        <f t="shared" ref="Q2393" si="24035">(D2393*L2390+E2393*K2390+F2393*L2393+G2393*K2393)</f>
        <v>0</v>
      </c>
      <c r="S2393" s="15">
        <v>0</v>
      </c>
      <c r="T2393" s="145">
        <f t="shared" ref="T2393" si="24036">(1/$T$8)*SIN($B2390*$U$8)</f>
        <v>-0.23355839726852667</v>
      </c>
      <c r="U2393" s="15">
        <f t="shared" ref="U2393" si="24037">COS($U$8*$B2390)</f>
        <v>-0.71348039607841618</v>
      </c>
      <c r="V2393" s="37">
        <v>0</v>
      </c>
      <c r="X2393" s="21">
        <f t="shared" ref="X2393" si="24038">N2393*S2390+P2393*S2393-O2393*T2390-Q2393*T2393</f>
        <v>0</v>
      </c>
      <c r="Y2393" s="24">
        <f t="shared" ref="Y2393" si="24039">(N2393*T2390+O2393*S2390+P2393*T2393+Q2393*S2393)</f>
        <v>-0.9366840037928269</v>
      </c>
      <c r="Z2393" s="22">
        <f t="shared" ref="Z2393" si="24040">N2393*U2390+P2393*U2393-O2393*V2390-Q2393*V2393</f>
        <v>3.6346447809534221</v>
      </c>
      <c r="AA2393" s="23">
        <f t="shared" ref="AA2393" si="24041">(N2393*V2390+O2393*U2390+P2393*V2393+Q2393*U2393)</f>
        <v>0</v>
      </c>
      <c r="AB2393" s="8"/>
      <c r="AC2393" s="21">
        <v>0</v>
      </c>
      <c r="AD2393" s="24">
        <f t="shared" ref="AD2393" si="24042">(TAN($AE$8*$B2390))/$AD$8</f>
        <v>-0.89076564693431382</v>
      </c>
      <c r="AE2393" s="22">
        <v>1</v>
      </c>
      <c r="AF2393" s="23">
        <v>0</v>
      </c>
      <c r="AH2393" s="21">
        <f t="shared" ref="AH2393" si="24043">X2393*AC2390+Z2393*AC2393-Y2393*AD2390-AA2393*AD2393</f>
        <v>0</v>
      </c>
      <c r="AI2393" s="24">
        <f t="shared" ref="AI2393" si="24044">(X2393*AD2390+Y2393*AC2390+Z2393*AD2393+AA2393*AC2393)</f>
        <v>-4.1743007134752288</v>
      </c>
      <c r="AJ2393" s="22">
        <f t="shared" ref="AJ2393" si="24045">X2393*AE2390+Z2393*AE2393-Y2393*AF2390-AA2393*AF2393</f>
        <v>3.6346447809534221</v>
      </c>
      <c r="AK2393" s="23">
        <f t="shared" ref="AK2393" si="24046">(X2393*AF2390+Y2393*AE2390+Z2393*AF2393+AA2393*AE2393)</f>
        <v>0</v>
      </c>
      <c r="AL2393" s="8"/>
      <c r="AM2393" s="15">
        <v>0</v>
      </c>
      <c r="AN2393" s="85">
        <f t="shared" ref="AN2393" si="24047">(1/$AN$8)*SIN($B2390*$AO$8)</f>
        <v>-0.23355839726852667</v>
      </c>
      <c r="AO2393" s="25">
        <f t="shared" ref="AO2393" si="24048">COS($AO$8*$B2390)</f>
        <v>-0.71348039607841618</v>
      </c>
      <c r="AP2393" s="37">
        <v>0</v>
      </c>
      <c r="AR2393" s="21">
        <f t="shared" ref="AR2393" si="24049">AH2393*AM2390+AJ2393*AM2393-AI2393*AN2390-AK2393*AN2393</f>
        <v>0</v>
      </c>
      <c r="AS2393" s="24">
        <f t="shared" ref="AS2393" si="24050">(AH2393*AN2390+AI2393*AM2390+AJ2393*AN2393+AK2393*AM2393)</f>
        <v>2.1293799167208247</v>
      </c>
      <c r="AT2393" s="22">
        <f t="shared" ref="AT2393" si="24051">AH2393*AO2390+AJ2393*AO2393-AI2393*AP2390-AK2393*AP2393</f>
        <v>-11.367734657124274</v>
      </c>
      <c r="AU2393" s="23">
        <f t="shared" ref="AU2393" si="24052">(AH2393*AP2390+AI2393*AO2390+AJ2393*AP2393+AK2393*AO2393)</f>
        <v>0</v>
      </c>
      <c r="AV2393" s="8"/>
      <c r="AW2393" s="21">
        <v>0</v>
      </c>
      <c r="AX2393" s="24">
        <f t="shared" ref="AX2393" si="24053">(TAN($AY$8*$B2390))/$AX$8</f>
        <v>-2.0131155214181837</v>
      </c>
      <c r="AY2393" s="22">
        <v>1</v>
      </c>
      <c r="AZ2393" s="23">
        <v>0</v>
      </c>
      <c r="BB2393" s="21">
        <f t="shared" ref="BB2393" si="24054">AR2393*AW2390+AT2393*AW2393-AS2393*AX2390-AU2393*AX2393</f>
        <v>0</v>
      </c>
      <c r="BC2393" s="24">
        <f t="shared" ref="BC2393" si="24055">(AR2393*AX2390+AS2393*AW2390+AT2393*AX2393+AU2393*AW2393)</f>
        <v>25.013942998341115</v>
      </c>
      <c r="BD2393" s="22">
        <f t="shared" ref="BD2393" si="24056">AR2393*AY2390+AT2393*AY2393-AS2393*AZ2390-AU2393*AZ2393</f>
        <v>-11.367734657124274</v>
      </c>
      <c r="BE2393" s="23">
        <f t="shared" ref="BE2393" si="24057">(AR2393*AZ2390+AS2393*AY2390+AT2393*AZ2393+AU2393*AY2393)</f>
        <v>0</v>
      </c>
      <c r="BF2393" s="8"/>
      <c r="BG2393" s="15">
        <v>0</v>
      </c>
      <c r="BH2393" s="85">
        <f t="shared" ref="BH2393" si="24058">(1/$BH$8)*SIN($B2390*$BI$8)</f>
        <v>0.26037604648059032</v>
      </c>
      <c r="BI2393" s="25">
        <f t="shared" ref="BI2393" si="24059">COS($BI$8*$B2390)</f>
        <v>-0.6243707470503701</v>
      </c>
      <c r="BJ2393" s="37">
        <v>0</v>
      </c>
      <c r="BL2393" s="21">
        <f t="shared" ref="BL2393" si="24060">BB2393*BG2390+BD2393*BG2393-BC2393*BH2390-BE2393*BH2393</f>
        <v>0</v>
      </c>
      <c r="BM2393" s="24">
        <f t="shared" ref="BM2393" si="24061">(BB2393*BH2390+BC2393*BG2390+BD2393*BH2393+BE2393*BG2393)</f>
        <v>-18.577860084012023</v>
      </c>
      <c r="BN2393" s="22">
        <f t="shared" ref="BN2393" si="24062">BB2393*BI2390+BD2393*BI2393-BC2393*BJ2390-BE2393*BJ2393</f>
        <v>-51.519603283051062</v>
      </c>
      <c r="BO2393" s="23">
        <f t="shared" ref="BO2393" si="24063">(BB2393*BJ2390+BC2393*BI2390+BD2393*BJ2393+BE2393*BI2393)</f>
        <v>0</v>
      </c>
      <c r="BQ2393" s="38">
        <f t="shared" ref="BQ2393" si="24064">(180/PI())*ATAN(-1*(($BL$8*BM2390+BO2390+$BL$8*BM2393+BO2393)/($BL$8*BL2390+BN2390+$BL$8*BL2393+BN2393)))</f>
        <v>50.332075297001431</v>
      </c>
      <c r="BS2393" s="67">
        <f t="shared" ref="BS2393" si="24065">20*LOG(((($BL$8*BL2390+BN2390-$BL$8*BL2393-BN2393)^2+($BL$8*BM2390+BO2390-$BL$8*BM2393-BO2393)^2)/(($BL$8*BL2390+BN2390+$BL$8*BL2393+BN2393)^2+($BL$8*BM2390+BO2390+$BL$8*BM2393+BO2393)^2))^0.5)</f>
        <v>-6.6666773756161066E-4</v>
      </c>
      <c r="BT2393" s="65"/>
      <c r="BU2393" s="28"/>
      <c r="BV2393" s="28"/>
      <c r="BW2393" s="28"/>
      <c r="BX2393" s="28"/>
    </row>
    <row r="2394" spans="2:76" ht="18.649999999999999" customHeight="1">
      <c r="BS2394" s="32"/>
    </row>
    <row r="2395" spans="2:76" ht="18.649999999999999" customHeight="1" thickBot="1">
      <c r="D2395" s="8"/>
      <c r="E2395" s="8" t="s">
        <v>93</v>
      </c>
      <c r="F2395" s="8"/>
      <c r="G2395" s="8"/>
      <c r="H2395" s="8"/>
      <c r="I2395" s="8"/>
      <c r="J2395" s="8" t="s">
        <v>94</v>
      </c>
      <c r="K2395" s="8"/>
      <c r="L2395" s="8"/>
      <c r="M2395" s="8"/>
      <c r="N2395" s="8"/>
      <c r="O2395" s="8" t="s">
        <v>95</v>
      </c>
      <c r="P2395" s="8"/>
      <c r="Q2395" s="8"/>
      <c r="R2395" s="8"/>
      <c r="S2395" s="8"/>
      <c r="T2395" s="8" t="s">
        <v>96</v>
      </c>
      <c r="U2395" s="8"/>
      <c r="V2395" s="8"/>
      <c r="W2395" s="8"/>
      <c r="X2395" s="8"/>
      <c r="Y2395" s="8" t="s">
        <v>97</v>
      </c>
      <c r="Z2395" s="8"/>
      <c r="AA2395" s="8"/>
      <c r="AB2395" s="8"/>
      <c r="AC2395" s="8"/>
      <c r="AD2395" s="8" t="s">
        <v>98</v>
      </c>
      <c r="AE2395" s="8"/>
      <c r="AF2395" s="8"/>
      <c r="AG2395" s="8"/>
      <c r="AH2395" s="8"/>
      <c r="AI2395" s="8" t="s">
        <v>99</v>
      </c>
      <c r="AJ2395" s="8"/>
      <c r="AK2395" s="8"/>
      <c r="AL2395" s="8"/>
      <c r="AM2395" s="8"/>
      <c r="AN2395" s="8" t="s">
        <v>96</v>
      </c>
      <c r="AO2395" s="8"/>
      <c r="AP2395" s="8"/>
      <c r="AQ2395" s="8"/>
      <c r="AR2395" s="8"/>
      <c r="AS2395" s="8" t="s">
        <v>100</v>
      </c>
      <c r="AT2395" s="8"/>
      <c r="AU2395" s="8"/>
      <c r="AV2395" s="8"/>
      <c r="AW2395" s="8"/>
      <c r="AX2395" s="8" t="s">
        <v>94</v>
      </c>
      <c r="AY2395" s="8"/>
      <c r="AZ2395" s="8"/>
      <c r="BA2395" s="8"/>
      <c r="BB2395" s="8"/>
      <c r="BC2395" s="8" t="s">
        <v>101</v>
      </c>
      <c r="BD2395" s="8"/>
      <c r="BE2395" s="8"/>
      <c r="BF2395" s="8"/>
      <c r="BG2395" s="8"/>
      <c r="BH2395" s="8" t="s">
        <v>96</v>
      </c>
      <c r="BI2395" s="8"/>
      <c r="BJ2395" s="8"/>
      <c r="BK2395" s="8"/>
      <c r="BL2395" s="8"/>
      <c r="BM2395" s="8" t="s">
        <v>102</v>
      </c>
      <c r="BN2395" s="8"/>
      <c r="BO2395" s="8"/>
      <c r="BP2395" s="8"/>
    </row>
    <row r="2396" spans="2:76" ht="18.649999999999999" customHeight="1" thickBot="1">
      <c r="B2396" s="16"/>
      <c r="D2396" s="250" t="s">
        <v>22</v>
      </c>
      <c r="E2396" s="251"/>
      <c r="F2396" s="252" t="s">
        <v>23</v>
      </c>
      <c r="G2396" s="253"/>
      <c r="H2396" s="123"/>
      <c r="I2396" s="242" t="s">
        <v>1</v>
      </c>
      <c r="J2396" s="243"/>
      <c r="K2396" s="244" t="s">
        <v>2</v>
      </c>
      <c r="L2396" s="245"/>
      <c r="M2396" s="123"/>
      <c r="N2396" s="242" t="s">
        <v>43</v>
      </c>
      <c r="O2396" s="243"/>
      <c r="P2396" s="244" t="s">
        <v>44</v>
      </c>
      <c r="Q2396" s="245"/>
      <c r="R2396" s="123"/>
      <c r="S2396" s="242" t="s">
        <v>32</v>
      </c>
      <c r="T2396" s="243"/>
      <c r="U2396" s="244" t="s">
        <v>33</v>
      </c>
      <c r="V2396" s="245"/>
      <c r="W2396" s="123"/>
      <c r="X2396" s="242" t="s">
        <v>45</v>
      </c>
      <c r="Y2396" s="243"/>
      <c r="Z2396" s="244" t="s">
        <v>46</v>
      </c>
      <c r="AA2396" s="245"/>
      <c r="AB2396" s="127"/>
      <c r="AC2396" s="242" t="s">
        <v>62</v>
      </c>
      <c r="AD2396" s="243"/>
      <c r="AE2396" s="244" t="s">
        <v>3</v>
      </c>
      <c r="AF2396" s="245"/>
      <c r="AG2396" s="123"/>
      <c r="AH2396" s="242" t="s">
        <v>76</v>
      </c>
      <c r="AI2396" s="243"/>
      <c r="AJ2396" s="244" t="s">
        <v>77</v>
      </c>
      <c r="AK2396" s="245"/>
      <c r="AL2396" s="127"/>
      <c r="AM2396" s="242" t="s">
        <v>64</v>
      </c>
      <c r="AN2396" s="243"/>
      <c r="AO2396" s="244" t="s">
        <v>65</v>
      </c>
      <c r="AP2396" s="245"/>
      <c r="AQ2396" s="123"/>
      <c r="AR2396" s="242" t="s">
        <v>80</v>
      </c>
      <c r="AS2396" s="243"/>
      <c r="AT2396" s="244" t="s">
        <v>81</v>
      </c>
      <c r="AU2396" s="245"/>
      <c r="AV2396" s="127"/>
      <c r="AW2396" s="242" t="s">
        <v>68</v>
      </c>
      <c r="AX2396" s="243"/>
      <c r="AY2396" s="244" t="s">
        <v>69</v>
      </c>
      <c r="AZ2396" s="245"/>
      <c r="BA2396" s="123"/>
      <c r="BB2396" s="246" t="s">
        <v>84</v>
      </c>
      <c r="BC2396" s="247"/>
      <c r="BD2396" s="248" t="s">
        <v>85</v>
      </c>
      <c r="BE2396" s="249"/>
      <c r="BF2396" s="127"/>
      <c r="BG2396" s="242" t="s">
        <v>72</v>
      </c>
      <c r="BH2396" s="243"/>
      <c r="BI2396" s="244" t="s">
        <v>73</v>
      </c>
      <c r="BJ2396" s="245"/>
      <c r="BK2396" s="123"/>
      <c r="BL2396" s="242" t="s">
        <v>88</v>
      </c>
      <c r="BM2396" s="243"/>
      <c r="BN2396" s="244" t="s">
        <v>89</v>
      </c>
      <c r="BO2396" s="245"/>
      <c r="BP2396" s="123"/>
      <c r="BQ2396" s="19" t="s">
        <v>165</v>
      </c>
      <c r="BS2396" s="63" t="s">
        <v>120</v>
      </c>
      <c r="BT2396" s="4"/>
      <c r="BU2396" s="28"/>
      <c r="BV2396" s="28"/>
      <c r="BW2396" s="28"/>
      <c r="BX2396" s="28"/>
    </row>
    <row r="2397" spans="2:76" ht="18.649999999999999" customHeight="1" thickTop="1" thickBot="1">
      <c r="B2397" s="39">
        <v>6.78</v>
      </c>
      <c r="D2397" s="25">
        <f t="shared" ref="D2397" si="24066">COS($F$8*$B2397)</f>
        <v>-0.62948893351558755</v>
      </c>
      <c r="E2397" s="26">
        <v>0</v>
      </c>
      <c r="F2397" s="10">
        <v>0</v>
      </c>
      <c r="G2397" s="85">
        <f t="shared" ref="G2397" si="24067">$E$8*SIN($B2397*$F$8)</f>
        <v>2.3310283445794204</v>
      </c>
      <c r="I2397" s="21">
        <v>1</v>
      </c>
      <c r="J2397" s="24">
        <v>0</v>
      </c>
      <c r="K2397" s="22">
        <v>0</v>
      </c>
      <c r="L2397" s="23">
        <v>0</v>
      </c>
      <c r="N2397" s="21">
        <f t="shared" ref="N2397" si="24068">D2397*I2397+F2397*I2400-E2397*J2397-G2397*J2400</f>
        <v>3.9097586711576318</v>
      </c>
      <c r="O2397" s="24">
        <f t="shared" ref="O2397" si="24069">(D2397*J2397+E2397*I2397+F2397*J2400+G2397*I2400)</f>
        <v>0</v>
      </c>
      <c r="P2397" s="22">
        <f t="shared" ref="P2397" si="24070">D2397*K2397+F2397*K2400-E2397*L2397-G2397*L2400</f>
        <v>0</v>
      </c>
      <c r="Q2397" s="23">
        <f t="shared" ref="Q2397" si="24071">(D2397*L2397+E2397*K2397+F2397*L2400+G2397*K2400)</f>
        <v>2.3310283445794204</v>
      </c>
      <c r="S2397" s="25">
        <f t="shared" ref="S2397" si="24072">COS($U$8*$B2397)</f>
        <v>-0.70531075039672098</v>
      </c>
      <c r="T2397" s="26">
        <v>0</v>
      </c>
      <c r="U2397" s="10">
        <v>0</v>
      </c>
      <c r="V2397" s="85">
        <f t="shared" ref="V2397" si="24073">$T$8*SIN($B2397*$U$8)</f>
        <v>-2.1266947849593576</v>
      </c>
      <c r="X2397" s="21">
        <f t="shared" ref="X2397" si="24074">N2397*S2397+P2397*S2400-O2397*T2397-Q2397*T2400</f>
        <v>-2.2067741751121095</v>
      </c>
      <c r="Y2397" s="24">
        <f t="shared" ref="Y2397" si="24075">(N2397*T2397+O2397*S2397+P2397*T2400+Q2397*S2400)</f>
        <v>0</v>
      </c>
      <c r="Z2397" s="22">
        <f t="shared" ref="Z2397" si="24076">N2397*U2397+P2397*U2400-O2397*V2397-Q2397*V2400</f>
        <v>0</v>
      </c>
      <c r="AA2397" s="23">
        <f t="shared" ref="AA2397" si="24077">(N2397*V2397+O2397*U2397+P2397*V2400+Q2397*U2400)</f>
        <v>-9.958962727311901</v>
      </c>
      <c r="AB2397" s="8"/>
      <c r="AC2397" s="21">
        <v>1</v>
      </c>
      <c r="AD2397" s="24">
        <v>0</v>
      </c>
      <c r="AE2397" s="22">
        <v>0</v>
      </c>
      <c r="AF2397" s="23">
        <v>0</v>
      </c>
      <c r="AH2397" s="21">
        <f t="shared" ref="AH2397" si="24078">X2397*AC2397+Z2397*AC2400-Y2397*AD2397-AA2397*AD2400</f>
        <v>-10.746638114551109</v>
      </c>
      <c r="AI2397" s="24">
        <f t="shared" ref="AI2397" si="24079">(X2397*AD2397+Y2397*AC2397+Z2397*AD2400+AA2397*AC2400)</f>
        <v>0</v>
      </c>
      <c r="AJ2397" s="22">
        <f t="shared" ref="AJ2397" si="24080">X2397*AE2397+Z2397*AE2400-Y2397*AF2397-AA2397*AF2400</f>
        <v>0</v>
      </c>
      <c r="AK2397" s="23">
        <f t="shared" ref="AK2397" si="24081">(X2397*AF2397+Y2397*AE2397+Z2397*AF2400+AA2397*AE2400)</f>
        <v>-9.958962727311901</v>
      </c>
      <c r="AL2397" s="8"/>
      <c r="AM2397" s="25">
        <f t="shared" ref="AM2397" si="24082">COS($AO$8*$B2397)</f>
        <v>-0.70531075039672098</v>
      </c>
      <c r="AN2397" s="26">
        <v>0</v>
      </c>
      <c r="AO2397" s="10">
        <v>0</v>
      </c>
      <c r="AP2397" s="85">
        <f t="shared" ref="AP2397" si="24083">$AN$8*SIN($B2397*$AO$8)</f>
        <v>-2.1266947849593576</v>
      </c>
      <c r="AR2397" s="21">
        <f t="shared" ref="AR2397" si="24084">AH2397*AM2397+AJ2397*AM2400-AI2397*AN2397-AK2397*AN2400</f>
        <v>5.226422271062841</v>
      </c>
      <c r="AS2397" s="24">
        <f t="shared" ref="AS2397" si="24085">(AH2397*AN2397+AI2397*AM2397+AJ2397*AN2400+AK2397*AM2400)</f>
        <v>0</v>
      </c>
      <c r="AT2397" s="22">
        <f t="shared" ref="AT2397" si="24086">AH2397*AO2397+AJ2397*AO2400-AI2397*AP2397-AK2397*AP2400</f>
        <v>0</v>
      </c>
      <c r="AU2397" s="23">
        <f t="shared" ref="AU2397" si="24087">(AH2397*AP2397+AI2397*AO2397+AJ2397*AP2400+AK2397*AO2400)</f>
        <v>29.878982708434638</v>
      </c>
      <c r="AV2397" s="8"/>
      <c r="AW2397" s="21">
        <v>1</v>
      </c>
      <c r="AX2397" s="24">
        <v>0</v>
      </c>
      <c r="AY2397" s="22">
        <v>0</v>
      </c>
      <c r="AZ2397" s="23">
        <v>0</v>
      </c>
      <c r="BB2397" s="21">
        <f t="shared" ref="BB2397" si="24088">AR2397*AW2397+AT2397*AW2400-AS2397*AX2397-AU2397*AX2400</f>
        <v>63.410228145720865</v>
      </c>
      <c r="BC2397" s="24">
        <f t="shared" ref="BC2397" si="24089">(AR2397*AX2397+AS2397*AW2397+AT2397*AX2400+AU2397*AW2400)</f>
        <v>0</v>
      </c>
      <c r="BD2397" s="22">
        <f t="shared" ref="BD2397" si="24090">AR2397*AY2397+AT2397*AY2400-AS2397*AZ2397-AU2397*AZ2400</f>
        <v>0</v>
      </c>
      <c r="BE2397" s="23">
        <f t="shared" ref="BE2397" si="24091">(AR2397*AZ2397+AS2397*AY2397+AT2397*AZ2400+AU2397*AY2400)</f>
        <v>29.878982708434638</v>
      </c>
      <c r="BF2397" s="8"/>
      <c r="BG2397" s="25">
        <f t="shared" ref="BG2397" si="24092">COS($BI$8*$B2397)</f>
        <v>-0.6295454793424119</v>
      </c>
      <c r="BH2397" s="26">
        <v>0</v>
      </c>
      <c r="BI2397" s="10">
        <v>0</v>
      </c>
      <c r="BJ2397" s="85">
        <f t="shared" ref="BJ2397" si="24093">$BH$8*SIN($B2397*$BI$8)</f>
        <v>2.3308909037009427</v>
      </c>
      <c r="BL2397" s="21">
        <f t="shared" ref="BL2397" si="24094">BB2397*BG2397+BD2397*BG2400-BC2397*BH2397-BE2397*BH2400</f>
        <v>-47.65791680731266</v>
      </c>
      <c r="BM2397" s="24">
        <f t="shared" ref="BM2397" si="24095">(BB2397*BH2397+BC2397*BG2397+BD2397*BH2400+BE2397*BG2400)</f>
        <v>0</v>
      </c>
      <c r="BN2397" s="22">
        <f t="shared" ref="BN2397" si="24096">BB2397*BI2397+BD2397*BI2400-BC2397*BJ2397-BE2397*BJ2400</f>
        <v>0</v>
      </c>
      <c r="BO2397" s="23">
        <f t="shared" ref="BO2397" si="24097">(BB2397*BJ2397+BC2397*BI2397+BD2397*BJ2400+BE2397*BI2400)</f>
        <v>128.99214549501713</v>
      </c>
      <c r="BQ2397" s="27">
        <f t="shared" ref="BQ2397" si="24098">20*LOG((2*$BL$8)/(($BL$8*BL2397+BN2397+$BL$8*BL2400+BN2400)^2+($BL$8*BM2397+BO2397+$BL$8*BM2400+BO2400)^2)^0.5)</f>
        <v>-37.30227686968874</v>
      </c>
      <c r="BS2397" s="64">
        <f t="shared" ref="BS2397" si="24099">((BL2397^2+BM2397^2)/(BL2400^2+BM2400^2))^0.5</f>
        <v>2.7082142852465791</v>
      </c>
      <c r="BT2397" s="4"/>
      <c r="BU2397" s="28"/>
      <c r="BV2397" s="28"/>
      <c r="BW2397" s="28"/>
      <c r="BX2397" s="28"/>
    </row>
    <row r="2398" spans="2:76" ht="18.649999999999999" customHeight="1" thickBot="1">
      <c r="D2398" s="25"/>
      <c r="E2398" s="10"/>
      <c r="F2398" s="10"/>
      <c r="G2398" s="31"/>
      <c r="I2398" s="29"/>
      <c r="L2398" s="30"/>
      <c r="N2398" s="29"/>
      <c r="Q2398" s="30"/>
      <c r="S2398" s="29"/>
      <c r="V2398" s="30"/>
      <c r="X2398" s="29"/>
      <c r="AA2398" s="30"/>
      <c r="AC2398" s="29"/>
      <c r="AF2398" s="30"/>
      <c r="AH2398" s="29"/>
      <c r="AK2398" s="30"/>
      <c r="AM2398" s="29"/>
      <c r="AP2398" s="30"/>
      <c r="AR2398" s="29"/>
      <c r="AU2398" s="30"/>
      <c r="AW2398" s="29"/>
      <c r="AZ2398" s="30"/>
      <c r="BB2398" s="29"/>
      <c r="BE2398" s="30"/>
      <c r="BG2398" s="29"/>
      <c r="BJ2398" s="30"/>
      <c r="BL2398" s="29"/>
      <c r="BO2398" s="30"/>
      <c r="BS2398" s="65"/>
      <c r="BT2398" s="65"/>
      <c r="BU2398" s="28"/>
      <c r="BV2398" s="28"/>
      <c r="BW2398" s="28"/>
      <c r="BX2398" s="28"/>
    </row>
    <row r="2399" spans="2:76" ht="18.649999999999999" customHeight="1" thickBot="1">
      <c r="D2399" s="254" t="s">
        <v>24</v>
      </c>
      <c r="E2399" s="255"/>
      <c r="F2399" s="256" t="s">
        <v>25</v>
      </c>
      <c r="G2399" s="257"/>
      <c r="H2399" s="123"/>
      <c r="I2399" s="242" t="s">
        <v>4</v>
      </c>
      <c r="J2399" s="243"/>
      <c r="K2399" s="244" t="s">
        <v>5</v>
      </c>
      <c r="L2399" s="245"/>
      <c r="M2399" s="123"/>
      <c r="N2399" s="242" t="s">
        <v>6</v>
      </c>
      <c r="O2399" s="243"/>
      <c r="P2399" s="244" t="s">
        <v>7</v>
      </c>
      <c r="Q2399" s="245"/>
      <c r="R2399" s="123"/>
      <c r="S2399" s="242" t="s">
        <v>34</v>
      </c>
      <c r="T2399" s="243"/>
      <c r="U2399" s="244" t="s">
        <v>35</v>
      </c>
      <c r="V2399" s="245"/>
      <c r="W2399" s="123"/>
      <c r="X2399" s="242" t="s">
        <v>47</v>
      </c>
      <c r="Y2399" s="243"/>
      <c r="Z2399" s="244" t="s">
        <v>48</v>
      </c>
      <c r="AA2399" s="245"/>
      <c r="AB2399" s="127"/>
      <c r="AC2399" s="242" t="s">
        <v>63</v>
      </c>
      <c r="AD2399" s="243"/>
      <c r="AE2399" s="244" t="s">
        <v>8</v>
      </c>
      <c r="AF2399" s="245"/>
      <c r="AG2399" s="123"/>
      <c r="AH2399" s="242" t="s">
        <v>78</v>
      </c>
      <c r="AI2399" s="243"/>
      <c r="AJ2399" s="244" t="s">
        <v>79</v>
      </c>
      <c r="AK2399" s="245"/>
      <c r="AL2399" s="127"/>
      <c r="AM2399" s="242" t="s">
        <v>67</v>
      </c>
      <c r="AN2399" s="243"/>
      <c r="AO2399" s="244" t="s">
        <v>66</v>
      </c>
      <c r="AP2399" s="245"/>
      <c r="AQ2399" s="123"/>
      <c r="AR2399" s="242" t="s">
        <v>83</v>
      </c>
      <c r="AS2399" s="243"/>
      <c r="AT2399" s="244" t="s">
        <v>82</v>
      </c>
      <c r="AU2399" s="245"/>
      <c r="AV2399" s="127"/>
      <c r="AW2399" s="242" t="s">
        <v>71</v>
      </c>
      <c r="AX2399" s="243"/>
      <c r="AY2399" s="244" t="s">
        <v>70</v>
      </c>
      <c r="AZ2399" s="245"/>
      <c r="BA2399" s="123"/>
      <c r="BB2399" s="124" t="s">
        <v>87</v>
      </c>
      <c r="BC2399" s="125"/>
      <c r="BD2399" s="122" t="s">
        <v>86</v>
      </c>
      <c r="BE2399" s="126"/>
      <c r="BF2399" s="127"/>
      <c r="BG2399" s="242" t="s">
        <v>74</v>
      </c>
      <c r="BH2399" s="243"/>
      <c r="BI2399" s="244" t="s">
        <v>75</v>
      </c>
      <c r="BJ2399" s="245"/>
      <c r="BK2399" s="123"/>
      <c r="BL2399" s="242" t="s">
        <v>91</v>
      </c>
      <c r="BM2399" s="243"/>
      <c r="BN2399" s="244" t="s">
        <v>90</v>
      </c>
      <c r="BO2399" s="245"/>
      <c r="BP2399" s="123"/>
      <c r="BQ2399" s="35" t="s">
        <v>166</v>
      </c>
      <c r="BS2399" s="66" t="s">
        <v>121</v>
      </c>
      <c r="BT2399" s="65"/>
      <c r="BU2399" s="28"/>
      <c r="BV2399" s="28"/>
      <c r="BW2399" s="28"/>
      <c r="BX2399" s="28"/>
    </row>
    <row r="2400" spans="2:76" ht="18.649999999999999" customHeight="1" thickTop="1" thickBot="1">
      <c r="D2400" s="15">
        <v>0</v>
      </c>
      <c r="E2400" s="145">
        <f t="shared" ref="E2400" si="24100">(1/$E$8)*SIN($B2397*$F$8)</f>
        <v>0.25900314939771335</v>
      </c>
      <c r="F2400" s="15">
        <f t="shared" ref="F2400" si="24101">COS($F$8*$B2397)</f>
        <v>-0.62948893351558755</v>
      </c>
      <c r="G2400" s="37">
        <v>0</v>
      </c>
      <c r="I2400" s="21">
        <v>0</v>
      </c>
      <c r="J2400" s="24">
        <f t="shared" ref="J2400" si="24102">(TAN($K$8*$B2397))/$J$8</f>
        <v>-1.9473154907055497</v>
      </c>
      <c r="K2400" s="22">
        <v>1</v>
      </c>
      <c r="L2400" s="23">
        <v>0</v>
      </c>
      <c r="N2400" s="21">
        <f t="shared" ref="N2400" si="24103">D2400*I2397+F2400*I2400-E2400*J2397-G2400*J2400</f>
        <v>0</v>
      </c>
      <c r="O2400" s="24">
        <f t="shared" ref="O2400" si="24104">(D2400*J2397+E2400*I2397+F2400*J2400+G2400*I2400)</f>
        <v>1.4848167008603328</v>
      </c>
      <c r="P2400" s="22">
        <f t="shared" ref="P2400" si="24105">D2400*K2397+F2400*K2400-E2400*L2397-G2400*L2400</f>
        <v>-0.62948893351558755</v>
      </c>
      <c r="Q2400" s="23">
        <f t="shared" ref="Q2400" si="24106">(D2400*L2397+E2400*K2397+F2400*L2400+G2400*K2400)</f>
        <v>0</v>
      </c>
      <c r="S2400" s="15">
        <v>0</v>
      </c>
      <c r="T2400" s="145">
        <f t="shared" ref="T2400" si="24107">(1/$T$8)*SIN($B2397*$U$8)</f>
        <v>-0.23629942055103972</v>
      </c>
      <c r="U2400" s="15">
        <f t="shared" ref="U2400" si="24108">COS($U$8*$B2397)</f>
        <v>-0.70531075039672098</v>
      </c>
      <c r="V2400" s="37">
        <v>0</v>
      </c>
      <c r="X2400" s="21">
        <f t="shared" ref="X2400" si="24109">N2400*S2397+P2400*S2400-O2400*T2397-Q2400*T2400</f>
        <v>0</v>
      </c>
      <c r="Y2400" s="24">
        <f t="shared" ref="Y2400" si="24110">(N2400*T2397+O2400*S2397+P2400*T2400+Q2400*S2400)</f>
        <v>-0.89850931125235955</v>
      </c>
      <c r="Z2400" s="22">
        <f t="shared" ref="Z2400" si="24111">N2400*U2397+P2400*U2400-O2400*V2397-Q2400*V2400</f>
        <v>3.6017372464045385</v>
      </c>
      <c r="AA2400" s="23">
        <f t="shared" ref="AA2400" si="24112">(N2400*V2397+O2400*U2397+P2400*V2400+Q2400*U2400)</f>
        <v>0</v>
      </c>
      <c r="AB2400" s="8"/>
      <c r="AC2400" s="21">
        <v>0</v>
      </c>
      <c r="AD2400" s="24">
        <f t="shared" ref="AD2400" si="24113">(TAN($AE$8*$B2397))/$AD$8</f>
        <v>-0.85750536208142425</v>
      </c>
      <c r="AE2400" s="22">
        <v>1</v>
      </c>
      <c r="AF2400" s="23">
        <v>0</v>
      </c>
      <c r="AH2400" s="21">
        <f t="shared" ref="AH2400" si="24114">X2400*AC2397+Z2400*AC2400-Y2400*AD2397-AA2400*AD2400</f>
        <v>0</v>
      </c>
      <c r="AI2400" s="24">
        <f t="shared" ref="AI2400" si="24115">(X2400*AD2397+Y2400*AC2397+Z2400*AD2400+AA2400*AC2400)</f>
        <v>-3.9870183128526353</v>
      </c>
      <c r="AJ2400" s="22">
        <f t="shared" ref="AJ2400" si="24116">X2400*AE2397+Z2400*AE2400-Y2400*AF2397-AA2400*AF2400</f>
        <v>3.6017372464045385</v>
      </c>
      <c r="AK2400" s="23">
        <f t="shared" ref="AK2400" si="24117">(X2400*AF2397+Y2400*AE2397+Z2400*AF2400+AA2400*AE2400)</f>
        <v>0</v>
      </c>
      <c r="AL2400" s="8"/>
      <c r="AM2400" s="15">
        <v>0</v>
      </c>
      <c r="AN2400" s="85">
        <f t="shared" ref="AN2400" si="24118">(1/$AN$8)*SIN($B2397*$AO$8)</f>
        <v>-0.23629942055103972</v>
      </c>
      <c r="AO2400" s="25">
        <f t="shared" ref="AO2400" si="24119">COS($AO$8*$B2397)</f>
        <v>-0.70531075039672098</v>
      </c>
      <c r="AP2400" s="37">
        <v>0</v>
      </c>
      <c r="AR2400" s="21">
        <f t="shared" ref="AR2400" si="24120">AH2400*AM2397+AJ2400*AM2400-AI2400*AN2397-AK2400*AN2400</f>
        <v>0</v>
      </c>
      <c r="AS2400" s="24">
        <f t="shared" ref="AS2400" si="24121">(AH2400*AN2397+AI2400*AM2397+AJ2400*AN2400+AK2400*AM2400)</f>
        <v>1.960998453781071</v>
      </c>
      <c r="AT2400" s="22">
        <f t="shared" ref="AT2400" si="24122">AH2400*AO2397+AJ2400*AO2400-AI2400*AP2397-AK2400*AP2400</f>
        <v>-11.01951505347456</v>
      </c>
      <c r="AU2400" s="23">
        <f t="shared" ref="AU2400" si="24123">(AH2400*AP2397+AI2400*AO2397+AJ2400*AP2400+AK2400*AO2400)</f>
        <v>0</v>
      </c>
      <c r="AV2400" s="8"/>
      <c r="AW2400" s="21">
        <v>0</v>
      </c>
      <c r="AX2400" s="24">
        <f t="shared" ref="AX2400" si="24124">(TAN($AY$8*$B2397))/$AX$8</f>
        <v>-1.9473154907055497</v>
      </c>
      <c r="AY2400" s="22">
        <v>1</v>
      </c>
      <c r="AZ2400" s="23">
        <v>0</v>
      </c>
      <c r="BB2400" s="21">
        <f t="shared" ref="BB2400" si="24125">AR2400*AW2397+AT2400*AW2400-AS2400*AX2397-AU2400*AX2400</f>
        <v>0</v>
      </c>
      <c r="BC2400" s="24">
        <f t="shared" ref="BC2400" si="24126">(AR2400*AX2397+AS2400*AW2397+AT2400*AX2400+AU2400*AW2400)</f>
        <v>23.419470817475073</v>
      </c>
      <c r="BD2400" s="22">
        <f t="shared" ref="BD2400" si="24127">AR2400*AY2397+AT2400*AY2400-AS2400*AZ2397-AU2400*AZ2400</f>
        <v>-11.01951505347456</v>
      </c>
      <c r="BE2400" s="23">
        <f t="shared" ref="BE2400" si="24128">(AR2400*AZ2397+AS2400*AY2397+AT2400*AZ2400+AU2400*AY2400)</f>
        <v>0</v>
      </c>
      <c r="BF2400" s="8"/>
      <c r="BG2400" s="15">
        <v>0</v>
      </c>
      <c r="BH2400" s="85">
        <f t="shared" ref="BH2400" si="24129">(1/$BH$8)*SIN($B2397*$BI$8)</f>
        <v>0.2589878781889936</v>
      </c>
      <c r="BI2400" s="25">
        <f t="shared" ref="BI2400" si="24130">COS($BI$8*$B2397)</f>
        <v>-0.6295454793424119</v>
      </c>
      <c r="BJ2400" s="37">
        <v>0</v>
      </c>
      <c r="BL2400" s="21">
        <f t="shared" ref="BL2400" si="24131">BB2400*BG2397+BD2400*BG2400-BC2400*BH2397-BE2400*BH2400</f>
        <v>0</v>
      </c>
      <c r="BM2400" s="24">
        <f t="shared" ref="BM2400" si="24132">(BB2400*BH2397+BC2400*BG2397+BD2400*BH2400+BE2400*BG2400)</f>
        <v>-17.597542804104023</v>
      </c>
      <c r="BN2400" s="22">
        <f t="shared" ref="BN2400" si="24133">BB2400*BI2397+BD2400*BI2400-BC2400*BJ2397-BE2400*BJ2400</f>
        <v>-47.65094561148176</v>
      </c>
      <c r="BO2400" s="23">
        <f t="shared" ref="BO2400" si="24134">(BB2400*BJ2397+BC2400*BI2397+BD2400*BJ2400+BE2400*BI2400)</f>
        <v>0</v>
      </c>
      <c r="BQ2400" s="38">
        <f t="shared" ref="BQ2400" si="24135">(180/PI())*ATAN(-1*(($BL$8*BM2397+BO2397+$BL$8*BM2400+BO2400)/($BL$8*BL2397+BN2397+$BL$8*BL2400+BN2400)))</f>
        <v>49.449810560550233</v>
      </c>
      <c r="BS2400" s="67">
        <f t="shared" ref="BS2400" si="24136">20*LOG(((($BL$8*BL2397+BN2397-$BL$8*BL2400-BN2400)^2+($BL$8*BM2397+BO2397-$BL$8*BM2400-BO2400)^2)/(($BL$8*BL2397+BN2397+$BL$8*BL2400+BN2400)^2+($BL$8*BM2397+BO2397+$BL$8*BM2400+BO2400)^2))^0.5)</f>
        <v>-8.0834552979493885E-4</v>
      </c>
      <c r="BT2400" s="65"/>
      <c r="BU2400" s="28"/>
      <c r="BV2400" s="28"/>
      <c r="BW2400" s="28"/>
      <c r="BX2400" s="28"/>
    </row>
    <row r="2401" spans="2:76" ht="18.649999999999999" customHeight="1">
      <c r="BS2401" s="32"/>
    </row>
    <row r="2402" spans="2:76" ht="18.649999999999999" customHeight="1" thickBot="1">
      <c r="D2402" s="8"/>
      <c r="E2402" s="8" t="s">
        <v>93</v>
      </c>
      <c r="F2402" s="8"/>
      <c r="G2402" s="8"/>
      <c r="H2402" s="8"/>
      <c r="I2402" s="8"/>
      <c r="J2402" s="8" t="s">
        <v>94</v>
      </c>
      <c r="K2402" s="8"/>
      <c r="L2402" s="8"/>
      <c r="M2402" s="8"/>
      <c r="N2402" s="8"/>
      <c r="O2402" s="8" t="s">
        <v>95</v>
      </c>
      <c r="P2402" s="8"/>
      <c r="Q2402" s="8"/>
      <c r="R2402" s="8"/>
      <c r="S2402" s="8"/>
      <c r="T2402" s="8" t="s">
        <v>96</v>
      </c>
      <c r="U2402" s="8"/>
      <c r="V2402" s="8"/>
      <c r="W2402" s="8"/>
      <c r="X2402" s="8"/>
      <c r="Y2402" s="8" t="s">
        <v>97</v>
      </c>
      <c r="Z2402" s="8"/>
      <c r="AA2402" s="8"/>
      <c r="AB2402" s="8"/>
      <c r="AC2402" s="8"/>
      <c r="AD2402" s="8" t="s">
        <v>98</v>
      </c>
      <c r="AE2402" s="8"/>
      <c r="AF2402" s="8"/>
      <c r="AG2402" s="8"/>
      <c r="AH2402" s="8"/>
      <c r="AI2402" s="8" t="s">
        <v>99</v>
      </c>
      <c r="AJ2402" s="8"/>
      <c r="AK2402" s="8"/>
      <c r="AL2402" s="8"/>
      <c r="AM2402" s="8"/>
      <c r="AN2402" s="8" t="s">
        <v>96</v>
      </c>
      <c r="AO2402" s="8"/>
      <c r="AP2402" s="8"/>
      <c r="AQ2402" s="8"/>
      <c r="AR2402" s="8"/>
      <c r="AS2402" s="8" t="s">
        <v>100</v>
      </c>
      <c r="AT2402" s="8"/>
      <c r="AU2402" s="8"/>
      <c r="AV2402" s="8"/>
      <c r="AW2402" s="8"/>
      <c r="AX2402" s="8" t="s">
        <v>94</v>
      </c>
      <c r="AY2402" s="8"/>
      <c r="AZ2402" s="8"/>
      <c r="BA2402" s="8"/>
      <c r="BB2402" s="8"/>
      <c r="BC2402" s="8" t="s">
        <v>101</v>
      </c>
      <c r="BD2402" s="8"/>
      <c r="BE2402" s="8"/>
      <c r="BF2402" s="8"/>
      <c r="BG2402" s="8"/>
      <c r="BH2402" s="8" t="s">
        <v>96</v>
      </c>
      <c r="BI2402" s="8"/>
      <c r="BJ2402" s="8"/>
      <c r="BK2402" s="8"/>
      <c r="BL2402" s="8"/>
      <c r="BM2402" s="8" t="s">
        <v>102</v>
      </c>
      <c r="BN2402" s="8"/>
      <c r="BO2402" s="8"/>
      <c r="BP2402" s="8"/>
    </row>
    <row r="2403" spans="2:76" ht="18.649999999999999" customHeight="1" thickBot="1">
      <c r="B2403" s="16"/>
      <c r="D2403" s="250" t="s">
        <v>22</v>
      </c>
      <c r="E2403" s="251"/>
      <c r="F2403" s="252" t="s">
        <v>23</v>
      </c>
      <c r="G2403" s="253"/>
      <c r="H2403" s="123"/>
      <c r="I2403" s="242" t="s">
        <v>1</v>
      </c>
      <c r="J2403" s="243"/>
      <c r="K2403" s="244" t="s">
        <v>2</v>
      </c>
      <c r="L2403" s="245"/>
      <c r="M2403" s="123"/>
      <c r="N2403" s="242" t="s">
        <v>43</v>
      </c>
      <c r="O2403" s="243"/>
      <c r="P2403" s="244" t="s">
        <v>44</v>
      </c>
      <c r="Q2403" s="245"/>
      <c r="R2403" s="123"/>
      <c r="S2403" s="242" t="s">
        <v>32</v>
      </c>
      <c r="T2403" s="243"/>
      <c r="U2403" s="244" t="s">
        <v>33</v>
      </c>
      <c r="V2403" s="245"/>
      <c r="W2403" s="123"/>
      <c r="X2403" s="242" t="s">
        <v>45</v>
      </c>
      <c r="Y2403" s="243"/>
      <c r="Z2403" s="244" t="s">
        <v>46</v>
      </c>
      <c r="AA2403" s="245"/>
      <c r="AB2403" s="127"/>
      <c r="AC2403" s="242" t="s">
        <v>62</v>
      </c>
      <c r="AD2403" s="243"/>
      <c r="AE2403" s="244" t="s">
        <v>3</v>
      </c>
      <c r="AF2403" s="245"/>
      <c r="AG2403" s="123"/>
      <c r="AH2403" s="242" t="s">
        <v>76</v>
      </c>
      <c r="AI2403" s="243"/>
      <c r="AJ2403" s="244" t="s">
        <v>77</v>
      </c>
      <c r="AK2403" s="245"/>
      <c r="AL2403" s="127"/>
      <c r="AM2403" s="242" t="s">
        <v>64</v>
      </c>
      <c r="AN2403" s="243"/>
      <c r="AO2403" s="244" t="s">
        <v>65</v>
      </c>
      <c r="AP2403" s="245"/>
      <c r="AQ2403" s="123"/>
      <c r="AR2403" s="242" t="s">
        <v>80</v>
      </c>
      <c r="AS2403" s="243"/>
      <c r="AT2403" s="244" t="s">
        <v>81</v>
      </c>
      <c r="AU2403" s="245"/>
      <c r="AV2403" s="127"/>
      <c r="AW2403" s="242" t="s">
        <v>68</v>
      </c>
      <c r="AX2403" s="243"/>
      <c r="AY2403" s="244" t="s">
        <v>69</v>
      </c>
      <c r="AZ2403" s="245"/>
      <c r="BA2403" s="123"/>
      <c r="BB2403" s="246" t="s">
        <v>84</v>
      </c>
      <c r="BC2403" s="247"/>
      <c r="BD2403" s="248" t="s">
        <v>85</v>
      </c>
      <c r="BE2403" s="249"/>
      <c r="BF2403" s="127"/>
      <c r="BG2403" s="242" t="s">
        <v>72</v>
      </c>
      <c r="BH2403" s="243"/>
      <c r="BI2403" s="244" t="s">
        <v>73</v>
      </c>
      <c r="BJ2403" s="245"/>
      <c r="BK2403" s="123"/>
      <c r="BL2403" s="242" t="s">
        <v>88</v>
      </c>
      <c r="BM2403" s="243"/>
      <c r="BN2403" s="244" t="s">
        <v>89</v>
      </c>
      <c r="BO2403" s="245"/>
      <c r="BP2403" s="123"/>
      <c r="BQ2403" s="19" t="s">
        <v>165</v>
      </c>
      <c r="BS2403" s="63" t="s">
        <v>120</v>
      </c>
      <c r="BT2403" s="4"/>
      <c r="BU2403" s="28"/>
      <c r="BV2403" s="28"/>
      <c r="BW2403" s="28"/>
      <c r="BX2403" s="28"/>
    </row>
    <row r="2404" spans="2:76" ht="18.649999999999999" customHeight="1" thickTop="1" thickBot="1">
      <c r="B2404" s="39">
        <v>6.8</v>
      </c>
      <c r="D2404" s="25">
        <f t="shared" ref="D2404" si="24137">COS($F$8*$B2404)</f>
        <v>-0.63463602931067487</v>
      </c>
      <c r="E2404" s="26">
        <v>0</v>
      </c>
      <c r="F2404" s="10">
        <v>0</v>
      </c>
      <c r="G2404" s="85">
        <f t="shared" ref="G2404" si="24138">$E$8*SIN($B2404*$F$8)</f>
        <v>2.3184335213042062</v>
      </c>
      <c r="I2404" s="21">
        <v>1</v>
      </c>
      <c r="J2404" s="24">
        <v>0</v>
      </c>
      <c r="K2404" s="22">
        <v>0</v>
      </c>
      <c r="L2404" s="23">
        <v>0</v>
      </c>
      <c r="N2404" s="21">
        <f t="shared" ref="N2404" si="24139">D2404*I2404+F2404*I2407-E2404*J2404-G2404*J2407</f>
        <v>3.733952831943006</v>
      </c>
      <c r="O2404" s="24">
        <f t="shared" ref="O2404" si="24140">(D2404*J2404+E2404*I2404+F2404*J2407+G2404*I2407)</f>
        <v>0</v>
      </c>
      <c r="P2404" s="22">
        <f t="shared" ref="P2404" si="24141">D2404*K2404+F2404*K2407-E2404*L2404-G2404*L2407</f>
        <v>0</v>
      </c>
      <c r="Q2404" s="23">
        <f t="shared" ref="Q2404" si="24142">(D2404*L2404+E2404*K2404+F2404*L2407+G2404*K2407)</f>
        <v>2.3184335213042062</v>
      </c>
      <c r="S2404" s="25">
        <f t="shared" ref="S2404" si="24143">COS($U$8*$B2404)</f>
        <v>-0.69704633776024627</v>
      </c>
      <c r="T2404" s="26">
        <v>0</v>
      </c>
      <c r="U2404" s="10">
        <v>0</v>
      </c>
      <c r="V2404" s="85">
        <f t="shared" ref="V2404" si="24144">$T$8*SIN($B2404*$U$8)</f>
        <v>-2.1510782475621983</v>
      </c>
      <c r="X2404" s="21">
        <f t="shared" ref="X2404" si="24145">N2404*S2404+P2404*S2407-O2404*T2404-Q2404*T2407</f>
        <v>-2.0486123784202048</v>
      </c>
      <c r="Y2404" s="24">
        <f t="shared" ref="Y2404" si="24146">(N2404*T2404+O2404*S2404+P2404*T2407+Q2404*S2407)</f>
        <v>0</v>
      </c>
      <c r="Z2404" s="22">
        <f t="shared" ref="Z2404" si="24147">N2404*U2404+P2404*U2407-O2404*V2404-Q2404*V2407</f>
        <v>0</v>
      </c>
      <c r="AA2404" s="23">
        <f t="shared" ref="AA2404" si="24148">(N2404*V2404+O2404*U2404+P2404*V2407+Q2404*U2407)</f>
        <v>-9.648080309581557</v>
      </c>
      <c r="AB2404" s="8"/>
      <c r="AC2404" s="21">
        <v>1</v>
      </c>
      <c r="AD2404" s="24">
        <v>0</v>
      </c>
      <c r="AE2404" s="22">
        <v>0</v>
      </c>
      <c r="AF2404" s="23">
        <v>0</v>
      </c>
      <c r="AH2404" s="21">
        <f t="shared" ref="AH2404" si="24149">X2404*AC2404+Z2404*AC2407-Y2404*AD2404-AA2404*AD2407</f>
        <v>-10.007455881387475</v>
      </c>
      <c r="AI2404" s="24">
        <f t="shared" ref="AI2404" si="24150">(X2404*AD2404+Y2404*AC2404+Z2404*AD2407+AA2404*AC2407)</f>
        <v>0</v>
      </c>
      <c r="AJ2404" s="22">
        <f t="shared" ref="AJ2404" si="24151">X2404*AE2404+Z2404*AE2407-Y2404*AF2404-AA2404*AF2407</f>
        <v>0</v>
      </c>
      <c r="AK2404" s="23">
        <f t="shared" ref="AK2404" si="24152">(X2404*AF2404+Y2404*AE2404+Z2404*AF2407+AA2404*AE2407)</f>
        <v>-9.648080309581557</v>
      </c>
      <c r="AL2404" s="8"/>
      <c r="AM2404" s="25">
        <f t="shared" ref="AM2404" si="24153">COS($AO$8*$B2404)</f>
        <v>-0.69704633776024627</v>
      </c>
      <c r="AN2404" s="26">
        <v>0</v>
      </c>
      <c r="AO2404" s="10">
        <v>0</v>
      </c>
      <c r="AP2404" s="85">
        <f t="shared" ref="AP2404" si="24154">$AN$8*SIN($B2404*$AO$8)</f>
        <v>-2.1510782475621983</v>
      </c>
      <c r="AR2404" s="21">
        <f t="shared" ref="AR2404" si="24155">AH2404*AM2404+AJ2404*AM2407-AI2404*AN2404-AK2404*AN2407</f>
        <v>4.6696853963434819</v>
      </c>
      <c r="AS2404" s="24">
        <f t="shared" ref="AS2404" si="24156">(AH2404*AN2404+AI2404*AM2404+AJ2404*AN2407+AK2404*AM2407)</f>
        <v>0</v>
      </c>
      <c r="AT2404" s="22">
        <f t="shared" ref="AT2404" si="24157">AH2404*AO2404+AJ2404*AO2407-AI2404*AP2404-AK2404*AP2407</f>
        <v>0</v>
      </c>
      <c r="AU2404" s="23">
        <f t="shared" ref="AU2404" si="24158">(AH2404*AP2404+AI2404*AO2404+AJ2404*AP2407+AK2404*AO2407)</f>
        <v>28.251979706101551</v>
      </c>
      <c r="AV2404" s="8"/>
      <c r="AW2404" s="21">
        <v>1</v>
      </c>
      <c r="AX2404" s="24">
        <v>0</v>
      </c>
      <c r="AY2404" s="22">
        <v>0</v>
      </c>
      <c r="AZ2404" s="23">
        <v>0</v>
      </c>
      <c r="BB2404" s="21">
        <f t="shared" ref="BB2404" si="24159">AR2404*AW2404+AT2404*AW2407-AS2404*AX2404-AU2404*AX2407</f>
        <v>57.904459099499377</v>
      </c>
      <c r="BC2404" s="24">
        <f t="shared" ref="BC2404" si="24160">(AR2404*AX2404+AS2404*AW2404+AT2404*AX2407+AU2404*AW2407)</f>
        <v>0</v>
      </c>
      <c r="BD2404" s="22">
        <f t="shared" ref="BD2404" si="24161">AR2404*AY2404+AT2404*AY2407-AS2404*AZ2404-AU2404*AZ2407</f>
        <v>0</v>
      </c>
      <c r="BE2404" s="23">
        <f t="shared" ref="BE2404" si="24162">(AR2404*AZ2404+AS2404*AY2404+AT2404*AZ2407+AU2404*AY2407)</f>
        <v>28.251979706101551</v>
      </c>
      <c r="BF2404" s="8"/>
      <c r="BG2404" s="25">
        <f t="shared" ref="BG2404" si="24163">COS($BI$8*$B2404)</f>
        <v>-0.6346924354865966</v>
      </c>
      <c r="BH2404" s="26">
        <v>0</v>
      </c>
      <c r="BI2404" s="10">
        <v>0</v>
      </c>
      <c r="BJ2404" s="85">
        <f t="shared" ref="BJ2404" si="24164">$BH$8*SIN($B2404*$BI$8)</f>
        <v>2.3182945479435597</v>
      </c>
      <c r="BL2404" s="21">
        <f t="shared" ref="BL2404" si="24165">BB2404*BG2404+BD2404*BG2407-BC2404*BH2404-BE2404*BH2407</f>
        <v>-44.028901118202761</v>
      </c>
      <c r="BM2404" s="24">
        <f t="shared" ref="BM2404" si="24166">(BB2404*BH2404+BC2404*BG2404+BD2404*BH2407+BE2404*BG2407)</f>
        <v>0</v>
      </c>
      <c r="BN2404" s="22">
        <f t="shared" ref="BN2404" si="24167">BB2404*BI2404+BD2404*BI2407-BC2404*BJ2404-BE2404*BJ2407</f>
        <v>0</v>
      </c>
      <c r="BO2404" s="23">
        <f t="shared" ref="BO2404" si="24168">(BB2404*BJ2404+BC2404*BI2404+BD2404*BJ2407+BE2404*BI2407)</f>
        <v>116.30827402500677</v>
      </c>
      <c r="BQ2404" s="27">
        <f t="shared" ref="BQ2404" si="24169">20*LOG((2*$BL$8)/(($BL$8*BL2404+BN2404+$BL$8*BL2407+BN2407)^2+($BL$8*BM2404+BO2404+$BL$8*BM2407+BO2407)^2)^0.5)</f>
        <v>-36.455097830575703</v>
      </c>
      <c r="BS2404" s="64">
        <f t="shared" ref="BS2404" si="24170">((BL2404^2+BM2404^2)/(BL2407^2+BM2407^2))^0.5</f>
        <v>2.6433871830511828</v>
      </c>
      <c r="BT2404" s="4"/>
      <c r="BU2404" s="28"/>
      <c r="BV2404" s="28"/>
      <c r="BW2404" s="28"/>
      <c r="BX2404" s="28"/>
    </row>
    <row r="2405" spans="2:76" ht="18.649999999999999" customHeight="1" thickBot="1">
      <c r="D2405" s="25"/>
      <c r="E2405" s="10"/>
      <c r="F2405" s="10"/>
      <c r="G2405" s="31"/>
      <c r="I2405" s="29"/>
      <c r="L2405" s="30"/>
      <c r="N2405" s="29"/>
      <c r="Q2405" s="30"/>
      <c r="S2405" s="29"/>
      <c r="V2405" s="30"/>
      <c r="X2405" s="29"/>
      <c r="AA2405" s="30"/>
      <c r="AC2405" s="29"/>
      <c r="AF2405" s="30"/>
      <c r="AH2405" s="29"/>
      <c r="AK2405" s="30"/>
      <c r="AM2405" s="29"/>
      <c r="AP2405" s="30"/>
      <c r="AR2405" s="29"/>
      <c r="AU2405" s="30"/>
      <c r="AW2405" s="29"/>
      <c r="AZ2405" s="30"/>
      <c r="BB2405" s="29"/>
      <c r="BE2405" s="30"/>
      <c r="BG2405" s="29"/>
      <c r="BJ2405" s="30"/>
      <c r="BL2405" s="29"/>
      <c r="BO2405" s="30"/>
      <c r="BS2405" s="65"/>
      <c r="BT2405" s="65"/>
      <c r="BU2405" s="28"/>
      <c r="BV2405" s="28"/>
      <c r="BW2405" s="28"/>
      <c r="BX2405" s="28"/>
    </row>
    <row r="2406" spans="2:76" ht="18.649999999999999" customHeight="1" thickBot="1">
      <c r="D2406" s="254" t="s">
        <v>24</v>
      </c>
      <c r="E2406" s="255"/>
      <c r="F2406" s="256" t="s">
        <v>25</v>
      </c>
      <c r="G2406" s="257"/>
      <c r="H2406" s="123"/>
      <c r="I2406" s="242" t="s">
        <v>4</v>
      </c>
      <c r="J2406" s="243"/>
      <c r="K2406" s="244" t="s">
        <v>5</v>
      </c>
      <c r="L2406" s="245"/>
      <c r="M2406" s="123"/>
      <c r="N2406" s="242" t="s">
        <v>6</v>
      </c>
      <c r="O2406" s="243"/>
      <c r="P2406" s="244" t="s">
        <v>7</v>
      </c>
      <c r="Q2406" s="245"/>
      <c r="R2406" s="123"/>
      <c r="S2406" s="242" t="s">
        <v>34</v>
      </c>
      <c r="T2406" s="243"/>
      <c r="U2406" s="244" t="s">
        <v>35</v>
      </c>
      <c r="V2406" s="245"/>
      <c r="W2406" s="123"/>
      <c r="X2406" s="242" t="s">
        <v>47</v>
      </c>
      <c r="Y2406" s="243"/>
      <c r="Z2406" s="244" t="s">
        <v>48</v>
      </c>
      <c r="AA2406" s="245"/>
      <c r="AB2406" s="127"/>
      <c r="AC2406" s="242" t="s">
        <v>63</v>
      </c>
      <c r="AD2406" s="243"/>
      <c r="AE2406" s="244" t="s">
        <v>8</v>
      </c>
      <c r="AF2406" s="245"/>
      <c r="AG2406" s="123"/>
      <c r="AH2406" s="242" t="s">
        <v>78</v>
      </c>
      <c r="AI2406" s="243"/>
      <c r="AJ2406" s="244" t="s">
        <v>79</v>
      </c>
      <c r="AK2406" s="245"/>
      <c r="AL2406" s="127"/>
      <c r="AM2406" s="242" t="s">
        <v>67</v>
      </c>
      <c r="AN2406" s="243"/>
      <c r="AO2406" s="244" t="s">
        <v>66</v>
      </c>
      <c r="AP2406" s="245"/>
      <c r="AQ2406" s="123"/>
      <c r="AR2406" s="242" t="s">
        <v>83</v>
      </c>
      <c r="AS2406" s="243"/>
      <c r="AT2406" s="244" t="s">
        <v>82</v>
      </c>
      <c r="AU2406" s="245"/>
      <c r="AV2406" s="127"/>
      <c r="AW2406" s="242" t="s">
        <v>71</v>
      </c>
      <c r="AX2406" s="243"/>
      <c r="AY2406" s="244" t="s">
        <v>70</v>
      </c>
      <c r="AZ2406" s="245"/>
      <c r="BA2406" s="123"/>
      <c r="BB2406" s="124" t="s">
        <v>87</v>
      </c>
      <c r="BC2406" s="125"/>
      <c r="BD2406" s="122" t="s">
        <v>86</v>
      </c>
      <c r="BE2406" s="126"/>
      <c r="BF2406" s="127"/>
      <c r="BG2406" s="242" t="s">
        <v>74</v>
      </c>
      <c r="BH2406" s="243"/>
      <c r="BI2406" s="244" t="s">
        <v>75</v>
      </c>
      <c r="BJ2406" s="245"/>
      <c r="BK2406" s="123"/>
      <c r="BL2406" s="242" t="s">
        <v>91</v>
      </c>
      <c r="BM2406" s="243"/>
      <c r="BN2406" s="244" t="s">
        <v>90</v>
      </c>
      <c r="BO2406" s="245"/>
      <c r="BP2406" s="123"/>
      <c r="BQ2406" s="35" t="s">
        <v>166</v>
      </c>
      <c r="BS2406" s="66" t="s">
        <v>121</v>
      </c>
      <c r="BT2406" s="65"/>
      <c r="BU2406" s="28"/>
      <c r="BV2406" s="28"/>
      <c r="BW2406" s="28"/>
      <c r="BX2406" s="28"/>
    </row>
    <row r="2407" spans="2:76" ht="18.649999999999999" customHeight="1" thickTop="1" thickBot="1">
      <c r="D2407" s="15">
        <v>0</v>
      </c>
      <c r="E2407" s="145">
        <f t="shared" ref="E2407" si="24171">(1/$E$8)*SIN($B2404*$F$8)</f>
        <v>0.25760372458935621</v>
      </c>
      <c r="F2407" s="15">
        <f t="shared" ref="F2407" si="24172">COS($F$8*$B2404)</f>
        <v>-0.63463602931067487</v>
      </c>
      <c r="G2407" s="37">
        <v>0</v>
      </c>
      <c r="I2407" s="21">
        <v>0</v>
      </c>
      <c r="J2407" s="24">
        <f t="shared" ref="J2407" si="24173">(TAN($K$8*$B2404))/$J$8</f>
        <v>-1.884284721175091</v>
      </c>
      <c r="K2407" s="22">
        <v>1</v>
      </c>
      <c r="L2407" s="23">
        <v>0</v>
      </c>
      <c r="N2407" s="21">
        <f t="shared" ref="N2407" si="24174">D2407*I2404+F2407*I2407-E2407*J2404-G2407*J2407</f>
        <v>0</v>
      </c>
      <c r="O2407" s="24">
        <f t="shared" ref="O2407" si="24175">(D2407*J2404+E2407*I2404+F2407*J2407+G2407*I2407)</f>
        <v>1.4534386981266882</v>
      </c>
      <c r="P2407" s="22">
        <f t="shared" ref="P2407" si="24176">D2407*K2404+F2407*K2407-E2407*L2404-G2407*L2407</f>
        <v>-0.63463602931067487</v>
      </c>
      <c r="Q2407" s="23">
        <f t="shared" ref="Q2407" si="24177">(D2407*L2404+E2407*K2404+F2407*L2407+G2407*K2407)</f>
        <v>0</v>
      </c>
      <c r="S2407" s="15">
        <v>0</v>
      </c>
      <c r="T2407" s="145">
        <f t="shared" ref="T2407" si="24178">(1/$T$8)*SIN($B2404*$U$8)</f>
        <v>-0.23900869417357762</v>
      </c>
      <c r="U2407" s="15">
        <f t="shared" ref="U2407" si="24179">COS($U$8*$B2404)</f>
        <v>-0.69704633776024627</v>
      </c>
      <c r="V2407" s="37">
        <v>0</v>
      </c>
      <c r="X2407" s="21">
        <f t="shared" ref="X2407" si="24180">N2407*S2404+P2407*S2407-O2407*T2404-Q2407*T2407</f>
        <v>0</v>
      </c>
      <c r="Y2407" s="24">
        <f t="shared" ref="Y2407" si="24181">(N2407*T2404+O2407*S2404+P2407*T2407+Q2407*S2407)</f>
        <v>-0.8614305930471795</v>
      </c>
      <c r="Z2407" s="22">
        <f t="shared" ref="Z2407" si="24182">N2407*U2404+P2407*U2407-O2407*V2404-Q2407*V2407</f>
        <v>3.5688310877471499</v>
      </c>
      <c r="AA2407" s="23">
        <f t="shared" ref="AA2407" si="24183">(N2407*V2404+O2407*U2404+P2407*V2407+Q2407*U2407)</f>
        <v>0</v>
      </c>
      <c r="AB2407" s="8"/>
      <c r="AC2407" s="21">
        <v>0</v>
      </c>
      <c r="AD2407" s="24">
        <f t="shared" ref="AD2407" si="24184">(TAN($AE$8*$B2404))/$AD$8</f>
        <v>-0.82491472371589847</v>
      </c>
      <c r="AE2407" s="22">
        <v>1</v>
      </c>
      <c r="AF2407" s="23">
        <v>0</v>
      </c>
      <c r="AH2407" s="21">
        <f t="shared" ref="AH2407" si="24185">X2407*AC2404+Z2407*AC2407-Y2407*AD2404-AA2407*AD2407</f>
        <v>0</v>
      </c>
      <c r="AI2407" s="24">
        <f t="shared" ref="AI2407" si="24186">(X2407*AD2404+Y2407*AC2404+Z2407*AD2407+AA2407*AC2407)</f>
        <v>-3.8054119037848286</v>
      </c>
      <c r="AJ2407" s="22">
        <f t="shared" ref="AJ2407" si="24187">X2407*AE2404+Z2407*AE2407-Y2407*AF2404-AA2407*AF2407</f>
        <v>3.5688310877471499</v>
      </c>
      <c r="AK2407" s="23">
        <f t="shared" ref="AK2407" si="24188">(X2407*AF2404+Y2407*AE2404+Z2407*AF2407+AA2407*AE2407)</f>
        <v>0</v>
      </c>
      <c r="AL2407" s="8"/>
      <c r="AM2407" s="15">
        <v>0</v>
      </c>
      <c r="AN2407" s="85">
        <f t="shared" ref="AN2407" si="24189">(1/$AN$8)*SIN($B2404*$AO$8)</f>
        <v>-0.23900869417357762</v>
      </c>
      <c r="AO2407" s="25">
        <f t="shared" ref="AO2407" si="24190">COS($AO$8*$B2404)</f>
        <v>-0.69704633776024627</v>
      </c>
      <c r="AP2407" s="37">
        <v>0</v>
      </c>
      <c r="AR2407" s="21">
        <f t="shared" ref="AR2407" si="24191">AH2407*AM2404+AJ2407*AM2407-AI2407*AN2404-AK2407*AN2407</f>
        <v>0</v>
      </c>
      <c r="AS2407" s="24">
        <f t="shared" ref="AS2407" si="24192">(AH2407*AN2404+AI2407*AM2404+AJ2407*AN2407+AK2407*AM2407)</f>
        <v>1.7995667731939466</v>
      </c>
      <c r="AT2407" s="22">
        <f t="shared" ref="AT2407" si="24193">AH2407*AO2404+AJ2407*AO2407-AI2407*AP2404-AK2407*AP2407</f>
        <v>-10.673379409044866</v>
      </c>
      <c r="AU2407" s="23">
        <f t="shared" ref="AU2407" si="24194">(AH2407*AP2404+AI2407*AO2404+AJ2407*AP2407+AK2407*AO2407)</f>
        <v>0</v>
      </c>
      <c r="AV2407" s="8"/>
      <c r="AW2407" s="21">
        <v>0</v>
      </c>
      <c r="AX2407" s="24">
        <f t="shared" ref="AX2407" si="24195">(TAN($AY$8*$B2404))/$AX$8</f>
        <v>-1.884284721175091</v>
      </c>
      <c r="AY2407" s="22">
        <v>1</v>
      </c>
      <c r="AZ2407" s="23">
        <v>0</v>
      </c>
      <c r="BB2407" s="21">
        <f t="shared" ref="BB2407" si="24196">AR2407*AW2404+AT2407*AW2407-AS2407*AX2404-AU2407*AX2407</f>
        <v>0</v>
      </c>
      <c r="BC2407" s="24">
        <f t="shared" ref="BC2407" si="24197">(AR2407*AX2404+AS2407*AW2404+AT2407*AX2407+AU2407*AW2407)</f>
        <v>21.911252516962008</v>
      </c>
      <c r="BD2407" s="22">
        <f t="shared" ref="BD2407" si="24198">AR2407*AY2404+AT2407*AY2407-AS2407*AZ2404-AU2407*AZ2407</f>
        <v>-10.673379409044866</v>
      </c>
      <c r="BE2407" s="23">
        <f t="shared" ref="BE2407" si="24199">(AR2407*AZ2404+AS2407*AY2404+AT2407*AZ2407+AU2407*AY2407)</f>
        <v>0</v>
      </c>
      <c r="BF2407" s="8"/>
      <c r="BG2407" s="15">
        <v>0</v>
      </c>
      <c r="BH2407" s="85">
        <f t="shared" ref="BH2407" si="24200">(1/$BH$8)*SIN($B2404*$BI$8)</f>
        <v>0.25758828310483994</v>
      </c>
      <c r="BI2407" s="25">
        <f t="shared" ref="BI2407" si="24201">COS($BI$8*$B2404)</f>
        <v>-0.6346924354865966</v>
      </c>
      <c r="BJ2407" s="37">
        <v>0</v>
      </c>
      <c r="BL2407" s="21">
        <f t="shared" ref="BL2407" si="24202">BB2407*BG2404+BD2407*BG2407-BC2407*BH2404-BE2407*BH2407</f>
        <v>0</v>
      </c>
      <c r="BM2407" s="24">
        <f t="shared" ref="BM2407" si="24203">(BB2407*BH2404+BC2407*BG2404+BD2407*BH2407+BE2407*BG2407)</f>
        <v>-16.656243701454855</v>
      </c>
      <c r="BN2407" s="22">
        <f t="shared" ref="BN2407" si="24204">BB2407*BI2404+BD2407*BI2407-BC2407*BJ2404-BE2407*BJ2407</f>
        <v>-44.022424076688452</v>
      </c>
      <c r="BO2407" s="23">
        <f t="shared" ref="BO2407" si="24205">(BB2407*BJ2404+BC2407*BI2404+BD2407*BJ2407+BE2407*BI2407)</f>
        <v>0</v>
      </c>
      <c r="BQ2407" s="38">
        <f t="shared" ref="BQ2407" si="24206">(180/PI())*ATAN(-1*(($BL$8*BM2404+BO2404+$BL$8*BM2407+BO2407)/($BL$8*BL2404+BN2404+$BL$8*BL2407+BN2407)))</f>
        <v>48.536575585749119</v>
      </c>
      <c r="BS2407" s="67">
        <f t="shared" ref="BS2407" si="24207">20*LOG(((($BL$8*BL2404+BN2404-$BL$8*BL2407-BN2407)^2+($BL$8*BM2404+BO2404-$BL$8*BM2407-BO2407)^2)/(($BL$8*BL2404+BN2404+$BL$8*BL2407+BN2407)^2+($BL$8*BM2404+BO2404+$BL$8*BM2407+BO2407)^2))^0.5)</f>
        <v>-9.8247984832056188E-4</v>
      </c>
      <c r="BT2407" s="65"/>
      <c r="BU2407" s="28"/>
      <c r="BV2407" s="28"/>
      <c r="BW2407" s="28"/>
      <c r="BX2407" s="28"/>
    </row>
    <row r="2408" spans="2:76" ht="18.649999999999999" customHeight="1">
      <c r="BS2408" s="32"/>
    </row>
    <row r="2409" spans="2:76" ht="18.649999999999999" customHeight="1" thickBot="1">
      <c r="D2409" s="8"/>
      <c r="E2409" s="8" t="s">
        <v>93</v>
      </c>
      <c r="F2409" s="8"/>
      <c r="G2409" s="8"/>
      <c r="H2409" s="8"/>
      <c r="I2409" s="8"/>
      <c r="J2409" s="8" t="s">
        <v>94</v>
      </c>
      <c r="K2409" s="8"/>
      <c r="L2409" s="8"/>
      <c r="M2409" s="8"/>
      <c r="N2409" s="8"/>
      <c r="O2409" s="8" t="s">
        <v>95</v>
      </c>
      <c r="P2409" s="8"/>
      <c r="Q2409" s="8"/>
      <c r="R2409" s="8"/>
      <c r="S2409" s="8"/>
      <c r="T2409" s="8" t="s">
        <v>96</v>
      </c>
      <c r="U2409" s="8"/>
      <c r="V2409" s="8"/>
      <c r="W2409" s="8"/>
      <c r="X2409" s="8"/>
      <c r="Y2409" s="8" t="s">
        <v>97</v>
      </c>
      <c r="Z2409" s="8"/>
      <c r="AA2409" s="8"/>
      <c r="AB2409" s="8"/>
      <c r="AC2409" s="8"/>
      <c r="AD2409" s="8" t="s">
        <v>98</v>
      </c>
      <c r="AE2409" s="8"/>
      <c r="AF2409" s="8"/>
      <c r="AG2409" s="8"/>
      <c r="AH2409" s="8"/>
      <c r="AI2409" s="8" t="s">
        <v>99</v>
      </c>
      <c r="AJ2409" s="8"/>
      <c r="AK2409" s="8"/>
      <c r="AL2409" s="8"/>
      <c r="AM2409" s="8"/>
      <c r="AN2409" s="8" t="s">
        <v>96</v>
      </c>
      <c r="AO2409" s="8"/>
      <c r="AP2409" s="8"/>
      <c r="AQ2409" s="8"/>
      <c r="AR2409" s="8"/>
      <c r="AS2409" s="8" t="s">
        <v>100</v>
      </c>
      <c r="AT2409" s="8"/>
      <c r="AU2409" s="8"/>
      <c r="AV2409" s="8"/>
      <c r="AW2409" s="8"/>
      <c r="AX2409" s="8" t="s">
        <v>94</v>
      </c>
      <c r="AY2409" s="8"/>
      <c r="AZ2409" s="8"/>
      <c r="BA2409" s="8"/>
      <c r="BB2409" s="8"/>
      <c r="BC2409" s="8" t="s">
        <v>101</v>
      </c>
      <c r="BD2409" s="8"/>
      <c r="BE2409" s="8"/>
      <c r="BF2409" s="8"/>
      <c r="BG2409" s="8"/>
      <c r="BH2409" s="8" t="s">
        <v>96</v>
      </c>
      <c r="BI2409" s="8"/>
      <c r="BJ2409" s="8"/>
      <c r="BK2409" s="8"/>
      <c r="BL2409" s="8"/>
      <c r="BM2409" s="8" t="s">
        <v>102</v>
      </c>
      <c r="BN2409" s="8"/>
      <c r="BO2409" s="8"/>
      <c r="BP2409" s="8"/>
    </row>
    <row r="2410" spans="2:76" ht="18.649999999999999" customHeight="1" thickBot="1">
      <c r="B2410" s="16"/>
      <c r="D2410" s="250" t="s">
        <v>22</v>
      </c>
      <c r="E2410" s="251"/>
      <c r="F2410" s="252" t="s">
        <v>23</v>
      </c>
      <c r="G2410" s="253"/>
      <c r="H2410" s="123"/>
      <c r="I2410" s="242" t="s">
        <v>1</v>
      </c>
      <c r="J2410" s="243"/>
      <c r="K2410" s="244" t="s">
        <v>2</v>
      </c>
      <c r="L2410" s="245"/>
      <c r="M2410" s="123"/>
      <c r="N2410" s="242" t="s">
        <v>43</v>
      </c>
      <c r="O2410" s="243"/>
      <c r="P2410" s="244" t="s">
        <v>44</v>
      </c>
      <c r="Q2410" s="245"/>
      <c r="R2410" s="123"/>
      <c r="S2410" s="242" t="s">
        <v>32</v>
      </c>
      <c r="T2410" s="243"/>
      <c r="U2410" s="244" t="s">
        <v>33</v>
      </c>
      <c r="V2410" s="245"/>
      <c r="W2410" s="123"/>
      <c r="X2410" s="242" t="s">
        <v>45</v>
      </c>
      <c r="Y2410" s="243"/>
      <c r="Z2410" s="244" t="s">
        <v>46</v>
      </c>
      <c r="AA2410" s="245"/>
      <c r="AB2410" s="127"/>
      <c r="AC2410" s="242" t="s">
        <v>62</v>
      </c>
      <c r="AD2410" s="243"/>
      <c r="AE2410" s="244" t="s">
        <v>3</v>
      </c>
      <c r="AF2410" s="245"/>
      <c r="AG2410" s="123"/>
      <c r="AH2410" s="242" t="s">
        <v>76</v>
      </c>
      <c r="AI2410" s="243"/>
      <c r="AJ2410" s="244" t="s">
        <v>77</v>
      </c>
      <c r="AK2410" s="245"/>
      <c r="AL2410" s="127"/>
      <c r="AM2410" s="242" t="s">
        <v>64</v>
      </c>
      <c r="AN2410" s="243"/>
      <c r="AO2410" s="244" t="s">
        <v>65</v>
      </c>
      <c r="AP2410" s="245"/>
      <c r="AQ2410" s="123"/>
      <c r="AR2410" s="242" t="s">
        <v>80</v>
      </c>
      <c r="AS2410" s="243"/>
      <c r="AT2410" s="244" t="s">
        <v>81</v>
      </c>
      <c r="AU2410" s="245"/>
      <c r="AV2410" s="127"/>
      <c r="AW2410" s="242" t="s">
        <v>68</v>
      </c>
      <c r="AX2410" s="243"/>
      <c r="AY2410" s="244" t="s">
        <v>69</v>
      </c>
      <c r="AZ2410" s="245"/>
      <c r="BA2410" s="123"/>
      <c r="BB2410" s="246" t="s">
        <v>84</v>
      </c>
      <c r="BC2410" s="247"/>
      <c r="BD2410" s="248" t="s">
        <v>85</v>
      </c>
      <c r="BE2410" s="249"/>
      <c r="BF2410" s="127"/>
      <c r="BG2410" s="242" t="s">
        <v>72</v>
      </c>
      <c r="BH2410" s="243"/>
      <c r="BI2410" s="244" t="s">
        <v>73</v>
      </c>
      <c r="BJ2410" s="245"/>
      <c r="BK2410" s="123"/>
      <c r="BL2410" s="242" t="s">
        <v>88</v>
      </c>
      <c r="BM2410" s="243"/>
      <c r="BN2410" s="244" t="s">
        <v>89</v>
      </c>
      <c r="BO2410" s="245"/>
      <c r="BP2410" s="123"/>
      <c r="BQ2410" s="19" t="s">
        <v>165</v>
      </c>
      <c r="BS2410" s="63" t="s">
        <v>120</v>
      </c>
      <c r="BT2410" s="4"/>
      <c r="BU2410" s="28"/>
      <c r="BV2410" s="28"/>
      <c r="BW2410" s="28"/>
      <c r="BX2410" s="28"/>
    </row>
    <row r="2411" spans="2:76" ht="18.649999999999999" customHeight="1" thickTop="1" thickBot="1">
      <c r="B2411" s="39">
        <v>6.82</v>
      </c>
      <c r="D2411" s="25">
        <f t="shared" ref="D2411" si="24208">COS($F$8*$B2411)</f>
        <v>-0.63975512616788122</v>
      </c>
      <c r="E2411" s="26">
        <v>0</v>
      </c>
      <c r="F2411" s="10">
        <v>0</v>
      </c>
      <c r="G2411" s="85">
        <f t="shared" ref="G2411" si="24209">$E$8*SIN($B2411*$F$8)</f>
        <v>2.3057364131394693</v>
      </c>
      <c r="I2411" s="21">
        <v>1</v>
      </c>
      <c r="J2411" s="24">
        <v>0</v>
      </c>
      <c r="K2411" s="22">
        <v>0</v>
      </c>
      <c r="L2411" s="23">
        <v>0</v>
      </c>
      <c r="N2411" s="21">
        <f t="shared" ref="N2411" si="24210">D2411*I2411+F2411*I2414-E2411*J2411-G2411*J2414</f>
        <v>3.5654989432004105</v>
      </c>
      <c r="O2411" s="24">
        <f t="shared" ref="O2411" si="24211">(D2411*J2411+E2411*I2411+F2411*J2414+G2411*I2414)</f>
        <v>0</v>
      </c>
      <c r="P2411" s="22">
        <f t="shared" ref="P2411" si="24212">D2411*K2411+F2411*K2414-E2411*L2411-G2411*L2414</f>
        <v>0</v>
      </c>
      <c r="Q2411" s="23">
        <f t="shared" ref="Q2411" si="24213">(D2411*L2411+E2411*K2411+F2411*L2414+G2411*K2414)</f>
        <v>2.3057364131394693</v>
      </c>
      <c r="S2411" s="25">
        <f t="shared" ref="S2411" si="24214">COS($U$8*$B2411)</f>
        <v>-0.68868826859190502</v>
      </c>
      <c r="T2411" s="26">
        <v>0</v>
      </c>
      <c r="U2411" s="10">
        <v>0</v>
      </c>
      <c r="V2411" s="85">
        <f t="shared" ref="V2411" si="24215">$T$8*SIN($B2411*$U$8)</f>
        <v>-2.1751726870147472</v>
      </c>
      <c r="X2411" s="21">
        <f t="shared" ref="X2411" si="24216">N2411*S2411+P2411*S2414-O2411*T2411-Q2411*T2414</f>
        <v>-1.8982534194904774</v>
      </c>
      <c r="Y2411" s="24">
        <f t="shared" ref="Y2411" si="24217">(N2411*T2411+O2411*S2411+P2411*T2414+Q2411*S2414)</f>
        <v>0</v>
      </c>
      <c r="Z2411" s="22">
        <f t="shared" ref="Z2411" si="24218">N2411*U2411+P2411*U2414-O2411*V2411-Q2411*V2414</f>
        <v>0</v>
      </c>
      <c r="AA2411" s="23">
        <f t="shared" ref="AA2411" si="24219">(N2411*V2411+O2411*U2411+P2411*V2414+Q2411*U2414)</f>
        <v>-9.3435095350238093</v>
      </c>
      <c r="AB2411" s="8"/>
      <c r="AC2411" s="21">
        <v>1</v>
      </c>
      <c r="AD2411" s="24">
        <v>0</v>
      </c>
      <c r="AE2411" s="22">
        <v>0</v>
      </c>
      <c r="AF2411" s="23">
        <v>0</v>
      </c>
      <c r="AH2411" s="21">
        <f t="shared" ref="AH2411" si="24220">X2411*AC2411+Z2411*AC2414-Y2411*AD2411-AA2411*AD2414</f>
        <v>-9.3072411870194216</v>
      </c>
      <c r="AI2411" s="24">
        <f t="shared" ref="AI2411" si="24221">(X2411*AD2411+Y2411*AC2411+Z2411*AD2414+AA2411*AC2414)</f>
        <v>0</v>
      </c>
      <c r="AJ2411" s="22">
        <f t="shared" ref="AJ2411" si="24222">X2411*AE2411+Z2411*AE2414-Y2411*AF2411-AA2411*AF2414</f>
        <v>0</v>
      </c>
      <c r="AK2411" s="23">
        <f t="shared" ref="AK2411" si="24223">(X2411*AF2411+Y2411*AE2411+Z2411*AF2414+AA2411*AE2414)</f>
        <v>-9.3435095350238093</v>
      </c>
      <c r="AL2411" s="8"/>
      <c r="AM2411" s="25">
        <f t="shared" ref="AM2411" si="24224">COS($AO$8*$B2411)</f>
        <v>-0.68868826859190502</v>
      </c>
      <c r="AN2411" s="26">
        <v>0</v>
      </c>
      <c r="AO2411" s="10">
        <v>0</v>
      </c>
      <c r="AP2411" s="85">
        <f t="shared" ref="AP2411" si="24225">$AN$8*SIN($B2411*$AO$8)</f>
        <v>-2.1751726870147472</v>
      </c>
      <c r="AR2411" s="21">
        <f t="shared" ref="AR2411" si="24226">AH2411*AM2411+AJ2411*AM2414-AI2411*AN2411-AK2411*AN2414</f>
        <v>4.1515937360728223</v>
      </c>
      <c r="AS2411" s="24">
        <f t="shared" ref="AS2411" si="24227">(AH2411*AN2411+AI2411*AM2411+AJ2411*AN2414+AK2411*AM2414)</f>
        <v>0</v>
      </c>
      <c r="AT2411" s="22">
        <f t="shared" ref="AT2411" si="24228">AH2411*AO2411+AJ2411*AO2414-AI2411*AP2411-AK2411*AP2414</f>
        <v>0</v>
      </c>
      <c r="AU2411" s="23">
        <f t="shared" ref="AU2411" si="24229">(AH2411*AP2411+AI2411*AO2411+AJ2411*AP2414+AK2411*AO2414)</f>
        <v>26.679622225710865</v>
      </c>
      <c r="AV2411" s="8"/>
      <c r="AW2411" s="21">
        <v>1</v>
      </c>
      <c r="AX2411" s="24">
        <v>0</v>
      </c>
      <c r="AY2411" s="22">
        <v>0</v>
      </c>
      <c r="AZ2411" s="23">
        <v>0</v>
      </c>
      <c r="BB2411" s="21">
        <f t="shared" ref="BB2411" si="24230">AR2411*AW2411+AT2411*AW2414-AS2411*AX2411-AU2411*AX2414</f>
        <v>52.81049043151782</v>
      </c>
      <c r="BC2411" s="24">
        <f t="shared" ref="BC2411" si="24231">(AR2411*AX2411+AS2411*AW2411+AT2411*AX2414+AU2411*AW2414)</f>
        <v>0</v>
      </c>
      <c r="BD2411" s="22">
        <f t="shared" ref="BD2411" si="24232">AR2411*AY2411+AT2411*AY2414-AS2411*AZ2411-AU2411*AZ2414</f>
        <v>0</v>
      </c>
      <c r="BE2411" s="23">
        <f t="shared" ref="BE2411" si="24233">(AR2411*AZ2411+AS2411*AY2411+AT2411*AZ2414+AU2411*AY2414)</f>
        <v>26.679622225710865</v>
      </c>
      <c r="BF2411" s="8"/>
      <c r="BG2411" s="25">
        <f t="shared" ref="BG2411" si="24234">COS($BI$8*$B2411)</f>
        <v>-0.63981138839430329</v>
      </c>
      <c r="BH2411" s="26">
        <v>0</v>
      </c>
      <c r="BI2411" s="10">
        <v>0</v>
      </c>
      <c r="BJ2411" s="85">
        <f t="shared" ref="BJ2411" si="24235">$BH$8*SIN($B2411*$BI$8)</f>
        <v>2.3055959068164102</v>
      </c>
      <c r="BL2411" s="21">
        <f t="shared" ref="BL2411" si="24236">BB2411*BG2411+BD2411*BG2414-BC2411*BH2411-BE2411*BH2414</f>
        <v>-40.62346740466316</v>
      </c>
      <c r="BM2411" s="24">
        <f t="shared" ref="BM2411" si="24237">(BB2411*BH2411+BC2411*BG2411+BD2411*BH2414+BE2411*BG2414)</f>
        <v>0</v>
      </c>
      <c r="BN2411" s="22">
        <f t="shared" ref="BN2411" si="24238">BB2411*BI2411+BD2411*BI2414-BC2411*BJ2411-BE2411*BJ2414</f>
        <v>0</v>
      </c>
      <c r="BO2411" s="23">
        <f t="shared" ref="BO2411" si="24239">(BB2411*BJ2411+BC2411*BI2411+BD2411*BJ2414+BE2411*BI2414)</f>
        <v>104.68972443780712</v>
      </c>
      <c r="BQ2411" s="27">
        <f t="shared" ref="BQ2411" si="24240">20*LOG((2*$BL$8)/(($BL$8*BL2411+BN2411+$BL$8*BL2414+BN2414)^2+($BL$8*BM2411+BO2411+$BL$8*BM2414+BO2414)^2)^0.5)</f>
        <v>-35.596101828734213</v>
      </c>
      <c r="BS2411" s="64">
        <f t="shared" ref="BS2411" si="24241">((BL2411^2+BM2411^2)/(BL2414^2+BM2414^2))^0.5</f>
        <v>2.5790196410696264</v>
      </c>
      <c r="BT2411" s="4"/>
      <c r="BU2411" s="28"/>
      <c r="BV2411" s="28"/>
      <c r="BW2411" s="28"/>
      <c r="BX2411" s="28"/>
    </row>
    <row r="2412" spans="2:76" ht="18.649999999999999" customHeight="1" thickBot="1">
      <c r="D2412" s="25"/>
      <c r="E2412" s="10"/>
      <c r="F2412" s="10"/>
      <c r="G2412" s="31"/>
      <c r="I2412" s="29"/>
      <c r="L2412" s="30"/>
      <c r="N2412" s="29"/>
      <c r="Q2412" s="30"/>
      <c r="S2412" s="29"/>
      <c r="V2412" s="30"/>
      <c r="X2412" s="29"/>
      <c r="AA2412" s="30"/>
      <c r="AC2412" s="29"/>
      <c r="AF2412" s="30"/>
      <c r="AH2412" s="29"/>
      <c r="AK2412" s="30"/>
      <c r="AM2412" s="29"/>
      <c r="AP2412" s="30"/>
      <c r="AR2412" s="29"/>
      <c r="AU2412" s="30"/>
      <c r="AW2412" s="29"/>
      <c r="AZ2412" s="30"/>
      <c r="BB2412" s="29"/>
      <c r="BE2412" s="30"/>
      <c r="BG2412" s="29"/>
      <c r="BJ2412" s="30"/>
      <c r="BL2412" s="29"/>
      <c r="BO2412" s="30"/>
      <c r="BS2412" s="65"/>
      <c r="BT2412" s="65"/>
      <c r="BU2412" s="28"/>
      <c r="BV2412" s="28"/>
      <c r="BW2412" s="28"/>
      <c r="BX2412" s="28"/>
    </row>
    <row r="2413" spans="2:76" ht="18.649999999999999" customHeight="1" thickBot="1">
      <c r="D2413" s="254" t="s">
        <v>24</v>
      </c>
      <c r="E2413" s="255"/>
      <c r="F2413" s="256" t="s">
        <v>25</v>
      </c>
      <c r="G2413" s="257"/>
      <c r="H2413" s="123"/>
      <c r="I2413" s="242" t="s">
        <v>4</v>
      </c>
      <c r="J2413" s="243"/>
      <c r="K2413" s="244" t="s">
        <v>5</v>
      </c>
      <c r="L2413" s="245"/>
      <c r="M2413" s="123"/>
      <c r="N2413" s="242" t="s">
        <v>6</v>
      </c>
      <c r="O2413" s="243"/>
      <c r="P2413" s="244" t="s">
        <v>7</v>
      </c>
      <c r="Q2413" s="245"/>
      <c r="R2413" s="123"/>
      <c r="S2413" s="242" t="s">
        <v>34</v>
      </c>
      <c r="T2413" s="243"/>
      <c r="U2413" s="244" t="s">
        <v>35</v>
      </c>
      <c r="V2413" s="245"/>
      <c r="W2413" s="123"/>
      <c r="X2413" s="242" t="s">
        <v>47</v>
      </c>
      <c r="Y2413" s="243"/>
      <c r="Z2413" s="244" t="s">
        <v>48</v>
      </c>
      <c r="AA2413" s="245"/>
      <c r="AB2413" s="127"/>
      <c r="AC2413" s="242" t="s">
        <v>63</v>
      </c>
      <c r="AD2413" s="243"/>
      <c r="AE2413" s="244" t="s">
        <v>8</v>
      </c>
      <c r="AF2413" s="245"/>
      <c r="AG2413" s="123"/>
      <c r="AH2413" s="242" t="s">
        <v>78</v>
      </c>
      <c r="AI2413" s="243"/>
      <c r="AJ2413" s="244" t="s">
        <v>79</v>
      </c>
      <c r="AK2413" s="245"/>
      <c r="AL2413" s="127"/>
      <c r="AM2413" s="242" t="s">
        <v>67</v>
      </c>
      <c r="AN2413" s="243"/>
      <c r="AO2413" s="244" t="s">
        <v>66</v>
      </c>
      <c r="AP2413" s="245"/>
      <c r="AQ2413" s="123"/>
      <c r="AR2413" s="242" t="s">
        <v>83</v>
      </c>
      <c r="AS2413" s="243"/>
      <c r="AT2413" s="244" t="s">
        <v>82</v>
      </c>
      <c r="AU2413" s="245"/>
      <c r="AV2413" s="127"/>
      <c r="AW2413" s="242" t="s">
        <v>71</v>
      </c>
      <c r="AX2413" s="243"/>
      <c r="AY2413" s="244" t="s">
        <v>70</v>
      </c>
      <c r="AZ2413" s="245"/>
      <c r="BA2413" s="123"/>
      <c r="BB2413" s="124" t="s">
        <v>87</v>
      </c>
      <c r="BC2413" s="125"/>
      <c r="BD2413" s="122" t="s">
        <v>86</v>
      </c>
      <c r="BE2413" s="126"/>
      <c r="BF2413" s="127"/>
      <c r="BG2413" s="242" t="s">
        <v>74</v>
      </c>
      <c r="BH2413" s="243"/>
      <c r="BI2413" s="244" t="s">
        <v>75</v>
      </c>
      <c r="BJ2413" s="245"/>
      <c r="BK2413" s="123"/>
      <c r="BL2413" s="242" t="s">
        <v>91</v>
      </c>
      <c r="BM2413" s="243"/>
      <c r="BN2413" s="244" t="s">
        <v>90</v>
      </c>
      <c r="BO2413" s="245"/>
      <c r="BP2413" s="123"/>
      <c r="BQ2413" s="35" t="s">
        <v>166</v>
      </c>
      <c r="BS2413" s="66" t="s">
        <v>121</v>
      </c>
      <c r="BT2413" s="65"/>
      <c r="BU2413" s="28"/>
      <c r="BV2413" s="28"/>
      <c r="BW2413" s="28"/>
      <c r="BX2413" s="28"/>
    </row>
    <row r="2414" spans="2:76" ht="18.649999999999999" customHeight="1" thickTop="1" thickBot="1">
      <c r="D2414" s="15">
        <v>0</v>
      </c>
      <c r="E2414" s="145">
        <f t="shared" ref="E2414" si="24242">(1/$E$8)*SIN($B2411*$F$8)</f>
        <v>0.25619293479327432</v>
      </c>
      <c r="F2414" s="15">
        <f t="shared" ref="F2414" si="24243">COS($F$8*$B2411)</f>
        <v>-0.63975512616788122</v>
      </c>
      <c r="G2414" s="37">
        <v>0</v>
      </c>
      <c r="I2414" s="21">
        <v>0</v>
      </c>
      <c r="J2414" s="24">
        <f t="shared" ref="J2414" si="24244">(TAN($K$8*$B2411))/$J$8</f>
        <v>-1.8238225520507161</v>
      </c>
      <c r="K2414" s="22">
        <v>1</v>
      </c>
      <c r="L2414" s="23">
        <v>0</v>
      </c>
      <c r="N2414" s="21">
        <f t="shared" ref="N2414" si="24245">D2414*I2411+F2414*I2414-E2414*J2411-G2414*J2414</f>
        <v>0</v>
      </c>
      <c r="O2414" s="24">
        <f t="shared" ref="O2414" si="24246">(D2414*J2411+E2414*I2411+F2414*J2414+G2414*I2414)</f>
        <v>1.4229927616883074</v>
      </c>
      <c r="P2414" s="22">
        <f t="shared" ref="P2414" si="24247">D2414*K2411+F2414*K2414-E2414*L2411-G2414*L2414</f>
        <v>-0.63975512616788122</v>
      </c>
      <c r="Q2414" s="23">
        <f t="shared" ref="Q2414" si="24248">(D2414*L2411+E2414*K2411+F2414*L2414+G2414*K2414)</f>
        <v>0</v>
      </c>
      <c r="S2414" s="15">
        <v>0</v>
      </c>
      <c r="T2414" s="145">
        <f t="shared" ref="T2414" si="24249">(1/$T$8)*SIN($B2411*$U$8)</f>
        <v>-0.2416858541127497</v>
      </c>
      <c r="U2414" s="15">
        <f t="shared" ref="U2414" si="24250">COS($U$8*$B2411)</f>
        <v>-0.68868826859190502</v>
      </c>
      <c r="V2414" s="37">
        <v>0</v>
      </c>
      <c r="X2414" s="21">
        <f t="shared" ref="X2414" si="24251">N2414*S2411+P2414*S2414-O2414*T2411-Q2414*T2414</f>
        <v>0</v>
      </c>
      <c r="Y2414" s="24">
        <f t="shared" ref="Y2414" si="24252">(N2414*T2411+O2414*S2411+P2414*T2414+Q2414*S2414)</f>
        <v>-0.82537865717503944</v>
      </c>
      <c r="Z2414" s="22">
        <f t="shared" ref="Z2414" si="24253">N2414*U2411+P2414*U2414-O2414*V2411-Q2414*V2414</f>
        <v>3.5358468392074451</v>
      </c>
      <c r="AA2414" s="23">
        <f t="shared" ref="AA2414" si="24254">(N2414*V2411+O2414*U2411+P2414*V2414+Q2414*U2414)</f>
        <v>0</v>
      </c>
      <c r="AB2414" s="8"/>
      <c r="AC2414" s="21">
        <v>0</v>
      </c>
      <c r="AD2414" s="24">
        <f t="shared" ref="AD2414" si="24255">(TAN($AE$8*$B2411))/$AD$8</f>
        <v>-0.79295555270282747</v>
      </c>
      <c r="AE2414" s="22">
        <v>1</v>
      </c>
      <c r="AF2414" s="23">
        <v>0</v>
      </c>
      <c r="AH2414" s="21">
        <f t="shared" ref="AH2414" si="24256">X2414*AC2411+Z2414*AC2414-Y2414*AD2411-AA2414*AD2414</f>
        <v>0</v>
      </c>
      <c r="AI2414" s="24">
        <f t="shared" ref="AI2414" si="24257">(X2414*AD2411+Y2414*AC2411+Z2414*AD2414+AA2414*AC2414)</f>
        <v>-3.6291480418313244</v>
      </c>
      <c r="AJ2414" s="22">
        <f t="shared" ref="AJ2414" si="24258">X2414*AE2411+Z2414*AE2414-Y2414*AF2411-AA2414*AF2414</f>
        <v>3.5358468392074451</v>
      </c>
      <c r="AK2414" s="23">
        <f t="shared" ref="AK2414" si="24259">(X2414*AF2411+Y2414*AE2411+Z2414*AF2414+AA2414*AE2414)</f>
        <v>0</v>
      </c>
      <c r="AL2414" s="8"/>
      <c r="AM2414" s="15">
        <v>0</v>
      </c>
      <c r="AN2414" s="85">
        <f t="shared" ref="AN2414" si="24260">(1/$AN$8)*SIN($B2411*$AO$8)</f>
        <v>-0.2416858541127497</v>
      </c>
      <c r="AO2414" s="25">
        <f t="shared" ref="AO2414" si="24261">COS($AO$8*$B2411)</f>
        <v>-0.68868826859190502</v>
      </c>
      <c r="AP2414" s="37">
        <v>0</v>
      </c>
      <c r="AR2414" s="21">
        <f t="shared" ref="AR2414" si="24262">AH2414*AM2411+AJ2414*AM2414-AI2414*AN2411-AK2414*AN2414</f>
        <v>0</v>
      </c>
      <c r="AS2414" s="24">
        <f t="shared" ref="AS2414" si="24263">(AH2414*AN2411+AI2414*AM2411+AJ2414*AN2414+AK2414*AM2414)</f>
        <v>1.6447875180467997</v>
      </c>
      <c r="AT2414" s="22">
        <f t="shared" ref="AT2414" si="24264">AH2414*AO2411+AJ2414*AO2414-AI2414*AP2411-AK2414*AP2414</f>
        <v>-10.329119935424485</v>
      </c>
      <c r="AU2414" s="23">
        <f t="shared" ref="AU2414" si="24265">(AH2414*AP2411+AI2414*AO2411+AJ2414*AP2414+AK2414*AO2414)</f>
        <v>0</v>
      </c>
      <c r="AV2414" s="8"/>
      <c r="AW2414" s="21">
        <v>0</v>
      </c>
      <c r="AX2414" s="24">
        <f t="shared" ref="AX2414" si="24266">(TAN($AY$8*$B2411))/$AX$8</f>
        <v>-1.8238225520507161</v>
      </c>
      <c r="AY2414" s="22">
        <v>1</v>
      </c>
      <c r="AZ2414" s="23">
        <v>0</v>
      </c>
      <c r="BB2414" s="21">
        <f t="shared" ref="BB2414" si="24267">AR2414*AW2411+AT2414*AW2414-AS2414*AX2411-AU2414*AX2414</f>
        <v>0</v>
      </c>
      <c r="BC2414" s="24">
        <f t="shared" ref="BC2414" si="24268">(AR2414*AX2411+AS2414*AW2411+AT2414*AX2414+AU2414*AW2414)</f>
        <v>20.483269399110611</v>
      </c>
      <c r="BD2414" s="22">
        <f t="shared" ref="BD2414" si="24269">AR2414*AY2411+AT2414*AY2414-AS2414*AZ2411-AU2414*AZ2414</f>
        <v>-10.329119935424485</v>
      </c>
      <c r="BE2414" s="23">
        <f t="shared" ref="BE2414" si="24270">(AR2414*AZ2411+AS2414*AY2411+AT2414*AZ2414+AU2414*AY2414)</f>
        <v>0</v>
      </c>
      <c r="BF2414" s="8"/>
      <c r="BG2414" s="15">
        <v>0</v>
      </c>
      <c r="BH2414" s="85">
        <f t="shared" ref="BH2414" si="24271">(1/$BH$8)*SIN($B2411*$BI$8)</f>
        <v>0.25617732297960111</v>
      </c>
      <c r="BI2414" s="25">
        <f t="shared" ref="BI2414" si="24272">COS($BI$8*$B2411)</f>
        <v>-0.63981138839430329</v>
      </c>
      <c r="BJ2414" s="37">
        <v>0</v>
      </c>
      <c r="BL2414" s="21">
        <f t="shared" ref="BL2414" si="24273">BB2414*BG2411+BD2414*BG2414-BC2414*BH2411-BE2414*BH2414</f>
        <v>0</v>
      </c>
      <c r="BM2414" s="24">
        <f t="shared" ref="BM2414" si="24274">(BB2414*BH2411+BC2414*BG2411+BD2414*BH2414+BE2414*BG2414)</f>
        <v>-15.751515326891781</v>
      </c>
      <c r="BN2414" s="22">
        <f t="shared" ref="BN2414" si="24275">BB2414*BI2411+BD2414*BI2414-BC2414*BJ2411-BE2414*BJ2414</f>
        <v>-40.617453518032043</v>
      </c>
      <c r="BO2414" s="23">
        <f t="shared" ref="BO2414" si="24276">(BB2414*BJ2411+BC2414*BI2411+BD2414*BJ2414+BE2414*BI2414)</f>
        <v>0</v>
      </c>
      <c r="BQ2414" s="38">
        <f t="shared" ref="BQ2414" si="24277">(180/PI())*ATAN(-1*(($BL$8*BM2411+BO2411+$BL$8*BM2414+BO2414)/($BL$8*BL2411+BN2411+$BL$8*BL2414+BN2414)))</f>
        <v>47.589752033169709</v>
      </c>
      <c r="BS2414" s="67">
        <f t="shared" ref="BS2414" si="24278">20*LOG(((($BL$8*BL2411+BN2411-$BL$8*BL2414-BN2414)^2+($BL$8*BM2411+BO2411-$BL$8*BM2414-BO2414)^2)/(($BL$8*BL2411+BN2411+$BL$8*BL2414+BN2414)^2+($BL$8*BM2411+BO2411+$BL$8*BM2414+BO2414)^2))^0.5)</f>
        <v>-1.197385504601151E-3</v>
      </c>
      <c r="BT2414" s="65"/>
      <c r="BU2414" s="28"/>
      <c r="BV2414" s="28"/>
      <c r="BW2414" s="28"/>
      <c r="BX2414" s="28"/>
    </row>
    <row r="2415" spans="2:76" ht="18.649999999999999" customHeight="1">
      <c r="BS2415" s="32"/>
    </row>
    <row r="2416" spans="2:76" ht="18.649999999999999" customHeight="1" thickBot="1">
      <c r="D2416" s="8"/>
      <c r="E2416" s="8" t="s">
        <v>93</v>
      </c>
      <c r="F2416" s="8"/>
      <c r="G2416" s="8"/>
      <c r="H2416" s="8"/>
      <c r="I2416" s="8"/>
      <c r="J2416" s="8" t="s">
        <v>94</v>
      </c>
      <c r="K2416" s="8"/>
      <c r="L2416" s="8"/>
      <c r="M2416" s="8"/>
      <c r="N2416" s="8"/>
      <c r="O2416" s="8" t="s">
        <v>95</v>
      </c>
      <c r="P2416" s="8"/>
      <c r="Q2416" s="8"/>
      <c r="R2416" s="8"/>
      <c r="S2416" s="8"/>
      <c r="T2416" s="8" t="s">
        <v>96</v>
      </c>
      <c r="U2416" s="8"/>
      <c r="V2416" s="8"/>
      <c r="W2416" s="8"/>
      <c r="X2416" s="8"/>
      <c r="Y2416" s="8" t="s">
        <v>97</v>
      </c>
      <c r="Z2416" s="8"/>
      <c r="AA2416" s="8"/>
      <c r="AB2416" s="8"/>
      <c r="AC2416" s="8"/>
      <c r="AD2416" s="8" t="s">
        <v>98</v>
      </c>
      <c r="AE2416" s="8"/>
      <c r="AF2416" s="8"/>
      <c r="AG2416" s="8"/>
      <c r="AH2416" s="8"/>
      <c r="AI2416" s="8" t="s">
        <v>99</v>
      </c>
      <c r="AJ2416" s="8"/>
      <c r="AK2416" s="8"/>
      <c r="AL2416" s="8"/>
      <c r="AM2416" s="8"/>
      <c r="AN2416" s="8" t="s">
        <v>96</v>
      </c>
      <c r="AO2416" s="8"/>
      <c r="AP2416" s="8"/>
      <c r="AQ2416" s="8"/>
      <c r="AR2416" s="8"/>
      <c r="AS2416" s="8" t="s">
        <v>100</v>
      </c>
      <c r="AT2416" s="8"/>
      <c r="AU2416" s="8"/>
      <c r="AV2416" s="8"/>
      <c r="AW2416" s="8"/>
      <c r="AX2416" s="8" t="s">
        <v>94</v>
      </c>
      <c r="AY2416" s="8"/>
      <c r="AZ2416" s="8"/>
      <c r="BA2416" s="8"/>
      <c r="BB2416" s="8"/>
      <c r="BC2416" s="8" t="s">
        <v>101</v>
      </c>
      <c r="BD2416" s="8"/>
      <c r="BE2416" s="8"/>
      <c r="BF2416" s="8"/>
      <c r="BG2416" s="8"/>
      <c r="BH2416" s="8" t="s">
        <v>96</v>
      </c>
      <c r="BI2416" s="8"/>
      <c r="BJ2416" s="8"/>
      <c r="BK2416" s="8"/>
      <c r="BL2416" s="8"/>
      <c r="BM2416" s="8" t="s">
        <v>102</v>
      </c>
      <c r="BN2416" s="8"/>
      <c r="BO2416" s="8"/>
      <c r="BP2416" s="8"/>
    </row>
    <row r="2417" spans="2:76" ht="18.649999999999999" customHeight="1" thickBot="1">
      <c r="B2417" s="16"/>
      <c r="D2417" s="250" t="s">
        <v>22</v>
      </c>
      <c r="E2417" s="251"/>
      <c r="F2417" s="252" t="s">
        <v>23</v>
      </c>
      <c r="G2417" s="253"/>
      <c r="H2417" s="123"/>
      <c r="I2417" s="242" t="s">
        <v>1</v>
      </c>
      <c r="J2417" s="243"/>
      <c r="K2417" s="244" t="s">
        <v>2</v>
      </c>
      <c r="L2417" s="245"/>
      <c r="M2417" s="123"/>
      <c r="N2417" s="242" t="s">
        <v>43</v>
      </c>
      <c r="O2417" s="243"/>
      <c r="P2417" s="244" t="s">
        <v>44</v>
      </c>
      <c r="Q2417" s="245"/>
      <c r="R2417" s="123"/>
      <c r="S2417" s="242" t="s">
        <v>32</v>
      </c>
      <c r="T2417" s="243"/>
      <c r="U2417" s="244" t="s">
        <v>33</v>
      </c>
      <c r="V2417" s="245"/>
      <c r="W2417" s="123"/>
      <c r="X2417" s="242" t="s">
        <v>45</v>
      </c>
      <c r="Y2417" s="243"/>
      <c r="Z2417" s="244" t="s">
        <v>46</v>
      </c>
      <c r="AA2417" s="245"/>
      <c r="AB2417" s="127"/>
      <c r="AC2417" s="242" t="s">
        <v>62</v>
      </c>
      <c r="AD2417" s="243"/>
      <c r="AE2417" s="244" t="s">
        <v>3</v>
      </c>
      <c r="AF2417" s="245"/>
      <c r="AG2417" s="123"/>
      <c r="AH2417" s="242" t="s">
        <v>76</v>
      </c>
      <c r="AI2417" s="243"/>
      <c r="AJ2417" s="244" t="s">
        <v>77</v>
      </c>
      <c r="AK2417" s="245"/>
      <c r="AL2417" s="127"/>
      <c r="AM2417" s="242" t="s">
        <v>64</v>
      </c>
      <c r="AN2417" s="243"/>
      <c r="AO2417" s="244" t="s">
        <v>65</v>
      </c>
      <c r="AP2417" s="245"/>
      <c r="AQ2417" s="123"/>
      <c r="AR2417" s="242" t="s">
        <v>80</v>
      </c>
      <c r="AS2417" s="243"/>
      <c r="AT2417" s="244" t="s">
        <v>81</v>
      </c>
      <c r="AU2417" s="245"/>
      <c r="AV2417" s="127"/>
      <c r="AW2417" s="242" t="s">
        <v>68</v>
      </c>
      <c r="AX2417" s="243"/>
      <c r="AY2417" s="244" t="s">
        <v>69</v>
      </c>
      <c r="AZ2417" s="245"/>
      <c r="BA2417" s="123"/>
      <c r="BB2417" s="246" t="s">
        <v>84</v>
      </c>
      <c r="BC2417" s="247"/>
      <c r="BD2417" s="248" t="s">
        <v>85</v>
      </c>
      <c r="BE2417" s="249"/>
      <c r="BF2417" s="127"/>
      <c r="BG2417" s="242" t="s">
        <v>72</v>
      </c>
      <c r="BH2417" s="243"/>
      <c r="BI2417" s="244" t="s">
        <v>73</v>
      </c>
      <c r="BJ2417" s="245"/>
      <c r="BK2417" s="123"/>
      <c r="BL2417" s="242" t="s">
        <v>88</v>
      </c>
      <c r="BM2417" s="243"/>
      <c r="BN2417" s="244" t="s">
        <v>89</v>
      </c>
      <c r="BO2417" s="245"/>
      <c r="BP2417" s="123"/>
      <c r="BQ2417" s="19" t="s">
        <v>165</v>
      </c>
      <c r="BS2417" s="63" t="s">
        <v>120</v>
      </c>
      <c r="BT2417" s="4"/>
      <c r="BU2417" s="28"/>
      <c r="BV2417" s="28"/>
      <c r="BW2417" s="28"/>
      <c r="BX2417" s="28"/>
    </row>
    <row r="2418" spans="2:76" ht="18.649999999999999" customHeight="1" thickTop="1" thickBot="1">
      <c r="B2418" s="39">
        <v>6.84</v>
      </c>
      <c r="D2418" s="25">
        <f t="shared" ref="D2418" si="24279">COS($F$8*$B2418)</f>
        <v>-0.64484599824236222</v>
      </c>
      <c r="E2418" s="26">
        <v>0</v>
      </c>
      <c r="F2418" s="10">
        <v>0</v>
      </c>
      <c r="G2418" s="85">
        <f t="shared" ref="G2418" si="24280">$E$8*SIN($B2418*$F$8)</f>
        <v>2.29293758025754</v>
      </c>
      <c r="I2418" s="21">
        <v>1</v>
      </c>
      <c r="J2418" s="24">
        <v>0</v>
      </c>
      <c r="K2418" s="22">
        <v>0</v>
      </c>
      <c r="L2418" s="23">
        <v>0</v>
      </c>
      <c r="N2418" s="21">
        <f t="shared" ref="N2418" si="24281">D2418*I2418+F2418*I2421-E2418*J2418-G2418*J2421</f>
        <v>3.4039012144287644</v>
      </c>
      <c r="O2418" s="24">
        <f t="shared" ref="O2418" si="24282">(D2418*J2418+E2418*I2418+F2418*J2421+G2418*I2421)</f>
        <v>0</v>
      </c>
      <c r="P2418" s="22">
        <f t="shared" ref="P2418" si="24283">D2418*K2418+F2418*K2421-E2418*L2418-G2418*L2421</f>
        <v>0</v>
      </c>
      <c r="Q2418" s="23">
        <f t="shared" ref="Q2418" si="24284">(D2418*L2418+E2418*K2418+F2418*L2421+G2418*K2421)</f>
        <v>2.29293758025754</v>
      </c>
      <c r="S2418" s="25">
        <f t="shared" ref="S2418" si="24285">COS($U$8*$B2418)</f>
        <v>-0.68023766589848966</v>
      </c>
      <c r="T2418" s="26">
        <v>0</v>
      </c>
      <c r="U2418" s="10">
        <v>0</v>
      </c>
      <c r="V2418" s="85">
        <f t="shared" ref="V2418" si="24286">$T$8*SIN($B2418*$U$8)</f>
        <v>-2.1989748659402117</v>
      </c>
      <c r="X2418" s="21">
        <f t="shared" ref="X2418" si="24287">N2418*S2418+P2418*S2421-O2418*T2418-Q2418*T2421</f>
        <v>-1.7552271383680464</v>
      </c>
      <c r="Y2418" s="24">
        <f t="shared" ref="Y2418" si="24288">(N2418*T2418+O2418*S2418+P2418*T2421+Q2418*S2421)</f>
        <v>0</v>
      </c>
      <c r="Z2418" s="22">
        <f t="shared" ref="Z2418" si="24289">N2418*U2418+P2418*U2421-O2418*V2418-Q2418*V2421</f>
        <v>0</v>
      </c>
      <c r="AA2418" s="23">
        <f t="shared" ref="AA2418" si="24290">(N2418*V2418+O2418*U2418+P2418*V2421+Q2418*U2421)</f>
        <v>-9.0448357243175366</v>
      </c>
      <c r="AB2418" s="8"/>
      <c r="AC2418" s="21">
        <v>1</v>
      </c>
      <c r="AD2418" s="24">
        <v>0</v>
      </c>
      <c r="AE2418" s="22">
        <v>0</v>
      </c>
      <c r="AF2418" s="23">
        <v>0</v>
      </c>
      <c r="AH2418" s="21">
        <f t="shared" ref="AH2418" si="24291">X2418*AC2418+Z2418*AC2421-Y2418*AD2418-AA2418*AD2421</f>
        <v>-8.6437002822033548</v>
      </c>
      <c r="AI2418" s="24">
        <f t="shared" ref="AI2418" si="24292">(X2418*AD2418+Y2418*AC2418+Z2418*AD2421+AA2418*AC2421)</f>
        <v>0</v>
      </c>
      <c r="AJ2418" s="22">
        <f t="shared" ref="AJ2418" si="24293">X2418*AE2418+Z2418*AE2421-Y2418*AF2418-AA2418*AF2421</f>
        <v>0</v>
      </c>
      <c r="AK2418" s="23">
        <f t="shared" ref="AK2418" si="24294">(X2418*AF2418+Y2418*AE2418+Z2418*AF2421+AA2418*AE2421)</f>
        <v>-9.0448357243175366</v>
      </c>
      <c r="AL2418" s="8"/>
      <c r="AM2418" s="25">
        <f t="shared" ref="AM2418" si="24295">COS($AO$8*$B2418)</f>
        <v>-0.68023766589848966</v>
      </c>
      <c r="AN2418" s="26">
        <v>0</v>
      </c>
      <c r="AO2418" s="10">
        <v>0</v>
      </c>
      <c r="AP2418" s="85">
        <f t="shared" ref="AP2418" si="24296">$AN$8*SIN($B2418*$AO$8)</f>
        <v>-2.1989748659402117</v>
      </c>
      <c r="AR2418" s="21">
        <f t="shared" ref="AR2418" si="24297">AH2418*AM2418+AJ2418*AM2421-AI2418*AN2418-AK2418*AN2421</f>
        <v>3.6698409019885276</v>
      </c>
      <c r="AS2418" s="24">
        <f t="shared" ref="AS2418" si="24298">(AH2418*AN2418+AI2418*AM2418+AJ2418*AN2421+AK2418*AM2421)</f>
        <v>0</v>
      </c>
      <c r="AT2418" s="22">
        <f t="shared" ref="AT2418" si="24299">AH2418*AO2418+AJ2418*AO2421-AI2418*AP2418-AK2418*AP2421</f>
        <v>0</v>
      </c>
      <c r="AU2418" s="23">
        <f t="shared" ref="AU2418" si="24300">(AH2418*AP2418+AI2418*AO2418+AJ2418*AP2421+AK2418*AO2421)</f>
        <v>25.159917610830526</v>
      </c>
      <c r="AV2418" s="8"/>
      <c r="AW2418" s="21">
        <v>1</v>
      </c>
      <c r="AX2418" s="24">
        <v>0</v>
      </c>
      <c r="AY2418" s="22">
        <v>0</v>
      </c>
      <c r="AZ2418" s="23">
        <v>0</v>
      </c>
      <c r="BB2418" s="21">
        <f t="shared" ref="BB2418" si="24301">AR2418*AW2418+AT2418*AW2421-AS2418*AX2418-AU2418*AX2421</f>
        <v>48.095885106141615</v>
      </c>
      <c r="BC2418" s="24">
        <f t="shared" ref="BC2418" si="24302">(AR2418*AX2418+AS2418*AW2418+AT2418*AX2421+AU2418*AW2421)</f>
        <v>0</v>
      </c>
      <c r="BD2418" s="22">
        <f t="shared" ref="BD2418" si="24303">AR2418*AY2418+AT2418*AY2421-AS2418*AZ2418-AU2418*AZ2421</f>
        <v>0</v>
      </c>
      <c r="BE2418" s="23">
        <f t="shared" ref="BE2418" si="24304">(AR2418*AZ2418+AS2418*AY2418+AT2418*AZ2421+AU2418*AY2421)</f>
        <v>25.159917610830526</v>
      </c>
      <c r="BF2418" s="8"/>
      <c r="BG2418" s="25">
        <f t="shared" ref="BG2418" si="24305">COS($BI$8*$B2418)</f>
        <v>-0.64490211221244065</v>
      </c>
      <c r="BH2418" s="26">
        <v>0</v>
      </c>
      <c r="BI2418" s="10">
        <v>0</v>
      </c>
      <c r="BJ2418" s="85">
        <f t="shared" ref="BJ2418" si="24306">$BH$8*SIN($B2418*$BI$8)</f>
        <v>2.2927955405956708</v>
      </c>
      <c r="BL2418" s="21">
        <f t="shared" ref="BL2418" si="24307">BB2418*BG2418+BD2418*BG2421-BC2418*BH2418-BE2418*BH2421</f>
        <v>-37.426754215885005</v>
      </c>
      <c r="BM2418" s="24">
        <f t="shared" ref="BM2418" si="24308">(BB2418*BH2418+BC2418*BG2418+BD2418*BH2421+BE2418*BG2421)</f>
        <v>0</v>
      </c>
      <c r="BN2418" s="22">
        <f t="shared" ref="BN2418" si="24309">BB2418*BI2418+BD2418*BI2421-BC2418*BJ2418-BE2418*BJ2421</f>
        <v>0</v>
      </c>
      <c r="BO2418" s="23">
        <f t="shared" ref="BO2418" si="24310">(BB2418*BJ2418+BC2418*BI2418+BD2418*BJ2421+BE2418*BI2421)</f>
        <v>94.048346882047653</v>
      </c>
      <c r="BQ2418" s="27">
        <f t="shared" ref="BQ2418" si="24311">20*LOG((2*$BL$8)/(($BL$8*BL2418+BN2418+$BL$8*BL2421+BN2421)^2+($BL$8*BM2418+BO2418+$BL$8*BM2421+BO2421)^2)^0.5)</f>
        <v>-34.723778555717772</v>
      </c>
      <c r="BS2418" s="64">
        <f t="shared" ref="BS2418" si="24312">((BL2418^2+BM2418^2)/(BL2421^2+BM2421^2))^0.5</f>
        <v>2.5150345008114199</v>
      </c>
      <c r="BT2418" s="4"/>
      <c r="BU2418" s="28"/>
      <c r="BV2418" s="28"/>
      <c r="BW2418" s="28"/>
      <c r="BX2418" s="28"/>
    </row>
    <row r="2419" spans="2:76" ht="18.649999999999999" customHeight="1" thickBot="1">
      <c r="D2419" s="25"/>
      <c r="E2419" s="10"/>
      <c r="F2419" s="10"/>
      <c r="G2419" s="31"/>
      <c r="I2419" s="29"/>
      <c r="L2419" s="30"/>
      <c r="N2419" s="29"/>
      <c r="Q2419" s="30"/>
      <c r="S2419" s="29"/>
      <c r="V2419" s="30"/>
      <c r="X2419" s="29"/>
      <c r="AA2419" s="30"/>
      <c r="AC2419" s="29"/>
      <c r="AF2419" s="30"/>
      <c r="AH2419" s="29"/>
      <c r="AK2419" s="30"/>
      <c r="AM2419" s="29"/>
      <c r="AP2419" s="30"/>
      <c r="AR2419" s="29"/>
      <c r="AU2419" s="30"/>
      <c r="AW2419" s="29"/>
      <c r="AZ2419" s="30"/>
      <c r="BB2419" s="29"/>
      <c r="BE2419" s="30"/>
      <c r="BG2419" s="29"/>
      <c r="BJ2419" s="30"/>
      <c r="BL2419" s="29"/>
      <c r="BO2419" s="30"/>
      <c r="BS2419" s="65"/>
      <c r="BT2419" s="65"/>
      <c r="BU2419" s="28"/>
      <c r="BV2419" s="28"/>
      <c r="BW2419" s="28"/>
      <c r="BX2419" s="28"/>
    </row>
    <row r="2420" spans="2:76" ht="18.649999999999999" customHeight="1" thickBot="1">
      <c r="D2420" s="254" t="s">
        <v>24</v>
      </c>
      <c r="E2420" s="255"/>
      <c r="F2420" s="256" t="s">
        <v>25</v>
      </c>
      <c r="G2420" s="257"/>
      <c r="H2420" s="123"/>
      <c r="I2420" s="242" t="s">
        <v>4</v>
      </c>
      <c r="J2420" s="243"/>
      <c r="K2420" s="244" t="s">
        <v>5</v>
      </c>
      <c r="L2420" s="245"/>
      <c r="M2420" s="123"/>
      <c r="N2420" s="242" t="s">
        <v>6</v>
      </c>
      <c r="O2420" s="243"/>
      <c r="P2420" s="244" t="s">
        <v>7</v>
      </c>
      <c r="Q2420" s="245"/>
      <c r="R2420" s="123"/>
      <c r="S2420" s="242" t="s">
        <v>34</v>
      </c>
      <c r="T2420" s="243"/>
      <c r="U2420" s="244" t="s">
        <v>35</v>
      </c>
      <c r="V2420" s="245"/>
      <c r="W2420" s="123"/>
      <c r="X2420" s="242" t="s">
        <v>47</v>
      </c>
      <c r="Y2420" s="243"/>
      <c r="Z2420" s="244" t="s">
        <v>48</v>
      </c>
      <c r="AA2420" s="245"/>
      <c r="AB2420" s="127"/>
      <c r="AC2420" s="242" t="s">
        <v>63</v>
      </c>
      <c r="AD2420" s="243"/>
      <c r="AE2420" s="244" t="s">
        <v>8</v>
      </c>
      <c r="AF2420" s="245"/>
      <c r="AG2420" s="123"/>
      <c r="AH2420" s="242" t="s">
        <v>78</v>
      </c>
      <c r="AI2420" s="243"/>
      <c r="AJ2420" s="244" t="s">
        <v>79</v>
      </c>
      <c r="AK2420" s="245"/>
      <c r="AL2420" s="127"/>
      <c r="AM2420" s="242" t="s">
        <v>67</v>
      </c>
      <c r="AN2420" s="243"/>
      <c r="AO2420" s="244" t="s">
        <v>66</v>
      </c>
      <c r="AP2420" s="245"/>
      <c r="AQ2420" s="123"/>
      <c r="AR2420" s="242" t="s">
        <v>83</v>
      </c>
      <c r="AS2420" s="243"/>
      <c r="AT2420" s="244" t="s">
        <v>82</v>
      </c>
      <c r="AU2420" s="245"/>
      <c r="AV2420" s="127"/>
      <c r="AW2420" s="242" t="s">
        <v>71</v>
      </c>
      <c r="AX2420" s="243"/>
      <c r="AY2420" s="244" t="s">
        <v>70</v>
      </c>
      <c r="AZ2420" s="245"/>
      <c r="BA2420" s="123"/>
      <c r="BB2420" s="124" t="s">
        <v>87</v>
      </c>
      <c r="BC2420" s="125"/>
      <c r="BD2420" s="122" t="s">
        <v>86</v>
      </c>
      <c r="BE2420" s="126"/>
      <c r="BF2420" s="127"/>
      <c r="BG2420" s="242" t="s">
        <v>74</v>
      </c>
      <c r="BH2420" s="243"/>
      <c r="BI2420" s="244" t="s">
        <v>75</v>
      </c>
      <c r="BJ2420" s="245"/>
      <c r="BK2420" s="123"/>
      <c r="BL2420" s="242" t="s">
        <v>91</v>
      </c>
      <c r="BM2420" s="243"/>
      <c r="BN2420" s="244" t="s">
        <v>90</v>
      </c>
      <c r="BO2420" s="245"/>
      <c r="BP2420" s="123"/>
      <c r="BQ2420" s="35" t="s">
        <v>166</v>
      </c>
      <c r="BS2420" s="66" t="s">
        <v>121</v>
      </c>
      <c r="BT2420" s="65"/>
      <c r="BU2420" s="28"/>
      <c r="BV2420" s="28"/>
      <c r="BW2420" s="28"/>
      <c r="BX2420" s="28"/>
    </row>
    <row r="2421" spans="2:76" ht="18.649999999999999" customHeight="1" thickTop="1" thickBot="1">
      <c r="D2421" s="15">
        <v>0</v>
      </c>
      <c r="E2421" s="145">
        <f t="shared" ref="E2421" si="24313">(1/$E$8)*SIN($B2418*$F$8)</f>
        <v>0.25477084225083774</v>
      </c>
      <c r="F2421" s="15">
        <f t="shared" ref="F2421" si="24314">COS($F$8*$B2418)</f>
        <v>-0.64484599824236222</v>
      </c>
      <c r="G2421" s="37">
        <v>0</v>
      </c>
      <c r="I2421" s="21">
        <v>0</v>
      </c>
      <c r="J2421" s="24">
        <f t="shared" ref="J2421" si="24315">(TAN($K$8*$B2418))/$J$8</f>
        <v>-1.7657468077331508</v>
      </c>
      <c r="K2421" s="22">
        <v>1</v>
      </c>
      <c r="L2421" s="23">
        <v>0</v>
      </c>
      <c r="N2421" s="21">
        <f t="shared" ref="N2421" si="24316">D2421*I2418+F2421*I2421-E2421*J2418-G2421*J2421</f>
        <v>0</v>
      </c>
      <c r="O2421" s="24">
        <f t="shared" ref="O2421" si="24317">(D2421*J2418+E2421*I2418+F2421*J2421+G2421*I2421)</f>
        <v>1.3934056051267858</v>
      </c>
      <c r="P2421" s="22">
        <f t="shared" ref="P2421" si="24318">D2421*K2418+F2421*K2421-E2421*L2418-G2421*L2421</f>
        <v>-0.64484599824236222</v>
      </c>
      <c r="Q2421" s="23">
        <f t="shared" ref="Q2421" si="24319">(D2421*L2418+E2421*K2418+F2421*L2421+G2421*K2421)</f>
        <v>0</v>
      </c>
      <c r="S2421" s="15">
        <v>0</v>
      </c>
      <c r="T2421" s="145">
        <f t="shared" ref="T2421" si="24320">(1/$T$8)*SIN($B2418*$U$8)</f>
        <v>-0.24433054066002352</v>
      </c>
      <c r="U2421" s="15">
        <f t="shared" ref="U2421" si="24321">COS($U$8*$B2418)</f>
        <v>-0.68023766589848966</v>
      </c>
      <c r="V2421" s="37">
        <v>0</v>
      </c>
      <c r="X2421" s="21">
        <f t="shared" ref="X2421" si="24322">N2421*S2418+P2421*S2421-O2421*T2418-Q2421*T2421</f>
        <v>0</v>
      </c>
      <c r="Y2421" s="24">
        <f t="shared" ref="Y2421" si="24323">(N2421*T2418+O2421*S2418+P2421*T2421+Q2421*S2421)</f>
        <v>-0.79029140508830842</v>
      </c>
      <c r="Z2421" s="22">
        <f t="shared" ref="Z2421" si="24324">N2421*U2418+P2421*U2421-O2421*V2418-Q2421*V2421</f>
        <v>3.5027124404423793</v>
      </c>
      <c r="AA2421" s="23">
        <f t="shared" ref="AA2421" si="24325">(N2421*V2418+O2421*U2418+P2421*V2421+Q2421*U2421)</f>
        <v>0</v>
      </c>
      <c r="AB2421" s="8"/>
      <c r="AC2421" s="21">
        <v>0</v>
      </c>
      <c r="AD2421" s="24">
        <f t="shared" ref="AD2421" si="24326">(TAN($AE$8*$B2418))/$AD$8</f>
        <v>-0.76159184686077497</v>
      </c>
      <c r="AE2421" s="22">
        <v>1</v>
      </c>
      <c r="AF2421" s="23">
        <v>0</v>
      </c>
      <c r="AH2421" s="21">
        <f t="shared" ref="AH2421" si="24327">X2421*AC2418+Z2421*AC2421-Y2421*AD2418-AA2421*AD2421</f>
        <v>0</v>
      </c>
      <c r="AI2421" s="24">
        <f t="shared" ref="AI2421" si="24328">(X2421*AD2418+Y2421*AC2418+Z2421*AD2421+AA2421*AC2421)</f>
        <v>-3.4579286416270323</v>
      </c>
      <c r="AJ2421" s="22">
        <f t="shared" ref="AJ2421" si="24329">X2421*AE2418+Z2421*AE2421-Y2421*AF2418-AA2421*AF2421</f>
        <v>3.5027124404423793</v>
      </c>
      <c r="AK2421" s="23">
        <f t="shared" ref="AK2421" si="24330">(X2421*AF2418+Y2421*AE2418+Z2421*AF2421+AA2421*AE2421)</f>
        <v>0</v>
      </c>
      <c r="AL2421" s="8"/>
      <c r="AM2421" s="15">
        <v>0</v>
      </c>
      <c r="AN2421" s="85">
        <f t="shared" ref="AN2421" si="24331">(1/$AN$8)*SIN($B2418*$AO$8)</f>
        <v>-0.24433054066002352</v>
      </c>
      <c r="AO2421" s="25">
        <f t="shared" ref="AO2421" si="24332">COS($AO$8*$B2418)</f>
        <v>-0.68023766589848966</v>
      </c>
      <c r="AP2421" s="37">
        <v>0</v>
      </c>
      <c r="AR2421" s="21">
        <f t="shared" ref="AR2421" si="24333">AH2421*AM2418+AJ2421*AM2421-AI2421*AN2418-AK2421*AN2421</f>
        <v>0</v>
      </c>
      <c r="AS2421" s="24">
        <f t="shared" ref="AS2421" si="24334">(AH2421*AN2418+AI2421*AM2418+AJ2421*AN2421+AK2421*AM2421)</f>
        <v>1.4963936836740306</v>
      </c>
      <c r="AT2421" s="22">
        <f t="shared" ref="AT2421" si="24335">AH2421*AO2418+AJ2421*AO2421-AI2421*AP2418-AK2421*AP2421</f>
        <v>-9.986575105952749</v>
      </c>
      <c r="AU2421" s="23">
        <f t="shared" ref="AU2421" si="24336">(AH2421*AP2418+AI2421*AO2418+AJ2421*AP2421+AK2421*AO2421)</f>
        <v>0</v>
      </c>
      <c r="AV2421" s="8"/>
      <c r="AW2421" s="21">
        <v>0</v>
      </c>
      <c r="AX2421" s="24">
        <f t="shared" ref="AX2421" si="24337">(TAN($AY$8*$B2418))/$AX$8</f>
        <v>-1.7657468077331508</v>
      </c>
      <c r="AY2421" s="22">
        <v>1</v>
      </c>
      <c r="AZ2421" s="23">
        <v>0</v>
      </c>
      <c r="BB2421" s="21">
        <f t="shared" ref="BB2421" si="24338">AR2421*AW2418+AT2421*AW2421-AS2421*AX2418-AU2421*AX2421</f>
        <v>0</v>
      </c>
      <c r="BC2421" s="24">
        <f t="shared" ref="BC2421" si="24339">(AR2421*AX2418+AS2421*AW2418+AT2421*AX2421+AU2421*AW2421)</f>
        <v>19.130156797197451</v>
      </c>
      <c r="BD2421" s="22">
        <f t="shared" ref="BD2421" si="24340">AR2421*AY2418+AT2421*AY2421-AS2421*AZ2418-AU2421*AZ2421</f>
        <v>-9.986575105952749</v>
      </c>
      <c r="BE2421" s="23">
        <f t="shared" ref="BE2421" si="24341">(AR2421*AZ2418+AS2421*AY2418+AT2421*AZ2421+AU2421*AY2421)</f>
        <v>0</v>
      </c>
      <c r="BF2421" s="8"/>
      <c r="BG2421" s="15">
        <v>0</v>
      </c>
      <c r="BH2421" s="85">
        <f t="shared" ref="BH2421" si="24342">(1/$BH$8)*SIN($B2418*$BI$8)</f>
        <v>0.25475506006618565</v>
      </c>
      <c r="BI2421" s="25">
        <f t="shared" ref="BI2421" si="24343">COS($BI$8*$B2418)</f>
        <v>-0.64490211221244065</v>
      </c>
      <c r="BJ2421" s="37">
        <v>0</v>
      </c>
      <c r="BL2421" s="21">
        <f t="shared" ref="BL2421" si="24344">BB2421*BG2418+BD2421*BG2421-BC2421*BH2418-BE2421*BH2421</f>
        <v>0</v>
      </c>
      <c r="BM2421" s="24">
        <f t="shared" ref="BM2421" si="24345">(BB2421*BH2418+BC2421*BG2418+BD2421*BH2421+BE2421*BG2421)</f>
        <v>-14.881209066440281</v>
      </c>
      <c r="BN2421" s="22">
        <f t="shared" ref="BN2421" si="24346">BB2421*BI2418+BD2421*BI2421-BC2421*BJ2418-BE2421*BJ2421</f>
        <v>-37.421174815913169</v>
      </c>
      <c r="BO2421" s="23">
        <f t="shared" ref="BO2421" si="24347">(BB2421*BJ2418+BC2421*BI2418+BD2421*BJ2421+BE2421*BI2421)</f>
        <v>0</v>
      </c>
      <c r="BQ2421" s="38">
        <f t="shared" ref="BQ2421" si="24348">(180/PI())*ATAN(-1*(($BL$8*BM2418+BO2418+$BL$8*BM2421+BO2421)/($BL$8*BL2418+BN2418+$BL$8*BL2421+BN2421)))</f>
        <v>46.606385617252691</v>
      </c>
      <c r="BS2421" s="67">
        <f t="shared" ref="BS2421" si="24349">20*LOG(((($BL$8*BL2418+BN2418-$BL$8*BL2421-BN2421)^2+($BL$8*BM2418+BO2418-$BL$8*BM2421-BO2421)^2)/(($BL$8*BL2418+BN2418+$BL$8*BL2421+BN2421)^2+($BL$8*BM2418+BO2418+$BL$8*BM2421+BO2421)^2))^0.5)</f>
        <v>-1.4637929235923987E-3</v>
      </c>
      <c r="BT2421" s="65"/>
      <c r="BU2421" s="28"/>
      <c r="BV2421" s="28"/>
      <c r="BW2421" s="28"/>
      <c r="BX2421" s="28"/>
    </row>
    <row r="2422" spans="2:76" ht="18.649999999999999" customHeight="1">
      <c r="BS2422" s="32"/>
    </row>
    <row r="2423" spans="2:76" ht="18.649999999999999" customHeight="1" thickBot="1">
      <c r="D2423" s="8"/>
      <c r="E2423" s="8" t="s">
        <v>93</v>
      </c>
      <c r="F2423" s="8"/>
      <c r="G2423" s="8"/>
      <c r="H2423" s="8"/>
      <c r="I2423" s="8"/>
      <c r="J2423" s="8" t="s">
        <v>94</v>
      </c>
      <c r="K2423" s="8"/>
      <c r="L2423" s="8"/>
      <c r="M2423" s="8"/>
      <c r="N2423" s="8"/>
      <c r="O2423" s="8" t="s">
        <v>95</v>
      </c>
      <c r="P2423" s="8"/>
      <c r="Q2423" s="8"/>
      <c r="R2423" s="8"/>
      <c r="S2423" s="8"/>
      <c r="T2423" s="8" t="s">
        <v>96</v>
      </c>
      <c r="U2423" s="8"/>
      <c r="V2423" s="8"/>
      <c r="W2423" s="8"/>
      <c r="X2423" s="8"/>
      <c r="Y2423" s="8" t="s">
        <v>97</v>
      </c>
      <c r="Z2423" s="8"/>
      <c r="AA2423" s="8"/>
      <c r="AB2423" s="8"/>
      <c r="AC2423" s="8"/>
      <c r="AD2423" s="8" t="s">
        <v>98</v>
      </c>
      <c r="AE2423" s="8"/>
      <c r="AF2423" s="8"/>
      <c r="AG2423" s="8"/>
      <c r="AH2423" s="8"/>
      <c r="AI2423" s="8" t="s">
        <v>99</v>
      </c>
      <c r="AJ2423" s="8"/>
      <c r="AK2423" s="8"/>
      <c r="AL2423" s="8"/>
      <c r="AM2423" s="8"/>
      <c r="AN2423" s="8" t="s">
        <v>96</v>
      </c>
      <c r="AO2423" s="8"/>
      <c r="AP2423" s="8"/>
      <c r="AQ2423" s="8"/>
      <c r="AR2423" s="8"/>
      <c r="AS2423" s="8" t="s">
        <v>100</v>
      </c>
      <c r="AT2423" s="8"/>
      <c r="AU2423" s="8"/>
      <c r="AV2423" s="8"/>
      <c r="AW2423" s="8"/>
      <c r="AX2423" s="8" t="s">
        <v>94</v>
      </c>
      <c r="AY2423" s="8"/>
      <c r="AZ2423" s="8"/>
      <c r="BA2423" s="8"/>
      <c r="BB2423" s="8"/>
      <c r="BC2423" s="8" t="s">
        <v>101</v>
      </c>
      <c r="BD2423" s="8"/>
      <c r="BE2423" s="8"/>
      <c r="BF2423" s="8"/>
      <c r="BG2423" s="8"/>
      <c r="BH2423" s="8" t="s">
        <v>96</v>
      </c>
      <c r="BI2423" s="8"/>
      <c r="BJ2423" s="8"/>
      <c r="BK2423" s="8"/>
      <c r="BL2423" s="8"/>
      <c r="BM2423" s="8" t="s">
        <v>102</v>
      </c>
      <c r="BN2423" s="8"/>
      <c r="BO2423" s="8"/>
      <c r="BP2423" s="8"/>
    </row>
    <row r="2424" spans="2:76" ht="18.649999999999999" customHeight="1" thickBot="1">
      <c r="B2424" s="16"/>
      <c r="D2424" s="250" t="s">
        <v>22</v>
      </c>
      <c r="E2424" s="251"/>
      <c r="F2424" s="252" t="s">
        <v>23</v>
      </c>
      <c r="G2424" s="253"/>
      <c r="H2424" s="123"/>
      <c r="I2424" s="242" t="s">
        <v>1</v>
      </c>
      <c r="J2424" s="243"/>
      <c r="K2424" s="244" t="s">
        <v>2</v>
      </c>
      <c r="L2424" s="245"/>
      <c r="M2424" s="123"/>
      <c r="N2424" s="242" t="s">
        <v>43</v>
      </c>
      <c r="O2424" s="243"/>
      <c r="P2424" s="244" t="s">
        <v>44</v>
      </c>
      <c r="Q2424" s="245"/>
      <c r="R2424" s="123"/>
      <c r="S2424" s="242" t="s">
        <v>32</v>
      </c>
      <c r="T2424" s="243"/>
      <c r="U2424" s="244" t="s">
        <v>33</v>
      </c>
      <c r="V2424" s="245"/>
      <c r="W2424" s="123"/>
      <c r="X2424" s="242" t="s">
        <v>45</v>
      </c>
      <c r="Y2424" s="243"/>
      <c r="Z2424" s="244" t="s">
        <v>46</v>
      </c>
      <c r="AA2424" s="245"/>
      <c r="AB2424" s="127"/>
      <c r="AC2424" s="242" t="s">
        <v>62</v>
      </c>
      <c r="AD2424" s="243"/>
      <c r="AE2424" s="244" t="s">
        <v>3</v>
      </c>
      <c r="AF2424" s="245"/>
      <c r="AG2424" s="123"/>
      <c r="AH2424" s="242" t="s">
        <v>76</v>
      </c>
      <c r="AI2424" s="243"/>
      <c r="AJ2424" s="244" t="s">
        <v>77</v>
      </c>
      <c r="AK2424" s="245"/>
      <c r="AL2424" s="127"/>
      <c r="AM2424" s="242" t="s">
        <v>64</v>
      </c>
      <c r="AN2424" s="243"/>
      <c r="AO2424" s="244" t="s">
        <v>65</v>
      </c>
      <c r="AP2424" s="245"/>
      <c r="AQ2424" s="123"/>
      <c r="AR2424" s="242" t="s">
        <v>80</v>
      </c>
      <c r="AS2424" s="243"/>
      <c r="AT2424" s="244" t="s">
        <v>81</v>
      </c>
      <c r="AU2424" s="245"/>
      <c r="AV2424" s="127"/>
      <c r="AW2424" s="242" t="s">
        <v>68</v>
      </c>
      <c r="AX2424" s="243"/>
      <c r="AY2424" s="244" t="s">
        <v>69</v>
      </c>
      <c r="AZ2424" s="245"/>
      <c r="BA2424" s="123"/>
      <c r="BB2424" s="246" t="s">
        <v>84</v>
      </c>
      <c r="BC2424" s="247"/>
      <c r="BD2424" s="248" t="s">
        <v>85</v>
      </c>
      <c r="BE2424" s="249"/>
      <c r="BF2424" s="127"/>
      <c r="BG2424" s="242" t="s">
        <v>72</v>
      </c>
      <c r="BH2424" s="243"/>
      <c r="BI2424" s="244" t="s">
        <v>73</v>
      </c>
      <c r="BJ2424" s="245"/>
      <c r="BK2424" s="123"/>
      <c r="BL2424" s="242" t="s">
        <v>88</v>
      </c>
      <c r="BM2424" s="243"/>
      <c r="BN2424" s="244" t="s">
        <v>89</v>
      </c>
      <c r="BO2424" s="245"/>
      <c r="BP2424" s="123"/>
      <c r="BQ2424" s="19" t="s">
        <v>165</v>
      </c>
      <c r="BS2424" s="63" t="s">
        <v>120</v>
      </c>
      <c r="BT2424" s="4"/>
      <c r="BU2424" s="28"/>
      <c r="BV2424" s="28"/>
      <c r="BW2424" s="28"/>
      <c r="BX2424" s="28"/>
    </row>
    <row r="2425" spans="2:76" ht="18.649999999999999" customHeight="1" thickTop="1" thickBot="1">
      <c r="B2425" s="39">
        <v>6.86</v>
      </c>
      <c r="D2425" s="25">
        <f t="shared" ref="D2425" si="24350">COS($F$8*$B2425)</f>
        <v>-0.64990842093449819</v>
      </c>
      <c r="E2425" s="26">
        <v>0</v>
      </c>
      <c r="F2425" s="10">
        <v>0</v>
      </c>
      <c r="G2425" s="85">
        <f t="shared" ref="G2425" si="24351">$E$8*SIN($B2425*$F$8)</f>
        <v>2.2800375873186485</v>
      </c>
      <c r="I2425" s="21">
        <v>1</v>
      </c>
      <c r="J2425" s="24">
        <v>0</v>
      </c>
      <c r="K2425" s="22">
        <v>0</v>
      </c>
      <c r="L2425" s="23">
        <v>0</v>
      </c>
      <c r="N2425" s="21">
        <f t="shared" ref="N2425" si="24352">D2425*I2425+F2425*I2428-E2425*J2425-G2425*J2428</f>
        <v>3.2487089273639125</v>
      </c>
      <c r="O2425" s="24">
        <f t="shared" ref="O2425" si="24353">(D2425*J2425+E2425*I2425+F2425*J2428+G2425*I2428)</f>
        <v>0</v>
      </c>
      <c r="P2425" s="22">
        <f t="shared" ref="P2425" si="24354">D2425*K2425+F2425*K2428-E2425*L2425-G2425*L2428</f>
        <v>0</v>
      </c>
      <c r="Q2425" s="23">
        <f t="shared" ref="Q2425" si="24355">(D2425*L2425+E2425*K2425+F2425*L2428+G2425*K2428)</f>
        <v>2.2800375873186485</v>
      </c>
      <c r="S2425" s="25">
        <f t="shared" ref="S2425" si="24356">COS($U$8*$B2425)</f>
        <v>-0.67169566511977963</v>
      </c>
      <c r="T2425" s="26">
        <v>0</v>
      </c>
      <c r="U2425" s="10">
        <v>0</v>
      </c>
      <c r="V2425" s="85">
        <f t="shared" ref="V2425" si="24357">$T$8*SIN($B2425*$U$8)</f>
        <v>-2.2224815862305074</v>
      </c>
      <c r="X2425" s="21">
        <f t="shared" ref="X2425" si="24358">N2425*S2425+P2425*S2428-O2425*T2425-Q2425*T2428</f>
        <v>-1.6191057533319215</v>
      </c>
      <c r="Y2425" s="24">
        <f t="shared" ref="Y2425" si="24359">(N2425*T2425+O2425*S2425+P2425*T2428+Q2425*S2428)</f>
        <v>0</v>
      </c>
      <c r="Z2425" s="22">
        <f t="shared" ref="Z2425" si="24360">N2425*U2425+P2425*U2428-O2425*V2425-Q2425*V2428</f>
        <v>0</v>
      </c>
      <c r="AA2425" s="23">
        <f t="shared" ref="AA2425" si="24361">(N2425*V2425+O2425*U2425+P2425*V2428+Q2425*U2428)</f>
        <v>-8.751687133801056</v>
      </c>
      <c r="AB2425" s="8"/>
      <c r="AC2425" s="21">
        <v>1</v>
      </c>
      <c r="AD2425" s="24">
        <v>0</v>
      </c>
      <c r="AE2425" s="22">
        <v>0</v>
      </c>
      <c r="AF2425" s="23">
        <v>0</v>
      </c>
      <c r="AH2425" s="21">
        <f t="shared" ref="AH2425" si="24362">X2425*AC2425+Z2425*AC2428-Y2425*AD2425-AA2425*AD2428</f>
        <v>-8.0147477349811673</v>
      </c>
      <c r="AI2425" s="24">
        <f t="shared" ref="AI2425" si="24363">(X2425*AD2425+Y2425*AC2425+Z2425*AD2428+AA2425*AC2428)</f>
        <v>0</v>
      </c>
      <c r="AJ2425" s="22">
        <f t="shared" ref="AJ2425" si="24364">X2425*AE2425+Z2425*AE2428-Y2425*AF2425-AA2425*AF2428</f>
        <v>0</v>
      </c>
      <c r="AK2425" s="23">
        <f t="shared" ref="AK2425" si="24365">(X2425*AF2425+Y2425*AE2425+Z2425*AF2428+AA2425*AE2428)</f>
        <v>-8.751687133801056</v>
      </c>
      <c r="AL2425" s="8"/>
      <c r="AM2425" s="25">
        <f t="shared" ref="AM2425" si="24366">COS($AO$8*$B2425)</f>
        <v>-0.67169566511977963</v>
      </c>
      <c r="AN2425" s="26">
        <v>0</v>
      </c>
      <c r="AO2425" s="10">
        <v>0</v>
      </c>
      <c r="AP2425" s="85">
        <f t="shared" ref="AP2425" si="24367">$AN$8*SIN($B2425*$AO$8)</f>
        <v>-2.2224815862305074</v>
      </c>
      <c r="AR2425" s="21">
        <f t="shared" ref="AR2425" si="24368">AH2425*AM2425+AJ2425*AM2428-AI2425*AN2425-AK2425*AN2428</f>
        <v>3.2223086991350565</v>
      </c>
      <c r="AS2425" s="24">
        <f t="shared" ref="AS2425" si="24369">(AH2425*AN2425+AI2425*AM2425+AJ2425*AN2428+AK2425*AM2428)</f>
        <v>0</v>
      </c>
      <c r="AT2425" s="22">
        <f t="shared" ref="AT2425" si="24370">AH2425*AO2425+AJ2425*AO2428-AI2425*AP2425-AK2425*AP2428</f>
        <v>0</v>
      </c>
      <c r="AU2425" s="23">
        <f t="shared" ref="AU2425" si="24371">(AH2425*AP2425+AI2425*AO2425+AJ2425*AP2428+AK2425*AO2428)</f>
        <v>23.69109956953703</v>
      </c>
      <c r="AV2425" s="8"/>
      <c r="AW2425" s="21">
        <v>1</v>
      </c>
      <c r="AX2425" s="24">
        <v>0</v>
      </c>
      <c r="AY2425" s="22">
        <v>0</v>
      </c>
      <c r="AZ2425" s="23">
        <v>0</v>
      </c>
      <c r="BB2425" s="21">
        <f t="shared" ref="BB2425" si="24372">AR2425*AW2425+AT2425*AW2428-AS2425*AX2425-AU2425*AX2428</f>
        <v>43.731523238304796</v>
      </c>
      <c r="BC2425" s="24">
        <f t="shared" ref="BC2425" si="24373">(AR2425*AX2425+AS2425*AW2425+AT2425*AX2428+AU2425*AW2428)</f>
        <v>0</v>
      </c>
      <c r="BD2425" s="22">
        <f t="shared" ref="BD2425" si="24374">AR2425*AY2425+AT2425*AY2428-AS2425*AZ2425-AU2425*AZ2428</f>
        <v>0</v>
      </c>
      <c r="BE2425" s="23">
        <f t="shared" ref="BE2425" si="24375">(AR2425*AZ2425+AS2425*AY2425+AT2425*AZ2428+AU2425*AY2428)</f>
        <v>23.69109956953703</v>
      </c>
      <c r="BF2425" s="8"/>
      <c r="BG2425" s="25">
        <f t="shared" ref="BG2425" si="24376">COS($BI$8*$B2425)</f>
        <v>-0.64996438233341147</v>
      </c>
      <c r="BH2425" s="26">
        <v>0</v>
      </c>
      <c r="BI2425" s="10">
        <v>0</v>
      </c>
      <c r="BJ2425" s="85">
        <f t="shared" ref="BJ2425" si="24377">$BH$8*SIN($B2425*$BI$8)</f>
        <v>2.2798940140457238</v>
      </c>
      <c r="BL2425" s="21">
        <f t="shared" ref="BL2425" si="24378">BB2425*BG2425+BD2425*BG2428-BC2425*BH2425-BE2425*BH2428</f>
        <v>-34.425398722833862</v>
      </c>
      <c r="BM2425" s="24">
        <f t="shared" ref="BM2425" si="24379">(BB2425*BH2425+BC2425*BG2425+BD2425*BH2428+BE2425*BG2428)</f>
        <v>0</v>
      </c>
      <c r="BN2425" s="22">
        <f t="shared" ref="BN2425" si="24380">BB2425*BI2425+BD2425*BI2428-BC2425*BJ2425-BE2425*BJ2428</f>
        <v>0</v>
      </c>
      <c r="BO2425" s="23">
        <f t="shared" ref="BO2425" si="24381">(BB2425*BJ2425+BC2425*BI2425+BD2425*BJ2428+BE2425*BI2428)</f>
        <v>84.304867157599077</v>
      </c>
      <c r="BQ2425" s="27">
        <f t="shared" ref="BQ2425" si="24382">20*LOG((2*$BL$8)/(($BL$8*BL2425+BN2425+$BL$8*BL2428+BN2428)^2+($BL$8*BM2425+BO2425+$BL$8*BM2428+BO2428)^2)^0.5)</f>
        <v>-33.836533212155103</v>
      </c>
      <c r="BS2425" s="64">
        <f t="shared" ref="BS2425" si="24383">((BL2425^2+BM2425^2)/(BL2428^2+BM2428^2))^0.5</f>
        <v>2.4513514754283938</v>
      </c>
      <c r="BT2425" s="4"/>
      <c r="BU2425" s="28"/>
      <c r="BV2425" s="28"/>
      <c r="BW2425" s="28"/>
      <c r="BX2425" s="28"/>
    </row>
    <row r="2426" spans="2:76" ht="18.649999999999999" customHeight="1" thickBot="1">
      <c r="D2426" s="25"/>
      <c r="E2426" s="10"/>
      <c r="F2426" s="10"/>
      <c r="G2426" s="31"/>
      <c r="I2426" s="29"/>
      <c r="L2426" s="30"/>
      <c r="N2426" s="29"/>
      <c r="Q2426" s="30"/>
      <c r="S2426" s="29"/>
      <c r="V2426" s="30"/>
      <c r="X2426" s="29"/>
      <c r="AA2426" s="30"/>
      <c r="AC2426" s="29"/>
      <c r="AF2426" s="30"/>
      <c r="AH2426" s="29"/>
      <c r="AK2426" s="30"/>
      <c r="AM2426" s="29"/>
      <c r="AP2426" s="30"/>
      <c r="AR2426" s="29"/>
      <c r="AU2426" s="30"/>
      <c r="AW2426" s="29"/>
      <c r="AZ2426" s="30"/>
      <c r="BB2426" s="29"/>
      <c r="BE2426" s="30"/>
      <c r="BG2426" s="29"/>
      <c r="BJ2426" s="30"/>
      <c r="BL2426" s="29"/>
      <c r="BO2426" s="30"/>
      <c r="BS2426" s="65"/>
      <c r="BT2426" s="65"/>
      <c r="BU2426" s="28"/>
      <c r="BV2426" s="28"/>
      <c r="BW2426" s="28"/>
      <c r="BX2426" s="28"/>
    </row>
    <row r="2427" spans="2:76" ht="18.649999999999999" customHeight="1" thickBot="1">
      <c r="D2427" s="254" t="s">
        <v>24</v>
      </c>
      <c r="E2427" s="255"/>
      <c r="F2427" s="256" t="s">
        <v>25</v>
      </c>
      <c r="G2427" s="257"/>
      <c r="H2427" s="123"/>
      <c r="I2427" s="242" t="s">
        <v>4</v>
      </c>
      <c r="J2427" s="243"/>
      <c r="K2427" s="244" t="s">
        <v>5</v>
      </c>
      <c r="L2427" s="245"/>
      <c r="M2427" s="123"/>
      <c r="N2427" s="242" t="s">
        <v>6</v>
      </c>
      <c r="O2427" s="243"/>
      <c r="P2427" s="244" t="s">
        <v>7</v>
      </c>
      <c r="Q2427" s="245"/>
      <c r="R2427" s="123"/>
      <c r="S2427" s="242" t="s">
        <v>34</v>
      </c>
      <c r="T2427" s="243"/>
      <c r="U2427" s="244" t="s">
        <v>35</v>
      </c>
      <c r="V2427" s="245"/>
      <c r="W2427" s="123"/>
      <c r="X2427" s="242" t="s">
        <v>47</v>
      </c>
      <c r="Y2427" s="243"/>
      <c r="Z2427" s="244" t="s">
        <v>48</v>
      </c>
      <c r="AA2427" s="245"/>
      <c r="AB2427" s="127"/>
      <c r="AC2427" s="242" t="s">
        <v>63</v>
      </c>
      <c r="AD2427" s="243"/>
      <c r="AE2427" s="244" t="s">
        <v>8</v>
      </c>
      <c r="AF2427" s="245"/>
      <c r="AG2427" s="123"/>
      <c r="AH2427" s="242" t="s">
        <v>78</v>
      </c>
      <c r="AI2427" s="243"/>
      <c r="AJ2427" s="244" t="s">
        <v>79</v>
      </c>
      <c r="AK2427" s="245"/>
      <c r="AL2427" s="127"/>
      <c r="AM2427" s="242" t="s">
        <v>67</v>
      </c>
      <c r="AN2427" s="243"/>
      <c r="AO2427" s="244" t="s">
        <v>66</v>
      </c>
      <c r="AP2427" s="245"/>
      <c r="AQ2427" s="123"/>
      <c r="AR2427" s="242" t="s">
        <v>83</v>
      </c>
      <c r="AS2427" s="243"/>
      <c r="AT2427" s="244" t="s">
        <v>82</v>
      </c>
      <c r="AU2427" s="245"/>
      <c r="AV2427" s="127"/>
      <c r="AW2427" s="242" t="s">
        <v>71</v>
      </c>
      <c r="AX2427" s="243"/>
      <c r="AY2427" s="244" t="s">
        <v>70</v>
      </c>
      <c r="AZ2427" s="245"/>
      <c r="BA2427" s="123"/>
      <c r="BB2427" s="124" t="s">
        <v>87</v>
      </c>
      <c r="BC2427" s="125"/>
      <c r="BD2427" s="122" t="s">
        <v>86</v>
      </c>
      <c r="BE2427" s="126"/>
      <c r="BF2427" s="127"/>
      <c r="BG2427" s="242" t="s">
        <v>74</v>
      </c>
      <c r="BH2427" s="243"/>
      <c r="BI2427" s="244" t="s">
        <v>75</v>
      </c>
      <c r="BJ2427" s="245"/>
      <c r="BK2427" s="123"/>
      <c r="BL2427" s="242" t="s">
        <v>91</v>
      </c>
      <c r="BM2427" s="243"/>
      <c r="BN2427" s="244" t="s">
        <v>90</v>
      </c>
      <c r="BO2427" s="245"/>
      <c r="BP2427" s="123"/>
      <c r="BQ2427" s="35" t="s">
        <v>166</v>
      </c>
      <c r="BS2427" s="66" t="s">
        <v>121</v>
      </c>
      <c r="BT2427" s="65"/>
      <c r="BU2427" s="28"/>
      <c r="BV2427" s="28"/>
      <c r="BW2427" s="28"/>
      <c r="BX2427" s="28"/>
    </row>
    <row r="2428" spans="2:76" ht="18.649999999999999" customHeight="1" thickTop="1" thickBot="1">
      <c r="D2428" s="15">
        <v>0</v>
      </c>
      <c r="E2428" s="145">
        <f t="shared" ref="E2428" si="24384">(1/$E$8)*SIN($B2425*$F$8)</f>
        <v>0.25333750970207203</v>
      </c>
      <c r="F2428" s="15">
        <f t="shared" ref="F2428" si="24385">COS($F$8*$B2425)</f>
        <v>-0.64990842093449819</v>
      </c>
      <c r="G2428" s="37">
        <v>0</v>
      </c>
      <c r="I2428" s="21">
        <v>0</v>
      </c>
      <c r="J2428" s="24">
        <f t="shared" ref="J2428" si="24386">(TAN($K$8*$B2425))/$J$8</f>
        <v>-1.7098917009009627</v>
      </c>
      <c r="K2428" s="22">
        <v>1</v>
      </c>
      <c r="L2428" s="23">
        <v>0</v>
      </c>
      <c r="N2428" s="21">
        <f t="shared" ref="N2428" si="24387">D2428*I2425+F2428*I2428-E2428*J2425-G2428*J2428</f>
        <v>0</v>
      </c>
      <c r="O2428" s="24">
        <f t="shared" ref="O2428" si="24388">(D2428*J2425+E2428*I2425+F2428*J2428+G2428*I2428)</f>
        <v>1.36461052500362</v>
      </c>
      <c r="P2428" s="22">
        <f t="shared" ref="P2428" si="24389">D2428*K2425+F2428*K2428-E2428*L2425-G2428*L2428</f>
        <v>-0.64990842093449819</v>
      </c>
      <c r="Q2428" s="23">
        <f t="shared" ref="Q2428" si="24390">(D2428*L2425+E2428*K2425+F2428*L2428+G2428*K2428)</f>
        <v>0</v>
      </c>
      <c r="S2428" s="15">
        <v>0</v>
      </c>
      <c r="T2428" s="145">
        <f t="shared" ref="T2428" si="24391">(1/$T$8)*SIN($B2425*$U$8)</f>
        <v>-0.24694239847005639</v>
      </c>
      <c r="U2428" s="15">
        <f t="shared" ref="U2428" si="24392">COS($U$8*$B2425)</f>
        <v>-0.67169566511977963</v>
      </c>
      <c r="V2428" s="37">
        <v>0</v>
      </c>
      <c r="X2428" s="21">
        <f t="shared" ref="X2428" si="24393">N2428*S2425+P2428*S2428-O2428*T2425-Q2428*T2428</f>
        <v>0</v>
      </c>
      <c r="Y2428" s="24">
        <f t="shared" ref="Y2428" si="24394">(N2428*T2425+O2428*S2425+P2428*T2428+Q2428*S2428)</f>
        <v>-0.75611302997030616</v>
      </c>
      <c r="Z2428" s="22">
        <f t="shared" ref="Z2428" si="24395">N2428*U2425+P2428*U2428-O2428*V2425-Q2428*V2428</f>
        <v>3.4693624332634343</v>
      </c>
      <c r="AA2428" s="23">
        <f t="shared" ref="AA2428" si="24396">(N2428*V2425+O2428*U2425+P2428*V2428+Q2428*U2428)</f>
        <v>0</v>
      </c>
      <c r="AB2428" s="8"/>
      <c r="AC2428" s="21">
        <v>0</v>
      </c>
      <c r="AD2428" s="24">
        <f t="shared" ref="AD2428" si="24397">(TAN($AE$8*$B2425))/$AD$8</f>
        <v>-0.73078960477777877</v>
      </c>
      <c r="AE2428" s="22">
        <v>1</v>
      </c>
      <c r="AF2428" s="23">
        <v>0</v>
      </c>
      <c r="AH2428" s="21">
        <f t="shared" ref="AH2428" si="24398">X2428*AC2425+Z2428*AC2428-Y2428*AD2425-AA2428*AD2428</f>
        <v>0</v>
      </c>
      <c r="AI2428" s="24">
        <f t="shared" ref="AI2428" si="24399">(X2428*AD2425+Y2428*AC2425+Z2428*AD2428+AA2428*AC2428)</f>
        <v>-3.2914870314057643</v>
      </c>
      <c r="AJ2428" s="22">
        <f t="shared" ref="AJ2428" si="24400">X2428*AE2425+Z2428*AE2428-Y2428*AF2425-AA2428*AF2428</f>
        <v>3.4693624332634343</v>
      </c>
      <c r="AK2428" s="23">
        <f t="shared" ref="AK2428" si="24401">(X2428*AF2425+Y2428*AE2425+Z2428*AF2428+AA2428*AE2428)</f>
        <v>0</v>
      </c>
      <c r="AL2428" s="8"/>
      <c r="AM2428" s="15">
        <v>0</v>
      </c>
      <c r="AN2428" s="85">
        <f t="shared" ref="AN2428" si="24402">(1/$AN$8)*SIN($B2425*$AO$8)</f>
        <v>-0.24694239847005639</v>
      </c>
      <c r="AO2428" s="25">
        <f t="shared" ref="AO2428" si="24403">COS($AO$8*$B2425)</f>
        <v>-0.67169566511977963</v>
      </c>
      <c r="AP2428" s="37">
        <v>0</v>
      </c>
      <c r="AR2428" s="21">
        <f t="shared" ref="AR2428" si="24404">AH2428*AM2425+AJ2428*AM2428-AI2428*AN2425-AK2428*AN2428</f>
        <v>0</v>
      </c>
      <c r="AS2428" s="24">
        <f t="shared" ref="AS2428" si="24405">(AH2428*AN2425+AI2428*AM2425+AJ2428*AN2428+AK2428*AM2428)</f>
        <v>1.3541448903612405</v>
      </c>
      <c r="AT2428" s="22">
        <f t="shared" ref="AT2428" si="24406">AH2428*AO2425+AJ2428*AO2428-AI2428*AP2425-AK2428*AP2428</f>
        <v>-9.6456250257682861</v>
      </c>
      <c r="AU2428" s="23">
        <f t="shared" ref="AU2428" si="24407">(AH2428*AP2425+AI2428*AO2425+AJ2428*AP2428+AK2428*AO2428)</f>
        <v>0</v>
      </c>
      <c r="AV2428" s="8"/>
      <c r="AW2428" s="21">
        <v>0</v>
      </c>
      <c r="AX2428" s="24">
        <f t="shared" ref="AX2428" si="24408">(TAN($AY$8*$B2425))/$AX$8</f>
        <v>-1.7098917009009627</v>
      </c>
      <c r="AY2428" s="22">
        <v>1</v>
      </c>
      <c r="AZ2428" s="23">
        <v>0</v>
      </c>
      <c r="BB2428" s="21">
        <f t="shared" ref="BB2428" si="24409">AR2428*AW2425+AT2428*AW2428-AS2428*AX2425-AU2428*AX2428</f>
        <v>0</v>
      </c>
      <c r="BC2428" s="24">
        <f t="shared" ref="BC2428" si="24410">(AR2428*AX2425+AS2428*AW2425+AT2428*AX2428+AU2428*AW2428)</f>
        <v>17.847119071925068</v>
      </c>
      <c r="BD2428" s="22">
        <f t="shared" ref="BD2428" si="24411">AR2428*AY2425+AT2428*AY2428-AS2428*AZ2425-AU2428*AZ2428</f>
        <v>-9.6456250257682861</v>
      </c>
      <c r="BE2428" s="23">
        <f t="shared" ref="BE2428" si="24412">(AR2428*AZ2425+AS2428*AY2425+AT2428*AZ2428+AU2428*AY2428)</f>
        <v>0</v>
      </c>
      <c r="BF2428" s="8"/>
      <c r="BG2428" s="15">
        <v>0</v>
      </c>
      <c r="BH2428" s="85">
        <f t="shared" ref="BH2428" si="24413">(1/$BH$8)*SIN($B2425*$BI$8)</f>
        <v>0.25332155711619153</v>
      </c>
      <c r="BI2428" s="25">
        <f t="shared" ref="BI2428" si="24414">COS($BI$8*$B2425)</f>
        <v>-0.64996438233341147</v>
      </c>
      <c r="BJ2428" s="37">
        <v>0</v>
      </c>
      <c r="BL2428" s="21">
        <f t="shared" ref="BL2428" si="24415">BB2428*BG2425+BD2428*BG2428-BC2428*BH2425-BE2428*BH2428</f>
        <v>0</v>
      </c>
      <c r="BM2428" s="24">
        <f t="shared" ref="BM2428" si="24416">(BB2428*BH2425+BC2428*BG2425+BD2428*BH2428+BE2428*BG2428)</f>
        <v>-14.043436474901153</v>
      </c>
      <c r="BN2428" s="22">
        <f t="shared" ref="BN2428" si="24417">BB2428*BI2425+BD2428*BI2428-BC2428*BJ2425-BE2428*BJ2428</f>
        <v>-34.420227227950051</v>
      </c>
      <c r="BO2428" s="23">
        <f t="shared" ref="BO2428" si="24418">(BB2428*BJ2425+BC2428*BI2425+BD2428*BJ2428+BE2428*BI2428)</f>
        <v>0</v>
      </c>
      <c r="BQ2428" s="38">
        <f t="shared" ref="BQ2428" si="24419">(180/PI())*ATAN(-1*(($BL$8*BM2425+BO2425+$BL$8*BM2428+BO2428)/($BL$8*BL2425+BN2425+$BL$8*BL2428+BN2428)))</f>
        <v>45.583125233833172</v>
      </c>
      <c r="BS2428" s="67">
        <f t="shared" ref="BS2428" si="24420">20*LOG(((($BL$8*BL2425+BN2425-$BL$8*BL2428-BN2428)^2+($BL$8*BM2425+BO2425-$BL$8*BM2428-BO2428)^2)/(($BL$8*BL2425+BN2425+$BL$8*BL2428+BN2428)^2+($BL$8*BM2425+BO2425+$BL$8*BM2428+BO2428)^2))^0.5)</f>
        <v>-1.795646193835476E-3</v>
      </c>
      <c r="BT2428" s="65"/>
      <c r="BU2428" s="28"/>
      <c r="BV2428" s="28"/>
      <c r="BW2428" s="28"/>
      <c r="BX2428" s="28"/>
    </row>
    <row r="2429" spans="2:76" ht="18.649999999999999" customHeight="1">
      <c r="BS2429" s="32"/>
    </row>
    <row r="2430" spans="2:76" ht="18.649999999999999" customHeight="1" thickBot="1">
      <c r="D2430" s="8"/>
      <c r="E2430" s="8" t="s">
        <v>93</v>
      </c>
      <c r="F2430" s="8"/>
      <c r="G2430" s="8"/>
      <c r="H2430" s="8"/>
      <c r="I2430" s="8"/>
      <c r="J2430" s="8" t="s">
        <v>94</v>
      </c>
      <c r="K2430" s="8"/>
      <c r="L2430" s="8"/>
      <c r="M2430" s="8"/>
      <c r="N2430" s="8"/>
      <c r="O2430" s="8" t="s">
        <v>95</v>
      </c>
      <c r="P2430" s="8"/>
      <c r="Q2430" s="8"/>
      <c r="R2430" s="8"/>
      <c r="S2430" s="8"/>
      <c r="T2430" s="8" t="s">
        <v>96</v>
      </c>
      <c r="U2430" s="8"/>
      <c r="V2430" s="8"/>
      <c r="W2430" s="8"/>
      <c r="X2430" s="8"/>
      <c r="Y2430" s="8" t="s">
        <v>97</v>
      </c>
      <c r="Z2430" s="8"/>
      <c r="AA2430" s="8"/>
      <c r="AB2430" s="8"/>
      <c r="AC2430" s="8"/>
      <c r="AD2430" s="8" t="s">
        <v>98</v>
      </c>
      <c r="AE2430" s="8"/>
      <c r="AF2430" s="8"/>
      <c r="AG2430" s="8"/>
      <c r="AH2430" s="8"/>
      <c r="AI2430" s="8" t="s">
        <v>99</v>
      </c>
      <c r="AJ2430" s="8"/>
      <c r="AK2430" s="8"/>
      <c r="AL2430" s="8"/>
      <c r="AM2430" s="8"/>
      <c r="AN2430" s="8" t="s">
        <v>96</v>
      </c>
      <c r="AO2430" s="8"/>
      <c r="AP2430" s="8"/>
      <c r="AQ2430" s="8"/>
      <c r="AR2430" s="8"/>
      <c r="AS2430" s="8" t="s">
        <v>100</v>
      </c>
      <c r="AT2430" s="8"/>
      <c r="AU2430" s="8"/>
      <c r="AV2430" s="8"/>
      <c r="AW2430" s="8"/>
      <c r="AX2430" s="8" t="s">
        <v>94</v>
      </c>
      <c r="AY2430" s="8"/>
      <c r="AZ2430" s="8"/>
      <c r="BA2430" s="8"/>
      <c r="BB2430" s="8"/>
      <c r="BC2430" s="8" t="s">
        <v>101</v>
      </c>
      <c r="BD2430" s="8"/>
      <c r="BE2430" s="8"/>
      <c r="BF2430" s="8"/>
      <c r="BG2430" s="8"/>
      <c r="BH2430" s="8" t="s">
        <v>96</v>
      </c>
      <c r="BI2430" s="8"/>
      <c r="BJ2430" s="8"/>
      <c r="BK2430" s="8"/>
      <c r="BL2430" s="8"/>
      <c r="BM2430" s="8" t="s">
        <v>102</v>
      </c>
      <c r="BN2430" s="8"/>
      <c r="BO2430" s="8"/>
      <c r="BP2430" s="8"/>
    </row>
    <row r="2431" spans="2:76" ht="18.649999999999999" customHeight="1" thickBot="1">
      <c r="B2431" s="16"/>
      <c r="D2431" s="250" t="s">
        <v>22</v>
      </c>
      <c r="E2431" s="251"/>
      <c r="F2431" s="252" t="s">
        <v>23</v>
      </c>
      <c r="G2431" s="253"/>
      <c r="H2431" s="123"/>
      <c r="I2431" s="242" t="s">
        <v>1</v>
      </c>
      <c r="J2431" s="243"/>
      <c r="K2431" s="244" t="s">
        <v>2</v>
      </c>
      <c r="L2431" s="245"/>
      <c r="M2431" s="123"/>
      <c r="N2431" s="242" t="s">
        <v>43</v>
      </c>
      <c r="O2431" s="243"/>
      <c r="P2431" s="244" t="s">
        <v>44</v>
      </c>
      <c r="Q2431" s="245"/>
      <c r="R2431" s="123"/>
      <c r="S2431" s="242" t="s">
        <v>32</v>
      </c>
      <c r="T2431" s="243"/>
      <c r="U2431" s="244" t="s">
        <v>33</v>
      </c>
      <c r="V2431" s="245"/>
      <c r="W2431" s="123"/>
      <c r="X2431" s="242" t="s">
        <v>45</v>
      </c>
      <c r="Y2431" s="243"/>
      <c r="Z2431" s="244" t="s">
        <v>46</v>
      </c>
      <c r="AA2431" s="245"/>
      <c r="AB2431" s="127"/>
      <c r="AC2431" s="242" t="s">
        <v>62</v>
      </c>
      <c r="AD2431" s="243"/>
      <c r="AE2431" s="244" t="s">
        <v>3</v>
      </c>
      <c r="AF2431" s="245"/>
      <c r="AG2431" s="123"/>
      <c r="AH2431" s="242" t="s">
        <v>76</v>
      </c>
      <c r="AI2431" s="243"/>
      <c r="AJ2431" s="244" t="s">
        <v>77</v>
      </c>
      <c r="AK2431" s="245"/>
      <c r="AL2431" s="127"/>
      <c r="AM2431" s="242" t="s">
        <v>64</v>
      </c>
      <c r="AN2431" s="243"/>
      <c r="AO2431" s="244" t="s">
        <v>65</v>
      </c>
      <c r="AP2431" s="245"/>
      <c r="AQ2431" s="123"/>
      <c r="AR2431" s="242" t="s">
        <v>80</v>
      </c>
      <c r="AS2431" s="243"/>
      <c r="AT2431" s="244" t="s">
        <v>81</v>
      </c>
      <c r="AU2431" s="245"/>
      <c r="AV2431" s="127"/>
      <c r="AW2431" s="242" t="s">
        <v>68</v>
      </c>
      <c r="AX2431" s="243"/>
      <c r="AY2431" s="244" t="s">
        <v>69</v>
      </c>
      <c r="AZ2431" s="245"/>
      <c r="BA2431" s="123"/>
      <c r="BB2431" s="246" t="s">
        <v>84</v>
      </c>
      <c r="BC2431" s="247"/>
      <c r="BD2431" s="248" t="s">
        <v>85</v>
      </c>
      <c r="BE2431" s="249"/>
      <c r="BF2431" s="127"/>
      <c r="BG2431" s="242" t="s">
        <v>72</v>
      </c>
      <c r="BH2431" s="243"/>
      <c r="BI2431" s="244" t="s">
        <v>73</v>
      </c>
      <c r="BJ2431" s="245"/>
      <c r="BK2431" s="123"/>
      <c r="BL2431" s="242" t="s">
        <v>88</v>
      </c>
      <c r="BM2431" s="243"/>
      <c r="BN2431" s="244" t="s">
        <v>89</v>
      </c>
      <c r="BO2431" s="245"/>
      <c r="BP2431" s="123"/>
      <c r="BQ2431" s="19" t="s">
        <v>165</v>
      </c>
      <c r="BS2431" s="63" t="s">
        <v>120</v>
      </c>
      <c r="BT2431" s="4"/>
      <c r="BU2431" s="28"/>
      <c r="BV2431" s="28"/>
      <c r="BW2431" s="28"/>
      <c r="BX2431" s="28"/>
    </row>
    <row r="2432" spans="2:76" ht="18.649999999999999" customHeight="1" thickTop="1" thickBot="1">
      <c r="B2432" s="39">
        <v>6.88</v>
      </c>
      <c r="D2432" s="25">
        <f t="shared" ref="D2432" si="24421">COS($F$8*$B2432)</f>
        <v>-0.654942170899802</v>
      </c>
      <c r="E2432" s="26">
        <v>0</v>
      </c>
      <c r="F2432" s="10">
        <v>0</v>
      </c>
      <c r="G2432" s="85">
        <f t="shared" ref="G2432" si="24422">$E$8*SIN($B2432*$F$8)</f>
        <v>2.2670370034460157</v>
      </c>
      <c r="I2432" s="21">
        <v>1</v>
      </c>
      <c r="J2432" s="24">
        <v>0</v>
      </c>
      <c r="K2432" s="22">
        <v>0</v>
      </c>
      <c r="L2432" s="23">
        <v>0</v>
      </c>
      <c r="N2432" s="21">
        <f t="shared" ref="N2432" si="24423">D2432*I2432+F2432*I2435-E2432*J2432-G2432*J2435</f>
        <v>3.0995114449204637</v>
      </c>
      <c r="O2432" s="24">
        <f t="shared" ref="O2432" si="24424">(D2432*J2432+E2432*I2432+F2432*J2435+G2432*I2435)</f>
        <v>0</v>
      </c>
      <c r="P2432" s="22">
        <f t="shared" ref="P2432" si="24425">D2432*K2432+F2432*K2435-E2432*L2432-G2432*L2435</f>
        <v>0</v>
      </c>
      <c r="Q2432" s="23">
        <f t="shared" ref="Q2432" si="24426">(D2432*L2432+E2432*K2432+F2432*L2435+G2432*K2435)</f>
        <v>2.2670370034460157</v>
      </c>
      <c r="S2432" s="25">
        <f t="shared" ref="S2432" si="24427">COS($U$8*$B2432)</f>
        <v>-0.66306341397598401</v>
      </c>
      <c r="T2432" s="26">
        <v>0</v>
      </c>
      <c r="U2432" s="10">
        <v>0</v>
      </c>
      <c r="V2432" s="85">
        <f t="shared" ref="V2432" si="24428">$T$8*SIN($B2432*$U$8)</f>
        <v>-2.2456896894759559</v>
      </c>
      <c r="X2432" s="21">
        <f t="shared" ref="X2432" si="24429">N2432*S2432+P2432*S2435-O2432*T2432-Q2432*T2435</f>
        <v>-1.4894991265155773</v>
      </c>
      <c r="Y2432" s="24">
        <f t="shared" ref="Y2432" si="24430">(N2432*T2432+O2432*S2432+P2432*T2435+Q2432*S2435)</f>
        <v>0</v>
      </c>
      <c r="Z2432" s="22">
        <f t="shared" ref="Z2432" si="24431">N2432*U2432+P2432*U2435-O2432*V2432-Q2432*V2435</f>
        <v>0</v>
      </c>
      <c r="AA2432" s="23">
        <f t="shared" ref="AA2432" si="24432">(N2432*V2432+O2432*U2432+P2432*V2435+Q2432*U2435)</f>
        <v>-8.4637301893854069</v>
      </c>
      <c r="AB2432" s="8"/>
      <c r="AC2432" s="21">
        <v>1</v>
      </c>
      <c r="AD2432" s="24">
        <v>0</v>
      </c>
      <c r="AE2432" s="22">
        <v>0</v>
      </c>
      <c r="AF2432" s="23">
        <v>0</v>
      </c>
      <c r="AH2432" s="21">
        <f t="shared" ref="AH2432" si="24433">X2432*AC2432+Z2432*AC2435-Y2432*AD2432-AA2432*AD2435</f>
        <v>-7.418483174565325</v>
      </c>
      <c r="AI2432" s="24">
        <f t="shared" ref="AI2432" si="24434">(X2432*AD2432+Y2432*AC2432+Z2432*AD2435+AA2432*AC2435)</f>
        <v>0</v>
      </c>
      <c r="AJ2432" s="22">
        <f t="shared" ref="AJ2432" si="24435">X2432*AE2432+Z2432*AE2435-Y2432*AF2432-AA2432*AF2435</f>
        <v>0</v>
      </c>
      <c r="AK2432" s="23">
        <f t="shared" ref="AK2432" si="24436">(X2432*AF2432+Y2432*AE2432+Z2432*AF2435+AA2432*AE2435)</f>
        <v>-8.4637301893854069</v>
      </c>
      <c r="AL2432" s="8"/>
      <c r="AM2432" s="25">
        <f t="shared" ref="AM2432" si="24437">COS($AO$8*$B2432)</f>
        <v>-0.66306341397598401</v>
      </c>
      <c r="AN2432" s="26">
        <v>0</v>
      </c>
      <c r="AO2432" s="10">
        <v>0</v>
      </c>
      <c r="AP2432" s="85">
        <f t="shared" ref="AP2432" si="24438">$AN$8*SIN($B2432*$AO$8)</f>
        <v>-2.2456896894759559</v>
      </c>
      <c r="AR2432" s="21">
        <f t="shared" ref="AR2432" si="24439">AH2432*AM2432+AJ2432*AM2435-AI2432*AN2432-AK2432*AN2435</f>
        <v>2.807045711271881</v>
      </c>
      <c r="AS2432" s="24">
        <f t="shared" ref="AS2432" si="24440">(AH2432*AN2432+AI2432*AM2432+AJ2432*AN2435+AK2432*AM2435)</f>
        <v>0</v>
      </c>
      <c r="AT2432" s="22">
        <f t="shared" ref="AT2432" si="24441">AH2432*AO2432+AJ2432*AO2435-AI2432*AP2432-AK2432*AP2435</f>
        <v>0</v>
      </c>
      <c r="AU2432" s="23">
        <f t="shared" ref="AU2432" si="24442">(AH2432*AP2432+AI2432*AO2432+AJ2432*AP2435+AK2432*AO2435)</f>
        <v>22.271601011017697</v>
      </c>
      <c r="AV2432" s="8"/>
      <c r="AW2432" s="21">
        <v>1</v>
      </c>
      <c r="AX2432" s="24">
        <v>0</v>
      </c>
      <c r="AY2432" s="22">
        <v>0</v>
      </c>
      <c r="AZ2432" s="23">
        <v>0</v>
      </c>
      <c r="BB2432" s="21">
        <f t="shared" ref="BB2432" si="24443">AR2432*AW2432+AT2432*AW2435-AS2432*AX2432-AU2432*AX2435</f>
        <v>39.691178091474931</v>
      </c>
      <c r="BC2432" s="24">
        <f t="shared" ref="BC2432" si="24444">(AR2432*AX2432+AS2432*AW2432+AT2432*AX2435+AU2432*AW2435)</f>
        <v>0</v>
      </c>
      <c r="BD2432" s="22">
        <f t="shared" ref="BD2432" si="24445">AR2432*AY2432+AT2432*AY2435-AS2432*AZ2432-AU2432*AZ2435</f>
        <v>0</v>
      </c>
      <c r="BE2432" s="23">
        <f t="shared" ref="BE2432" si="24446">(AR2432*AZ2432+AS2432*AY2432+AT2432*AZ2435+AU2432*AY2435)</f>
        <v>22.271601011017697</v>
      </c>
      <c r="BF2432" s="8"/>
      <c r="BG2432" s="25">
        <f t="shared" ref="BG2432" si="24447">COS($BI$8*$B2432)</f>
        <v>-0.65499797540502214</v>
      </c>
      <c r="BH2432" s="26">
        <v>0</v>
      </c>
      <c r="BI2432" s="10">
        <v>0</v>
      </c>
      <c r="BJ2432" s="85">
        <f t="shared" ref="BJ2432" si="24448">$BH$8*SIN($B2432*$BI$8)</f>
        <v>2.2668918963942453</v>
      </c>
      <c r="BL2432" s="21">
        <f t="shared" ref="BL2432" si="24449">BB2432*BG2432+BD2432*BG2435-BC2432*BH2432-BE2432*BH2435</f>
        <v>-31.607342608200906</v>
      </c>
      <c r="BM2432" s="24">
        <f t="shared" ref="BM2432" si="24450">(BB2432*BH2432+BC2432*BG2432+BD2432*BH2435+BE2432*BG2435)</f>
        <v>0</v>
      </c>
      <c r="BN2432" s="22">
        <f t="shared" ref="BN2432" si="24451">BB2432*BI2432+BD2432*BI2435-BC2432*BJ2432-BE2432*BJ2435</f>
        <v>0</v>
      </c>
      <c r="BO2432" s="23">
        <f t="shared" ref="BO2432" si="24452">(BB2432*BJ2432+BC2432*BI2432+BD2432*BJ2435+BE2432*BI2435)</f>
        <v>75.387756402660287</v>
      </c>
      <c r="BQ2432" s="27">
        <f t="shared" ref="BQ2432" si="24453">20*LOG((2*$BL$8)/(($BL$8*BL2432+BN2432+$BL$8*BL2435+BN2435)^2+($BL$8*BM2432+BO2432+$BL$8*BM2435+BO2435)^2)^0.5)</f>
        <v>-32.932666926779952</v>
      </c>
      <c r="BS2432" s="64">
        <f t="shared" ref="BS2432" si="24454">((BL2432^2+BM2432^2)/(BL2435^2+BM2435^2))^0.5</f>
        <v>2.3878862489478729</v>
      </c>
      <c r="BT2432" s="4"/>
      <c r="BU2432" s="28"/>
      <c r="BV2432" s="28"/>
      <c r="BW2432" s="28"/>
      <c r="BX2432" s="28"/>
    </row>
    <row r="2433" spans="2:76" ht="18.649999999999999" customHeight="1" thickBot="1">
      <c r="D2433" s="25"/>
      <c r="E2433" s="10"/>
      <c r="F2433" s="10"/>
      <c r="G2433" s="31"/>
      <c r="I2433" s="29"/>
      <c r="L2433" s="30"/>
      <c r="N2433" s="29"/>
      <c r="Q2433" s="30"/>
      <c r="S2433" s="29"/>
      <c r="V2433" s="30"/>
      <c r="X2433" s="29"/>
      <c r="AA2433" s="30"/>
      <c r="AC2433" s="29"/>
      <c r="AF2433" s="30"/>
      <c r="AH2433" s="29"/>
      <c r="AK2433" s="30"/>
      <c r="AM2433" s="29"/>
      <c r="AP2433" s="30"/>
      <c r="AR2433" s="29"/>
      <c r="AU2433" s="30"/>
      <c r="AW2433" s="29"/>
      <c r="AZ2433" s="30"/>
      <c r="BB2433" s="29"/>
      <c r="BE2433" s="30"/>
      <c r="BG2433" s="29"/>
      <c r="BJ2433" s="30"/>
      <c r="BL2433" s="29"/>
      <c r="BO2433" s="30"/>
      <c r="BS2433" s="65"/>
      <c r="BT2433" s="65"/>
      <c r="BU2433" s="28"/>
      <c r="BV2433" s="28"/>
      <c r="BW2433" s="28"/>
      <c r="BX2433" s="28"/>
    </row>
    <row r="2434" spans="2:76" ht="18.649999999999999" customHeight="1" thickBot="1">
      <c r="D2434" s="254" t="s">
        <v>24</v>
      </c>
      <c r="E2434" s="255"/>
      <c r="F2434" s="256" t="s">
        <v>25</v>
      </c>
      <c r="G2434" s="257"/>
      <c r="H2434" s="123"/>
      <c r="I2434" s="242" t="s">
        <v>4</v>
      </c>
      <c r="J2434" s="243"/>
      <c r="K2434" s="244" t="s">
        <v>5</v>
      </c>
      <c r="L2434" s="245"/>
      <c r="M2434" s="123"/>
      <c r="N2434" s="242" t="s">
        <v>6</v>
      </c>
      <c r="O2434" s="243"/>
      <c r="P2434" s="244" t="s">
        <v>7</v>
      </c>
      <c r="Q2434" s="245"/>
      <c r="R2434" s="123"/>
      <c r="S2434" s="242" t="s">
        <v>34</v>
      </c>
      <c r="T2434" s="243"/>
      <c r="U2434" s="244" t="s">
        <v>35</v>
      </c>
      <c r="V2434" s="245"/>
      <c r="W2434" s="123"/>
      <c r="X2434" s="242" t="s">
        <v>47</v>
      </c>
      <c r="Y2434" s="243"/>
      <c r="Z2434" s="244" t="s">
        <v>48</v>
      </c>
      <c r="AA2434" s="245"/>
      <c r="AB2434" s="127"/>
      <c r="AC2434" s="242" t="s">
        <v>63</v>
      </c>
      <c r="AD2434" s="243"/>
      <c r="AE2434" s="244" t="s">
        <v>8</v>
      </c>
      <c r="AF2434" s="245"/>
      <c r="AG2434" s="123"/>
      <c r="AH2434" s="242" t="s">
        <v>78</v>
      </c>
      <c r="AI2434" s="243"/>
      <c r="AJ2434" s="244" t="s">
        <v>79</v>
      </c>
      <c r="AK2434" s="245"/>
      <c r="AL2434" s="127"/>
      <c r="AM2434" s="242" t="s">
        <v>67</v>
      </c>
      <c r="AN2434" s="243"/>
      <c r="AO2434" s="244" t="s">
        <v>66</v>
      </c>
      <c r="AP2434" s="245"/>
      <c r="AQ2434" s="123"/>
      <c r="AR2434" s="242" t="s">
        <v>83</v>
      </c>
      <c r="AS2434" s="243"/>
      <c r="AT2434" s="244" t="s">
        <v>82</v>
      </c>
      <c r="AU2434" s="245"/>
      <c r="AV2434" s="127"/>
      <c r="AW2434" s="242" t="s">
        <v>71</v>
      </c>
      <c r="AX2434" s="243"/>
      <c r="AY2434" s="244" t="s">
        <v>70</v>
      </c>
      <c r="AZ2434" s="245"/>
      <c r="BA2434" s="123"/>
      <c r="BB2434" s="124" t="s">
        <v>87</v>
      </c>
      <c r="BC2434" s="125"/>
      <c r="BD2434" s="122" t="s">
        <v>86</v>
      </c>
      <c r="BE2434" s="126"/>
      <c r="BF2434" s="127"/>
      <c r="BG2434" s="242" t="s">
        <v>74</v>
      </c>
      <c r="BH2434" s="243"/>
      <c r="BI2434" s="244" t="s">
        <v>75</v>
      </c>
      <c r="BJ2434" s="245"/>
      <c r="BK2434" s="123"/>
      <c r="BL2434" s="242" t="s">
        <v>91</v>
      </c>
      <c r="BM2434" s="243"/>
      <c r="BN2434" s="244" t="s">
        <v>90</v>
      </c>
      <c r="BO2434" s="245"/>
      <c r="BP2434" s="123"/>
      <c r="BQ2434" s="35" t="s">
        <v>166</v>
      </c>
      <c r="BS2434" s="66" t="s">
        <v>121</v>
      </c>
      <c r="BT2434" s="65"/>
      <c r="BU2434" s="28"/>
      <c r="BV2434" s="28"/>
      <c r="BW2434" s="28"/>
      <c r="BX2434" s="28"/>
    </row>
    <row r="2435" spans="2:76" ht="18.649999999999999" customHeight="1" thickTop="1" thickBot="1">
      <c r="D2435" s="15">
        <v>0</v>
      </c>
      <c r="E2435" s="145">
        <f t="shared" ref="E2435" si="24455">(1/$E$8)*SIN($B2432*$F$8)</f>
        <v>0.25189300038289064</v>
      </c>
      <c r="F2435" s="15">
        <f t="shared" ref="F2435" si="24456">COS($F$8*$B2432)</f>
        <v>-0.654942170899802</v>
      </c>
      <c r="G2435" s="37">
        <v>0</v>
      </c>
      <c r="I2435" s="21">
        <v>0</v>
      </c>
      <c r="J2435" s="24">
        <f t="shared" ref="J2435" si="24457">(TAN($K$8*$B2432))/$J$8</f>
        <v>-1.6561060141997235</v>
      </c>
      <c r="K2435" s="22">
        <v>1</v>
      </c>
      <c r="L2435" s="23">
        <v>0</v>
      </c>
      <c r="N2435" s="21">
        <f t="shared" ref="N2435" si="24458">D2435*I2432+F2435*I2435-E2435*J2432-G2435*J2435</f>
        <v>0</v>
      </c>
      <c r="O2435" s="24">
        <f t="shared" ref="O2435" si="24459">(D2435*J2432+E2435*I2432+F2435*J2435+G2435*I2435)</f>
        <v>1.3365466685630758</v>
      </c>
      <c r="P2435" s="22">
        <f t="shared" ref="P2435" si="24460">D2435*K2432+F2435*K2435-E2435*L2432-G2435*L2435</f>
        <v>-0.654942170899802</v>
      </c>
      <c r="Q2435" s="23">
        <f t="shared" ref="Q2435" si="24461">(D2435*L2432+E2435*K2432+F2435*L2435+G2435*K2435)</f>
        <v>0</v>
      </c>
      <c r="S2435" s="15">
        <v>0</v>
      </c>
      <c r="T2435" s="145">
        <f t="shared" ref="T2435" si="24462">(1/$T$8)*SIN($B2432*$U$8)</f>
        <v>-0.24952107660843953</v>
      </c>
      <c r="U2435" s="15">
        <f t="shared" ref="U2435" si="24463">COS($U$8*$B2432)</f>
        <v>-0.66306341397598401</v>
      </c>
      <c r="V2435" s="37">
        <v>0</v>
      </c>
      <c r="X2435" s="21">
        <f t="shared" ref="X2435" si="24464">N2435*S2432+P2435*S2435-O2435*T2432-Q2435*T2435</f>
        <v>0</v>
      </c>
      <c r="Y2435" s="24">
        <f t="shared" ref="Y2435" si="24465">(N2435*T2432+O2435*S2432+P2435*T2435+Q2435*S2435)</f>
        <v>-0.72279332139647379</v>
      </c>
      <c r="Z2435" s="22">
        <f t="shared" ref="Z2435" si="24466">N2435*U2432+P2435*U2435-O2435*V2432-Q2435*V2435</f>
        <v>3.4357372648892022</v>
      </c>
      <c r="AA2435" s="23">
        <f t="shared" ref="AA2435" si="24467">(N2435*V2432+O2435*U2432+P2435*V2435+Q2435*U2435)</f>
        <v>0</v>
      </c>
      <c r="AB2435" s="8"/>
      <c r="AC2435" s="21">
        <v>0</v>
      </c>
      <c r="AD2435" s="24">
        <f t="shared" ref="AD2435" si="24468">(TAN($AE$8*$B2432))/$AD$8</f>
        <v>-0.70051666527430745</v>
      </c>
      <c r="AE2435" s="22">
        <v>1</v>
      </c>
      <c r="AF2435" s="23">
        <v>0</v>
      </c>
      <c r="AH2435" s="21">
        <f t="shared" ref="AH2435" si="24469">X2435*AC2432+Z2435*AC2435-Y2435*AD2432-AA2435*AD2435</f>
        <v>0</v>
      </c>
      <c r="AI2435" s="24">
        <f t="shared" ref="AI2435" si="24470">(X2435*AD2432+Y2435*AC2432+Z2435*AD2435+AA2435*AC2435)</f>
        <v>-3.1295845329553273</v>
      </c>
      <c r="AJ2435" s="22">
        <f t="shared" ref="AJ2435" si="24471">X2435*AE2432+Z2435*AE2435-Y2435*AF2432-AA2435*AF2435</f>
        <v>3.4357372648892022</v>
      </c>
      <c r="AK2435" s="23">
        <f t="shared" ref="AK2435" si="24472">(X2435*AF2432+Y2435*AE2432+Z2435*AF2435+AA2435*AE2435)</f>
        <v>0</v>
      </c>
      <c r="AL2435" s="8"/>
      <c r="AM2435" s="15">
        <v>0</v>
      </c>
      <c r="AN2435" s="85">
        <f t="shared" ref="AN2435" si="24473">(1/$AN$8)*SIN($B2432*$AO$8)</f>
        <v>-0.24952107660843953</v>
      </c>
      <c r="AO2435" s="25">
        <f t="shared" ref="AO2435" si="24474">COS($AO$8*$B2432)</f>
        <v>-0.66306341397598401</v>
      </c>
      <c r="AP2435" s="37">
        <v>0</v>
      </c>
      <c r="AR2435" s="21">
        <f t="shared" ref="AR2435" si="24475">AH2435*AM2432+AJ2435*AM2435-AI2435*AN2432-AK2435*AN2435</f>
        <v>0</v>
      </c>
      <c r="AS2435" s="24">
        <f t="shared" ref="AS2435" si="24476">(AH2435*AN2432+AI2435*AM2432+AJ2435*AN2435+AK2435*AM2435)</f>
        <v>1.2178241434689054</v>
      </c>
      <c r="AT2435" s="22">
        <f t="shared" ref="AT2435" si="24477">AH2435*AO2432+AJ2435*AO2435-AI2435*AP2432-AK2435*AP2435</f>
        <v>-9.3061873983831482</v>
      </c>
      <c r="AU2435" s="23">
        <f t="shared" ref="AU2435" si="24478">(AH2435*AP2432+AI2435*AO2432+AJ2435*AP2435+AK2435*AO2435)</f>
        <v>0</v>
      </c>
      <c r="AV2435" s="8"/>
      <c r="AW2435" s="21">
        <v>0</v>
      </c>
      <c r="AX2435" s="24">
        <f t="shared" ref="AX2435" si="24479">(TAN($AY$8*$B2432))/$AX$8</f>
        <v>-1.6561060141997235</v>
      </c>
      <c r="AY2435" s="22">
        <v>1</v>
      </c>
      <c r="AZ2435" s="23">
        <v>0</v>
      </c>
      <c r="BB2435" s="21">
        <f t="shared" ref="BB2435" si="24480">AR2435*AW2432+AT2435*AW2435-AS2435*AX2432-AU2435*AX2435</f>
        <v>0</v>
      </c>
      <c r="BC2435" s="24">
        <f t="shared" ref="BC2435" si="24481">(AR2435*AX2432+AS2435*AW2432+AT2435*AX2435+AU2435*AW2435)</f>
        <v>16.629857063200916</v>
      </c>
      <c r="BD2435" s="22">
        <f t="shared" ref="BD2435" si="24482">AR2435*AY2432+AT2435*AY2435-AS2435*AZ2432-AU2435*AZ2435</f>
        <v>-9.3061873983831482</v>
      </c>
      <c r="BE2435" s="23">
        <f t="shared" ref="BE2435" si="24483">(AR2435*AZ2432+AS2435*AY2432+AT2435*AZ2435+AU2435*AY2435)</f>
        <v>0</v>
      </c>
      <c r="BF2435" s="8"/>
      <c r="BG2435" s="15">
        <v>0</v>
      </c>
      <c r="BH2435" s="85">
        <f t="shared" ref="BH2435" si="24484">(1/$BH$8)*SIN($B2432*$BI$8)</f>
        <v>0.25187687737713838</v>
      </c>
      <c r="BI2435" s="25">
        <f t="shared" ref="BI2435" si="24485">COS($BI$8*$B2432)</f>
        <v>-0.65499797540502214</v>
      </c>
      <c r="BJ2435" s="37">
        <v>0</v>
      </c>
      <c r="BL2435" s="21">
        <f t="shared" ref="BL2435" si="24486">BB2435*BG2432+BD2435*BG2435-BC2435*BH2432-BE2435*BH2435</f>
        <v>0</v>
      </c>
      <c r="BM2435" s="24">
        <f t="shared" ref="BM2435" si="24487">(BB2435*BH2432+BC2435*BG2432+BD2435*BH2435+BE2435*BG2435)</f>
        <v>-13.23653612986273</v>
      </c>
      <c r="BN2435" s="22">
        <f t="shared" ref="BN2435" si="24488">BB2435*BI2432+BD2435*BI2435-BC2435*BJ2432-BE2435*BJ2435</f>
        <v>-31.602554310084066</v>
      </c>
      <c r="BO2435" s="23">
        <f t="shared" ref="BO2435" si="24489">(BB2435*BJ2432+BC2435*BI2432+BD2435*BJ2435+BE2435*BI2435)</f>
        <v>0</v>
      </c>
      <c r="BQ2435" s="38">
        <f t="shared" ref="BQ2435" si="24490">(180/PI())*ATAN(-1*(($BL$8*BM2432+BO2432+$BL$8*BM2435+BO2435)/($BL$8*BL2432+BN2432+$BL$8*BL2435+BN2435)))</f>
        <v>44.516147725268048</v>
      </c>
      <c r="BS2435" s="67">
        <f t="shared" ref="BS2435" si="24491">20*LOG(((($BL$8*BL2432+BN2432-$BL$8*BL2435-BN2435)^2+($BL$8*BM2432+BO2432-$BL$8*BM2435-BO2435)^2)/(($BL$8*BL2432+BN2432+$BL$8*BL2435+BN2435)^2+($BL$8*BM2432+BO2432+$BL$8*BM2435+BO2435)^2))^0.5)</f>
        <v>-2.2112007549409756E-3</v>
      </c>
      <c r="BT2435" s="65"/>
      <c r="BU2435" s="28"/>
      <c r="BV2435" s="28"/>
      <c r="BW2435" s="28"/>
      <c r="BX2435" s="28"/>
    </row>
    <row r="2436" spans="2:76" ht="18.649999999999999" customHeight="1">
      <c r="BS2436" s="32"/>
    </row>
    <row r="2437" spans="2:76" ht="18.649999999999999" customHeight="1" thickBot="1">
      <c r="D2437" s="8"/>
      <c r="E2437" s="8" t="s">
        <v>93</v>
      </c>
      <c r="F2437" s="8"/>
      <c r="G2437" s="8"/>
      <c r="H2437" s="8"/>
      <c r="I2437" s="8"/>
      <c r="J2437" s="8" t="s">
        <v>94</v>
      </c>
      <c r="K2437" s="8"/>
      <c r="L2437" s="8"/>
      <c r="M2437" s="8"/>
      <c r="N2437" s="8"/>
      <c r="O2437" s="8" t="s">
        <v>95</v>
      </c>
      <c r="P2437" s="8"/>
      <c r="Q2437" s="8"/>
      <c r="R2437" s="8"/>
      <c r="S2437" s="8"/>
      <c r="T2437" s="8" t="s">
        <v>96</v>
      </c>
      <c r="U2437" s="8"/>
      <c r="V2437" s="8"/>
      <c r="W2437" s="8"/>
      <c r="X2437" s="8"/>
      <c r="Y2437" s="8" t="s">
        <v>97</v>
      </c>
      <c r="Z2437" s="8"/>
      <c r="AA2437" s="8"/>
      <c r="AB2437" s="8"/>
      <c r="AC2437" s="8"/>
      <c r="AD2437" s="8" t="s">
        <v>98</v>
      </c>
      <c r="AE2437" s="8"/>
      <c r="AF2437" s="8"/>
      <c r="AG2437" s="8"/>
      <c r="AH2437" s="8"/>
      <c r="AI2437" s="8" t="s">
        <v>99</v>
      </c>
      <c r="AJ2437" s="8"/>
      <c r="AK2437" s="8"/>
      <c r="AL2437" s="8"/>
      <c r="AM2437" s="8"/>
      <c r="AN2437" s="8" t="s">
        <v>96</v>
      </c>
      <c r="AO2437" s="8"/>
      <c r="AP2437" s="8"/>
      <c r="AQ2437" s="8"/>
      <c r="AR2437" s="8"/>
      <c r="AS2437" s="8" t="s">
        <v>100</v>
      </c>
      <c r="AT2437" s="8"/>
      <c r="AU2437" s="8"/>
      <c r="AV2437" s="8"/>
      <c r="AW2437" s="8"/>
      <c r="AX2437" s="8" t="s">
        <v>94</v>
      </c>
      <c r="AY2437" s="8"/>
      <c r="AZ2437" s="8"/>
      <c r="BA2437" s="8"/>
      <c r="BB2437" s="8"/>
      <c r="BC2437" s="8" t="s">
        <v>101</v>
      </c>
      <c r="BD2437" s="8"/>
      <c r="BE2437" s="8"/>
      <c r="BF2437" s="8"/>
      <c r="BG2437" s="8"/>
      <c r="BH2437" s="8" t="s">
        <v>96</v>
      </c>
      <c r="BI2437" s="8"/>
      <c r="BJ2437" s="8"/>
      <c r="BK2437" s="8"/>
      <c r="BL2437" s="8"/>
      <c r="BM2437" s="8" t="s">
        <v>102</v>
      </c>
      <c r="BN2437" s="8"/>
      <c r="BO2437" s="8"/>
      <c r="BP2437" s="8"/>
    </row>
    <row r="2438" spans="2:76" ht="18.649999999999999" customHeight="1" thickBot="1">
      <c r="B2438" s="16"/>
      <c r="D2438" s="250" t="s">
        <v>22</v>
      </c>
      <c r="E2438" s="251"/>
      <c r="F2438" s="252" t="s">
        <v>23</v>
      </c>
      <c r="G2438" s="253"/>
      <c r="H2438" s="123"/>
      <c r="I2438" s="242" t="s">
        <v>1</v>
      </c>
      <c r="J2438" s="243"/>
      <c r="K2438" s="244" t="s">
        <v>2</v>
      </c>
      <c r="L2438" s="245"/>
      <c r="M2438" s="123"/>
      <c r="N2438" s="242" t="s">
        <v>43</v>
      </c>
      <c r="O2438" s="243"/>
      <c r="P2438" s="244" t="s">
        <v>44</v>
      </c>
      <c r="Q2438" s="245"/>
      <c r="R2438" s="123"/>
      <c r="S2438" s="242" t="s">
        <v>32</v>
      </c>
      <c r="T2438" s="243"/>
      <c r="U2438" s="244" t="s">
        <v>33</v>
      </c>
      <c r="V2438" s="245"/>
      <c r="W2438" s="123"/>
      <c r="X2438" s="242" t="s">
        <v>45</v>
      </c>
      <c r="Y2438" s="243"/>
      <c r="Z2438" s="244" t="s">
        <v>46</v>
      </c>
      <c r="AA2438" s="245"/>
      <c r="AB2438" s="127"/>
      <c r="AC2438" s="242" t="s">
        <v>62</v>
      </c>
      <c r="AD2438" s="243"/>
      <c r="AE2438" s="244" t="s">
        <v>3</v>
      </c>
      <c r="AF2438" s="245"/>
      <c r="AG2438" s="123"/>
      <c r="AH2438" s="242" t="s">
        <v>76</v>
      </c>
      <c r="AI2438" s="243"/>
      <c r="AJ2438" s="244" t="s">
        <v>77</v>
      </c>
      <c r="AK2438" s="245"/>
      <c r="AL2438" s="127"/>
      <c r="AM2438" s="242" t="s">
        <v>64</v>
      </c>
      <c r="AN2438" s="243"/>
      <c r="AO2438" s="244" t="s">
        <v>65</v>
      </c>
      <c r="AP2438" s="245"/>
      <c r="AQ2438" s="123"/>
      <c r="AR2438" s="242" t="s">
        <v>80</v>
      </c>
      <c r="AS2438" s="243"/>
      <c r="AT2438" s="244" t="s">
        <v>81</v>
      </c>
      <c r="AU2438" s="245"/>
      <c r="AV2438" s="127"/>
      <c r="AW2438" s="242" t="s">
        <v>68</v>
      </c>
      <c r="AX2438" s="243"/>
      <c r="AY2438" s="244" t="s">
        <v>69</v>
      </c>
      <c r="AZ2438" s="245"/>
      <c r="BA2438" s="123"/>
      <c r="BB2438" s="246" t="s">
        <v>84</v>
      </c>
      <c r="BC2438" s="247"/>
      <c r="BD2438" s="248" t="s">
        <v>85</v>
      </c>
      <c r="BE2438" s="249"/>
      <c r="BF2438" s="127"/>
      <c r="BG2438" s="242" t="s">
        <v>72</v>
      </c>
      <c r="BH2438" s="243"/>
      <c r="BI2438" s="244" t="s">
        <v>73</v>
      </c>
      <c r="BJ2438" s="245"/>
      <c r="BK2438" s="123"/>
      <c r="BL2438" s="242" t="s">
        <v>88</v>
      </c>
      <c r="BM2438" s="243"/>
      <c r="BN2438" s="244" t="s">
        <v>89</v>
      </c>
      <c r="BO2438" s="245"/>
      <c r="BP2438" s="123"/>
      <c r="BQ2438" s="19" t="s">
        <v>165</v>
      </c>
      <c r="BS2438" s="63" t="s">
        <v>120</v>
      </c>
      <c r="BT2438" s="4"/>
      <c r="BU2438" s="28"/>
      <c r="BV2438" s="28"/>
      <c r="BW2438" s="28"/>
      <c r="BX2438" s="28"/>
    </row>
    <row r="2439" spans="2:76" ht="18.649999999999999" customHeight="1" thickTop="1" thickBot="1">
      <c r="B2439" s="39">
        <v>6.9</v>
      </c>
      <c r="D2439" s="25">
        <f t="shared" ref="D2439" si="24492">COS($F$8*$B2439)</f>
        <v>-0.6599470260587732</v>
      </c>
      <c r="E2439" s="26">
        <v>0</v>
      </c>
      <c r="F2439" s="10">
        <v>0</v>
      </c>
      <c r="G2439" s="85">
        <f t="shared" ref="G2439" si="24493">$E$8*SIN($B2439*$F$8)</f>
        <v>2.2539364022007429</v>
      </c>
      <c r="I2439" s="21">
        <v>1</v>
      </c>
      <c r="J2439" s="24">
        <v>0</v>
      </c>
      <c r="K2439" s="22">
        <v>0</v>
      </c>
      <c r="L2439" s="23">
        <v>0</v>
      </c>
      <c r="N2439" s="21">
        <f t="shared" ref="N2439" si="24494">D2439*I2439+F2439*I2442-E2439*J2439-G2439*J2442</f>
        <v>2.955933869208681</v>
      </c>
      <c r="O2439" s="24">
        <f t="shared" ref="O2439" si="24495">(D2439*J2439+E2439*I2439+F2439*J2442+G2439*I2442)</f>
        <v>0</v>
      </c>
      <c r="P2439" s="22">
        <f t="shared" ref="P2439" si="24496">D2439*K2439+F2439*K2442-E2439*L2439-G2439*L2442</f>
        <v>0</v>
      </c>
      <c r="Q2439" s="23">
        <f t="shared" ref="Q2439" si="24497">(D2439*L2439+E2439*K2439+F2439*L2442+G2439*K2442)</f>
        <v>2.2539364022007429</v>
      </c>
      <c r="S2439" s="25">
        <f t="shared" ref="S2439" si="24498">COS($U$8*$B2439)</f>
        <v>-0.65434207231352925</v>
      </c>
      <c r="T2439" s="26">
        <v>0</v>
      </c>
      <c r="U2439" s="10">
        <v>0</v>
      </c>
      <c r="V2439" s="85">
        <f t="shared" ref="V2439" si="24499">$T$8*SIN($B2439*$U$8)</f>
        <v>-2.2685960573896633</v>
      </c>
      <c r="X2439" s="21">
        <f t="shared" ref="X2439" si="24500">N2439*S2439+P2439*S2442-O2439*T2439-Q2439*T2442</f>
        <v>-1.3660506451953518</v>
      </c>
      <c r="Y2439" s="24">
        <f t="shared" ref="Y2439" si="24501">(N2439*T2439+O2439*S2439+P2439*T2442+Q2439*S2442)</f>
        <v>0</v>
      </c>
      <c r="Z2439" s="22">
        <f t="shared" ref="Z2439" si="24502">N2439*U2439+P2439*U2442-O2439*V2439-Q2439*V2442</f>
        <v>0</v>
      </c>
      <c r="AA2439" s="23">
        <f t="shared" ref="AA2439" si="24503">(N2439*V2439+O2439*U2439+P2439*V2442+Q2439*U2442)</f>
        <v>-8.1806653378703214</v>
      </c>
      <c r="AB2439" s="8"/>
      <c r="AC2439" s="21">
        <v>1</v>
      </c>
      <c r="AD2439" s="24">
        <v>0</v>
      </c>
      <c r="AE2439" s="22">
        <v>0</v>
      </c>
      <c r="AF2439" s="23">
        <v>0</v>
      </c>
      <c r="AH2439" s="21">
        <f t="shared" ref="AH2439" si="24504">X2439*AC2439+Z2439*AC2442-Y2439*AD2439-AA2439*AD2442</f>
        <v>-6.8531710633757266</v>
      </c>
      <c r="AI2439" s="24">
        <f t="shared" ref="AI2439" si="24505">(X2439*AD2439+Y2439*AC2439+Z2439*AD2442+AA2439*AC2442)</f>
        <v>0</v>
      </c>
      <c r="AJ2439" s="22">
        <f t="shared" ref="AJ2439" si="24506">X2439*AE2439+Z2439*AE2442-Y2439*AF2439-AA2439*AF2442</f>
        <v>0</v>
      </c>
      <c r="AK2439" s="23">
        <f t="shared" ref="AK2439" si="24507">(X2439*AF2439+Y2439*AE2439+Z2439*AF2442+AA2439*AE2442)</f>
        <v>-8.1806653378703214</v>
      </c>
      <c r="AL2439" s="8"/>
      <c r="AM2439" s="25">
        <f t="shared" ref="AM2439" si="24508">COS($AO$8*$B2439)</f>
        <v>-0.65434207231352925</v>
      </c>
      <c r="AN2439" s="26">
        <v>0</v>
      </c>
      <c r="AO2439" s="10">
        <v>0</v>
      </c>
      <c r="AP2439" s="85">
        <f t="shared" ref="AP2439" si="24509">$AN$8*SIN($B2439*$AO$8)</f>
        <v>-2.2685960573896633</v>
      </c>
      <c r="AR2439" s="21">
        <f t="shared" ref="AR2439" si="24510">AH2439*AM2439+AJ2439*AM2442-AI2439*AN2439-AK2439*AN2442</f>
        <v>2.4222486963820646</v>
      </c>
      <c r="AS2439" s="24">
        <f t="shared" ref="AS2439" si="24511">(AH2439*AN2439+AI2439*AM2439+AJ2439*AN2442+AK2439*AM2442)</f>
        <v>0</v>
      </c>
      <c r="AT2439" s="22">
        <f t="shared" ref="AT2439" si="24512">AH2439*AO2439+AJ2439*AO2442-AI2439*AP2439-AK2439*AP2442</f>
        <v>0</v>
      </c>
      <c r="AU2439" s="23">
        <f t="shared" ref="AU2439" si="24513">(AH2439*AP2439+AI2439*AO2439+AJ2439*AP2442+AK2439*AO2442)</f>
        <v>20.900030365076624</v>
      </c>
      <c r="AV2439" s="8"/>
      <c r="AW2439" s="21">
        <v>1</v>
      </c>
      <c r="AX2439" s="24">
        <v>0</v>
      </c>
      <c r="AY2439" s="22">
        <v>0</v>
      </c>
      <c r="AZ2439" s="23">
        <v>0</v>
      </c>
      <c r="BB2439" s="21">
        <f t="shared" ref="BB2439" si="24514">AR2439*AW2439+AT2439*AW2442-AS2439*AX2439-AU2439*AX2442</f>
        <v>35.951154141008516</v>
      </c>
      <c r="BC2439" s="24">
        <f t="shared" ref="BC2439" si="24515">(AR2439*AX2439+AS2439*AW2439+AT2439*AX2442+AU2439*AW2442)</f>
        <v>0</v>
      </c>
      <c r="BD2439" s="22">
        <f t="shared" ref="BD2439" si="24516">AR2439*AY2439+AT2439*AY2442-AS2439*AZ2439-AU2439*AZ2442</f>
        <v>0</v>
      </c>
      <c r="BE2439" s="23">
        <f t="shared" ref="BE2439" si="24517">(AR2439*AZ2439+AS2439*AY2439+AT2439*AZ2442+AU2439*AY2442)</f>
        <v>20.900030365076624</v>
      </c>
      <c r="BF2439" s="8"/>
      <c r="BG2439" s="25">
        <f t="shared" ref="BG2439" si="24518">COS($BI$8*$B2439)</f>
        <v>-0.66000266934033913</v>
      </c>
      <c r="BH2439" s="26">
        <v>0</v>
      </c>
      <c r="BI2439" s="10">
        <v>0</v>
      </c>
      <c r="BJ2439" s="85">
        <f t="shared" ref="BJ2439" si="24519">$BH$8*SIN($B2439*$BI$8)</f>
        <v>2.2537897613070843</v>
      </c>
      <c r="BL2439" s="21">
        <f t="shared" ref="BL2439" si="24520">BB2439*BG2439+BD2439*BG2442-BC2439*BH2439-BE2439*BH2442</f>
        <v>-28.961665970911259</v>
      </c>
      <c r="BM2439" s="24">
        <f t="shared" ref="BM2439" si="24521">(BB2439*BH2439+BC2439*BG2439+BD2439*BH2442+BE2439*BG2442)</f>
        <v>0</v>
      </c>
      <c r="BN2439" s="22">
        <f t="shared" ref="BN2439" si="24522">BB2439*BI2439+BD2439*BI2442-BC2439*BJ2439-BE2439*BJ2442</f>
        <v>0</v>
      </c>
      <c r="BO2439" s="23">
        <f t="shared" ref="BO2439" si="24523">(BB2439*BJ2439+BC2439*BI2439+BD2439*BJ2442+BE2439*BI2442)</f>
        <v>67.232267279933069</v>
      </c>
      <c r="BQ2439" s="27">
        <f t="shared" ref="BQ2439" si="24524">20*LOG((2*$BL$8)/(($BL$8*BL2439+BN2439+$BL$8*BL2442+BN2442)^2+($BL$8*BM2439+BO2439+$BL$8*BM2442+BO2442)^2)^0.5)</f>
        <v>-32.010354227584301</v>
      </c>
      <c r="BS2439" s="64">
        <f t="shared" ref="BS2439" si="24525">((BL2439^2+BM2439^2)/(BL2442^2+BM2442^2))^0.5</f>
        <v>2.3245494134108777</v>
      </c>
      <c r="BT2439" s="4"/>
      <c r="BU2439" s="28"/>
      <c r="BV2439" s="28"/>
      <c r="BW2439" s="28"/>
      <c r="BX2439" s="28"/>
    </row>
    <row r="2440" spans="2:76" ht="18.649999999999999" customHeight="1" thickBot="1">
      <c r="D2440" s="25"/>
      <c r="E2440" s="10"/>
      <c r="F2440" s="10"/>
      <c r="G2440" s="31"/>
      <c r="I2440" s="29"/>
      <c r="L2440" s="30"/>
      <c r="N2440" s="29"/>
      <c r="Q2440" s="30"/>
      <c r="S2440" s="29"/>
      <c r="V2440" s="30"/>
      <c r="X2440" s="29"/>
      <c r="AA2440" s="30"/>
      <c r="AC2440" s="29"/>
      <c r="AF2440" s="30"/>
      <c r="AH2440" s="29"/>
      <c r="AK2440" s="30"/>
      <c r="AM2440" s="29"/>
      <c r="AP2440" s="30"/>
      <c r="AR2440" s="29"/>
      <c r="AU2440" s="30"/>
      <c r="AW2440" s="29"/>
      <c r="AZ2440" s="30"/>
      <c r="BB2440" s="29"/>
      <c r="BE2440" s="30"/>
      <c r="BG2440" s="29"/>
      <c r="BJ2440" s="30"/>
      <c r="BL2440" s="29"/>
      <c r="BO2440" s="30"/>
      <c r="BS2440" s="65"/>
      <c r="BT2440" s="65"/>
      <c r="BU2440" s="28"/>
      <c r="BV2440" s="28"/>
      <c r="BW2440" s="28"/>
      <c r="BX2440" s="28"/>
    </row>
    <row r="2441" spans="2:76" ht="18.649999999999999" customHeight="1" thickBot="1">
      <c r="D2441" s="254" t="s">
        <v>24</v>
      </c>
      <c r="E2441" s="255"/>
      <c r="F2441" s="256" t="s">
        <v>25</v>
      </c>
      <c r="G2441" s="257"/>
      <c r="H2441" s="123"/>
      <c r="I2441" s="242" t="s">
        <v>4</v>
      </c>
      <c r="J2441" s="243"/>
      <c r="K2441" s="244" t="s">
        <v>5</v>
      </c>
      <c r="L2441" s="245"/>
      <c r="M2441" s="123"/>
      <c r="N2441" s="242" t="s">
        <v>6</v>
      </c>
      <c r="O2441" s="243"/>
      <c r="P2441" s="244" t="s">
        <v>7</v>
      </c>
      <c r="Q2441" s="245"/>
      <c r="R2441" s="123"/>
      <c r="S2441" s="242" t="s">
        <v>34</v>
      </c>
      <c r="T2441" s="243"/>
      <c r="U2441" s="244" t="s">
        <v>35</v>
      </c>
      <c r="V2441" s="245"/>
      <c r="W2441" s="123"/>
      <c r="X2441" s="242" t="s">
        <v>47</v>
      </c>
      <c r="Y2441" s="243"/>
      <c r="Z2441" s="244" t="s">
        <v>48</v>
      </c>
      <c r="AA2441" s="245"/>
      <c r="AB2441" s="127"/>
      <c r="AC2441" s="242" t="s">
        <v>63</v>
      </c>
      <c r="AD2441" s="243"/>
      <c r="AE2441" s="244" t="s">
        <v>8</v>
      </c>
      <c r="AF2441" s="245"/>
      <c r="AG2441" s="123"/>
      <c r="AH2441" s="242" t="s">
        <v>78</v>
      </c>
      <c r="AI2441" s="243"/>
      <c r="AJ2441" s="244" t="s">
        <v>79</v>
      </c>
      <c r="AK2441" s="245"/>
      <c r="AL2441" s="127"/>
      <c r="AM2441" s="242" t="s">
        <v>67</v>
      </c>
      <c r="AN2441" s="243"/>
      <c r="AO2441" s="244" t="s">
        <v>66</v>
      </c>
      <c r="AP2441" s="245"/>
      <c r="AQ2441" s="123"/>
      <c r="AR2441" s="242" t="s">
        <v>83</v>
      </c>
      <c r="AS2441" s="243"/>
      <c r="AT2441" s="244" t="s">
        <v>82</v>
      </c>
      <c r="AU2441" s="245"/>
      <c r="AV2441" s="127"/>
      <c r="AW2441" s="242" t="s">
        <v>71</v>
      </c>
      <c r="AX2441" s="243"/>
      <c r="AY2441" s="244" t="s">
        <v>70</v>
      </c>
      <c r="AZ2441" s="245"/>
      <c r="BA2441" s="123"/>
      <c r="BB2441" s="124" t="s">
        <v>87</v>
      </c>
      <c r="BC2441" s="125"/>
      <c r="BD2441" s="122" t="s">
        <v>86</v>
      </c>
      <c r="BE2441" s="126"/>
      <c r="BF2441" s="127"/>
      <c r="BG2441" s="242" t="s">
        <v>74</v>
      </c>
      <c r="BH2441" s="243"/>
      <c r="BI2441" s="244" t="s">
        <v>75</v>
      </c>
      <c r="BJ2441" s="245"/>
      <c r="BK2441" s="123"/>
      <c r="BL2441" s="242" t="s">
        <v>91</v>
      </c>
      <c r="BM2441" s="243"/>
      <c r="BN2441" s="244" t="s">
        <v>90</v>
      </c>
      <c r="BO2441" s="245"/>
      <c r="BP2441" s="123"/>
      <c r="BQ2441" s="35" t="s">
        <v>166</v>
      </c>
      <c r="BS2441" s="66" t="s">
        <v>121</v>
      </c>
      <c r="BT2441" s="65"/>
      <c r="BU2441" s="28"/>
      <c r="BV2441" s="28"/>
      <c r="BW2441" s="28"/>
      <c r="BX2441" s="28"/>
    </row>
    <row r="2442" spans="2:76" ht="18.649999999999999" customHeight="1" thickTop="1" thickBot="1">
      <c r="D2442" s="15">
        <v>0</v>
      </c>
      <c r="E2442" s="145">
        <f t="shared" ref="E2442" si="24526">(1/$E$8)*SIN($B2439*$F$8)</f>
        <v>0.25043737802230476</v>
      </c>
      <c r="F2442" s="15">
        <f t="shared" ref="F2442" si="24527">COS($F$8*$B2439)</f>
        <v>-0.6599470260587732</v>
      </c>
      <c r="G2442" s="37">
        <v>0</v>
      </c>
      <c r="I2442" s="21">
        <v>0</v>
      </c>
      <c r="J2442" s="24">
        <f t="shared" ref="J2442" si="24528">(TAN($K$8*$B2439))/$J$8</f>
        <v>-1.6042515182490993</v>
      </c>
      <c r="K2442" s="22">
        <v>1</v>
      </c>
      <c r="L2442" s="23">
        <v>0</v>
      </c>
      <c r="N2442" s="21">
        <f t="shared" ref="N2442" si="24529">D2442*I2439+F2442*I2442-E2442*J2439-G2442*J2442</f>
        <v>0</v>
      </c>
      <c r="O2442" s="24">
        <f t="shared" ref="O2442" si="24530">(D2442*J2439+E2442*I2439+F2442*J2442+G2442*I2442)</f>
        <v>1.3091583965410696</v>
      </c>
      <c r="P2442" s="22">
        <f t="shared" ref="P2442" si="24531">D2442*K2439+F2442*K2442-E2442*L2439-G2442*L2442</f>
        <v>-0.6599470260587732</v>
      </c>
      <c r="Q2442" s="23">
        <f t="shared" ref="Q2442" si="24532">(D2442*L2439+E2442*K2439+F2442*L2442+G2442*K2442)</f>
        <v>0</v>
      </c>
      <c r="S2442" s="15">
        <v>0</v>
      </c>
      <c r="T2442" s="145">
        <f t="shared" ref="T2442" si="24533">(1/$T$8)*SIN($B2439*$U$8)</f>
        <v>-0.25206622859885147</v>
      </c>
      <c r="U2442" s="15">
        <f t="shared" ref="U2442" si="24534">COS($U$8*$B2439)</f>
        <v>-0.65434207231352925</v>
      </c>
      <c r="V2442" s="37">
        <v>0</v>
      </c>
      <c r="X2442" s="21">
        <f t="shared" ref="X2442" si="24535">N2442*S2439+P2442*S2442-O2442*T2439-Q2442*T2442</f>
        <v>0</v>
      </c>
      <c r="Y2442" s="24">
        <f t="shared" ref="Y2442" si="24536">(N2442*T2439+O2442*S2439+P2442*T2442+Q2442*S2442)</f>
        <v>-0.69028706024567765</v>
      </c>
      <c r="Z2442" s="22">
        <f t="shared" ref="Z2442" si="24537">N2442*U2439+P2442*U2442-O2442*V2439-Q2442*V2442</f>
        <v>3.4017826815400922</v>
      </c>
      <c r="AA2442" s="23">
        <f t="shared" ref="AA2442" si="24538">(N2442*V2439+O2442*U2439+P2442*V2442+Q2442*U2442)</f>
        <v>0</v>
      </c>
      <c r="AB2442" s="8"/>
      <c r="AC2442" s="21">
        <v>0</v>
      </c>
      <c r="AD2442" s="24">
        <f t="shared" ref="AD2442" si="24539">(TAN($AE$8*$B2439))/$AD$8</f>
        <v>-0.67074256085004946</v>
      </c>
      <c r="AE2442" s="22">
        <v>1</v>
      </c>
      <c r="AF2442" s="23">
        <v>0</v>
      </c>
      <c r="AH2442" s="21">
        <f t="shared" ref="AH2442" si="24540">X2442*AC2439+Z2442*AC2442-Y2442*AD2439-AA2442*AD2442</f>
        <v>0</v>
      </c>
      <c r="AI2442" s="24">
        <f t="shared" ref="AI2442" si="24541">(X2442*AD2439+Y2442*AC2439+Z2442*AD2442+AA2442*AC2442)</f>
        <v>-2.9720074875172271</v>
      </c>
      <c r="AJ2442" s="22">
        <f t="shared" ref="AJ2442" si="24542">X2442*AE2439+Z2442*AE2442-Y2442*AF2439-AA2442*AF2442</f>
        <v>3.4017826815400922</v>
      </c>
      <c r="AK2442" s="23">
        <f t="shared" ref="AK2442" si="24543">(X2442*AF2439+Y2442*AE2439+Z2442*AF2442+AA2442*AE2442)</f>
        <v>0</v>
      </c>
      <c r="AL2442" s="8"/>
      <c r="AM2442" s="15">
        <v>0</v>
      </c>
      <c r="AN2442" s="85">
        <f t="shared" ref="AN2442" si="24544">(1/$AN$8)*SIN($B2439*$AO$8)</f>
        <v>-0.25206622859885147</v>
      </c>
      <c r="AO2442" s="25">
        <f t="shared" ref="AO2442" si="24545">COS($AO$8*$B2439)</f>
        <v>-0.65434207231352925</v>
      </c>
      <c r="AP2442" s="37">
        <v>0</v>
      </c>
      <c r="AR2442" s="21">
        <f t="shared" ref="AR2442" si="24546">AH2442*AM2439+AJ2442*AM2442-AI2442*AN2439-AK2442*AN2442</f>
        <v>0</v>
      </c>
      <c r="AS2442" s="24">
        <f t="shared" ref="AS2442" si="24547">(AH2442*AN2439+AI2442*AM2439+AJ2442*AN2442+AK2442*AM2442)</f>
        <v>1.0872350072646491</v>
      </c>
      <c r="AT2442" s="22">
        <f t="shared" ref="AT2442" si="24548">AH2442*AO2439+AJ2442*AO2442-AI2442*AP2439-AK2442*AP2442</f>
        <v>-8.9682139981133595</v>
      </c>
      <c r="AU2442" s="23">
        <f t="shared" ref="AU2442" si="24549">(AH2442*AP2439+AI2442*AO2439+AJ2442*AP2442+AK2442*AO2442)</f>
        <v>0</v>
      </c>
      <c r="AV2442" s="8"/>
      <c r="AW2442" s="21">
        <v>0</v>
      </c>
      <c r="AX2442" s="24">
        <f t="shared" ref="AX2442" si="24550">(TAN($AY$8*$B2439))/$AX$8</f>
        <v>-1.6042515182490993</v>
      </c>
      <c r="AY2442" s="22">
        <v>1</v>
      </c>
      <c r="AZ2442" s="23">
        <v>0</v>
      </c>
      <c r="BB2442" s="21">
        <f t="shared" ref="BB2442" si="24551">AR2442*AW2439+AT2442*AW2442-AS2442*AX2439-AU2442*AX2442</f>
        <v>0</v>
      </c>
      <c r="BC2442" s="24">
        <f t="shared" ref="BC2442" si="24552">(AR2442*AX2439+AS2442*AW2439+AT2442*AX2442+AU2442*AW2442)</f>
        <v>15.474505929720831</v>
      </c>
      <c r="BD2442" s="22">
        <f t="shared" ref="BD2442" si="24553">AR2442*AY2439+AT2442*AY2442-AS2442*AZ2439-AU2442*AZ2442</f>
        <v>-8.9682139981133595</v>
      </c>
      <c r="BE2442" s="23">
        <f t="shared" ref="BE2442" si="24554">(AR2442*AZ2439+AS2442*AY2439+AT2442*AZ2442+AU2442*AY2442)</f>
        <v>0</v>
      </c>
      <c r="BF2442" s="8"/>
      <c r="BG2442" s="15">
        <v>0</v>
      </c>
      <c r="BH2442" s="85">
        <f t="shared" ref="BH2442" si="24555">(1/$BH$8)*SIN($B2439*$BI$8)</f>
        <v>0.25042108458967599</v>
      </c>
      <c r="BI2442" s="25">
        <f t="shared" ref="BI2442" si="24556">COS($BI$8*$B2439)</f>
        <v>-0.66000266934033913</v>
      </c>
      <c r="BJ2442" s="37">
        <v>0</v>
      </c>
      <c r="BL2442" s="21">
        <f t="shared" ref="BL2442" si="24557">BB2442*BG2439+BD2442*BG2442-BC2442*BH2439-BE2442*BH2442</f>
        <v>0</v>
      </c>
      <c r="BM2442" s="24">
        <f t="shared" ref="BM2442" si="24558">(BB2442*BH2439+BC2442*BG2439+BD2442*BH2442+BE2442*BG2442)</f>
        <v>-12.459045096578516</v>
      </c>
      <c r="BN2442" s="22">
        <f t="shared" ref="BN2442" si="24559">BB2442*BI2439+BD2442*BI2442-BC2442*BJ2439-BE2442*BJ2442</f>
        <v>-28.957237847720357</v>
      </c>
      <c r="BO2442" s="23">
        <f t="shared" ref="BO2442" si="24560">(BB2442*BJ2439+BC2442*BI2439+BD2442*BJ2442+BE2442*BI2442)</f>
        <v>0</v>
      </c>
      <c r="BQ2442" s="38">
        <f t="shared" ref="BQ2442" si="24561">(180/PI())*ATAN(-1*(($BL$8*BM2439+BO2439+$BL$8*BM2442+BO2442)/($BL$8*BL2439+BN2439+$BL$8*BL2442+BN2442)))</f>
        <v>43.401064053765978</v>
      </c>
      <c r="BS2442" s="67">
        <f t="shared" ref="BS2442" si="24562">20*LOG(((($BL$8*BL2439+BN2439-$BL$8*BL2442-BN2442)^2+($BL$8*BM2439+BO2439-$BL$8*BM2442-BO2442)^2)/(($BL$8*BL2439+BN2439+$BL$8*BL2442+BN2442)^2+($BL$8*BM2439+BO2439+$BL$8*BM2442+BO2442)^2))^0.5)</f>
        <v>-2.7345483636967119E-3</v>
      </c>
      <c r="BT2442" s="65"/>
      <c r="BU2442" s="28"/>
      <c r="BV2442" s="28"/>
      <c r="BW2442" s="28"/>
      <c r="BX2442" s="28"/>
    </row>
    <row r="2443" spans="2:76" ht="18.649999999999999" customHeight="1">
      <c r="BS2443" s="32"/>
    </row>
    <row r="2444" spans="2:76" ht="18.649999999999999" customHeight="1" thickBot="1">
      <c r="D2444" s="8"/>
      <c r="E2444" s="8" t="s">
        <v>93</v>
      </c>
      <c r="F2444" s="8"/>
      <c r="G2444" s="8"/>
      <c r="H2444" s="8"/>
      <c r="I2444" s="8"/>
      <c r="J2444" s="8" t="s">
        <v>94</v>
      </c>
      <c r="K2444" s="8"/>
      <c r="L2444" s="8"/>
      <c r="M2444" s="8"/>
      <c r="N2444" s="8"/>
      <c r="O2444" s="8" t="s">
        <v>95</v>
      </c>
      <c r="P2444" s="8"/>
      <c r="Q2444" s="8"/>
      <c r="R2444" s="8"/>
      <c r="S2444" s="8"/>
      <c r="T2444" s="8" t="s">
        <v>96</v>
      </c>
      <c r="U2444" s="8"/>
      <c r="V2444" s="8"/>
      <c r="W2444" s="8"/>
      <c r="X2444" s="8"/>
      <c r="Y2444" s="8" t="s">
        <v>97</v>
      </c>
      <c r="Z2444" s="8"/>
      <c r="AA2444" s="8"/>
      <c r="AB2444" s="8"/>
      <c r="AC2444" s="8"/>
      <c r="AD2444" s="8" t="s">
        <v>98</v>
      </c>
      <c r="AE2444" s="8"/>
      <c r="AF2444" s="8"/>
      <c r="AG2444" s="8"/>
      <c r="AH2444" s="8"/>
      <c r="AI2444" s="8" t="s">
        <v>99</v>
      </c>
      <c r="AJ2444" s="8"/>
      <c r="AK2444" s="8"/>
      <c r="AL2444" s="8"/>
      <c r="AM2444" s="8"/>
      <c r="AN2444" s="8" t="s">
        <v>96</v>
      </c>
      <c r="AO2444" s="8"/>
      <c r="AP2444" s="8"/>
      <c r="AQ2444" s="8"/>
      <c r="AR2444" s="8"/>
      <c r="AS2444" s="8" t="s">
        <v>100</v>
      </c>
      <c r="AT2444" s="8"/>
      <c r="AU2444" s="8"/>
      <c r="AV2444" s="8"/>
      <c r="AW2444" s="8"/>
      <c r="AX2444" s="8" t="s">
        <v>94</v>
      </c>
      <c r="AY2444" s="8"/>
      <c r="AZ2444" s="8"/>
      <c r="BA2444" s="8"/>
      <c r="BB2444" s="8"/>
      <c r="BC2444" s="8" t="s">
        <v>101</v>
      </c>
      <c r="BD2444" s="8"/>
      <c r="BE2444" s="8"/>
      <c r="BF2444" s="8"/>
      <c r="BG2444" s="8"/>
      <c r="BH2444" s="8" t="s">
        <v>96</v>
      </c>
      <c r="BI2444" s="8"/>
      <c r="BJ2444" s="8"/>
      <c r="BK2444" s="8"/>
      <c r="BL2444" s="8"/>
      <c r="BM2444" s="8" t="s">
        <v>102</v>
      </c>
      <c r="BN2444" s="8"/>
      <c r="BO2444" s="8"/>
      <c r="BP2444" s="8"/>
    </row>
    <row r="2445" spans="2:76" ht="18.649999999999999" customHeight="1" thickBot="1">
      <c r="B2445" s="16"/>
      <c r="D2445" s="250" t="s">
        <v>22</v>
      </c>
      <c r="E2445" s="251"/>
      <c r="F2445" s="252" t="s">
        <v>23</v>
      </c>
      <c r="G2445" s="253"/>
      <c r="H2445" s="123"/>
      <c r="I2445" s="242" t="s">
        <v>1</v>
      </c>
      <c r="J2445" s="243"/>
      <c r="K2445" s="244" t="s">
        <v>2</v>
      </c>
      <c r="L2445" s="245"/>
      <c r="M2445" s="123"/>
      <c r="N2445" s="242" t="s">
        <v>43</v>
      </c>
      <c r="O2445" s="243"/>
      <c r="P2445" s="244" t="s">
        <v>44</v>
      </c>
      <c r="Q2445" s="245"/>
      <c r="R2445" s="123"/>
      <c r="S2445" s="242" t="s">
        <v>32</v>
      </c>
      <c r="T2445" s="243"/>
      <c r="U2445" s="244" t="s">
        <v>33</v>
      </c>
      <c r="V2445" s="245"/>
      <c r="W2445" s="123"/>
      <c r="X2445" s="242" t="s">
        <v>45</v>
      </c>
      <c r="Y2445" s="243"/>
      <c r="Z2445" s="244" t="s">
        <v>46</v>
      </c>
      <c r="AA2445" s="245"/>
      <c r="AB2445" s="127"/>
      <c r="AC2445" s="242" t="s">
        <v>62</v>
      </c>
      <c r="AD2445" s="243"/>
      <c r="AE2445" s="244" t="s">
        <v>3</v>
      </c>
      <c r="AF2445" s="245"/>
      <c r="AG2445" s="123"/>
      <c r="AH2445" s="242" t="s">
        <v>76</v>
      </c>
      <c r="AI2445" s="243"/>
      <c r="AJ2445" s="244" t="s">
        <v>77</v>
      </c>
      <c r="AK2445" s="245"/>
      <c r="AL2445" s="127"/>
      <c r="AM2445" s="242" t="s">
        <v>64</v>
      </c>
      <c r="AN2445" s="243"/>
      <c r="AO2445" s="244" t="s">
        <v>65</v>
      </c>
      <c r="AP2445" s="245"/>
      <c r="AQ2445" s="123"/>
      <c r="AR2445" s="242" t="s">
        <v>80</v>
      </c>
      <c r="AS2445" s="243"/>
      <c r="AT2445" s="244" t="s">
        <v>81</v>
      </c>
      <c r="AU2445" s="245"/>
      <c r="AV2445" s="127"/>
      <c r="AW2445" s="242" t="s">
        <v>68</v>
      </c>
      <c r="AX2445" s="243"/>
      <c r="AY2445" s="244" t="s">
        <v>69</v>
      </c>
      <c r="AZ2445" s="245"/>
      <c r="BA2445" s="123"/>
      <c r="BB2445" s="246" t="s">
        <v>84</v>
      </c>
      <c r="BC2445" s="247"/>
      <c r="BD2445" s="248" t="s">
        <v>85</v>
      </c>
      <c r="BE2445" s="249"/>
      <c r="BF2445" s="127"/>
      <c r="BG2445" s="242" t="s">
        <v>72</v>
      </c>
      <c r="BH2445" s="243"/>
      <c r="BI2445" s="244" t="s">
        <v>73</v>
      </c>
      <c r="BJ2445" s="245"/>
      <c r="BK2445" s="123"/>
      <c r="BL2445" s="242" t="s">
        <v>88</v>
      </c>
      <c r="BM2445" s="243"/>
      <c r="BN2445" s="244" t="s">
        <v>89</v>
      </c>
      <c r="BO2445" s="245"/>
      <c r="BP2445" s="123"/>
      <c r="BQ2445" s="19" t="s">
        <v>165</v>
      </c>
      <c r="BS2445" s="63" t="s">
        <v>120</v>
      </c>
      <c r="BT2445" s="4"/>
      <c r="BU2445" s="28"/>
      <c r="BV2445" s="28"/>
      <c r="BW2445" s="28"/>
      <c r="BX2445" s="28"/>
    </row>
    <row r="2446" spans="2:76" ht="18.649999999999999" customHeight="1" thickTop="1" thickBot="1">
      <c r="B2446" s="39">
        <v>6.92</v>
      </c>
      <c r="D2446" s="25">
        <f t="shared" ref="D2446" si="24563">COS($F$8*$B2446)</f>
        <v>-0.66492276560669428</v>
      </c>
      <c r="E2446" s="26">
        <v>0</v>
      </c>
      <c r="F2446" s="10">
        <v>0</v>
      </c>
      <c r="G2446" s="85">
        <f t="shared" ref="G2446" si="24564">$E$8*SIN($B2446*$F$8)</f>
        <v>2.2407363615565097</v>
      </c>
      <c r="I2446" s="21">
        <v>1</v>
      </c>
      <c r="J2446" s="24">
        <v>0</v>
      </c>
      <c r="K2446" s="22">
        <v>0</v>
      </c>
      <c r="L2446" s="23">
        <v>0</v>
      </c>
      <c r="N2446" s="21">
        <f t="shared" ref="N2446" si="24565">D2446*I2446+F2446*I2449-E2446*J2446-G2446*J2449</f>
        <v>2.8176332522467256</v>
      </c>
      <c r="O2446" s="24">
        <f t="shared" ref="O2446" si="24566">(D2446*J2446+E2446*I2446+F2446*J2449+G2446*I2449)</f>
        <v>0</v>
      </c>
      <c r="P2446" s="22">
        <f t="shared" ref="P2446" si="24567">D2446*K2446+F2446*K2449-E2446*L2446-G2446*L2449</f>
        <v>0</v>
      </c>
      <c r="Q2446" s="23">
        <f t="shared" ref="Q2446" si="24568">(D2446*L2446+E2446*K2446+F2446*L2449+G2446*K2449)</f>
        <v>2.2407363615565097</v>
      </c>
      <c r="S2446" s="25">
        <f t="shared" ref="S2446" si="24569">COS($U$8*$B2446)</f>
        <v>-0.6455328119492223</v>
      </c>
      <c r="T2446" s="26">
        <v>0</v>
      </c>
      <c r="U2446" s="10">
        <v>0</v>
      </c>
      <c r="V2446" s="85">
        <f t="shared" ref="V2446" si="24570">$T$8*SIN($B2446*$U$8)</f>
        <v>-2.2911976122264903</v>
      </c>
      <c r="X2446" s="21">
        <f t="shared" ref="X2446" si="24571">N2446*S2446+P2446*S2449-O2446*T2446-Q2446*T2449</f>
        <v>-1.2484336273392003</v>
      </c>
      <c r="Y2446" s="24">
        <f t="shared" ref="Y2446" si="24572">(N2446*T2446+O2446*S2446+P2446*T2449+Q2446*S2449)</f>
        <v>0</v>
      </c>
      <c r="Z2446" s="22">
        <f t="shared" ref="Z2446" si="24573">N2446*U2446+P2446*U2449-O2446*V2446-Q2446*V2449</f>
        <v>0</v>
      </c>
      <c r="AA2446" s="23">
        <f t="shared" ref="AA2446" si="24574">(N2446*V2446+O2446*U2446+P2446*V2449+Q2446*U2449)</f>
        <v>-7.902223423990101</v>
      </c>
      <c r="AB2446" s="8"/>
      <c r="AC2446" s="21">
        <v>1</v>
      </c>
      <c r="AD2446" s="24">
        <v>0</v>
      </c>
      <c r="AE2446" s="22">
        <v>0</v>
      </c>
      <c r="AF2446" s="23">
        <v>0</v>
      </c>
      <c r="AH2446" s="21">
        <f t="shared" ref="AH2446" si="24575">X2446*AC2446+Z2446*AC2449-Y2446*AD2446-AA2446*AD2449</f>
        <v>-6.3172230476334708</v>
      </c>
      <c r="AI2446" s="24">
        <f t="shared" ref="AI2446" si="24576">(X2446*AD2446+Y2446*AC2446+Z2446*AD2449+AA2446*AC2449)</f>
        <v>0</v>
      </c>
      <c r="AJ2446" s="22">
        <f t="shared" ref="AJ2446" si="24577">X2446*AE2446+Z2446*AE2449-Y2446*AF2446-AA2446*AF2449</f>
        <v>0</v>
      </c>
      <c r="AK2446" s="23">
        <f t="shared" ref="AK2446" si="24578">(X2446*AF2446+Y2446*AE2446+Z2446*AF2449+AA2446*AE2449)</f>
        <v>-7.902223423990101</v>
      </c>
      <c r="AL2446" s="8"/>
      <c r="AM2446" s="25">
        <f t="shared" ref="AM2446" si="24579">COS($AO$8*$B2446)</f>
        <v>-0.6455328119492223</v>
      </c>
      <c r="AN2446" s="26">
        <v>0</v>
      </c>
      <c r="AO2446" s="10">
        <v>0</v>
      </c>
      <c r="AP2446" s="85">
        <f t="shared" ref="AP2446" si="24580">$AN$8*SIN($B2446*$AO$8)</f>
        <v>-2.2911976122264903</v>
      </c>
      <c r="AR2446" s="21">
        <f t="shared" ref="AR2446" si="24581">AH2446*AM2446+AJ2446*AM2449-AI2446*AN2446-AK2446*AN2449</f>
        <v>2.0662463753907865</v>
      </c>
      <c r="AS2446" s="24">
        <f t="shared" ref="AS2446" si="24582">(AH2446*AN2446+AI2446*AM2446+AJ2446*AN2449+AK2446*AM2449)</f>
        <v>0</v>
      </c>
      <c r="AT2446" s="22">
        <f t="shared" ref="AT2446" si="24583">AH2446*AO2446+AJ2446*AO2449-AI2446*AP2446-AK2446*AP2449</f>
        <v>0</v>
      </c>
      <c r="AU2446" s="23">
        <f t="shared" ref="AU2446" si="24584">(AH2446*AP2446+AI2446*AO2446+AJ2446*AP2449+AK2446*AO2449)</f>
        <v>19.5751508701793</v>
      </c>
      <c r="AV2446" s="8"/>
      <c r="AW2446" s="21">
        <v>1</v>
      </c>
      <c r="AX2446" s="24">
        <v>0</v>
      </c>
      <c r="AY2446" s="22">
        <v>0</v>
      </c>
      <c r="AZ2446" s="23">
        <v>0</v>
      </c>
      <c r="BB2446" s="21">
        <f t="shared" ref="BB2446" si="24585">AR2446*AW2446+AT2446*AW2449-AS2446*AX2446-AU2446*AX2449</f>
        <v>32.489976999361517</v>
      </c>
      <c r="BC2446" s="24">
        <f t="shared" ref="BC2446" si="24586">(AR2446*AX2446+AS2446*AW2446+AT2446*AX2449+AU2446*AW2449)</f>
        <v>0</v>
      </c>
      <c r="BD2446" s="22">
        <f t="shared" ref="BD2446" si="24587">AR2446*AY2446+AT2446*AY2449-AS2446*AZ2446-AU2446*AZ2449</f>
        <v>0</v>
      </c>
      <c r="BE2446" s="23">
        <f t="shared" ref="BE2446" si="24588">(AR2446*AZ2446+AS2446*AY2446+AT2446*AZ2449+AU2446*AY2449)</f>
        <v>19.5751508701793</v>
      </c>
      <c r="BF2446" s="8"/>
      <c r="BG2446" s="25">
        <f t="shared" ref="BG2446" si="24589">COS($BI$8*$B2446)</f>
        <v>-0.66497824332748545</v>
      </c>
      <c r="BH2446" s="26">
        <v>0</v>
      </c>
      <c r="BI2446" s="10">
        <v>0</v>
      </c>
      <c r="BJ2446" s="85">
        <f t="shared" ref="BJ2446" si="24590">$BH$8*SIN($B2446*$BI$8)</f>
        <v>2.2405881868629547</v>
      </c>
      <c r="BL2446" s="21">
        <f t="shared" ref="BL2446" si="24591">BB2446*BG2446+BD2446*BG2449-BC2446*BH2446-BE2446*BH2449</f>
        <v>-26.478444696984031</v>
      </c>
      <c r="BM2446" s="24">
        <f t="shared" ref="BM2446" si="24592">(BB2446*BH2446+BC2446*BG2446+BD2446*BH2449+BE2446*BG2449)</f>
        <v>0</v>
      </c>
      <c r="BN2446" s="22">
        <f t="shared" ref="BN2446" si="24593">BB2446*BI2446+BD2446*BI2449-BC2446*BJ2446-BE2446*BJ2449</f>
        <v>0</v>
      </c>
      <c r="BO2446" s="23">
        <f t="shared" ref="BO2446" si="24594">(BB2446*BJ2446+BC2446*BI2446+BD2446*BJ2449+BE2446*BI2449)</f>
        <v>59.779609217696198</v>
      </c>
      <c r="BQ2446" s="27">
        <f t="shared" ref="BQ2446" si="24595">20*LOG((2*$BL$8)/(($BL$8*BL2446+BN2446+$BL$8*BL2449+BN2449)^2+($BL$8*BM2446+BO2446+$BL$8*BM2449+BO2449)^2)^0.5)</f>
        <v>-31.067616744426111</v>
      </c>
      <c r="BS2446" s="64">
        <f t="shared" ref="BS2446" si="24596">((BL2446^2+BM2446^2)/(BL2449^2+BM2449^2))^0.5</f>
        <v>2.2612451984467525</v>
      </c>
      <c r="BT2446" s="4"/>
      <c r="BU2446" s="28"/>
      <c r="BV2446" s="28"/>
      <c r="BW2446" s="28"/>
      <c r="BX2446" s="28"/>
    </row>
    <row r="2447" spans="2:76" ht="18.649999999999999" customHeight="1" thickBot="1">
      <c r="D2447" s="25"/>
      <c r="E2447" s="10"/>
      <c r="F2447" s="10"/>
      <c r="G2447" s="31"/>
      <c r="I2447" s="29"/>
      <c r="L2447" s="30"/>
      <c r="N2447" s="29"/>
      <c r="Q2447" s="30"/>
      <c r="S2447" s="29"/>
      <c r="V2447" s="30"/>
      <c r="X2447" s="29"/>
      <c r="AA2447" s="30"/>
      <c r="AC2447" s="29"/>
      <c r="AF2447" s="30"/>
      <c r="AH2447" s="29"/>
      <c r="AK2447" s="30"/>
      <c r="AM2447" s="29"/>
      <c r="AP2447" s="30"/>
      <c r="AR2447" s="29"/>
      <c r="AU2447" s="30"/>
      <c r="AW2447" s="29"/>
      <c r="AZ2447" s="30"/>
      <c r="BB2447" s="29"/>
      <c r="BE2447" s="30"/>
      <c r="BG2447" s="29"/>
      <c r="BJ2447" s="30"/>
      <c r="BL2447" s="29"/>
      <c r="BO2447" s="30"/>
      <c r="BS2447" s="65"/>
      <c r="BT2447" s="65"/>
      <c r="BU2447" s="28"/>
      <c r="BV2447" s="28"/>
      <c r="BW2447" s="28"/>
      <c r="BX2447" s="28"/>
    </row>
    <row r="2448" spans="2:76" ht="18.649999999999999" customHeight="1" thickBot="1">
      <c r="D2448" s="254" t="s">
        <v>24</v>
      </c>
      <c r="E2448" s="255"/>
      <c r="F2448" s="256" t="s">
        <v>25</v>
      </c>
      <c r="G2448" s="257"/>
      <c r="H2448" s="123"/>
      <c r="I2448" s="242" t="s">
        <v>4</v>
      </c>
      <c r="J2448" s="243"/>
      <c r="K2448" s="244" t="s">
        <v>5</v>
      </c>
      <c r="L2448" s="245"/>
      <c r="M2448" s="123"/>
      <c r="N2448" s="242" t="s">
        <v>6</v>
      </c>
      <c r="O2448" s="243"/>
      <c r="P2448" s="244" t="s">
        <v>7</v>
      </c>
      <c r="Q2448" s="245"/>
      <c r="R2448" s="123"/>
      <c r="S2448" s="242" t="s">
        <v>34</v>
      </c>
      <c r="T2448" s="243"/>
      <c r="U2448" s="244" t="s">
        <v>35</v>
      </c>
      <c r="V2448" s="245"/>
      <c r="W2448" s="123"/>
      <c r="X2448" s="242" t="s">
        <v>47</v>
      </c>
      <c r="Y2448" s="243"/>
      <c r="Z2448" s="244" t="s">
        <v>48</v>
      </c>
      <c r="AA2448" s="245"/>
      <c r="AB2448" s="127"/>
      <c r="AC2448" s="242" t="s">
        <v>63</v>
      </c>
      <c r="AD2448" s="243"/>
      <c r="AE2448" s="244" t="s">
        <v>8</v>
      </c>
      <c r="AF2448" s="245"/>
      <c r="AG2448" s="123"/>
      <c r="AH2448" s="242" t="s">
        <v>78</v>
      </c>
      <c r="AI2448" s="243"/>
      <c r="AJ2448" s="244" t="s">
        <v>79</v>
      </c>
      <c r="AK2448" s="245"/>
      <c r="AL2448" s="127"/>
      <c r="AM2448" s="242" t="s">
        <v>67</v>
      </c>
      <c r="AN2448" s="243"/>
      <c r="AO2448" s="244" t="s">
        <v>66</v>
      </c>
      <c r="AP2448" s="245"/>
      <c r="AQ2448" s="123"/>
      <c r="AR2448" s="242" t="s">
        <v>83</v>
      </c>
      <c r="AS2448" s="243"/>
      <c r="AT2448" s="244" t="s">
        <v>82</v>
      </c>
      <c r="AU2448" s="245"/>
      <c r="AV2448" s="127"/>
      <c r="AW2448" s="242" t="s">
        <v>71</v>
      </c>
      <c r="AX2448" s="243"/>
      <c r="AY2448" s="244" t="s">
        <v>70</v>
      </c>
      <c r="AZ2448" s="245"/>
      <c r="BA2448" s="123"/>
      <c r="BB2448" s="124" t="s">
        <v>87</v>
      </c>
      <c r="BC2448" s="125"/>
      <c r="BD2448" s="122" t="s">
        <v>86</v>
      </c>
      <c r="BE2448" s="126"/>
      <c r="BF2448" s="127"/>
      <c r="BG2448" s="242" t="s">
        <v>74</v>
      </c>
      <c r="BH2448" s="243"/>
      <c r="BI2448" s="244" t="s">
        <v>75</v>
      </c>
      <c r="BJ2448" s="245"/>
      <c r="BK2448" s="123"/>
      <c r="BL2448" s="242" t="s">
        <v>91</v>
      </c>
      <c r="BM2448" s="243"/>
      <c r="BN2448" s="244" t="s">
        <v>90</v>
      </c>
      <c r="BO2448" s="245"/>
      <c r="BP2448" s="123"/>
      <c r="BQ2448" s="35" t="s">
        <v>166</v>
      </c>
      <c r="BS2448" s="66" t="s">
        <v>121</v>
      </c>
      <c r="BT2448" s="65"/>
      <c r="BU2448" s="28"/>
      <c r="BV2448" s="28"/>
      <c r="BW2448" s="28"/>
      <c r="BX2448" s="28"/>
    </row>
    <row r="2449" spans="2:76" ht="18.649999999999999" customHeight="1" thickTop="1" thickBot="1">
      <c r="D2449" s="15">
        <v>0</v>
      </c>
      <c r="E2449" s="145">
        <f t="shared" ref="E2449" si="24597">(1/$E$8)*SIN($B2446*$F$8)</f>
        <v>0.2489707068396122</v>
      </c>
      <c r="F2449" s="15">
        <f t="shared" ref="F2449" si="24598">COS($F$8*$B2446)</f>
        <v>-0.66492276560669428</v>
      </c>
      <c r="G2449" s="37">
        <v>0</v>
      </c>
      <c r="I2449" s="21">
        <v>0</v>
      </c>
      <c r="J2449" s="24">
        <f t="shared" ref="J2449" si="24599">(TAN($K$8*$B2446))/$J$8</f>
        <v>-1.554201590870909</v>
      </c>
      <c r="K2449" s="22">
        <v>1</v>
      </c>
      <c r="L2449" s="23">
        <v>0</v>
      </c>
      <c r="N2449" s="21">
        <f t="shared" ref="N2449" si="24600">D2449*I2446+F2449*I2449-E2449*J2446-G2449*J2449</f>
        <v>0</v>
      </c>
      <c r="O2449" s="24">
        <f t="shared" ref="O2449" si="24601">(D2449*J2446+E2449*I2446+F2449*J2449+G2449*I2449)</f>
        <v>1.282394726951821</v>
      </c>
      <c r="P2449" s="22">
        <f t="shared" ref="P2449" si="24602">D2449*K2446+F2449*K2449-E2449*L2446-G2449*L2449</f>
        <v>-0.66492276560669428</v>
      </c>
      <c r="Q2449" s="23">
        <f t="shared" ref="Q2449" si="24603">(D2449*L2446+E2449*K2446+F2449*L2449+G2449*K2449)</f>
        <v>0</v>
      </c>
      <c r="S2449" s="15">
        <v>0</v>
      </c>
      <c r="T2449" s="145">
        <f t="shared" ref="T2449" si="24604">(1/$T$8)*SIN($B2446*$U$8)</f>
        <v>-0.25457751246961002</v>
      </c>
      <c r="U2449" s="15">
        <f t="shared" ref="U2449" si="24605">COS($U$8*$B2446)</f>
        <v>-0.6455328119492223</v>
      </c>
      <c r="V2449" s="37">
        <v>0</v>
      </c>
      <c r="X2449" s="21">
        <f t="shared" ref="X2449" si="24606">N2449*S2446+P2449*S2449-O2449*T2446-Q2449*T2449</f>
        <v>0</v>
      </c>
      <c r="Y2449" s="24">
        <f t="shared" ref="Y2449" si="24607">(N2449*T2446+O2449*S2446+P2449*T2449+Q2449*S2449)</f>
        <v>-0.65855349046549838</v>
      </c>
      <c r="Z2449" s="22">
        <f t="shared" ref="Z2449" si="24608">N2449*U2446+P2449*U2449-O2449*V2446-Q2449*V2449</f>
        <v>3.3674491989349975</v>
      </c>
      <c r="AA2449" s="23">
        <f t="shared" ref="AA2449" si="24609">(N2449*V2446+O2449*U2446+P2449*V2449+Q2449*U2449)</f>
        <v>0</v>
      </c>
      <c r="AB2449" s="8"/>
      <c r="AC2449" s="21">
        <v>0</v>
      </c>
      <c r="AD2449" s="24">
        <f t="shared" ref="AD2449" si="24610">(TAN($AE$8*$B2446))/$AD$8</f>
        <v>-0.64143838364606331</v>
      </c>
      <c r="AE2449" s="22">
        <v>1</v>
      </c>
      <c r="AF2449" s="23">
        <v>0</v>
      </c>
      <c r="AH2449" s="21">
        <f t="shared" ref="AH2449" si="24611">X2449*AC2446+Z2449*AC2449-Y2449*AD2446-AA2449*AD2449</f>
        <v>0</v>
      </c>
      <c r="AI2449" s="24">
        <f t="shared" ref="AI2449" si="24612">(X2449*AD2446+Y2449*AC2446+Z2449*AD2449+AA2449*AC2449)</f>
        <v>-2.8185646616405937</v>
      </c>
      <c r="AJ2449" s="22">
        <f t="shared" ref="AJ2449" si="24613">X2449*AE2446+Z2449*AE2449-Y2449*AF2446-AA2449*AF2449</f>
        <v>3.3674491989349975</v>
      </c>
      <c r="AK2449" s="23">
        <f t="shared" ref="AK2449" si="24614">(X2449*AF2446+Y2449*AE2446+Z2449*AF2449+AA2449*AE2449)</f>
        <v>0</v>
      </c>
      <c r="AL2449" s="8"/>
      <c r="AM2449" s="15">
        <v>0</v>
      </c>
      <c r="AN2449" s="85">
        <f t="shared" ref="AN2449" si="24615">(1/$AN$8)*SIN($B2446*$AO$8)</f>
        <v>-0.25457751246961002</v>
      </c>
      <c r="AO2449" s="25">
        <f t="shared" ref="AO2449" si="24616">COS($AO$8*$B2446)</f>
        <v>-0.6455328119492223</v>
      </c>
      <c r="AP2449" s="37">
        <v>0</v>
      </c>
      <c r="AR2449" s="21">
        <f t="shared" ref="AR2449" si="24617">AH2449*AM2446+AJ2449*AM2449-AI2449*AN2446-AK2449*AN2449</f>
        <v>0</v>
      </c>
      <c r="AS2449" s="24">
        <f t="shared" ref="AS2449" si="24618">(AH2449*AN2446+AI2449*AM2446+AJ2449*AN2449+AK2449*AM2449)</f>
        <v>0.96219913125690815</v>
      </c>
      <c r="AT2449" s="22">
        <f t="shared" ref="AT2449" si="24619">AH2449*AO2446+AJ2449*AO2449-AI2449*AP2446-AK2449*AP2449</f>
        <v>-8.6316875731415585</v>
      </c>
      <c r="AU2449" s="23">
        <f t="shared" ref="AU2449" si="24620">(AH2449*AP2446+AI2449*AO2446+AJ2449*AP2449+AK2449*AO2449)</f>
        <v>0</v>
      </c>
      <c r="AV2449" s="8"/>
      <c r="AW2449" s="21">
        <v>0</v>
      </c>
      <c r="AX2449" s="24">
        <f t="shared" ref="AX2449" si="24621">(TAN($AY$8*$B2446))/$AX$8</f>
        <v>-1.554201590870909</v>
      </c>
      <c r="AY2449" s="22">
        <v>1</v>
      </c>
      <c r="AZ2449" s="23">
        <v>0</v>
      </c>
      <c r="BB2449" s="21">
        <f t="shared" ref="BB2449" si="24622">AR2449*AW2446+AT2449*AW2449-AS2449*AX2446-AU2449*AX2449</f>
        <v>0</v>
      </c>
      <c r="BC2449" s="24">
        <f t="shared" ref="BC2449" si="24623">(AR2449*AX2446+AS2449*AW2446+AT2449*AX2449+AU2449*AW2449)</f>
        <v>14.377581689334173</v>
      </c>
      <c r="BD2449" s="22">
        <f t="shared" ref="BD2449" si="24624">AR2449*AY2446+AT2449*AY2449-AS2449*AZ2446-AU2449*AZ2449</f>
        <v>-8.6316875731415585</v>
      </c>
      <c r="BE2449" s="23">
        <f t="shared" ref="BE2449" si="24625">(AR2449*AZ2446+AS2449*AY2446+AT2449*AZ2449+AU2449*AY2449)</f>
        <v>0</v>
      </c>
      <c r="BF2449" s="8"/>
      <c r="BG2449" s="15">
        <v>0</v>
      </c>
      <c r="BH2449" s="85">
        <f t="shared" ref="BH2449" si="24626">(1/$BH$8)*SIN($B2446*$BI$8)</f>
        <v>0.24895424298477276</v>
      </c>
      <c r="BI2449" s="25">
        <f t="shared" ref="BI2449" si="24627">COS($BI$8*$B2446)</f>
        <v>-0.66497824332748545</v>
      </c>
      <c r="BJ2449" s="37">
        <v>0</v>
      </c>
      <c r="BL2449" s="21">
        <f t="shared" ref="BL2449" si="24628">BB2449*BG2446+BD2449*BG2449-BC2449*BH2446-BE2449*BH2449</f>
        <v>0</v>
      </c>
      <c r="BM2449" s="24">
        <f t="shared" ref="BM2449" si="24629">(BB2449*BH2446+BC2449*BG2446+BD2449*BH2449+BE2449*BG2449)</f>
        <v>-11.709674260523386</v>
      </c>
      <c r="BN2449" s="22">
        <f t="shared" ref="BN2449" si="24630">BB2449*BI2446+BD2449*BI2449-BC2449*BJ2446-BE2449*BJ2449</f>
        <v>-26.474355249439913</v>
      </c>
      <c r="BO2449" s="23">
        <f t="shared" ref="BO2449" si="24631">(BB2449*BJ2446+BC2449*BI2446+BD2449*BJ2449+BE2449*BI2449)</f>
        <v>0</v>
      </c>
      <c r="BQ2449" s="38">
        <f t="shared" ref="BQ2449" si="24632">(180/PI())*ATAN(-1*(($BL$8*BM2446+BO2446+$BL$8*BM2449+BO2449)/($BL$8*BL2446+BN2446+$BL$8*BL2449+BN2449)))</f>
        <v>42.23280115062483</v>
      </c>
      <c r="BS2449" s="67">
        <f t="shared" ref="BS2449" si="24633">20*LOG(((($BL$8*BL2446+BN2446-$BL$8*BL2449-BN2449)^2+($BL$8*BM2446+BO2446-$BL$8*BM2449-BO2449)^2)/(($BL$8*BL2446+BN2446+$BL$8*BL2449+BN2449)^2+($BL$8*BM2446+BO2446+$BL$8*BM2449+BO2449)^2))^0.5)</f>
        <v>-3.3977585478093429E-3</v>
      </c>
      <c r="BT2449" s="65"/>
      <c r="BU2449" s="28"/>
      <c r="BV2449" s="28"/>
      <c r="BW2449" s="28"/>
      <c r="BX2449" s="28"/>
    </row>
    <row r="2450" spans="2:76" ht="18.649999999999999" customHeight="1">
      <c r="BS2450" s="32"/>
    </row>
    <row r="2451" spans="2:76" ht="18.649999999999999" customHeight="1" thickBot="1">
      <c r="D2451" s="8"/>
      <c r="E2451" s="8" t="s">
        <v>93</v>
      </c>
      <c r="F2451" s="8"/>
      <c r="G2451" s="8"/>
      <c r="H2451" s="8"/>
      <c r="I2451" s="8"/>
      <c r="J2451" s="8" t="s">
        <v>94</v>
      </c>
      <c r="K2451" s="8"/>
      <c r="L2451" s="8"/>
      <c r="M2451" s="8"/>
      <c r="N2451" s="8"/>
      <c r="O2451" s="8" t="s">
        <v>95</v>
      </c>
      <c r="P2451" s="8"/>
      <c r="Q2451" s="8"/>
      <c r="R2451" s="8"/>
      <c r="S2451" s="8"/>
      <c r="T2451" s="8" t="s">
        <v>96</v>
      </c>
      <c r="U2451" s="8"/>
      <c r="V2451" s="8"/>
      <c r="W2451" s="8"/>
      <c r="X2451" s="8"/>
      <c r="Y2451" s="8" t="s">
        <v>97</v>
      </c>
      <c r="Z2451" s="8"/>
      <c r="AA2451" s="8"/>
      <c r="AB2451" s="8"/>
      <c r="AC2451" s="8"/>
      <c r="AD2451" s="8" t="s">
        <v>98</v>
      </c>
      <c r="AE2451" s="8"/>
      <c r="AF2451" s="8"/>
      <c r="AG2451" s="8"/>
      <c r="AH2451" s="8"/>
      <c r="AI2451" s="8" t="s">
        <v>99</v>
      </c>
      <c r="AJ2451" s="8"/>
      <c r="AK2451" s="8"/>
      <c r="AL2451" s="8"/>
      <c r="AM2451" s="8"/>
      <c r="AN2451" s="8" t="s">
        <v>96</v>
      </c>
      <c r="AO2451" s="8"/>
      <c r="AP2451" s="8"/>
      <c r="AQ2451" s="8"/>
      <c r="AR2451" s="8"/>
      <c r="AS2451" s="8" t="s">
        <v>100</v>
      </c>
      <c r="AT2451" s="8"/>
      <c r="AU2451" s="8"/>
      <c r="AV2451" s="8"/>
      <c r="AW2451" s="8"/>
      <c r="AX2451" s="8" t="s">
        <v>94</v>
      </c>
      <c r="AY2451" s="8"/>
      <c r="AZ2451" s="8"/>
      <c r="BA2451" s="8"/>
      <c r="BB2451" s="8"/>
      <c r="BC2451" s="8" t="s">
        <v>101</v>
      </c>
      <c r="BD2451" s="8"/>
      <c r="BE2451" s="8"/>
      <c r="BF2451" s="8"/>
      <c r="BG2451" s="8"/>
      <c r="BH2451" s="8" t="s">
        <v>96</v>
      </c>
      <c r="BI2451" s="8"/>
      <c r="BJ2451" s="8"/>
      <c r="BK2451" s="8"/>
      <c r="BL2451" s="8"/>
      <c r="BM2451" s="8" t="s">
        <v>102</v>
      </c>
      <c r="BN2451" s="8"/>
      <c r="BO2451" s="8"/>
      <c r="BP2451" s="8"/>
    </row>
    <row r="2452" spans="2:76" ht="18.649999999999999" customHeight="1" thickBot="1">
      <c r="B2452" s="16"/>
      <c r="D2452" s="250" t="s">
        <v>22</v>
      </c>
      <c r="E2452" s="251"/>
      <c r="F2452" s="252" t="s">
        <v>23</v>
      </c>
      <c r="G2452" s="253"/>
      <c r="H2452" s="123"/>
      <c r="I2452" s="242" t="s">
        <v>1</v>
      </c>
      <c r="J2452" s="243"/>
      <c r="K2452" s="244" t="s">
        <v>2</v>
      </c>
      <c r="L2452" s="245"/>
      <c r="M2452" s="123"/>
      <c r="N2452" s="242" t="s">
        <v>43</v>
      </c>
      <c r="O2452" s="243"/>
      <c r="P2452" s="244" t="s">
        <v>44</v>
      </c>
      <c r="Q2452" s="245"/>
      <c r="R2452" s="123"/>
      <c r="S2452" s="242" t="s">
        <v>32</v>
      </c>
      <c r="T2452" s="243"/>
      <c r="U2452" s="244" t="s">
        <v>33</v>
      </c>
      <c r="V2452" s="245"/>
      <c r="W2452" s="123"/>
      <c r="X2452" s="242" t="s">
        <v>45</v>
      </c>
      <c r="Y2452" s="243"/>
      <c r="Z2452" s="244" t="s">
        <v>46</v>
      </c>
      <c r="AA2452" s="245"/>
      <c r="AB2452" s="127"/>
      <c r="AC2452" s="242" t="s">
        <v>62</v>
      </c>
      <c r="AD2452" s="243"/>
      <c r="AE2452" s="244" t="s">
        <v>3</v>
      </c>
      <c r="AF2452" s="245"/>
      <c r="AG2452" s="123"/>
      <c r="AH2452" s="242" t="s">
        <v>76</v>
      </c>
      <c r="AI2452" s="243"/>
      <c r="AJ2452" s="244" t="s">
        <v>77</v>
      </c>
      <c r="AK2452" s="245"/>
      <c r="AL2452" s="127"/>
      <c r="AM2452" s="242" t="s">
        <v>64</v>
      </c>
      <c r="AN2452" s="243"/>
      <c r="AO2452" s="244" t="s">
        <v>65</v>
      </c>
      <c r="AP2452" s="245"/>
      <c r="AQ2452" s="123"/>
      <c r="AR2452" s="242" t="s">
        <v>80</v>
      </c>
      <c r="AS2452" s="243"/>
      <c r="AT2452" s="244" t="s">
        <v>81</v>
      </c>
      <c r="AU2452" s="245"/>
      <c r="AV2452" s="127"/>
      <c r="AW2452" s="242" t="s">
        <v>68</v>
      </c>
      <c r="AX2452" s="243"/>
      <c r="AY2452" s="244" t="s">
        <v>69</v>
      </c>
      <c r="AZ2452" s="245"/>
      <c r="BA2452" s="123"/>
      <c r="BB2452" s="246" t="s">
        <v>84</v>
      </c>
      <c r="BC2452" s="247"/>
      <c r="BD2452" s="248" t="s">
        <v>85</v>
      </c>
      <c r="BE2452" s="249"/>
      <c r="BF2452" s="127"/>
      <c r="BG2452" s="242" t="s">
        <v>72</v>
      </c>
      <c r="BH2452" s="243"/>
      <c r="BI2452" s="244" t="s">
        <v>73</v>
      </c>
      <c r="BJ2452" s="245"/>
      <c r="BK2452" s="123"/>
      <c r="BL2452" s="242" t="s">
        <v>88</v>
      </c>
      <c r="BM2452" s="243"/>
      <c r="BN2452" s="244" t="s">
        <v>89</v>
      </c>
      <c r="BO2452" s="245"/>
      <c r="BP2452" s="123"/>
      <c r="BQ2452" s="19" t="s">
        <v>165</v>
      </c>
      <c r="BS2452" s="63" t="s">
        <v>120</v>
      </c>
      <c r="BT2452" s="4"/>
      <c r="BU2452" s="28"/>
      <c r="BV2452" s="28"/>
      <c r="BW2452" s="28"/>
      <c r="BX2452" s="28"/>
    </row>
    <row r="2453" spans="2:76" ht="18" customHeight="1" thickTop="1" thickBot="1">
      <c r="B2453" s="39">
        <v>6.94</v>
      </c>
      <c r="D2453" s="25">
        <f t="shared" ref="D2453" si="24634">COS($F$8*$B2453)</f>
        <v>-0.66986917002337454</v>
      </c>
      <c r="E2453" s="26">
        <v>0</v>
      </c>
      <c r="F2453" s="10">
        <v>0</v>
      </c>
      <c r="G2453" s="85">
        <f t="shared" ref="G2453" si="24635">$E$8*SIN($B2453*$F$8)</f>
        <v>2.2274374638740722</v>
      </c>
      <c r="I2453" s="21">
        <v>1</v>
      </c>
      <c r="J2453" s="24">
        <v>0</v>
      </c>
      <c r="K2453" s="22">
        <v>0</v>
      </c>
      <c r="L2453" s="23">
        <v>0</v>
      </c>
      <c r="N2453" s="21">
        <f t="shared" ref="N2453" si="24636">D2453*I2453+F2453*I2456-E2453*J2453-G2453*J2456</f>
        <v>2.6842952790050303</v>
      </c>
      <c r="O2453" s="24">
        <f t="shared" ref="O2453" si="24637">(D2453*J2453+E2453*I2453+F2453*J2456+G2453*I2456)</f>
        <v>0</v>
      </c>
      <c r="P2453" s="22">
        <f t="shared" ref="P2453" si="24638">D2453*K2453+F2453*K2456-E2453*L2453-G2453*L2456</f>
        <v>0</v>
      </c>
      <c r="Q2453" s="23">
        <f t="shared" ref="Q2453" si="24639">(D2453*L2453+E2453*K2453+F2453*L2456+G2453*K2456)</f>
        <v>2.2274374638740722</v>
      </c>
      <c r="S2453" s="25">
        <f t="shared" ref="S2453" si="24640">COS($U$8*$B2453)</f>
        <v>-0.63663681651280057</v>
      </c>
      <c r="T2453" s="26">
        <v>0</v>
      </c>
      <c r="U2453" s="10">
        <v>0</v>
      </c>
      <c r="V2453" s="85">
        <f t="shared" ref="V2453" si="24641">$T$8*SIN($B2453*$U$8)</f>
        <v>-2.3134913171965916</v>
      </c>
      <c r="X2453" s="21">
        <f t="shared" ref="X2453" si="24642">N2453*S2453+P2453*S2456-O2453*T2453-Q2453*T2456</f>
        <v>-1.1363481751982065</v>
      </c>
      <c r="Y2453" s="24">
        <f t="shared" ref="Y2453" si="24643">(N2453*T2453+O2453*S2453+P2453*T2456+Q2453*S2456)</f>
        <v>0</v>
      </c>
      <c r="Z2453" s="22">
        <f t="shared" ref="Z2453" si="24644">N2453*U2453+P2453*U2456-O2453*V2453-Q2453*V2456</f>
        <v>0</v>
      </c>
      <c r="AA2453" s="23">
        <f t="shared" ref="AA2453" si="24645">(N2453*V2453+O2453*U2453+P2453*V2456+Q2453*U2456)</f>
        <v>-7.6281625167520755</v>
      </c>
      <c r="AB2453" s="8"/>
      <c r="AC2453" s="21">
        <v>1</v>
      </c>
      <c r="AD2453" s="24">
        <v>0</v>
      </c>
      <c r="AE2453" s="22">
        <v>0</v>
      </c>
      <c r="AF2453" s="23">
        <v>0</v>
      </c>
      <c r="AH2453" s="21">
        <f t="shared" ref="AH2453" si="24646">X2453*AC2453+Z2453*AC2456-Y2453*AD2453-AA2453*AD2456</f>
        <v>-5.8091825116545888</v>
      </c>
      <c r="AI2453" s="24">
        <f t="shared" ref="AI2453" si="24647">(X2453*AD2453+Y2453*AC2453+Z2453*AD2456+AA2453*AC2456)</f>
        <v>0</v>
      </c>
      <c r="AJ2453" s="22">
        <f t="shared" ref="AJ2453" si="24648">X2453*AE2453+Z2453*AE2456-Y2453*AF2453-AA2453*AF2456</f>
        <v>0</v>
      </c>
      <c r="AK2453" s="23">
        <f t="shared" ref="AK2453" si="24649">(X2453*AF2453+Y2453*AE2453+Z2453*AF2456+AA2453*AE2456)</f>
        <v>-7.6281625167520755</v>
      </c>
      <c r="AL2453" s="8"/>
      <c r="AM2453" s="25">
        <f t="shared" ref="AM2453" si="24650">COS($AO$8*$B2453)</f>
        <v>-0.63663681651280057</v>
      </c>
      <c r="AN2453" s="26">
        <v>0</v>
      </c>
      <c r="AO2453" s="10">
        <v>0</v>
      </c>
      <c r="AP2453" s="85">
        <f t="shared" ref="AP2453" si="24651">$AN$8*SIN($B2453*$AO$8)</f>
        <v>-2.3134913171965916</v>
      </c>
      <c r="AR2453" s="21">
        <f t="shared" ref="AR2453" si="24652">AH2453*AM2453+AJ2453*AM2456-AI2453*AN2453-AK2453*AN2456</f>
        <v>1.7374852664648983</v>
      </c>
      <c r="AS2453" s="24">
        <f t="shared" ref="AS2453" si="24653">(AH2453*AN2453+AI2453*AM2453+AJ2453*AN2456+AK2453*AM2456)</f>
        <v>0</v>
      </c>
      <c r="AT2453" s="22">
        <f t="shared" ref="AT2453" si="24654">AH2453*AO2453+AJ2453*AO2456-AI2453*AP2453-AK2453*AP2456</f>
        <v>0</v>
      </c>
      <c r="AU2453" s="23">
        <f t="shared" ref="AU2453" si="24655">(AH2453*AP2453+AI2453*AO2453+AJ2453*AP2456+AK2453*AO2456)</f>
        <v>18.295862401230494</v>
      </c>
      <c r="AV2453" s="8"/>
      <c r="AW2453" s="21">
        <v>1</v>
      </c>
      <c r="AX2453" s="24">
        <v>0</v>
      </c>
      <c r="AY2453" s="22">
        <v>0</v>
      </c>
      <c r="AZ2453" s="23">
        <v>0</v>
      </c>
      <c r="BB2453" s="21">
        <f t="shared" ref="BB2453" si="24656">AR2453*AW2453+AT2453*AW2456-AS2453*AX2453-AU2453*AX2456</f>
        <v>29.288126856101094</v>
      </c>
      <c r="BC2453" s="24">
        <f t="shared" ref="BC2453" si="24657">(AR2453*AX2453+AS2453*AW2453+AT2453*AX2456+AU2453*AW2456)</f>
        <v>0</v>
      </c>
      <c r="BD2453" s="22">
        <f t="shared" ref="BD2453" si="24658">AR2453*AY2453+AT2453*AY2456-AS2453*AZ2453-AU2453*AZ2456</f>
        <v>0</v>
      </c>
      <c r="BE2453" s="23">
        <f t="shared" ref="BE2453" si="24659">(AR2453*AZ2453+AS2453*AY2453+AT2453*AZ2456+AU2453*AY2456)</f>
        <v>18.295862401230494</v>
      </c>
      <c r="BF2453" s="8"/>
      <c r="BG2453" s="25">
        <f t="shared" ref="BG2453" si="24660">COS($BI$8*$B2453)</f>
        <v>-0.66992447783938502</v>
      </c>
      <c r="BH2453" s="26">
        <v>0</v>
      </c>
      <c r="BI2453" s="10">
        <v>0</v>
      </c>
      <c r="BJ2453" s="85">
        <f t="shared" ref="BJ2453" si="24661">$BH$8*SIN($B2453*$BI$8)</f>
        <v>2.2272877555279305</v>
      </c>
      <c r="BL2453" s="21">
        <f t="shared" ref="BL2453" si="24662">BB2453*BG2453+BD2453*BG2456-BC2453*BH2453-BE2453*BH2456</f>
        <v>-24.148627569087697</v>
      </c>
      <c r="BM2453" s="24">
        <f t="shared" ref="BM2453" si="24663">(BB2453*BH2453+BC2453*BG2453+BD2453*BH2456+BE2453*BG2456)</f>
        <v>0</v>
      </c>
      <c r="BN2453" s="22">
        <f t="shared" ref="BN2453" si="24664">BB2453*BI2453+BD2453*BI2456-BC2453*BJ2453-BE2453*BJ2456</f>
        <v>0</v>
      </c>
      <c r="BO2453" s="23">
        <f t="shared" ref="BO2453" si="24665">(BB2453*BJ2453+BC2453*BI2453+BD2453*BJ2456+BE2453*BI2456)</f>
        <v>52.976240263177132</v>
      </c>
      <c r="BQ2453" s="27">
        <f t="shared" ref="BQ2453" si="24666">20*LOG((2*$BL$8)/(($BL$8*BL2453+BN2453+$BL$8*BL2456+BN2456)^2+($BL$8*BM2453+BO2453+$BL$8*BM2456+BO2456)^2)^0.5)</f>
        <v>-30.102292108823615</v>
      </c>
      <c r="BS2453" s="64">
        <f t="shared" ref="BS2453" si="24667">((BL2453^2+BM2453^2)/(BL2456^2+BM2456^2))^0.5</f>
        <v>2.197869933711019</v>
      </c>
      <c r="BT2453" s="4"/>
      <c r="BU2453" s="28"/>
      <c r="BV2453" s="28"/>
      <c r="BW2453" s="28"/>
      <c r="BX2453" s="28"/>
    </row>
    <row r="2454" spans="2:76" ht="18.649999999999999" customHeight="1" thickBot="1">
      <c r="D2454" s="25"/>
      <c r="E2454" s="10"/>
      <c r="F2454" s="10"/>
      <c r="G2454" s="31"/>
      <c r="I2454" s="29"/>
      <c r="L2454" s="30"/>
      <c r="N2454" s="29"/>
      <c r="Q2454" s="30"/>
      <c r="S2454" s="29"/>
      <c r="V2454" s="30"/>
      <c r="X2454" s="29"/>
      <c r="AA2454" s="30"/>
      <c r="AC2454" s="29"/>
      <c r="AF2454" s="30"/>
      <c r="AH2454" s="29"/>
      <c r="AK2454" s="30"/>
      <c r="AM2454" s="29"/>
      <c r="AP2454" s="30"/>
      <c r="AR2454" s="29"/>
      <c r="AU2454" s="30"/>
      <c r="AW2454" s="29"/>
      <c r="AZ2454" s="30"/>
      <c r="BB2454" s="29"/>
      <c r="BE2454" s="30"/>
      <c r="BG2454" s="29"/>
      <c r="BJ2454" s="30"/>
      <c r="BL2454" s="29"/>
      <c r="BO2454" s="30"/>
      <c r="BS2454" s="65"/>
      <c r="BT2454" s="65"/>
      <c r="BU2454" s="28"/>
      <c r="BV2454" s="28"/>
      <c r="BW2454" s="28"/>
      <c r="BX2454" s="28"/>
    </row>
    <row r="2455" spans="2:76" ht="18.649999999999999" customHeight="1" thickBot="1">
      <c r="D2455" s="254" t="s">
        <v>24</v>
      </c>
      <c r="E2455" s="255"/>
      <c r="F2455" s="256" t="s">
        <v>25</v>
      </c>
      <c r="G2455" s="257"/>
      <c r="H2455" s="123"/>
      <c r="I2455" s="242" t="s">
        <v>4</v>
      </c>
      <c r="J2455" s="243"/>
      <c r="K2455" s="244" t="s">
        <v>5</v>
      </c>
      <c r="L2455" s="245"/>
      <c r="M2455" s="123"/>
      <c r="N2455" s="242" t="s">
        <v>6</v>
      </c>
      <c r="O2455" s="243"/>
      <c r="P2455" s="244" t="s">
        <v>7</v>
      </c>
      <c r="Q2455" s="245"/>
      <c r="R2455" s="123"/>
      <c r="S2455" s="242" t="s">
        <v>34</v>
      </c>
      <c r="T2455" s="243"/>
      <c r="U2455" s="244" t="s">
        <v>35</v>
      </c>
      <c r="V2455" s="245"/>
      <c r="W2455" s="123"/>
      <c r="X2455" s="242" t="s">
        <v>47</v>
      </c>
      <c r="Y2455" s="243"/>
      <c r="Z2455" s="244" t="s">
        <v>48</v>
      </c>
      <c r="AA2455" s="245"/>
      <c r="AB2455" s="127"/>
      <c r="AC2455" s="242" t="s">
        <v>63</v>
      </c>
      <c r="AD2455" s="243"/>
      <c r="AE2455" s="244" t="s">
        <v>8</v>
      </c>
      <c r="AF2455" s="245"/>
      <c r="AG2455" s="123"/>
      <c r="AH2455" s="242" t="s">
        <v>78</v>
      </c>
      <c r="AI2455" s="243"/>
      <c r="AJ2455" s="244" t="s">
        <v>79</v>
      </c>
      <c r="AK2455" s="245"/>
      <c r="AL2455" s="127"/>
      <c r="AM2455" s="242" t="s">
        <v>67</v>
      </c>
      <c r="AN2455" s="243"/>
      <c r="AO2455" s="244" t="s">
        <v>66</v>
      </c>
      <c r="AP2455" s="245"/>
      <c r="AQ2455" s="123"/>
      <c r="AR2455" s="242" t="s">
        <v>83</v>
      </c>
      <c r="AS2455" s="243"/>
      <c r="AT2455" s="244" t="s">
        <v>82</v>
      </c>
      <c r="AU2455" s="245"/>
      <c r="AV2455" s="127"/>
      <c r="AW2455" s="242" t="s">
        <v>71</v>
      </c>
      <c r="AX2455" s="243"/>
      <c r="AY2455" s="244" t="s">
        <v>70</v>
      </c>
      <c r="AZ2455" s="245"/>
      <c r="BA2455" s="123"/>
      <c r="BB2455" s="124" t="s">
        <v>87</v>
      </c>
      <c r="BC2455" s="125"/>
      <c r="BD2455" s="122" t="s">
        <v>86</v>
      </c>
      <c r="BE2455" s="126"/>
      <c r="BF2455" s="127"/>
      <c r="BG2455" s="242" t="s">
        <v>74</v>
      </c>
      <c r="BH2455" s="243"/>
      <c r="BI2455" s="244" t="s">
        <v>75</v>
      </c>
      <c r="BJ2455" s="245"/>
      <c r="BK2455" s="123"/>
      <c r="BL2455" s="242" t="s">
        <v>91</v>
      </c>
      <c r="BM2455" s="243"/>
      <c r="BN2455" s="244" t="s">
        <v>90</v>
      </c>
      <c r="BO2455" s="245"/>
      <c r="BP2455" s="123"/>
      <c r="BQ2455" s="35" t="s">
        <v>166</v>
      </c>
      <c r="BS2455" s="66" t="s">
        <v>121</v>
      </c>
      <c r="BT2455" s="65"/>
      <c r="BU2455" s="28"/>
      <c r="BV2455" s="28"/>
      <c r="BW2455" s="28"/>
      <c r="BX2455" s="28"/>
    </row>
    <row r="2456" spans="2:76" ht="18.649999999999999" customHeight="1" thickTop="1" thickBot="1">
      <c r="D2456" s="15">
        <v>0</v>
      </c>
      <c r="E2456" s="145">
        <f t="shared" ref="E2456" si="24668">(1/$E$8)*SIN($B2453*$F$8)</f>
        <v>0.24749305154156356</v>
      </c>
      <c r="F2456" s="15">
        <f t="shared" ref="F2456" si="24669">COS($F$8*$B2453)</f>
        <v>-0.66986917002337454</v>
      </c>
      <c r="G2456" s="37">
        <v>0</v>
      </c>
      <c r="I2456" s="21">
        <v>0</v>
      </c>
      <c r="J2456" s="24">
        <f t="shared" ref="J2456" si="24670">(TAN($K$8*$B2453))/$J$8</f>
        <v>-1.5058400082733061</v>
      </c>
      <c r="K2456" s="22">
        <v>1</v>
      </c>
      <c r="L2456" s="23">
        <v>0</v>
      </c>
      <c r="N2456" s="21">
        <f t="shared" ref="N2456" si="24671">D2456*I2453+F2456*I2456-E2456*J2453-G2456*J2456</f>
        <v>0</v>
      </c>
      <c r="O2456" s="24">
        <f t="shared" ref="O2456" si="24672">(D2456*J2453+E2456*I2453+F2456*J2456+G2456*I2456)</f>
        <v>1.2562088480715947</v>
      </c>
      <c r="P2456" s="22">
        <f t="shared" ref="P2456" si="24673">D2456*K2453+F2456*K2456-E2456*L2453-G2456*L2456</f>
        <v>-0.66986917002337454</v>
      </c>
      <c r="Q2456" s="23">
        <f t="shared" ref="Q2456" si="24674">(D2456*L2453+E2456*K2453+F2456*L2456+G2456*K2456)</f>
        <v>0</v>
      </c>
      <c r="S2456" s="15">
        <v>0</v>
      </c>
      <c r="T2456" s="145">
        <f t="shared" ref="T2456" si="24675">(1/$T$8)*SIN($B2453*$U$8)</f>
        <v>-0.25705459079962129</v>
      </c>
      <c r="U2456" s="15">
        <f t="shared" ref="U2456" si="24676">COS($U$8*$B2453)</f>
        <v>-0.63663681651280057</v>
      </c>
      <c r="V2456" s="37">
        <v>0</v>
      </c>
      <c r="X2456" s="21">
        <f t="shared" ref="X2456" si="24677">N2456*S2453+P2456*S2456-O2456*T2453-Q2456*T2456</f>
        <v>0</v>
      </c>
      <c r="Y2456" s="24">
        <f t="shared" ref="Y2456" si="24678">(N2456*T2453+O2456*S2453+P2456*T2456+Q2456*S2456)</f>
        <v>-0.62755585652187196</v>
      </c>
      <c r="Z2456" s="22">
        <f t="shared" ref="Z2456" si="24679">N2456*U2453+P2456*U2456-O2456*V2453-Q2456*V2456</f>
        <v>3.3326916384829199</v>
      </c>
      <c r="AA2456" s="23">
        <f t="shared" ref="AA2456" si="24680">(N2456*V2453+O2456*U2453+P2456*V2456+Q2456*U2456)</f>
        <v>0</v>
      </c>
      <c r="AB2456" s="8"/>
      <c r="AC2456" s="21">
        <v>0</v>
      </c>
      <c r="AD2456" s="24">
        <f t="shared" ref="AD2456" si="24681">(TAN($AE$8*$B2453))/$AD$8</f>
        <v>-0.61257666262280741</v>
      </c>
      <c r="AE2456" s="22">
        <v>1</v>
      </c>
      <c r="AF2456" s="23">
        <v>0</v>
      </c>
      <c r="AH2456" s="21">
        <f t="shared" ref="AH2456" si="24682">X2456*AC2453+Z2456*AC2456-Y2456*AD2453-AA2456*AD2456</f>
        <v>0</v>
      </c>
      <c r="AI2456" s="24">
        <f t="shared" ref="AI2456" si="24683">(X2456*AD2453+Y2456*AC2453+Z2456*AD2456+AA2456*AC2456)</f>
        <v>-2.6690849779746753</v>
      </c>
      <c r="AJ2456" s="22">
        <f t="shared" ref="AJ2456" si="24684">X2456*AE2453+Z2456*AE2456-Y2456*AF2453-AA2456*AF2456</f>
        <v>3.3326916384829199</v>
      </c>
      <c r="AK2456" s="23">
        <f t="shared" ref="AK2456" si="24685">(X2456*AF2453+Y2456*AE2453+Z2456*AF2456+AA2456*AE2456)</f>
        <v>0</v>
      </c>
      <c r="AL2456" s="8"/>
      <c r="AM2456" s="15">
        <v>0</v>
      </c>
      <c r="AN2456" s="85">
        <f t="shared" ref="AN2456" si="24686">(1/$AN$8)*SIN($B2453*$AO$8)</f>
        <v>-0.25705459079962129</v>
      </c>
      <c r="AO2456" s="25">
        <f t="shared" ref="AO2456" si="24687">COS($AO$8*$B2453)</f>
        <v>-0.63663681651280057</v>
      </c>
      <c r="AP2456" s="37">
        <v>0</v>
      </c>
      <c r="AR2456" s="21">
        <f t="shared" ref="AR2456" si="24688">AH2456*AM2453+AJ2456*AM2456-AI2456*AN2453-AK2456*AN2456</f>
        <v>0</v>
      </c>
      <c r="AS2456" s="24">
        <f t="shared" ref="AS2456" si="24689">(AH2456*AN2453+AI2456*AM2453+AJ2456*AN2456+AK2456*AM2456)</f>
        <v>0.84255407798838922</v>
      </c>
      <c r="AT2456" s="22">
        <f t="shared" ref="AT2456" si="24690">AH2456*AO2453+AJ2456*AO2456-AI2456*AP2453-AK2456*AP2456</f>
        <v>-8.2966191165468626</v>
      </c>
      <c r="AU2456" s="23">
        <f t="shared" ref="AU2456" si="24691">(AH2456*AP2453+AI2456*AO2453+AJ2456*AP2456+AK2456*AO2456)</f>
        <v>0</v>
      </c>
      <c r="AV2456" s="8"/>
      <c r="AW2456" s="21">
        <v>0</v>
      </c>
      <c r="AX2456" s="24">
        <f t="shared" ref="AX2456" si="24692">(TAN($AY$8*$B2453))/$AX$8</f>
        <v>-1.5058400082733061</v>
      </c>
      <c r="AY2456" s="22">
        <v>1</v>
      </c>
      <c r="AZ2456" s="23">
        <v>0</v>
      </c>
      <c r="BB2456" s="21">
        <f t="shared" ref="BB2456" si="24693">AR2456*AW2453+AT2456*AW2456-AS2456*AX2453-AU2456*AX2456</f>
        <v>0</v>
      </c>
      <c r="BC2456" s="24">
        <f t="shared" ref="BC2456" si="24694">(AR2456*AX2453+AS2456*AW2453+AT2456*AX2456+AU2456*AW2456)</f>
        <v>13.335935077089786</v>
      </c>
      <c r="BD2456" s="22">
        <f t="shared" ref="BD2456" si="24695">AR2456*AY2453+AT2456*AY2456-AS2456*AZ2453-AU2456*AZ2456</f>
        <v>-8.2966191165468626</v>
      </c>
      <c r="BE2456" s="23">
        <f t="shared" ref="BE2456" si="24696">(AR2456*AZ2453+AS2456*AY2453+AT2456*AZ2456+AU2456*AY2456)</f>
        <v>0</v>
      </c>
      <c r="BF2456" s="8"/>
      <c r="BG2456" s="15">
        <v>0</v>
      </c>
      <c r="BH2456" s="85">
        <f t="shared" ref="BH2456" si="24697">(1/$BH$8)*SIN($B2453*$BI$8)</f>
        <v>0.24747641728088116</v>
      </c>
      <c r="BI2456" s="25">
        <f t="shared" ref="BI2456" si="24698">COS($BI$8*$B2453)</f>
        <v>-0.66992447783938502</v>
      </c>
      <c r="BJ2456" s="37">
        <v>0</v>
      </c>
      <c r="BL2456" s="21">
        <f t="shared" ref="BL2456" si="24699">BB2456*BG2453+BD2456*BG2456-BC2456*BH2453-BE2456*BH2456</f>
        <v>0</v>
      </c>
      <c r="BM2456" s="24">
        <f t="shared" ref="BM2456" si="24700">(BB2456*BH2453+BC2456*BG2453+BD2456*BH2456+BE2456*BG2456)</f>
        <v>-10.987286917526401</v>
      </c>
      <c r="BN2456" s="22">
        <f t="shared" ref="BN2456" si="24701">BB2456*BI2453+BD2456*BI2456-BC2456*BJ2453-BE2456*BJ2456</f>
        <v>-24.144856676232592</v>
      </c>
      <c r="BO2456" s="23">
        <f t="shared" ref="BO2456" si="24702">(BB2456*BJ2453+BC2456*BI2453+BD2456*BJ2456+BE2456*BI2456)</f>
        <v>0</v>
      </c>
      <c r="BQ2456" s="38">
        <f t="shared" ref="BQ2456" si="24703">(180/PI())*ATAN(-1*(($BL$8*BM2453+BO2453+$BL$8*BM2456+BO2456)/($BL$8*BL2453+BN2453+$BL$8*BL2456+BN2456)))</f>
        <v>41.005451576060075</v>
      </c>
      <c r="BS2456" s="67">
        <f t="shared" ref="BS2456" si="24704">20*LOG(((($BL$8*BL2453+BN2453-$BL$8*BL2456-BN2456)^2+($BL$8*BM2453+BO2453-$BL$8*BM2456-BO2456)^2)/(($BL$8*BL2453+BN2453+$BL$8*BL2456+BN2456)^2+($BL$8*BM2453+BO2453+$BL$8*BM2456+BO2456)^2))^0.5)</f>
        <v>-4.2439208847829049E-3</v>
      </c>
      <c r="BT2456" s="65"/>
      <c r="BU2456" s="28"/>
      <c r="BV2456" s="28"/>
      <c r="BW2456" s="28"/>
      <c r="BX2456" s="28"/>
    </row>
    <row r="2457" spans="2:76" ht="18.649999999999999" customHeight="1">
      <c r="BS2457" s="32"/>
    </row>
    <row r="2458" spans="2:76" ht="18.649999999999999" customHeight="1" thickBot="1">
      <c r="D2458" s="8"/>
      <c r="E2458" s="8" t="s">
        <v>93</v>
      </c>
      <c r="F2458" s="8"/>
      <c r="G2458" s="8"/>
      <c r="H2458" s="8"/>
      <c r="I2458" s="8"/>
      <c r="J2458" s="8" t="s">
        <v>94</v>
      </c>
      <c r="K2458" s="8"/>
      <c r="L2458" s="8"/>
      <c r="M2458" s="8"/>
      <c r="N2458" s="8"/>
      <c r="O2458" s="8" t="s">
        <v>95</v>
      </c>
      <c r="P2458" s="8"/>
      <c r="Q2458" s="8"/>
      <c r="R2458" s="8"/>
      <c r="S2458" s="8"/>
      <c r="T2458" s="8" t="s">
        <v>96</v>
      </c>
      <c r="U2458" s="8"/>
      <c r="V2458" s="8"/>
      <c r="W2458" s="8"/>
      <c r="X2458" s="8"/>
      <c r="Y2458" s="8" t="s">
        <v>97</v>
      </c>
      <c r="Z2458" s="8"/>
      <c r="AA2458" s="8"/>
      <c r="AB2458" s="8"/>
      <c r="AC2458" s="8"/>
      <c r="AD2458" s="8" t="s">
        <v>98</v>
      </c>
      <c r="AE2458" s="8"/>
      <c r="AF2458" s="8"/>
      <c r="AG2458" s="8"/>
      <c r="AH2458" s="8"/>
      <c r="AI2458" s="8" t="s">
        <v>99</v>
      </c>
      <c r="AJ2458" s="8"/>
      <c r="AK2458" s="8"/>
      <c r="AL2458" s="8"/>
      <c r="AM2458" s="8"/>
      <c r="AN2458" s="8" t="s">
        <v>96</v>
      </c>
      <c r="AO2458" s="8"/>
      <c r="AP2458" s="8"/>
      <c r="AQ2458" s="8"/>
      <c r="AR2458" s="8"/>
      <c r="AS2458" s="8" t="s">
        <v>100</v>
      </c>
      <c r="AT2458" s="8"/>
      <c r="AU2458" s="8"/>
      <c r="AV2458" s="8"/>
      <c r="AW2458" s="8"/>
      <c r="AX2458" s="8" t="s">
        <v>94</v>
      </c>
      <c r="AY2458" s="8"/>
      <c r="AZ2458" s="8"/>
      <c r="BA2458" s="8"/>
      <c r="BB2458" s="8"/>
      <c r="BC2458" s="8" t="s">
        <v>101</v>
      </c>
      <c r="BD2458" s="8"/>
      <c r="BE2458" s="8"/>
      <c r="BF2458" s="8"/>
      <c r="BG2458" s="8"/>
      <c r="BH2458" s="8" t="s">
        <v>96</v>
      </c>
      <c r="BI2458" s="8"/>
      <c r="BJ2458" s="8"/>
      <c r="BK2458" s="8"/>
      <c r="BL2458" s="8"/>
      <c r="BM2458" s="8" t="s">
        <v>102</v>
      </c>
      <c r="BN2458" s="8"/>
      <c r="BO2458" s="8"/>
      <c r="BP2458" s="8"/>
    </row>
    <row r="2459" spans="2:76" ht="18.649999999999999" customHeight="1" thickBot="1">
      <c r="B2459" s="16"/>
      <c r="D2459" s="250" t="s">
        <v>22</v>
      </c>
      <c r="E2459" s="251"/>
      <c r="F2459" s="252" t="s">
        <v>23</v>
      </c>
      <c r="G2459" s="253"/>
      <c r="H2459" s="123"/>
      <c r="I2459" s="242" t="s">
        <v>1</v>
      </c>
      <c r="J2459" s="243"/>
      <c r="K2459" s="244" t="s">
        <v>2</v>
      </c>
      <c r="L2459" s="245"/>
      <c r="M2459" s="123"/>
      <c r="N2459" s="242" t="s">
        <v>43</v>
      </c>
      <c r="O2459" s="243"/>
      <c r="P2459" s="244" t="s">
        <v>44</v>
      </c>
      <c r="Q2459" s="245"/>
      <c r="R2459" s="123"/>
      <c r="S2459" s="242" t="s">
        <v>32</v>
      </c>
      <c r="T2459" s="243"/>
      <c r="U2459" s="244" t="s">
        <v>33</v>
      </c>
      <c r="V2459" s="245"/>
      <c r="W2459" s="123"/>
      <c r="X2459" s="242" t="s">
        <v>45</v>
      </c>
      <c r="Y2459" s="243"/>
      <c r="Z2459" s="244" t="s">
        <v>46</v>
      </c>
      <c r="AA2459" s="245"/>
      <c r="AB2459" s="127"/>
      <c r="AC2459" s="242" t="s">
        <v>62</v>
      </c>
      <c r="AD2459" s="243"/>
      <c r="AE2459" s="244" t="s">
        <v>3</v>
      </c>
      <c r="AF2459" s="245"/>
      <c r="AG2459" s="123"/>
      <c r="AH2459" s="242" t="s">
        <v>76</v>
      </c>
      <c r="AI2459" s="243"/>
      <c r="AJ2459" s="244" t="s">
        <v>77</v>
      </c>
      <c r="AK2459" s="245"/>
      <c r="AL2459" s="127"/>
      <c r="AM2459" s="242" t="s">
        <v>64</v>
      </c>
      <c r="AN2459" s="243"/>
      <c r="AO2459" s="244" t="s">
        <v>65</v>
      </c>
      <c r="AP2459" s="245"/>
      <c r="AQ2459" s="123"/>
      <c r="AR2459" s="242" t="s">
        <v>80</v>
      </c>
      <c r="AS2459" s="243"/>
      <c r="AT2459" s="244" t="s">
        <v>81</v>
      </c>
      <c r="AU2459" s="245"/>
      <c r="AV2459" s="127"/>
      <c r="AW2459" s="242" t="s">
        <v>68</v>
      </c>
      <c r="AX2459" s="243"/>
      <c r="AY2459" s="244" t="s">
        <v>69</v>
      </c>
      <c r="AZ2459" s="245"/>
      <c r="BA2459" s="123"/>
      <c r="BB2459" s="246" t="s">
        <v>84</v>
      </c>
      <c r="BC2459" s="247"/>
      <c r="BD2459" s="248" t="s">
        <v>85</v>
      </c>
      <c r="BE2459" s="249"/>
      <c r="BF2459" s="127"/>
      <c r="BG2459" s="242" t="s">
        <v>72</v>
      </c>
      <c r="BH2459" s="243"/>
      <c r="BI2459" s="244" t="s">
        <v>73</v>
      </c>
      <c r="BJ2459" s="245"/>
      <c r="BK2459" s="123"/>
      <c r="BL2459" s="242" t="s">
        <v>88</v>
      </c>
      <c r="BM2459" s="243"/>
      <c r="BN2459" s="244" t="s">
        <v>89</v>
      </c>
      <c r="BO2459" s="245"/>
      <c r="BP2459" s="123"/>
      <c r="BQ2459" s="19" t="s">
        <v>165</v>
      </c>
      <c r="BS2459" s="63" t="s">
        <v>120</v>
      </c>
      <c r="BT2459" s="4"/>
      <c r="BU2459" s="28"/>
      <c r="BV2459" s="28"/>
      <c r="BW2459" s="28"/>
      <c r="BX2459" s="28"/>
    </row>
    <row r="2460" spans="2:76" ht="18.649999999999999" customHeight="1" thickTop="1" thickBot="1">
      <c r="B2460" s="39">
        <v>6.96</v>
      </c>
      <c r="D2460" s="25">
        <f t="shared" ref="D2460" si="24705">COS($F$8*$B2460)</f>
        <v>-0.67478602108283281</v>
      </c>
      <c r="E2460" s="26">
        <v>0</v>
      </c>
      <c r="F2460" s="10">
        <v>0</v>
      </c>
      <c r="G2460" s="85">
        <f t="shared" ref="G2460" si="24706">$E$8*SIN($B2460*$F$8)</f>
        <v>2.2140402958755718</v>
      </c>
      <c r="I2460" s="21">
        <v>1</v>
      </c>
      <c r="J2460" s="24">
        <v>0</v>
      </c>
      <c r="K2460" s="22">
        <v>0</v>
      </c>
      <c r="L2460" s="23">
        <v>0</v>
      </c>
      <c r="N2460" s="21">
        <f t="shared" ref="N2460" si="24707">D2460*I2460+F2460*I2463-E2460*J2460-G2460*J2463</f>
        <v>2.5556313555030084</v>
      </c>
      <c r="O2460" s="24">
        <f t="shared" ref="O2460" si="24708">(D2460*J2460+E2460*I2460+F2460*J2463+G2460*I2463)</f>
        <v>0</v>
      </c>
      <c r="P2460" s="22">
        <f t="shared" ref="P2460" si="24709">D2460*K2460+F2460*K2463-E2460*L2460-G2460*L2463</f>
        <v>0</v>
      </c>
      <c r="Q2460" s="23">
        <f t="shared" ref="Q2460" si="24710">(D2460*L2460+E2460*K2460+F2460*L2463+G2460*K2463)</f>
        <v>2.2140402958755718</v>
      </c>
      <c r="S2460" s="25">
        <f t="shared" ref="S2460" si="24711">COS($U$8*$B2460)</f>
        <v>-0.62765528128789871</v>
      </c>
      <c r="T2460" s="26">
        <v>0</v>
      </c>
      <c r="U2460" s="10">
        <v>0</v>
      </c>
      <c r="V2460" s="85">
        <f t="shared" ref="V2460" si="24712">$T$8*SIN($B2460*$U$8)</f>
        <v>-2.3354741768734417</v>
      </c>
      <c r="X2460" s="21">
        <f t="shared" ref="X2460" si="24713">N2460*S2460+P2460*S2463-O2460*T2460-Q2460*T2463</f>
        <v>-1.0295184131314556</v>
      </c>
      <c r="Y2460" s="24">
        <f t="shared" ref="Y2460" si="24714">(N2460*T2460+O2460*S2460+P2460*T2463+Q2460*S2463)</f>
        <v>0</v>
      </c>
      <c r="Z2460" s="22">
        <f t="shared" ref="Z2460" si="24715">N2460*U2460+P2460*U2463-O2460*V2460-Q2460*V2463</f>
        <v>0</v>
      </c>
      <c r="AA2460" s="23">
        <f t="shared" ref="AA2460" si="24716">(N2460*V2460+O2460*U2460+P2460*V2463+Q2460*U2463)</f>
        <v>-7.3582651210758705</v>
      </c>
      <c r="AB2460" s="8"/>
      <c r="AC2460" s="21">
        <v>1</v>
      </c>
      <c r="AD2460" s="24">
        <v>0</v>
      </c>
      <c r="AE2460" s="22">
        <v>0</v>
      </c>
      <c r="AF2460" s="23">
        <v>0</v>
      </c>
      <c r="AH2460" s="21">
        <f t="shared" ref="AH2460" si="24717">X2460*AC2460+Z2460*AC2463-Y2460*AD2460-AA2460*AD2463</f>
        <v>-5.3277110220358885</v>
      </c>
      <c r="AI2460" s="24">
        <f t="shared" ref="AI2460" si="24718">(X2460*AD2460+Y2460*AC2460+Z2460*AD2463+AA2460*AC2463)</f>
        <v>0</v>
      </c>
      <c r="AJ2460" s="22">
        <f t="shared" ref="AJ2460" si="24719">X2460*AE2460+Z2460*AE2463-Y2460*AF2460-AA2460*AF2463</f>
        <v>0</v>
      </c>
      <c r="AK2460" s="23">
        <f t="shared" ref="AK2460" si="24720">(X2460*AF2460+Y2460*AE2460+Z2460*AF2463+AA2460*AE2463)</f>
        <v>-7.3582651210758705</v>
      </c>
      <c r="AL2460" s="8"/>
      <c r="AM2460" s="25">
        <f t="shared" ref="AM2460" si="24721">COS($AO$8*$B2460)</f>
        <v>-0.62765528128789871</v>
      </c>
      <c r="AN2460" s="26">
        <v>0</v>
      </c>
      <c r="AO2460" s="10">
        <v>0</v>
      </c>
      <c r="AP2460" s="85">
        <f t="shared" ref="AP2460" si="24722">$AN$8*SIN($B2460*$AO$8)</f>
        <v>-2.3354741768734417</v>
      </c>
      <c r="AR2460" s="21">
        <f t="shared" ref="AR2460" si="24723">AH2460*AM2460+AJ2460*AM2463-AI2460*AN2460-AK2460*AN2463</f>
        <v>1.4345172738386605</v>
      </c>
      <c r="AS2460" s="24">
        <f t="shared" ref="AS2460" si="24724">(AH2460*AN2460+AI2460*AM2460+AJ2460*AN2463+AK2460*AM2463)</f>
        <v>0</v>
      </c>
      <c r="AT2460" s="22">
        <f t="shared" ref="AT2460" si="24725">AH2460*AO2460+AJ2460*AO2463-AI2460*AP2460-AK2460*AP2463</f>
        <v>0</v>
      </c>
      <c r="AU2460" s="23">
        <f t="shared" ref="AU2460" si="24726">(AH2460*AP2460+AI2460*AO2460+AJ2460*AP2463+AK2460*AO2463)</f>
        <v>17.061185478168639</v>
      </c>
      <c r="AV2460" s="8"/>
      <c r="AW2460" s="21">
        <v>1</v>
      </c>
      <c r="AX2460" s="24">
        <v>0</v>
      </c>
      <c r="AY2460" s="22">
        <v>0</v>
      </c>
      <c r="AZ2460" s="23">
        <v>0</v>
      </c>
      <c r="BB2460" s="21">
        <f t="shared" ref="BB2460" si="24727">AR2460*AW2460+AT2460*AW2463-AS2460*AX2460-AU2460*AX2463</f>
        <v>26.32780857323397</v>
      </c>
      <c r="BC2460" s="24">
        <f t="shared" ref="BC2460" si="24728">(AR2460*AX2460+AS2460*AW2460+AT2460*AX2463+AU2460*AW2463)</f>
        <v>0</v>
      </c>
      <c r="BD2460" s="22">
        <f t="shared" ref="BD2460" si="24729">AR2460*AY2460+AT2460*AY2463-AS2460*AZ2460-AU2460*AZ2463</f>
        <v>0</v>
      </c>
      <c r="BE2460" s="23">
        <f t="shared" ref="BE2460" si="24730">(AR2460*AZ2460+AS2460*AY2460+AT2460*AZ2463+AU2460*AY2463)</f>
        <v>17.061185478168639</v>
      </c>
      <c r="BF2460" s="8"/>
      <c r="BG2460" s="25">
        <f t="shared" ref="BG2460" si="24731">COS($BI$8*$B2460)</f>
        <v>-0.67484115464344563</v>
      </c>
      <c r="BH2460" s="26">
        <v>0</v>
      </c>
      <c r="BI2460" s="10">
        <v>0</v>
      </c>
      <c r="BJ2460" s="85">
        <f t="shared" ref="BJ2460" si="24732">$BH$8*SIN($B2460*$BI$8)</f>
        <v>2.2138890541297478</v>
      </c>
      <c r="BL2460" s="21">
        <f t="shared" ref="BL2460" si="24733">BB2460*BG2460+BD2460*BG2463-BC2460*BH2460-BE2460*BH2463</f>
        <v>-21.963930045747812</v>
      </c>
      <c r="BM2460" s="24">
        <f t="shared" ref="BM2460" si="24734">(BB2460*BH2460+BC2460*BG2460+BD2460*BH2463+BE2460*BG2463)</f>
        <v>0</v>
      </c>
      <c r="BN2460" s="22">
        <f t="shared" ref="BN2460" si="24735">BB2460*BI2460+BD2460*BI2463-BC2460*BJ2460-BE2460*BJ2463</f>
        <v>0</v>
      </c>
      <c r="BO2460" s="23">
        <f t="shared" ref="BO2460" si="24736">(BB2460*BJ2460+BC2460*BI2460+BD2460*BJ2463+BE2460*BI2463)</f>
        <v>46.773257111832706</v>
      </c>
      <c r="BQ2460" s="27">
        <f t="shared" ref="BQ2460" si="24737">20*LOG((2*$BL$8)/(($BL$8*BL2460+BN2460+$BL$8*BL2463+BN2463)^2+($BL$8*BM2460+BO2460+$BL$8*BM2463+BO2463)^2)^0.5)</f>
        <v>-29.111996733025908</v>
      </c>
      <c r="BS2460" s="64">
        <f t="shared" ref="BS2460" si="24738">((BL2460^2+BM2460^2)/(BL2463^2+BM2463^2))^0.5</f>
        <v>2.1343101652233099</v>
      </c>
      <c r="BT2460" s="4"/>
      <c r="BU2460" s="28"/>
      <c r="BV2460" s="28"/>
      <c r="BW2460" s="28"/>
      <c r="BX2460" s="28"/>
    </row>
    <row r="2461" spans="2:76" ht="18.649999999999999" customHeight="1" thickBot="1">
      <c r="D2461" s="25"/>
      <c r="E2461" s="10"/>
      <c r="F2461" s="10"/>
      <c r="G2461" s="31"/>
      <c r="I2461" s="29"/>
      <c r="L2461" s="30"/>
      <c r="N2461" s="29"/>
      <c r="Q2461" s="30"/>
      <c r="S2461" s="29"/>
      <c r="V2461" s="30"/>
      <c r="X2461" s="29"/>
      <c r="AA2461" s="30"/>
      <c r="AC2461" s="29"/>
      <c r="AF2461" s="30"/>
      <c r="AH2461" s="29"/>
      <c r="AK2461" s="30"/>
      <c r="AM2461" s="29"/>
      <c r="AP2461" s="30"/>
      <c r="AR2461" s="29"/>
      <c r="AU2461" s="30"/>
      <c r="AW2461" s="29"/>
      <c r="AZ2461" s="30"/>
      <c r="BB2461" s="29"/>
      <c r="BE2461" s="30"/>
      <c r="BG2461" s="29"/>
      <c r="BJ2461" s="30"/>
      <c r="BL2461" s="29"/>
      <c r="BO2461" s="30"/>
      <c r="BS2461" s="65"/>
      <c r="BT2461" s="65"/>
      <c r="BU2461" s="28"/>
      <c r="BV2461" s="28"/>
      <c r="BW2461" s="28"/>
      <c r="BX2461" s="28"/>
    </row>
    <row r="2462" spans="2:76" ht="18.649999999999999" customHeight="1" thickBot="1">
      <c r="D2462" s="254" t="s">
        <v>24</v>
      </c>
      <c r="E2462" s="255"/>
      <c r="F2462" s="256" t="s">
        <v>25</v>
      </c>
      <c r="G2462" s="257"/>
      <c r="H2462" s="123"/>
      <c r="I2462" s="242" t="s">
        <v>4</v>
      </c>
      <c r="J2462" s="243"/>
      <c r="K2462" s="244" t="s">
        <v>5</v>
      </c>
      <c r="L2462" s="245"/>
      <c r="M2462" s="123"/>
      <c r="N2462" s="242" t="s">
        <v>6</v>
      </c>
      <c r="O2462" s="243"/>
      <c r="P2462" s="244" t="s">
        <v>7</v>
      </c>
      <c r="Q2462" s="245"/>
      <c r="R2462" s="123"/>
      <c r="S2462" s="242" t="s">
        <v>34</v>
      </c>
      <c r="T2462" s="243"/>
      <c r="U2462" s="244" t="s">
        <v>35</v>
      </c>
      <c r="V2462" s="245"/>
      <c r="W2462" s="123"/>
      <c r="X2462" s="242" t="s">
        <v>47</v>
      </c>
      <c r="Y2462" s="243"/>
      <c r="Z2462" s="244" t="s">
        <v>48</v>
      </c>
      <c r="AA2462" s="245"/>
      <c r="AB2462" s="127"/>
      <c r="AC2462" s="242" t="s">
        <v>63</v>
      </c>
      <c r="AD2462" s="243"/>
      <c r="AE2462" s="244" t="s">
        <v>8</v>
      </c>
      <c r="AF2462" s="245"/>
      <c r="AG2462" s="123"/>
      <c r="AH2462" s="242" t="s">
        <v>78</v>
      </c>
      <c r="AI2462" s="243"/>
      <c r="AJ2462" s="244" t="s">
        <v>79</v>
      </c>
      <c r="AK2462" s="245"/>
      <c r="AL2462" s="127"/>
      <c r="AM2462" s="242" t="s">
        <v>67</v>
      </c>
      <c r="AN2462" s="243"/>
      <c r="AO2462" s="244" t="s">
        <v>66</v>
      </c>
      <c r="AP2462" s="245"/>
      <c r="AQ2462" s="123"/>
      <c r="AR2462" s="242" t="s">
        <v>83</v>
      </c>
      <c r="AS2462" s="243"/>
      <c r="AT2462" s="244" t="s">
        <v>82</v>
      </c>
      <c r="AU2462" s="245"/>
      <c r="AV2462" s="127"/>
      <c r="AW2462" s="242" t="s">
        <v>71</v>
      </c>
      <c r="AX2462" s="243"/>
      <c r="AY2462" s="244" t="s">
        <v>70</v>
      </c>
      <c r="AZ2462" s="245"/>
      <c r="BA2462" s="123"/>
      <c r="BB2462" s="124" t="s">
        <v>87</v>
      </c>
      <c r="BC2462" s="125"/>
      <c r="BD2462" s="122" t="s">
        <v>86</v>
      </c>
      <c r="BE2462" s="126"/>
      <c r="BF2462" s="127"/>
      <c r="BG2462" s="242" t="s">
        <v>74</v>
      </c>
      <c r="BH2462" s="243"/>
      <c r="BI2462" s="244" t="s">
        <v>75</v>
      </c>
      <c r="BJ2462" s="245"/>
      <c r="BK2462" s="123"/>
      <c r="BL2462" s="242" t="s">
        <v>91</v>
      </c>
      <c r="BM2462" s="243"/>
      <c r="BN2462" s="244" t="s">
        <v>90</v>
      </c>
      <c r="BO2462" s="245"/>
      <c r="BP2462" s="123"/>
      <c r="BQ2462" s="35" t="s">
        <v>166</v>
      </c>
      <c r="BS2462" s="66" t="s">
        <v>121</v>
      </c>
      <c r="BT2462" s="65"/>
      <c r="BU2462" s="28"/>
      <c r="BV2462" s="28"/>
      <c r="BW2462" s="28"/>
      <c r="BX2462" s="28"/>
    </row>
    <row r="2463" spans="2:76" ht="18.649999999999999" customHeight="1" thickTop="1" thickBot="1">
      <c r="D2463" s="15">
        <v>0</v>
      </c>
      <c r="E2463" s="145">
        <f t="shared" ref="E2463" si="24739">(1/$E$8)*SIN($B2460*$F$8)</f>
        <v>0.24600447731950795</v>
      </c>
      <c r="F2463" s="15">
        <f t="shared" ref="F2463" si="24740">COS($F$8*$B2460)</f>
        <v>-0.67478602108283281</v>
      </c>
      <c r="G2463" s="37">
        <v>0</v>
      </c>
      <c r="I2463" s="21">
        <v>0</v>
      </c>
      <c r="J2463" s="24">
        <f t="shared" ref="J2463" si="24741">(TAN($K$8*$B2460))/$J$8</f>
        <v>-1.4590598836902964</v>
      </c>
      <c r="K2463" s="22">
        <v>1</v>
      </c>
      <c r="L2463" s="23">
        <v>0</v>
      </c>
      <c r="N2463" s="21">
        <f t="shared" ref="N2463" si="24742">D2463*I2460+F2463*I2463-E2463*J2460-G2463*J2463</f>
        <v>0</v>
      </c>
      <c r="O2463" s="24">
        <f t="shared" ref="O2463" si="24743">(D2463*J2460+E2463*I2460+F2463*J2463+G2463*I2463)</f>
        <v>1.2305576907564639</v>
      </c>
      <c r="P2463" s="22">
        <f t="shared" ref="P2463" si="24744">D2463*K2460+F2463*K2463-E2463*L2460-G2463*L2463</f>
        <v>-0.67478602108283281</v>
      </c>
      <c r="Q2463" s="23">
        <f t="shared" ref="Q2463" si="24745">(D2463*L2460+E2463*K2460+F2463*L2463+G2463*K2463)</f>
        <v>0</v>
      </c>
      <c r="S2463" s="15">
        <v>0</v>
      </c>
      <c r="T2463" s="145">
        <f t="shared" ref="T2463" si="24746">(1/$T$8)*SIN($B2460*$U$8)</f>
        <v>-0.25949713076371572</v>
      </c>
      <c r="U2463" s="15">
        <f t="shared" ref="U2463" si="24747">COS($U$8*$B2460)</f>
        <v>-0.62765528128789871</v>
      </c>
      <c r="V2463" s="37">
        <v>0</v>
      </c>
      <c r="X2463" s="21">
        <f t="shared" ref="X2463" si="24748">N2463*S2460+P2463*S2463-O2463*T2460-Q2463*T2463</f>
        <v>0</v>
      </c>
      <c r="Y2463" s="24">
        <f t="shared" ref="Y2463" si="24749">(N2463*T2460+O2463*S2460+P2463*T2463+Q2463*S2463)</f>
        <v>-0.59726099718227621</v>
      </c>
      <c r="Z2463" s="22">
        <f t="shared" ref="Z2463" si="24750">N2463*U2460+P2463*U2463-O2463*V2460-Q2463*V2463</f>
        <v>3.297468719786623</v>
      </c>
      <c r="AA2463" s="23">
        <f t="shared" ref="AA2463" si="24751">(N2463*V2460+O2463*U2460+P2463*V2463+Q2463*U2463)</f>
        <v>0</v>
      </c>
      <c r="AB2463" s="8"/>
      <c r="AC2463" s="21">
        <v>0</v>
      </c>
      <c r="AD2463" s="24">
        <f t="shared" ref="AD2463" si="24752">(TAN($AE$8*$B2460))/$AD$8</f>
        <v>-0.58413125080168127</v>
      </c>
      <c r="AE2463" s="22">
        <v>1</v>
      </c>
      <c r="AF2463" s="23">
        <v>0</v>
      </c>
      <c r="AH2463" s="21">
        <f t="shared" ref="AH2463" si="24753">X2463*AC2460+Z2463*AC2463-Y2463*AD2460-AA2463*AD2463</f>
        <v>0</v>
      </c>
      <c r="AI2463" s="24">
        <f t="shared" ref="AI2463" si="24754">(X2463*AD2460+Y2463*AC2460+Z2463*AD2463+AA2463*AC2463)</f>
        <v>-2.5234155249506549</v>
      </c>
      <c r="AJ2463" s="22">
        <f t="shared" ref="AJ2463" si="24755">X2463*AE2460+Z2463*AE2463-Y2463*AF2460-AA2463*AF2463</f>
        <v>3.297468719786623</v>
      </c>
      <c r="AK2463" s="23">
        <f t="shared" ref="AK2463" si="24756">(X2463*AF2460+Y2463*AE2460+Z2463*AF2463+AA2463*AE2463)</f>
        <v>0</v>
      </c>
      <c r="AL2463" s="8"/>
      <c r="AM2463" s="15">
        <v>0</v>
      </c>
      <c r="AN2463" s="85">
        <f t="shared" ref="AN2463" si="24757">(1/$AN$8)*SIN($B2460*$AO$8)</f>
        <v>-0.25949713076371572</v>
      </c>
      <c r="AO2463" s="25">
        <f t="shared" ref="AO2463" si="24758">COS($AO$8*$B2460)</f>
        <v>-0.62765528128789871</v>
      </c>
      <c r="AP2463" s="37">
        <v>0</v>
      </c>
      <c r="AR2463" s="21">
        <f t="shared" ref="AR2463" si="24759">AH2463*AM2460+AJ2463*AM2463-AI2463*AN2460-AK2463*AN2463</f>
        <v>0</v>
      </c>
      <c r="AS2463" s="24">
        <f t="shared" ref="AS2463" si="24760">(AH2463*AN2460+AI2463*AM2460+AJ2463*AN2463+AK2463*AM2463)</f>
        <v>0.72815140955142232</v>
      </c>
      <c r="AT2463" s="22">
        <f t="shared" ref="AT2463" si="24761">AH2463*AO2460+AJ2463*AO2463-AI2463*AP2460-AK2463*AP2463</f>
        <v>-7.9630454528995145</v>
      </c>
      <c r="AU2463" s="23">
        <f t="shared" ref="AU2463" si="24762">(AH2463*AP2460+AI2463*AO2460+AJ2463*AP2463+AK2463*AO2463)</f>
        <v>0</v>
      </c>
      <c r="AV2463" s="8"/>
      <c r="AW2463" s="21">
        <v>0</v>
      </c>
      <c r="AX2463" s="24">
        <f t="shared" ref="AX2463" si="24763">(TAN($AY$8*$B2460))/$AX$8</f>
        <v>-1.4590598836902964</v>
      </c>
      <c r="AY2463" s="22">
        <v>1</v>
      </c>
      <c r="AZ2463" s="23">
        <v>0</v>
      </c>
      <c r="BB2463" s="21">
        <f t="shared" ref="BB2463" si="24764">AR2463*AW2460+AT2463*AW2463-AS2463*AX2460-AU2463*AX2463</f>
        <v>0</v>
      </c>
      <c r="BC2463" s="24">
        <f t="shared" ref="BC2463" si="24765">(AR2463*AX2460+AS2463*AW2460+AT2463*AX2463+AU2463*AW2463)</f>
        <v>12.346711581879532</v>
      </c>
      <c r="BD2463" s="22">
        <f t="shared" ref="BD2463" si="24766">AR2463*AY2460+AT2463*AY2463-AS2463*AZ2460-AU2463*AZ2463</f>
        <v>-7.9630454528995145</v>
      </c>
      <c r="BE2463" s="23">
        <f t="shared" ref="BE2463" si="24767">(AR2463*AZ2460+AS2463*AY2460+AT2463*AZ2463+AU2463*AY2463)</f>
        <v>0</v>
      </c>
      <c r="BF2463" s="8"/>
      <c r="BG2463" s="15">
        <v>0</v>
      </c>
      <c r="BH2463" s="85">
        <f t="shared" ref="BH2463" si="24768">(1/$BH$8)*SIN($B2460*$BI$8)</f>
        <v>0.24598767268108307</v>
      </c>
      <c r="BI2463" s="25">
        <f t="shared" ref="BI2463" si="24769">COS($BI$8*$B2460)</f>
        <v>-0.67484115464344563</v>
      </c>
      <c r="BJ2463" s="37">
        <v>0</v>
      </c>
      <c r="BL2463" s="21">
        <f t="shared" ref="BL2463" si="24770">BB2463*BG2460+BD2463*BG2463-BC2463*BH2460-BE2463*BH2463</f>
        <v>0</v>
      </c>
      <c r="BM2463" s="24">
        <f t="shared" ref="BM2463" si="24771">(BB2463*BH2460+BC2463*BG2460+BD2463*BH2463+BE2463*BG2463)</f>
        <v>-10.29088011837762</v>
      </c>
      <c r="BN2463" s="22">
        <f t="shared" ref="BN2463" si="24772">BB2463*BI2460+BD2463*BI2463-BC2463*BJ2460-BE2463*BJ2463</f>
        <v>-21.960458837707129</v>
      </c>
      <c r="BO2463" s="23">
        <f t="shared" ref="BO2463" si="24773">(BB2463*BJ2460+BC2463*BI2460+BD2463*BJ2463+BE2463*BI2463)</f>
        <v>0</v>
      </c>
      <c r="BQ2463" s="38">
        <f t="shared" ref="BQ2463" si="24774">(180/PI())*ATAN(-1*(($BL$8*BM2460+BO2460+$BL$8*BM2463+BO2463)/($BL$8*BL2460+BN2460+$BL$8*BL2463+BN2463)))</f>
        <v>39.712080054596861</v>
      </c>
      <c r="BS2463" s="67">
        <f t="shared" ref="BS2463" si="24775">20*LOG(((($BL$8*BL2460+BN2460-$BL$8*BL2463-BN2463)^2+($BL$8*BM2460+BO2460-$BL$8*BM2463-BO2463)^2)/(($BL$8*BL2460+BN2460+$BL$8*BL2463+BN2463)^2+($BL$8*BM2460+BO2460+$BL$8*BM2463+BO2463)^2))^0.5)</f>
        <v>-5.3315217691392554E-3</v>
      </c>
      <c r="BT2463" s="65"/>
      <c r="BU2463" s="28"/>
      <c r="BV2463" s="28"/>
      <c r="BW2463" s="28"/>
      <c r="BX2463" s="28"/>
    </row>
    <row r="2464" spans="2:76" ht="18.649999999999999" customHeight="1">
      <c r="BS2464" s="32"/>
    </row>
    <row r="2465" spans="2:76" ht="18.649999999999999" customHeight="1" thickBot="1">
      <c r="D2465" s="8"/>
      <c r="E2465" s="8" t="s">
        <v>93</v>
      </c>
      <c r="F2465" s="8"/>
      <c r="G2465" s="8"/>
      <c r="H2465" s="8"/>
      <c r="I2465" s="8"/>
      <c r="J2465" s="8" t="s">
        <v>94</v>
      </c>
      <c r="K2465" s="8"/>
      <c r="L2465" s="8"/>
      <c r="M2465" s="8"/>
      <c r="N2465" s="8"/>
      <c r="O2465" s="8" t="s">
        <v>95</v>
      </c>
      <c r="P2465" s="8"/>
      <c r="Q2465" s="8"/>
      <c r="R2465" s="8"/>
      <c r="S2465" s="8"/>
      <c r="T2465" s="8" t="s">
        <v>96</v>
      </c>
      <c r="U2465" s="8"/>
      <c r="V2465" s="8"/>
      <c r="W2465" s="8"/>
      <c r="X2465" s="8"/>
      <c r="Y2465" s="8" t="s">
        <v>97</v>
      </c>
      <c r="Z2465" s="8"/>
      <c r="AA2465" s="8"/>
      <c r="AB2465" s="8"/>
      <c r="AC2465" s="8"/>
      <c r="AD2465" s="8" t="s">
        <v>98</v>
      </c>
      <c r="AE2465" s="8"/>
      <c r="AF2465" s="8"/>
      <c r="AG2465" s="8"/>
      <c r="AH2465" s="8"/>
      <c r="AI2465" s="8" t="s">
        <v>99</v>
      </c>
      <c r="AJ2465" s="8"/>
      <c r="AK2465" s="8"/>
      <c r="AL2465" s="8"/>
      <c r="AM2465" s="8"/>
      <c r="AN2465" s="8" t="s">
        <v>96</v>
      </c>
      <c r="AO2465" s="8"/>
      <c r="AP2465" s="8"/>
      <c r="AQ2465" s="8"/>
      <c r="AR2465" s="8"/>
      <c r="AS2465" s="8" t="s">
        <v>100</v>
      </c>
      <c r="AT2465" s="8"/>
      <c r="AU2465" s="8"/>
      <c r="AV2465" s="8"/>
      <c r="AW2465" s="8"/>
      <c r="AX2465" s="8" t="s">
        <v>94</v>
      </c>
      <c r="AY2465" s="8"/>
      <c r="AZ2465" s="8"/>
      <c r="BA2465" s="8"/>
      <c r="BB2465" s="8"/>
      <c r="BC2465" s="8" t="s">
        <v>101</v>
      </c>
      <c r="BD2465" s="8"/>
      <c r="BE2465" s="8"/>
      <c r="BF2465" s="8"/>
      <c r="BG2465" s="8"/>
      <c r="BH2465" s="8" t="s">
        <v>96</v>
      </c>
      <c r="BI2465" s="8"/>
      <c r="BJ2465" s="8"/>
      <c r="BK2465" s="8"/>
      <c r="BL2465" s="8"/>
      <c r="BM2465" s="8" t="s">
        <v>102</v>
      </c>
      <c r="BN2465" s="8"/>
      <c r="BO2465" s="8"/>
      <c r="BP2465" s="8"/>
    </row>
    <row r="2466" spans="2:76" ht="18.649999999999999" customHeight="1" thickBot="1">
      <c r="B2466" s="16"/>
      <c r="D2466" s="250" t="s">
        <v>22</v>
      </c>
      <c r="E2466" s="251"/>
      <c r="F2466" s="252" t="s">
        <v>23</v>
      </c>
      <c r="G2466" s="253"/>
      <c r="H2466" s="123"/>
      <c r="I2466" s="242" t="s">
        <v>1</v>
      </c>
      <c r="J2466" s="243"/>
      <c r="K2466" s="244" t="s">
        <v>2</v>
      </c>
      <c r="L2466" s="245"/>
      <c r="M2466" s="123"/>
      <c r="N2466" s="242" t="s">
        <v>43</v>
      </c>
      <c r="O2466" s="243"/>
      <c r="P2466" s="244" t="s">
        <v>44</v>
      </c>
      <c r="Q2466" s="245"/>
      <c r="R2466" s="123"/>
      <c r="S2466" s="242" t="s">
        <v>32</v>
      </c>
      <c r="T2466" s="243"/>
      <c r="U2466" s="244" t="s">
        <v>33</v>
      </c>
      <c r="V2466" s="245"/>
      <c r="W2466" s="123"/>
      <c r="X2466" s="242" t="s">
        <v>45</v>
      </c>
      <c r="Y2466" s="243"/>
      <c r="Z2466" s="244" t="s">
        <v>46</v>
      </c>
      <c r="AA2466" s="245"/>
      <c r="AB2466" s="127"/>
      <c r="AC2466" s="242" t="s">
        <v>62</v>
      </c>
      <c r="AD2466" s="243"/>
      <c r="AE2466" s="244" t="s">
        <v>3</v>
      </c>
      <c r="AF2466" s="245"/>
      <c r="AG2466" s="123"/>
      <c r="AH2466" s="242" t="s">
        <v>76</v>
      </c>
      <c r="AI2466" s="243"/>
      <c r="AJ2466" s="244" t="s">
        <v>77</v>
      </c>
      <c r="AK2466" s="245"/>
      <c r="AL2466" s="127"/>
      <c r="AM2466" s="242" t="s">
        <v>64</v>
      </c>
      <c r="AN2466" s="243"/>
      <c r="AO2466" s="244" t="s">
        <v>65</v>
      </c>
      <c r="AP2466" s="245"/>
      <c r="AQ2466" s="123"/>
      <c r="AR2466" s="242" t="s">
        <v>80</v>
      </c>
      <c r="AS2466" s="243"/>
      <c r="AT2466" s="244" t="s">
        <v>81</v>
      </c>
      <c r="AU2466" s="245"/>
      <c r="AV2466" s="127"/>
      <c r="AW2466" s="242" t="s">
        <v>68</v>
      </c>
      <c r="AX2466" s="243"/>
      <c r="AY2466" s="244" t="s">
        <v>69</v>
      </c>
      <c r="AZ2466" s="245"/>
      <c r="BA2466" s="123"/>
      <c r="BB2466" s="246" t="s">
        <v>84</v>
      </c>
      <c r="BC2466" s="247"/>
      <c r="BD2466" s="248" t="s">
        <v>85</v>
      </c>
      <c r="BE2466" s="249"/>
      <c r="BF2466" s="127"/>
      <c r="BG2466" s="242" t="s">
        <v>72</v>
      </c>
      <c r="BH2466" s="243"/>
      <c r="BI2466" s="244" t="s">
        <v>73</v>
      </c>
      <c r="BJ2466" s="245"/>
      <c r="BK2466" s="123"/>
      <c r="BL2466" s="242" t="s">
        <v>88</v>
      </c>
      <c r="BM2466" s="243"/>
      <c r="BN2466" s="244" t="s">
        <v>89</v>
      </c>
      <c r="BO2466" s="245"/>
      <c r="BP2466" s="123"/>
      <c r="BQ2466" s="19" t="s">
        <v>165</v>
      </c>
      <c r="BS2466" s="63" t="s">
        <v>120</v>
      </c>
      <c r="BT2466" s="4"/>
      <c r="BU2466" s="28"/>
      <c r="BV2466" s="28"/>
      <c r="BW2466" s="28"/>
      <c r="BX2466" s="28"/>
    </row>
    <row r="2467" spans="2:76" ht="18.649999999999999" customHeight="1" thickTop="1" thickBot="1">
      <c r="B2467" s="39">
        <v>6.98</v>
      </c>
      <c r="D2467" s="25">
        <f t="shared" ref="D2467" si="24776">COS($F$8*$B2467)</f>
        <v>-0.67967310186292684</v>
      </c>
      <c r="E2467" s="26">
        <v>0</v>
      </c>
      <c r="F2467" s="10">
        <v>0</v>
      </c>
      <c r="G2467" s="85">
        <f t="shared" ref="G2467" si="24777">$E$8*SIN($B2467*$F$8)</f>
        <v>2.200545448618648</v>
      </c>
      <c r="I2467" s="21">
        <v>1</v>
      </c>
      <c r="J2467" s="24">
        <v>0</v>
      </c>
      <c r="K2467" s="22">
        <v>0</v>
      </c>
      <c r="L2467" s="23">
        <v>0</v>
      </c>
      <c r="N2467" s="21">
        <f t="shared" ref="N2467" si="24778">D2467*I2467+F2467*I2470-E2467*J2467-G2467*J2470</f>
        <v>2.4313760454126516</v>
      </c>
      <c r="O2467" s="24">
        <f t="shared" ref="O2467" si="24779">(D2467*J2467+E2467*I2467+F2467*J2470+G2467*I2470)</f>
        <v>0</v>
      </c>
      <c r="P2467" s="22">
        <f t="shared" ref="P2467" si="24780">D2467*K2467+F2467*K2470-E2467*L2467-G2467*L2470</f>
        <v>0</v>
      </c>
      <c r="Q2467" s="23">
        <f t="shared" ref="Q2467" si="24781">(D2467*L2467+E2467*K2467+F2467*L2470+G2467*K2470)</f>
        <v>2.200545448618648</v>
      </c>
      <c r="S2467" s="25">
        <f t="shared" ref="S2467" si="24782">COS($U$8*$B2467)</f>
        <v>-0.61858941305144655</v>
      </c>
      <c r="T2467" s="26">
        <v>0</v>
      </c>
      <c r="U2467" s="10">
        <v>0</v>
      </c>
      <c r="V2467" s="85">
        <f t="shared" ref="V2467" si="24783">$T$8*SIN($B2467*$U$8)</f>
        <v>-2.3571432375963073</v>
      </c>
      <c r="X2467" s="21">
        <f t="shared" ref="X2467" si="24784">N2467*S2467+P2467*S2470-O2467*T2467-Q2467*T2470</f>
        <v>-0.92769005603529531</v>
      </c>
      <c r="Y2467" s="24">
        <f t="shared" ref="Y2467" si="24785">(N2467*T2467+O2467*S2467+P2467*T2470+Q2467*S2470)</f>
        <v>0</v>
      </c>
      <c r="Z2467" s="22">
        <f t="shared" ref="Z2467" si="24786">N2467*U2467+P2467*U2470-O2467*V2467-Q2467*V2470</f>
        <v>0</v>
      </c>
      <c r="AA2467" s="23">
        <f t="shared" ref="AA2467" si="24787">(N2467*V2467+O2467*U2467+P2467*V2470+Q2467*U2470)</f>
        <v>-7.0923357209521258</v>
      </c>
      <c r="AB2467" s="8"/>
      <c r="AC2467" s="21">
        <v>1</v>
      </c>
      <c r="AD2467" s="24">
        <v>0</v>
      </c>
      <c r="AE2467" s="22">
        <v>0</v>
      </c>
      <c r="AF2467" s="23">
        <v>0</v>
      </c>
      <c r="AH2467" s="21">
        <f t="shared" ref="AH2467" si="24788">X2467*AC2467+Z2467*AC2470-Y2467*AD2467-AA2467*AD2470</f>
        <v>-4.8715763980135742</v>
      </c>
      <c r="AI2467" s="24">
        <f t="shared" ref="AI2467" si="24789">(X2467*AD2467+Y2467*AC2467+Z2467*AD2470+AA2467*AC2470)</f>
        <v>0</v>
      </c>
      <c r="AJ2467" s="22">
        <f t="shared" ref="AJ2467" si="24790">X2467*AE2467+Z2467*AE2470-Y2467*AF2467-AA2467*AF2470</f>
        <v>0</v>
      </c>
      <c r="AK2467" s="23">
        <f t="shared" ref="AK2467" si="24791">(X2467*AF2467+Y2467*AE2467+Z2467*AF2470+AA2467*AE2470)</f>
        <v>-7.0923357209521258</v>
      </c>
      <c r="AL2467" s="8"/>
      <c r="AM2467" s="25">
        <f t="shared" ref="AM2467" si="24792">COS($AO$8*$B2467)</f>
        <v>-0.61858941305144655</v>
      </c>
      <c r="AN2467" s="26">
        <v>0</v>
      </c>
      <c r="AO2467" s="10">
        <v>0</v>
      </c>
      <c r="AP2467" s="85">
        <f t="shared" ref="AP2467" si="24793">$AN$8*SIN($B2467*$AO$8)</f>
        <v>-2.3571432375963073</v>
      </c>
      <c r="AR2467" s="21">
        <f t="shared" ref="AR2467" si="24794">AH2467*AM2467+AJ2467*AM2470-AI2467*AN2467-AK2467*AN2470</f>
        <v>1.1559887865263823</v>
      </c>
      <c r="AS2467" s="24">
        <f t="shared" ref="AS2467" si="24795">(AH2467*AN2467+AI2467*AM2467+AJ2467*AN2470+AK2467*AM2470)</f>
        <v>0</v>
      </c>
      <c r="AT2467" s="22">
        <f t="shared" ref="AT2467" si="24796">AH2467*AO2467+AJ2467*AO2470-AI2467*AP2467-AK2467*AP2470</f>
        <v>0</v>
      </c>
      <c r="AU2467" s="23">
        <f t="shared" ref="AU2467" si="24797">(AH2467*AP2467+AI2467*AO2467+AJ2467*AP2470+AK2467*AO2470)</f>
        <v>15.870247153799056</v>
      </c>
      <c r="AV2467" s="8"/>
      <c r="AW2467" s="21">
        <v>1</v>
      </c>
      <c r="AX2467" s="24">
        <v>0</v>
      </c>
      <c r="AY2467" s="22">
        <v>0</v>
      </c>
      <c r="AZ2467" s="23">
        <v>0</v>
      </c>
      <c r="BB2467" s="21">
        <f t="shared" ref="BB2467" si="24798">AR2467*AW2467+AT2467*AW2470-AS2467*AX2467-AU2467*AX2470</f>
        <v>23.592752774233293</v>
      </c>
      <c r="BC2467" s="24">
        <f t="shared" ref="BC2467" si="24799">(AR2467*AX2467+AS2467*AW2467+AT2467*AX2470+AU2467*AW2470)</f>
        <v>0</v>
      </c>
      <c r="BD2467" s="22">
        <f t="shared" ref="BD2467" si="24800">AR2467*AY2467+AT2467*AY2470-AS2467*AZ2467-AU2467*AZ2470</f>
        <v>0</v>
      </c>
      <c r="BE2467" s="23">
        <f t="shared" ref="BE2467" si="24801">(AR2467*AZ2467+AS2467*AY2467+AT2467*AZ2470+AU2467*AY2470)</f>
        <v>15.870247153799056</v>
      </c>
      <c r="BF2467" s="8"/>
      <c r="BG2467" s="25">
        <f t="shared" ref="BG2467" si="24802">COS($BI$8*$B2467)</f>
        <v>-0.67972805681119186</v>
      </c>
      <c r="BH2467" s="26">
        <v>0</v>
      </c>
      <c r="BI2467" s="10">
        <v>0</v>
      </c>
      <c r="BJ2467" s="85">
        <f t="shared" ref="BJ2467" si="24803">$BH$8*SIN($B2467*$BI$8)</f>
        <v>2.2003926738319075</v>
      </c>
      <c r="BL2467" s="21">
        <f t="shared" ref="BL2467" si="24804">BB2467*BG2467+BD2467*BG2470-BC2467*BH2467-BE2467*BH2470</f>
        <v>-19.916742172403243</v>
      </c>
      <c r="BM2467" s="24">
        <f t="shared" ref="BM2467" si="24805">(BB2467*BH2467+BC2467*BG2467+BD2467*BH2470+BE2467*BG2470)</f>
        <v>0</v>
      </c>
      <c r="BN2467" s="22">
        <f t="shared" ref="BN2467" si="24806">BB2467*BI2467+BD2467*BI2470-BC2467*BJ2467-BE2467*BJ2470</f>
        <v>0</v>
      </c>
      <c r="BO2467" s="23">
        <f t="shared" ref="BO2467" si="24807">(BB2467*BJ2467+BC2467*BI2467+BD2467*BJ2470+BE2467*BI2470)</f>
        <v>41.125868100985166</v>
      </c>
      <c r="BQ2467" s="27">
        <f t="shared" ref="BQ2467" si="24808">20*LOG((2*$BL$8)/(($BL$8*BL2467+BN2467+$BL$8*BL2470+BN2470)^2+($BL$8*BM2467+BO2467+$BL$8*BM2470+BO2470)^2)^0.5)</f>
        <v>-28.094080774601508</v>
      </c>
      <c r="BS2467" s="64">
        <f t="shared" ref="BS2467" si="24809">((BL2467^2+BM2467^2)/(BL2470^2+BM2470^2))^0.5</f>
        <v>2.0704403196853227</v>
      </c>
      <c r="BT2467" s="4"/>
      <c r="BU2467" s="28"/>
      <c r="BV2467" s="28"/>
      <c r="BW2467" s="28"/>
      <c r="BX2467" s="28"/>
    </row>
    <row r="2468" spans="2:76" ht="18.649999999999999" customHeight="1" thickBot="1">
      <c r="D2468" s="25"/>
      <c r="E2468" s="10"/>
      <c r="F2468" s="10"/>
      <c r="G2468" s="31"/>
      <c r="I2468" s="29"/>
      <c r="L2468" s="30"/>
      <c r="N2468" s="29"/>
      <c r="Q2468" s="30"/>
      <c r="S2468" s="29"/>
      <c r="V2468" s="30"/>
      <c r="X2468" s="29"/>
      <c r="AA2468" s="30"/>
      <c r="AC2468" s="29"/>
      <c r="AF2468" s="30"/>
      <c r="AH2468" s="29"/>
      <c r="AK2468" s="30"/>
      <c r="AM2468" s="29"/>
      <c r="AP2468" s="30"/>
      <c r="AR2468" s="29"/>
      <c r="AU2468" s="30"/>
      <c r="AW2468" s="29"/>
      <c r="AZ2468" s="30"/>
      <c r="BB2468" s="29"/>
      <c r="BE2468" s="30"/>
      <c r="BG2468" s="29"/>
      <c r="BJ2468" s="30"/>
      <c r="BL2468" s="29"/>
      <c r="BO2468" s="30"/>
      <c r="BS2468" s="65"/>
      <c r="BT2468" s="65"/>
      <c r="BU2468" s="28"/>
      <c r="BV2468" s="28"/>
      <c r="BW2468" s="28"/>
      <c r="BX2468" s="28"/>
    </row>
    <row r="2469" spans="2:76" ht="18.649999999999999" customHeight="1" thickBot="1">
      <c r="D2469" s="254" t="s">
        <v>24</v>
      </c>
      <c r="E2469" s="255"/>
      <c r="F2469" s="256" t="s">
        <v>25</v>
      </c>
      <c r="G2469" s="257"/>
      <c r="H2469" s="123"/>
      <c r="I2469" s="242" t="s">
        <v>4</v>
      </c>
      <c r="J2469" s="243"/>
      <c r="K2469" s="244" t="s">
        <v>5</v>
      </c>
      <c r="L2469" s="245"/>
      <c r="M2469" s="123"/>
      <c r="N2469" s="242" t="s">
        <v>6</v>
      </c>
      <c r="O2469" s="243"/>
      <c r="P2469" s="244" t="s">
        <v>7</v>
      </c>
      <c r="Q2469" s="245"/>
      <c r="R2469" s="123"/>
      <c r="S2469" s="242" t="s">
        <v>34</v>
      </c>
      <c r="T2469" s="243"/>
      <c r="U2469" s="244" t="s">
        <v>35</v>
      </c>
      <c r="V2469" s="245"/>
      <c r="W2469" s="123"/>
      <c r="X2469" s="242" t="s">
        <v>47</v>
      </c>
      <c r="Y2469" s="243"/>
      <c r="Z2469" s="244" t="s">
        <v>48</v>
      </c>
      <c r="AA2469" s="245"/>
      <c r="AB2469" s="127"/>
      <c r="AC2469" s="242" t="s">
        <v>63</v>
      </c>
      <c r="AD2469" s="243"/>
      <c r="AE2469" s="244" t="s">
        <v>8</v>
      </c>
      <c r="AF2469" s="245"/>
      <c r="AG2469" s="123"/>
      <c r="AH2469" s="242" t="s">
        <v>78</v>
      </c>
      <c r="AI2469" s="243"/>
      <c r="AJ2469" s="244" t="s">
        <v>79</v>
      </c>
      <c r="AK2469" s="245"/>
      <c r="AL2469" s="127"/>
      <c r="AM2469" s="242" t="s">
        <v>67</v>
      </c>
      <c r="AN2469" s="243"/>
      <c r="AO2469" s="244" t="s">
        <v>66</v>
      </c>
      <c r="AP2469" s="245"/>
      <c r="AQ2469" s="123"/>
      <c r="AR2469" s="242" t="s">
        <v>83</v>
      </c>
      <c r="AS2469" s="243"/>
      <c r="AT2469" s="244" t="s">
        <v>82</v>
      </c>
      <c r="AU2469" s="245"/>
      <c r="AV2469" s="127"/>
      <c r="AW2469" s="242" t="s">
        <v>71</v>
      </c>
      <c r="AX2469" s="243"/>
      <c r="AY2469" s="244" t="s">
        <v>70</v>
      </c>
      <c r="AZ2469" s="245"/>
      <c r="BA2469" s="123"/>
      <c r="BB2469" s="124" t="s">
        <v>87</v>
      </c>
      <c r="BC2469" s="125"/>
      <c r="BD2469" s="122" t="s">
        <v>86</v>
      </c>
      <c r="BE2469" s="126"/>
      <c r="BF2469" s="127"/>
      <c r="BG2469" s="242" t="s">
        <v>74</v>
      </c>
      <c r="BH2469" s="243"/>
      <c r="BI2469" s="244" t="s">
        <v>75</v>
      </c>
      <c r="BJ2469" s="245"/>
      <c r="BK2469" s="123"/>
      <c r="BL2469" s="242" t="s">
        <v>91</v>
      </c>
      <c r="BM2469" s="243"/>
      <c r="BN2469" s="244" t="s">
        <v>90</v>
      </c>
      <c r="BO2469" s="245"/>
      <c r="BP2469" s="123"/>
      <c r="BQ2469" s="35" t="s">
        <v>166</v>
      </c>
      <c r="BS2469" s="66" t="s">
        <v>121</v>
      </c>
      <c r="BT2469" s="65"/>
      <c r="BU2469" s="28"/>
      <c r="BV2469" s="28"/>
      <c r="BW2469" s="28"/>
      <c r="BX2469" s="28"/>
    </row>
    <row r="2470" spans="2:76" ht="18.649999999999999" customHeight="1" thickTop="1" thickBot="1">
      <c r="D2470" s="15">
        <v>0</v>
      </c>
      <c r="E2470" s="145">
        <f t="shared" ref="E2470" si="24810">(1/$E$8)*SIN($B2467*$F$8)</f>
        <v>0.24450504984651644</v>
      </c>
      <c r="F2470" s="15">
        <f t="shared" ref="F2470" si="24811">COS($F$8*$B2467)</f>
        <v>-0.67967310186292684</v>
      </c>
      <c r="G2470" s="37">
        <v>0</v>
      </c>
      <c r="I2470" s="21">
        <v>0</v>
      </c>
      <c r="J2470" s="24">
        <f t="shared" ref="J2470" si="24812">(TAN($K$8*$B2467))/$J$8</f>
        <v>-1.4137627328844684</v>
      </c>
      <c r="K2470" s="22">
        <v>1</v>
      </c>
      <c r="L2470" s="23">
        <v>0</v>
      </c>
      <c r="N2470" s="21">
        <f t="shared" ref="N2470" si="24813">D2470*I2467+F2470*I2470-E2470*J2467-G2470*J2470</f>
        <v>0</v>
      </c>
      <c r="O2470" s="24">
        <f t="shared" ref="O2470" si="24814">(D2470*J2467+E2470*I2467+F2470*J2470+G2470*I2470)</f>
        <v>1.2054015518043115</v>
      </c>
      <c r="P2470" s="22">
        <f t="shared" ref="P2470" si="24815">D2470*K2467+F2470*K2470-E2470*L2467-G2470*L2470</f>
        <v>-0.67967310186292684</v>
      </c>
      <c r="Q2470" s="23">
        <f t="shared" ref="Q2470" si="24816">(D2470*L2467+E2470*K2467+F2470*L2470+G2470*K2470)</f>
        <v>0</v>
      </c>
      <c r="S2470" s="15">
        <v>0</v>
      </c>
      <c r="T2470" s="145">
        <f t="shared" ref="T2470" si="24817">(1/$T$8)*SIN($B2467*$U$8)</f>
        <v>-0.26190480417736745</v>
      </c>
      <c r="U2470" s="15">
        <f t="shared" ref="U2470" si="24818">COS($U$8*$B2467)</f>
        <v>-0.61858941305144655</v>
      </c>
      <c r="V2470" s="37">
        <v>0</v>
      </c>
      <c r="X2470" s="21">
        <f t="shared" ref="X2470" si="24819">N2470*S2467+P2470*S2470-O2470*T2467-Q2470*T2470</f>
        <v>0</v>
      </c>
      <c r="Y2470" s="24">
        <f t="shared" ref="Y2470" si="24820">(N2470*T2467+O2470*S2467+P2470*T2470+Q2470*S2470)</f>
        <v>-0.5676389877738981</v>
      </c>
      <c r="Z2470" s="22">
        <f t="shared" ref="Z2470" si="24821">N2470*U2467+P2470*U2470-O2470*V2467-Q2470*V2470</f>
        <v>3.2617427015718716</v>
      </c>
      <c r="AA2470" s="23">
        <f t="shared" ref="AA2470" si="24822">(N2470*V2467+O2470*U2467+P2470*V2470+Q2470*U2470)</f>
        <v>0</v>
      </c>
      <c r="AB2470" s="8"/>
      <c r="AC2470" s="21">
        <v>0</v>
      </c>
      <c r="AD2470" s="24">
        <f t="shared" ref="AD2470" si="24823">(TAN($AE$8*$B2467))/$AD$8</f>
        <v>-0.55607722154596806</v>
      </c>
      <c r="AE2470" s="22">
        <v>1</v>
      </c>
      <c r="AF2470" s="23">
        <v>0</v>
      </c>
      <c r="AH2470" s="21">
        <f t="shared" ref="AH2470" si="24824">X2470*AC2467+Z2470*AC2470-Y2470*AD2467-AA2470*AD2470</f>
        <v>0</v>
      </c>
      <c r="AI2470" s="24">
        <f t="shared" ref="AI2470" si="24825">(X2470*AD2467+Y2470*AC2467+Z2470*AD2470+AA2470*AC2470)</f>
        <v>-2.3814198066618242</v>
      </c>
      <c r="AJ2470" s="22">
        <f t="shared" ref="AJ2470" si="24826">X2470*AE2467+Z2470*AE2470-Y2470*AF2467-AA2470*AF2470</f>
        <v>3.2617427015718716</v>
      </c>
      <c r="AK2470" s="23">
        <f t="shared" ref="AK2470" si="24827">(X2470*AF2467+Y2470*AE2467+Z2470*AF2470+AA2470*AE2470)</f>
        <v>0</v>
      </c>
      <c r="AL2470" s="8"/>
      <c r="AM2470" s="15">
        <v>0</v>
      </c>
      <c r="AN2470" s="85">
        <f t="shared" ref="AN2470" si="24828">(1/$AN$8)*SIN($B2467*$AO$8)</f>
        <v>-0.26190480417736745</v>
      </c>
      <c r="AO2470" s="25">
        <f t="shared" ref="AO2470" si="24829">COS($AO$8*$B2467)</f>
        <v>-0.61858941305144655</v>
      </c>
      <c r="AP2470" s="37">
        <v>0</v>
      </c>
      <c r="AR2470" s="21">
        <f t="shared" ref="AR2470" si="24830">AH2470*AM2467+AJ2470*AM2470-AI2470*AN2467-AK2470*AN2470</f>
        <v>0</v>
      </c>
      <c r="AS2470" s="24">
        <f t="shared" ref="AS2470" si="24831">(AH2470*AN2467+AI2470*AM2467+AJ2470*AN2470+AK2470*AM2470)</f>
        <v>0.61885499689988865</v>
      </c>
      <c r="AT2470" s="22">
        <f t="shared" ref="AT2470" si="24832">AH2470*AO2467+AJ2470*AO2470-AI2470*AP2467-AK2470*AP2470</f>
        <v>-7.6310270964410076</v>
      </c>
      <c r="AU2470" s="23">
        <f t="shared" ref="AU2470" si="24833">(AH2470*AP2467+AI2470*AO2467+AJ2470*AP2470+AK2470*AO2470)</f>
        <v>0</v>
      </c>
      <c r="AV2470" s="8"/>
      <c r="AW2470" s="21">
        <v>0</v>
      </c>
      <c r="AX2470" s="24">
        <f t="shared" ref="AX2470" si="24834">(TAN($AY$8*$B2467))/$AX$8</f>
        <v>-1.4137627328844684</v>
      </c>
      <c r="AY2470" s="22">
        <v>1</v>
      </c>
      <c r="AZ2470" s="23">
        <v>0</v>
      </c>
      <c r="BB2470" s="21">
        <f t="shared" ref="BB2470" si="24835">AR2470*AW2467+AT2470*AW2470-AS2470*AX2467-AU2470*AX2470</f>
        <v>0</v>
      </c>
      <c r="BC2470" s="24">
        <f t="shared" ref="BC2470" si="24836">(AR2470*AX2467+AS2470*AW2467+AT2470*AX2470+AU2470*AW2470)</f>
        <v>11.407316719479759</v>
      </c>
      <c r="BD2470" s="22">
        <f t="shared" ref="BD2470" si="24837">AR2470*AY2467+AT2470*AY2470-AS2470*AZ2467-AU2470*AZ2470</f>
        <v>-7.6310270964410076</v>
      </c>
      <c r="BE2470" s="23">
        <f t="shared" ref="BE2470" si="24838">(AR2470*AZ2467+AS2470*AY2467+AT2470*AZ2470+AU2470*AY2470)</f>
        <v>0</v>
      </c>
      <c r="BF2470" s="8"/>
      <c r="BG2470" s="15">
        <v>0</v>
      </c>
      <c r="BH2470" s="85">
        <f t="shared" ref="BH2470" si="24839">(1/$BH$8)*SIN($B2467*$BI$8)</f>
        <v>0.2444880748702119</v>
      </c>
      <c r="BI2470" s="25">
        <f t="shared" ref="BI2470" si="24840">COS($BI$8*$B2467)</f>
        <v>-0.67972805681119186</v>
      </c>
      <c r="BJ2470" s="37">
        <v>0</v>
      </c>
      <c r="BL2470" s="21">
        <f t="shared" ref="BL2470" si="24841">BB2470*BG2467+BD2470*BG2470-BC2470*BH2467-BE2470*BH2470</f>
        <v>0</v>
      </c>
      <c r="BM2470" s="24">
        <f t="shared" ref="BM2470" si="24842">(BB2470*BH2467+BC2470*BG2467+BD2470*BH2470+BE2470*BG2470)</f>
        <v>-9.619568351253081</v>
      </c>
      <c r="BN2470" s="22">
        <f t="shared" ref="BN2470" si="24843">BB2470*BI2467+BD2470*BI2470-BC2470*BJ2467-BE2470*BJ2470</f>
        <v>-19.913552917886093</v>
      </c>
      <c r="BO2470" s="23">
        <f t="shared" ref="BO2470" si="24844">(BB2470*BJ2467+BC2470*BI2467+BD2470*BJ2470+BE2470*BI2470)</f>
        <v>0</v>
      </c>
      <c r="BQ2470" s="38">
        <f t="shared" ref="BQ2470" si="24845">(180/PI())*ATAN(-1*(($BL$8*BM2467+BO2467+$BL$8*BM2470+BO2470)/($BL$8*BL2467+BN2467+$BL$8*BL2470+BN2470)))</f>
        <v>38.344471467083999</v>
      </c>
      <c r="BS2470" s="67">
        <f t="shared" ref="BS2470" si="24846">20*LOG(((($BL$8*BL2467+BN2467-$BL$8*BL2470-BN2470)^2+($BL$8*BM2467+BO2467-$BL$8*BM2470-BO2470)^2)/(($BL$8*BL2467+BN2467+$BL$8*BL2470+BN2470)^2+($BL$8*BM2467+BO2467+$BL$8*BM2470+BO2470)^2))^0.5)</f>
        <v>-6.7408277808303288E-3</v>
      </c>
      <c r="BT2470" s="65"/>
      <c r="BU2470" s="28"/>
      <c r="BV2470" s="28"/>
      <c r="BW2470" s="28"/>
      <c r="BX2470" s="28"/>
    </row>
    <row r="2471" spans="2:76" ht="18.649999999999999" customHeight="1">
      <c r="BS2471" s="32"/>
    </row>
    <row r="2472" spans="2:76" ht="18.649999999999999" customHeight="1" thickBot="1">
      <c r="D2472" s="8"/>
      <c r="E2472" s="8" t="s">
        <v>93</v>
      </c>
      <c r="F2472" s="8"/>
      <c r="G2472" s="8"/>
      <c r="H2472" s="8"/>
      <c r="I2472" s="8"/>
      <c r="J2472" s="8" t="s">
        <v>94</v>
      </c>
      <c r="K2472" s="8"/>
      <c r="L2472" s="8"/>
      <c r="M2472" s="8"/>
      <c r="N2472" s="8"/>
      <c r="O2472" s="8" t="s">
        <v>95</v>
      </c>
      <c r="P2472" s="8"/>
      <c r="Q2472" s="8"/>
      <c r="R2472" s="8"/>
      <c r="S2472" s="8"/>
      <c r="T2472" s="8" t="s">
        <v>96</v>
      </c>
      <c r="U2472" s="8"/>
      <c r="V2472" s="8"/>
      <c r="W2472" s="8"/>
      <c r="X2472" s="8"/>
      <c r="Y2472" s="8" t="s">
        <v>97</v>
      </c>
      <c r="Z2472" s="8"/>
      <c r="AA2472" s="8"/>
      <c r="AB2472" s="8"/>
      <c r="AC2472" s="8"/>
      <c r="AD2472" s="8" t="s">
        <v>98</v>
      </c>
      <c r="AE2472" s="8"/>
      <c r="AF2472" s="8"/>
      <c r="AG2472" s="8"/>
      <c r="AH2472" s="8"/>
      <c r="AI2472" s="8" t="s">
        <v>99</v>
      </c>
      <c r="AJ2472" s="8"/>
      <c r="AK2472" s="8"/>
      <c r="AL2472" s="8"/>
      <c r="AM2472" s="8"/>
      <c r="AN2472" s="8" t="s">
        <v>96</v>
      </c>
      <c r="AO2472" s="8"/>
      <c r="AP2472" s="8"/>
      <c r="AQ2472" s="8"/>
      <c r="AR2472" s="8"/>
      <c r="AS2472" s="8" t="s">
        <v>100</v>
      </c>
      <c r="AT2472" s="8"/>
      <c r="AU2472" s="8"/>
      <c r="AV2472" s="8"/>
      <c r="AW2472" s="8"/>
      <c r="AX2472" s="8" t="s">
        <v>94</v>
      </c>
      <c r="AY2472" s="8"/>
      <c r="AZ2472" s="8"/>
      <c r="BA2472" s="8"/>
      <c r="BB2472" s="8"/>
      <c r="BC2472" s="8" t="s">
        <v>101</v>
      </c>
      <c r="BD2472" s="8"/>
      <c r="BE2472" s="8"/>
      <c r="BF2472" s="8"/>
      <c r="BG2472" s="8"/>
      <c r="BH2472" s="8" t="s">
        <v>96</v>
      </c>
      <c r="BI2472" s="8"/>
      <c r="BJ2472" s="8"/>
      <c r="BK2472" s="8"/>
      <c r="BL2472" s="8"/>
      <c r="BM2472" s="8" t="s">
        <v>102</v>
      </c>
      <c r="BN2472" s="8"/>
      <c r="BO2472" s="8"/>
      <c r="BP2472" s="8"/>
    </row>
    <row r="2473" spans="2:76" ht="18.649999999999999" customHeight="1" thickBot="1">
      <c r="B2473" s="16"/>
      <c r="D2473" s="250" t="s">
        <v>22</v>
      </c>
      <c r="E2473" s="251"/>
      <c r="F2473" s="252" t="s">
        <v>23</v>
      </c>
      <c r="G2473" s="253"/>
      <c r="H2473" s="123"/>
      <c r="I2473" s="242" t="s">
        <v>1</v>
      </c>
      <c r="J2473" s="243"/>
      <c r="K2473" s="244" t="s">
        <v>2</v>
      </c>
      <c r="L2473" s="245"/>
      <c r="M2473" s="123"/>
      <c r="N2473" s="242" t="s">
        <v>43</v>
      </c>
      <c r="O2473" s="243"/>
      <c r="P2473" s="244" t="s">
        <v>44</v>
      </c>
      <c r="Q2473" s="245"/>
      <c r="R2473" s="123"/>
      <c r="S2473" s="242" t="s">
        <v>32</v>
      </c>
      <c r="T2473" s="243"/>
      <c r="U2473" s="244" t="s">
        <v>33</v>
      </c>
      <c r="V2473" s="245"/>
      <c r="W2473" s="123"/>
      <c r="X2473" s="242" t="s">
        <v>45</v>
      </c>
      <c r="Y2473" s="243"/>
      <c r="Z2473" s="244" t="s">
        <v>46</v>
      </c>
      <c r="AA2473" s="245"/>
      <c r="AB2473" s="127"/>
      <c r="AC2473" s="242" t="s">
        <v>62</v>
      </c>
      <c r="AD2473" s="243"/>
      <c r="AE2473" s="244" t="s">
        <v>3</v>
      </c>
      <c r="AF2473" s="245"/>
      <c r="AG2473" s="123"/>
      <c r="AH2473" s="242" t="s">
        <v>76</v>
      </c>
      <c r="AI2473" s="243"/>
      <c r="AJ2473" s="244" t="s">
        <v>77</v>
      </c>
      <c r="AK2473" s="245"/>
      <c r="AL2473" s="127"/>
      <c r="AM2473" s="242" t="s">
        <v>64</v>
      </c>
      <c r="AN2473" s="243"/>
      <c r="AO2473" s="244" t="s">
        <v>65</v>
      </c>
      <c r="AP2473" s="245"/>
      <c r="AQ2473" s="123"/>
      <c r="AR2473" s="242" t="s">
        <v>80</v>
      </c>
      <c r="AS2473" s="243"/>
      <c r="AT2473" s="244" t="s">
        <v>81</v>
      </c>
      <c r="AU2473" s="245"/>
      <c r="AV2473" s="127"/>
      <c r="AW2473" s="242" t="s">
        <v>68</v>
      </c>
      <c r="AX2473" s="243"/>
      <c r="AY2473" s="244" t="s">
        <v>69</v>
      </c>
      <c r="AZ2473" s="245"/>
      <c r="BA2473" s="123"/>
      <c r="BB2473" s="246" t="s">
        <v>84</v>
      </c>
      <c r="BC2473" s="247"/>
      <c r="BD2473" s="248" t="s">
        <v>85</v>
      </c>
      <c r="BE2473" s="249"/>
      <c r="BF2473" s="127"/>
      <c r="BG2473" s="242" t="s">
        <v>72</v>
      </c>
      <c r="BH2473" s="243"/>
      <c r="BI2473" s="244" t="s">
        <v>73</v>
      </c>
      <c r="BJ2473" s="245"/>
      <c r="BK2473" s="123"/>
      <c r="BL2473" s="242" t="s">
        <v>88</v>
      </c>
      <c r="BM2473" s="243"/>
      <c r="BN2473" s="244" t="s">
        <v>89</v>
      </c>
      <c r="BO2473" s="245"/>
      <c r="BP2473" s="123"/>
      <c r="BQ2473" s="19" t="s">
        <v>165</v>
      </c>
      <c r="BS2473" s="63" t="s">
        <v>120</v>
      </c>
      <c r="BT2473" s="4"/>
      <c r="BU2473" s="28"/>
      <c r="BV2473" s="28"/>
      <c r="BW2473" s="28"/>
      <c r="BX2473" s="28"/>
    </row>
    <row r="2474" spans="2:76" ht="18.649999999999999" customHeight="1" thickTop="1" thickBot="1">
      <c r="B2474" s="39">
        <v>7</v>
      </c>
      <c r="D2474" s="25">
        <f t="shared" ref="D2474" si="24847">COS($F$8*$B2474)</f>
        <v>-0.68453019675492111</v>
      </c>
      <c r="E2474" s="26">
        <v>0</v>
      </c>
      <c r="F2474" s="10">
        <v>0</v>
      </c>
      <c r="G2474" s="85">
        <f t="shared" ref="G2474" si="24848">$E$8*SIN($B2474*$F$8)</f>
        <v>2.1869535174703691</v>
      </c>
      <c r="I2474" s="21">
        <v>1</v>
      </c>
      <c r="J2474" s="24">
        <v>0</v>
      </c>
      <c r="K2474" s="22">
        <v>0</v>
      </c>
      <c r="L2474" s="23">
        <v>0</v>
      </c>
      <c r="N2474" s="21">
        <f t="shared" ref="N2474" si="24849">D2474*I2474+F2474*I2477-E2474*J2474-G2474*J2477</f>
        <v>2.3112848074698595</v>
      </c>
      <c r="O2474" s="24">
        <f t="shared" ref="O2474" si="24850">(D2474*J2474+E2474*I2474+F2474*J2477+G2474*I2477)</f>
        <v>0</v>
      </c>
      <c r="P2474" s="22">
        <f t="shared" ref="P2474" si="24851">D2474*K2474+F2474*K2477-E2474*L2474-G2474*L2477</f>
        <v>0</v>
      </c>
      <c r="Q2474" s="23">
        <f t="shared" ref="Q2474" si="24852">(D2474*L2474+E2474*K2474+F2474*L2477+G2474*K2477)</f>
        <v>2.1869535174703691</v>
      </c>
      <c r="S2474" s="25">
        <f t="shared" ref="S2474" si="24853">COS($U$8*$B2474)</f>
        <v>-0.60944042991152747</v>
      </c>
      <c r="T2474" s="26">
        <v>0</v>
      </c>
      <c r="U2474" s="10">
        <v>0</v>
      </c>
      <c r="V2474" s="85">
        <f t="shared" ref="V2474" si="24854">$T$8*SIN($B2474*$U$8)</f>
        <v>-2.3784955878671026</v>
      </c>
      <c r="X2474" s="21">
        <f t="shared" ref="X2474" si="24855">N2474*S2474+P2474*S2477-O2474*T2474-Q2474*T2477</f>
        <v>-0.83062826313755611</v>
      </c>
      <c r="Y2474" s="24">
        <f t="shared" ref="Y2474" si="24856">(N2474*T2474+O2474*S2474+P2474*T2477+Q2474*S2477)</f>
        <v>0</v>
      </c>
      <c r="Z2474" s="22">
        <f t="shared" ref="Z2474" si="24857">N2474*U2474+P2474*U2477-O2474*V2474-Q2474*V2477</f>
        <v>0</v>
      </c>
      <c r="AA2474" s="23">
        <f t="shared" ref="AA2474" si="24858">(N2474*V2474+O2474*U2474+P2474*V2477+Q2474*U2477)</f>
        <v>-6.830198608754996</v>
      </c>
      <c r="AB2474" s="8"/>
      <c r="AC2474" s="21">
        <v>1</v>
      </c>
      <c r="AD2474" s="24">
        <v>0</v>
      </c>
      <c r="AE2474" s="22">
        <v>0</v>
      </c>
      <c r="AF2474" s="23">
        <v>0</v>
      </c>
      <c r="AH2474" s="21">
        <f t="shared" ref="AH2474" si="24859">X2474*AC2474+Z2474*AC2477-Y2474*AD2474-AA2474*AD2477</f>
        <v>-4.4396421855501682</v>
      </c>
      <c r="AI2474" s="24">
        <f t="shared" ref="AI2474" si="24860">(X2474*AD2474+Y2474*AC2474+Z2474*AD2477+AA2474*AC2477)</f>
        <v>0</v>
      </c>
      <c r="AJ2474" s="22">
        <f t="shared" ref="AJ2474" si="24861">X2474*AE2474+Z2474*AE2477-Y2474*AF2474-AA2474*AF2477</f>
        <v>0</v>
      </c>
      <c r="AK2474" s="23">
        <f t="shared" ref="AK2474" si="24862">(X2474*AF2474+Y2474*AE2474+Z2474*AF2477+AA2474*AE2477)</f>
        <v>-6.830198608754996</v>
      </c>
      <c r="AL2474" s="8"/>
      <c r="AM2474" s="25">
        <f t="shared" ref="AM2474" si="24863">COS($AO$8*$B2474)</f>
        <v>-0.60944042991152747</v>
      </c>
      <c r="AN2474" s="26">
        <v>0</v>
      </c>
      <c r="AO2474" s="10">
        <v>0</v>
      </c>
      <c r="AP2474" s="85">
        <f t="shared" ref="AP2474" si="24864">$AN$8*SIN($B2474*$AO$8)</f>
        <v>-2.3784955878671026</v>
      </c>
      <c r="AR2474" s="21">
        <f t="shared" ref="AR2474" si="24865">AH2474*AM2474+AJ2474*AM2477-AI2474*AN2474-AK2474*AN2477</f>
        <v>0.90063108052840568</v>
      </c>
      <c r="AS2474" s="24">
        <f t="shared" ref="AS2474" si="24866">(AH2474*AN2474+AI2474*AM2474+AJ2474*AN2477+AK2474*AM2477)</f>
        <v>0</v>
      </c>
      <c r="AT2474" s="22">
        <f t="shared" ref="AT2474" si="24867">AH2474*AO2474+AJ2474*AO2477-AI2474*AP2474-AK2474*AP2477</f>
        <v>0</v>
      </c>
      <c r="AU2474" s="23">
        <f t="shared" ref="AU2474" si="24868">(AH2474*AP2474+AI2474*AO2474+AJ2474*AP2477+AK2474*AO2477)</f>
        <v>14.722268526540496</v>
      </c>
      <c r="AV2474" s="8"/>
      <c r="AW2474" s="21">
        <v>1</v>
      </c>
      <c r="AX2474" s="24">
        <v>0</v>
      </c>
      <c r="AY2474" s="22">
        <v>0</v>
      </c>
      <c r="AZ2474" s="23">
        <v>0</v>
      </c>
      <c r="BB2474" s="21">
        <f t="shared" ref="BB2474" si="24869">AR2474*AW2474+AT2474*AW2477-AS2474*AX2474-AU2474*AX2477</f>
        <v>21.068043234332379</v>
      </c>
      <c r="BC2474" s="24">
        <f t="shared" ref="BC2474" si="24870">(AR2474*AX2474+AS2474*AW2474+AT2474*AX2477+AU2474*AW2477)</f>
        <v>0</v>
      </c>
      <c r="BD2474" s="22">
        <f t="shared" ref="BD2474" si="24871">AR2474*AY2474+AT2474*AY2477-AS2474*AZ2474-AU2474*AZ2477</f>
        <v>0</v>
      </c>
      <c r="BE2474" s="23">
        <f t="shared" ref="BE2474" si="24872">(AR2474*AZ2474+AS2474*AY2474+AT2474*AZ2477+AU2474*AY2477)</f>
        <v>14.722268526540496</v>
      </c>
      <c r="BF2474" s="8"/>
      <c r="BG2474" s="25">
        <f t="shared" ref="BG2474" si="24873">COS($BI$8*$B2474)</f>
        <v>-0.68458496872783148</v>
      </c>
      <c r="BH2474" s="26">
        <v>0</v>
      </c>
      <c r="BI2474" s="10">
        <v>0</v>
      </c>
      <c r="BJ2474" s="85">
        <f t="shared" ref="BJ2474" si="24874">$BH$8*SIN($B2474*$BI$8)</f>
        <v>2.1867992101076004</v>
      </c>
      <c r="BL2474" s="21">
        <f t="shared" ref="BL2474" si="24875">BB2474*BG2474+BD2474*BG2477-BC2474*BH2474-BE2474*BH2477</f>
        <v>-18.000048517046562</v>
      </c>
      <c r="BM2474" s="24">
        <f t="shared" ref="BM2474" si="24876">(BB2474*BH2474+BC2474*BG2474+BD2474*BH2477+BE2474*BG2477)</f>
        <v>0</v>
      </c>
      <c r="BN2474" s="22">
        <f t="shared" ref="BN2474" si="24877">BB2474*BI2474+BD2474*BI2477-BC2474*BJ2474-BE2474*BJ2477</f>
        <v>0</v>
      </c>
      <c r="BO2474" s="23">
        <f t="shared" ref="BO2474" si="24878">(BB2474*BJ2474+BC2474*BI2474+BD2474*BJ2477+BE2474*BI2477)</f>
        <v>35.992936564506358</v>
      </c>
      <c r="BQ2474" s="27">
        <f t="shared" ref="BQ2474" si="24879">20*LOG((2*$BL$8)/(($BL$8*BL2474+BN2474+$BL$8*BL2477+BN2477)^2+($BL$8*BM2474+BO2474+$BL$8*BM2477+BO2477)^2)^0.5)</f>
        <v>-27.045573096737346</v>
      </c>
      <c r="BS2474" s="64">
        <f t="shared" ref="BS2474" si="24880">((BL2474^2+BM2474^2)/(BL2477^2+BM2477^2))^0.5</f>
        <v>2.0061197729185425</v>
      </c>
      <c r="BT2474" s="4"/>
      <c r="BU2474" s="28"/>
      <c r="BV2474" s="28"/>
      <c r="BW2474" s="28"/>
      <c r="BX2474" s="28"/>
    </row>
    <row r="2475" spans="2:76" ht="18.649999999999999" customHeight="1" thickBot="1">
      <c r="D2475" s="25"/>
      <c r="E2475" s="10"/>
      <c r="F2475" s="10"/>
      <c r="G2475" s="31"/>
      <c r="I2475" s="29"/>
      <c r="L2475" s="30"/>
      <c r="N2475" s="29"/>
      <c r="Q2475" s="30"/>
      <c r="S2475" s="29"/>
      <c r="V2475" s="30"/>
      <c r="X2475" s="29"/>
      <c r="AA2475" s="30"/>
      <c r="AC2475" s="29"/>
      <c r="AF2475" s="30"/>
      <c r="AH2475" s="29"/>
      <c r="AK2475" s="30"/>
      <c r="AM2475" s="29"/>
      <c r="AP2475" s="30"/>
      <c r="AR2475" s="29"/>
      <c r="AU2475" s="30"/>
      <c r="AW2475" s="29"/>
      <c r="AZ2475" s="30"/>
      <c r="BB2475" s="29"/>
      <c r="BE2475" s="30"/>
      <c r="BG2475" s="29"/>
      <c r="BJ2475" s="30"/>
      <c r="BL2475" s="29"/>
      <c r="BO2475" s="30"/>
      <c r="BS2475" s="65"/>
      <c r="BT2475" s="65"/>
      <c r="BU2475" s="28"/>
      <c r="BV2475" s="28"/>
      <c r="BW2475" s="28"/>
      <c r="BX2475" s="28"/>
    </row>
    <row r="2476" spans="2:76" ht="18.649999999999999" customHeight="1" thickBot="1">
      <c r="D2476" s="254" t="s">
        <v>24</v>
      </c>
      <c r="E2476" s="255"/>
      <c r="F2476" s="256" t="s">
        <v>25</v>
      </c>
      <c r="G2476" s="257"/>
      <c r="H2476" s="123"/>
      <c r="I2476" s="242" t="s">
        <v>4</v>
      </c>
      <c r="J2476" s="243"/>
      <c r="K2476" s="244" t="s">
        <v>5</v>
      </c>
      <c r="L2476" s="245"/>
      <c r="M2476" s="123"/>
      <c r="N2476" s="242" t="s">
        <v>6</v>
      </c>
      <c r="O2476" s="243"/>
      <c r="P2476" s="244" t="s">
        <v>7</v>
      </c>
      <c r="Q2476" s="245"/>
      <c r="R2476" s="123"/>
      <c r="S2476" s="242" t="s">
        <v>34</v>
      </c>
      <c r="T2476" s="243"/>
      <c r="U2476" s="244" t="s">
        <v>35</v>
      </c>
      <c r="V2476" s="245"/>
      <c r="W2476" s="123"/>
      <c r="X2476" s="242" t="s">
        <v>47</v>
      </c>
      <c r="Y2476" s="243"/>
      <c r="Z2476" s="244" t="s">
        <v>48</v>
      </c>
      <c r="AA2476" s="245"/>
      <c r="AB2476" s="127"/>
      <c r="AC2476" s="242" t="s">
        <v>63</v>
      </c>
      <c r="AD2476" s="243"/>
      <c r="AE2476" s="244" t="s">
        <v>8</v>
      </c>
      <c r="AF2476" s="245"/>
      <c r="AG2476" s="123"/>
      <c r="AH2476" s="242" t="s">
        <v>78</v>
      </c>
      <c r="AI2476" s="243"/>
      <c r="AJ2476" s="244" t="s">
        <v>79</v>
      </c>
      <c r="AK2476" s="245"/>
      <c r="AL2476" s="127"/>
      <c r="AM2476" s="242" t="s">
        <v>67</v>
      </c>
      <c r="AN2476" s="243"/>
      <c r="AO2476" s="244" t="s">
        <v>66</v>
      </c>
      <c r="AP2476" s="245"/>
      <c r="AQ2476" s="123"/>
      <c r="AR2476" s="242" t="s">
        <v>83</v>
      </c>
      <c r="AS2476" s="243"/>
      <c r="AT2476" s="244" t="s">
        <v>82</v>
      </c>
      <c r="AU2476" s="245"/>
      <c r="AV2476" s="127"/>
      <c r="AW2476" s="242" t="s">
        <v>71</v>
      </c>
      <c r="AX2476" s="243"/>
      <c r="AY2476" s="244" t="s">
        <v>70</v>
      </c>
      <c r="AZ2476" s="245"/>
      <c r="BA2476" s="123"/>
      <c r="BB2476" s="124" t="s">
        <v>87</v>
      </c>
      <c r="BC2476" s="125"/>
      <c r="BD2476" s="122" t="s">
        <v>86</v>
      </c>
      <c r="BE2476" s="126"/>
      <c r="BF2476" s="127"/>
      <c r="BG2476" s="242" t="s">
        <v>74</v>
      </c>
      <c r="BH2476" s="243"/>
      <c r="BI2476" s="244" t="s">
        <v>75</v>
      </c>
      <c r="BJ2476" s="245"/>
      <c r="BK2476" s="123"/>
      <c r="BL2476" s="242" t="s">
        <v>91</v>
      </c>
      <c r="BM2476" s="243"/>
      <c r="BN2476" s="244" t="s">
        <v>90</v>
      </c>
      <c r="BO2476" s="245"/>
      <c r="BP2476" s="123"/>
      <c r="BQ2476" s="35" t="s">
        <v>166</v>
      </c>
      <c r="BS2476" s="66" t="s">
        <v>121</v>
      </c>
      <c r="BT2476" s="65"/>
      <c r="BU2476" s="28"/>
      <c r="BV2476" s="28"/>
      <c r="BW2476" s="28"/>
      <c r="BX2476" s="28"/>
    </row>
    <row r="2477" spans="2:76" ht="18.649999999999999" customHeight="1" thickTop="1" thickBot="1">
      <c r="D2477" s="15">
        <v>0</v>
      </c>
      <c r="E2477" s="145">
        <f t="shared" ref="E2477" si="24881">(1/$E$8)*SIN($B2474*$F$8)</f>
        <v>0.24299483527448545</v>
      </c>
      <c r="F2477" s="15">
        <f t="shared" ref="F2477" si="24882">COS($F$8*$B2474)</f>
        <v>-0.68453019675492111</v>
      </c>
      <c r="G2477" s="37">
        <v>0</v>
      </c>
      <c r="I2477" s="21">
        <v>0</v>
      </c>
      <c r="J2477" s="24">
        <f t="shared" ref="J2477" si="24883">(TAN($K$8*$B2474))/$J$8</f>
        <v>-1.3698576491419967</v>
      </c>
      <c r="K2477" s="22">
        <v>1</v>
      </c>
      <c r="L2477" s="23">
        <v>0</v>
      </c>
      <c r="N2477" s="21">
        <f t="shared" ref="N2477" si="24884">D2477*I2474+F2477*I2477-E2477*J2474-G2477*J2477</f>
        <v>0</v>
      </c>
      <c r="O2477" s="24">
        <f t="shared" ref="O2477" si="24885">(D2477*J2474+E2477*I2474+F2477*J2477+G2477*I2477)</f>
        <v>1.1807037613678901</v>
      </c>
      <c r="P2477" s="22">
        <f t="shared" ref="P2477" si="24886">D2477*K2474+F2477*K2477-E2477*L2474-G2477*L2477</f>
        <v>-0.68453019675492111</v>
      </c>
      <c r="Q2477" s="23">
        <f t="shared" ref="Q2477" si="24887">(D2477*L2474+E2477*K2474+F2477*L2477+G2477*K2477)</f>
        <v>0</v>
      </c>
      <c r="S2477" s="15">
        <v>0</v>
      </c>
      <c r="T2477" s="145">
        <f t="shared" ref="T2477" si="24888">(1/$T$8)*SIN($B2474*$U$8)</f>
        <v>-0.26427728754078916</v>
      </c>
      <c r="U2477" s="15">
        <f t="shared" ref="U2477" si="24889">COS($U$8*$B2474)</f>
        <v>-0.60944042991152747</v>
      </c>
      <c r="V2477" s="37">
        <v>0</v>
      </c>
      <c r="X2477" s="21">
        <f t="shared" ref="X2477" si="24890">N2477*S2474+P2477*S2477-O2477*T2474-Q2477*T2477</f>
        <v>0</v>
      </c>
      <c r="Y2477" s="24">
        <f t="shared" ref="Y2477" si="24891">(N2477*T2474+O2477*S2474+P2477*T2477+Q2477*S2477)</f>
        <v>-0.53866282428805123</v>
      </c>
      <c r="Z2477" s="22">
        <f t="shared" ref="Z2477" si="24892">N2477*U2474+P2477*U2477-O2477*V2474-Q2477*V2477</f>
        <v>3.2254790643893605</v>
      </c>
      <c r="AA2477" s="23">
        <f t="shared" ref="AA2477" si="24893">(N2477*V2474+O2477*U2474+P2477*V2477+Q2477*U2477)</f>
        <v>0</v>
      </c>
      <c r="AB2477" s="8"/>
      <c r="AC2477" s="21">
        <v>0</v>
      </c>
      <c r="AD2477" s="24">
        <f t="shared" ref="AD2477" si="24894">(TAN($AE$8*$B2474))/$AD$8</f>
        <v>-0.52839077296911297</v>
      </c>
      <c r="AE2477" s="22">
        <v>1</v>
      </c>
      <c r="AF2477" s="23">
        <v>0</v>
      </c>
      <c r="AH2477" s="21">
        <f t="shared" ref="AH2477" si="24895">X2477*AC2474+Z2477*AC2477-Y2477*AD2474-AA2477*AD2477</f>
        <v>0</v>
      </c>
      <c r="AI2477" s="24">
        <f t="shared" ref="AI2477" si="24896">(X2477*AD2474+Y2477*AC2474+Z2477*AD2477+AA2477*AC2477)</f>
        <v>-2.2429762003164369</v>
      </c>
      <c r="AJ2477" s="22">
        <f t="shared" ref="AJ2477" si="24897">X2477*AE2474+Z2477*AE2477-Y2477*AF2474-AA2477*AF2477</f>
        <v>3.2254790643893605</v>
      </c>
      <c r="AK2477" s="23">
        <f t="shared" ref="AK2477" si="24898">(X2477*AF2474+Y2477*AE2474+Z2477*AF2477+AA2477*AE2477)</f>
        <v>0</v>
      </c>
      <c r="AL2477" s="8"/>
      <c r="AM2477" s="15">
        <v>0</v>
      </c>
      <c r="AN2477" s="85">
        <f t="shared" ref="AN2477" si="24899">(1/$AN$8)*SIN($B2474*$AO$8)</f>
        <v>-0.26427728754078916</v>
      </c>
      <c r="AO2477" s="25">
        <f t="shared" ref="AO2477" si="24900">COS($AO$8*$B2474)</f>
        <v>-0.60944042991152747</v>
      </c>
      <c r="AP2477" s="37">
        <v>0</v>
      </c>
      <c r="AR2477" s="21">
        <f t="shared" ref="AR2477" si="24901">AH2477*AM2474+AJ2477*AM2477-AI2477*AN2474-AK2477*AN2477</f>
        <v>0</v>
      </c>
      <c r="AS2477" s="24">
        <f t="shared" ref="AS2477" si="24902">(AH2477*AN2474+AI2477*AM2474+AJ2477*AN2477+AK2477*AM2477)</f>
        <v>0.51453952164575101</v>
      </c>
      <c r="AT2477" s="22">
        <f t="shared" ref="AT2477" si="24903">AH2477*AO2474+AJ2477*AO2477-AI2477*AP2474-AK2477*AP2477</f>
        <v>-7.3006463438156466</v>
      </c>
      <c r="AU2477" s="23">
        <f t="shared" ref="AU2477" si="24904">(AH2477*AP2474+AI2477*AO2474+AJ2477*AP2477+AK2477*AO2477)</f>
        <v>0</v>
      </c>
      <c r="AV2477" s="8"/>
      <c r="AW2477" s="21">
        <v>0</v>
      </c>
      <c r="AX2477" s="24">
        <f t="shared" ref="AX2477" si="24905">(TAN($AY$8*$B2474))/$AX$8</f>
        <v>-1.3698576491419967</v>
      </c>
      <c r="AY2477" s="22">
        <v>1</v>
      </c>
      <c r="AZ2477" s="23">
        <v>0</v>
      </c>
      <c r="BB2477" s="21">
        <f t="shared" ref="BB2477" si="24906">AR2477*AW2474+AT2477*AW2477-AS2477*AX2474-AU2477*AX2477</f>
        <v>0</v>
      </c>
      <c r="BC2477" s="24">
        <f t="shared" ref="BC2477" si="24907">(AR2477*AX2474+AS2477*AW2474+AT2477*AX2477+AU2477*AW2477)</f>
        <v>10.515385759402166</v>
      </c>
      <c r="BD2477" s="22">
        <f t="shared" ref="BD2477" si="24908">AR2477*AY2474+AT2477*AY2477-AS2477*AZ2474-AU2477*AZ2477</f>
        <v>-7.3006463438156466</v>
      </c>
      <c r="BE2477" s="23">
        <f t="shared" ref="BE2477" si="24909">(AR2477*AZ2474+AS2477*AY2474+AT2477*AZ2477+AU2477*AY2477)</f>
        <v>0</v>
      </c>
      <c r="BF2477" s="8"/>
      <c r="BG2477" s="15">
        <v>0</v>
      </c>
      <c r="BH2477" s="85">
        <f t="shared" ref="BH2477" si="24910">(1/$BH$8)*SIN($B2474*$BI$8)</f>
        <v>0.2429776900119556</v>
      </c>
      <c r="BI2477" s="25">
        <f t="shared" ref="BI2477" si="24911">COS($BI$8*$B2474)</f>
        <v>-0.68458496872783148</v>
      </c>
      <c r="BJ2477" s="37">
        <v>0</v>
      </c>
      <c r="BL2477" s="21">
        <f t="shared" ref="BL2477" si="24912">BB2477*BG2474+BD2477*BG2477-BC2477*BH2474-BE2477*BH2477</f>
        <v>0</v>
      </c>
      <c r="BM2477" s="24">
        <f t="shared" ref="BM2477" si="24913">(BB2477*BH2474+BC2477*BG2474+BD2477*BH2477+BE2477*BG2477)</f>
        <v>-8.9725692154759713</v>
      </c>
      <c r="BN2477" s="22">
        <f t="shared" ref="BN2477" si="24914">BB2477*BI2474+BD2477*BI2477-BC2477*BJ2474-BE2477*BJ2477</f>
        <v>-17.997124523663373</v>
      </c>
      <c r="BO2477" s="23">
        <f t="shared" ref="BO2477" si="24915">(BB2477*BJ2474+BC2477*BI2474+BD2477*BJ2477+BE2477*BI2477)</f>
        <v>0</v>
      </c>
      <c r="BQ2477" s="38">
        <f t="shared" ref="BQ2477" si="24916">(180/PI())*ATAN(-1*(($BL$8*BM2474+BO2474+$BL$8*BM2477+BO2477)/($BL$8*BL2474+BN2474+$BL$8*BL2477+BN2477)))</f>
        <v>36.892798225733117</v>
      </c>
      <c r="BS2477" s="67">
        <f t="shared" ref="BS2477" si="24917">20*LOG(((($BL$8*BL2474+BN2474-$BL$8*BL2477-BN2477)^2+($BL$8*BM2474+BO2474-$BL$8*BM2477-BO2477)^2)/(($BL$8*BL2474+BN2474+$BL$8*BL2477+BN2477)^2+($BL$8*BM2474+BO2474+$BL$8*BM2477+BO2477)^2))^0.5)</f>
        <v>-8.5833356866235333E-3</v>
      </c>
      <c r="BT2477" s="65"/>
      <c r="BU2477" s="28"/>
      <c r="BV2477" s="28"/>
      <c r="BW2477" s="28"/>
      <c r="BX2477" s="28"/>
    </row>
    <row r="2478" spans="2:76" ht="18.649999999999999" customHeight="1">
      <c r="BS2478" s="32"/>
    </row>
    <row r="2479" spans="2:76" ht="18.649999999999999" customHeight="1" thickBot="1">
      <c r="D2479" s="8"/>
      <c r="E2479" s="8" t="s">
        <v>93</v>
      </c>
      <c r="F2479" s="8"/>
      <c r="G2479" s="8"/>
      <c r="H2479" s="8"/>
      <c r="I2479" s="8"/>
      <c r="J2479" s="8" t="s">
        <v>94</v>
      </c>
      <c r="K2479" s="8"/>
      <c r="L2479" s="8"/>
      <c r="M2479" s="8"/>
      <c r="N2479" s="8"/>
      <c r="O2479" s="8" t="s">
        <v>95</v>
      </c>
      <c r="P2479" s="8"/>
      <c r="Q2479" s="8"/>
      <c r="R2479" s="8"/>
      <c r="S2479" s="8"/>
      <c r="T2479" s="8" t="s">
        <v>96</v>
      </c>
      <c r="U2479" s="8"/>
      <c r="V2479" s="8"/>
      <c r="W2479" s="8"/>
      <c r="X2479" s="8"/>
      <c r="Y2479" s="8" t="s">
        <v>97</v>
      </c>
      <c r="Z2479" s="8"/>
      <c r="AA2479" s="8"/>
      <c r="AB2479" s="8"/>
      <c r="AC2479" s="8"/>
      <c r="AD2479" s="8" t="s">
        <v>98</v>
      </c>
      <c r="AE2479" s="8"/>
      <c r="AF2479" s="8"/>
      <c r="AG2479" s="8"/>
      <c r="AH2479" s="8"/>
      <c r="AI2479" s="8" t="s">
        <v>99</v>
      </c>
      <c r="AJ2479" s="8"/>
      <c r="AK2479" s="8"/>
      <c r="AL2479" s="8"/>
      <c r="AM2479" s="8"/>
      <c r="AN2479" s="8" t="s">
        <v>96</v>
      </c>
      <c r="AO2479" s="8"/>
      <c r="AP2479" s="8"/>
      <c r="AQ2479" s="8"/>
      <c r="AR2479" s="8"/>
      <c r="AS2479" s="8" t="s">
        <v>100</v>
      </c>
      <c r="AT2479" s="8"/>
      <c r="AU2479" s="8"/>
      <c r="AV2479" s="8"/>
      <c r="AW2479" s="8"/>
      <c r="AX2479" s="8" t="s">
        <v>94</v>
      </c>
      <c r="AY2479" s="8"/>
      <c r="AZ2479" s="8"/>
      <c r="BA2479" s="8"/>
      <c r="BB2479" s="8"/>
      <c r="BC2479" s="8" t="s">
        <v>101</v>
      </c>
      <c r="BD2479" s="8"/>
      <c r="BE2479" s="8"/>
      <c r="BF2479" s="8"/>
      <c r="BG2479" s="8"/>
      <c r="BH2479" s="8" t="s">
        <v>96</v>
      </c>
      <c r="BI2479" s="8"/>
      <c r="BJ2479" s="8"/>
      <c r="BK2479" s="8"/>
      <c r="BL2479" s="8"/>
      <c r="BM2479" s="8" t="s">
        <v>102</v>
      </c>
      <c r="BN2479" s="8"/>
      <c r="BO2479" s="8"/>
      <c r="BP2479" s="8"/>
    </row>
    <row r="2480" spans="2:76" ht="18.649999999999999" customHeight="1" thickBot="1">
      <c r="B2480" s="16"/>
      <c r="D2480" s="250" t="s">
        <v>22</v>
      </c>
      <c r="E2480" s="251"/>
      <c r="F2480" s="252" t="s">
        <v>23</v>
      </c>
      <c r="G2480" s="253"/>
      <c r="H2480" s="123"/>
      <c r="I2480" s="242" t="s">
        <v>1</v>
      </c>
      <c r="J2480" s="243"/>
      <c r="K2480" s="244" t="s">
        <v>2</v>
      </c>
      <c r="L2480" s="245"/>
      <c r="M2480" s="123"/>
      <c r="N2480" s="242" t="s">
        <v>43</v>
      </c>
      <c r="O2480" s="243"/>
      <c r="P2480" s="244" t="s">
        <v>44</v>
      </c>
      <c r="Q2480" s="245"/>
      <c r="R2480" s="123"/>
      <c r="S2480" s="242" t="s">
        <v>32</v>
      </c>
      <c r="T2480" s="243"/>
      <c r="U2480" s="244" t="s">
        <v>33</v>
      </c>
      <c r="V2480" s="245"/>
      <c r="W2480" s="123"/>
      <c r="X2480" s="242" t="s">
        <v>45</v>
      </c>
      <c r="Y2480" s="243"/>
      <c r="Z2480" s="244" t="s">
        <v>46</v>
      </c>
      <c r="AA2480" s="245"/>
      <c r="AB2480" s="127"/>
      <c r="AC2480" s="242" t="s">
        <v>62</v>
      </c>
      <c r="AD2480" s="243"/>
      <c r="AE2480" s="244" t="s">
        <v>3</v>
      </c>
      <c r="AF2480" s="245"/>
      <c r="AG2480" s="123"/>
      <c r="AH2480" s="242" t="s">
        <v>76</v>
      </c>
      <c r="AI2480" s="243"/>
      <c r="AJ2480" s="244" t="s">
        <v>77</v>
      </c>
      <c r="AK2480" s="245"/>
      <c r="AL2480" s="127"/>
      <c r="AM2480" s="242" t="s">
        <v>64</v>
      </c>
      <c r="AN2480" s="243"/>
      <c r="AO2480" s="244" t="s">
        <v>65</v>
      </c>
      <c r="AP2480" s="245"/>
      <c r="AQ2480" s="123"/>
      <c r="AR2480" s="242" t="s">
        <v>80</v>
      </c>
      <c r="AS2480" s="243"/>
      <c r="AT2480" s="244" t="s">
        <v>81</v>
      </c>
      <c r="AU2480" s="245"/>
      <c r="AV2480" s="127"/>
      <c r="AW2480" s="242" t="s">
        <v>68</v>
      </c>
      <c r="AX2480" s="243"/>
      <c r="AY2480" s="244" t="s">
        <v>69</v>
      </c>
      <c r="AZ2480" s="245"/>
      <c r="BA2480" s="123"/>
      <c r="BB2480" s="246" t="s">
        <v>84</v>
      </c>
      <c r="BC2480" s="247"/>
      <c r="BD2480" s="248" t="s">
        <v>85</v>
      </c>
      <c r="BE2480" s="249"/>
      <c r="BF2480" s="127"/>
      <c r="BG2480" s="242" t="s">
        <v>72</v>
      </c>
      <c r="BH2480" s="243"/>
      <c r="BI2480" s="244" t="s">
        <v>73</v>
      </c>
      <c r="BJ2480" s="245"/>
      <c r="BK2480" s="123"/>
      <c r="BL2480" s="242" t="s">
        <v>88</v>
      </c>
      <c r="BM2480" s="243"/>
      <c r="BN2480" s="244" t="s">
        <v>89</v>
      </c>
      <c r="BO2480" s="245"/>
      <c r="BP2480" s="123"/>
      <c r="BQ2480" s="19" t="s">
        <v>165</v>
      </c>
      <c r="BS2480" s="63" t="s">
        <v>120</v>
      </c>
      <c r="BT2480" s="4"/>
      <c r="BU2480" s="28"/>
      <c r="BV2480" s="28"/>
      <c r="BW2480" s="28"/>
      <c r="BX2480" s="28"/>
    </row>
    <row r="2481" spans="2:76" ht="18.649999999999999" customHeight="1" thickTop="1" thickBot="1">
      <c r="B2481" s="39">
        <v>7.02</v>
      </c>
      <c r="D2481" s="25">
        <f t="shared" ref="D2481" si="24918">COS($F$8*$B2481)</f>
        <v>-0.68935709147300239</v>
      </c>
      <c r="E2481" s="26">
        <v>0</v>
      </c>
      <c r="F2481" s="10">
        <v>0</v>
      </c>
      <c r="G2481" s="85">
        <f t="shared" ref="G2481" si="24919">$E$8*SIN($B2481*$F$8)</f>
        <v>2.173265102080955</v>
      </c>
      <c r="I2481" s="21">
        <v>1</v>
      </c>
      <c r="J2481" s="24">
        <v>0</v>
      </c>
      <c r="K2481" s="22">
        <v>0</v>
      </c>
      <c r="L2481" s="23">
        <v>0</v>
      </c>
      <c r="N2481" s="21">
        <f t="shared" ref="N2481" si="24920">D2481*I2481+F2481*I2484-E2481*J2481-G2481*J2484</f>
        <v>2.1951319933124651</v>
      </c>
      <c r="O2481" s="24">
        <f t="shared" ref="O2481" si="24921">(D2481*J2481+E2481*I2481+F2481*J2484+G2481*I2484)</f>
        <v>0</v>
      </c>
      <c r="P2481" s="22">
        <f t="shared" ref="P2481" si="24922">D2481*K2481+F2481*K2484-E2481*L2481-G2481*L2484</f>
        <v>0</v>
      </c>
      <c r="Q2481" s="23">
        <f t="shared" ref="Q2481" si="24923">(D2481*L2481+E2481*K2481+F2481*L2484+G2481*K2484)</f>
        <v>2.173265102080955</v>
      </c>
      <c r="S2481" s="25">
        <f t="shared" ref="S2481" si="24924">COS($U$8*$B2481)</f>
        <v>-0.60020956114370605</v>
      </c>
      <c r="T2481" s="26">
        <v>0</v>
      </c>
      <c r="U2481" s="10">
        <v>0</v>
      </c>
      <c r="V2481" s="85">
        <f t="shared" ref="V2481" si="24925">$T$8*SIN($B2481*$U$8)</f>
        <v>-2.3995283587415921</v>
      </c>
      <c r="X2481" s="21">
        <f t="shared" ref="X2481" si="24926">N2481*S2481+P2481*S2484-O2481*T2481-Q2481*T2484</f>
        <v>-0.73811573885783988</v>
      </c>
      <c r="Y2481" s="24">
        <f t="shared" ref="Y2481" si="24927">(N2481*T2481+O2481*S2481+P2481*T2484+Q2481*S2484)</f>
        <v>0</v>
      </c>
      <c r="Z2481" s="22">
        <f t="shared" ref="Z2481" si="24928">N2481*U2481+P2481*U2484-O2481*V2481-Q2481*V2484</f>
        <v>0</v>
      </c>
      <c r="AA2481" s="23">
        <f t="shared" ref="AA2481" si="24929">(N2481*V2481+O2481*U2481+P2481*V2484+Q2481*U2484)</f>
        <v>-6.5716959623031608</v>
      </c>
      <c r="AB2481" s="8"/>
      <c r="AC2481" s="21">
        <v>1</v>
      </c>
      <c r="AD2481" s="24">
        <v>0</v>
      </c>
      <c r="AE2481" s="22">
        <v>0</v>
      </c>
      <c r="AF2481" s="23">
        <v>0</v>
      </c>
      <c r="AH2481" s="21">
        <f t="shared" ref="AH2481" si="24930">X2481*AC2481+Z2481*AC2484-Y2481*AD2481-AA2481*AD2484</f>
        <v>-4.0308583468526304</v>
      </c>
      <c r="AI2481" s="24">
        <f t="shared" ref="AI2481" si="24931">(X2481*AD2481+Y2481*AC2481+Z2481*AD2484+AA2481*AC2484)</f>
        <v>0</v>
      </c>
      <c r="AJ2481" s="22">
        <f t="shared" ref="AJ2481" si="24932">X2481*AE2481+Z2481*AE2484-Y2481*AF2481-AA2481*AF2484</f>
        <v>0</v>
      </c>
      <c r="AK2481" s="23">
        <f t="shared" ref="AK2481" si="24933">(X2481*AF2481+Y2481*AE2481+Z2481*AF2484+AA2481*AE2484)</f>
        <v>-6.5716959623031608</v>
      </c>
      <c r="AL2481" s="8"/>
      <c r="AM2481" s="25">
        <f t="shared" ref="AM2481" si="24934">COS($AO$8*$B2481)</f>
        <v>-0.60020956114370605</v>
      </c>
      <c r="AN2481" s="26">
        <v>0</v>
      </c>
      <c r="AO2481" s="10">
        <v>0</v>
      </c>
      <c r="AP2481" s="85">
        <f t="shared" ref="AP2481" si="24935">$AN$8*SIN($B2481*$AO$8)</f>
        <v>-2.3995283587415921</v>
      </c>
      <c r="AR2481" s="21">
        <f t="shared" ref="AR2481" si="24936">AH2481*AM2481+AJ2481*AM2484-AI2481*AN2481-AK2481*AN2484</f>
        <v>0.66725184977752305</v>
      </c>
      <c r="AS2481" s="24">
        <f t="shared" ref="AS2481" si="24937">(AH2481*AN2481+AI2481*AM2481+AJ2481*AN2484+AK2481*AM2484)</f>
        <v>0</v>
      </c>
      <c r="AT2481" s="22">
        <f t="shared" ref="AT2481" si="24938">AH2481*AO2481+AJ2481*AO2484-AI2481*AP2481-AK2481*AP2484</f>
        <v>0</v>
      </c>
      <c r="AU2481" s="23">
        <f t="shared" ref="AU2481" si="24939">(AH2481*AP2481+AI2481*AO2481+AJ2481*AP2484+AK2481*AO2484)</f>
        <v>13.616553662846984</v>
      </c>
      <c r="AV2481" s="8"/>
      <c r="AW2481" s="21">
        <v>1</v>
      </c>
      <c r="AX2481" s="24">
        <v>0</v>
      </c>
      <c r="AY2481" s="22">
        <v>0</v>
      </c>
      <c r="AZ2481" s="23">
        <v>0</v>
      </c>
      <c r="BB2481" s="21">
        <f t="shared" ref="BB2481" si="24940">AR2481*AW2481+AT2481*AW2484-AS2481*AX2481-AU2481*AX2484</f>
        <v>18.739966667343587</v>
      </c>
      <c r="BC2481" s="24">
        <f t="shared" ref="BC2481" si="24941">(AR2481*AX2481+AS2481*AW2481+AT2481*AX2484+AU2481*AW2484)</f>
        <v>0</v>
      </c>
      <c r="BD2481" s="22">
        <f t="shared" ref="BD2481" si="24942">AR2481*AY2481+AT2481*AY2484-AS2481*AZ2481-AU2481*AZ2484</f>
        <v>0</v>
      </c>
      <c r="BE2481" s="23">
        <f t="shared" ref="BE2481" si="24943">(AR2481*AZ2481+AS2481*AY2481+AT2481*AZ2484+AU2481*AY2484)</f>
        <v>13.616553662846984</v>
      </c>
      <c r="BF2481" s="8"/>
      <c r="BG2481" s="25">
        <f t="shared" ref="BG2481" si="24944">COS($BI$8*$B2481)</f>
        <v>-0.6894116761017719</v>
      </c>
      <c r="BH2481" s="26">
        <v>0</v>
      </c>
      <c r="BI2481" s="10">
        <v>0</v>
      </c>
      <c r="BJ2481" s="85">
        <f t="shared" ref="BJ2481" si="24945">$BH$8*SIN($B2481*$BI$8)</f>
        <v>2.1731092627134307</v>
      </c>
      <c r="BL2481" s="21">
        <f t="shared" ref="BL2481" si="24946">BB2481*BG2481+BD2481*BG2484-BC2481*BH2481-BE2481*BH2484</f>
        <v>-16.207358373665485</v>
      </c>
      <c r="BM2481" s="24">
        <f t="shared" ref="BM2481" si="24947">(BB2481*BH2481+BC2481*BG2481+BD2481*BH2484+BE2481*BG2484)</f>
        <v>0</v>
      </c>
      <c r="BN2481" s="22">
        <f t="shared" ref="BN2481" si="24948">BB2481*BI2481+BD2481*BI2484-BC2481*BJ2481-BE2481*BJ2484</f>
        <v>0</v>
      </c>
      <c r="BO2481" s="23">
        <f t="shared" ref="BO2481" si="24949">(BB2481*BJ2481+BC2481*BI2481+BD2481*BJ2484+BE2481*BI2484)</f>
        <v>31.33658406431223</v>
      </c>
      <c r="BQ2481" s="27">
        <f t="shared" ref="BQ2481" si="24950">20*LOG((2*$BL$8)/(($BL$8*BL2481+BN2481+$BL$8*BL2484+BN2484)^2+($BL$8*BM2481+BO2481+$BL$8*BM2484+BO2484)^2)^0.5)</f>
        <v>-25.963113385369642</v>
      </c>
      <c r="BS2481" s="64">
        <f t="shared" ref="BS2481" si="24951">((BL2481^2+BM2481^2)/(BL2484^2+BM2484^2))^0.5</f>
        <v>1.9411891244383934</v>
      </c>
      <c r="BT2481" s="4"/>
      <c r="BU2481" s="28"/>
      <c r="BV2481" s="28"/>
      <c r="BW2481" s="28"/>
      <c r="BX2481" s="28"/>
    </row>
    <row r="2482" spans="2:76" ht="18.649999999999999" customHeight="1" thickBot="1">
      <c r="D2482" s="25"/>
      <c r="E2482" s="10"/>
      <c r="F2482" s="10"/>
      <c r="G2482" s="31"/>
      <c r="I2482" s="29"/>
      <c r="L2482" s="30"/>
      <c r="N2482" s="29"/>
      <c r="Q2482" s="30"/>
      <c r="S2482" s="29"/>
      <c r="V2482" s="30"/>
      <c r="X2482" s="29"/>
      <c r="AA2482" s="30"/>
      <c r="AC2482" s="29"/>
      <c r="AF2482" s="30"/>
      <c r="AH2482" s="29"/>
      <c r="AK2482" s="30"/>
      <c r="AM2482" s="29"/>
      <c r="AP2482" s="30"/>
      <c r="AR2482" s="29"/>
      <c r="AU2482" s="30"/>
      <c r="AW2482" s="29"/>
      <c r="AZ2482" s="30"/>
      <c r="BB2482" s="29"/>
      <c r="BE2482" s="30"/>
      <c r="BG2482" s="29"/>
      <c r="BJ2482" s="30"/>
      <c r="BL2482" s="29"/>
      <c r="BO2482" s="30"/>
      <c r="BS2482" s="65"/>
      <c r="BT2482" s="65"/>
      <c r="BU2482" s="28"/>
      <c r="BV2482" s="28"/>
      <c r="BW2482" s="28"/>
      <c r="BX2482" s="28"/>
    </row>
    <row r="2483" spans="2:76" ht="18.649999999999999" customHeight="1" thickBot="1">
      <c r="D2483" s="254" t="s">
        <v>24</v>
      </c>
      <c r="E2483" s="255"/>
      <c r="F2483" s="256" t="s">
        <v>25</v>
      </c>
      <c r="G2483" s="257"/>
      <c r="H2483" s="123"/>
      <c r="I2483" s="242" t="s">
        <v>4</v>
      </c>
      <c r="J2483" s="243"/>
      <c r="K2483" s="244" t="s">
        <v>5</v>
      </c>
      <c r="L2483" s="245"/>
      <c r="M2483" s="123"/>
      <c r="N2483" s="242" t="s">
        <v>6</v>
      </c>
      <c r="O2483" s="243"/>
      <c r="P2483" s="244" t="s">
        <v>7</v>
      </c>
      <c r="Q2483" s="245"/>
      <c r="R2483" s="123"/>
      <c r="S2483" s="242" t="s">
        <v>34</v>
      </c>
      <c r="T2483" s="243"/>
      <c r="U2483" s="244" t="s">
        <v>35</v>
      </c>
      <c r="V2483" s="245"/>
      <c r="W2483" s="123"/>
      <c r="X2483" s="242" t="s">
        <v>47</v>
      </c>
      <c r="Y2483" s="243"/>
      <c r="Z2483" s="244" t="s">
        <v>48</v>
      </c>
      <c r="AA2483" s="245"/>
      <c r="AB2483" s="127"/>
      <c r="AC2483" s="242" t="s">
        <v>63</v>
      </c>
      <c r="AD2483" s="243"/>
      <c r="AE2483" s="244" t="s">
        <v>8</v>
      </c>
      <c r="AF2483" s="245"/>
      <c r="AG2483" s="123"/>
      <c r="AH2483" s="242" t="s">
        <v>78</v>
      </c>
      <c r="AI2483" s="243"/>
      <c r="AJ2483" s="244" t="s">
        <v>79</v>
      </c>
      <c r="AK2483" s="245"/>
      <c r="AL2483" s="127"/>
      <c r="AM2483" s="242" t="s">
        <v>67</v>
      </c>
      <c r="AN2483" s="243"/>
      <c r="AO2483" s="244" t="s">
        <v>66</v>
      </c>
      <c r="AP2483" s="245"/>
      <c r="AQ2483" s="123"/>
      <c r="AR2483" s="242" t="s">
        <v>83</v>
      </c>
      <c r="AS2483" s="243"/>
      <c r="AT2483" s="244" t="s">
        <v>82</v>
      </c>
      <c r="AU2483" s="245"/>
      <c r="AV2483" s="127"/>
      <c r="AW2483" s="242" t="s">
        <v>71</v>
      </c>
      <c r="AX2483" s="243"/>
      <c r="AY2483" s="244" t="s">
        <v>70</v>
      </c>
      <c r="AZ2483" s="245"/>
      <c r="BA2483" s="123"/>
      <c r="BB2483" s="124" t="s">
        <v>87</v>
      </c>
      <c r="BC2483" s="125"/>
      <c r="BD2483" s="122" t="s">
        <v>86</v>
      </c>
      <c r="BE2483" s="126"/>
      <c r="BF2483" s="127"/>
      <c r="BG2483" s="242" t="s">
        <v>74</v>
      </c>
      <c r="BH2483" s="243"/>
      <c r="BI2483" s="244" t="s">
        <v>75</v>
      </c>
      <c r="BJ2483" s="245"/>
      <c r="BK2483" s="123"/>
      <c r="BL2483" s="242" t="s">
        <v>91</v>
      </c>
      <c r="BM2483" s="243"/>
      <c r="BN2483" s="244" t="s">
        <v>90</v>
      </c>
      <c r="BO2483" s="245"/>
      <c r="BP2483" s="123"/>
      <c r="BQ2483" s="35" t="s">
        <v>166</v>
      </c>
      <c r="BS2483" s="66" t="s">
        <v>121</v>
      </c>
      <c r="BT2483" s="65"/>
      <c r="BU2483" s="28"/>
      <c r="BV2483" s="28"/>
      <c r="BW2483" s="28"/>
      <c r="BX2483" s="28"/>
    </row>
    <row r="2484" spans="2:76" ht="18.649999999999999" customHeight="1" thickTop="1" thickBot="1">
      <c r="D2484" s="15">
        <v>0</v>
      </c>
      <c r="E2484" s="145">
        <f t="shared" ref="E2484" si="24952">(1/$E$8)*SIN($B2481*$F$8)</f>
        <v>0.24147390023121723</v>
      </c>
      <c r="F2484" s="15">
        <f t="shared" ref="F2484" si="24953">COS($F$8*$B2481)</f>
        <v>-0.68935709147300239</v>
      </c>
      <c r="G2484" s="37">
        <v>0</v>
      </c>
      <c r="I2484" s="21">
        <v>0</v>
      </c>
      <c r="J2484" s="24">
        <f t="shared" ref="J2484" si="24954">(TAN($K$8*$B2481))/$J$8</f>
        <v>-1.32726057305365</v>
      </c>
      <c r="K2484" s="22">
        <v>1</v>
      </c>
      <c r="L2484" s="23">
        <v>0</v>
      </c>
      <c r="N2484" s="21">
        <f t="shared" ref="N2484" si="24955">D2484*I2481+F2484*I2484-E2484*J2481-G2484*J2484</f>
        <v>0</v>
      </c>
      <c r="O2484" s="24">
        <f t="shared" ref="O2484" si="24956">(D2484*J2481+E2484*I2481+F2484*J2484+G2484*I2484)</f>
        <v>1.1564303884982718</v>
      </c>
      <c r="P2484" s="22">
        <f t="shared" ref="P2484" si="24957">D2484*K2481+F2484*K2484-E2484*L2481-G2484*L2484</f>
        <v>-0.68935709147300239</v>
      </c>
      <c r="Q2484" s="23">
        <f t="shared" ref="Q2484" si="24958">(D2484*L2481+E2484*K2481+F2484*L2484+G2484*K2484)</f>
        <v>0</v>
      </c>
      <c r="S2484" s="15">
        <v>0</v>
      </c>
      <c r="T2484" s="145">
        <f t="shared" ref="T2484" si="24959">(1/$T$8)*SIN($B2481*$U$8)</f>
        <v>-0.26661426208239908</v>
      </c>
      <c r="U2484" s="15">
        <f t="shared" ref="U2484" si="24960">COS($U$8*$B2481)</f>
        <v>-0.60020956114370605</v>
      </c>
      <c r="V2484" s="37">
        <v>0</v>
      </c>
      <c r="X2484" s="21">
        <f t="shared" ref="X2484" si="24961">N2484*S2481+P2484*S2484-O2484*T2481-Q2484*T2484</f>
        <v>0</v>
      </c>
      <c r="Y2484" s="24">
        <f t="shared" ref="Y2484" si="24962">(N2484*T2481+O2484*S2481+P2484*T2484+Q2484*S2484)</f>
        <v>-0.51030814371944988</v>
      </c>
      <c r="Z2484" s="22">
        <f t="shared" ref="Z2484" si="24963">N2484*U2481+P2484*U2484-O2484*V2481-Q2484*V2484</f>
        <v>3.1886462294564724</v>
      </c>
      <c r="AA2484" s="23">
        <f t="shared" ref="AA2484" si="24964">(N2484*V2481+O2484*U2481+P2484*V2484+Q2484*U2484)</f>
        <v>0</v>
      </c>
      <c r="AB2484" s="8"/>
      <c r="AC2484" s="21">
        <v>0</v>
      </c>
      <c r="AD2484" s="24">
        <f t="shared" ref="AD2484" si="24965">(TAN($AE$8*$B2481))/$AD$8</f>
        <v>-0.50104913965630182</v>
      </c>
      <c r="AE2484" s="22">
        <v>1</v>
      </c>
      <c r="AF2484" s="23">
        <v>0</v>
      </c>
      <c r="AH2484" s="21">
        <f t="shared" ref="AH2484" si="24966">X2484*AC2481+Z2484*AC2484-Y2484*AD2481-AA2484*AD2484</f>
        <v>0</v>
      </c>
      <c r="AI2484" s="24">
        <f t="shared" ref="AI2484" si="24967">(X2484*AD2481+Y2484*AC2481+Z2484*AD2484+AA2484*AC2484)</f>
        <v>-2.1079765936569261</v>
      </c>
      <c r="AJ2484" s="22">
        <f t="shared" ref="AJ2484" si="24968">X2484*AE2481+Z2484*AE2484-Y2484*AF2481-AA2484*AF2484</f>
        <v>3.1886462294564724</v>
      </c>
      <c r="AK2484" s="23">
        <f t="shared" ref="AK2484" si="24969">(X2484*AF2481+Y2484*AE2481+Z2484*AF2484+AA2484*AE2484)</f>
        <v>0</v>
      </c>
      <c r="AL2484" s="8"/>
      <c r="AM2484" s="15">
        <v>0</v>
      </c>
      <c r="AN2484" s="85">
        <f t="shared" ref="AN2484" si="24970">(1/$AN$8)*SIN($B2481*$AO$8)</f>
        <v>-0.26661426208239908</v>
      </c>
      <c r="AO2484" s="25">
        <f t="shared" ref="AO2484" si="24971">COS($AO$8*$B2481)</f>
        <v>-0.60020956114370605</v>
      </c>
      <c r="AP2484" s="37">
        <v>0</v>
      </c>
      <c r="AR2484" s="21">
        <f t="shared" ref="AR2484" si="24972">AH2484*AM2481+AJ2484*AM2484-AI2484*AN2481-AK2484*AN2484</f>
        <v>0</v>
      </c>
      <c r="AS2484" s="24">
        <f t="shared" ref="AS2484" si="24973">(AH2484*AN2481+AI2484*AM2481+AJ2484*AN2484+AK2484*AM2484)</f>
        <v>0.41508914467166658</v>
      </c>
      <c r="AT2484" s="22">
        <f t="shared" ref="AT2484" si="24974">AH2484*AO2481+AJ2484*AO2484-AI2484*AP2481-AK2484*AP2484</f>
        <v>-6.972005570067898</v>
      </c>
      <c r="AU2484" s="23">
        <f t="shared" ref="AU2484" si="24975">(AH2484*AP2481+AI2484*AO2481+AJ2484*AP2484+AK2484*AO2484)</f>
        <v>0</v>
      </c>
      <c r="AV2484" s="8"/>
      <c r="AW2484" s="21">
        <v>0</v>
      </c>
      <c r="AX2484" s="24">
        <f t="shared" ref="AX2484" si="24976">(TAN($AY$8*$B2481))/$AX$8</f>
        <v>-1.32726057305365</v>
      </c>
      <c r="AY2484" s="22">
        <v>1</v>
      </c>
      <c r="AZ2484" s="23">
        <v>0</v>
      </c>
      <c r="BB2484" s="21">
        <f t="shared" ref="BB2484" si="24977">AR2484*AW2481+AT2484*AW2484-AS2484*AX2481-AU2484*AX2484</f>
        <v>0</v>
      </c>
      <c r="BC2484" s="24">
        <f t="shared" ref="BC2484" si="24978">(AR2484*AX2481+AS2484*AW2481+AT2484*AX2484+AU2484*AW2484)</f>
        <v>9.668757252933224</v>
      </c>
      <c r="BD2484" s="22">
        <f t="shared" ref="BD2484" si="24979">AR2484*AY2481+AT2484*AY2484-AS2484*AZ2481-AU2484*AZ2484</f>
        <v>-6.972005570067898</v>
      </c>
      <c r="BE2484" s="23">
        <f t="shared" ref="BE2484" si="24980">(AR2484*AZ2481+AS2484*AY2481+AT2484*AZ2484+AU2484*AY2484)</f>
        <v>0</v>
      </c>
      <c r="BF2484" s="8"/>
      <c r="BG2484" s="15">
        <v>0</v>
      </c>
      <c r="BH2484" s="85">
        <f t="shared" ref="BH2484" si="24981">(1/$BH$8)*SIN($B2481*$BI$8)</f>
        <v>0.24145658474593673</v>
      </c>
      <c r="BI2484" s="25">
        <f t="shared" ref="BI2484" si="24982">COS($BI$8*$B2481)</f>
        <v>-0.6894116761017719</v>
      </c>
      <c r="BJ2484" s="37">
        <v>0</v>
      </c>
      <c r="BL2484" s="21">
        <f t="shared" ref="BL2484" si="24983">BB2484*BG2481+BD2484*BG2484-BC2484*BH2481-BE2484*BH2484</f>
        <v>0</v>
      </c>
      <c r="BM2484" s="24">
        <f t="shared" ref="BM2484" si="24984">(BB2484*BH2481+BC2484*BG2481+BD2484*BH2484+BE2484*BG2484)</f>
        <v>-8.3491907973441002</v>
      </c>
      <c r="BN2484" s="22">
        <f t="shared" ref="BN2484" si="24985">BB2484*BI2481+BD2484*BI2484-BC2484*BJ2481-BE2484*BJ2484</f>
        <v>-16.204683899425454</v>
      </c>
      <c r="BO2484" s="23">
        <f t="shared" ref="BO2484" si="24986">(BB2484*BJ2481+BC2484*BI2481+BD2484*BJ2484+BE2484*BI2484)</f>
        <v>0</v>
      </c>
      <c r="BQ2484" s="38">
        <f t="shared" ref="BQ2484" si="24987">(180/PI())*ATAN(-1*(($BL$8*BM2481+BO2481+$BL$8*BM2484+BO2484)/($BL$8*BL2481+BN2481+$BL$8*BL2484+BN2484)))</f>
        <v>35.345174912616756</v>
      </c>
      <c r="BS2484" s="67">
        <f t="shared" ref="BS2484" si="24988">20*LOG(((($BL$8*BL2481+BN2481-$BL$8*BL2484-BN2484)^2+($BL$8*BM2481+BO2481-$BL$8*BM2484-BO2484)^2)/(($BL$8*BL2481+BN2481+$BL$8*BL2484+BN2484)^2+($BL$8*BM2481+BO2481+$BL$8*BM2484+BO2484)^2))^0.5)</f>
        <v>-1.1015993119524163E-2</v>
      </c>
      <c r="BT2484" s="65"/>
      <c r="BU2484" s="28"/>
      <c r="BV2484" s="28"/>
      <c r="BW2484" s="28"/>
      <c r="BX2484" s="28"/>
    </row>
    <row r="2485" spans="2:76" ht="18.649999999999999" customHeight="1">
      <c r="BS2485" s="32"/>
    </row>
    <row r="2486" spans="2:76" ht="18.649999999999999" customHeight="1" thickBot="1">
      <c r="D2486" s="8"/>
      <c r="E2486" s="8" t="s">
        <v>93</v>
      </c>
      <c r="F2486" s="8"/>
      <c r="G2486" s="8"/>
      <c r="H2486" s="8"/>
      <c r="I2486" s="8"/>
      <c r="J2486" s="8" t="s">
        <v>94</v>
      </c>
      <c r="K2486" s="8"/>
      <c r="L2486" s="8"/>
      <c r="M2486" s="8"/>
      <c r="N2486" s="8"/>
      <c r="O2486" s="8" t="s">
        <v>95</v>
      </c>
      <c r="P2486" s="8"/>
      <c r="Q2486" s="8"/>
      <c r="R2486" s="8"/>
      <c r="S2486" s="8"/>
      <c r="T2486" s="8" t="s">
        <v>96</v>
      </c>
      <c r="U2486" s="8"/>
      <c r="V2486" s="8"/>
      <c r="W2486" s="8"/>
      <c r="X2486" s="8"/>
      <c r="Y2486" s="8" t="s">
        <v>97</v>
      </c>
      <c r="Z2486" s="8"/>
      <c r="AA2486" s="8"/>
      <c r="AB2486" s="8"/>
      <c r="AC2486" s="8"/>
      <c r="AD2486" s="8" t="s">
        <v>98</v>
      </c>
      <c r="AE2486" s="8"/>
      <c r="AF2486" s="8"/>
      <c r="AG2486" s="8"/>
      <c r="AH2486" s="8"/>
      <c r="AI2486" s="8" t="s">
        <v>99</v>
      </c>
      <c r="AJ2486" s="8"/>
      <c r="AK2486" s="8"/>
      <c r="AL2486" s="8"/>
      <c r="AM2486" s="8"/>
      <c r="AN2486" s="8" t="s">
        <v>96</v>
      </c>
      <c r="AO2486" s="8"/>
      <c r="AP2486" s="8"/>
      <c r="AQ2486" s="8"/>
      <c r="AR2486" s="8"/>
      <c r="AS2486" s="8" t="s">
        <v>100</v>
      </c>
      <c r="AT2486" s="8"/>
      <c r="AU2486" s="8"/>
      <c r="AV2486" s="8"/>
      <c r="AW2486" s="8"/>
      <c r="AX2486" s="8" t="s">
        <v>94</v>
      </c>
      <c r="AY2486" s="8"/>
      <c r="AZ2486" s="8"/>
      <c r="BA2486" s="8"/>
      <c r="BB2486" s="8"/>
      <c r="BC2486" s="8" t="s">
        <v>101</v>
      </c>
      <c r="BD2486" s="8"/>
      <c r="BE2486" s="8"/>
      <c r="BF2486" s="8"/>
      <c r="BG2486" s="8"/>
      <c r="BH2486" s="8" t="s">
        <v>96</v>
      </c>
      <c r="BI2486" s="8"/>
      <c r="BJ2486" s="8"/>
      <c r="BK2486" s="8"/>
      <c r="BL2486" s="8"/>
      <c r="BM2486" s="8" t="s">
        <v>102</v>
      </c>
      <c r="BN2486" s="8"/>
      <c r="BO2486" s="8"/>
      <c r="BP2486" s="8"/>
    </row>
    <row r="2487" spans="2:76" ht="18.649999999999999" customHeight="1" thickBot="1">
      <c r="B2487" s="16"/>
      <c r="D2487" s="250" t="s">
        <v>22</v>
      </c>
      <c r="E2487" s="251"/>
      <c r="F2487" s="252" t="s">
        <v>23</v>
      </c>
      <c r="G2487" s="253"/>
      <c r="H2487" s="123"/>
      <c r="I2487" s="242" t="s">
        <v>1</v>
      </c>
      <c r="J2487" s="243"/>
      <c r="K2487" s="244" t="s">
        <v>2</v>
      </c>
      <c r="L2487" s="245"/>
      <c r="M2487" s="123"/>
      <c r="N2487" s="242" t="s">
        <v>43</v>
      </c>
      <c r="O2487" s="243"/>
      <c r="P2487" s="244" t="s">
        <v>44</v>
      </c>
      <c r="Q2487" s="245"/>
      <c r="R2487" s="123"/>
      <c r="S2487" s="242" t="s">
        <v>32</v>
      </c>
      <c r="T2487" s="243"/>
      <c r="U2487" s="244" t="s">
        <v>33</v>
      </c>
      <c r="V2487" s="245"/>
      <c r="W2487" s="123"/>
      <c r="X2487" s="242" t="s">
        <v>45</v>
      </c>
      <c r="Y2487" s="243"/>
      <c r="Z2487" s="244" t="s">
        <v>46</v>
      </c>
      <c r="AA2487" s="245"/>
      <c r="AB2487" s="127"/>
      <c r="AC2487" s="242" t="s">
        <v>62</v>
      </c>
      <c r="AD2487" s="243"/>
      <c r="AE2487" s="244" t="s">
        <v>3</v>
      </c>
      <c r="AF2487" s="245"/>
      <c r="AG2487" s="123"/>
      <c r="AH2487" s="242" t="s">
        <v>76</v>
      </c>
      <c r="AI2487" s="243"/>
      <c r="AJ2487" s="244" t="s">
        <v>77</v>
      </c>
      <c r="AK2487" s="245"/>
      <c r="AL2487" s="127"/>
      <c r="AM2487" s="242" t="s">
        <v>64</v>
      </c>
      <c r="AN2487" s="243"/>
      <c r="AO2487" s="244" t="s">
        <v>65</v>
      </c>
      <c r="AP2487" s="245"/>
      <c r="AQ2487" s="123"/>
      <c r="AR2487" s="242" t="s">
        <v>80</v>
      </c>
      <c r="AS2487" s="243"/>
      <c r="AT2487" s="244" t="s">
        <v>81</v>
      </c>
      <c r="AU2487" s="245"/>
      <c r="AV2487" s="127"/>
      <c r="AW2487" s="242" t="s">
        <v>68</v>
      </c>
      <c r="AX2487" s="243"/>
      <c r="AY2487" s="244" t="s">
        <v>69</v>
      </c>
      <c r="AZ2487" s="245"/>
      <c r="BA2487" s="123"/>
      <c r="BB2487" s="246" t="s">
        <v>84</v>
      </c>
      <c r="BC2487" s="247"/>
      <c r="BD2487" s="248" t="s">
        <v>85</v>
      </c>
      <c r="BE2487" s="249"/>
      <c r="BF2487" s="127"/>
      <c r="BG2487" s="242" t="s">
        <v>72</v>
      </c>
      <c r="BH2487" s="243"/>
      <c r="BI2487" s="244" t="s">
        <v>73</v>
      </c>
      <c r="BJ2487" s="245"/>
      <c r="BK2487" s="123"/>
      <c r="BL2487" s="242" t="s">
        <v>88</v>
      </c>
      <c r="BM2487" s="243"/>
      <c r="BN2487" s="244" t="s">
        <v>89</v>
      </c>
      <c r="BO2487" s="245"/>
      <c r="BP2487" s="123"/>
      <c r="BQ2487" s="19" t="s">
        <v>165</v>
      </c>
      <c r="BS2487" s="63" t="s">
        <v>120</v>
      </c>
      <c r="BT2487" s="4"/>
      <c r="BU2487" s="28"/>
      <c r="BV2487" s="28"/>
      <c r="BW2487" s="28"/>
      <c r="BX2487" s="28"/>
    </row>
    <row r="2488" spans="2:76" ht="18.649999999999999" customHeight="1" thickTop="1" thickBot="1">
      <c r="B2488" s="39">
        <v>7.04</v>
      </c>
      <c r="D2488" s="25">
        <f t="shared" ref="D2488" si="24989">COS($F$8*$B2488)</f>
        <v>-0.69415357306373104</v>
      </c>
      <c r="E2488" s="26">
        <v>0</v>
      </c>
      <c r="F2488" s="10">
        <v>0</v>
      </c>
      <c r="G2488" s="85">
        <f t="shared" ref="G2488" si="24990">$E$8*SIN($B2488*$F$8)</f>
        <v>2.1594808063573288</v>
      </c>
      <c r="I2488" s="21">
        <v>1</v>
      </c>
      <c r="J2488" s="24">
        <v>0</v>
      </c>
      <c r="K2488" s="22">
        <v>0</v>
      </c>
      <c r="L2488" s="23">
        <v>0</v>
      </c>
      <c r="N2488" s="21">
        <f t="shared" ref="N2488" si="24991">D2488*I2488+F2488*I2491-E2488*J2488-G2488*J2491</f>
        <v>2.082709071443694</v>
      </c>
      <c r="O2488" s="24">
        <f t="shared" ref="O2488" si="24992">(D2488*J2488+E2488*I2488+F2488*J2491+G2488*I2491)</f>
        <v>0</v>
      </c>
      <c r="P2488" s="22">
        <f t="shared" ref="P2488" si="24993">D2488*K2488+F2488*K2491-E2488*L2488-G2488*L2491</f>
        <v>0</v>
      </c>
      <c r="Q2488" s="23">
        <f t="shared" ref="Q2488" si="24994">(D2488*L2488+E2488*K2488+F2488*L2491+G2488*K2491)</f>
        <v>2.1594808063573288</v>
      </c>
      <c r="S2488" s="25">
        <f t="shared" ref="S2488" si="24995">COS($U$8*$B2488)</f>
        <v>-0.59089804702586346</v>
      </c>
      <c r="T2488" s="26">
        <v>0</v>
      </c>
      <c r="U2488" s="10">
        <v>0</v>
      </c>
      <c r="V2488" s="85">
        <f t="shared" ref="V2488" si="24996">$T$8*SIN($B2488*$U$8)</f>
        <v>-2.4202387242148622</v>
      </c>
      <c r="X2488" s="21">
        <f t="shared" ref="X2488" si="24997">N2488*S2488+P2488*S2491-O2488*T2488-Q2488*T2491</f>
        <v>-0.64995104820082339</v>
      </c>
      <c r="Y2488" s="24">
        <f t="shared" ref="Y2488" si="24998">(N2488*T2488+O2488*S2488+P2488*T2491+Q2488*S2491)</f>
        <v>0</v>
      </c>
      <c r="Z2488" s="22">
        <f t="shared" ref="Z2488" si="24999">N2488*U2488+P2488*U2491-O2488*V2488-Q2488*V2491</f>
        <v>0</v>
      </c>
      <c r="AA2488" s="23">
        <f t="shared" ref="AA2488" si="25000">(N2488*V2488+O2488*U2488+P2488*V2491+Q2488*U2491)</f>
        <v>-6.3166861370479888</v>
      </c>
      <c r="AB2488" s="8"/>
      <c r="AC2488" s="21">
        <v>1</v>
      </c>
      <c r="AD2488" s="24">
        <v>0</v>
      </c>
      <c r="AE2488" s="22">
        <v>0</v>
      </c>
      <c r="AF2488" s="23">
        <v>0</v>
      </c>
      <c r="AH2488" s="21">
        <f t="shared" ref="AH2488" si="25001">X2488*AC2488+Z2488*AC2491-Y2488*AD2488-AA2488*AD2491</f>
        <v>-3.6442530053904107</v>
      </c>
      <c r="AI2488" s="24">
        <f t="shared" ref="AI2488" si="25002">(X2488*AD2488+Y2488*AC2488+Z2488*AD2491+AA2488*AC2491)</f>
        <v>0</v>
      </c>
      <c r="AJ2488" s="22">
        <f t="shared" ref="AJ2488" si="25003">X2488*AE2488+Z2488*AE2491-Y2488*AF2488-AA2488*AF2491</f>
        <v>0</v>
      </c>
      <c r="AK2488" s="23">
        <f t="shared" ref="AK2488" si="25004">(X2488*AF2488+Y2488*AE2488+Z2488*AF2491+AA2488*AE2491)</f>
        <v>-6.3166861370479888</v>
      </c>
      <c r="AL2488" s="8"/>
      <c r="AM2488" s="25">
        <f t="shared" ref="AM2488" si="25005">COS($AO$8*$B2488)</f>
        <v>-0.59089804702586346</v>
      </c>
      <c r="AN2488" s="26">
        <v>0</v>
      </c>
      <c r="AO2488" s="10">
        <v>0</v>
      </c>
      <c r="AP2488" s="85">
        <f t="shared" ref="AP2488" si="25006">$AN$8*SIN($B2488*$AO$8)</f>
        <v>-2.4202387242148622</v>
      </c>
      <c r="AR2488" s="21">
        <f t="shared" ref="AR2488" si="25007">AH2488*AM2488+AJ2488*AM2491-AI2488*AN2488-AK2488*AN2491</f>
        <v>0.45472771735391282</v>
      </c>
      <c r="AS2488" s="24">
        <f t="shared" ref="AS2488" si="25008">(AH2488*AN2488+AI2488*AM2488+AJ2488*AN2491+AK2488*AM2491)</f>
        <v>0</v>
      </c>
      <c r="AT2488" s="22">
        <f t="shared" ref="AT2488" si="25009">AH2488*AO2488+AJ2488*AO2491-AI2488*AP2488-AK2488*AP2491</f>
        <v>0</v>
      </c>
      <c r="AU2488" s="23">
        <f t="shared" ref="AU2488" si="25010">(AH2488*AP2488+AI2488*AO2488+AJ2488*AP2491+AK2488*AO2491)</f>
        <v>12.552479746539268</v>
      </c>
      <c r="AV2488" s="8"/>
      <c r="AW2488" s="21">
        <v>1</v>
      </c>
      <c r="AX2488" s="24">
        <v>0</v>
      </c>
      <c r="AY2488" s="22">
        <v>0</v>
      </c>
      <c r="AZ2488" s="23">
        <v>0</v>
      </c>
      <c r="BB2488" s="21">
        <f t="shared" ref="BB2488" si="25011">AR2488*AW2488+AT2488*AW2491-AS2488*AX2488-AU2488*AX2491</f>
        <v>16.595881647264427</v>
      </c>
      <c r="BC2488" s="24">
        <f t="shared" ref="BC2488" si="25012">(AR2488*AX2488+AS2488*AW2488+AT2488*AX2491+AU2488*AW2491)</f>
        <v>0</v>
      </c>
      <c r="BD2488" s="22">
        <f t="shared" ref="BD2488" si="25013">AR2488*AY2488+AT2488*AY2491-AS2488*AZ2488-AU2488*AZ2491</f>
        <v>0</v>
      </c>
      <c r="BE2488" s="23">
        <f t="shared" ref="BE2488" si="25014">(AR2488*AZ2488+AS2488*AY2488+AT2488*AZ2491+AU2488*AY2491)</f>
        <v>12.552479746539268</v>
      </c>
      <c r="BF2488" s="8"/>
      <c r="BG2488" s="25">
        <f t="shared" ref="BG2488" si="25015">COS($BI$8*$B2488)</f>
        <v>-0.69420796597407364</v>
      </c>
      <c r="BH2488" s="26">
        <v>0</v>
      </c>
      <c r="BI2488" s="10">
        <v>0</v>
      </c>
      <c r="BJ2488" s="85">
        <f t="shared" ref="BJ2488" si="25016">$BH$8*SIN($B2488*$BI$8)</f>
        <v>2.1593234356629525</v>
      </c>
      <c r="BL2488" s="21">
        <f t="shared" ref="BL2488" si="25017">BB2488*BG2488+BD2488*BG2491-BC2488*BH2488-BE2488*BH2491</f>
        <v>-14.532644763270206</v>
      </c>
      <c r="BM2488" s="24">
        <f t="shared" ref="BM2488" si="25018">(BB2488*BH2488+BC2488*BG2488+BD2488*BH2491+BE2488*BG2491)</f>
        <v>0</v>
      </c>
      <c r="BN2488" s="22">
        <f t="shared" ref="BN2488" si="25019">BB2488*BI2488+BD2488*BI2491-BC2488*BJ2488-BE2488*BJ2491</f>
        <v>0</v>
      </c>
      <c r="BO2488" s="23">
        <f t="shared" ref="BO2488" si="25020">(BB2488*BJ2488+BC2488*BI2488+BD2488*BJ2491+BE2488*BI2491)</f>
        <v>27.121844743650986</v>
      </c>
      <c r="BQ2488" s="27">
        <f t="shared" ref="BQ2488" si="25021">20*LOG((2*$BL$8)/(($BL$8*BL2488+BN2488+$BL$8*BL2491+BN2491)^2+($BL$8*BM2488+BO2488+$BL$8*BM2491+BO2491)^2)^0.5)</f>
        <v>-24.842867750306034</v>
      </c>
      <c r="BS2488" s="64">
        <f t="shared" ref="BS2488" si="25022">((BL2488^2+BM2488^2)/(BL2491^2+BM2491^2))^0.5</f>
        <v>1.8754654018324004</v>
      </c>
      <c r="BT2488" s="4"/>
      <c r="BU2488" s="28"/>
      <c r="BV2488" s="28"/>
      <c r="BW2488" s="28"/>
      <c r="BX2488" s="28"/>
    </row>
    <row r="2489" spans="2:76" ht="18.649999999999999" customHeight="1" thickBot="1">
      <c r="D2489" s="25"/>
      <c r="E2489" s="10"/>
      <c r="F2489" s="10"/>
      <c r="G2489" s="31"/>
      <c r="I2489" s="29"/>
      <c r="L2489" s="30"/>
      <c r="N2489" s="29"/>
      <c r="Q2489" s="30"/>
      <c r="S2489" s="29"/>
      <c r="V2489" s="30"/>
      <c r="X2489" s="29"/>
      <c r="AA2489" s="30"/>
      <c r="AC2489" s="29"/>
      <c r="AF2489" s="30"/>
      <c r="AH2489" s="29"/>
      <c r="AK2489" s="30"/>
      <c r="AM2489" s="29"/>
      <c r="AP2489" s="30"/>
      <c r="AR2489" s="29"/>
      <c r="AU2489" s="30"/>
      <c r="AW2489" s="29"/>
      <c r="AZ2489" s="30"/>
      <c r="BB2489" s="29"/>
      <c r="BE2489" s="30"/>
      <c r="BG2489" s="29"/>
      <c r="BJ2489" s="30"/>
      <c r="BL2489" s="29"/>
      <c r="BO2489" s="30"/>
      <c r="BS2489" s="65"/>
      <c r="BT2489" s="65"/>
      <c r="BU2489" s="28"/>
      <c r="BV2489" s="28"/>
      <c r="BW2489" s="28"/>
      <c r="BX2489" s="28"/>
    </row>
    <row r="2490" spans="2:76" ht="18.649999999999999" customHeight="1" thickBot="1">
      <c r="D2490" s="254" t="s">
        <v>24</v>
      </c>
      <c r="E2490" s="255"/>
      <c r="F2490" s="256" t="s">
        <v>25</v>
      </c>
      <c r="G2490" s="257"/>
      <c r="H2490" s="123"/>
      <c r="I2490" s="242" t="s">
        <v>4</v>
      </c>
      <c r="J2490" s="243"/>
      <c r="K2490" s="244" t="s">
        <v>5</v>
      </c>
      <c r="L2490" s="245"/>
      <c r="M2490" s="123"/>
      <c r="N2490" s="242" t="s">
        <v>6</v>
      </c>
      <c r="O2490" s="243"/>
      <c r="P2490" s="244" t="s">
        <v>7</v>
      </c>
      <c r="Q2490" s="245"/>
      <c r="R2490" s="123"/>
      <c r="S2490" s="242" t="s">
        <v>34</v>
      </c>
      <c r="T2490" s="243"/>
      <c r="U2490" s="244" t="s">
        <v>35</v>
      </c>
      <c r="V2490" s="245"/>
      <c r="W2490" s="123"/>
      <c r="X2490" s="242" t="s">
        <v>47</v>
      </c>
      <c r="Y2490" s="243"/>
      <c r="Z2490" s="244" t="s">
        <v>48</v>
      </c>
      <c r="AA2490" s="245"/>
      <c r="AB2490" s="127"/>
      <c r="AC2490" s="242" t="s">
        <v>63</v>
      </c>
      <c r="AD2490" s="243"/>
      <c r="AE2490" s="244" t="s">
        <v>8</v>
      </c>
      <c r="AF2490" s="245"/>
      <c r="AG2490" s="123"/>
      <c r="AH2490" s="242" t="s">
        <v>78</v>
      </c>
      <c r="AI2490" s="243"/>
      <c r="AJ2490" s="244" t="s">
        <v>79</v>
      </c>
      <c r="AK2490" s="245"/>
      <c r="AL2490" s="127"/>
      <c r="AM2490" s="242" t="s">
        <v>67</v>
      </c>
      <c r="AN2490" s="243"/>
      <c r="AO2490" s="244" t="s">
        <v>66</v>
      </c>
      <c r="AP2490" s="245"/>
      <c r="AQ2490" s="123"/>
      <c r="AR2490" s="242" t="s">
        <v>83</v>
      </c>
      <c r="AS2490" s="243"/>
      <c r="AT2490" s="244" t="s">
        <v>82</v>
      </c>
      <c r="AU2490" s="245"/>
      <c r="AV2490" s="127"/>
      <c r="AW2490" s="242" t="s">
        <v>71</v>
      </c>
      <c r="AX2490" s="243"/>
      <c r="AY2490" s="244" t="s">
        <v>70</v>
      </c>
      <c r="AZ2490" s="245"/>
      <c r="BA2490" s="123"/>
      <c r="BB2490" s="124" t="s">
        <v>87</v>
      </c>
      <c r="BC2490" s="125"/>
      <c r="BD2490" s="122" t="s">
        <v>86</v>
      </c>
      <c r="BE2490" s="126"/>
      <c r="BF2490" s="127"/>
      <c r="BG2490" s="242" t="s">
        <v>74</v>
      </c>
      <c r="BH2490" s="243"/>
      <c r="BI2490" s="244" t="s">
        <v>75</v>
      </c>
      <c r="BJ2490" s="245"/>
      <c r="BK2490" s="123"/>
      <c r="BL2490" s="242" t="s">
        <v>91</v>
      </c>
      <c r="BM2490" s="243"/>
      <c r="BN2490" s="244" t="s">
        <v>90</v>
      </c>
      <c r="BO2490" s="245"/>
      <c r="BP2490" s="123"/>
      <c r="BQ2490" s="35" t="s">
        <v>166</v>
      </c>
      <c r="BS2490" s="66" t="s">
        <v>121</v>
      </c>
      <c r="BT2490" s="65"/>
      <c r="BU2490" s="28"/>
      <c r="BV2490" s="28"/>
      <c r="BW2490" s="28"/>
      <c r="BX2490" s="28"/>
    </row>
    <row r="2491" spans="2:76" ht="18.649999999999999" customHeight="1" thickTop="1" thickBot="1">
      <c r="D2491" s="15">
        <v>0</v>
      </c>
      <c r="E2491" s="145">
        <f t="shared" ref="E2491" si="25023">(1/$E$8)*SIN($B2488*$F$8)</f>
        <v>0.23994231181748096</v>
      </c>
      <c r="F2491" s="15">
        <f t="shared" ref="F2491" si="25024">COS($F$8*$B2488)</f>
        <v>-0.69415357306373104</v>
      </c>
      <c r="G2491" s="37">
        <v>0</v>
      </c>
      <c r="I2491" s="21">
        <v>0</v>
      </c>
      <c r="J2491" s="24">
        <f t="shared" ref="J2491" si="25025">(TAN($K$8*$B2488))/$J$8</f>
        <v>-1.2858936445892812</v>
      </c>
      <c r="K2491" s="22">
        <v>1</v>
      </c>
      <c r="L2491" s="23">
        <v>0</v>
      </c>
      <c r="N2491" s="21">
        <f t="shared" ref="N2491" si="25026">D2491*I2488+F2491*I2491-E2491*J2488-G2491*J2491</f>
        <v>0</v>
      </c>
      <c r="O2491" s="24">
        <f t="shared" ref="O2491" si="25027">(D2491*J2488+E2491*I2488+F2491*J2491+G2491*I2491)</f>
        <v>1.1325499797890741</v>
      </c>
      <c r="P2491" s="22">
        <f t="shared" ref="P2491" si="25028">D2491*K2488+F2491*K2491-E2491*L2488-G2491*L2491</f>
        <v>-0.69415357306373104</v>
      </c>
      <c r="Q2491" s="23">
        <f t="shared" ref="Q2491" si="25029">(D2491*L2488+E2491*K2488+F2491*L2491+G2491*K2491)</f>
        <v>0</v>
      </c>
      <c r="S2491" s="15">
        <v>0</v>
      </c>
      <c r="T2491" s="145">
        <f t="shared" ref="T2491" si="25030">(1/$T$8)*SIN($B2488*$U$8)</f>
        <v>-0.26891541380165135</v>
      </c>
      <c r="U2491" s="15">
        <f t="shared" ref="U2491" si="25031">COS($U$8*$B2488)</f>
        <v>-0.59089804702586346</v>
      </c>
      <c r="V2491" s="37">
        <v>0</v>
      </c>
      <c r="X2491" s="21">
        <f t="shared" ref="X2491" si="25032">N2491*S2488+P2491*S2491-O2491*T2488-Q2491*T2491</f>
        <v>0</v>
      </c>
      <c r="Y2491" s="24">
        <f t="shared" ref="Y2491" si="25033">(N2491*T2488+O2491*S2488+P2491*T2491+Q2491*S2491)</f>
        <v>-0.48255297587421697</v>
      </c>
      <c r="Z2491" s="22">
        <f t="shared" ref="Z2491" si="25034">N2491*U2488+P2491*U2491-O2491*V2488-Q2491*V2491</f>
        <v>3.1512153088536605</v>
      </c>
      <c r="AA2491" s="23">
        <f t="shared" ref="AA2491" si="25035">(N2491*V2488+O2491*U2488+P2491*V2491+Q2491*U2491)</f>
        <v>0</v>
      </c>
      <c r="AB2491" s="8"/>
      <c r="AC2491" s="21">
        <v>0</v>
      </c>
      <c r="AD2491" s="24">
        <f t="shared" ref="AD2491" si="25036">(TAN($AE$8*$B2488))/$AD$8</f>
        <v>-0.47403051097120535</v>
      </c>
      <c r="AE2491" s="22">
        <v>1</v>
      </c>
      <c r="AF2491" s="23">
        <v>0</v>
      </c>
      <c r="AH2491" s="21">
        <f t="shared" ref="AH2491" si="25037">X2491*AC2488+Z2491*AC2491-Y2491*AD2488-AA2491*AD2491</f>
        <v>0</v>
      </c>
      <c r="AI2491" s="24">
        <f t="shared" ref="AI2491" si="25038">(X2491*AD2488+Y2491*AC2488+Z2491*AD2491+AA2491*AC2491)</f>
        <v>-1.9763251789104022</v>
      </c>
      <c r="AJ2491" s="22">
        <f t="shared" ref="AJ2491" si="25039">X2491*AE2488+Z2491*AE2491-Y2491*AF2488-AA2491*AF2491</f>
        <v>3.1512153088536605</v>
      </c>
      <c r="AK2491" s="23">
        <f t="shared" ref="AK2491" si="25040">(X2491*AF2488+Y2491*AE2488+Z2491*AF2491+AA2491*AE2491)</f>
        <v>0</v>
      </c>
      <c r="AL2491" s="8"/>
      <c r="AM2491" s="15">
        <v>0</v>
      </c>
      <c r="AN2491" s="85">
        <f t="shared" ref="AN2491" si="25041">(1/$AN$8)*SIN($B2488*$AO$8)</f>
        <v>-0.26891541380165135</v>
      </c>
      <c r="AO2491" s="25">
        <f t="shared" ref="AO2491" si="25042">COS($AO$8*$B2488)</f>
        <v>-0.59089804702586346</v>
      </c>
      <c r="AP2491" s="37">
        <v>0</v>
      </c>
      <c r="AR2491" s="21">
        <f t="shared" ref="AR2491" si="25043">AH2491*AM2488+AJ2491*AM2491-AI2491*AN2488-AK2491*AN2491</f>
        <v>0</v>
      </c>
      <c r="AS2491" s="24">
        <f t="shared" ref="AS2491" si="25044">(AH2491*AN2488+AI2491*AM2488+AJ2491*AN2491+AK2491*AM2491)</f>
        <v>0.32039631974771621</v>
      </c>
      <c r="AT2491" s="22">
        <f t="shared" ref="AT2491" si="25045">AH2491*AO2488+AJ2491*AO2491-AI2491*AP2488-AK2491*AP2491</f>
        <v>-6.6452257013994522</v>
      </c>
      <c r="AU2491" s="23">
        <f t="shared" ref="AU2491" si="25046">(AH2491*AP2488+AI2491*AO2488+AJ2491*AP2491+AK2491*AO2491)</f>
        <v>0</v>
      </c>
      <c r="AV2491" s="8"/>
      <c r="AW2491" s="21">
        <v>0</v>
      </c>
      <c r="AX2491" s="24">
        <f t="shared" ref="AX2491" si="25047">(TAN($AY$8*$B2488))/$AX$8</f>
        <v>-1.2858936445892812</v>
      </c>
      <c r="AY2491" s="22">
        <v>1</v>
      </c>
      <c r="AZ2491" s="23">
        <v>0</v>
      </c>
      <c r="BB2491" s="21">
        <f t="shared" ref="BB2491" si="25048">AR2491*AW2488+AT2491*AW2491-AS2491*AX2488-AU2491*AX2491</f>
        <v>0</v>
      </c>
      <c r="BC2491" s="24">
        <f t="shared" ref="BC2491" si="25049">(AR2491*AX2488+AS2491*AW2488+AT2491*AX2491+AU2491*AW2491)</f>
        <v>8.8654498160386215</v>
      </c>
      <c r="BD2491" s="22">
        <f t="shared" ref="BD2491" si="25050">AR2491*AY2488+AT2491*AY2491-AS2491*AZ2488-AU2491*AZ2491</f>
        <v>-6.6452257013994522</v>
      </c>
      <c r="BE2491" s="23">
        <f t="shared" ref="BE2491" si="25051">(AR2491*AZ2488+AS2491*AY2488+AT2491*AZ2491+AU2491*AY2491)</f>
        <v>0</v>
      </c>
      <c r="BF2491" s="8"/>
      <c r="BG2491" s="15">
        <v>0</v>
      </c>
      <c r="BH2491" s="85">
        <f t="shared" ref="BH2491" si="25052">(1/$BH$8)*SIN($B2488*$BI$8)</f>
        <v>0.23992482618477246</v>
      </c>
      <c r="BI2491" s="25">
        <f t="shared" ref="BI2491" si="25053">COS($BI$8*$B2488)</f>
        <v>-0.69420796597407364</v>
      </c>
      <c r="BJ2491" s="37">
        <v>0</v>
      </c>
      <c r="BL2491" s="21">
        <f t="shared" ref="BL2491" si="25054">BB2491*BG2488+BD2491*BG2491-BC2491*BH2488-BE2491*BH2491</f>
        <v>0</v>
      </c>
      <c r="BM2491" s="24">
        <f t="shared" ref="BM2491" si="25055">(BB2491*BH2488+BC2491*BG2488+BD2491*BH2491+BE2491*BG2491)</f>
        <v>-7.7488205056042432</v>
      </c>
      <c r="BN2491" s="22">
        <f t="shared" ref="BN2491" si="25056">BB2491*BI2488+BD2491*BI2491-BC2491*BJ2488-BE2491*BJ2491</f>
        <v>-14.530204937858855</v>
      </c>
      <c r="BO2491" s="23">
        <f t="shared" ref="BO2491" si="25057">(BB2491*BJ2488+BC2491*BI2488+BD2491*BJ2491+BE2491*BI2491)</f>
        <v>0</v>
      </c>
      <c r="BQ2491" s="38">
        <f t="shared" ref="BQ2491" si="25058">(180/PI())*ATAN(-1*(($BL$8*BM2488+BO2488+$BL$8*BM2491+BO2491)/($BL$8*BL2488+BN2488+$BL$8*BL2491+BN2491)))</f>
        <v>33.687052617699997</v>
      </c>
      <c r="BS2491" s="67">
        <f t="shared" ref="BS2491" si="25059">20*LOG(((($BL$8*BL2488+BN2488-$BL$8*BL2491-BN2491)^2+($BL$8*BM2488+BO2488-$BL$8*BM2491-BO2491)^2)/(($BL$8*BL2488+BN2488+$BL$8*BL2491+BN2491)^2+($BL$8*BM2488+BO2488+$BL$8*BM2491+BO2491)^2))^0.5)</f>
        <v>-1.4262987134048536E-2</v>
      </c>
      <c r="BT2491" s="65"/>
      <c r="BU2491" s="28"/>
      <c r="BV2491" s="28"/>
      <c r="BW2491" s="28"/>
      <c r="BX2491" s="28"/>
    </row>
    <row r="2492" spans="2:76" ht="18.649999999999999" customHeight="1">
      <c r="BS2492" s="32"/>
    </row>
    <row r="2493" spans="2:76" ht="18.649999999999999" customHeight="1" thickBot="1">
      <c r="D2493" s="8"/>
      <c r="E2493" s="8" t="s">
        <v>93</v>
      </c>
      <c r="F2493" s="8"/>
      <c r="G2493" s="8"/>
      <c r="H2493" s="8"/>
      <c r="I2493" s="8"/>
      <c r="J2493" s="8" t="s">
        <v>94</v>
      </c>
      <c r="K2493" s="8"/>
      <c r="L2493" s="8"/>
      <c r="M2493" s="8"/>
      <c r="N2493" s="8"/>
      <c r="O2493" s="8" t="s">
        <v>95</v>
      </c>
      <c r="P2493" s="8"/>
      <c r="Q2493" s="8"/>
      <c r="R2493" s="8"/>
      <c r="S2493" s="8"/>
      <c r="T2493" s="8" t="s">
        <v>96</v>
      </c>
      <c r="U2493" s="8"/>
      <c r="V2493" s="8"/>
      <c r="W2493" s="8"/>
      <c r="X2493" s="8"/>
      <c r="Y2493" s="8" t="s">
        <v>97</v>
      </c>
      <c r="Z2493" s="8"/>
      <c r="AA2493" s="8"/>
      <c r="AB2493" s="8"/>
      <c r="AC2493" s="8"/>
      <c r="AD2493" s="8" t="s">
        <v>98</v>
      </c>
      <c r="AE2493" s="8"/>
      <c r="AF2493" s="8"/>
      <c r="AG2493" s="8"/>
      <c r="AH2493" s="8"/>
      <c r="AI2493" s="8" t="s">
        <v>99</v>
      </c>
      <c r="AJ2493" s="8"/>
      <c r="AK2493" s="8"/>
      <c r="AL2493" s="8"/>
      <c r="AM2493" s="8"/>
      <c r="AN2493" s="8" t="s">
        <v>96</v>
      </c>
      <c r="AO2493" s="8"/>
      <c r="AP2493" s="8"/>
      <c r="AQ2493" s="8"/>
      <c r="AR2493" s="8"/>
      <c r="AS2493" s="8" t="s">
        <v>100</v>
      </c>
      <c r="AT2493" s="8"/>
      <c r="AU2493" s="8"/>
      <c r="AV2493" s="8"/>
      <c r="AW2493" s="8"/>
      <c r="AX2493" s="8" t="s">
        <v>94</v>
      </c>
      <c r="AY2493" s="8"/>
      <c r="AZ2493" s="8"/>
      <c r="BA2493" s="8"/>
      <c r="BB2493" s="8"/>
      <c r="BC2493" s="8" t="s">
        <v>101</v>
      </c>
      <c r="BD2493" s="8"/>
      <c r="BE2493" s="8"/>
      <c r="BF2493" s="8"/>
      <c r="BG2493" s="8"/>
      <c r="BH2493" s="8" t="s">
        <v>96</v>
      </c>
      <c r="BI2493" s="8"/>
      <c r="BJ2493" s="8"/>
      <c r="BK2493" s="8"/>
      <c r="BL2493" s="8"/>
      <c r="BM2493" s="8" t="s">
        <v>102</v>
      </c>
      <c r="BN2493" s="8"/>
      <c r="BO2493" s="8"/>
      <c r="BP2493" s="8"/>
    </row>
    <row r="2494" spans="2:76" ht="18.649999999999999" customHeight="1" thickBot="1">
      <c r="B2494" s="16"/>
      <c r="D2494" s="250" t="s">
        <v>22</v>
      </c>
      <c r="E2494" s="251"/>
      <c r="F2494" s="252" t="s">
        <v>23</v>
      </c>
      <c r="G2494" s="253"/>
      <c r="H2494" s="123"/>
      <c r="I2494" s="242" t="s">
        <v>1</v>
      </c>
      <c r="J2494" s="243"/>
      <c r="K2494" s="244" t="s">
        <v>2</v>
      </c>
      <c r="L2494" s="245"/>
      <c r="M2494" s="123"/>
      <c r="N2494" s="242" t="s">
        <v>43</v>
      </c>
      <c r="O2494" s="243"/>
      <c r="P2494" s="244" t="s">
        <v>44</v>
      </c>
      <c r="Q2494" s="245"/>
      <c r="R2494" s="123"/>
      <c r="S2494" s="242" t="s">
        <v>32</v>
      </c>
      <c r="T2494" s="243"/>
      <c r="U2494" s="244" t="s">
        <v>33</v>
      </c>
      <c r="V2494" s="245"/>
      <c r="W2494" s="123"/>
      <c r="X2494" s="242" t="s">
        <v>45</v>
      </c>
      <c r="Y2494" s="243"/>
      <c r="Z2494" s="244" t="s">
        <v>46</v>
      </c>
      <c r="AA2494" s="245"/>
      <c r="AB2494" s="127"/>
      <c r="AC2494" s="242" t="s">
        <v>62</v>
      </c>
      <c r="AD2494" s="243"/>
      <c r="AE2494" s="244" t="s">
        <v>3</v>
      </c>
      <c r="AF2494" s="245"/>
      <c r="AG2494" s="123"/>
      <c r="AH2494" s="242" t="s">
        <v>76</v>
      </c>
      <c r="AI2494" s="243"/>
      <c r="AJ2494" s="244" t="s">
        <v>77</v>
      </c>
      <c r="AK2494" s="245"/>
      <c r="AL2494" s="127"/>
      <c r="AM2494" s="242" t="s">
        <v>64</v>
      </c>
      <c r="AN2494" s="243"/>
      <c r="AO2494" s="244" t="s">
        <v>65</v>
      </c>
      <c r="AP2494" s="245"/>
      <c r="AQ2494" s="123"/>
      <c r="AR2494" s="242" t="s">
        <v>80</v>
      </c>
      <c r="AS2494" s="243"/>
      <c r="AT2494" s="244" t="s">
        <v>81</v>
      </c>
      <c r="AU2494" s="245"/>
      <c r="AV2494" s="127"/>
      <c r="AW2494" s="242" t="s">
        <v>68</v>
      </c>
      <c r="AX2494" s="243"/>
      <c r="AY2494" s="244" t="s">
        <v>69</v>
      </c>
      <c r="AZ2494" s="245"/>
      <c r="BA2494" s="123"/>
      <c r="BB2494" s="246" t="s">
        <v>84</v>
      </c>
      <c r="BC2494" s="247"/>
      <c r="BD2494" s="248" t="s">
        <v>85</v>
      </c>
      <c r="BE2494" s="249"/>
      <c r="BF2494" s="127"/>
      <c r="BG2494" s="242" t="s">
        <v>72</v>
      </c>
      <c r="BH2494" s="243"/>
      <c r="BI2494" s="244" t="s">
        <v>73</v>
      </c>
      <c r="BJ2494" s="245"/>
      <c r="BK2494" s="123"/>
      <c r="BL2494" s="242" t="s">
        <v>88</v>
      </c>
      <c r="BM2494" s="243"/>
      <c r="BN2494" s="244" t="s">
        <v>89</v>
      </c>
      <c r="BO2494" s="245"/>
      <c r="BP2494" s="123"/>
      <c r="BQ2494" s="19" t="s">
        <v>165</v>
      </c>
      <c r="BS2494" s="63" t="s">
        <v>120</v>
      </c>
      <c r="BT2494" s="4"/>
      <c r="BU2494" s="28"/>
      <c r="BV2494" s="28"/>
      <c r="BW2494" s="28"/>
      <c r="BX2494" s="28"/>
    </row>
    <row r="2495" spans="2:76" ht="18.649999999999999" customHeight="1" thickTop="1" thickBot="1">
      <c r="B2495" s="39">
        <v>7.06</v>
      </c>
      <c r="D2495" s="25">
        <f t="shared" ref="D2495" si="25060">COS($F$8*$B2495)</f>
        <v>-0.69891942991543632</v>
      </c>
      <c r="E2495" s="26">
        <v>0</v>
      </c>
      <c r="F2495" s="10">
        <v>0</v>
      </c>
      <c r="G2495" s="85">
        <f t="shared" ref="G2495" si="25061">$E$8*SIN($B2495*$F$8)</f>
        <v>2.1456012384364747</v>
      </c>
      <c r="I2495" s="21">
        <v>1</v>
      </c>
      <c r="J2495" s="24">
        <v>0</v>
      </c>
      <c r="K2495" s="22">
        <v>0</v>
      </c>
      <c r="L2495" s="23">
        <v>0</v>
      </c>
      <c r="N2495" s="21">
        <f t="shared" ref="N2495" si="25062">D2495*I2495+F2495*I2498-E2495*J2495-G2495*J2498</f>
        <v>1.9738230480883012</v>
      </c>
      <c r="O2495" s="24">
        <f t="shared" ref="O2495" si="25063">(D2495*J2495+E2495*I2495+F2495*J2498+G2495*I2498)</f>
        <v>0</v>
      </c>
      <c r="P2495" s="22">
        <f t="shared" ref="P2495" si="25064">D2495*K2495+F2495*K2498-E2495*L2495-G2495*L2498</f>
        <v>0</v>
      </c>
      <c r="Q2495" s="23">
        <f t="shared" ref="Q2495" si="25065">(D2495*L2495+E2495*K2495+F2495*L2498+G2495*K2498)</f>
        <v>2.1456012384364747</v>
      </c>
      <c r="S2495" s="25">
        <f t="shared" ref="S2495" si="25066">COS($U$8*$B2495)</f>
        <v>-0.58150713867155068</v>
      </c>
      <c r="T2495" s="26">
        <v>0</v>
      </c>
      <c r="U2495" s="10">
        <v>0</v>
      </c>
      <c r="V2495" s="85">
        <f t="shared" ref="V2495" si="25067">$T$8*SIN($B2495*$U$8)</f>
        <v>-2.4406239016010298</v>
      </c>
      <c r="X2495" s="21">
        <f t="shared" ref="X2495" si="25068">N2495*S2495+P2495*S2498-O2495*T2495-Q2495*T2498</f>
        <v>-0.56594711895636107</v>
      </c>
      <c r="Y2495" s="24">
        <f t="shared" ref="Y2495" si="25069">(N2495*T2495+O2495*S2495+P2495*T2498+Q2495*S2498)</f>
        <v>0</v>
      </c>
      <c r="Z2495" s="22">
        <f t="shared" ref="Z2495" si="25070">N2495*U2495+P2495*U2498-O2495*V2495-Q2495*V2498</f>
        <v>0</v>
      </c>
      <c r="AA2495" s="23">
        <f t="shared" ref="AA2495" si="25071">(N2495*V2495+O2495*U2495+P2495*V2498+Q2495*U2498)</f>
        <v>-6.0650421455886363</v>
      </c>
      <c r="AB2495" s="8"/>
      <c r="AC2495" s="21">
        <v>1</v>
      </c>
      <c r="AD2495" s="24">
        <v>0</v>
      </c>
      <c r="AE2495" s="22">
        <v>0</v>
      </c>
      <c r="AF2495" s="23">
        <v>0</v>
      </c>
      <c r="AH2495" s="21">
        <f t="shared" ref="AH2495" si="25072">X2495*AC2495+Z2495*AC2498-Y2495*AD2495-AA2495*AD2498</f>
        <v>-3.2789251101315431</v>
      </c>
      <c r="AI2495" s="24">
        <f t="shared" ref="AI2495" si="25073">(X2495*AD2495+Y2495*AC2495+Z2495*AD2498+AA2495*AC2498)</f>
        <v>0</v>
      </c>
      <c r="AJ2495" s="22">
        <f t="shared" ref="AJ2495" si="25074">X2495*AE2495+Z2495*AE2498-Y2495*AF2495-AA2495*AF2498</f>
        <v>0</v>
      </c>
      <c r="AK2495" s="23">
        <f t="shared" ref="AK2495" si="25075">(X2495*AF2495+Y2495*AE2495+Z2495*AF2498+AA2495*AE2498)</f>
        <v>-6.0650421455886363</v>
      </c>
      <c r="AL2495" s="8"/>
      <c r="AM2495" s="25">
        <f t="shared" ref="AM2495" si="25076">COS($AO$8*$B2495)</f>
        <v>-0.58150713867155068</v>
      </c>
      <c r="AN2495" s="26">
        <v>0</v>
      </c>
      <c r="AO2495" s="10">
        <v>0</v>
      </c>
      <c r="AP2495" s="85">
        <f t="shared" ref="AP2495" si="25077">$AN$8*SIN($B2495*$AO$8)</f>
        <v>-2.4406239016010298</v>
      </c>
      <c r="AR2495" s="21">
        <f t="shared" ref="AR2495" si="25078">AH2495*AM2495+AJ2495*AM2498-AI2495*AN2495-AK2495*AN2498</f>
        <v>0.26199760040631315</v>
      </c>
      <c r="AS2495" s="24">
        <f t="shared" ref="AS2495" si="25079">(AH2495*AN2495+AI2495*AM2495+AJ2495*AN2498+AK2495*AM2498)</f>
        <v>0</v>
      </c>
      <c r="AT2495" s="22">
        <f t="shared" ref="AT2495" si="25080">AH2495*AO2495+AJ2495*AO2498-AI2495*AP2495-AK2495*AP2498</f>
        <v>0</v>
      </c>
      <c r="AU2495" s="23">
        <f t="shared" ref="AU2495" si="25081">(AH2495*AP2495+AI2495*AO2495+AJ2495*AP2498+AK2495*AO2498)</f>
        <v>11.529488299350444</v>
      </c>
      <c r="AV2495" s="8"/>
      <c r="AW2495" s="21">
        <v>1</v>
      </c>
      <c r="AX2495" s="24">
        <v>0</v>
      </c>
      <c r="AY2495" s="22">
        <v>0</v>
      </c>
      <c r="AZ2495" s="23">
        <v>0</v>
      </c>
      <c r="BB2495" s="21">
        <f t="shared" ref="BB2495" si="25082">AR2495*AW2495+AT2495*AW2498-AS2495*AX2495-AU2495*AX2498</f>
        <v>14.624103929994618</v>
      </c>
      <c r="BC2495" s="24">
        <f t="shared" ref="BC2495" si="25083">(AR2495*AX2495+AS2495*AW2495+AT2495*AX2498+AU2495*AW2498)</f>
        <v>0</v>
      </c>
      <c r="BD2495" s="22">
        <f t="shared" ref="BD2495" si="25084">AR2495*AY2495+AT2495*AY2498-AS2495*AZ2495-AU2495*AZ2498</f>
        <v>0</v>
      </c>
      <c r="BE2495" s="23">
        <f t="shared" ref="BE2495" si="25085">(AR2495*AZ2495+AS2495*AY2495+AT2495*AZ2498+AU2495*AY2498)</f>
        <v>11.529488299350444</v>
      </c>
      <c r="BF2495" s="8"/>
      <c r="BG2495" s="25">
        <f t="shared" ref="BG2495" si="25086">COS($BI$8*$B2495)</f>
        <v>-0.69897362672784624</v>
      </c>
      <c r="BH2495" s="26">
        <v>0</v>
      </c>
      <c r="BI2495" s="10">
        <v>0</v>
      </c>
      <c r="BJ2495" s="85">
        <f t="shared" ref="BJ2495" si="25087">$BH$8*SIN($B2495*$BI$8)</f>
        <v>2.1454423372000218</v>
      </c>
      <c r="BL2495" s="21">
        <f t="shared" ref="BL2495" si="25088">BB2495*BG2495+BD2495*BG2498-BC2495*BH2495-BE2495*BH2498</f>
        <v>-12.970290997557589</v>
      </c>
      <c r="BM2495" s="24">
        <f t="shared" ref="BM2495" si="25089">(BB2495*BH2495+BC2495*BG2495+BD2495*BH2498+BE2495*BG2498)</f>
        <v>0</v>
      </c>
      <c r="BN2495" s="22">
        <f t="shared" ref="BN2495" si="25090">BB2495*BI2495+BD2495*BI2498-BC2495*BJ2495-BE2495*BJ2498</f>
        <v>0</v>
      </c>
      <c r="BO2495" s="23">
        <f t="shared" ref="BO2495" si="25091">(BB2495*BJ2495+BC2495*BI2495+BD2495*BJ2498+BE2495*BI2498)</f>
        <v>23.316363464110427</v>
      </c>
      <c r="BQ2495" s="27">
        <f t="shared" ref="BQ2495" si="25092">20*LOG((2*$BL$8)/(($BL$8*BL2495+BN2495+$BL$8*BL2498+BN2498)^2+($BL$8*BM2495+BO2495+$BL$8*BM2498+BO2498)^2)^0.5)</f>
        <v>-23.680423105766032</v>
      </c>
      <c r="BS2495" s="64">
        <f t="shared" ref="BS2495" si="25093">((BL2495^2+BM2495^2)/(BL2498^2+BM2498^2))^0.5</f>
        <v>1.8087358033564795</v>
      </c>
      <c r="BT2495" s="4"/>
      <c r="BU2495" s="28"/>
      <c r="BV2495" s="28"/>
      <c r="BW2495" s="28"/>
      <c r="BX2495" s="28"/>
    </row>
    <row r="2496" spans="2:76" ht="18.649999999999999" customHeight="1" thickBot="1">
      <c r="D2496" s="25"/>
      <c r="E2496" s="10"/>
      <c r="F2496" s="10"/>
      <c r="G2496" s="31"/>
      <c r="I2496" s="29"/>
      <c r="L2496" s="30"/>
      <c r="N2496" s="29"/>
      <c r="Q2496" s="30"/>
      <c r="S2496" s="29"/>
      <c r="V2496" s="30"/>
      <c r="X2496" s="29"/>
      <c r="AA2496" s="30"/>
      <c r="AC2496" s="29"/>
      <c r="AF2496" s="30"/>
      <c r="AH2496" s="29"/>
      <c r="AK2496" s="30"/>
      <c r="AM2496" s="29"/>
      <c r="AP2496" s="30"/>
      <c r="AR2496" s="29"/>
      <c r="AU2496" s="30"/>
      <c r="AW2496" s="29"/>
      <c r="AZ2496" s="30"/>
      <c r="BB2496" s="29"/>
      <c r="BE2496" s="30"/>
      <c r="BG2496" s="29"/>
      <c r="BJ2496" s="30"/>
      <c r="BL2496" s="29"/>
      <c r="BO2496" s="30"/>
      <c r="BS2496" s="65"/>
      <c r="BT2496" s="65"/>
      <c r="BU2496" s="28"/>
      <c r="BV2496" s="28"/>
      <c r="BW2496" s="28"/>
      <c r="BX2496" s="28"/>
    </row>
    <row r="2497" spans="2:76" ht="18.649999999999999" customHeight="1" thickBot="1">
      <c r="D2497" s="254" t="s">
        <v>24</v>
      </c>
      <c r="E2497" s="255"/>
      <c r="F2497" s="256" t="s">
        <v>25</v>
      </c>
      <c r="G2497" s="257"/>
      <c r="H2497" s="123"/>
      <c r="I2497" s="242" t="s">
        <v>4</v>
      </c>
      <c r="J2497" s="243"/>
      <c r="K2497" s="244" t="s">
        <v>5</v>
      </c>
      <c r="L2497" s="245"/>
      <c r="M2497" s="123"/>
      <c r="N2497" s="242" t="s">
        <v>6</v>
      </c>
      <c r="O2497" s="243"/>
      <c r="P2497" s="244" t="s">
        <v>7</v>
      </c>
      <c r="Q2497" s="245"/>
      <c r="R2497" s="123"/>
      <c r="S2497" s="242" t="s">
        <v>34</v>
      </c>
      <c r="T2497" s="243"/>
      <c r="U2497" s="244" t="s">
        <v>35</v>
      </c>
      <c r="V2497" s="245"/>
      <c r="W2497" s="123"/>
      <c r="X2497" s="242" t="s">
        <v>47</v>
      </c>
      <c r="Y2497" s="243"/>
      <c r="Z2497" s="244" t="s">
        <v>48</v>
      </c>
      <c r="AA2497" s="245"/>
      <c r="AB2497" s="127"/>
      <c r="AC2497" s="242" t="s">
        <v>63</v>
      </c>
      <c r="AD2497" s="243"/>
      <c r="AE2497" s="244" t="s">
        <v>8</v>
      </c>
      <c r="AF2497" s="245"/>
      <c r="AG2497" s="123"/>
      <c r="AH2497" s="242" t="s">
        <v>78</v>
      </c>
      <c r="AI2497" s="243"/>
      <c r="AJ2497" s="244" t="s">
        <v>79</v>
      </c>
      <c r="AK2497" s="245"/>
      <c r="AL2497" s="127"/>
      <c r="AM2497" s="242" t="s">
        <v>67</v>
      </c>
      <c r="AN2497" s="243"/>
      <c r="AO2497" s="244" t="s">
        <v>66</v>
      </c>
      <c r="AP2497" s="245"/>
      <c r="AQ2497" s="123"/>
      <c r="AR2497" s="242" t="s">
        <v>83</v>
      </c>
      <c r="AS2497" s="243"/>
      <c r="AT2497" s="244" t="s">
        <v>82</v>
      </c>
      <c r="AU2497" s="245"/>
      <c r="AV2497" s="127"/>
      <c r="AW2497" s="242" t="s">
        <v>71</v>
      </c>
      <c r="AX2497" s="243"/>
      <c r="AY2497" s="244" t="s">
        <v>70</v>
      </c>
      <c r="AZ2497" s="245"/>
      <c r="BA2497" s="123"/>
      <c r="BB2497" s="124" t="s">
        <v>87</v>
      </c>
      <c r="BC2497" s="125"/>
      <c r="BD2497" s="122" t="s">
        <v>86</v>
      </c>
      <c r="BE2497" s="126"/>
      <c r="BF2497" s="127"/>
      <c r="BG2497" s="242" t="s">
        <v>74</v>
      </c>
      <c r="BH2497" s="243"/>
      <c r="BI2497" s="244" t="s">
        <v>75</v>
      </c>
      <c r="BJ2497" s="245"/>
      <c r="BK2497" s="123"/>
      <c r="BL2497" s="242" t="s">
        <v>91</v>
      </c>
      <c r="BM2497" s="243"/>
      <c r="BN2497" s="244" t="s">
        <v>90</v>
      </c>
      <c r="BO2497" s="245"/>
      <c r="BP2497" s="123"/>
      <c r="BQ2497" s="35" t="s">
        <v>166</v>
      </c>
      <c r="BS2497" s="66" t="s">
        <v>121</v>
      </c>
      <c r="BT2497" s="65"/>
      <c r="BU2497" s="28"/>
      <c r="BV2497" s="28"/>
      <c r="BW2497" s="28"/>
      <c r="BX2497" s="28"/>
    </row>
    <row r="2498" spans="2:76" ht="18.649999999999999" customHeight="1" thickTop="1" thickBot="1">
      <c r="D2498" s="15">
        <v>0</v>
      </c>
      <c r="E2498" s="145">
        <f t="shared" ref="E2498" si="25094">(1/$E$8)*SIN($B2495*$F$8)</f>
        <v>0.23840013760405271</v>
      </c>
      <c r="F2498" s="15">
        <f t="shared" ref="F2498" si="25095">COS($F$8*$B2495)</f>
        <v>-0.69891942991543632</v>
      </c>
      <c r="G2498" s="37">
        <v>0</v>
      </c>
      <c r="I2498" s="21">
        <v>0</v>
      </c>
      <c r="J2498" s="24">
        <f t="shared" ref="J2498" si="25096">(TAN($K$8*$B2495))/$J$8</f>
        <v>-1.2456846268188198</v>
      </c>
      <c r="K2498" s="22">
        <v>1</v>
      </c>
      <c r="L2498" s="23">
        <v>0</v>
      </c>
      <c r="N2498" s="21">
        <f t="shared" ref="N2498" si="25097">D2498*I2495+F2498*I2498-E2498*J2495-G2498*J2498</f>
        <v>0</v>
      </c>
      <c r="O2498" s="24">
        <f t="shared" ref="O2498" si="25098">(D2498*J2495+E2498*I2495+F2498*J2498+G2498*I2498)</f>
        <v>1.1090333268346853</v>
      </c>
      <c r="P2498" s="22">
        <f t="shared" ref="P2498" si="25099">D2498*K2495+F2498*K2498-E2498*L2495-G2498*L2498</f>
        <v>-0.69891942991543632</v>
      </c>
      <c r="Q2498" s="23">
        <f t="shared" ref="Q2498" si="25100">(D2498*L2495+E2498*K2495+F2498*L2498+G2498*K2498)</f>
        <v>0</v>
      </c>
      <c r="S2498" s="15">
        <v>0</v>
      </c>
      <c r="T2498" s="145">
        <f t="shared" ref="T2498" si="25101">(1/$T$8)*SIN($B2495*$U$8)</f>
        <v>-0.2711804335112255</v>
      </c>
      <c r="U2498" s="15">
        <f t="shared" ref="U2498" si="25102">COS($U$8*$B2495)</f>
        <v>-0.58150713867155068</v>
      </c>
      <c r="V2498" s="37">
        <v>0</v>
      </c>
      <c r="X2498" s="21">
        <f t="shared" ref="X2498" si="25103">N2498*S2495+P2498*S2498-O2498*T2495-Q2498*T2498</f>
        <v>0</v>
      </c>
      <c r="Y2498" s="24">
        <f t="shared" ref="Y2498" si="25104">(N2498*T2495+O2498*S2495+P2498*T2498+Q2498*S2498)</f>
        <v>-0.45537752258514186</v>
      </c>
      <c r="Z2498" s="22">
        <f t="shared" ref="Z2498" si="25105">N2498*U2495+P2498*U2498-O2498*V2495-Q2498*V2498</f>
        <v>3.1131598829969165</v>
      </c>
      <c r="AA2498" s="23">
        <f t="shared" ref="AA2498" si="25106">(N2498*V2495+O2498*U2495+P2498*V2498+Q2498*U2498)</f>
        <v>0</v>
      </c>
      <c r="AB2498" s="8"/>
      <c r="AC2498" s="21">
        <v>0</v>
      </c>
      <c r="AD2498" s="24">
        <f t="shared" ref="AD2498" si="25107">(TAN($AE$8*$B2495))/$AD$8</f>
        <v>-0.44731395529517409</v>
      </c>
      <c r="AE2498" s="22">
        <v>1</v>
      </c>
      <c r="AF2498" s="23">
        <v>0</v>
      </c>
      <c r="AH2498" s="21">
        <f t="shared" ref="AH2498" si="25108">X2498*AC2495+Z2498*AC2498-Y2498*AD2495-AA2498*AD2498</f>
        <v>0</v>
      </c>
      <c r="AI2498" s="24">
        <f t="shared" ref="AI2498" si="25109">(X2498*AD2495+Y2498*AC2495+Z2498*AD2498+AA2498*AC2498)</f>
        <v>-1.8479373833147541</v>
      </c>
      <c r="AJ2498" s="22">
        <f t="shared" ref="AJ2498" si="25110">X2498*AE2495+Z2498*AE2498-Y2498*AF2495-AA2498*AF2498</f>
        <v>3.1131598829969165</v>
      </c>
      <c r="AK2498" s="23">
        <f t="shared" ref="AK2498" si="25111">(X2498*AF2495+Y2498*AE2495+Z2498*AF2498+AA2498*AE2498)</f>
        <v>0</v>
      </c>
      <c r="AL2498" s="8"/>
      <c r="AM2498" s="15">
        <v>0</v>
      </c>
      <c r="AN2498" s="85">
        <f t="shared" ref="AN2498" si="25112">(1/$AN$8)*SIN($B2495*$AO$8)</f>
        <v>-0.2711804335112255</v>
      </c>
      <c r="AO2498" s="25">
        <f t="shared" ref="AO2498" si="25113">COS($AO$8*$B2495)</f>
        <v>-0.58150713867155068</v>
      </c>
      <c r="AP2498" s="37">
        <v>0</v>
      </c>
      <c r="AR2498" s="21">
        <f t="shared" ref="AR2498" si="25114">AH2498*AM2495+AJ2498*AM2498-AI2498*AN2495-AK2498*AN2498</f>
        <v>0</v>
      </c>
      <c r="AS2498" s="24">
        <f t="shared" ref="AS2498" si="25115">(AH2498*AN2495+AI2498*AM2495+AJ2498*AN2498+AK2498*AM2498)</f>
        <v>0.23036073355469522</v>
      </c>
      <c r="AT2498" s="22">
        <f t="shared" ref="AT2498" si="25116">AH2498*AO2495+AJ2498*AO2498-AI2498*AP2495-AK2498*AP2498</f>
        <v>-6.3204448421686488</v>
      </c>
      <c r="AU2498" s="23">
        <f t="shared" ref="AU2498" si="25117">(AH2498*AP2495+AI2498*AO2495+AJ2498*AP2498+AK2498*AO2498)</f>
        <v>0</v>
      </c>
      <c r="AV2498" s="8"/>
      <c r="AW2498" s="21">
        <v>0</v>
      </c>
      <c r="AX2498" s="24">
        <f t="shared" ref="AX2498" si="25118">(TAN($AY$8*$B2495))/$AX$8</f>
        <v>-1.2456846268188198</v>
      </c>
      <c r="AY2498" s="22">
        <v>1</v>
      </c>
      <c r="AZ2498" s="23">
        <v>0</v>
      </c>
      <c r="BB2498" s="21">
        <f t="shared" ref="BB2498" si="25119">AR2498*AW2495+AT2498*AW2498-AS2498*AX2495-AU2498*AX2498</f>
        <v>0</v>
      </c>
      <c r="BC2498" s="24">
        <f t="shared" ref="BC2498" si="25120">(AR2498*AX2495+AS2498*AW2495+AT2498*AX2498+AU2498*AW2498)</f>
        <v>8.1036417081004828</v>
      </c>
      <c r="BD2498" s="22">
        <f t="shared" ref="BD2498" si="25121">AR2498*AY2495+AT2498*AY2498-AS2498*AZ2495-AU2498*AZ2498</f>
        <v>-6.3204448421686488</v>
      </c>
      <c r="BE2498" s="23">
        <f t="shared" ref="BE2498" si="25122">(AR2498*AZ2495+AS2498*AY2495+AT2498*AZ2498+AU2498*AY2498)</f>
        <v>0</v>
      </c>
      <c r="BF2498" s="8"/>
      <c r="BG2498" s="15">
        <v>0</v>
      </c>
      <c r="BH2498" s="85">
        <f t="shared" ref="BH2498" si="25123">(1/$BH$8)*SIN($B2495*$BI$8)</f>
        <v>0.23838248191111355</v>
      </c>
      <c r="BI2498" s="25">
        <f t="shared" ref="BI2498" si="25124">COS($BI$8*$B2495)</f>
        <v>-0.69897362672784624</v>
      </c>
      <c r="BJ2498" s="37">
        <v>0</v>
      </c>
      <c r="BL2498" s="21">
        <f t="shared" ref="BL2498" si="25125">BB2498*BG2495+BD2498*BG2498-BC2498*BH2495-BE2498*BH2498</f>
        <v>0</v>
      </c>
      <c r="BM2498" s="24">
        <f t="shared" ref="BM2498" si="25126">(BB2498*BH2495+BC2498*BG2495+BD2498*BH2498+BE2498*BG2498)</f>
        <v>-7.1709151626724914</v>
      </c>
      <c r="BN2498" s="22">
        <f t="shared" ref="BN2498" si="25127">BB2498*BI2495+BD2498*BI2498-BC2498*BJ2495-BE2498*BJ2498</f>
        <v>-12.968071752194746</v>
      </c>
      <c r="BO2498" s="23">
        <f t="shared" ref="BO2498" si="25128">(BB2498*BJ2495+BC2498*BI2495+BD2498*BJ2498+BE2498*BI2498)</f>
        <v>0</v>
      </c>
      <c r="BQ2498" s="38">
        <f t="shared" ref="BQ2498" si="25129">(180/PI())*ATAN(-1*(($BL$8*BM2495+BO2495+$BL$8*BM2498+BO2498)/($BL$8*BL2495+BN2495+$BL$8*BL2498+BN2498)))</f>
        <v>31.900381202429269</v>
      </c>
      <c r="BS2498" s="67">
        <f t="shared" ref="BS2498" si="25130">20*LOG(((($BL$8*BL2495+BN2495-$BL$8*BL2498-BN2498)^2+($BL$8*BM2495+BO2495-$BL$8*BM2498-BO2498)^2)/(($BL$8*BL2495+BN2495+$BL$8*BL2498+BN2498)^2+($BL$8*BM2495+BO2495+$BL$8*BM2498+BO2498)^2))^0.5)</f>
        <v>-1.8649799062711629E-2</v>
      </c>
      <c r="BT2498" s="65"/>
      <c r="BU2498" s="28"/>
      <c r="BV2498" s="28"/>
      <c r="BW2498" s="28"/>
      <c r="BX2498" s="28"/>
    </row>
    <row r="2499" spans="2:76" ht="18.649999999999999" customHeight="1">
      <c r="BS2499" s="32"/>
    </row>
    <row r="2500" spans="2:76" ht="18.649999999999999" customHeight="1" thickBot="1">
      <c r="D2500" s="8"/>
      <c r="E2500" s="8" t="s">
        <v>93</v>
      </c>
      <c r="F2500" s="8"/>
      <c r="G2500" s="8"/>
      <c r="H2500" s="8"/>
      <c r="I2500" s="8"/>
      <c r="J2500" s="8" t="s">
        <v>94</v>
      </c>
      <c r="K2500" s="8"/>
      <c r="L2500" s="8"/>
      <c r="M2500" s="8"/>
      <c r="N2500" s="8"/>
      <c r="O2500" s="8" t="s">
        <v>95</v>
      </c>
      <c r="P2500" s="8"/>
      <c r="Q2500" s="8"/>
      <c r="R2500" s="8"/>
      <c r="S2500" s="8"/>
      <c r="T2500" s="8" t="s">
        <v>96</v>
      </c>
      <c r="U2500" s="8"/>
      <c r="V2500" s="8"/>
      <c r="W2500" s="8"/>
      <c r="X2500" s="8"/>
      <c r="Y2500" s="8" t="s">
        <v>97</v>
      </c>
      <c r="Z2500" s="8"/>
      <c r="AA2500" s="8"/>
      <c r="AB2500" s="8"/>
      <c r="AC2500" s="8"/>
      <c r="AD2500" s="8" t="s">
        <v>98</v>
      </c>
      <c r="AE2500" s="8"/>
      <c r="AF2500" s="8"/>
      <c r="AG2500" s="8"/>
      <c r="AH2500" s="8"/>
      <c r="AI2500" s="8" t="s">
        <v>99</v>
      </c>
      <c r="AJ2500" s="8"/>
      <c r="AK2500" s="8"/>
      <c r="AL2500" s="8"/>
      <c r="AM2500" s="8"/>
      <c r="AN2500" s="8" t="s">
        <v>96</v>
      </c>
      <c r="AO2500" s="8"/>
      <c r="AP2500" s="8"/>
      <c r="AQ2500" s="8"/>
      <c r="AR2500" s="8"/>
      <c r="AS2500" s="8" t="s">
        <v>100</v>
      </c>
      <c r="AT2500" s="8"/>
      <c r="AU2500" s="8"/>
      <c r="AV2500" s="8"/>
      <c r="AW2500" s="8"/>
      <c r="AX2500" s="8" t="s">
        <v>94</v>
      </c>
      <c r="AY2500" s="8"/>
      <c r="AZ2500" s="8"/>
      <c r="BA2500" s="8"/>
      <c r="BB2500" s="8"/>
      <c r="BC2500" s="8" t="s">
        <v>101</v>
      </c>
      <c r="BD2500" s="8"/>
      <c r="BE2500" s="8"/>
      <c r="BF2500" s="8"/>
      <c r="BG2500" s="8"/>
      <c r="BH2500" s="8" t="s">
        <v>96</v>
      </c>
      <c r="BI2500" s="8"/>
      <c r="BJ2500" s="8"/>
      <c r="BK2500" s="8"/>
      <c r="BL2500" s="8"/>
      <c r="BM2500" s="8" t="s">
        <v>102</v>
      </c>
      <c r="BN2500" s="8"/>
      <c r="BO2500" s="8"/>
      <c r="BP2500" s="8"/>
    </row>
    <row r="2501" spans="2:76" ht="18.649999999999999" customHeight="1" thickBot="1">
      <c r="B2501" s="16"/>
      <c r="D2501" s="250" t="s">
        <v>22</v>
      </c>
      <c r="E2501" s="251"/>
      <c r="F2501" s="252" t="s">
        <v>23</v>
      </c>
      <c r="G2501" s="253"/>
      <c r="H2501" s="123"/>
      <c r="I2501" s="242" t="s">
        <v>1</v>
      </c>
      <c r="J2501" s="243"/>
      <c r="K2501" s="244" t="s">
        <v>2</v>
      </c>
      <c r="L2501" s="245"/>
      <c r="M2501" s="123"/>
      <c r="N2501" s="242" t="s">
        <v>43</v>
      </c>
      <c r="O2501" s="243"/>
      <c r="P2501" s="244" t="s">
        <v>44</v>
      </c>
      <c r="Q2501" s="245"/>
      <c r="R2501" s="123"/>
      <c r="S2501" s="242" t="s">
        <v>32</v>
      </c>
      <c r="T2501" s="243"/>
      <c r="U2501" s="244" t="s">
        <v>33</v>
      </c>
      <c r="V2501" s="245"/>
      <c r="W2501" s="123"/>
      <c r="X2501" s="242" t="s">
        <v>45</v>
      </c>
      <c r="Y2501" s="243"/>
      <c r="Z2501" s="244" t="s">
        <v>46</v>
      </c>
      <c r="AA2501" s="245"/>
      <c r="AB2501" s="127"/>
      <c r="AC2501" s="242" t="s">
        <v>62</v>
      </c>
      <c r="AD2501" s="243"/>
      <c r="AE2501" s="244" t="s">
        <v>3</v>
      </c>
      <c r="AF2501" s="245"/>
      <c r="AG2501" s="123"/>
      <c r="AH2501" s="242" t="s">
        <v>76</v>
      </c>
      <c r="AI2501" s="243"/>
      <c r="AJ2501" s="244" t="s">
        <v>77</v>
      </c>
      <c r="AK2501" s="245"/>
      <c r="AL2501" s="127"/>
      <c r="AM2501" s="242" t="s">
        <v>64</v>
      </c>
      <c r="AN2501" s="243"/>
      <c r="AO2501" s="244" t="s">
        <v>65</v>
      </c>
      <c r="AP2501" s="245"/>
      <c r="AQ2501" s="123"/>
      <c r="AR2501" s="242" t="s">
        <v>80</v>
      </c>
      <c r="AS2501" s="243"/>
      <c r="AT2501" s="244" t="s">
        <v>81</v>
      </c>
      <c r="AU2501" s="245"/>
      <c r="AV2501" s="127"/>
      <c r="AW2501" s="242" t="s">
        <v>68</v>
      </c>
      <c r="AX2501" s="243"/>
      <c r="AY2501" s="244" t="s">
        <v>69</v>
      </c>
      <c r="AZ2501" s="245"/>
      <c r="BA2501" s="123"/>
      <c r="BB2501" s="246" t="s">
        <v>84</v>
      </c>
      <c r="BC2501" s="247"/>
      <c r="BD2501" s="248" t="s">
        <v>85</v>
      </c>
      <c r="BE2501" s="249"/>
      <c r="BF2501" s="127"/>
      <c r="BG2501" s="242" t="s">
        <v>72</v>
      </c>
      <c r="BH2501" s="243"/>
      <c r="BI2501" s="244" t="s">
        <v>73</v>
      </c>
      <c r="BJ2501" s="245"/>
      <c r="BK2501" s="123"/>
      <c r="BL2501" s="242" t="s">
        <v>88</v>
      </c>
      <c r="BM2501" s="243"/>
      <c r="BN2501" s="244" t="s">
        <v>89</v>
      </c>
      <c r="BO2501" s="245"/>
      <c r="BP2501" s="123"/>
      <c r="BQ2501" s="19" t="s">
        <v>165</v>
      </c>
      <c r="BS2501" s="63" t="s">
        <v>120</v>
      </c>
      <c r="BT2501" s="4"/>
      <c r="BU2501" s="28"/>
      <c r="BV2501" s="28"/>
      <c r="BW2501" s="28"/>
      <c r="BX2501" s="28"/>
    </row>
    <row r="2502" spans="2:76" ht="18.649999999999999" customHeight="1" thickTop="1" thickBot="1">
      <c r="B2502" s="39">
        <v>7.08</v>
      </c>
      <c r="D2502" s="25">
        <f t="shared" ref="D2502" si="25131">COS($F$8*$B2502)</f>
        <v>-0.70365445176755381</v>
      </c>
      <c r="E2502" s="26">
        <v>0</v>
      </c>
      <c r="F2502" s="10">
        <v>0</v>
      </c>
      <c r="G2502" s="85">
        <f t="shared" ref="G2502" si="25132">$E$8*SIN($B2502*$F$8)</f>
        <v>2.1316270106586024</v>
      </c>
      <c r="I2502" s="21">
        <v>1</v>
      </c>
      <c r="J2502" s="24">
        <v>0</v>
      </c>
      <c r="K2502" s="22">
        <v>0</v>
      </c>
      <c r="L2502" s="23">
        <v>0</v>
      </c>
      <c r="N2502" s="21">
        <f t="shared" ref="N2502" si="25133">D2502*I2502+F2502*I2505-E2502*J2502-G2502*J2505</f>
        <v>1.8682950599499413</v>
      </c>
      <c r="O2502" s="24">
        <f t="shared" ref="O2502" si="25134">(D2502*J2502+E2502*I2502+F2502*J2505+G2502*I2505)</f>
        <v>0</v>
      </c>
      <c r="P2502" s="22">
        <f t="shared" ref="P2502" si="25135">D2502*K2502+F2502*K2505-E2502*L2502-G2502*L2505</f>
        <v>0</v>
      </c>
      <c r="Q2502" s="23">
        <f t="shared" ref="Q2502" si="25136">(D2502*L2502+E2502*K2502+F2502*L2505+G2502*K2505)</f>
        <v>2.1316270106586024</v>
      </c>
      <c r="S2502" s="25">
        <f t="shared" ref="S2502" si="25137">COS($U$8*$B2502)</f>
        <v>-0.57203809786188509</v>
      </c>
      <c r="T2502" s="26">
        <v>0</v>
      </c>
      <c r="U2502" s="10">
        <v>0</v>
      </c>
      <c r="V2502" s="85">
        <f t="shared" ref="V2502" si="25138">$T$8*SIN($B2502*$U$8)</f>
        <v>-2.4606811519071314</v>
      </c>
      <c r="X2502" s="21">
        <f t="shared" ref="X2502" si="25139">N2502*S2502+P2502*S2505-O2502*T2502-Q2502*T2505</f>
        <v>-0.48592990700254701</v>
      </c>
      <c r="Y2502" s="24">
        <f t="shared" ref="Y2502" si="25140">(N2502*T2502+O2502*S2502+P2502*T2505+Q2502*S2505)</f>
        <v>0</v>
      </c>
      <c r="Z2502" s="22">
        <f t="shared" ref="Z2502" si="25141">N2502*U2502+P2502*U2505-O2502*V2502-Q2502*V2505</f>
        <v>0</v>
      </c>
      <c r="AA2502" s="23">
        <f t="shared" ref="AA2502" si="25142">(N2502*V2502+O2502*U2502+P2502*V2505+Q2502*U2505)</f>
        <v>-5.8166503007481882</v>
      </c>
      <c r="AB2502" s="8"/>
      <c r="AC2502" s="21">
        <v>1</v>
      </c>
      <c r="AD2502" s="24">
        <v>0</v>
      </c>
      <c r="AE2502" s="22">
        <v>0</v>
      </c>
      <c r="AF2502" s="23">
        <v>0</v>
      </c>
      <c r="AH2502" s="21">
        <f t="shared" ref="AH2502" si="25143">X2502*AC2502+Z2502*AC2505-Y2502*AD2502-AA2502*AD2505</f>
        <v>-2.9340379025038197</v>
      </c>
      <c r="AI2502" s="24">
        <f t="shared" ref="AI2502" si="25144">(X2502*AD2502+Y2502*AC2502+Z2502*AD2505+AA2502*AC2505)</f>
        <v>0</v>
      </c>
      <c r="AJ2502" s="22">
        <f t="shared" ref="AJ2502" si="25145">X2502*AE2502+Z2502*AE2505-Y2502*AF2502-AA2502*AF2505</f>
        <v>0</v>
      </c>
      <c r="AK2502" s="23">
        <f t="shared" ref="AK2502" si="25146">(X2502*AF2502+Y2502*AE2502+Z2502*AF2505+AA2502*AE2505)</f>
        <v>-5.8166503007481882</v>
      </c>
      <c r="AL2502" s="8"/>
      <c r="AM2502" s="25">
        <f t="shared" ref="AM2502" si="25147">COS($AO$8*$B2502)</f>
        <v>-0.57203809786188509</v>
      </c>
      <c r="AN2502" s="26">
        <v>0</v>
      </c>
      <c r="AO2502" s="10">
        <v>0</v>
      </c>
      <c r="AP2502" s="85">
        <f t="shared" ref="AP2502" si="25148">$AN$8*SIN($B2502*$AO$8)</f>
        <v>-2.4606811519071314</v>
      </c>
      <c r="AR2502" s="21">
        <f t="shared" ref="AR2502" si="25149">AH2502*AM2502+AJ2502*AM2505-AI2502*AN2502-AK2502*AN2505</f>
        <v>8.805682054895847E-2</v>
      </c>
      <c r="AS2502" s="24">
        <f t="shared" ref="AS2502" si="25150">(AH2502*AN2502+AI2502*AM2502+AJ2502*AN2505+AK2502*AM2505)</f>
        <v>0</v>
      </c>
      <c r="AT2502" s="22">
        <f t="shared" ref="AT2502" si="25151">AH2502*AO2502+AJ2502*AO2505-AI2502*AP2502-AK2502*AP2505</f>
        <v>0</v>
      </c>
      <c r="AU2502" s="23">
        <f t="shared" ref="AU2502" si="25152">(AH2502*AP2502+AI2502*AO2502+AJ2502*AP2505+AK2502*AO2505)</f>
        <v>10.547077339640039</v>
      </c>
      <c r="AV2502" s="8"/>
      <c r="AW2502" s="21">
        <v>1</v>
      </c>
      <c r="AX2502" s="24">
        <v>0</v>
      </c>
      <c r="AY2502" s="22">
        <v>0</v>
      </c>
      <c r="AZ2502" s="23">
        <v>0</v>
      </c>
      <c r="BB2502" s="21">
        <f t="shared" ref="BB2502" si="25153">AR2502*AW2502+AT2502*AW2505-AS2502*AX2502-AU2502*AX2505</f>
        <v>12.813805874250734</v>
      </c>
      <c r="BC2502" s="24">
        <f t="shared" ref="BC2502" si="25154">(AR2502*AX2502+AS2502*AW2502+AT2502*AX2505+AU2502*AW2505)</f>
        <v>0</v>
      </c>
      <c r="BD2502" s="22">
        <f t="shared" ref="BD2502" si="25155">AR2502*AY2502+AT2502*AY2505-AS2502*AZ2502-AU2502*AZ2505</f>
        <v>0</v>
      </c>
      <c r="BE2502" s="23">
        <f t="shared" ref="BE2502" si="25156">(AR2502*AZ2502+AS2502*AY2502+AT2502*AZ2505+AU2502*AY2505)</f>
        <v>10.547077339640039</v>
      </c>
      <c r="BF2502" s="8"/>
      <c r="BG2502" s="25">
        <f t="shared" ref="BG2502" si="25157">COS($BI$8*$B2502)</f>
        <v>-0.70370844809758581</v>
      </c>
      <c r="BH2502" s="26">
        <v>0</v>
      </c>
      <c r="BI2502" s="10">
        <v>0</v>
      </c>
      <c r="BJ2502" s="85">
        <f t="shared" ref="BJ2502" si="25158">$BH$8*SIN($B2502*$BI$8)</f>
        <v>2.1314665797719621</v>
      </c>
      <c r="BL2502" s="21">
        <f t="shared" ref="BL2502" si="25159">BB2502*BG2502+BD2502*BG2505-BC2502*BH2502-BE2502*BH2505</f>
        <v>-11.515043764183037</v>
      </c>
      <c r="BM2502" s="24">
        <f t="shared" ref="BM2502" si="25160">(BB2502*BH2502+BC2502*BG2502+BD2502*BH2505+BE2502*BG2505)</f>
        <v>0</v>
      </c>
      <c r="BN2502" s="22">
        <f t="shared" ref="BN2502" si="25161">BB2502*BI2502+BD2502*BI2505-BC2502*BJ2502-BE2502*BJ2505</f>
        <v>0</v>
      </c>
      <c r="BO2502" s="23">
        <f t="shared" ref="BO2502" si="25162">(BB2502*BJ2502+BC2502*BI2502+BD2502*BJ2505+BE2502*BI2505)</f>
        <v>19.890131554007784</v>
      </c>
      <c r="BQ2502" s="27">
        <f t="shared" ref="BQ2502" si="25163">20*LOG((2*$BL$8)/(($BL$8*BL2502+BN2502+$BL$8*BL2505+BN2505)^2+($BL$8*BM2502+BO2502+$BL$8*BM2505+BO2505)^2)^0.5)</f>
        <v>-22.470654451786992</v>
      </c>
      <c r="BS2502" s="64">
        <f t="shared" ref="BS2502" si="25164">((BL2502^2+BM2502^2)/(BL2505^2+BM2505^2))^0.5</f>
        <v>1.7407494146228368</v>
      </c>
      <c r="BT2502" s="4"/>
      <c r="BU2502" s="28"/>
      <c r="BV2502" s="28"/>
      <c r="BW2502" s="28"/>
      <c r="BX2502" s="28"/>
    </row>
    <row r="2503" spans="2:76" ht="18.649999999999999" customHeight="1" thickBot="1">
      <c r="D2503" s="25"/>
      <c r="E2503" s="10"/>
      <c r="F2503" s="10"/>
      <c r="G2503" s="31"/>
      <c r="I2503" s="29"/>
      <c r="L2503" s="30"/>
      <c r="N2503" s="29"/>
      <c r="Q2503" s="30"/>
      <c r="S2503" s="29"/>
      <c r="V2503" s="30"/>
      <c r="X2503" s="29"/>
      <c r="AA2503" s="30"/>
      <c r="AC2503" s="29"/>
      <c r="AF2503" s="30"/>
      <c r="AH2503" s="29"/>
      <c r="AK2503" s="30"/>
      <c r="AM2503" s="29"/>
      <c r="AP2503" s="30"/>
      <c r="AR2503" s="29"/>
      <c r="AU2503" s="30"/>
      <c r="AW2503" s="29"/>
      <c r="AZ2503" s="30"/>
      <c r="BB2503" s="29"/>
      <c r="BE2503" s="30"/>
      <c r="BG2503" s="29"/>
      <c r="BJ2503" s="30"/>
      <c r="BL2503" s="29"/>
      <c r="BO2503" s="30"/>
      <c r="BS2503" s="65"/>
      <c r="BT2503" s="65"/>
      <c r="BU2503" s="28"/>
      <c r="BV2503" s="28"/>
      <c r="BW2503" s="28"/>
      <c r="BX2503" s="28"/>
    </row>
    <row r="2504" spans="2:76" ht="18.649999999999999" customHeight="1" thickBot="1">
      <c r="D2504" s="254" t="s">
        <v>24</v>
      </c>
      <c r="E2504" s="255"/>
      <c r="F2504" s="256" t="s">
        <v>25</v>
      </c>
      <c r="G2504" s="257"/>
      <c r="H2504" s="123"/>
      <c r="I2504" s="242" t="s">
        <v>4</v>
      </c>
      <c r="J2504" s="243"/>
      <c r="K2504" s="244" t="s">
        <v>5</v>
      </c>
      <c r="L2504" s="245"/>
      <c r="M2504" s="123"/>
      <c r="N2504" s="242" t="s">
        <v>6</v>
      </c>
      <c r="O2504" s="243"/>
      <c r="P2504" s="244" t="s">
        <v>7</v>
      </c>
      <c r="Q2504" s="245"/>
      <c r="R2504" s="123"/>
      <c r="S2504" s="242" t="s">
        <v>34</v>
      </c>
      <c r="T2504" s="243"/>
      <c r="U2504" s="244" t="s">
        <v>35</v>
      </c>
      <c r="V2504" s="245"/>
      <c r="W2504" s="123"/>
      <c r="X2504" s="242" t="s">
        <v>47</v>
      </c>
      <c r="Y2504" s="243"/>
      <c r="Z2504" s="244" t="s">
        <v>48</v>
      </c>
      <c r="AA2504" s="245"/>
      <c r="AB2504" s="127"/>
      <c r="AC2504" s="242" t="s">
        <v>63</v>
      </c>
      <c r="AD2504" s="243"/>
      <c r="AE2504" s="244" t="s">
        <v>8</v>
      </c>
      <c r="AF2504" s="245"/>
      <c r="AG2504" s="123"/>
      <c r="AH2504" s="242" t="s">
        <v>78</v>
      </c>
      <c r="AI2504" s="243"/>
      <c r="AJ2504" s="244" t="s">
        <v>79</v>
      </c>
      <c r="AK2504" s="245"/>
      <c r="AL2504" s="127"/>
      <c r="AM2504" s="242" t="s">
        <v>67</v>
      </c>
      <c r="AN2504" s="243"/>
      <c r="AO2504" s="244" t="s">
        <v>66</v>
      </c>
      <c r="AP2504" s="245"/>
      <c r="AQ2504" s="123"/>
      <c r="AR2504" s="242" t="s">
        <v>83</v>
      </c>
      <c r="AS2504" s="243"/>
      <c r="AT2504" s="244" t="s">
        <v>82</v>
      </c>
      <c r="AU2504" s="245"/>
      <c r="AV2504" s="127"/>
      <c r="AW2504" s="242" t="s">
        <v>71</v>
      </c>
      <c r="AX2504" s="243"/>
      <c r="AY2504" s="244" t="s">
        <v>70</v>
      </c>
      <c r="AZ2504" s="245"/>
      <c r="BA2504" s="123"/>
      <c r="BB2504" s="124" t="s">
        <v>87</v>
      </c>
      <c r="BC2504" s="125"/>
      <c r="BD2504" s="122" t="s">
        <v>86</v>
      </c>
      <c r="BE2504" s="126"/>
      <c r="BF2504" s="127"/>
      <c r="BG2504" s="242" t="s">
        <v>74</v>
      </c>
      <c r="BH2504" s="243"/>
      <c r="BI2504" s="244" t="s">
        <v>75</v>
      </c>
      <c r="BJ2504" s="245"/>
      <c r="BK2504" s="123"/>
      <c r="BL2504" s="242" t="s">
        <v>91</v>
      </c>
      <c r="BM2504" s="243"/>
      <c r="BN2504" s="244" t="s">
        <v>90</v>
      </c>
      <c r="BO2504" s="245"/>
      <c r="BP2504" s="123"/>
      <c r="BQ2504" s="35" t="s">
        <v>166</v>
      </c>
      <c r="BS2504" s="66" t="s">
        <v>121</v>
      </c>
      <c r="BT2504" s="65"/>
      <c r="BU2504" s="28"/>
      <c r="BV2504" s="28"/>
      <c r="BW2504" s="28"/>
      <c r="BX2504" s="28"/>
    </row>
    <row r="2505" spans="2:76" ht="18.649999999999999" customHeight="1" thickTop="1" thickBot="1">
      <c r="D2505" s="15">
        <v>0</v>
      </c>
      <c r="E2505" s="145">
        <f t="shared" ref="E2505" si="25165">(1/$E$8)*SIN($B2502*$F$8)</f>
        <v>0.23684744562873361</v>
      </c>
      <c r="F2505" s="15">
        <f t="shared" ref="F2505" si="25166">COS($F$8*$B2502)</f>
        <v>-0.70365445176755381</v>
      </c>
      <c r="G2505" s="37">
        <v>0</v>
      </c>
      <c r="I2505" s="21">
        <v>0</v>
      </c>
      <c r="J2505" s="24">
        <f t="shared" ref="J2505" si="25167">(TAN($K$8*$B2502))/$J$8</f>
        <v>-1.2065663921770478</v>
      </c>
      <c r="K2505" s="22">
        <v>1</v>
      </c>
      <c r="L2505" s="23">
        <v>0</v>
      </c>
      <c r="N2505" s="21">
        <f t="shared" ref="N2505" si="25168">D2505*I2502+F2505*I2505-E2505*J2502-G2505*J2505</f>
        <v>0</v>
      </c>
      <c r="O2505" s="24">
        <f t="shared" ref="O2505" si="25169">(D2505*J2502+E2505*I2502+F2505*J2505+G2505*I2505)</f>
        <v>1.0858532588372296</v>
      </c>
      <c r="P2505" s="22">
        <f t="shared" ref="P2505" si="25170">D2505*K2502+F2505*K2505-E2505*L2502-G2505*L2505</f>
        <v>-0.70365445176755381</v>
      </c>
      <c r="Q2505" s="23">
        <f t="shared" ref="Q2505" si="25171">(D2505*L2502+E2505*K2502+F2505*L2505+G2505*K2505)</f>
        <v>0</v>
      </c>
      <c r="S2505" s="15">
        <v>0</v>
      </c>
      <c r="T2505" s="145">
        <f t="shared" ref="T2505" si="25172">(1/$T$8)*SIN($B2502*$U$8)</f>
        <v>-0.27340901687857017</v>
      </c>
      <c r="U2505" s="15">
        <f t="shared" ref="U2505" si="25173">COS($U$8*$B2502)</f>
        <v>-0.57203809786188509</v>
      </c>
      <c r="V2505" s="37">
        <v>0</v>
      </c>
      <c r="X2505" s="21">
        <f t="shared" ref="X2505" si="25174">N2505*S2502+P2505*S2505-O2505*T2502-Q2505*T2505</f>
        <v>0</v>
      </c>
      <c r="Y2505" s="24">
        <f t="shared" ref="Y2505" si="25175">(N2505*T2502+O2505*S2502+P2505*T2505+Q2505*S2505)</f>
        <v>-0.42876396086238183</v>
      </c>
      <c r="Z2505" s="22">
        <f t="shared" ref="Z2505" si="25176">N2505*U2502+P2505*U2505-O2505*V2502-Q2505*V2505</f>
        <v>3.0744558018988655</v>
      </c>
      <c r="AA2505" s="23">
        <f t="shared" ref="AA2505" si="25177">(N2505*V2502+O2505*U2502+P2505*V2505+Q2505*U2505)</f>
        <v>0</v>
      </c>
      <c r="AB2505" s="8"/>
      <c r="AC2505" s="21">
        <v>0</v>
      </c>
      <c r="AD2505" s="24">
        <f t="shared" ref="AD2505" si="25178">(TAN($AE$8*$B2502))/$AD$8</f>
        <v>-0.42087934961233198</v>
      </c>
      <c r="AE2505" s="22">
        <v>1</v>
      </c>
      <c r="AF2505" s="23">
        <v>0</v>
      </c>
      <c r="AH2505" s="21">
        <f t="shared" ref="AH2505" si="25179">X2505*AC2502+Z2505*AC2505-Y2505*AD2502-AA2505*AD2505</f>
        <v>0</v>
      </c>
      <c r="AI2505" s="24">
        <f t="shared" ref="AI2505" si="25180">(X2505*AD2502+Y2505*AC2502+Z2505*AD2505+AA2505*AC2505)</f>
        <v>-1.7227389191774369</v>
      </c>
      <c r="AJ2505" s="22">
        <f t="shared" ref="AJ2505" si="25181">X2505*AE2502+Z2505*AE2505-Y2505*AF2502-AA2505*AF2505</f>
        <v>3.0744558018988655</v>
      </c>
      <c r="AK2505" s="23">
        <f t="shared" ref="AK2505" si="25182">(X2505*AF2502+Y2505*AE2502+Z2505*AF2505+AA2505*AE2505)</f>
        <v>0</v>
      </c>
      <c r="AL2505" s="8"/>
      <c r="AM2505" s="15">
        <v>0</v>
      </c>
      <c r="AN2505" s="85">
        <f t="shared" ref="AN2505" si="25183">(1/$AN$8)*SIN($B2502*$AO$8)</f>
        <v>-0.27340901687857017</v>
      </c>
      <c r="AO2505" s="25">
        <f t="shared" ref="AO2505" si="25184">COS($AO$8*$B2502)</f>
        <v>-0.57203809786188509</v>
      </c>
      <c r="AP2505" s="37">
        <v>0</v>
      </c>
      <c r="AR2505" s="21">
        <f t="shared" ref="AR2505" si="25185">AH2505*AM2502+AJ2505*AM2505-AI2505*AN2502-AK2505*AN2505</f>
        <v>0</v>
      </c>
      <c r="AS2505" s="24">
        <f t="shared" ref="AS2505" si="25186">(AH2505*AN2502+AI2505*AM2502+AJ2505*AN2505+AK2505*AM2505)</f>
        <v>0.14488835620511598</v>
      </c>
      <c r="AT2505" s="22">
        <f t="shared" ref="AT2505" si="25187">AH2505*AO2502+AJ2505*AO2505-AI2505*AP2502-AK2505*AP2505</f>
        <v>-5.9978170369554453</v>
      </c>
      <c r="AU2505" s="23">
        <f t="shared" ref="AU2505" si="25188">(AH2505*AP2502+AI2505*AO2502+AJ2505*AP2505+AK2505*AO2505)</f>
        <v>0</v>
      </c>
      <c r="AV2505" s="8"/>
      <c r="AW2505" s="21">
        <v>0</v>
      </c>
      <c r="AX2505" s="24">
        <f t="shared" ref="AX2505" si="25189">(TAN($AY$8*$B2502))/$AX$8</f>
        <v>-1.2065663921770478</v>
      </c>
      <c r="AY2505" s="22">
        <v>1</v>
      </c>
      <c r="AZ2505" s="23">
        <v>0</v>
      </c>
      <c r="BB2505" s="21">
        <f t="shared" ref="BB2505" si="25190">AR2505*AW2502+AT2505*AW2505-AS2505*AX2502-AU2505*AX2505</f>
        <v>0</v>
      </c>
      <c r="BC2505" s="24">
        <f t="shared" ref="BC2505" si="25191">(AR2505*AX2502+AS2505*AW2502+AT2505*AX2505+AU2505*AW2505)</f>
        <v>7.3816528194224782</v>
      </c>
      <c r="BD2505" s="22">
        <f t="shared" ref="BD2505" si="25192">AR2505*AY2502+AT2505*AY2505-AS2505*AZ2502-AU2505*AZ2505</f>
        <v>-5.9978170369554453</v>
      </c>
      <c r="BE2505" s="23">
        <f t="shared" ref="BE2505" si="25193">(AR2505*AZ2502+AS2505*AY2502+AT2505*AZ2505+AU2505*AY2505)</f>
        <v>0</v>
      </c>
      <c r="BF2505" s="8"/>
      <c r="BG2505" s="15">
        <v>0</v>
      </c>
      <c r="BH2505" s="85">
        <f t="shared" ref="BH2505" si="25194">(1/$BH$8)*SIN($B2502*$BI$8)</f>
        <v>0.23682961997466245</v>
      </c>
      <c r="BI2505" s="25">
        <f t="shared" ref="BI2505" si="25195">COS($BI$8*$B2502)</f>
        <v>-0.70370844809758581</v>
      </c>
      <c r="BJ2505" s="37">
        <v>0</v>
      </c>
      <c r="BL2505" s="21">
        <f t="shared" ref="BL2505" si="25196">BB2505*BG2502+BD2505*BG2505-BC2505*BH2502-BE2505*BH2505</f>
        <v>0</v>
      </c>
      <c r="BM2505" s="24">
        <f t="shared" ref="BM2505" si="25197">(BB2505*BH2502+BC2505*BG2502+BD2505*BH2505+BE2505*BG2505)</f>
        <v>-6.6149921794906756</v>
      </c>
      <c r="BN2505" s="22">
        <f t="shared" ref="BN2505" si="25198">BB2505*BI2502+BD2505*BI2505-BC2505*BJ2502-BE2505*BJ2505</f>
        <v>-11.513031769029315</v>
      </c>
      <c r="BO2505" s="23">
        <f t="shared" ref="BO2505" si="25199">(BB2505*BJ2502+BC2505*BI2502+BD2505*BJ2505+BE2505*BI2505)</f>
        <v>0</v>
      </c>
      <c r="BQ2505" s="38">
        <f t="shared" ref="BQ2505" si="25200">(180/PI())*ATAN(-1*(($BL$8*BM2502+BO2502+$BL$8*BM2505+BO2505)/($BL$8*BL2502+BN2502+$BL$8*BL2505+BN2505)))</f>
        <v>29.962428971497243</v>
      </c>
      <c r="BS2505" s="67">
        <f t="shared" ref="BS2505" si="25201">20*LOG(((($BL$8*BL2502+BN2502-$BL$8*BL2505-BN2505)^2+($BL$8*BM2502+BO2502-$BL$8*BM2505-BO2505)^2)/(($BL$8*BL2502+BN2502+$BL$8*BL2505+BN2505)^2+($BL$8*BM2502+BO2502+$BL$8*BM2505+BO2505)^2))^0.5)</f>
        <v>-2.4657620480681514E-2</v>
      </c>
      <c r="BT2505" s="65"/>
      <c r="BU2505" s="28"/>
      <c r="BV2505" s="28"/>
      <c r="BW2505" s="28"/>
      <c r="BX2505" s="28"/>
    </row>
    <row r="2506" spans="2:76" ht="18.649999999999999" customHeight="1">
      <c r="BS2506" s="32"/>
    </row>
    <row r="2507" spans="2:76" ht="18.649999999999999" customHeight="1" thickBot="1">
      <c r="D2507" s="8"/>
      <c r="E2507" s="8" t="s">
        <v>93</v>
      </c>
      <c r="F2507" s="8"/>
      <c r="G2507" s="8"/>
      <c r="H2507" s="8"/>
      <c r="I2507" s="8"/>
      <c r="J2507" s="8" t="s">
        <v>94</v>
      </c>
      <c r="K2507" s="8"/>
      <c r="L2507" s="8"/>
      <c r="M2507" s="8"/>
      <c r="N2507" s="8"/>
      <c r="O2507" s="8" t="s">
        <v>95</v>
      </c>
      <c r="P2507" s="8"/>
      <c r="Q2507" s="8"/>
      <c r="R2507" s="8"/>
      <c r="S2507" s="8"/>
      <c r="T2507" s="8" t="s">
        <v>96</v>
      </c>
      <c r="U2507" s="8"/>
      <c r="V2507" s="8"/>
      <c r="W2507" s="8"/>
      <c r="X2507" s="8"/>
      <c r="Y2507" s="8" t="s">
        <v>97</v>
      </c>
      <c r="Z2507" s="8"/>
      <c r="AA2507" s="8"/>
      <c r="AB2507" s="8"/>
      <c r="AC2507" s="8"/>
      <c r="AD2507" s="8" t="s">
        <v>98</v>
      </c>
      <c r="AE2507" s="8"/>
      <c r="AF2507" s="8"/>
      <c r="AG2507" s="8"/>
      <c r="AH2507" s="8"/>
      <c r="AI2507" s="8" t="s">
        <v>99</v>
      </c>
      <c r="AJ2507" s="8"/>
      <c r="AK2507" s="8"/>
      <c r="AL2507" s="8"/>
      <c r="AM2507" s="8"/>
      <c r="AN2507" s="8" t="s">
        <v>96</v>
      </c>
      <c r="AO2507" s="8"/>
      <c r="AP2507" s="8"/>
      <c r="AQ2507" s="8"/>
      <c r="AR2507" s="8"/>
      <c r="AS2507" s="8" t="s">
        <v>100</v>
      </c>
      <c r="AT2507" s="8"/>
      <c r="AU2507" s="8"/>
      <c r="AV2507" s="8"/>
      <c r="AW2507" s="8"/>
      <c r="AX2507" s="8" t="s">
        <v>94</v>
      </c>
      <c r="AY2507" s="8"/>
      <c r="AZ2507" s="8"/>
      <c r="BA2507" s="8"/>
      <c r="BB2507" s="8"/>
      <c r="BC2507" s="8" t="s">
        <v>101</v>
      </c>
      <c r="BD2507" s="8"/>
      <c r="BE2507" s="8"/>
      <c r="BF2507" s="8"/>
      <c r="BG2507" s="8"/>
      <c r="BH2507" s="8" t="s">
        <v>96</v>
      </c>
      <c r="BI2507" s="8"/>
      <c r="BJ2507" s="8"/>
      <c r="BK2507" s="8"/>
      <c r="BL2507" s="8"/>
      <c r="BM2507" s="8" t="s">
        <v>102</v>
      </c>
      <c r="BN2507" s="8"/>
      <c r="BO2507" s="8"/>
      <c r="BP2507" s="8"/>
    </row>
    <row r="2508" spans="2:76" ht="18.649999999999999" customHeight="1" thickBot="1">
      <c r="B2508" s="16"/>
      <c r="D2508" s="250" t="s">
        <v>22</v>
      </c>
      <c r="E2508" s="251"/>
      <c r="F2508" s="252" t="s">
        <v>23</v>
      </c>
      <c r="G2508" s="253"/>
      <c r="H2508" s="123"/>
      <c r="I2508" s="242" t="s">
        <v>1</v>
      </c>
      <c r="J2508" s="243"/>
      <c r="K2508" s="244" t="s">
        <v>2</v>
      </c>
      <c r="L2508" s="245"/>
      <c r="M2508" s="123"/>
      <c r="N2508" s="242" t="s">
        <v>43</v>
      </c>
      <c r="O2508" s="243"/>
      <c r="P2508" s="244" t="s">
        <v>44</v>
      </c>
      <c r="Q2508" s="245"/>
      <c r="R2508" s="123"/>
      <c r="S2508" s="242" t="s">
        <v>32</v>
      </c>
      <c r="T2508" s="243"/>
      <c r="U2508" s="244" t="s">
        <v>33</v>
      </c>
      <c r="V2508" s="245"/>
      <c r="W2508" s="123"/>
      <c r="X2508" s="242" t="s">
        <v>45</v>
      </c>
      <c r="Y2508" s="243"/>
      <c r="Z2508" s="244" t="s">
        <v>46</v>
      </c>
      <c r="AA2508" s="245"/>
      <c r="AB2508" s="127"/>
      <c r="AC2508" s="242" t="s">
        <v>62</v>
      </c>
      <c r="AD2508" s="243"/>
      <c r="AE2508" s="244" t="s">
        <v>3</v>
      </c>
      <c r="AF2508" s="245"/>
      <c r="AG2508" s="123"/>
      <c r="AH2508" s="242" t="s">
        <v>76</v>
      </c>
      <c r="AI2508" s="243"/>
      <c r="AJ2508" s="244" t="s">
        <v>77</v>
      </c>
      <c r="AK2508" s="245"/>
      <c r="AL2508" s="127"/>
      <c r="AM2508" s="242" t="s">
        <v>64</v>
      </c>
      <c r="AN2508" s="243"/>
      <c r="AO2508" s="244" t="s">
        <v>65</v>
      </c>
      <c r="AP2508" s="245"/>
      <c r="AQ2508" s="123"/>
      <c r="AR2508" s="242" t="s">
        <v>80</v>
      </c>
      <c r="AS2508" s="243"/>
      <c r="AT2508" s="244" t="s">
        <v>81</v>
      </c>
      <c r="AU2508" s="245"/>
      <c r="AV2508" s="127"/>
      <c r="AW2508" s="242" t="s">
        <v>68</v>
      </c>
      <c r="AX2508" s="243"/>
      <c r="AY2508" s="244" t="s">
        <v>69</v>
      </c>
      <c r="AZ2508" s="245"/>
      <c r="BA2508" s="123"/>
      <c r="BB2508" s="246" t="s">
        <v>84</v>
      </c>
      <c r="BC2508" s="247"/>
      <c r="BD2508" s="248" t="s">
        <v>85</v>
      </c>
      <c r="BE2508" s="249"/>
      <c r="BF2508" s="127"/>
      <c r="BG2508" s="242" t="s">
        <v>72</v>
      </c>
      <c r="BH2508" s="243"/>
      <c r="BI2508" s="244" t="s">
        <v>73</v>
      </c>
      <c r="BJ2508" s="245"/>
      <c r="BK2508" s="123"/>
      <c r="BL2508" s="242" t="s">
        <v>88</v>
      </c>
      <c r="BM2508" s="243"/>
      <c r="BN2508" s="244" t="s">
        <v>89</v>
      </c>
      <c r="BO2508" s="245"/>
      <c r="BP2508" s="123"/>
      <c r="BQ2508" s="19" t="s">
        <v>165</v>
      </c>
      <c r="BS2508" s="63" t="s">
        <v>120</v>
      </c>
      <c r="BT2508" s="4"/>
      <c r="BU2508" s="28"/>
      <c r="BV2508" s="28"/>
      <c r="BW2508" s="28"/>
      <c r="BX2508" s="28"/>
    </row>
    <row r="2509" spans="2:76" ht="18.649999999999999" customHeight="1" thickTop="1" thickBot="1">
      <c r="B2509" s="39">
        <v>7.1</v>
      </c>
      <c r="D2509" s="25">
        <f t="shared" ref="D2509" si="25202">COS($F$8*$B2509)</f>
        <v>-0.70835842971990037</v>
      </c>
      <c r="E2509" s="26">
        <v>0</v>
      </c>
      <c r="F2509" s="10">
        <v>0</v>
      </c>
      <c r="G2509" s="85">
        <f t="shared" ref="G2509" si="25203">$E$8*SIN($B2509*$F$8)</f>
        <v>2.1175587395401365</v>
      </c>
      <c r="I2509" s="21">
        <v>1</v>
      </c>
      <c r="J2509" s="24">
        <v>0</v>
      </c>
      <c r="K2509" s="22">
        <v>0</v>
      </c>
      <c r="L2509" s="23">
        <v>0</v>
      </c>
      <c r="N2509" s="21">
        <f t="shared" ref="N2509" si="25204">D2509*I2509+F2509*I2512-E2509*J2509-G2509*J2512</f>
        <v>1.7659591174399989</v>
      </c>
      <c r="O2509" s="24">
        <f t="shared" ref="O2509" si="25205">(D2509*J2509+E2509*I2509+F2509*J2512+G2509*I2512)</f>
        <v>0</v>
      </c>
      <c r="P2509" s="22">
        <f t="shared" ref="P2509" si="25206">D2509*K2509+F2509*K2512-E2509*L2509-G2509*L2512</f>
        <v>0</v>
      </c>
      <c r="Q2509" s="23">
        <f t="shared" ref="Q2509" si="25207">(D2509*L2509+E2509*K2509+F2509*L2512+G2509*K2512)</f>
        <v>2.1175587395401365</v>
      </c>
      <c r="S2509" s="25">
        <f t="shared" ref="S2509" si="25208">COS($U$8*$B2509)</f>
        <v>-0.56249219687601837</v>
      </c>
      <c r="T2509" s="26">
        <v>0</v>
      </c>
      <c r="U2509" s="10">
        <v>0</v>
      </c>
      <c r="V2509" s="85">
        <f t="shared" ref="V2509" si="25209">$T$8*SIN($B2509*$U$8)</f>
        <v>-2.4804077802011335</v>
      </c>
      <c r="X2509" s="21">
        <f t="shared" ref="X2509" si="25210">N2509*S2509+P2509*S2512-O2509*T2509-Q2509*T2512</f>
        <v>-0.40973720438558614</v>
      </c>
      <c r="Y2509" s="24">
        <f t="shared" ref="Y2509" si="25211">(N2509*T2509+O2509*S2509+P2509*T2512+Q2509*S2512)</f>
        <v>0</v>
      </c>
      <c r="Z2509" s="22">
        <f t="shared" ref="Z2509" si="25212">N2509*U2509+P2509*U2512-O2509*V2509-Q2509*V2512</f>
        <v>0</v>
      </c>
      <c r="AA2509" s="23">
        <f t="shared" ref="AA2509" si="25213">(N2509*V2509+O2509*U2509+P2509*V2512+Q2509*U2512)</f>
        <v>-5.5714090018332447</v>
      </c>
      <c r="AB2509" s="8"/>
      <c r="AC2509" s="21">
        <v>1</v>
      </c>
      <c r="AD2509" s="24">
        <v>0</v>
      </c>
      <c r="AE2509" s="22">
        <v>0</v>
      </c>
      <c r="AF2509" s="23">
        <v>0</v>
      </c>
      <c r="AH2509" s="21">
        <f t="shared" ref="AH2509" si="25214">X2509*AC2509+Z2509*AC2512-Y2509*AD2509-AA2509*AD2512</f>
        <v>-2.6088130862064101</v>
      </c>
      <c r="AI2509" s="24">
        <f t="shared" ref="AI2509" si="25215">(X2509*AD2509+Y2509*AC2509+Z2509*AD2512+AA2509*AC2512)</f>
        <v>0</v>
      </c>
      <c r="AJ2509" s="22">
        <f t="shared" ref="AJ2509" si="25216">X2509*AE2509+Z2509*AE2512-Y2509*AF2509-AA2509*AF2512</f>
        <v>0</v>
      </c>
      <c r="AK2509" s="23">
        <f t="shared" ref="AK2509" si="25217">(X2509*AF2509+Y2509*AE2509+Z2509*AF2512+AA2509*AE2512)</f>
        <v>-5.5714090018332447</v>
      </c>
      <c r="AL2509" s="8"/>
      <c r="AM2509" s="25">
        <f t="shared" ref="AM2509" si="25218">COS($AO$8*$B2509)</f>
        <v>-0.56249219687601837</v>
      </c>
      <c r="AN2509" s="26">
        <v>0</v>
      </c>
      <c r="AO2509" s="10">
        <v>0</v>
      </c>
      <c r="AP2509" s="85">
        <f t="shared" ref="AP2509" si="25219">$AN$8*SIN($B2509*$AO$8)</f>
        <v>-2.4804077802011335</v>
      </c>
      <c r="AR2509" s="21">
        <f t="shared" ref="AR2509" si="25220">AH2509*AM2509+AJ2509*AM2512-AI2509*AN2509-AK2509*AN2512</f>
        <v>-6.8048133104163133E-2</v>
      </c>
      <c r="AS2509" s="24">
        <f t="shared" ref="AS2509" si="25221">(AH2509*AN2509+AI2509*AM2509+AJ2509*AN2512+AK2509*AM2512)</f>
        <v>0</v>
      </c>
      <c r="AT2509" s="22">
        <f t="shared" ref="AT2509" si="25222">AH2509*AO2509+AJ2509*AO2512-AI2509*AP2509-AK2509*AP2512</f>
        <v>0</v>
      </c>
      <c r="AU2509" s="23">
        <f t="shared" ref="AU2509" si="25223">(AH2509*AP2509+AI2509*AO2509+AJ2509*AP2512+AK2509*AO2512)</f>
        <v>9.6047943652529177</v>
      </c>
      <c r="AV2509" s="8"/>
      <c r="AW2509" s="21">
        <v>1</v>
      </c>
      <c r="AX2509" s="24">
        <v>0</v>
      </c>
      <c r="AY2509" s="22">
        <v>0</v>
      </c>
      <c r="AZ2509" s="23">
        <v>0</v>
      </c>
      <c r="BB2509" s="21">
        <f t="shared" ref="BB2509" si="25224">AR2509*AW2509+AT2509*AW2512-AS2509*AX2509-AU2509*AX2512</f>
        <v>11.154928019127087</v>
      </c>
      <c r="BC2509" s="24">
        <f t="shared" ref="BC2509" si="25225">(AR2509*AX2509+AS2509*AW2509+AT2509*AX2512+AU2509*AW2512)</f>
        <v>0</v>
      </c>
      <c r="BD2509" s="22">
        <f t="shared" ref="BD2509" si="25226">AR2509*AY2509+AT2509*AY2512-AS2509*AZ2509-AU2509*AZ2512</f>
        <v>0</v>
      </c>
      <c r="BE2509" s="23">
        <f t="shared" ref="BE2509" si="25227">(AR2509*AZ2509+AS2509*AY2509+AT2509*AZ2512+AU2509*AY2512)</f>
        <v>9.6047943652529177</v>
      </c>
      <c r="BF2509" s="8"/>
      <c r="BG2509" s="25">
        <f t="shared" ref="BG2509" si="25228">COS($BI$8*$B2509)</f>
        <v>-0.70841222117845037</v>
      </c>
      <c r="BH2509" s="26">
        <v>0</v>
      </c>
      <c r="BI2509" s="10">
        <v>0</v>
      </c>
      <c r="BJ2509" s="85">
        <f t="shared" ref="BJ2509" si="25229">$BH$8*SIN($B2509*$BI$8)</f>
        <v>2.1173967800025411</v>
      </c>
      <c r="BL2509" s="21">
        <f t="shared" ref="BL2509" si="25230">BB2509*BG2509+BD2509*BG2512-BC2509*BH2509-BE2509*BH2512</f>
        <v>-10.161971853068115</v>
      </c>
      <c r="BM2509" s="24">
        <f t="shared" ref="BM2509" si="25231">(BB2509*BH2509+BC2509*BG2509+BD2509*BH2512+BE2509*BG2512)</f>
        <v>0</v>
      </c>
      <c r="BN2509" s="22">
        <f t="shared" ref="BN2509" si="25232">BB2509*BI2509+BD2509*BI2512-BC2509*BJ2509-BE2509*BJ2512</f>
        <v>0</v>
      </c>
      <c r="BO2509" s="23">
        <f t="shared" ref="BO2509" si="25233">(BB2509*BJ2509+BC2509*BI2509+BD2509*BJ2512+BE2509*BI2512)</f>
        <v>16.815254958608733</v>
      </c>
      <c r="BQ2509" s="27">
        <f t="shared" ref="BQ2509" si="25234">20*LOG((2*$BL$8)/(($BL$8*BL2509+BN2509+$BL$8*BL2512+BN2512)^2+($BL$8*BM2509+BO2509+$BL$8*BM2512+BO2512)^2)^0.5)</f>
        <v>-21.20755811354551</v>
      </c>
      <c r="BS2509" s="64">
        <f t="shared" ref="BS2509" si="25235">((BL2509^2+BM2509^2)/(BL2512^2+BM2512^2))^0.5</f>
        <v>1.6712060719268707</v>
      </c>
      <c r="BT2509" s="4"/>
      <c r="BU2509" s="28"/>
      <c r="BV2509" s="28"/>
      <c r="BW2509" s="28"/>
      <c r="BX2509" s="28"/>
    </row>
    <row r="2510" spans="2:76" ht="18.649999999999999" customHeight="1" thickBot="1">
      <c r="D2510" s="25"/>
      <c r="E2510" s="10"/>
      <c r="F2510" s="10"/>
      <c r="G2510" s="31"/>
      <c r="I2510" s="29"/>
      <c r="L2510" s="30"/>
      <c r="N2510" s="29"/>
      <c r="Q2510" s="30"/>
      <c r="S2510" s="29"/>
      <c r="V2510" s="30"/>
      <c r="X2510" s="29"/>
      <c r="AA2510" s="30"/>
      <c r="AC2510" s="29"/>
      <c r="AF2510" s="30"/>
      <c r="AH2510" s="29"/>
      <c r="AK2510" s="30"/>
      <c r="AM2510" s="29"/>
      <c r="AP2510" s="30"/>
      <c r="AR2510" s="29"/>
      <c r="AU2510" s="30"/>
      <c r="AW2510" s="29"/>
      <c r="AZ2510" s="30"/>
      <c r="BB2510" s="29"/>
      <c r="BE2510" s="30"/>
      <c r="BG2510" s="29"/>
      <c r="BJ2510" s="30"/>
      <c r="BL2510" s="29"/>
      <c r="BO2510" s="30"/>
      <c r="BS2510" s="65"/>
      <c r="BT2510" s="65"/>
      <c r="BU2510" s="28"/>
      <c r="BV2510" s="28"/>
      <c r="BW2510" s="28"/>
      <c r="BX2510" s="28"/>
    </row>
    <row r="2511" spans="2:76" ht="18.649999999999999" customHeight="1" thickBot="1">
      <c r="D2511" s="254" t="s">
        <v>24</v>
      </c>
      <c r="E2511" s="255"/>
      <c r="F2511" s="256" t="s">
        <v>25</v>
      </c>
      <c r="G2511" s="257"/>
      <c r="H2511" s="123"/>
      <c r="I2511" s="242" t="s">
        <v>4</v>
      </c>
      <c r="J2511" s="243"/>
      <c r="K2511" s="244" t="s">
        <v>5</v>
      </c>
      <c r="L2511" s="245"/>
      <c r="M2511" s="123"/>
      <c r="N2511" s="242" t="s">
        <v>6</v>
      </c>
      <c r="O2511" s="243"/>
      <c r="P2511" s="244" t="s">
        <v>7</v>
      </c>
      <c r="Q2511" s="245"/>
      <c r="R2511" s="123"/>
      <c r="S2511" s="242" t="s">
        <v>34</v>
      </c>
      <c r="T2511" s="243"/>
      <c r="U2511" s="244" t="s">
        <v>35</v>
      </c>
      <c r="V2511" s="245"/>
      <c r="W2511" s="123"/>
      <c r="X2511" s="242" t="s">
        <v>47</v>
      </c>
      <c r="Y2511" s="243"/>
      <c r="Z2511" s="244" t="s">
        <v>48</v>
      </c>
      <c r="AA2511" s="245"/>
      <c r="AB2511" s="127"/>
      <c r="AC2511" s="242" t="s">
        <v>63</v>
      </c>
      <c r="AD2511" s="243"/>
      <c r="AE2511" s="244" t="s">
        <v>8</v>
      </c>
      <c r="AF2511" s="245"/>
      <c r="AG2511" s="123"/>
      <c r="AH2511" s="242" t="s">
        <v>78</v>
      </c>
      <c r="AI2511" s="243"/>
      <c r="AJ2511" s="244" t="s">
        <v>79</v>
      </c>
      <c r="AK2511" s="245"/>
      <c r="AL2511" s="127"/>
      <c r="AM2511" s="242" t="s">
        <v>67</v>
      </c>
      <c r="AN2511" s="243"/>
      <c r="AO2511" s="244" t="s">
        <v>66</v>
      </c>
      <c r="AP2511" s="245"/>
      <c r="AQ2511" s="123"/>
      <c r="AR2511" s="242" t="s">
        <v>83</v>
      </c>
      <c r="AS2511" s="243"/>
      <c r="AT2511" s="244" t="s">
        <v>82</v>
      </c>
      <c r="AU2511" s="245"/>
      <c r="AV2511" s="127"/>
      <c r="AW2511" s="242" t="s">
        <v>71</v>
      </c>
      <c r="AX2511" s="243"/>
      <c r="AY2511" s="244" t="s">
        <v>70</v>
      </c>
      <c r="AZ2511" s="245"/>
      <c r="BA2511" s="123"/>
      <c r="BB2511" s="124" t="s">
        <v>87</v>
      </c>
      <c r="BC2511" s="125"/>
      <c r="BD2511" s="122" t="s">
        <v>86</v>
      </c>
      <c r="BE2511" s="126"/>
      <c r="BF2511" s="127"/>
      <c r="BG2511" s="242" t="s">
        <v>74</v>
      </c>
      <c r="BH2511" s="243"/>
      <c r="BI2511" s="244" t="s">
        <v>75</v>
      </c>
      <c r="BJ2511" s="245"/>
      <c r="BK2511" s="123"/>
      <c r="BL2511" s="242" t="s">
        <v>91</v>
      </c>
      <c r="BM2511" s="243"/>
      <c r="BN2511" s="244" t="s">
        <v>90</v>
      </c>
      <c r="BO2511" s="245"/>
      <c r="BP2511" s="123"/>
      <c r="BQ2511" s="35" t="s">
        <v>166</v>
      </c>
      <c r="BS2511" s="66" t="s">
        <v>121</v>
      </c>
      <c r="BT2511" s="65"/>
      <c r="BU2511" s="28"/>
      <c r="BV2511" s="28"/>
      <c r="BW2511" s="28"/>
      <c r="BX2511" s="28"/>
    </row>
    <row r="2512" spans="2:76" ht="18.649999999999999" customHeight="1" thickTop="1" thickBot="1">
      <c r="D2512" s="15">
        <v>0</v>
      </c>
      <c r="E2512" s="145">
        <f t="shared" ref="E2512" si="25236">(1/$E$8)*SIN($B2509*$F$8)</f>
        <v>0.23528430439334849</v>
      </c>
      <c r="F2512" s="15">
        <f t="shared" ref="F2512" si="25237">COS($F$8*$B2509)</f>
        <v>-0.70835842971990037</v>
      </c>
      <c r="G2512" s="37">
        <v>0</v>
      </c>
      <c r="I2512" s="21">
        <v>0</v>
      </c>
      <c r="J2512" s="24">
        <f t="shared" ref="J2512" si="25238">(TAN($K$8*$B2509))/$J$8</f>
        <v>-1.1684764634662455</v>
      </c>
      <c r="K2512" s="22">
        <v>1</v>
      </c>
      <c r="L2512" s="23">
        <v>0</v>
      </c>
      <c r="N2512" s="21">
        <f t="shared" ref="N2512" si="25239">D2512*I2509+F2512*I2512-E2512*J2509-G2512*J2512</f>
        <v>0</v>
      </c>
      <c r="O2512" s="24">
        <f t="shared" ref="O2512" si="25240">(D2512*J2509+E2512*I2509+F2512*J2512+G2512*I2512)</f>
        <v>1.0629844572189606</v>
      </c>
      <c r="P2512" s="22">
        <f t="shared" ref="P2512" si="25241">D2512*K2509+F2512*K2512-E2512*L2509-G2512*L2512</f>
        <v>-0.70835842971990037</v>
      </c>
      <c r="Q2512" s="23">
        <f t="shared" ref="Q2512" si="25242">(D2512*L2509+E2512*K2509+F2512*L2512+G2512*K2512)</f>
        <v>0</v>
      </c>
      <c r="S2512" s="15">
        <v>0</v>
      </c>
      <c r="T2512" s="145">
        <f t="shared" ref="T2512" si="25243">(1/$T$8)*SIN($B2509*$U$8)</f>
        <v>-0.27560086446679261</v>
      </c>
      <c r="U2512" s="15">
        <f t="shared" ref="U2512" si="25244">COS($U$8*$B2509)</f>
        <v>-0.56249219687601837</v>
      </c>
      <c r="V2512" s="37">
        <v>0</v>
      </c>
      <c r="X2512" s="21">
        <f t="shared" ref="X2512" si="25245">N2512*S2509+P2512*S2512-O2512*T2509-Q2512*T2512</f>
        <v>0</v>
      </c>
      <c r="Y2512" s="24">
        <f t="shared" ref="Y2512" si="25246">(N2512*T2509+O2512*S2509+P2512*T2512+Q2512*S2512)</f>
        <v>-0.40269626700301087</v>
      </c>
      <c r="Z2512" s="22">
        <f t="shared" ref="Z2512" si="25247">N2512*U2509+P2512*U2512-O2512*V2509-Q2512*V2512</f>
        <v>3.0350810072275825</v>
      </c>
      <c r="AA2512" s="23">
        <f t="shared" ref="AA2512" si="25248">(N2512*V2509+O2512*U2509+P2512*V2512+Q2512*U2512)</f>
        <v>0</v>
      </c>
      <c r="AB2512" s="8"/>
      <c r="AC2512" s="21">
        <v>0</v>
      </c>
      <c r="AD2512" s="24">
        <f t="shared" ref="AD2512" si="25249">(TAN($AE$8*$B2509))/$AD$8</f>
        <v>-0.39470731391237457</v>
      </c>
      <c r="AE2512" s="22">
        <v>1</v>
      </c>
      <c r="AF2512" s="23">
        <v>0</v>
      </c>
      <c r="AH2512" s="21">
        <f t="shared" ref="AH2512" si="25250">X2512*AC2509+Z2512*AC2512-Y2512*AD2509-AA2512*AD2512</f>
        <v>0</v>
      </c>
      <c r="AI2512" s="24">
        <f t="shared" ref="AI2512" si="25251">(X2512*AD2509+Y2512*AC2509+Z2512*AD2512+AA2512*AC2512)</f>
        <v>-1.6006649388722742</v>
      </c>
      <c r="AJ2512" s="22">
        <f t="shared" ref="AJ2512" si="25252">X2512*AE2509+Z2512*AE2512-Y2512*AF2509-AA2512*AF2512</f>
        <v>3.0350810072275825</v>
      </c>
      <c r="AK2512" s="23">
        <f t="shared" ref="AK2512" si="25253">(X2512*AF2509+Y2512*AE2509+Z2512*AF2512+AA2512*AE2512)</f>
        <v>0</v>
      </c>
      <c r="AL2512" s="8"/>
      <c r="AM2512" s="15">
        <v>0</v>
      </c>
      <c r="AN2512" s="85">
        <f t="shared" ref="AN2512" si="25254">(1/$AN$8)*SIN($B2509*$AO$8)</f>
        <v>-0.27560086446679261</v>
      </c>
      <c r="AO2512" s="25">
        <f t="shared" ref="AO2512" si="25255">COS($AO$8*$B2509)</f>
        <v>-0.56249219687601837</v>
      </c>
      <c r="AP2512" s="37">
        <v>0</v>
      </c>
      <c r="AR2512" s="21">
        <f t="shared" ref="AR2512" si="25256">AH2512*AM2509+AJ2512*AM2512-AI2512*AN2509-AK2512*AN2512</f>
        <v>0</v>
      </c>
      <c r="AS2512" s="24">
        <f t="shared" ref="AS2512" si="25257">(AH2512*AN2509+AI2512*AM2509+AJ2512*AN2512+AK2512*AM2512)</f>
        <v>6.389058861001784E-2</v>
      </c>
      <c r="AT2512" s="22">
        <f t="shared" ref="AT2512" si="25258">AH2512*AO2509+AJ2512*AO2512-AI2512*AP2509-AK2512*AP2512</f>
        <v>-5.6775111513260823</v>
      </c>
      <c r="AU2512" s="23">
        <f t="shared" ref="AU2512" si="25259">(AH2512*AP2509+AI2512*AO2509+AJ2512*AP2512+AK2512*AO2512)</f>
        <v>0</v>
      </c>
      <c r="AV2512" s="8"/>
      <c r="AW2512" s="21">
        <v>0</v>
      </c>
      <c r="AX2512" s="24">
        <f t="shared" ref="AX2512" si="25260">(TAN($AY$8*$B2509))/$AX$8</f>
        <v>-1.1684764634662455</v>
      </c>
      <c r="AY2512" s="22">
        <v>1</v>
      </c>
      <c r="AZ2512" s="23">
        <v>0</v>
      </c>
      <c r="BB2512" s="21">
        <f t="shared" ref="BB2512" si="25261">AR2512*AW2509+AT2512*AW2512-AS2512*AX2509-AU2512*AX2512</f>
        <v>0</v>
      </c>
      <c r="BC2512" s="24">
        <f t="shared" ref="BC2512" si="25262">(AR2512*AX2509+AS2512*AW2509+AT2512*AX2512+AU2512*AW2512)</f>
        <v>6.6979287400016894</v>
      </c>
      <c r="BD2512" s="22">
        <f t="shared" ref="BD2512" si="25263">AR2512*AY2509+AT2512*AY2512-AS2512*AZ2509-AU2512*AZ2512</f>
        <v>-5.6775111513260823</v>
      </c>
      <c r="BE2512" s="23">
        <f t="shared" ref="BE2512" si="25264">(AR2512*AZ2509+AS2512*AY2509+AT2512*AZ2512+AU2512*AY2512)</f>
        <v>0</v>
      </c>
      <c r="BF2512" s="8"/>
      <c r="BG2512" s="15">
        <v>0</v>
      </c>
      <c r="BH2512" s="85">
        <f t="shared" ref="BH2512" si="25265">(1/$BH$8)*SIN($B2509*$BI$8)</f>
        <v>0.23526630888917122</v>
      </c>
      <c r="BI2512" s="25">
        <f t="shared" ref="BI2512" si="25266">COS($BI$8*$B2509)</f>
        <v>-0.70841222117845037</v>
      </c>
      <c r="BJ2512" s="37">
        <v>0</v>
      </c>
      <c r="BL2512" s="21">
        <f t="shared" ref="BL2512" si="25267">BB2512*BG2509+BD2512*BG2512-BC2512*BH2509-BE2512*BH2512</f>
        <v>0</v>
      </c>
      <c r="BM2512" s="24">
        <f t="shared" ref="BM2512" si="25268">(BB2512*BH2509+BC2512*BG2509+BD2512*BH2512+BE2512*BG2512)</f>
        <v>-6.0806216682491723</v>
      </c>
      <c r="BN2512" s="22">
        <f t="shared" ref="BN2512" si="25269">BB2512*BI2509+BD2512*BI2512-BC2512*BJ2509-BE2512*BJ2512</f>
        <v>-10.160154461289725</v>
      </c>
      <c r="BO2512" s="23">
        <f t="shared" ref="BO2512" si="25270">(BB2512*BJ2509+BC2512*BI2509+BD2512*BJ2512+BE2512*BI2512)</f>
        <v>0</v>
      </c>
      <c r="BQ2512" s="38">
        <f t="shared" ref="BQ2512" si="25271">(180/PI())*ATAN(-1*(($BL$8*BM2509+BO2509+$BL$8*BM2512+BO2512)/($BL$8*BL2509+BN2509+$BL$8*BL2512+BN2512)))</f>
        <v>27.844085869630337</v>
      </c>
      <c r="BS2512" s="67">
        <f t="shared" ref="BS2512" si="25272">20*LOG(((($BL$8*BL2509+BN2509-$BL$8*BL2512-BN2512)^2+($BL$8*BM2509+BO2509-$BL$8*BM2512-BO2512)^2)/(($BL$8*BL2509+BN2509+$BL$8*BL2512+BN2512)^2+($BL$8*BM2509+BO2509+$BL$8*BM2512+BO2512)^2))^0.5)</f>
        <v>-3.3012474449083826E-2</v>
      </c>
      <c r="BT2512" s="65"/>
      <c r="BU2512" s="28"/>
      <c r="BV2512" s="28"/>
      <c r="BW2512" s="28"/>
      <c r="BX2512" s="28"/>
    </row>
    <row r="2513" spans="2:76" ht="18.649999999999999" customHeight="1">
      <c r="BS2513" s="32"/>
    </row>
    <row r="2514" spans="2:76" ht="18.649999999999999" customHeight="1" thickBot="1">
      <c r="D2514" s="8"/>
      <c r="E2514" s="8" t="s">
        <v>93</v>
      </c>
      <c r="F2514" s="8"/>
      <c r="G2514" s="8"/>
      <c r="H2514" s="8"/>
      <c r="I2514" s="8"/>
      <c r="J2514" s="8" t="s">
        <v>94</v>
      </c>
      <c r="K2514" s="8"/>
      <c r="L2514" s="8"/>
      <c r="M2514" s="8"/>
      <c r="N2514" s="8"/>
      <c r="O2514" s="8" t="s">
        <v>95</v>
      </c>
      <c r="P2514" s="8"/>
      <c r="Q2514" s="8"/>
      <c r="R2514" s="8"/>
      <c r="S2514" s="8"/>
      <c r="T2514" s="8" t="s">
        <v>96</v>
      </c>
      <c r="U2514" s="8"/>
      <c r="V2514" s="8"/>
      <c r="W2514" s="8"/>
      <c r="X2514" s="8"/>
      <c r="Y2514" s="8" t="s">
        <v>97</v>
      </c>
      <c r="Z2514" s="8"/>
      <c r="AA2514" s="8"/>
      <c r="AB2514" s="8"/>
      <c r="AC2514" s="8"/>
      <c r="AD2514" s="8" t="s">
        <v>98</v>
      </c>
      <c r="AE2514" s="8"/>
      <c r="AF2514" s="8"/>
      <c r="AG2514" s="8"/>
      <c r="AH2514" s="8"/>
      <c r="AI2514" s="8" t="s">
        <v>99</v>
      </c>
      <c r="AJ2514" s="8"/>
      <c r="AK2514" s="8"/>
      <c r="AL2514" s="8"/>
      <c r="AM2514" s="8"/>
      <c r="AN2514" s="8" t="s">
        <v>96</v>
      </c>
      <c r="AO2514" s="8"/>
      <c r="AP2514" s="8"/>
      <c r="AQ2514" s="8"/>
      <c r="AR2514" s="8"/>
      <c r="AS2514" s="8" t="s">
        <v>100</v>
      </c>
      <c r="AT2514" s="8"/>
      <c r="AU2514" s="8"/>
      <c r="AV2514" s="8"/>
      <c r="AW2514" s="8"/>
      <c r="AX2514" s="8" t="s">
        <v>94</v>
      </c>
      <c r="AY2514" s="8"/>
      <c r="AZ2514" s="8"/>
      <c r="BA2514" s="8"/>
      <c r="BB2514" s="8"/>
      <c r="BC2514" s="8" t="s">
        <v>101</v>
      </c>
      <c r="BD2514" s="8"/>
      <c r="BE2514" s="8"/>
      <c r="BF2514" s="8"/>
      <c r="BG2514" s="8"/>
      <c r="BH2514" s="8" t="s">
        <v>96</v>
      </c>
      <c r="BI2514" s="8"/>
      <c r="BJ2514" s="8"/>
      <c r="BK2514" s="8"/>
      <c r="BL2514" s="8"/>
      <c r="BM2514" s="8" t="s">
        <v>102</v>
      </c>
      <c r="BN2514" s="8"/>
      <c r="BO2514" s="8"/>
      <c r="BP2514" s="8"/>
    </row>
    <row r="2515" spans="2:76" ht="18.649999999999999" customHeight="1" thickBot="1">
      <c r="B2515" s="16"/>
      <c r="D2515" s="250" t="s">
        <v>22</v>
      </c>
      <c r="E2515" s="251"/>
      <c r="F2515" s="252" t="s">
        <v>23</v>
      </c>
      <c r="G2515" s="253"/>
      <c r="H2515" s="123"/>
      <c r="I2515" s="242" t="s">
        <v>1</v>
      </c>
      <c r="J2515" s="243"/>
      <c r="K2515" s="244" t="s">
        <v>2</v>
      </c>
      <c r="L2515" s="245"/>
      <c r="M2515" s="123"/>
      <c r="N2515" s="242" t="s">
        <v>43</v>
      </c>
      <c r="O2515" s="243"/>
      <c r="P2515" s="244" t="s">
        <v>44</v>
      </c>
      <c r="Q2515" s="245"/>
      <c r="R2515" s="123"/>
      <c r="S2515" s="242" t="s">
        <v>32</v>
      </c>
      <c r="T2515" s="243"/>
      <c r="U2515" s="244" t="s">
        <v>33</v>
      </c>
      <c r="V2515" s="245"/>
      <c r="W2515" s="123"/>
      <c r="X2515" s="242" t="s">
        <v>45</v>
      </c>
      <c r="Y2515" s="243"/>
      <c r="Z2515" s="244" t="s">
        <v>46</v>
      </c>
      <c r="AA2515" s="245"/>
      <c r="AB2515" s="127"/>
      <c r="AC2515" s="242" t="s">
        <v>62</v>
      </c>
      <c r="AD2515" s="243"/>
      <c r="AE2515" s="244" t="s">
        <v>3</v>
      </c>
      <c r="AF2515" s="245"/>
      <c r="AG2515" s="123"/>
      <c r="AH2515" s="242" t="s">
        <v>76</v>
      </c>
      <c r="AI2515" s="243"/>
      <c r="AJ2515" s="244" t="s">
        <v>77</v>
      </c>
      <c r="AK2515" s="245"/>
      <c r="AL2515" s="127"/>
      <c r="AM2515" s="242" t="s">
        <v>64</v>
      </c>
      <c r="AN2515" s="243"/>
      <c r="AO2515" s="244" t="s">
        <v>65</v>
      </c>
      <c r="AP2515" s="245"/>
      <c r="AQ2515" s="123"/>
      <c r="AR2515" s="242" t="s">
        <v>80</v>
      </c>
      <c r="AS2515" s="243"/>
      <c r="AT2515" s="244" t="s">
        <v>81</v>
      </c>
      <c r="AU2515" s="245"/>
      <c r="AV2515" s="127"/>
      <c r="AW2515" s="242" t="s">
        <v>68</v>
      </c>
      <c r="AX2515" s="243"/>
      <c r="AY2515" s="244" t="s">
        <v>69</v>
      </c>
      <c r="AZ2515" s="245"/>
      <c r="BA2515" s="123"/>
      <c r="BB2515" s="246" t="s">
        <v>84</v>
      </c>
      <c r="BC2515" s="247"/>
      <c r="BD2515" s="248" t="s">
        <v>85</v>
      </c>
      <c r="BE2515" s="249"/>
      <c r="BF2515" s="127"/>
      <c r="BG2515" s="242" t="s">
        <v>72</v>
      </c>
      <c r="BH2515" s="243"/>
      <c r="BI2515" s="244" t="s">
        <v>73</v>
      </c>
      <c r="BJ2515" s="245"/>
      <c r="BK2515" s="123"/>
      <c r="BL2515" s="242" t="s">
        <v>88</v>
      </c>
      <c r="BM2515" s="243"/>
      <c r="BN2515" s="244" t="s">
        <v>89</v>
      </c>
      <c r="BO2515" s="245"/>
      <c r="BP2515" s="123"/>
      <c r="BQ2515" s="19" t="s">
        <v>165</v>
      </c>
      <c r="BS2515" s="63" t="s">
        <v>120</v>
      </c>
      <c r="BT2515" s="4"/>
      <c r="BU2515" s="28"/>
      <c r="BV2515" s="28"/>
      <c r="BW2515" s="28"/>
      <c r="BX2515" s="28"/>
    </row>
    <row r="2516" spans="2:76" ht="18.649999999999999" customHeight="1" thickTop="1" thickBot="1">
      <c r="B2516" s="39">
        <v>7.12</v>
      </c>
      <c r="D2516" s="25">
        <f t="shared" ref="D2516" si="25273">COS($F$8*$B2516)</f>
        <v>-0.71303115624189128</v>
      </c>
      <c r="E2516" s="26">
        <v>0</v>
      </c>
      <c r="F2516" s="10">
        <v>0</v>
      </c>
      <c r="G2516" s="85">
        <f t="shared" ref="G2516" si="25274">$E$8*SIN($B2516*$F$8)</f>
        <v>2.1033970457465143</v>
      </c>
      <c r="I2516" s="21">
        <v>1</v>
      </c>
      <c r="J2516" s="24">
        <v>0</v>
      </c>
      <c r="K2516" s="22">
        <v>0</v>
      </c>
      <c r="L2516" s="23">
        <v>0</v>
      </c>
      <c r="N2516" s="21">
        <f t="shared" ref="N2516" si="25275">D2516*I2516+F2516*I2519-E2516*J2516-G2516*J2519</f>
        <v>1.6666609799484591</v>
      </c>
      <c r="O2516" s="24">
        <f t="shared" ref="O2516" si="25276">(D2516*J2516+E2516*I2516+F2516*J2519+G2516*I2519)</f>
        <v>0</v>
      </c>
      <c r="P2516" s="22">
        <f t="shared" ref="P2516" si="25277">D2516*K2516+F2516*K2519-E2516*L2516-G2516*L2519</f>
        <v>0</v>
      </c>
      <c r="Q2516" s="23">
        <f t="shared" ref="Q2516" si="25278">(D2516*L2516+E2516*K2516+F2516*L2519+G2516*K2519)</f>
        <v>2.1033970457465143</v>
      </c>
      <c r="S2516" s="25">
        <f t="shared" ref="S2516" si="25279">COS($U$8*$B2516)</f>
        <v>-0.55287071832018642</v>
      </c>
      <c r="T2516" s="26">
        <v>0</v>
      </c>
      <c r="U2516" s="10">
        <v>0</v>
      </c>
      <c r="V2516" s="85">
        <f t="shared" ref="V2516" si="25280">$T$8*SIN($B2516*$U$8)</f>
        <v>-2.4998011359740375</v>
      </c>
      <c r="X2516" s="21">
        <f t="shared" ref="X2516" si="25281">N2516*S2516+P2516*S2519-O2516*T2516-Q2516*T2519</f>
        <v>-0.3372175726957114</v>
      </c>
      <c r="Y2516" s="24">
        <f t="shared" ref="Y2516" si="25282">(N2516*T2516+O2516*S2516+P2516*T2519+Q2516*S2519)</f>
        <v>0</v>
      </c>
      <c r="Z2516" s="22">
        <f t="shared" ref="Z2516" si="25283">N2516*U2516+P2516*U2519-O2516*V2516-Q2516*V2519</f>
        <v>0</v>
      </c>
      <c r="AA2516" s="23">
        <f t="shared" ref="AA2516" si="25284">(N2516*V2516+O2516*U2516+P2516*V2519+Q2516*U2519)</f>
        <v>-5.3292276465531945</v>
      </c>
      <c r="AB2516" s="8"/>
      <c r="AC2516" s="21">
        <v>1</v>
      </c>
      <c r="AD2516" s="24">
        <v>0</v>
      </c>
      <c r="AE2516" s="22">
        <v>0</v>
      </c>
      <c r="AF2516" s="23">
        <v>0</v>
      </c>
      <c r="AH2516" s="21">
        <f t="shared" ref="AH2516" si="25285">X2516*AC2516+Z2516*AC2519-Y2516*AD2516-AA2516*AD2519</f>
        <v>-2.3025256139968455</v>
      </c>
      <c r="AI2516" s="24">
        <f t="shared" ref="AI2516" si="25286">(X2516*AD2516+Y2516*AC2516+Z2516*AD2519+AA2516*AC2519)</f>
        <v>0</v>
      </c>
      <c r="AJ2516" s="22">
        <f t="shared" ref="AJ2516" si="25287">X2516*AE2516+Z2516*AE2519-Y2516*AF2516-AA2516*AF2519</f>
        <v>0</v>
      </c>
      <c r="AK2516" s="23">
        <f t="shared" ref="AK2516" si="25288">(X2516*AF2516+Y2516*AE2516+Z2516*AF2519+AA2516*AE2519)</f>
        <v>-5.3292276465531945</v>
      </c>
      <c r="AL2516" s="8"/>
      <c r="AM2516" s="25">
        <f t="shared" ref="AM2516" si="25289">COS($AO$8*$B2516)</f>
        <v>-0.55287071832018642</v>
      </c>
      <c r="AN2516" s="26">
        <v>0</v>
      </c>
      <c r="AO2516" s="10">
        <v>0</v>
      </c>
      <c r="AP2516" s="85">
        <f t="shared" ref="AP2516" si="25290">$AN$8*SIN($B2516*$AO$8)</f>
        <v>-2.4998011359740375</v>
      </c>
      <c r="AR2516" s="21">
        <f t="shared" ref="AR2516" si="25291">AH2516*AM2516+AJ2516*AM2519-AI2516*AN2516-AK2516*AN2519</f>
        <v>-0.20722426814092709</v>
      </c>
      <c r="AS2516" s="24">
        <f t="shared" ref="AS2516" si="25292">(AH2516*AN2516+AI2516*AM2516+AJ2516*AN2519+AK2516*AM2519)</f>
        <v>0</v>
      </c>
      <c r="AT2516" s="22">
        <f t="shared" ref="AT2516" si="25293">AH2516*AO2516+AJ2516*AO2519-AI2516*AP2516-AK2516*AP2519</f>
        <v>0</v>
      </c>
      <c r="AU2516" s="23">
        <f t="shared" ref="AU2516" si="25294">(AH2516*AP2516+AI2516*AO2516+AJ2516*AP2519+AK2516*AO2519)</f>
        <v>8.7022300625202931</v>
      </c>
      <c r="AV2516" s="8"/>
      <c r="AW2516" s="21">
        <v>1</v>
      </c>
      <c r="AX2516" s="24">
        <v>0</v>
      </c>
      <c r="AY2516" s="22">
        <v>0</v>
      </c>
      <c r="AZ2516" s="23">
        <v>0</v>
      </c>
      <c r="BB2516" s="21">
        <f t="shared" ref="BB2516" si="25295">AR2516*AW2516+AT2516*AW2519-AS2516*AX2516-AU2516*AX2519</f>
        <v>9.6381011729001518</v>
      </c>
      <c r="BC2516" s="24">
        <f t="shared" ref="BC2516" si="25296">(AR2516*AX2516+AS2516*AW2516+AT2516*AX2519+AU2516*AW2519)</f>
        <v>0</v>
      </c>
      <c r="BD2516" s="22">
        <f t="shared" ref="BD2516" si="25297">AR2516*AY2516+AT2516*AY2519-AS2516*AZ2516-AU2516*AZ2519</f>
        <v>0</v>
      </c>
      <c r="BE2516" s="23">
        <f t="shared" ref="BE2516" si="25298">(AR2516*AZ2516+AS2516*AY2516+AT2516*AZ2519+AU2516*AY2519)</f>
        <v>8.7022300625202931</v>
      </c>
      <c r="BF2516" s="8"/>
      <c r="BG2516" s="25">
        <f t="shared" ref="BG2516" si="25299">COS($BI$8*$B2516)</f>
        <v>-0.71308473843547915</v>
      </c>
      <c r="BH2516" s="26">
        <v>0</v>
      </c>
      <c r="BI2516" s="10">
        <v>0</v>
      </c>
      <c r="BJ2516" s="85">
        <f t="shared" ref="BJ2516" si="25300">$BH$8*SIN($B2516*$BI$8)</f>
        <v>2.1032335586647619</v>
      </c>
      <c r="BL2516" s="21">
        <f t="shared" ref="BL2516" si="25301">BB2516*BG2516+BD2516*BG2519-BC2516*BH2516-BE2516*BH2519</f>
        <v>-8.9064297764159708</v>
      </c>
      <c r="BM2516" s="24">
        <f t="shared" ref="BM2516" si="25302">(BB2516*BH2516+BC2516*BG2516+BD2516*BH2519+BE2516*BG2519)</f>
        <v>0</v>
      </c>
      <c r="BN2516" s="22">
        <f t="shared" ref="BN2516" si="25303">BB2516*BI2516+BD2516*BI2519-BC2516*BJ2516-BE2516*BJ2519</f>
        <v>0</v>
      </c>
      <c r="BO2516" s="23">
        <f t="shared" ref="BO2516" si="25304">(BB2516*BJ2516+BC2516*BI2516+BD2516*BJ2519+BE2516*BI2519)</f>
        <v>14.065750380712155</v>
      </c>
      <c r="BQ2516" s="27">
        <f t="shared" ref="BQ2516" si="25305">20*LOG((2*$BL$8)/(($BL$8*BL2516+BN2516+$BL$8*BL2519+BN2519)^2+($BL$8*BM2516+BO2516+$BL$8*BM2519+BO2519)^2)^0.5)</f>
        <v>-19.884043815103496</v>
      </c>
      <c r="BS2516" s="64">
        <f t="shared" ref="BS2516" si="25306">((BL2516^2+BM2516^2)/(BL2519^2+BM2519^2))^0.5</f>
        <v>1.5997411342574919</v>
      </c>
      <c r="BT2516" s="4"/>
      <c r="BU2516" s="28"/>
      <c r="BV2516" s="28"/>
      <c r="BW2516" s="28"/>
      <c r="BX2516" s="28"/>
    </row>
    <row r="2517" spans="2:76" ht="18.649999999999999" customHeight="1" thickBot="1">
      <c r="D2517" s="25"/>
      <c r="E2517" s="10"/>
      <c r="F2517" s="10"/>
      <c r="G2517" s="31"/>
      <c r="I2517" s="29"/>
      <c r="L2517" s="30"/>
      <c r="N2517" s="29"/>
      <c r="Q2517" s="30"/>
      <c r="S2517" s="29"/>
      <c r="V2517" s="30"/>
      <c r="X2517" s="29"/>
      <c r="AA2517" s="30"/>
      <c r="AC2517" s="29"/>
      <c r="AF2517" s="30"/>
      <c r="AH2517" s="29"/>
      <c r="AK2517" s="30"/>
      <c r="AM2517" s="29"/>
      <c r="AP2517" s="30"/>
      <c r="AR2517" s="29"/>
      <c r="AU2517" s="30"/>
      <c r="AW2517" s="29"/>
      <c r="AZ2517" s="30"/>
      <c r="BB2517" s="29"/>
      <c r="BE2517" s="30"/>
      <c r="BG2517" s="29"/>
      <c r="BJ2517" s="30"/>
      <c r="BL2517" s="29"/>
      <c r="BO2517" s="30"/>
      <c r="BS2517" s="65"/>
      <c r="BT2517" s="65"/>
      <c r="BU2517" s="28"/>
      <c r="BV2517" s="28"/>
      <c r="BW2517" s="28"/>
      <c r="BX2517" s="28"/>
    </row>
    <row r="2518" spans="2:76" ht="18.649999999999999" customHeight="1" thickBot="1">
      <c r="D2518" s="254" t="s">
        <v>24</v>
      </c>
      <c r="E2518" s="255"/>
      <c r="F2518" s="256" t="s">
        <v>25</v>
      </c>
      <c r="G2518" s="257"/>
      <c r="H2518" s="123"/>
      <c r="I2518" s="242" t="s">
        <v>4</v>
      </c>
      <c r="J2518" s="243"/>
      <c r="K2518" s="244" t="s">
        <v>5</v>
      </c>
      <c r="L2518" s="245"/>
      <c r="M2518" s="123"/>
      <c r="N2518" s="242" t="s">
        <v>6</v>
      </c>
      <c r="O2518" s="243"/>
      <c r="P2518" s="244" t="s">
        <v>7</v>
      </c>
      <c r="Q2518" s="245"/>
      <c r="R2518" s="123"/>
      <c r="S2518" s="242" t="s">
        <v>34</v>
      </c>
      <c r="T2518" s="243"/>
      <c r="U2518" s="244" t="s">
        <v>35</v>
      </c>
      <c r="V2518" s="245"/>
      <c r="W2518" s="123"/>
      <c r="X2518" s="242" t="s">
        <v>47</v>
      </c>
      <c r="Y2518" s="243"/>
      <c r="Z2518" s="244" t="s">
        <v>48</v>
      </c>
      <c r="AA2518" s="245"/>
      <c r="AB2518" s="127"/>
      <c r="AC2518" s="242" t="s">
        <v>63</v>
      </c>
      <c r="AD2518" s="243"/>
      <c r="AE2518" s="244" t="s">
        <v>8</v>
      </c>
      <c r="AF2518" s="245"/>
      <c r="AG2518" s="123"/>
      <c r="AH2518" s="242" t="s">
        <v>78</v>
      </c>
      <c r="AI2518" s="243"/>
      <c r="AJ2518" s="244" t="s">
        <v>79</v>
      </c>
      <c r="AK2518" s="245"/>
      <c r="AL2518" s="127"/>
      <c r="AM2518" s="242" t="s">
        <v>67</v>
      </c>
      <c r="AN2518" s="243"/>
      <c r="AO2518" s="244" t="s">
        <v>66</v>
      </c>
      <c r="AP2518" s="245"/>
      <c r="AQ2518" s="123"/>
      <c r="AR2518" s="242" t="s">
        <v>83</v>
      </c>
      <c r="AS2518" s="243"/>
      <c r="AT2518" s="244" t="s">
        <v>82</v>
      </c>
      <c r="AU2518" s="245"/>
      <c r="AV2518" s="127"/>
      <c r="AW2518" s="242" t="s">
        <v>71</v>
      </c>
      <c r="AX2518" s="243"/>
      <c r="AY2518" s="244" t="s">
        <v>70</v>
      </c>
      <c r="AZ2518" s="245"/>
      <c r="BA2518" s="123"/>
      <c r="BB2518" s="124" t="s">
        <v>87</v>
      </c>
      <c r="BC2518" s="125"/>
      <c r="BD2518" s="122" t="s">
        <v>86</v>
      </c>
      <c r="BE2518" s="126"/>
      <c r="BF2518" s="127"/>
      <c r="BG2518" s="242" t="s">
        <v>74</v>
      </c>
      <c r="BH2518" s="243"/>
      <c r="BI2518" s="244" t="s">
        <v>75</v>
      </c>
      <c r="BJ2518" s="245"/>
      <c r="BK2518" s="123"/>
      <c r="BL2518" s="242" t="s">
        <v>91</v>
      </c>
      <c r="BM2518" s="243"/>
      <c r="BN2518" s="244" t="s">
        <v>90</v>
      </c>
      <c r="BO2518" s="245"/>
      <c r="BP2518" s="123"/>
      <c r="BQ2518" s="35" t="s">
        <v>166</v>
      </c>
      <c r="BS2518" s="66" t="s">
        <v>121</v>
      </c>
      <c r="BT2518" s="65"/>
      <c r="BU2518" s="28"/>
      <c r="BV2518" s="28"/>
      <c r="BW2518" s="28"/>
      <c r="BX2518" s="28"/>
    </row>
    <row r="2519" spans="2:76" ht="18.649999999999999" customHeight="1" thickTop="1" thickBot="1">
      <c r="D2519" s="15">
        <v>0</v>
      </c>
      <c r="E2519" s="145">
        <f t="shared" ref="E2519" si="25307">(1/$E$8)*SIN($B2516*$F$8)</f>
        <v>0.2337107828607238</v>
      </c>
      <c r="F2519" s="15">
        <f t="shared" ref="F2519" si="25308">COS($F$8*$B2516)</f>
        <v>-0.71303115624189128</v>
      </c>
      <c r="G2519" s="37">
        <v>0</v>
      </c>
      <c r="I2519" s="21">
        <v>0</v>
      </c>
      <c r="J2519" s="24">
        <f t="shared" ref="J2519" si="25309">(TAN($K$8*$B2516))/$J$8</f>
        <v>-1.1313566028832072</v>
      </c>
      <c r="K2519" s="22">
        <v>1</v>
      </c>
      <c r="L2519" s="23">
        <v>0</v>
      </c>
      <c r="N2519" s="21">
        <f t="shared" ref="N2519" si="25310">D2519*I2516+F2519*I2519-E2519*J2516-G2519*J2519</f>
        <v>0</v>
      </c>
      <c r="O2519" s="24">
        <f t="shared" ref="O2519" si="25311">(D2519*J2516+E2519*I2516+F2519*J2519+G2519*I2519)</f>
        <v>1.0404032895364352</v>
      </c>
      <c r="P2519" s="22">
        <f t="shared" ref="P2519" si="25312">D2519*K2516+F2519*K2519-E2519*L2516-G2519*L2519</f>
        <v>-0.71303115624189128</v>
      </c>
      <c r="Q2519" s="23">
        <f t="shared" ref="Q2519" si="25313">(D2519*L2516+E2519*K2516+F2519*L2519+G2519*K2519)</f>
        <v>0</v>
      </c>
      <c r="S2519" s="15">
        <v>0</v>
      </c>
      <c r="T2519" s="145">
        <f t="shared" ref="T2519" si="25314">(1/$T$8)*SIN($B2516*$U$8)</f>
        <v>-0.27775568177489307</v>
      </c>
      <c r="U2519" s="15">
        <f t="shared" ref="U2519" si="25315">COS($U$8*$B2516)</f>
        <v>-0.55287071832018642</v>
      </c>
      <c r="V2519" s="37">
        <v>0</v>
      </c>
      <c r="X2519" s="21">
        <f t="shared" ref="X2519" si="25316">N2519*S2516+P2519*S2519-O2519*T2516-Q2519*T2519</f>
        <v>0</v>
      </c>
      <c r="Y2519" s="24">
        <f t="shared" ref="Y2519" si="25317">(N2519*T2516+O2519*S2516+P2519*T2519+Q2519*S2519)</f>
        <v>-0.37716005909998707</v>
      </c>
      <c r="Z2519" s="22">
        <f t="shared" ref="Z2519" si="25318">N2519*U2516+P2519*U2519-O2519*V2516-Q2519*V2519</f>
        <v>2.9950153725904336</v>
      </c>
      <c r="AA2519" s="23">
        <f t="shared" ref="AA2519" si="25319">(N2519*V2516+O2519*U2516+P2519*V2519+Q2519*U2519)</f>
        <v>0</v>
      </c>
      <c r="AB2519" s="8"/>
      <c r="AC2519" s="21">
        <v>0</v>
      </c>
      <c r="AD2519" s="24">
        <f t="shared" ref="AD2519" si="25320">(TAN($AE$8*$B2516))/$AD$8</f>
        <v>-0.36877914993408922</v>
      </c>
      <c r="AE2519" s="22">
        <v>1</v>
      </c>
      <c r="AF2519" s="23">
        <v>0</v>
      </c>
      <c r="AH2519" s="21">
        <f t="shared" ref="AH2519" si="25321">X2519*AC2516+Z2519*AC2519-Y2519*AD2516-AA2519*AD2519</f>
        <v>0</v>
      </c>
      <c r="AI2519" s="24">
        <f t="shared" ref="AI2519" si="25322">(X2519*AD2516+Y2519*AC2516+Z2519*AD2519+AA2519*AC2519)</f>
        <v>-1.4816592822434167</v>
      </c>
      <c r="AJ2519" s="22">
        <f t="shared" ref="AJ2519" si="25323">X2519*AE2516+Z2519*AE2519-Y2519*AF2516-AA2519*AF2519</f>
        <v>2.9950153725904336</v>
      </c>
      <c r="AK2519" s="23">
        <f t="shared" ref="AK2519" si="25324">(X2519*AF2516+Y2519*AE2516+Z2519*AF2519+AA2519*AE2519)</f>
        <v>0</v>
      </c>
      <c r="AL2519" s="8"/>
      <c r="AM2519" s="15">
        <v>0</v>
      </c>
      <c r="AN2519" s="85">
        <f t="shared" ref="AN2519" si="25325">(1/$AN$8)*SIN($B2516*$AO$8)</f>
        <v>-0.27775568177489307</v>
      </c>
      <c r="AO2519" s="25">
        <f t="shared" ref="AO2519" si="25326">COS($AO$8*$B2516)</f>
        <v>-0.55287071832018642</v>
      </c>
      <c r="AP2519" s="37">
        <v>0</v>
      </c>
      <c r="AR2519" s="21">
        <f t="shared" ref="AR2519" si="25327">AH2519*AM2516+AJ2519*AM2519-AI2519*AN2516-AK2519*AN2519</f>
        <v>0</v>
      </c>
      <c r="AS2519" s="24">
        <f t="shared" ref="AS2519" si="25328">(AH2519*AN2516+AI2519*AM2516+AJ2519*AN2519+AK2519*AM2519)</f>
        <v>-1.2716505060451633E-2</v>
      </c>
      <c r="AT2519" s="22">
        <f t="shared" ref="AT2519" si="25329">AH2519*AO2516+AJ2519*AO2519-AI2519*AP2516-AK2519*AP2519</f>
        <v>-5.3597098573026436</v>
      </c>
      <c r="AU2519" s="23">
        <f t="shared" ref="AU2519" si="25330">(AH2519*AP2516+AI2519*AO2516+AJ2519*AP2519+AK2519*AO2519)</f>
        <v>0</v>
      </c>
      <c r="AV2519" s="8"/>
      <c r="AW2519" s="21">
        <v>0</v>
      </c>
      <c r="AX2519" s="24">
        <f t="shared" ref="AX2519" si="25331">(TAN($AY$8*$B2516))/$AX$8</f>
        <v>-1.1313566028832072</v>
      </c>
      <c r="AY2519" s="22">
        <v>1</v>
      </c>
      <c r="AZ2519" s="23">
        <v>0</v>
      </c>
      <c r="BB2519" s="21">
        <f t="shared" ref="BB2519" si="25332">AR2519*AW2516+AT2519*AW2519-AS2519*AX2516-AU2519*AX2519</f>
        <v>0</v>
      </c>
      <c r="BC2519" s="24">
        <f t="shared" ref="BC2519" si="25333">(AR2519*AX2516+AS2519*AW2516+AT2519*AX2519+AU2519*AW2519)</f>
        <v>6.0510266315371064</v>
      </c>
      <c r="BD2519" s="22">
        <f t="shared" ref="BD2519" si="25334">AR2519*AY2516+AT2519*AY2519-AS2519*AZ2516-AU2519*AZ2519</f>
        <v>-5.3597098573026436</v>
      </c>
      <c r="BE2519" s="23">
        <f t="shared" ref="BE2519" si="25335">(AR2519*AZ2516+AS2519*AY2516+AT2519*AZ2519+AU2519*AY2519)</f>
        <v>0</v>
      </c>
      <c r="BF2519" s="8"/>
      <c r="BG2519" s="15">
        <v>0</v>
      </c>
      <c r="BH2519" s="85">
        <f t="shared" ref="BH2519" si="25336">(1/$BH$8)*SIN($B2516*$BI$8)</f>
        <v>0.23369261762941798</v>
      </c>
      <c r="BI2519" s="25">
        <f t="shared" ref="BI2519" si="25337">COS($BI$8*$B2516)</f>
        <v>-0.71308473843547915</v>
      </c>
      <c r="BJ2519" s="37">
        <v>0</v>
      </c>
      <c r="BL2519" s="21">
        <f t="shared" ref="BL2519" si="25338">BB2519*BG2516+BD2519*BG2519-BC2519*BH2516-BE2519*BH2519</f>
        <v>0</v>
      </c>
      <c r="BM2519" s="24">
        <f t="shared" ref="BM2519" si="25339">(BB2519*BH2516+BC2519*BG2516+BD2519*BH2519+BE2519*BG2519)</f>
        <v>-5.5674193691030052</v>
      </c>
      <c r="BN2519" s="22">
        <f t="shared" ref="BN2519" si="25340">BB2519*BI2516+BD2519*BI2519-BC2519*BJ2516-BE2519*BJ2519</f>
        <v>-8.904794974138321</v>
      </c>
      <c r="BO2519" s="23">
        <f t="shared" ref="BO2519" si="25341">(BB2519*BJ2516+BC2519*BI2516+BD2519*BJ2519+BE2519*BI2519)</f>
        <v>0</v>
      </c>
      <c r="BQ2519" s="38">
        <f t="shared" ref="BQ2519" si="25342">(180/PI())*ATAN(-1*(($BL$8*BM2516+BO2516+$BL$8*BM2519+BO2519)/($BL$8*BL2516+BN2516+$BL$8*BL2519+BN2519)))</f>
        <v>25.507370320799154</v>
      </c>
      <c r="BS2519" s="67">
        <f t="shared" ref="BS2519" si="25343">20*LOG(((($BL$8*BL2516+BN2516-$BL$8*BL2519-BN2519)^2+($BL$8*BM2516+BO2516-$BL$8*BM2519-BO2519)^2)/(($BL$8*BL2516+BN2516+$BL$8*BL2519+BN2519)^2+($BL$8*BM2516+BO2516+$BL$8*BM2519+BO2519)^2))^0.5)</f>
        <v>-4.4835267430612384E-2</v>
      </c>
      <c r="BT2519" s="65"/>
      <c r="BU2519" s="28"/>
      <c r="BV2519" s="28"/>
      <c r="BW2519" s="28"/>
      <c r="BX2519" s="28"/>
    </row>
    <row r="2520" spans="2:76" ht="18.649999999999999" customHeight="1">
      <c r="BS2520" s="32"/>
    </row>
    <row r="2521" spans="2:76" ht="18.649999999999999" customHeight="1" thickBot="1">
      <c r="D2521" s="8"/>
      <c r="E2521" s="8" t="s">
        <v>93</v>
      </c>
      <c r="F2521" s="8"/>
      <c r="G2521" s="8"/>
      <c r="H2521" s="8"/>
      <c r="I2521" s="8"/>
      <c r="J2521" s="8" t="s">
        <v>94</v>
      </c>
      <c r="K2521" s="8"/>
      <c r="L2521" s="8"/>
      <c r="M2521" s="8"/>
      <c r="N2521" s="8"/>
      <c r="O2521" s="8" t="s">
        <v>95</v>
      </c>
      <c r="P2521" s="8"/>
      <c r="Q2521" s="8"/>
      <c r="R2521" s="8"/>
      <c r="S2521" s="8"/>
      <c r="T2521" s="8" t="s">
        <v>96</v>
      </c>
      <c r="U2521" s="8"/>
      <c r="V2521" s="8"/>
      <c r="W2521" s="8"/>
      <c r="X2521" s="8"/>
      <c r="Y2521" s="8" t="s">
        <v>97</v>
      </c>
      <c r="Z2521" s="8"/>
      <c r="AA2521" s="8"/>
      <c r="AB2521" s="8"/>
      <c r="AC2521" s="8"/>
      <c r="AD2521" s="8" t="s">
        <v>98</v>
      </c>
      <c r="AE2521" s="8"/>
      <c r="AF2521" s="8"/>
      <c r="AG2521" s="8"/>
      <c r="AH2521" s="8"/>
      <c r="AI2521" s="8" t="s">
        <v>99</v>
      </c>
      <c r="AJ2521" s="8"/>
      <c r="AK2521" s="8"/>
      <c r="AL2521" s="8"/>
      <c r="AM2521" s="8"/>
      <c r="AN2521" s="8" t="s">
        <v>96</v>
      </c>
      <c r="AO2521" s="8"/>
      <c r="AP2521" s="8"/>
      <c r="AQ2521" s="8"/>
      <c r="AR2521" s="8"/>
      <c r="AS2521" s="8" t="s">
        <v>100</v>
      </c>
      <c r="AT2521" s="8"/>
      <c r="AU2521" s="8"/>
      <c r="AV2521" s="8"/>
      <c r="AW2521" s="8"/>
      <c r="AX2521" s="8" t="s">
        <v>94</v>
      </c>
      <c r="AY2521" s="8"/>
      <c r="AZ2521" s="8"/>
      <c r="BA2521" s="8"/>
      <c r="BB2521" s="8"/>
      <c r="BC2521" s="8" t="s">
        <v>101</v>
      </c>
      <c r="BD2521" s="8"/>
      <c r="BE2521" s="8"/>
      <c r="BF2521" s="8"/>
      <c r="BG2521" s="8"/>
      <c r="BH2521" s="8" t="s">
        <v>96</v>
      </c>
      <c r="BI2521" s="8"/>
      <c r="BJ2521" s="8"/>
      <c r="BK2521" s="8"/>
      <c r="BL2521" s="8"/>
      <c r="BM2521" s="8" t="s">
        <v>102</v>
      </c>
      <c r="BN2521" s="8"/>
      <c r="BO2521" s="8"/>
      <c r="BP2521" s="8"/>
    </row>
    <row r="2522" spans="2:76" ht="18.649999999999999" customHeight="1" thickBot="1">
      <c r="B2522" s="16"/>
      <c r="D2522" s="250" t="s">
        <v>22</v>
      </c>
      <c r="E2522" s="251"/>
      <c r="F2522" s="252" t="s">
        <v>23</v>
      </c>
      <c r="G2522" s="253"/>
      <c r="H2522" s="123"/>
      <c r="I2522" s="242" t="s">
        <v>1</v>
      </c>
      <c r="J2522" s="243"/>
      <c r="K2522" s="244" t="s">
        <v>2</v>
      </c>
      <c r="L2522" s="245"/>
      <c r="M2522" s="123"/>
      <c r="N2522" s="242" t="s">
        <v>43</v>
      </c>
      <c r="O2522" s="243"/>
      <c r="P2522" s="244" t="s">
        <v>44</v>
      </c>
      <c r="Q2522" s="245"/>
      <c r="R2522" s="123"/>
      <c r="S2522" s="242" t="s">
        <v>32</v>
      </c>
      <c r="T2522" s="243"/>
      <c r="U2522" s="244" t="s">
        <v>33</v>
      </c>
      <c r="V2522" s="245"/>
      <c r="W2522" s="123"/>
      <c r="X2522" s="242" t="s">
        <v>45</v>
      </c>
      <c r="Y2522" s="243"/>
      <c r="Z2522" s="244" t="s">
        <v>46</v>
      </c>
      <c r="AA2522" s="245"/>
      <c r="AB2522" s="127"/>
      <c r="AC2522" s="242" t="s">
        <v>62</v>
      </c>
      <c r="AD2522" s="243"/>
      <c r="AE2522" s="244" t="s">
        <v>3</v>
      </c>
      <c r="AF2522" s="245"/>
      <c r="AG2522" s="123"/>
      <c r="AH2522" s="242" t="s">
        <v>76</v>
      </c>
      <c r="AI2522" s="243"/>
      <c r="AJ2522" s="244" t="s">
        <v>77</v>
      </c>
      <c r="AK2522" s="245"/>
      <c r="AL2522" s="127"/>
      <c r="AM2522" s="242" t="s">
        <v>64</v>
      </c>
      <c r="AN2522" s="243"/>
      <c r="AO2522" s="244" t="s">
        <v>65</v>
      </c>
      <c r="AP2522" s="245"/>
      <c r="AQ2522" s="123"/>
      <c r="AR2522" s="242" t="s">
        <v>80</v>
      </c>
      <c r="AS2522" s="243"/>
      <c r="AT2522" s="244" t="s">
        <v>81</v>
      </c>
      <c r="AU2522" s="245"/>
      <c r="AV2522" s="127"/>
      <c r="AW2522" s="242" t="s">
        <v>68</v>
      </c>
      <c r="AX2522" s="243"/>
      <c r="AY2522" s="244" t="s">
        <v>69</v>
      </c>
      <c r="AZ2522" s="245"/>
      <c r="BA2522" s="123"/>
      <c r="BB2522" s="246" t="s">
        <v>84</v>
      </c>
      <c r="BC2522" s="247"/>
      <c r="BD2522" s="248" t="s">
        <v>85</v>
      </c>
      <c r="BE2522" s="249"/>
      <c r="BF2522" s="127"/>
      <c r="BG2522" s="242" t="s">
        <v>72</v>
      </c>
      <c r="BH2522" s="243"/>
      <c r="BI2522" s="244" t="s">
        <v>73</v>
      </c>
      <c r="BJ2522" s="245"/>
      <c r="BK2522" s="123"/>
      <c r="BL2522" s="242" t="s">
        <v>88</v>
      </c>
      <c r="BM2522" s="243"/>
      <c r="BN2522" s="244" t="s">
        <v>89</v>
      </c>
      <c r="BO2522" s="245"/>
      <c r="BP2522" s="123"/>
      <c r="BQ2522" s="19" t="s">
        <v>165</v>
      </c>
      <c r="BS2522" s="63" t="s">
        <v>120</v>
      </c>
      <c r="BT2522" s="4"/>
      <c r="BU2522" s="28"/>
      <c r="BV2522" s="28"/>
      <c r="BW2522" s="28"/>
      <c r="BX2522" s="28"/>
    </row>
    <row r="2523" spans="2:76" ht="18.649999999999999" customHeight="1" thickTop="1" thickBot="1">
      <c r="B2523" s="39">
        <v>7.14</v>
      </c>
      <c r="D2523" s="25">
        <f t="shared" ref="D2523" si="25344">COS($F$8*$B2523)</f>
        <v>-0.71767242518169438</v>
      </c>
      <c r="E2523" s="26">
        <v>0</v>
      </c>
      <c r="F2523" s="10">
        <v>0</v>
      </c>
      <c r="G2523" s="85">
        <f t="shared" ref="G2523" si="25345">$E$8*SIN($B2523*$F$8)</f>
        <v>2.0891425540648076</v>
      </c>
      <c r="I2523" s="21">
        <v>1</v>
      </c>
      <c r="J2523" s="24">
        <v>0</v>
      </c>
      <c r="K2523" s="22">
        <v>0</v>
      </c>
      <c r="L2523" s="23">
        <v>0</v>
      </c>
      <c r="N2523" s="21">
        <f t="shared" ref="N2523" si="25346">D2523*I2523+F2523*I2526-E2523*J2523-G2523*J2526</f>
        <v>1.5702571472635436</v>
      </c>
      <c r="O2523" s="24">
        <f t="shared" ref="O2523" si="25347">(D2523*J2523+E2523*I2523+F2523*J2526+G2523*I2526)</f>
        <v>0</v>
      </c>
      <c r="P2523" s="22">
        <f t="shared" ref="P2523" si="25348">D2523*K2523+F2523*K2526-E2523*L2523-G2523*L2526</f>
        <v>0</v>
      </c>
      <c r="Q2523" s="23">
        <f t="shared" ref="Q2523" si="25349">(D2523*L2523+E2523*K2523+F2523*L2526+G2523*K2526)</f>
        <v>2.0891425540648076</v>
      </c>
      <c r="S2523" s="25">
        <f t="shared" ref="S2523" si="25350">COS($U$8*$B2523)</f>
        <v>-0.54317495495537804</v>
      </c>
      <c r="T2523" s="26">
        <v>0</v>
      </c>
      <c r="U2523" s="10">
        <v>0</v>
      </c>
      <c r="V2523" s="85">
        <f t="shared" ref="V2523" si="25351">$T$8*SIN($B2523*$U$8)</f>
        <v>-2.5188586134960032</v>
      </c>
      <c r="X2523" s="21">
        <f t="shared" ref="X2523" si="25352">N2523*S2523+P2523*S2526-O2523*T2523-Q2523*T2526</f>
        <v>-0.26822938666354901</v>
      </c>
      <c r="Y2523" s="24">
        <f t="shared" ref="Y2523" si="25353">(N2523*T2523+O2523*S2523+P2523*T2526+Q2523*S2526)</f>
        <v>0</v>
      </c>
      <c r="Z2523" s="22">
        <f t="shared" ref="Z2523" si="25354">N2523*U2523+P2523*U2526-O2523*V2523-Q2523*V2526</f>
        <v>0</v>
      </c>
      <c r="AA2523" s="23">
        <f t="shared" ref="AA2523" si="25355">(N2523*V2523+O2523*U2523+P2523*V2526+Q2523*U2526)</f>
        <v>-5.0900256534879542</v>
      </c>
      <c r="AB2523" s="8"/>
      <c r="AC2523" s="21">
        <v>1</v>
      </c>
      <c r="AD2523" s="24">
        <v>0</v>
      </c>
      <c r="AE2523" s="22">
        <v>0</v>
      </c>
      <c r="AF2523" s="23">
        <v>0</v>
      </c>
      <c r="AH2523" s="21">
        <f t="shared" ref="AH2523" si="25356">X2523*AC2523+Z2523*AC2526-Y2523*AD2523-AA2523*AD2526</f>
        <v>-2.0144990174124824</v>
      </c>
      <c r="AI2523" s="24">
        <f t="shared" ref="AI2523" si="25357">(X2523*AD2523+Y2523*AC2523+Z2523*AD2526+AA2523*AC2526)</f>
        <v>0</v>
      </c>
      <c r="AJ2523" s="22">
        <f t="shared" ref="AJ2523" si="25358">X2523*AE2523+Z2523*AE2526-Y2523*AF2523-AA2523*AF2526</f>
        <v>0</v>
      </c>
      <c r="AK2523" s="23">
        <f t="shared" ref="AK2523" si="25359">(X2523*AF2523+Y2523*AE2523+Z2523*AF2526+AA2523*AE2526)</f>
        <v>-5.0900256534879542</v>
      </c>
      <c r="AL2523" s="8"/>
      <c r="AM2523" s="25">
        <f t="shared" ref="AM2523" si="25360">COS($AO$8*$B2523)</f>
        <v>-0.54317495495537804</v>
      </c>
      <c r="AN2523" s="26">
        <v>0</v>
      </c>
      <c r="AO2523" s="10">
        <v>0</v>
      </c>
      <c r="AP2523" s="85">
        <f t="shared" ref="AP2523" si="25361">$AN$8*SIN($B2523*$AO$8)</f>
        <v>-2.5188586134960032</v>
      </c>
      <c r="AR2523" s="21">
        <f t="shared" ref="AR2523" si="25362">AH2523*AM2523+AJ2523*AM2526-AI2523*AN2523-AK2523*AN2526</f>
        <v>-0.33033624920418325</v>
      </c>
      <c r="AS2523" s="24">
        <f t="shared" ref="AS2523" si="25363">(AH2523*AN2523+AI2523*AM2523+AJ2523*AN2526+AK2523*AM2526)</f>
        <v>0</v>
      </c>
      <c r="AT2523" s="22">
        <f t="shared" ref="AT2523" si="25364">AH2523*AO2523+AJ2523*AO2526-AI2523*AP2523-AK2523*AP2526</f>
        <v>0</v>
      </c>
      <c r="AU2523" s="23">
        <f t="shared" ref="AU2523" si="25365">(AH2523*AP2523+AI2523*AO2523+AJ2523*AP2526+AK2523*AO2526)</f>
        <v>7.8390126569437042</v>
      </c>
      <c r="AV2523" s="8"/>
      <c r="AW2523" s="21">
        <v>1</v>
      </c>
      <c r="AX2523" s="24">
        <v>0</v>
      </c>
      <c r="AY2523" s="22">
        <v>0</v>
      </c>
      <c r="AZ2523" s="23">
        <v>0</v>
      </c>
      <c r="BB2523" s="21">
        <f t="shared" ref="BB2523" si="25366">AR2523*AW2523+AT2523*AW2526-AS2523*AX2523-AU2523*AX2526</f>
        <v>8.2545776149541013</v>
      </c>
      <c r="BC2523" s="24">
        <f t="shared" ref="BC2523" si="25367">(AR2523*AX2523+AS2523*AW2523+AT2523*AX2526+AU2523*AW2526)</f>
        <v>0</v>
      </c>
      <c r="BD2523" s="22">
        <f t="shared" ref="BD2523" si="25368">AR2523*AY2523+AT2523*AY2526-AS2523*AZ2523-AU2523*AZ2526</f>
        <v>0</v>
      </c>
      <c r="BE2523" s="23">
        <f t="shared" ref="BE2523" si="25369">(AR2523*AZ2523+AS2523*AY2523+AT2523*AZ2526+AU2523*AY2526)</f>
        <v>7.8390126569437042</v>
      </c>
      <c r="BF2523" s="8"/>
      <c r="BG2523" s="25">
        <f t="shared" ref="BG2523" si="25370">COS($BI$8*$B2523)</f>
        <v>-0.71772579371274769</v>
      </c>
      <c r="BH2523" s="26">
        <v>0</v>
      </c>
      <c r="BI2523" s="10">
        <v>0</v>
      </c>
      <c r="BJ2523" s="85">
        <f t="shared" ref="BJ2523" si="25371">$BH$8*SIN($B2523*$BI$8)</f>
        <v>2.0889775406534787</v>
      </c>
      <c r="BL2523" s="21">
        <f t="shared" ref="BL2523" si="25372">BB2523*BG2523+BD2523*BG2526-BC2523*BH2523-BE2523*BH2526</f>
        <v>-7.7440256461512735</v>
      </c>
      <c r="BM2523" s="24">
        <f t="shared" ref="BM2523" si="25373">(BB2523*BH2523+BC2523*BG2523+BD2523*BH2526+BE2523*BG2526)</f>
        <v>0</v>
      </c>
      <c r="BN2523" s="22">
        <f t="shared" ref="BN2523" si="25374">BB2523*BI2523+BD2523*BI2526-BC2523*BJ2523-BE2523*BJ2526</f>
        <v>0</v>
      </c>
      <c r="BO2523" s="23">
        <f t="shared" ref="BO2523" si="25375">(BB2523*BJ2523+BC2523*BI2523+BD2523*BJ2526+BE2523*BI2526)</f>
        <v>11.61736566409088</v>
      </c>
      <c r="BQ2523" s="27">
        <f t="shared" ref="BQ2523" si="25376">20*LOG((2*$BL$8)/(($BL$8*BL2523+BN2523+$BL$8*BL2526+BN2526)^2+($BL$8*BM2523+BO2523+$BL$8*BM2526+BO2526)^2)^0.5)</f>
        <v>-18.491681298913363</v>
      </c>
      <c r="BS2523" s="64">
        <f t="shared" ref="BS2523" si="25377">((BL2523^2+BM2523^2)/(BL2526^2+BM2526^2))^0.5</f>
        <v>1.5259042708724724</v>
      </c>
      <c r="BT2523" s="4"/>
      <c r="BU2523" s="28"/>
      <c r="BV2523" s="28"/>
      <c r="BW2523" s="28"/>
      <c r="BX2523" s="28"/>
    </row>
    <row r="2524" spans="2:76" ht="18.649999999999999" customHeight="1" thickBot="1">
      <c r="D2524" s="25"/>
      <c r="E2524" s="10"/>
      <c r="F2524" s="10"/>
      <c r="G2524" s="31"/>
      <c r="I2524" s="29"/>
      <c r="L2524" s="30"/>
      <c r="N2524" s="29"/>
      <c r="Q2524" s="30"/>
      <c r="S2524" s="29"/>
      <c r="V2524" s="30"/>
      <c r="X2524" s="29"/>
      <c r="AA2524" s="30"/>
      <c r="AC2524" s="29"/>
      <c r="AF2524" s="30"/>
      <c r="AH2524" s="29"/>
      <c r="AK2524" s="30"/>
      <c r="AM2524" s="29"/>
      <c r="AP2524" s="30"/>
      <c r="AR2524" s="29"/>
      <c r="AU2524" s="30"/>
      <c r="AW2524" s="29"/>
      <c r="AZ2524" s="30"/>
      <c r="BB2524" s="29"/>
      <c r="BE2524" s="30"/>
      <c r="BG2524" s="29"/>
      <c r="BJ2524" s="30"/>
      <c r="BL2524" s="29"/>
      <c r="BO2524" s="30"/>
      <c r="BS2524" s="65"/>
      <c r="BT2524" s="65"/>
      <c r="BU2524" s="28"/>
      <c r="BV2524" s="28"/>
      <c r="BW2524" s="28"/>
      <c r="BX2524" s="28"/>
    </row>
    <row r="2525" spans="2:76" ht="18.649999999999999" customHeight="1" thickBot="1">
      <c r="D2525" s="254" t="s">
        <v>24</v>
      </c>
      <c r="E2525" s="255"/>
      <c r="F2525" s="256" t="s">
        <v>25</v>
      </c>
      <c r="G2525" s="257"/>
      <c r="H2525" s="123"/>
      <c r="I2525" s="242" t="s">
        <v>4</v>
      </c>
      <c r="J2525" s="243"/>
      <c r="K2525" s="244" t="s">
        <v>5</v>
      </c>
      <c r="L2525" s="245"/>
      <c r="M2525" s="123"/>
      <c r="N2525" s="242" t="s">
        <v>6</v>
      </c>
      <c r="O2525" s="243"/>
      <c r="P2525" s="244" t="s">
        <v>7</v>
      </c>
      <c r="Q2525" s="245"/>
      <c r="R2525" s="123"/>
      <c r="S2525" s="242" t="s">
        <v>34</v>
      </c>
      <c r="T2525" s="243"/>
      <c r="U2525" s="244" t="s">
        <v>35</v>
      </c>
      <c r="V2525" s="245"/>
      <c r="W2525" s="123"/>
      <c r="X2525" s="242" t="s">
        <v>47</v>
      </c>
      <c r="Y2525" s="243"/>
      <c r="Z2525" s="244" t="s">
        <v>48</v>
      </c>
      <c r="AA2525" s="245"/>
      <c r="AB2525" s="127"/>
      <c r="AC2525" s="242" t="s">
        <v>63</v>
      </c>
      <c r="AD2525" s="243"/>
      <c r="AE2525" s="244" t="s">
        <v>8</v>
      </c>
      <c r="AF2525" s="245"/>
      <c r="AG2525" s="123"/>
      <c r="AH2525" s="242" t="s">
        <v>78</v>
      </c>
      <c r="AI2525" s="243"/>
      <c r="AJ2525" s="244" t="s">
        <v>79</v>
      </c>
      <c r="AK2525" s="245"/>
      <c r="AL2525" s="127"/>
      <c r="AM2525" s="242" t="s">
        <v>67</v>
      </c>
      <c r="AN2525" s="243"/>
      <c r="AO2525" s="244" t="s">
        <v>66</v>
      </c>
      <c r="AP2525" s="245"/>
      <c r="AQ2525" s="123"/>
      <c r="AR2525" s="242" t="s">
        <v>83</v>
      </c>
      <c r="AS2525" s="243"/>
      <c r="AT2525" s="244" t="s">
        <v>82</v>
      </c>
      <c r="AU2525" s="245"/>
      <c r="AV2525" s="127"/>
      <c r="AW2525" s="242" t="s">
        <v>71</v>
      </c>
      <c r="AX2525" s="243"/>
      <c r="AY2525" s="244" t="s">
        <v>70</v>
      </c>
      <c r="AZ2525" s="245"/>
      <c r="BA2525" s="123"/>
      <c r="BB2525" s="124" t="s">
        <v>87</v>
      </c>
      <c r="BC2525" s="125"/>
      <c r="BD2525" s="122" t="s">
        <v>86</v>
      </c>
      <c r="BE2525" s="126"/>
      <c r="BF2525" s="127"/>
      <c r="BG2525" s="242" t="s">
        <v>74</v>
      </c>
      <c r="BH2525" s="243"/>
      <c r="BI2525" s="244" t="s">
        <v>75</v>
      </c>
      <c r="BJ2525" s="245"/>
      <c r="BK2525" s="123"/>
      <c r="BL2525" s="242" t="s">
        <v>91</v>
      </c>
      <c r="BM2525" s="243"/>
      <c r="BN2525" s="244" t="s">
        <v>90</v>
      </c>
      <c r="BO2525" s="245"/>
      <c r="BP2525" s="123"/>
      <c r="BQ2525" s="35" t="s">
        <v>166</v>
      </c>
      <c r="BS2525" s="66" t="s">
        <v>121</v>
      </c>
      <c r="BT2525" s="65"/>
      <c r="BU2525" s="28"/>
      <c r="BV2525" s="28"/>
      <c r="BW2525" s="28"/>
      <c r="BX2525" s="28"/>
    </row>
    <row r="2526" spans="2:76" ht="18.649999999999999" customHeight="1" thickTop="1" thickBot="1">
      <c r="D2526" s="15">
        <v>0</v>
      </c>
      <c r="E2526" s="145">
        <f t="shared" ref="E2526" si="25378">(1/$E$8)*SIN($B2523*$F$8)</f>
        <v>0.23212695045164528</v>
      </c>
      <c r="F2526" s="15">
        <f t="shared" ref="F2526" si="25379">COS($F$8*$B2523)</f>
        <v>-0.71767242518169438</v>
      </c>
      <c r="G2526" s="37">
        <v>0</v>
      </c>
      <c r="I2526" s="21">
        <v>0</v>
      </c>
      <c r="J2526" s="24">
        <f t="shared" ref="J2526" si="25380">(TAN($K$8*$B2523))/$J$8</f>
        <v>-1.095152443280452</v>
      </c>
      <c r="K2526" s="22">
        <v>1</v>
      </c>
      <c r="L2526" s="23">
        <v>0</v>
      </c>
      <c r="N2526" s="21">
        <f t="shared" ref="N2526" si="25381">D2526*I2523+F2526*I2526-E2526*J2523-G2526*J2526</f>
        <v>0</v>
      </c>
      <c r="O2526" s="24">
        <f t="shared" ref="O2526" si="25382">(D2526*J2523+E2526*I2523+F2526*J2526+G2526*I2526)</f>
        <v>1.0180876603643854</v>
      </c>
      <c r="P2526" s="22">
        <f t="shared" ref="P2526" si="25383">D2526*K2523+F2526*K2526-E2526*L2523-G2526*L2526</f>
        <v>-0.71767242518169438</v>
      </c>
      <c r="Q2526" s="23">
        <f t="shared" ref="Q2526" si="25384">(D2526*L2523+E2526*K2523+F2526*L2526+G2526*K2526)</f>
        <v>0</v>
      </c>
      <c r="S2526" s="15">
        <v>0</v>
      </c>
      <c r="T2526" s="145">
        <f t="shared" ref="T2526" si="25385">(1/$T$8)*SIN($B2523*$U$8)</f>
        <v>-0.27987317927733368</v>
      </c>
      <c r="U2526" s="15">
        <f t="shared" ref="U2526" si="25386">COS($U$8*$B2523)</f>
        <v>-0.54317495495537804</v>
      </c>
      <c r="V2526" s="37">
        <v>0</v>
      </c>
      <c r="X2526" s="21">
        <f t="shared" ref="X2526" si="25387">N2526*S2523+P2526*S2526-O2526*T2523-Q2526*T2526</f>
        <v>0</v>
      </c>
      <c r="Y2526" s="24">
        <f t="shared" ref="Y2526" si="25388">(N2526*T2523+O2526*S2523+P2526*T2526+Q2526*S2526)</f>
        <v>-0.35214245574377601</v>
      </c>
      <c r="Z2526" s="22">
        <f t="shared" ref="Z2526" si="25389">N2526*U2523+P2526*U2526-O2526*V2523-Q2526*V2526</f>
        <v>2.9542405598236092</v>
      </c>
      <c r="AA2526" s="23">
        <f t="shared" ref="AA2526" si="25390">(N2526*V2523+O2526*U2523+P2526*V2526+Q2526*U2526)</f>
        <v>0</v>
      </c>
      <c r="AB2526" s="8"/>
      <c r="AC2526" s="21">
        <v>0</v>
      </c>
      <c r="AD2526" s="24">
        <f t="shared" ref="AD2526" si="25391">(TAN($AE$8*$B2523))/$AD$8</f>
        <v>-0.34307678381783741</v>
      </c>
      <c r="AE2526" s="22">
        <v>1</v>
      </c>
      <c r="AF2526" s="23">
        <v>0</v>
      </c>
      <c r="AH2526" s="21">
        <f t="shared" ref="AH2526" si="25392">X2526*AC2523+Z2526*AC2526-Y2526*AD2523-AA2526*AD2526</f>
        <v>0</v>
      </c>
      <c r="AI2526" s="24">
        <f t="shared" ref="AI2526" si="25393">(X2526*AD2523+Y2526*AC2523+Z2526*AD2526+AA2526*AC2526)</f>
        <v>-1.3656738056322673</v>
      </c>
      <c r="AJ2526" s="22">
        <f t="shared" ref="AJ2526" si="25394">X2526*AE2523+Z2526*AE2526-Y2526*AF2523-AA2526*AF2526</f>
        <v>2.9542405598236092</v>
      </c>
      <c r="AK2526" s="23">
        <f t="shared" ref="AK2526" si="25395">(X2526*AF2523+Y2526*AE2523+Z2526*AF2526+AA2526*AE2526)</f>
        <v>0</v>
      </c>
      <c r="AL2526" s="8"/>
      <c r="AM2526" s="15">
        <v>0</v>
      </c>
      <c r="AN2526" s="85">
        <f t="shared" ref="AN2526" si="25396">(1/$AN$8)*SIN($B2523*$AO$8)</f>
        <v>-0.27987317927733368</v>
      </c>
      <c r="AO2526" s="25">
        <f t="shared" ref="AO2526" si="25397">COS($AO$8*$B2523)</f>
        <v>-0.54317495495537804</v>
      </c>
      <c r="AP2526" s="37">
        <v>0</v>
      </c>
      <c r="AR2526" s="21">
        <f t="shared" ref="AR2526" si="25398">AH2526*AM2523+AJ2526*AM2526-AI2526*AN2523-AK2526*AN2526</f>
        <v>0</v>
      </c>
      <c r="AS2526" s="24">
        <f t="shared" ref="AS2526" si="25399">(AH2526*AN2523+AI2526*AM2523+AJ2526*AN2526+AK2526*AM2526)</f>
        <v>-8.5012889969837135E-2</v>
      </c>
      <c r="AT2526" s="22">
        <f t="shared" ref="AT2526" si="25400">AH2526*AO2523+AJ2526*AO2526-AI2526*AP2523-AK2526*AP2526</f>
        <v>-5.0446087115522431</v>
      </c>
      <c r="AU2526" s="23">
        <f t="shared" ref="AU2526" si="25401">(AH2526*AP2523+AI2526*AO2523+AJ2526*AP2526+AK2526*AO2526)</f>
        <v>0</v>
      </c>
      <c r="AV2526" s="8"/>
      <c r="AW2526" s="21">
        <v>0</v>
      </c>
      <c r="AX2526" s="24">
        <f t="shared" ref="AX2526" si="25402">(TAN($AY$8*$B2523))/$AX$8</f>
        <v>-1.095152443280452</v>
      </c>
      <c r="AY2526" s="22">
        <v>1</v>
      </c>
      <c r="AZ2526" s="23">
        <v>0</v>
      </c>
      <c r="BB2526" s="21">
        <f t="shared" ref="BB2526" si="25403">AR2526*AW2523+AT2526*AW2526-AS2526*AX2523-AU2526*AX2526</f>
        <v>0</v>
      </c>
      <c r="BC2526" s="24">
        <f t="shared" ref="BC2526" si="25404">(AR2526*AX2523+AS2526*AW2523+AT2526*AX2526+AU2526*AW2526)</f>
        <v>5.4396026658804546</v>
      </c>
      <c r="BD2526" s="22">
        <f t="shared" ref="BD2526" si="25405">AR2526*AY2523+AT2526*AY2526-AS2526*AZ2523-AU2526*AZ2526</f>
        <v>-5.0446087115522431</v>
      </c>
      <c r="BE2526" s="23">
        <f t="shared" ref="BE2526" si="25406">(AR2526*AZ2523+AS2526*AY2523+AT2526*AZ2526+AU2526*AY2526)</f>
        <v>0</v>
      </c>
      <c r="BF2526" s="8"/>
      <c r="BG2526" s="15">
        <v>0</v>
      </c>
      <c r="BH2526" s="85">
        <f t="shared" ref="BH2526" si="25407">(1/$BH$8)*SIN($B2523*$BI$8)</f>
        <v>0.23210861562816432</v>
      </c>
      <c r="BI2526" s="25">
        <f t="shared" ref="BI2526" si="25408">COS($BI$8*$B2523)</f>
        <v>-0.71772579371274769</v>
      </c>
      <c r="BJ2526" s="37">
        <v>0</v>
      </c>
      <c r="BL2526" s="21">
        <f t="shared" ref="BL2526" si="25409">BB2526*BG2523+BD2526*BG2526-BC2526*BH2523-BE2526*BH2526</f>
        <v>0</v>
      </c>
      <c r="BM2526" s="24">
        <f t="shared" ref="BM2526" si="25410">(BB2526*BH2523+BC2526*BG2523+BD2526*BH2526+BE2526*BG2526)</f>
        <v>-5.0750402852751968</v>
      </c>
      <c r="BN2526" s="22">
        <f t="shared" ref="BN2526" si="25411">BB2526*BI2523+BD2526*BI2526-BC2526*BJ2523-BE2526*BJ2526</f>
        <v>-7.7425620076339836</v>
      </c>
      <c r="BO2526" s="23">
        <f t="shared" ref="BO2526" si="25412">(BB2526*BJ2523+BC2526*BI2523+BD2526*BJ2526+BE2526*BI2526)</f>
        <v>0</v>
      </c>
      <c r="BQ2526" s="38">
        <f t="shared" ref="BQ2526" si="25413">(180/PI())*ATAN(-1*(($BL$8*BM2523+BO2523+$BL$8*BM2526+BO2526)/($BL$8*BL2523+BN2523+$BL$8*BL2526+BN2526)))</f>
        <v>22.901678459029746</v>
      </c>
      <c r="BS2526" s="67">
        <f t="shared" ref="BS2526" si="25414">20*LOG(((($BL$8*BL2523+BN2523-$BL$8*BL2526-BN2526)^2+($BL$8*BM2523+BO2523-$BL$8*BM2526-BO2526)^2)/(($BL$8*BL2523+BN2523+$BL$8*BL2526+BN2526)^2+($BL$8*BM2523+BO2523+$BL$8*BM2526+BO2526)^2))^0.5)</f>
        <v>-6.1902419780858899E-2</v>
      </c>
      <c r="BT2526" s="65"/>
      <c r="BU2526" s="28"/>
      <c r="BV2526" s="28"/>
      <c r="BW2526" s="28"/>
      <c r="BX2526" s="28"/>
    </row>
    <row r="2527" spans="2:76" ht="18.649999999999999" customHeight="1">
      <c r="BS2527" s="32"/>
    </row>
    <row r="2528" spans="2:76" ht="18.649999999999999" customHeight="1" thickBot="1">
      <c r="D2528" s="8"/>
      <c r="E2528" s="8" t="s">
        <v>93</v>
      </c>
      <c r="F2528" s="8"/>
      <c r="G2528" s="8"/>
      <c r="H2528" s="8"/>
      <c r="I2528" s="8"/>
      <c r="J2528" s="8" t="s">
        <v>94</v>
      </c>
      <c r="K2528" s="8"/>
      <c r="L2528" s="8"/>
      <c r="M2528" s="8"/>
      <c r="N2528" s="8"/>
      <c r="O2528" s="8" t="s">
        <v>95</v>
      </c>
      <c r="P2528" s="8"/>
      <c r="Q2528" s="8"/>
      <c r="R2528" s="8"/>
      <c r="S2528" s="8"/>
      <c r="T2528" s="8" t="s">
        <v>96</v>
      </c>
      <c r="U2528" s="8"/>
      <c r="V2528" s="8"/>
      <c r="W2528" s="8"/>
      <c r="X2528" s="8"/>
      <c r="Y2528" s="8" t="s">
        <v>97</v>
      </c>
      <c r="Z2528" s="8"/>
      <c r="AA2528" s="8"/>
      <c r="AB2528" s="8"/>
      <c r="AC2528" s="8"/>
      <c r="AD2528" s="8" t="s">
        <v>98</v>
      </c>
      <c r="AE2528" s="8"/>
      <c r="AF2528" s="8"/>
      <c r="AG2528" s="8"/>
      <c r="AH2528" s="8"/>
      <c r="AI2528" s="8" t="s">
        <v>99</v>
      </c>
      <c r="AJ2528" s="8"/>
      <c r="AK2528" s="8"/>
      <c r="AL2528" s="8"/>
      <c r="AM2528" s="8"/>
      <c r="AN2528" s="8" t="s">
        <v>96</v>
      </c>
      <c r="AO2528" s="8"/>
      <c r="AP2528" s="8"/>
      <c r="AQ2528" s="8"/>
      <c r="AR2528" s="8"/>
      <c r="AS2528" s="8" t="s">
        <v>100</v>
      </c>
      <c r="AT2528" s="8"/>
      <c r="AU2528" s="8"/>
      <c r="AV2528" s="8"/>
      <c r="AW2528" s="8"/>
      <c r="AX2528" s="8" t="s">
        <v>94</v>
      </c>
      <c r="AY2528" s="8"/>
      <c r="AZ2528" s="8"/>
      <c r="BA2528" s="8"/>
      <c r="BB2528" s="8"/>
      <c r="BC2528" s="8" t="s">
        <v>101</v>
      </c>
      <c r="BD2528" s="8"/>
      <c r="BE2528" s="8"/>
      <c r="BF2528" s="8"/>
      <c r="BG2528" s="8"/>
      <c r="BH2528" s="8" t="s">
        <v>96</v>
      </c>
      <c r="BI2528" s="8"/>
      <c r="BJ2528" s="8"/>
      <c r="BK2528" s="8"/>
      <c r="BL2528" s="8"/>
      <c r="BM2528" s="8" t="s">
        <v>102</v>
      </c>
      <c r="BN2528" s="8"/>
      <c r="BO2528" s="8"/>
      <c r="BP2528" s="8"/>
    </row>
    <row r="2529" spans="2:76" ht="18.649999999999999" customHeight="1" thickBot="1">
      <c r="B2529" s="16"/>
      <c r="D2529" s="250" t="s">
        <v>22</v>
      </c>
      <c r="E2529" s="251"/>
      <c r="F2529" s="252" t="s">
        <v>23</v>
      </c>
      <c r="G2529" s="253"/>
      <c r="H2529" s="123"/>
      <c r="I2529" s="242" t="s">
        <v>1</v>
      </c>
      <c r="J2529" s="243"/>
      <c r="K2529" s="244" t="s">
        <v>2</v>
      </c>
      <c r="L2529" s="245"/>
      <c r="M2529" s="123"/>
      <c r="N2529" s="242" t="s">
        <v>43</v>
      </c>
      <c r="O2529" s="243"/>
      <c r="P2529" s="244" t="s">
        <v>44</v>
      </c>
      <c r="Q2529" s="245"/>
      <c r="R2529" s="123"/>
      <c r="S2529" s="242" t="s">
        <v>32</v>
      </c>
      <c r="T2529" s="243"/>
      <c r="U2529" s="244" t="s">
        <v>33</v>
      </c>
      <c r="V2529" s="245"/>
      <c r="W2529" s="123"/>
      <c r="X2529" s="242" t="s">
        <v>45</v>
      </c>
      <c r="Y2529" s="243"/>
      <c r="Z2529" s="244" t="s">
        <v>46</v>
      </c>
      <c r="AA2529" s="245"/>
      <c r="AB2529" s="127"/>
      <c r="AC2529" s="242" t="s">
        <v>62</v>
      </c>
      <c r="AD2529" s="243"/>
      <c r="AE2529" s="244" t="s">
        <v>3</v>
      </c>
      <c r="AF2529" s="245"/>
      <c r="AG2529" s="123"/>
      <c r="AH2529" s="242" t="s">
        <v>76</v>
      </c>
      <c r="AI2529" s="243"/>
      <c r="AJ2529" s="244" t="s">
        <v>77</v>
      </c>
      <c r="AK2529" s="245"/>
      <c r="AL2529" s="127"/>
      <c r="AM2529" s="242" t="s">
        <v>64</v>
      </c>
      <c r="AN2529" s="243"/>
      <c r="AO2529" s="244" t="s">
        <v>65</v>
      </c>
      <c r="AP2529" s="245"/>
      <c r="AQ2529" s="123"/>
      <c r="AR2529" s="242" t="s">
        <v>80</v>
      </c>
      <c r="AS2529" s="243"/>
      <c r="AT2529" s="244" t="s">
        <v>81</v>
      </c>
      <c r="AU2529" s="245"/>
      <c r="AV2529" s="127"/>
      <c r="AW2529" s="242" t="s">
        <v>68</v>
      </c>
      <c r="AX2529" s="243"/>
      <c r="AY2529" s="244" t="s">
        <v>69</v>
      </c>
      <c r="AZ2529" s="245"/>
      <c r="BA2529" s="123"/>
      <c r="BB2529" s="246" t="s">
        <v>84</v>
      </c>
      <c r="BC2529" s="247"/>
      <c r="BD2529" s="248" t="s">
        <v>85</v>
      </c>
      <c r="BE2529" s="249"/>
      <c r="BF2529" s="127"/>
      <c r="BG2529" s="242" t="s">
        <v>72</v>
      </c>
      <c r="BH2529" s="243"/>
      <c r="BI2529" s="244" t="s">
        <v>73</v>
      </c>
      <c r="BJ2529" s="245"/>
      <c r="BK2529" s="123"/>
      <c r="BL2529" s="242" t="s">
        <v>88</v>
      </c>
      <c r="BM2529" s="243"/>
      <c r="BN2529" s="244" t="s">
        <v>89</v>
      </c>
      <c r="BO2529" s="245"/>
      <c r="BP2529" s="123"/>
      <c r="BQ2529" s="19" t="s">
        <v>165</v>
      </c>
      <c r="BS2529" s="63" t="s">
        <v>120</v>
      </c>
      <c r="BT2529" s="4"/>
      <c r="BU2529" s="28"/>
      <c r="BV2529" s="28"/>
      <c r="BW2529" s="28"/>
      <c r="BX2529" s="28"/>
    </row>
    <row r="2530" spans="2:76" ht="18.649999999999999" customHeight="1" thickTop="1" thickBot="1">
      <c r="B2530" s="39">
        <v>7.16</v>
      </c>
      <c r="D2530" s="25">
        <f t="shared" ref="D2530" si="25415">COS($F$8*$B2530)</f>
        <v>-0.72228203177532835</v>
      </c>
      <c r="E2530" s="26">
        <v>0</v>
      </c>
      <c r="F2530" s="10">
        <v>0</v>
      </c>
      <c r="G2530" s="85">
        <f t="shared" ref="G2530" si="25416">$E$8*SIN($B2530*$F$8)</f>
        <v>2.074795893376149</v>
      </c>
      <c r="I2530" s="21">
        <v>1</v>
      </c>
      <c r="J2530" s="24">
        <v>0</v>
      </c>
      <c r="K2530" s="22">
        <v>0</v>
      </c>
      <c r="L2530" s="23">
        <v>0</v>
      </c>
      <c r="N2530" s="21">
        <f t="shared" ref="N2530" si="25417">D2530*I2530+F2530*I2533-E2530*J2530-G2530*J2533</f>
        <v>1.4766139533968823</v>
      </c>
      <c r="O2530" s="24">
        <f t="shared" ref="O2530" si="25418">(D2530*J2530+E2530*I2530+F2530*J2533+G2530*I2533)</f>
        <v>0</v>
      </c>
      <c r="P2530" s="22">
        <f t="shared" ref="P2530" si="25419">D2530*K2530+F2530*K2533-E2530*L2530-G2530*L2533</f>
        <v>0</v>
      </c>
      <c r="Q2530" s="23">
        <f t="shared" ref="Q2530" si="25420">(D2530*L2530+E2530*K2530+F2530*L2533+G2530*K2533)</f>
        <v>2.074795893376149</v>
      </c>
      <c r="S2530" s="25">
        <f t="shared" ref="S2530" si="25421">COS($U$8*$B2530)</f>
        <v>-0.53340620952363693</v>
      </c>
      <c r="T2530" s="26">
        <v>0</v>
      </c>
      <c r="U2530" s="10">
        <v>0</v>
      </c>
      <c r="V2530" s="85">
        <f t="shared" ref="V2530" si="25422">$T$8*SIN($B2530*$U$8)</f>
        <v>-2.5375776521664579</v>
      </c>
      <c r="X2530" s="21">
        <f t="shared" ref="X2530" si="25423">N2530*S2530+P2530*S2533-O2530*T2530-Q2530*T2533</f>
        <v>-0.20263997494024799</v>
      </c>
      <c r="Y2530" s="24">
        <f t="shared" ref="Y2530" si="25424">(N2530*T2530+O2530*S2530+P2530*T2533+Q2530*S2533)</f>
        <v>0</v>
      </c>
      <c r="Z2530" s="22">
        <f t="shared" ref="Z2530" si="25425">N2530*U2530+P2530*U2533-O2530*V2530-Q2530*V2533</f>
        <v>0</v>
      </c>
      <c r="AA2530" s="23">
        <f t="shared" ref="AA2530" si="25426">(N2530*V2530+O2530*U2530+P2530*V2533+Q2530*U2533)</f>
        <v>-4.8537315820380718</v>
      </c>
      <c r="AB2530" s="8"/>
      <c r="AC2530" s="21">
        <v>1</v>
      </c>
      <c r="AD2530" s="24">
        <v>0</v>
      </c>
      <c r="AE2530" s="22">
        <v>0</v>
      </c>
      <c r="AF2530" s="23">
        <v>0</v>
      </c>
      <c r="AH2530" s="21">
        <f t="shared" ref="AH2530" si="25427">X2530*AC2530+Z2530*AC2533-Y2530*AD2530-AA2530*AD2533</f>
        <v>-1.7441012154189166</v>
      </c>
      <c r="AI2530" s="24">
        <f t="shared" ref="AI2530" si="25428">(X2530*AD2530+Y2530*AC2530+Z2530*AD2533+AA2530*AC2533)</f>
        <v>0</v>
      </c>
      <c r="AJ2530" s="22">
        <f t="shared" ref="AJ2530" si="25429">X2530*AE2530+Z2530*AE2533-Y2530*AF2530-AA2530*AF2533</f>
        <v>0</v>
      </c>
      <c r="AK2530" s="23">
        <f t="shared" ref="AK2530" si="25430">(X2530*AF2530+Y2530*AE2530+Z2530*AF2533+AA2530*AE2533)</f>
        <v>-4.8537315820380718</v>
      </c>
      <c r="AL2530" s="8"/>
      <c r="AM2530" s="25">
        <f t="shared" ref="AM2530" si="25431">COS($AO$8*$B2530)</f>
        <v>-0.53340620952363693</v>
      </c>
      <c r="AN2530" s="26">
        <v>0</v>
      </c>
      <c r="AO2530" s="10">
        <v>0</v>
      </c>
      <c r="AP2530" s="85">
        <f t="shared" ref="AP2530" si="25432">$AN$8*SIN($B2530*$AO$8)</f>
        <v>-2.5375776521664579</v>
      </c>
      <c r="AR2530" s="21">
        <f t="shared" ref="AR2530" si="25433">AH2530*AM2530+AJ2530*AM2533-AI2530*AN2530-AK2530*AN2533</f>
        <v>-0.43821011412386734</v>
      </c>
      <c r="AS2530" s="24">
        <f t="shared" ref="AS2530" si="25434">(AH2530*AN2530+AI2530*AM2530+AJ2530*AN2533+AK2530*AM2533)</f>
        <v>0</v>
      </c>
      <c r="AT2530" s="22">
        <f t="shared" ref="AT2530" si="25435">AH2530*AO2530+AJ2530*AO2533-AI2530*AP2530-AK2530*AP2533</f>
        <v>0</v>
      </c>
      <c r="AU2530" s="23">
        <f t="shared" ref="AU2530" si="25436">(AH2530*AP2530+AI2530*AO2530+AJ2530*AP2533+AK2530*AO2533)</f>
        <v>7.0148028325834932</v>
      </c>
      <c r="AV2530" s="8"/>
      <c r="AW2530" s="21">
        <v>1</v>
      </c>
      <c r="AX2530" s="24">
        <v>0</v>
      </c>
      <c r="AY2530" s="22">
        <v>0</v>
      </c>
      <c r="AZ2530" s="23">
        <v>0</v>
      </c>
      <c r="BB2530" s="21">
        <f t="shared" ref="BB2530" si="25437">AR2530*AW2530+AT2530*AW2533-AS2530*AX2530-AU2530*AX2533</f>
        <v>6.9961702191834831</v>
      </c>
      <c r="BC2530" s="24">
        <f t="shared" ref="BC2530" si="25438">(AR2530*AX2530+AS2530*AW2530+AT2530*AX2533+AU2530*AW2533)</f>
        <v>0</v>
      </c>
      <c r="BD2530" s="22">
        <f t="shared" ref="BD2530" si="25439">AR2530*AY2530+AT2530*AY2533-AS2530*AZ2530-AU2530*AZ2533</f>
        <v>0</v>
      </c>
      <c r="BE2530" s="23">
        <f t="shared" ref="BE2530" si="25440">(AR2530*AZ2530+AS2530*AY2530+AT2530*AZ2533+AU2530*AY2533)</f>
        <v>7.0148028325834932</v>
      </c>
      <c r="BF2530" s="8"/>
      <c r="BG2530" s="25">
        <f t="shared" ref="BG2530" si="25441">COS($BI$8*$B2530)</f>
        <v>-0.72233518224246485</v>
      </c>
      <c r="BH2530" s="26">
        <v>0</v>
      </c>
      <c r="BI2530" s="10">
        <v>0</v>
      </c>
      <c r="BJ2530" s="85">
        <f t="shared" ref="BJ2530" si="25442">$BH$8*SIN($B2530*$BI$8)</f>
        <v>2.0746293549578216</v>
      </c>
      <c r="BL2530" s="21">
        <f t="shared" ref="BL2530" si="25443">BB2530*BG2530+BD2530*BG2533-BC2530*BH2530-BE2530*BH2533</f>
        <v>-6.6705927653530939</v>
      </c>
      <c r="BM2530" s="24">
        <f t="shared" ref="BM2530" si="25444">(BB2530*BH2530+BC2530*BG2530+BD2530*BH2533+BE2530*BG2533)</f>
        <v>0</v>
      </c>
      <c r="BN2530" s="22">
        <f t="shared" ref="BN2530" si="25445">BB2530*BI2530+BD2530*BI2533-BC2530*BJ2530-BE2530*BJ2533</f>
        <v>0</v>
      </c>
      <c r="BO2530" s="23">
        <f t="shared" ref="BO2530" si="25446">(BB2530*BJ2530+BC2530*BI2530+BD2530*BJ2533+BE2530*BI2533)</f>
        <v>9.4474212265305937</v>
      </c>
      <c r="BQ2530" s="27">
        <f t="shared" ref="BQ2530" si="25447">20*LOG((2*$BL$8)/(($BL$8*BL2530+BN2530+$BL$8*BL2533+BN2533)^2+($BL$8*BM2530+BO2530+$BL$8*BM2533+BO2533)^2)^0.5)</f>
        <v>-17.020408711115078</v>
      </c>
      <c r="BS2530" s="64">
        <f t="shared" ref="BS2530" si="25448">((BL2530^2+BM2530^2)/(BL2533^2+BM2533^2))^0.5</f>
        <v>1.4491292979357471</v>
      </c>
      <c r="BT2530" s="4"/>
      <c r="BU2530" s="28"/>
      <c r="BV2530" s="28"/>
      <c r="BW2530" s="28"/>
      <c r="BX2530" s="28"/>
    </row>
    <row r="2531" spans="2:76" ht="18.649999999999999" customHeight="1" thickBot="1">
      <c r="D2531" s="25"/>
      <c r="E2531" s="10"/>
      <c r="F2531" s="10"/>
      <c r="G2531" s="31"/>
      <c r="I2531" s="29"/>
      <c r="L2531" s="30"/>
      <c r="N2531" s="29"/>
      <c r="Q2531" s="30"/>
      <c r="S2531" s="29"/>
      <c r="V2531" s="30"/>
      <c r="X2531" s="29"/>
      <c r="AA2531" s="30"/>
      <c r="AC2531" s="29"/>
      <c r="AF2531" s="30"/>
      <c r="AH2531" s="29"/>
      <c r="AK2531" s="30"/>
      <c r="AM2531" s="29"/>
      <c r="AP2531" s="30"/>
      <c r="AR2531" s="29"/>
      <c r="AU2531" s="30"/>
      <c r="AW2531" s="29"/>
      <c r="AZ2531" s="30"/>
      <c r="BB2531" s="29"/>
      <c r="BE2531" s="30"/>
      <c r="BG2531" s="29"/>
      <c r="BJ2531" s="30"/>
      <c r="BL2531" s="29"/>
      <c r="BO2531" s="30"/>
      <c r="BS2531" s="65"/>
      <c r="BT2531" s="65"/>
      <c r="BU2531" s="28"/>
      <c r="BV2531" s="28"/>
      <c r="BW2531" s="28"/>
      <c r="BX2531" s="28"/>
    </row>
    <row r="2532" spans="2:76" ht="18.649999999999999" customHeight="1" thickBot="1">
      <c r="D2532" s="254" t="s">
        <v>24</v>
      </c>
      <c r="E2532" s="255"/>
      <c r="F2532" s="256" t="s">
        <v>25</v>
      </c>
      <c r="G2532" s="257"/>
      <c r="H2532" s="123"/>
      <c r="I2532" s="242" t="s">
        <v>4</v>
      </c>
      <c r="J2532" s="243"/>
      <c r="K2532" s="244" t="s">
        <v>5</v>
      </c>
      <c r="L2532" s="245"/>
      <c r="M2532" s="123"/>
      <c r="N2532" s="242" t="s">
        <v>6</v>
      </c>
      <c r="O2532" s="243"/>
      <c r="P2532" s="244" t="s">
        <v>7</v>
      </c>
      <c r="Q2532" s="245"/>
      <c r="R2532" s="123"/>
      <c r="S2532" s="242" t="s">
        <v>34</v>
      </c>
      <c r="T2532" s="243"/>
      <c r="U2532" s="244" t="s">
        <v>35</v>
      </c>
      <c r="V2532" s="245"/>
      <c r="W2532" s="123"/>
      <c r="X2532" s="242" t="s">
        <v>47</v>
      </c>
      <c r="Y2532" s="243"/>
      <c r="Z2532" s="244" t="s">
        <v>48</v>
      </c>
      <c r="AA2532" s="245"/>
      <c r="AB2532" s="127"/>
      <c r="AC2532" s="242" t="s">
        <v>63</v>
      </c>
      <c r="AD2532" s="243"/>
      <c r="AE2532" s="244" t="s">
        <v>8</v>
      </c>
      <c r="AF2532" s="245"/>
      <c r="AG2532" s="123"/>
      <c r="AH2532" s="242" t="s">
        <v>78</v>
      </c>
      <c r="AI2532" s="243"/>
      <c r="AJ2532" s="244" t="s">
        <v>79</v>
      </c>
      <c r="AK2532" s="245"/>
      <c r="AL2532" s="127"/>
      <c r="AM2532" s="242" t="s">
        <v>67</v>
      </c>
      <c r="AN2532" s="243"/>
      <c r="AO2532" s="244" t="s">
        <v>66</v>
      </c>
      <c r="AP2532" s="245"/>
      <c r="AQ2532" s="123"/>
      <c r="AR2532" s="242" t="s">
        <v>83</v>
      </c>
      <c r="AS2532" s="243"/>
      <c r="AT2532" s="244" t="s">
        <v>82</v>
      </c>
      <c r="AU2532" s="245"/>
      <c r="AV2532" s="127"/>
      <c r="AW2532" s="242" t="s">
        <v>71</v>
      </c>
      <c r="AX2532" s="243"/>
      <c r="AY2532" s="244" t="s">
        <v>70</v>
      </c>
      <c r="AZ2532" s="245"/>
      <c r="BA2532" s="123"/>
      <c r="BB2532" s="124" t="s">
        <v>87</v>
      </c>
      <c r="BC2532" s="125"/>
      <c r="BD2532" s="122" t="s">
        <v>86</v>
      </c>
      <c r="BE2532" s="126"/>
      <c r="BF2532" s="127"/>
      <c r="BG2532" s="242" t="s">
        <v>74</v>
      </c>
      <c r="BH2532" s="243"/>
      <c r="BI2532" s="244" t="s">
        <v>75</v>
      </c>
      <c r="BJ2532" s="245"/>
      <c r="BK2532" s="123"/>
      <c r="BL2532" s="242" t="s">
        <v>91</v>
      </c>
      <c r="BM2532" s="243"/>
      <c r="BN2532" s="244" t="s">
        <v>90</v>
      </c>
      <c r="BO2532" s="245"/>
      <c r="BP2532" s="123"/>
      <c r="BQ2532" s="35" t="s">
        <v>166</v>
      </c>
      <c r="BS2532" s="66" t="s">
        <v>121</v>
      </c>
      <c r="BT2532" s="65"/>
      <c r="BU2532" s="28"/>
      <c r="BV2532" s="28"/>
      <c r="BW2532" s="28"/>
      <c r="BX2532" s="28"/>
    </row>
    <row r="2533" spans="2:76" ht="18.649999999999999" customHeight="1" thickTop="1" thickBot="1">
      <c r="D2533" s="15">
        <v>0</v>
      </c>
      <c r="E2533" s="145">
        <f t="shared" ref="E2533" si="25449">(1/$E$8)*SIN($B2530*$F$8)</f>
        <v>0.23053287704179432</v>
      </c>
      <c r="F2533" s="15">
        <f t="shared" ref="F2533" si="25450">COS($F$8*$B2530)</f>
        <v>-0.72228203177532835</v>
      </c>
      <c r="G2533" s="37">
        <v>0</v>
      </c>
      <c r="I2533" s="21">
        <v>0</v>
      </c>
      <c r="J2533" s="24">
        <f t="shared" ref="J2533" si="25451">(TAN($K$8*$B2530))/$J$8</f>
        <v>-1.0598131566542306</v>
      </c>
      <c r="K2533" s="22">
        <v>1</v>
      </c>
      <c r="L2533" s="23">
        <v>0</v>
      </c>
      <c r="N2533" s="21">
        <f t="shared" ref="N2533" si="25452">D2533*I2530+F2533*I2533-E2533*J2530-G2533*J2533</f>
        <v>0</v>
      </c>
      <c r="O2533" s="24">
        <f t="shared" ref="O2533" si="25453">(D2533*J2530+E2533*I2530+F2533*J2533+G2533*I2533)</f>
        <v>0.99601687713223641</v>
      </c>
      <c r="P2533" s="22">
        <f t="shared" ref="P2533" si="25454">D2533*K2530+F2533*K2533-E2533*L2530-G2533*L2533</f>
        <v>-0.72228203177532835</v>
      </c>
      <c r="Q2533" s="23">
        <f t="shared" ref="Q2533" si="25455">(D2533*L2530+E2533*K2530+F2533*L2533+G2533*K2533)</f>
        <v>0</v>
      </c>
      <c r="S2533" s="15">
        <v>0</v>
      </c>
      <c r="T2533" s="145">
        <f t="shared" ref="T2533" si="25456">(1/$T$8)*SIN($B2530*$U$8)</f>
        <v>-0.28195307246293977</v>
      </c>
      <c r="U2533" s="15">
        <f t="shared" ref="U2533" si="25457">COS($U$8*$B2530)</f>
        <v>-0.53340620952363693</v>
      </c>
      <c r="V2533" s="37">
        <v>0</v>
      </c>
      <c r="X2533" s="21">
        <f t="shared" ref="X2533" si="25458">N2533*S2530+P2533*S2533-O2533*T2530-Q2533*T2533</f>
        <v>0</v>
      </c>
      <c r="Y2533" s="24">
        <f t="shared" ref="Y2533" si="25459">(N2533*T2530+O2533*S2530+P2533*T2533+Q2533*S2533)</f>
        <v>-0.32763194900884773</v>
      </c>
      <c r="Z2533" s="22">
        <f t="shared" ref="Z2533" si="25460">N2533*U2530+P2533*U2533-O2533*V2530-Q2533*V2533</f>
        <v>2.912739889367697</v>
      </c>
      <c r="AA2533" s="23">
        <f t="shared" ref="AA2533" si="25461">(N2533*V2530+O2533*U2530+P2533*V2533+Q2533*U2533)</f>
        <v>0</v>
      </c>
      <c r="AB2533" s="8"/>
      <c r="AC2533" s="21">
        <v>0</v>
      </c>
      <c r="AD2533" s="24">
        <f t="shared" ref="AD2533" si="25462">(TAN($AE$8*$B2530))/$AD$8</f>
        <v>-0.31758271227503937</v>
      </c>
      <c r="AE2533" s="22">
        <v>1</v>
      </c>
      <c r="AF2533" s="23">
        <v>0</v>
      </c>
      <c r="AH2533" s="21">
        <f t="shared" ref="AH2533" si="25463">X2533*AC2530+Z2533*AC2533-Y2533*AD2530-AA2533*AD2533</f>
        <v>0</v>
      </c>
      <c r="AI2533" s="24">
        <f t="shared" ref="AI2533" si="25464">(X2533*AD2530+Y2533*AC2530+Z2533*AD2533+AA2533*AC2533)</f>
        <v>-1.252667783225939</v>
      </c>
      <c r="AJ2533" s="22">
        <f t="shared" ref="AJ2533" si="25465">X2533*AE2530+Z2533*AE2533-Y2533*AF2530-AA2533*AF2533</f>
        <v>2.912739889367697</v>
      </c>
      <c r="AK2533" s="23">
        <f t="shared" ref="AK2533" si="25466">(X2533*AF2530+Y2533*AE2530+Z2533*AF2533+AA2533*AE2533)</f>
        <v>0</v>
      </c>
      <c r="AL2533" s="8"/>
      <c r="AM2533" s="15">
        <v>0</v>
      </c>
      <c r="AN2533" s="85">
        <f t="shared" ref="AN2533" si="25467">(1/$AN$8)*SIN($B2530*$AO$8)</f>
        <v>-0.28195307246293977</v>
      </c>
      <c r="AO2533" s="25">
        <f t="shared" ref="AO2533" si="25468">COS($AO$8*$B2530)</f>
        <v>-0.53340620952363693</v>
      </c>
      <c r="AP2533" s="37">
        <v>0</v>
      </c>
      <c r="AR2533" s="21">
        <f t="shared" ref="AR2533" si="25469">AH2533*AM2530+AJ2533*AM2533-AI2533*AN2530-AK2533*AN2533</f>
        <v>0</v>
      </c>
      <c r="AS2533" s="24">
        <f t="shared" ref="AS2533" si="25470">(AH2533*AN2530+AI2533*AM2530+AJ2533*AN2533+AK2533*AM2533)</f>
        <v>-0.1530751870496605</v>
      </c>
      <c r="AT2533" s="22">
        <f t="shared" ref="AT2533" si="25471">AH2533*AO2530+AJ2533*AO2533-AI2533*AP2530-AK2533*AP2533</f>
        <v>-4.7324153160189608</v>
      </c>
      <c r="AU2533" s="23">
        <f t="shared" ref="AU2533" si="25472">(AH2533*AP2530+AI2533*AO2530+AJ2533*AP2533+AK2533*AO2533)</f>
        <v>0</v>
      </c>
      <c r="AV2533" s="8"/>
      <c r="AW2533" s="21">
        <v>0</v>
      </c>
      <c r="AX2533" s="24">
        <f t="shared" ref="AX2533" si="25473">(TAN($AY$8*$B2530))/$AX$8</f>
        <v>-1.0598131566542306</v>
      </c>
      <c r="AY2533" s="22">
        <v>1</v>
      </c>
      <c r="AZ2533" s="23">
        <v>0</v>
      </c>
      <c r="BB2533" s="21">
        <f t="shared" ref="BB2533" si="25474">AR2533*AW2530+AT2533*AW2533-AS2533*AX2530-AU2533*AX2533</f>
        <v>0</v>
      </c>
      <c r="BC2533" s="24">
        <f t="shared" ref="BC2533" si="25475">(AR2533*AX2530+AS2533*AW2530+AT2533*AX2533+AU2533*AW2533)</f>
        <v>4.862400827619223</v>
      </c>
      <c r="BD2533" s="22">
        <f t="shared" ref="BD2533" si="25476">AR2533*AY2530+AT2533*AY2533-AS2533*AZ2530-AU2533*AZ2533</f>
        <v>-4.7324153160189608</v>
      </c>
      <c r="BE2533" s="23">
        <f t="shared" ref="BE2533" si="25477">(AR2533*AZ2530+AS2533*AY2530+AT2533*AZ2533+AU2533*AY2533)</f>
        <v>0</v>
      </c>
      <c r="BF2533" s="8"/>
      <c r="BG2533" s="15">
        <v>0</v>
      </c>
      <c r="BH2533" s="85">
        <f t="shared" ref="BH2533" si="25478">(1/$BH$8)*SIN($B2530*$BI$8)</f>
        <v>0.23051437277309128</v>
      </c>
      <c r="BI2533" s="25">
        <f t="shared" ref="BI2533" si="25479">COS($BI$8*$B2530)</f>
        <v>-0.72233518224246485</v>
      </c>
      <c r="BJ2533" s="37">
        <v>0</v>
      </c>
      <c r="BL2533" s="21">
        <f t="shared" ref="BL2533" si="25480">BB2533*BG2530+BD2533*BG2533-BC2533*BH2530-BE2533*BH2533</f>
        <v>0</v>
      </c>
      <c r="BM2533" s="24">
        <f t="shared" ref="BM2533" si="25481">(BB2533*BH2530+BC2533*BG2530+BD2533*BH2533+BE2533*BG2533)</f>
        <v>-4.6031729362281251</v>
      </c>
      <c r="BN2533" s="22">
        <f t="shared" ref="BN2533" si="25482">BB2533*BI2530+BD2533*BI2533-BC2533*BJ2530-BE2533*BJ2533</f>
        <v>-6.6692894128064584</v>
      </c>
      <c r="BO2533" s="23">
        <f t="shared" ref="BO2533" si="25483">(BB2533*BJ2530+BC2533*BI2530+BD2533*BJ2533+BE2533*BI2533)</f>
        <v>0</v>
      </c>
      <c r="BQ2533" s="38">
        <f t="shared" ref="BQ2533" si="25484">(180/PI())*ATAN(-1*(($BL$8*BM2530+BO2530+$BL$8*BM2533+BO2533)/($BL$8*BL2530+BN2530+$BL$8*BL2533+BN2533)))</f>
        <v>19.957997574215781</v>
      </c>
      <c r="BS2533" s="67">
        <f t="shared" ref="BS2533" si="25485">20*LOG(((($BL$8*BL2530+BN2530-$BL$8*BL2533-BN2533)^2+($BL$8*BM2530+BO2530-$BL$8*BM2533-BO2533)^2)/(($BL$8*BL2530+BN2530+$BL$8*BL2533+BN2533)^2+($BL$8*BM2530+BO2530+$BL$8*BM2533+BO2533)^2))^0.5)</f>
        <v>-8.7114790955506713E-2</v>
      </c>
      <c r="BT2533" s="65"/>
      <c r="BU2533" s="28"/>
      <c r="BV2533" s="28"/>
      <c r="BW2533" s="28"/>
      <c r="BX2533" s="28"/>
    </row>
    <row r="2534" spans="2:76" ht="18.649999999999999" customHeight="1">
      <c r="BS2534" s="32"/>
    </row>
    <row r="2535" spans="2:76" ht="18.649999999999999" customHeight="1" thickBot="1">
      <c r="D2535" s="8"/>
      <c r="E2535" s="8" t="s">
        <v>93</v>
      </c>
      <c r="F2535" s="8"/>
      <c r="G2535" s="8"/>
      <c r="H2535" s="8"/>
      <c r="I2535" s="8"/>
      <c r="J2535" s="8" t="s">
        <v>94</v>
      </c>
      <c r="K2535" s="8"/>
      <c r="L2535" s="8"/>
      <c r="M2535" s="8"/>
      <c r="N2535" s="8"/>
      <c r="O2535" s="8" t="s">
        <v>95</v>
      </c>
      <c r="P2535" s="8"/>
      <c r="Q2535" s="8"/>
      <c r="R2535" s="8"/>
      <c r="S2535" s="8"/>
      <c r="T2535" s="8" t="s">
        <v>96</v>
      </c>
      <c r="U2535" s="8"/>
      <c r="V2535" s="8"/>
      <c r="W2535" s="8"/>
      <c r="X2535" s="8"/>
      <c r="Y2535" s="8" t="s">
        <v>97</v>
      </c>
      <c r="Z2535" s="8"/>
      <c r="AA2535" s="8"/>
      <c r="AB2535" s="8"/>
      <c r="AC2535" s="8"/>
      <c r="AD2535" s="8" t="s">
        <v>98</v>
      </c>
      <c r="AE2535" s="8"/>
      <c r="AF2535" s="8"/>
      <c r="AG2535" s="8"/>
      <c r="AH2535" s="8"/>
      <c r="AI2535" s="8" t="s">
        <v>99</v>
      </c>
      <c r="AJ2535" s="8"/>
      <c r="AK2535" s="8"/>
      <c r="AL2535" s="8"/>
      <c r="AM2535" s="8"/>
      <c r="AN2535" s="8" t="s">
        <v>96</v>
      </c>
      <c r="AO2535" s="8"/>
      <c r="AP2535" s="8"/>
      <c r="AQ2535" s="8"/>
      <c r="AR2535" s="8"/>
      <c r="AS2535" s="8" t="s">
        <v>100</v>
      </c>
      <c r="AT2535" s="8"/>
      <c r="AU2535" s="8"/>
      <c r="AV2535" s="8"/>
      <c r="AW2535" s="8"/>
      <c r="AX2535" s="8" t="s">
        <v>94</v>
      </c>
      <c r="AY2535" s="8"/>
      <c r="AZ2535" s="8"/>
      <c r="BA2535" s="8"/>
      <c r="BB2535" s="8"/>
      <c r="BC2535" s="8" t="s">
        <v>101</v>
      </c>
      <c r="BD2535" s="8"/>
      <c r="BE2535" s="8"/>
      <c r="BF2535" s="8"/>
      <c r="BG2535" s="8"/>
      <c r="BH2535" s="8" t="s">
        <v>96</v>
      </c>
      <c r="BI2535" s="8"/>
      <c r="BJ2535" s="8"/>
      <c r="BK2535" s="8"/>
      <c r="BL2535" s="8"/>
      <c r="BM2535" s="8" t="s">
        <v>102</v>
      </c>
      <c r="BN2535" s="8"/>
      <c r="BO2535" s="8"/>
      <c r="BP2535" s="8"/>
    </row>
    <row r="2536" spans="2:76" ht="18.649999999999999" customHeight="1" thickBot="1">
      <c r="B2536" s="16"/>
      <c r="D2536" s="250" t="s">
        <v>22</v>
      </c>
      <c r="E2536" s="251"/>
      <c r="F2536" s="252" t="s">
        <v>23</v>
      </c>
      <c r="G2536" s="253"/>
      <c r="H2536" s="123"/>
      <c r="I2536" s="242" t="s">
        <v>1</v>
      </c>
      <c r="J2536" s="243"/>
      <c r="K2536" s="244" t="s">
        <v>2</v>
      </c>
      <c r="L2536" s="245"/>
      <c r="M2536" s="123"/>
      <c r="N2536" s="242" t="s">
        <v>43</v>
      </c>
      <c r="O2536" s="243"/>
      <c r="P2536" s="244" t="s">
        <v>44</v>
      </c>
      <c r="Q2536" s="245"/>
      <c r="R2536" s="123"/>
      <c r="S2536" s="242" t="s">
        <v>32</v>
      </c>
      <c r="T2536" s="243"/>
      <c r="U2536" s="244" t="s">
        <v>33</v>
      </c>
      <c r="V2536" s="245"/>
      <c r="W2536" s="123"/>
      <c r="X2536" s="242" t="s">
        <v>45</v>
      </c>
      <c r="Y2536" s="243"/>
      <c r="Z2536" s="244" t="s">
        <v>46</v>
      </c>
      <c r="AA2536" s="245"/>
      <c r="AB2536" s="127"/>
      <c r="AC2536" s="242" t="s">
        <v>62</v>
      </c>
      <c r="AD2536" s="243"/>
      <c r="AE2536" s="244" t="s">
        <v>3</v>
      </c>
      <c r="AF2536" s="245"/>
      <c r="AG2536" s="123"/>
      <c r="AH2536" s="242" t="s">
        <v>76</v>
      </c>
      <c r="AI2536" s="243"/>
      <c r="AJ2536" s="244" t="s">
        <v>77</v>
      </c>
      <c r="AK2536" s="245"/>
      <c r="AL2536" s="127"/>
      <c r="AM2536" s="242" t="s">
        <v>64</v>
      </c>
      <c r="AN2536" s="243"/>
      <c r="AO2536" s="244" t="s">
        <v>65</v>
      </c>
      <c r="AP2536" s="245"/>
      <c r="AQ2536" s="123"/>
      <c r="AR2536" s="242" t="s">
        <v>80</v>
      </c>
      <c r="AS2536" s="243"/>
      <c r="AT2536" s="244" t="s">
        <v>81</v>
      </c>
      <c r="AU2536" s="245"/>
      <c r="AV2536" s="127"/>
      <c r="AW2536" s="242" t="s">
        <v>68</v>
      </c>
      <c r="AX2536" s="243"/>
      <c r="AY2536" s="244" t="s">
        <v>69</v>
      </c>
      <c r="AZ2536" s="245"/>
      <c r="BA2536" s="123"/>
      <c r="BB2536" s="246" t="s">
        <v>84</v>
      </c>
      <c r="BC2536" s="247"/>
      <c r="BD2536" s="248" t="s">
        <v>85</v>
      </c>
      <c r="BE2536" s="249"/>
      <c r="BF2536" s="127"/>
      <c r="BG2536" s="242" t="s">
        <v>72</v>
      </c>
      <c r="BH2536" s="243"/>
      <c r="BI2536" s="244" t="s">
        <v>73</v>
      </c>
      <c r="BJ2536" s="245"/>
      <c r="BK2536" s="123"/>
      <c r="BL2536" s="242" t="s">
        <v>88</v>
      </c>
      <c r="BM2536" s="243"/>
      <c r="BN2536" s="244" t="s">
        <v>89</v>
      </c>
      <c r="BO2536" s="245"/>
      <c r="BP2536" s="123"/>
      <c r="BQ2536" s="19" t="s">
        <v>165</v>
      </c>
      <c r="BS2536" s="63" t="s">
        <v>120</v>
      </c>
      <c r="BT2536" s="4"/>
      <c r="BU2536" s="28"/>
      <c r="BV2536" s="28"/>
      <c r="BW2536" s="28"/>
      <c r="BX2536" s="28"/>
    </row>
    <row r="2537" spans="2:76" ht="18.649999999999999" customHeight="1" thickTop="1" thickBot="1">
      <c r="B2537" s="39">
        <v>7.18</v>
      </c>
      <c r="D2537" s="25">
        <f t="shared" ref="D2537" si="25486">COS($F$8*$B2537)</f>
        <v>-0.72685977265569268</v>
      </c>
      <c r="E2537" s="26">
        <v>0</v>
      </c>
      <c r="F2537" s="10">
        <v>0</v>
      </c>
      <c r="G2537" s="85">
        <f t="shared" ref="G2537" si="25487">$E$8*SIN($B2537*$F$8)</f>
        <v>2.0603576966279986</v>
      </c>
      <c r="I2537" s="21">
        <v>1</v>
      </c>
      <c r="J2537" s="24">
        <v>0</v>
      </c>
      <c r="K2537" s="22">
        <v>0</v>
      </c>
      <c r="L2537" s="23">
        <v>0</v>
      </c>
      <c r="N2537" s="21">
        <f t="shared" ref="N2537" si="25488">D2537*I2537+F2537*I2540-E2537*J2537-G2537*J2540</f>
        <v>1.3856067508995895</v>
      </c>
      <c r="O2537" s="24">
        <f t="shared" ref="O2537" si="25489">(D2537*J2537+E2537*I2537+F2537*J2540+G2537*I2540)</f>
        <v>0</v>
      </c>
      <c r="P2537" s="22">
        <f t="shared" ref="P2537" si="25490">D2537*K2537+F2537*K2540-E2537*L2537-G2537*L2540</f>
        <v>0</v>
      </c>
      <c r="Q2537" s="23">
        <f t="shared" ref="Q2537" si="25491">(D2537*L2537+E2537*K2537+F2537*L2540+G2537*K2540)</f>
        <v>2.0603576966279986</v>
      </c>
      <c r="S2537" s="25">
        <f t="shared" ref="S2537" si="25492">COS($U$8*$B2537)</f>
        <v>-0.52356579457302233</v>
      </c>
      <c r="T2537" s="26">
        <v>0</v>
      </c>
      <c r="U2537" s="10">
        <v>0</v>
      </c>
      <c r="V2537" s="85">
        <f t="shared" ref="V2537" si="25493">$T$8*SIN($B2537*$U$8)</f>
        <v>-2.5559557368581478</v>
      </c>
      <c r="X2537" s="21">
        <f t="shared" ref="X2537" si="25494">N2537*S2537+P2537*S2540-O2537*T2537-Q2537*T2540</f>
        <v>-0.1403248467586905</v>
      </c>
      <c r="Y2537" s="24">
        <f t="shared" ref="Y2537" si="25495">(N2537*T2537+O2537*S2537+P2537*T2540+Q2537*S2540)</f>
        <v>0</v>
      </c>
      <c r="Z2537" s="22">
        <f t="shared" ref="Z2537" si="25496">N2537*U2537+P2537*U2540-O2537*V2537-Q2537*V2540</f>
        <v>0</v>
      </c>
      <c r="AA2537" s="23">
        <f t="shared" ref="AA2537" si="25497">(N2537*V2537+O2537*U2537+P2537*V2540+Q2537*U2540)</f>
        <v>-4.6202823385308651</v>
      </c>
      <c r="AB2537" s="8"/>
      <c r="AC2537" s="21">
        <v>1</v>
      </c>
      <c r="AD2537" s="24">
        <v>0</v>
      </c>
      <c r="AE2537" s="22">
        <v>0</v>
      </c>
      <c r="AF2537" s="23">
        <v>0</v>
      </c>
      <c r="AH2537" s="21">
        <f t="shared" ref="AH2537" si="25498">X2537*AC2537+Z2537*AC2540-Y2537*AD2537-AA2537*AD2540</f>
        <v>-1.490740746511142</v>
      </c>
      <c r="AI2537" s="24">
        <f t="shared" ref="AI2537" si="25499">(X2537*AD2537+Y2537*AC2537+Z2537*AD2540+AA2537*AC2540)</f>
        <v>0</v>
      </c>
      <c r="AJ2537" s="22">
        <f t="shared" ref="AJ2537" si="25500">X2537*AE2537+Z2537*AE2540-Y2537*AF2537-AA2537*AF2540</f>
        <v>0</v>
      </c>
      <c r="AK2537" s="23">
        <f t="shared" ref="AK2537" si="25501">(X2537*AF2537+Y2537*AE2537+Z2537*AF2540+AA2537*AE2540)</f>
        <v>-4.6202823385308651</v>
      </c>
      <c r="AL2537" s="8"/>
      <c r="AM2537" s="25">
        <f t="shared" ref="AM2537" si="25502">COS($AO$8*$B2537)</f>
        <v>-0.52356579457302233</v>
      </c>
      <c r="AN2537" s="26">
        <v>0</v>
      </c>
      <c r="AO2537" s="10">
        <v>0</v>
      </c>
      <c r="AP2537" s="85">
        <f t="shared" ref="AP2537" si="25503">$AN$8*SIN($B2537*$AO$8)</f>
        <v>-2.5559557368581478</v>
      </c>
      <c r="AR2537" s="21">
        <f t="shared" ref="AR2537" si="25504">AH2537*AM2537+AJ2537*AM2540-AI2537*AN2537-AK2537*AN2540</f>
        <v>-0.53163659755855153</v>
      </c>
      <c r="AS2537" s="24">
        <f t="shared" ref="AS2537" si="25505">(AH2537*AN2537+AI2537*AM2537+AJ2537*AN2540+AK2537*AM2540)</f>
        <v>0</v>
      </c>
      <c r="AT2537" s="22">
        <f t="shared" ref="AT2537" si="25506">AH2537*AO2537+AJ2537*AO2540-AI2537*AP2537-AK2537*AP2540</f>
        <v>0</v>
      </c>
      <c r="AU2537" s="23">
        <f t="shared" ref="AU2537" si="25507">(AH2537*AP2537+AI2537*AO2537+AJ2537*AP2540+AK2537*AO2540)</f>
        <v>6.2292891569379645</v>
      </c>
      <c r="AV2537" s="8"/>
      <c r="AW2537" s="21">
        <v>1</v>
      </c>
      <c r="AX2537" s="24">
        <v>0</v>
      </c>
      <c r="AY2537" s="22">
        <v>0</v>
      </c>
      <c r="AZ2537" s="23">
        <v>0</v>
      </c>
      <c r="BB2537" s="21">
        <f t="shared" ref="BB2537" si="25508">AR2537*AW2537+AT2537*AW2540-AS2537*AX2537-AU2537*AX2540</f>
        <v>5.8551984802115724</v>
      </c>
      <c r="BC2537" s="24">
        <f t="shared" ref="BC2537" si="25509">(AR2537*AX2537+AS2537*AW2537+AT2537*AX2540+AU2537*AW2540)</f>
        <v>0</v>
      </c>
      <c r="BD2537" s="22">
        <f t="shared" ref="BD2537" si="25510">AR2537*AY2537+AT2537*AY2540-AS2537*AZ2537-AU2537*AZ2540</f>
        <v>0</v>
      </c>
      <c r="BE2537" s="23">
        <f t="shared" ref="BE2537" si="25511">(AR2537*AZ2537+AS2537*AY2537+AT2537*AZ2540+AU2537*AY2540)</f>
        <v>6.2292891569379645</v>
      </c>
      <c r="BF2537" s="8"/>
      <c r="BG2537" s="25">
        <f t="shared" ref="BG2537" si="25512">COS($BI$8*$B2537)</f>
        <v>-0.72691270065400482</v>
      </c>
      <c r="BH2537" s="26">
        <v>0</v>
      </c>
      <c r="BI2537" s="10">
        <v>0</v>
      </c>
      <c r="BJ2537" s="85">
        <f t="shared" ref="BJ2537" si="25513">$BH$8*SIN($B2537*$BI$8)</f>
        <v>2.0601896346334505</v>
      </c>
      <c r="BL2537" s="21">
        <f t="shared" ref="BL2537" si="25514">BB2537*BG2537+BD2537*BG2540-BC2537*BH2537-BE2537*BH2540</f>
        <v>-5.6821644681445012</v>
      </c>
      <c r="BM2537" s="24">
        <f t="shared" ref="BM2537" si="25515">(BB2537*BH2537+BC2537*BG2537+BD2537*BH2540+BE2537*BG2540)</f>
        <v>0</v>
      </c>
      <c r="BN2537" s="22">
        <f t="shared" ref="BN2537" si="25516">BB2537*BI2537+BD2537*BI2540-BC2537*BJ2537-BE2537*BJ2540</f>
        <v>0</v>
      </c>
      <c r="BO2537" s="23">
        <f t="shared" ref="BO2537" si="25517">(BB2537*BJ2537+BC2537*BI2537+BD2537*BJ2540+BE2537*BI2540)</f>
        <v>7.5346698134289296</v>
      </c>
      <c r="BQ2537" s="27">
        <f t="shared" ref="BQ2537" si="25518">20*LOG((2*$BL$8)/(($BL$8*BL2537+BN2537+$BL$8*BL2540+BN2540)^2+($BL$8*BM2537+BO2537+$BL$8*BM2540+BO2540)^2)^0.5)</f>
        <v>-15.458245107958309</v>
      </c>
      <c r="BS2537" s="64">
        <f t="shared" ref="BS2537" si="25519">((BL2537^2+BM2537^2)/(BL2540^2+BM2540^2))^0.5</f>
        <v>1.3686902867479249</v>
      </c>
      <c r="BT2537" s="4"/>
      <c r="BU2537" s="28"/>
      <c r="BV2537" s="28"/>
      <c r="BW2537" s="28"/>
      <c r="BX2537" s="28"/>
    </row>
    <row r="2538" spans="2:76" ht="18.649999999999999" customHeight="1" thickBot="1">
      <c r="D2538" s="25"/>
      <c r="E2538" s="10"/>
      <c r="F2538" s="10"/>
      <c r="G2538" s="31"/>
      <c r="I2538" s="29"/>
      <c r="L2538" s="30"/>
      <c r="N2538" s="29"/>
      <c r="Q2538" s="30"/>
      <c r="S2538" s="29"/>
      <c r="V2538" s="30"/>
      <c r="X2538" s="29"/>
      <c r="AA2538" s="30"/>
      <c r="AC2538" s="29"/>
      <c r="AF2538" s="30"/>
      <c r="AH2538" s="29"/>
      <c r="AK2538" s="30"/>
      <c r="AM2538" s="29"/>
      <c r="AP2538" s="30"/>
      <c r="AR2538" s="29"/>
      <c r="AU2538" s="30"/>
      <c r="AW2538" s="29"/>
      <c r="AZ2538" s="30"/>
      <c r="BB2538" s="29"/>
      <c r="BE2538" s="30"/>
      <c r="BG2538" s="29"/>
      <c r="BJ2538" s="30"/>
      <c r="BL2538" s="29"/>
      <c r="BO2538" s="30"/>
      <c r="BS2538" s="65"/>
      <c r="BT2538" s="65"/>
      <c r="BU2538" s="28"/>
      <c r="BV2538" s="28"/>
      <c r="BW2538" s="28"/>
      <c r="BX2538" s="28"/>
    </row>
    <row r="2539" spans="2:76" ht="18.649999999999999" customHeight="1" thickBot="1">
      <c r="D2539" s="254" t="s">
        <v>24</v>
      </c>
      <c r="E2539" s="255"/>
      <c r="F2539" s="256" t="s">
        <v>25</v>
      </c>
      <c r="G2539" s="257"/>
      <c r="H2539" s="123"/>
      <c r="I2539" s="242" t="s">
        <v>4</v>
      </c>
      <c r="J2539" s="243"/>
      <c r="K2539" s="244" t="s">
        <v>5</v>
      </c>
      <c r="L2539" s="245"/>
      <c r="M2539" s="123"/>
      <c r="N2539" s="242" t="s">
        <v>6</v>
      </c>
      <c r="O2539" s="243"/>
      <c r="P2539" s="244" t="s">
        <v>7</v>
      </c>
      <c r="Q2539" s="245"/>
      <c r="R2539" s="123"/>
      <c r="S2539" s="242" t="s">
        <v>34</v>
      </c>
      <c r="T2539" s="243"/>
      <c r="U2539" s="244" t="s">
        <v>35</v>
      </c>
      <c r="V2539" s="245"/>
      <c r="W2539" s="123"/>
      <c r="X2539" s="242" t="s">
        <v>47</v>
      </c>
      <c r="Y2539" s="243"/>
      <c r="Z2539" s="244" t="s">
        <v>48</v>
      </c>
      <c r="AA2539" s="245"/>
      <c r="AB2539" s="127"/>
      <c r="AC2539" s="242" t="s">
        <v>63</v>
      </c>
      <c r="AD2539" s="243"/>
      <c r="AE2539" s="244" t="s">
        <v>8</v>
      </c>
      <c r="AF2539" s="245"/>
      <c r="AG2539" s="123"/>
      <c r="AH2539" s="242" t="s">
        <v>78</v>
      </c>
      <c r="AI2539" s="243"/>
      <c r="AJ2539" s="244" t="s">
        <v>79</v>
      </c>
      <c r="AK2539" s="245"/>
      <c r="AL2539" s="127"/>
      <c r="AM2539" s="242" t="s">
        <v>67</v>
      </c>
      <c r="AN2539" s="243"/>
      <c r="AO2539" s="244" t="s">
        <v>66</v>
      </c>
      <c r="AP2539" s="245"/>
      <c r="AQ2539" s="123"/>
      <c r="AR2539" s="242" t="s">
        <v>83</v>
      </c>
      <c r="AS2539" s="243"/>
      <c r="AT2539" s="244" t="s">
        <v>82</v>
      </c>
      <c r="AU2539" s="245"/>
      <c r="AV2539" s="127"/>
      <c r="AW2539" s="242" t="s">
        <v>71</v>
      </c>
      <c r="AX2539" s="243"/>
      <c r="AY2539" s="244" t="s">
        <v>70</v>
      </c>
      <c r="AZ2539" s="245"/>
      <c r="BA2539" s="123"/>
      <c r="BB2539" s="124" t="s">
        <v>87</v>
      </c>
      <c r="BC2539" s="125"/>
      <c r="BD2539" s="122" t="s">
        <v>86</v>
      </c>
      <c r="BE2539" s="126"/>
      <c r="BF2539" s="127"/>
      <c r="BG2539" s="242" t="s">
        <v>74</v>
      </c>
      <c r="BH2539" s="243"/>
      <c r="BI2539" s="244" t="s">
        <v>75</v>
      </c>
      <c r="BJ2539" s="245"/>
      <c r="BK2539" s="123"/>
      <c r="BL2539" s="242" t="s">
        <v>91</v>
      </c>
      <c r="BM2539" s="243"/>
      <c r="BN2539" s="244" t="s">
        <v>90</v>
      </c>
      <c r="BO2539" s="245"/>
      <c r="BP2539" s="123"/>
      <c r="BQ2539" s="35" t="s">
        <v>166</v>
      </c>
      <c r="BS2539" s="66" t="s">
        <v>121</v>
      </c>
      <c r="BT2539" s="65"/>
      <c r="BU2539" s="28"/>
      <c r="BV2539" s="28"/>
      <c r="BW2539" s="28"/>
      <c r="BX2539" s="28"/>
    </row>
    <row r="2540" spans="2:76" ht="18.649999999999999" customHeight="1" thickTop="1" thickBot="1">
      <c r="D2540" s="15">
        <v>0</v>
      </c>
      <c r="E2540" s="145">
        <f t="shared" ref="E2540" si="25520">(1/$E$8)*SIN($B2537*$F$8)</f>
        <v>0.22892863295866653</v>
      </c>
      <c r="F2540" s="15">
        <f t="shared" ref="F2540" si="25521">COS($F$8*$B2537)</f>
        <v>-0.72685977265569268</v>
      </c>
      <c r="G2540" s="37">
        <v>0</v>
      </c>
      <c r="I2540" s="21">
        <v>0</v>
      </c>
      <c r="J2540" s="24">
        <f t="shared" ref="J2540" si="25522">(TAN($K$8*$B2537))/$J$8</f>
        <v>-1.0252911555175908</v>
      </c>
      <c r="K2540" s="22">
        <v>1</v>
      </c>
      <c r="L2540" s="23">
        <v>0</v>
      </c>
      <c r="N2540" s="21">
        <f t="shared" ref="N2540" si="25523">D2540*I2537+F2540*I2540-E2540*J2537-G2540*J2540</f>
        <v>0</v>
      </c>
      <c r="O2540" s="24">
        <f t="shared" ref="O2540" si="25524">(D2540*J2537+E2540*I2537+F2540*J2540+G2540*I2540)</f>
        <v>0.97417152916407501</v>
      </c>
      <c r="P2540" s="22">
        <f t="shared" ref="P2540" si="25525">D2540*K2537+F2540*K2540-E2540*L2537-G2540*L2540</f>
        <v>-0.72685977265569268</v>
      </c>
      <c r="Q2540" s="23">
        <f t="shared" ref="Q2540" si="25526">(D2540*L2537+E2540*K2537+F2540*L2540+G2540*K2540)</f>
        <v>0</v>
      </c>
      <c r="S2540" s="15">
        <v>0</v>
      </c>
      <c r="T2540" s="145">
        <f t="shared" ref="T2540" si="25527">(1/$T$8)*SIN($B2537*$U$8)</f>
        <v>-0.2839950818731275</v>
      </c>
      <c r="U2540" s="15">
        <f t="shared" ref="U2540" si="25528">COS($U$8*$B2537)</f>
        <v>-0.52356579457302233</v>
      </c>
      <c r="V2540" s="37">
        <v>0</v>
      </c>
      <c r="X2540" s="21">
        <f t="shared" ref="X2540" si="25529">N2540*S2537+P2540*S2540-O2540*T2537-Q2540*T2540</f>
        <v>0</v>
      </c>
      <c r="Y2540" s="24">
        <f t="shared" ref="Y2540" si="25530">(N2540*T2537+O2540*S2537+P2540*T2540+Q2540*S2540)</f>
        <v>-0.30361829007156882</v>
      </c>
      <c r="Z2540" s="22">
        <f t="shared" ref="Z2540" si="25531">N2540*U2537+P2540*U2540-O2540*V2537-Q2540*V2540</f>
        <v>2.8704982230644362</v>
      </c>
      <c r="AA2540" s="23">
        <f t="shared" ref="AA2540" si="25532">(N2540*V2537+O2540*U2537+P2540*V2540+Q2540*U2540)</f>
        <v>0</v>
      </c>
      <c r="AB2540" s="8"/>
      <c r="AC2540" s="21">
        <v>0</v>
      </c>
      <c r="AD2540" s="24">
        <f t="shared" ref="AD2540" si="25533">(TAN($AE$8*$B2537))/$AD$8</f>
        <v>-0.29227995191779776</v>
      </c>
      <c r="AE2540" s="22">
        <v>1</v>
      </c>
      <c r="AF2540" s="23">
        <v>0</v>
      </c>
      <c r="AH2540" s="21">
        <f t="shared" ref="AH2540" si="25534">X2540*AC2537+Z2540*AC2540-Y2540*AD2537-AA2540*AD2540</f>
        <v>0</v>
      </c>
      <c r="AI2540" s="24">
        <f t="shared" ref="AI2540" si="25535">(X2540*AD2537+Y2540*AC2537+Z2540*AD2540+AA2540*AC2540)</f>
        <v>-1.1426073726889663</v>
      </c>
      <c r="AJ2540" s="22">
        <f t="shared" ref="AJ2540" si="25536">X2540*AE2537+Z2540*AE2540-Y2540*AF2537-AA2540*AF2540</f>
        <v>2.8704982230644362</v>
      </c>
      <c r="AK2540" s="23">
        <f t="shared" ref="AK2540" si="25537">(X2540*AF2537+Y2540*AE2537+Z2540*AF2540+AA2540*AE2540)</f>
        <v>0</v>
      </c>
      <c r="AL2540" s="8"/>
      <c r="AM2540" s="15">
        <v>0</v>
      </c>
      <c r="AN2540" s="85">
        <f t="shared" ref="AN2540" si="25538">(1/$AN$8)*SIN($B2537*$AO$8)</f>
        <v>-0.2839950818731275</v>
      </c>
      <c r="AO2540" s="25">
        <f t="shared" ref="AO2540" si="25539">COS($AO$8*$B2537)</f>
        <v>-0.52356579457302233</v>
      </c>
      <c r="AP2540" s="37">
        <v>0</v>
      </c>
      <c r="AR2540" s="21">
        <f t="shared" ref="AR2540" si="25540">AH2540*AM2537+AJ2540*AM2540-AI2540*AN2537-AK2540*AN2540</f>
        <v>0</v>
      </c>
      <c r="AS2540" s="24">
        <f t="shared" ref="AS2540" si="25541">(AH2540*AN2537+AI2540*AM2537+AJ2540*AN2540+AK2540*AM2540)</f>
        <v>-0.21697724090895953</v>
      </c>
      <c r="AT2540" s="22">
        <f t="shared" ref="AT2540" si="25542">AH2540*AO2537+AJ2540*AO2540-AI2540*AP2537-AK2540*AP2540</f>
        <v>-4.4233485521799594</v>
      </c>
      <c r="AU2540" s="23">
        <f t="shared" ref="AU2540" si="25543">(AH2540*AP2537+AI2540*AO2537+AJ2540*AP2540+AK2540*AO2540)</f>
        <v>0</v>
      </c>
      <c r="AV2540" s="8"/>
      <c r="AW2540" s="21">
        <v>0</v>
      </c>
      <c r="AX2540" s="24">
        <f t="shared" ref="AX2540" si="25544">(TAN($AY$8*$B2537))/$AX$8</f>
        <v>-1.0252911555175908</v>
      </c>
      <c r="AY2540" s="22">
        <v>1</v>
      </c>
      <c r="AZ2540" s="23">
        <v>0</v>
      </c>
      <c r="BB2540" s="21">
        <f t="shared" ref="BB2540" si="25545">AR2540*AW2537+AT2540*AW2540-AS2540*AX2537-AU2540*AX2540</f>
        <v>0</v>
      </c>
      <c r="BC2540" s="24">
        <f t="shared" ref="BC2540" si="25546">(AR2540*AX2537+AS2540*AW2537+AT2540*AX2540+AU2540*AW2540)</f>
        <v>4.3182429074126931</v>
      </c>
      <c r="BD2540" s="22">
        <f t="shared" ref="BD2540" si="25547">AR2540*AY2537+AT2540*AY2540-AS2540*AZ2537-AU2540*AZ2540</f>
        <v>-4.4233485521799594</v>
      </c>
      <c r="BE2540" s="23">
        <f t="shared" ref="BE2540" si="25548">(AR2540*AZ2537+AS2540*AY2537+AT2540*AZ2540+AU2540*AY2540)</f>
        <v>0</v>
      </c>
      <c r="BF2540" s="8"/>
      <c r="BG2540" s="15">
        <v>0</v>
      </c>
      <c r="BH2540" s="85">
        <f t="shared" ref="BH2540" si="25549">(1/$BH$8)*SIN($B2537*$BI$8)</f>
        <v>0.22890995940371672</v>
      </c>
      <c r="BI2540" s="25">
        <f t="shared" ref="BI2540" si="25550">COS($BI$8*$B2537)</f>
        <v>-0.72691270065400482</v>
      </c>
      <c r="BJ2540" s="37">
        <v>0</v>
      </c>
      <c r="BL2540" s="21">
        <f t="shared" ref="BL2540" si="25551">BB2540*BG2537+BD2540*BG2540-BC2540*BH2537-BE2540*BH2540</f>
        <v>0</v>
      </c>
      <c r="BM2540" s="24">
        <f t="shared" ref="BM2540" si="25552">(BB2540*BH2537+BC2540*BG2537+BD2540*BH2540+BE2540*BG2540)</f>
        <v>-4.1515341514153663</v>
      </c>
      <c r="BN2540" s="22">
        <f t="shared" ref="BN2540" si="25553">BB2540*BI2537+BD2540*BI2540-BC2540*BJ2537-BE2540*BJ2540</f>
        <v>-5.6810110356819283</v>
      </c>
      <c r="BO2540" s="23">
        <f t="shared" ref="BO2540" si="25554">(BB2540*BJ2537+BC2540*BI2537+BD2540*BJ2540+BE2540*BI2540)</f>
        <v>0</v>
      </c>
      <c r="BQ2540" s="38">
        <f t="shared" ref="BQ2540" si="25555">(180/PI())*ATAN(-1*(($BL$8*BM2537+BO2537+$BL$8*BM2540+BO2540)/($BL$8*BL2537+BN2537+$BL$8*BL2540+BN2540)))</f>
        <v>16.579742821336055</v>
      </c>
      <c r="BS2540" s="67">
        <f t="shared" ref="BS2540" si="25556">20*LOG(((($BL$8*BL2537+BN2537-$BL$8*BL2540-BN2540)^2+($BL$8*BM2537+BO2537-$BL$8*BM2540-BO2540)^2)/(($BL$8*BL2537+BN2537+$BL$8*BL2540+BN2540)^2+($BL$8*BM2537+BO2537+$BL$8*BM2540+BO2540)^2))^0.5)</f>
        <v>-0.12537573918257505</v>
      </c>
      <c r="BT2540" s="65"/>
      <c r="BU2540" s="28"/>
      <c r="BV2540" s="28"/>
      <c r="BW2540" s="28"/>
      <c r="BX2540" s="28"/>
    </row>
    <row r="2541" spans="2:76" ht="18.649999999999999" customHeight="1">
      <c r="BS2541" s="32"/>
    </row>
    <row r="2542" spans="2:76" ht="18.649999999999999" customHeight="1" thickBot="1">
      <c r="D2542" s="8"/>
      <c r="E2542" s="8" t="s">
        <v>93</v>
      </c>
      <c r="F2542" s="8"/>
      <c r="G2542" s="8"/>
      <c r="H2542" s="8"/>
      <c r="I2542" s="8"/>
      <c r="J2542" s="8" t="s">
        <v>94</v>
      </c>
      <c r="K2542" s="8"/>
      <c r="L2542" s="8"/>
      <c r="M2542" s="8"/>
      <c r="N2542" s="8"/>
      <c r="O2542" s="8" t="s">
        <v>95</v>
      </c>
      <c r="P2542" s="8"/>
      <c r="Q2542" s="8"/>
      <c r="R2542" s="8"/>
      <c r="S2542" s="8"/>
      <c r="T2542" s="8" t="s">
        <v>96</v>
      </c>
      <c r="U2542" s="8"/>
      <c r="V2542" s="8"/>
      <c r="W2542" s="8"/>
      <c r="X2542" s="8"/>
      <c r="Y2542" s="8" t="s">
        <v>97</v>
      </c>
      <c r="Z2542" s="8"/>
      <c r="AA2542" s="8"/>
      <c r="AB2542" s="8"/>
      <c r="AC2542" s="8"/>
      <c r="AD2542" s="8" t="s">
        <v>98</v>
      </c>
      <c r="AE2542" s="8"/>
      <c r="AF2542" s="8"/>
      <c r="AG2542" s="8"/>
      <c r="AH2542" s="8"/>
      <c r="AI2542" s="8" t="s">
        <v>99</v>
      </c>
      <c r="AJ2542" s="8"/>
      <c r="AK2542" s="8"/>
      <c r="AL2542" s="8"/>
      <c r="AM2542" s="8"/>
      <c r="AN2542" s="8" t="s">
        <v>96</v>
      </c>
      <c r="AO2542" s="8"/>
      <c r="AP2542" s="8"/>
      <c r="AQ2542" s="8"/>
      <c r="AR2542" s="8"/>
      <c r="AS2542" s="8" t="s">
        <v>100</v>
      </c>
      <c r="AT2542" s="8"/>
      <c r="AU2542" s="8"/>
      <c r="AV2542" s="8"/>
      <c r="AW2542" s="8"/>
      <c r="AX2542" s="8" t="s">
        <v>94</v>
      </c>
      <c r="AY2542" s="8"/>
      <c r="AZ2542" s="8"/>
      <c r="BA2542" s="8"/>
      <c r="BB2542" s="8"/>
      <c r="BC2542" s="8" t="s">
        <v>101</v>
      </c>
      <c r="BD2542" s="8"/>
      <c r="BE2542" s="8"/>
      <c r="BF2542" s="8"/>
      <c r="BG2542" s="8"/>
      <c r="BH2542" s="8" t="s">
        <v>96</v>
      </c>
      <c r="BI2542" s="8"/>
      <c r="BJ2542" s="8"/>
      <c r="BK2542" s="8"/>
      <c r="BL2542" s="8"/>
      <c r="BM2542" s="8" t="s">
        <v>102</v>
      </c>
      <c r="BN2542" s="8"/>
      <c r="BO2542" s="8"/>
      <c r="BP2542" s="8"/>
    </row>
    <row r="2543" spans="2:76" ht="18.649999999999999" customHeight="1" thickBot="1">
      <c r="B2543" s="16"/>
      <c r="D2543" s="250" t="s">
        <v>22</v>
      </c>
      <c r="E2543" s="251"/>
      <c r="F2543" s="252" t="s">
        <v>23</v>
      </c>
      <c r="G2543" s="253"/>
      <c r="H2543" s="123"/>
      <c r="I2543" s="242" t="s">
        <v>1</v>
      </c>
      <c r="J2543" s="243"/>
      <c r="K2543" s="244" t="s">
        <v>2</v>
      </c>
      <c r="L2543" s="245"/>
      <c r="M2543" s="123"/>
      <c r="N2543" s="242" t="s">
        <v>43</v>
      </c>
      <c r="O2543" s="243"/>
      <c r="P2543" s="244" t="s">
        <v>44</v>
      </c>
      <c r="Q2543" s="245"/>
      <c r="R2543" s="123"/>
      <c r="S2543" s="242" t="s">
        <v>32</v>
      </c>
      <c r="T2543" s="243"/>
      <c r="U2543" s="244" t="s">
        <v>33</v>
      </c>
      <c r="V2543" s="245"/>
      <c r="W2543" s="123"/>
      <c r="X2543" s="242" t="s">
        <v>45</v>
      </c>
      <c r="Y2543" s="243"/>
      <c r="Z2543" s="244" t="s">
        <v>46</v>
      </c>
      <c r="AA2543" s="245"/>
      <c r="AB2543" s="127"/>
      <c r="AC2543" s="242" t="s">
        <v>62</v>
      </c>
      <c r="AD2543" s="243"/>
      <c r="AE2543" s="244" t="s">
        <v>3</v>
      </c>
      <c r="AF2543" s="245"/>
      <c r="AG2543" s="123"/>
      <c r="AH2543" s="242" t="s">
        <v>76</v>
      </c>
      <c r="AI2543" s="243"/>
      <c r="AJ2543" s="244" t="s">
        <v>77</v>
      </c>
      <c r="AK2543" s="245"/>
      <c r="AL2543" s="127"/>
      <c r="AM2543" s="242" t="s">
        <v>64</v>
      </c>
      <c r="AN2543" s="243"/>
      <c r="AO2543" s="244" t="s">
        <v>65</v>
      </c>
      <c r="AP2543" s="245"/>
      <c r="AQ2543" s="123"/>
      <c r="AR2543" s="242" t="s">
        <v>80</v>
      </c>
      <c r="AS2543" s="243"/>
      <c r="AT2543" s="244" t="s">
        <v>81</v>
      </c>
      <c r="AU2543" s="245"/>
      <c r="AV2543" s="127"/>
      <c r="AW2543" s="242" t="s">
        <v>68</v>
      </c>
      <c r="AX2543" s="243"/>
      <c r="AY2543" s="244" t="s">
        <v>69</v>
      </c>
      <c r="AZ2543" s="245"/>
      <c r="BA2543" s="123"/>
      <c r="BB2543" s="246" t="s">
        <v>84</v>
      </c>
      <c r="BC2543" s="247"/>
      <c r="BD2543" s="248" t="s">
        <v>85</v>
      </c>
      <c r="BE2543" s="249"/>
      <c r="BF2543" s="127"/>
      <c r="BG2543" s="242" t="s">
        <v>72</v>
      </c>
      <c r="BH2543" s="243"/>
      <c r="BI2543" s="244" t="s">
        <v>73</v>
      </c>
      <c r="BJ2543" s="245"/>
      <c r="BK2543" s="123"/>
      <c r="BL2543" s="242" t="s">
        <v>88</v>
      </c>
      <c r="BM2543" s="243"/>
      <c r="BN2543" s="244" t="s">
        <v>89</v>
      </c>
      <c r="BO2543" s="245"/>
      <c r="BP2543" s="123"/>
      <c r="BQ2543" s="19" t="s">
        <v>165</v>
      </c>
      <c r="BS2543" s="63" t="s">
        <v>120</v>
      </c>
      <c r="BT2543" s="4"/>
      <c r="BU2543" s="28"/>
      <c r="BV2543" s="28"/>
      <c r="BW2543" s="28"/>
      <c r="BX2543" s="28"/>
    </row>
    <row r="2544" spans="2:76" ht="18.649999999999999" customHeight="1" thickTop="1" thickBot="1">
      <c r="B2544" s="39">
        <v>7.2</v>
      </c>
      <c r="D2544" s="25">
        <f t="shared" ref="D2544" si="25557">COS($F$8*$B2544)</f>
        <v>-0.73140544586154277</v>
      </c>
      <c r="E2544" s="26">
        <v>0</v>
      </c>
      <c r="F2544" s="10">
        <v>0</v>
      </c>
      <c r="G2544" s="85">
        <f t="shared" ref="G2544" si="25558">$E$8*SIN($B2544*$F$8)</f>
        <v>2.0458286008062117</v>
      </c>
      <c r="I2544" s="21">
        <v>1</v>
      </c>
      <c r="J2544" s="24">
        <v>0</v>
      </c>
      <c r="K2544" s="22">
        <v>0</v>
      </c>
      <c r="L2544" s="23">
        <v>0</v>
      </c>
      <c r="N2544" s="21">
        <f t="shared" ref="N2544" si="25559">D2544*I2544+F2544*I2547-E2544*J2544-G2544*J2547</f>
        <v>1.2971191753134717</v>
      </c>
      <c r="O2544" s="24">
        <f t="shared" ref="O2544" si="25560">(D2544*J2544+E2544*I2544+F2544*J2547+G2544*I2547)</f>
        <v>0</v>
      </c>
      <c r="P2544" s="22">
        <f t="shared" ref="P2544" si="25561">D2544*K2544+F2544*K2547-E2544*L2544-G2544*L2547</f>
        <v>0</v>
      </c>
      <c r="Q2544" s="23">
        <f t="shared" ref="Q2544" si="25562">(D2544*L2544+E2544*K2544+F2544*L2547+G2544*K2547)</f>
        <v>2.0458286008062117</v>
      </c>
      <c r="S2544" s="25">
        <f t="shared" ref="S2544" si="25563">COS($U$8*$B2544)</f>
        <v>-0.51365503228125176</v>
      </c>
      <c r="T2544" s="26">
        <v>0</v>
      </c>
      <c r="U2544" s="10">
        <v>0</v>
      </c>
      <c r="V2544" s="85">
        <f t="shared" ref="V2544" si="25564">$T$8*SIN($B2544*$U$8)</f>
        <v>-2.5739903982550745</v>
      </c>
      <c r="X2544" s="21">
        <f t="shared" ref="X2544" si="25565">N2544*S2544+P2544*S2547-O2544*T2544-Q2544*T2547</f>
        <v>-8.1166994651516111E-2</v>
      </c>
      <c r="Y2544" s="24">
        <f t="shared" ref="Y2544" si="25566">(N2544*T2544+O2544*S2544+P2544*T2547+Q2544*S2547)</f>
        <v>0</v>
      </c>
      <c r="Z2544" s="22">
        <f t="shared" ref="Z2544" si="25567">N2544*U2544+P2544*U2547-O2544*V2544-Q2544*V2547</f>
        <v>0</v>
      </c>
      <c r="AA2544" s="23">
        <f t="shared" ref="AA2544" si="25568">(N2544*V2544+O2544*U2544+P2544*V2547+Q2544*U2547)</f>
        <v>-4.3896224586384394</v>
      </c>
      <c r="AB2544" s="8"/>
      <c r="AC2544" s="21">
        <v>1</v>
      </c>
      <c r="AD2544" s="24">
        <v>0</v>
      </c>
      <c r="AE2544" s="22">
        <v>0</v>
      </c>
      <c r="AF2544" s="23">
        <v>0</v>
      </c>
      <c r="AH2544" s="21">
        <f t="shared" ref="AH2544" si="25569">X2544*AC2544+Z2544*AC2547-Y2544*AD2544-AA2544*AD2547</f>
        <v>-1.2538633760705789</v>
      </c>
      <c r="AI2544" s="24">
        <f t="shared" ref="AI2544" si="25570">(X2544*AD2544+Y2544*AC2544+Z2544*AD2547+AA2544*AC2547)</f>
        <v>0</v>
      </c>
      <c r="AJ2544" s="22">
        <f t="shared" ref="AJ2544" si="25571">X2544*AE2544+Z2544*AE2547-Y2544*AF2544-AA2544*AF2547</f>
        <v>0</v>
      </c>
      <c r="AK2544" s="23">
        <f t="shared" ref="AK2544" si="25572">(X2544*AF2544+Y2544*AE2544+Z2544*AF2547+AA2544*AE2547)</f>
        <v>-4.3896224586384394</v>
      </c>
      <c r="AL2544" s="8"/>
      <c r="AM2544" s="25">
        <f t="shared" ref="AM2544" si="25573">COS($AO$8*$B2544)</f>
        <v>-0.51365503228125176</v>
      </c>
      <c r="AN2544" s="26">
        <v>0</v>
      </c>
      <c r="AO2544" s="10">
        <v>0</v>
      </c>
      <c r="AP2544" s="85">
        <f t="shared" ref="AP2544" si="25574">$AN$8*SIN($B2544*$AO$8)</f>
        <v>-2.5739903982550745</v>
      </c>
      <c r="AR2544" s="21">
        <f t="shared" ref="AR2544" si="25575">AH2544*AM2544+AJ2544*AM2547-AI2544*AN2544-AK2544*AN2547</f>
        <v>-0.61137410714376239</v>
      </c>
      <c r="AS2544" s="24">
        <f t="shared" ref="AS2544" si="25576">(AH2544*AN2544+AI2544*AM2544+AJ2544*AN2547+AK2544*AM2547)</f>
        <v>0</v>
      </c>
      <c r="AT2544" s="22">
        <f t="shared" ref="AT2544" si="25577">AH2544*AO2544+AJ2544*AO2547-AI2544*AP2544-AK2544*AP2547</f>
        <v>0</v>
      </c>
      <c r="AU2544" s="23">
        <f t="shared" ref="AU2544" si="25578">(AH2544*AP2544+AI2544*AO2544+AJ2544*AP2547+AK2544*AO2547)</f>
        <v>5.4821839564237962</v>
      </c>
      <c r="AV2544" s="8"/>
      <c r="AW2544" s="21">
        <v>1</v>
      </c>
      <c r="AX2544" s="24">
        <v>0</v>
      </c>
      <c r="AY2544" s="22">
        <v>0</v>
      </c>
      <c r="AZ2544" s="23">
        <v>0</v>
      </c>
      <c r="BB2544" s="21">
        <f t="shared" ref="BB2544" si="25579">AR2544*AW2544+AT2544*AW2547-AS2544*AX2544-AU2544*AX2547</f>
        <v>4.8244405691365024</v>
      </c>
      <c r="BC2544" s="24">
        <f t="shared" ref="BC2544" si="25580">(AR2544*AX2544+AS2544*AW2544+AT2544*AX2547+AU2544*AW2547)</f>
        <v>0</v>
      </c>
      <c r="BD2544" s="22">
        <f t="shared" ref="BD2544" si="25581">AR2544*AY2544+AT2544*AY2547-AS2544*AZ2544-AU2544*AZ2547</f>
        <v>0</v>
      </c>
      <c r="BE2544" s="23">
        <f t="shared" ref="BE2544" si="25582">(AR2544*AZ2544+AS2544*AY2544+AT2544*AZ2547+AU2544*AY2547)</f>
        <v>5.4821839564237962</v>
      </c>
      <c r="BF2544" s="8"/>
      <c r="BG2544" s="25">
        <f t="shared" ref="BG2544" si="25583">COS($BI$8*$B2544)</f>
        <v>-0.73145814698288458</v>
      </c>
      <c r="BH2544" s="26">
        <v>0</v>
      </c>
      <c r="BI2544" s="10">
        <v>0</v>
      </c>
      <c r="BJ2544" s="85">
        <f t="shared" ref="BJ2544" si="25584">$BH$8*SIN($B2544*$BI$8)</f>
        <v>2.0456590167746147</v>
      </c>
      <c r="BL2544" s="21">
        <f t="shared" ref="BL2544" si="25585">BB2544*BG2544+BD2544*BG2547-BC2544*BH2544-BE2544*BH2547</f>
        <v>-4.7749518080491358</v>
      </c>
      <c r="BM2544" s="24">
        <f t="shared" ref="BM2544" si="25586">(BB2544*BH2544+BC2544*BG2544+BD2544*BH2547+BE2544*BG2547)</f>
        <v>0</v>
      </c>
      <c r="BN2544" s="22">
        <f t="shared" ref="BN2544" si="25587">BB2544*BI2544+BD2544*BI2547-BC2544*BJ2544-BE2544*BJ2547</f>
        <v>0</v>
      </c>
      <c r="BO2544" s="23">
        <f t="shared" ref="BO2544" si="25588">(BB2544*BJ2544+BC2544*BI2544+BD2544*BJ2547+BE2544*BI2547)</f>
        <v>5.8591722329622904</v>
      </c>
      <c r="BQ2544" s="27">
        <f t="shared" ref="BQ2544" si="25589">20*LOG((2*$BL$8)/(($BL$8*BL2544+BN2544+$BL$8*BL2547+BN2547)^2+($BL$8*BM2544+BO2544+$BL$8*BM2547+BO2547)^2)^0.5)</f>
        <v>-13.791148154117451</v>
      </c>
      <c r="BS2544" s="64">
        <f t="shared" ref="BS2544" si="25590">((BL2544^2+BM2544^2)/(BL2547^2+BM2547^2))^0.5</f>
        <v>1.2836360077342426</v>
      </c>
      <c r="BT2544" s="4"/>
      <c r="BU2544" s="28"/>
      <c r="BV2544" s="28"/>
      <c r="BW2544" s="28"/>
      <c r="BX2544" s="28"/>
    </row>
    <row r="2545" spans="2:76" ht="18.649999999999999" customHeight="1" thickBot="1">
      <c r="D2545" s="25"/>
      <c r="E2545" s="10"/>
      <c r="F2545" s="10"/>
      <c r="G2545" s="31"/>
      <c r="I2545" s="29"/>
      <c r="L2545" s="30"/>
      <c r="N2545" s="29"/>
      <c r="Q2545" s="30"/>
      <c r="S2545" s="29"/>
      <c r="V2545" s="30"/>
      <c r="X2545" s="29"/>
      <c r="AA2545" s="30"/>
      <c r="AC2545" s="29"/>
      <c r="AF2545" s="30"/>
      <c r="AH2545" s="29"/>
      <c r="AK2545" s="30"/>
      <c r="AM2545" s="29"/>
      <c r="AP2545" s="30"/>
      <c r="AR2545" s="29"/>
      <c r="AU2545" s="30"/>
      <c r="AW2545" s="29"/>
      <c r="AZ2545" s="30"/>
      <c r="BB2545" s="29"/>
      <c r="BE2545" s="30"/>
      <c r="BG2545" s="29"/>
      <c r="BJ2545" s="30"/>
      <c r="BL2545" s="29"/>
      <c r="BO2545" s="30"/>
      <c r="BS2545" s="65"/>
      <c r="BT2545" s="65"/>
      <c r="BU2545" s="28"/>
      <c r="BV2545" s="28"/>
      <c r="BW2545" s="28"/>
      <c r="BX2545" s="28"/>
    </row>
    <row r="2546" spans="2:76" ht="18.649999999999999" customHeight="1" thickBot="1">
      <c r="D2546" s="254" t="s">
        <v>24</v>
      </c>
      <c r="E2546" s="255"/>
      <c r="F2546" s="256" t="s">
        <v>25</v>
      </c>
      <c r="G2546" s="257"/>
      <c r="H2546" s="123"/>
      <c r="I2546" s="242" t="s">
        <v>4</v>
      </c>
      <c r="J2546" s="243"/>
      <c r="K2546" s="244" t="s">
        <v>5</v>
      </c>
      <c r="L2546" s="245"/>
      <c r="M2546" s="123"/>
      <c r="N2546" s="242" t="s">
        <v>6</v>
      </c>
      <c r="O2546" s="243"/>
      <c r="P2546" s="244" t="s">
        <v>7</v>
      </c>
      <c r="Q2546" s="245"/>
      <c r="R2546" s="123"/>
      <c r="S2546" s="242" t="s">
        <v>34</v>
      </c>
      <c r="T2546" s="243"/>
      <c r="U2546" s="244" t="s">
        <v>35</v>
      </c>
      <c r="V2546" s="245"/>
      <c r="W2546" s="123"/>
      <c r="X2546" s="242" t="s">
        <v>47</v>
      </c>
      <c r="Y2546" s="243"/>
      <c r="Z2546" s="244" t="s">
        <v>48</v>
      </c>
      <c r="AA2546" s="245"/>
      <c r="AB2546" s="127"/>
      <c r="AC2546" s="242" t="s">
        <v>63</v>
      </c>
      <c r="AD2546" s="243"/>
      <c r="AE2546" s="244" t="s">
        <v>8</v>
      </c>
      <c r="AF2546" s="245"/>
      <c r="AG2546" s="123"/>
      <c r="AH2546" s="242" t="s">
        <v>78</v>
      </c>
      <c r="AI2546" s="243"/>
      <c r="AJ2546" s="244" t="s">
        <v>79</v>
      </c>
      <c r="AK2546" s="245"/>
      <c r="AL2546" s="127"/>
      <c r="AM2546" s="242" t="s">
        <v>67</v>
      </c>
      <c r="AN2546" s="243"/>
      <c r="AO2546" s="244" t="s">
        <v>66</v>
      </c>
      <c r="AP2546" s="245"/>
      <c r="AQ2546" s="123"/>
      <c r="AR2546" s="242" t="s">
        <v>83</v>
      </c>
      <c r="AS2546" s="243"/>
      <c r="AT2546" s="244" t="s">
        <v>82</v>
      </c>
      <c r="AU2546" s="245"/>
      <c r="AV2546" s="127"/>
      <c r="AW2546" s="242" t="s">
        <v>71</v>
      </c>
      <c r="AX2546" s="243"/>
      <c r="AY2546" s="244" t="s">
        <v>70</v>
      </c>
      <c r="AZ2546" s="245"/>
      <c r="BA2546" s="123"/>
      <c r="BB2546" s="124" t="s">
        <v>87</v>
      </c>
      <c r="BC2546" s="125"/>
      <c r="BD2546" s="122" t="s">
        <v>86</v>
      </c>
      <c r="BE2546" s="126"/>
      <c r="BF2546" s="127"/>
      <c r="BG2546" s="242" t="s">
        <v>74</v>
      </c>
      <c r="BH2546" s="243"/>
      <c r="BI2546" s="244" t="s">
        <v>75</v>
      </c>
      <c r="BJ2546" s="245"/>
      <c r="BK2546" s="123"/>
      <c r="BL2546" s="242" t="s">
        <v>91</v>
      </c>
      <c r="BM2546" s="243"/>
      <c r="BN2546" s="244" t="s">
        <v>90</v>
      </c>
      <c r="BO2546" s="245"/>
      <c r="BP2546" s="123"/>
      <c r="BQ2546" s="35" t="s">
        <v>166</v>
      </c>
      <c r="BS2546" s="66" t="s">
        <v>121</v>
      </c>
      <c r="BT2546" s="65"/>
      <c r="BU2546" s="28"/>
      <c r="BV2546" s="28"/>
      <c r="BW2546" s="28"/>
      <c r="BX2546" s="28"/>
    </row>
    <row r="2547" spans="2:76" ht="18.649999999999999" customHeight="1" thickTop="1" thickBot="1">
      <c r="D2547" s="15">
        <v>0</v>
      </c>
      <c r="E2547" s="145">
        <f t="shared" ref="E2547" si="25591">(1/$E$8)*SIN($B2544*$F$8)</f>
        <v>0.22731428897846795</v>
      </c>
      <c r="F2547" s="15">
        <f t="shared" ref="F2547" si="25592">COS($F$8*$B2544)</f>
        <v>-0.73140544586154277</v>
      </c>
      <c r="G2547" s="37">
        <v>0</v>
      </c>
      <c r="I2547" s="21">
        <v>0</v>
      </c>
      <c r="J2547" s="24">
        <f t="shared" ref="J2547" si="25593">(TAN($K$8*$B2544))/$J$8</f>
        <v>-0.99154182338423758</v>
      </c>
      <c r="K2547" s="22">
        <v>1</v>
      </c>
      <c r="L2547" s="23">
        <v>0</v>
      </c>
      <c r="N2547" s="21">
        <f t="shared" ref="N2547" si="25594">D2547*I2544+F2547*I2547-E2547*J2544-G2547*J2547</f>
        <v>0</v>
      </c>
      <c r="O2547" s="24">
        <f t="shared" ref="O2547" si="25595">(D2547*J2544+E2547*I2544+F2547*J2547+G2547*I2547)</f>
        <v>0.95253337840118335</v>
      </c>
      <c r="P2547" s="22">
        <f t="shared" ref="P2547" si="25596">D2547*K2544+F2547*K2547-E2547*L2544-G2547*L2547</f>
        <v>-0.73140544586154277</v>
      </c>
      <c r="Q2547" s="23">
        <f t="shared" ref="Q2547" si="25597">(D2547*L2544+E2547*K2544+F2547*L2547+G2547*K2547)</f>
        <v>0</v>
      </c>
      <c r="S2547" s="15">
        <v>0</v>
      </c>
      <c r="T2547" s="145">
        <f t="shared" ref="T2547" si="25598">(1/$T$8)*SIN($B2544*$U$8)</f>
        <v>-0.28599893313945268</v>
      </c>
      <c r="U2547" s="15">
        <f t="shared" ref="U2547" si="25599">COS($U$8*$B2544)</f>
        <v>-0.51365503228125176</v>
      </c>
      <c r="V2547" s="37">
        <v>0</v>
      </c>
      <c r="X2547" s="21">
        <f t="shared" ref="X2547" si="25600">N2547*S2544+P2547*S2547-O2547*T2544-Q2547*T2547</f>
        <v>0</v>
      </c>
      <c r="Y2547" s="24">
        <f t="shared" ref="Y2547" si="25601">(N2547*T2544+O2547*S2544+P2547*T2547+Q2547*S2547)</f>
        <v>-0.2800923860228427</v>
      </c>
      <c r="Z2547" s="22">
        <f t="shared" ref="Z2547" si="25602">N2547*U2544+P2547*U2547-O2547*V2544-Q2547*V2547</f>
        <v>2.8275018579268076</v>
      </c>
      <c r="AA2547" s="23">
        <f t="shared" ref="AA2547" si="25603">(N2547*V2544+O2547*U2544+P2547*V2547+Q2547*U2547)</f>
        <v>0</v>
      </c>
      <c r="AB2547" s="8"/>
      <c r="AC2547" s="21">
        <v>0</v>
      </c>
      <c r="AD2547" s="24">
        <f t="shared" ref="AD2547" si="25604">(TAN($AE$8*$B2544))/$AD$8</f>
        <v>-0.26715199142269891</v>
      </c>
      <c r="AE2547" s="22">
        <v>1</v>
      </c>
      <c r="AF2547" s="23">
        <v>0</v>
      </c>
      <c r="AH2547" s="21">
        <f t="shared" ref="AH2547" si="25605">X2547*AC2544+Z2547*AC2547-Y2547*AD2544-AA2547*AD2547</f>
        <v>0</v>
      </c>
      <c r="AI2547" s="24">
        <f t="shared" ref="AI2547" si="25606">(X2547*AD2544+Y2547*AC2544+Z2547*AD2547+AA2547*AC2547)</f>
        <v>-1.0354651381193705</v>
      </c>
      <c r="AJ2547" s="22">
        <f t="shared" ref="AJ2547" si="25607">X2547*AE2544+Z2547*AE2547-Y2547*AF2544-AA2547*AF2547</f>
        <v>2.8275018579268076</v>
      </c>
      <c r="AK2547" s="23">
        <f t="shared" ref="AK2547" si="25608">(X2547*AF2544+Y2547*AE2544+Z2547*AF2547+AA2547*AE2547)</f>
        <v>0</v>
      </c>
      <c r="AL2547" s="8"/>
      <c r="AM2547" s="15">
        <v>0</v>
      </c>
      <c r="AN2547" s="85">
        <f t="shared" ref="AN2547" si="25609">(1/$AN$8)*SIN($B2544*$AO$8)</f>
        <v>-0.28599893313945268</v>
      </c>
      <c r="AO2547" s="25">
        <f t="shared" ref="AO2547" si="25610">COS($AO$8*$B2544)</f>
        <v>-0.51365503228125176</v>
      </c>
      <c r="AP2547" s="37">
        <v>0</v>
      </c>
      <c r="AR2547" s="21">
        <f t="shared" ref="AR2547" si="25611">AH2547*AM2544+AJ2547*AM2547-AI2547*AN2544-AK2547*AN2547</f>
        <v>0</v>
      </c>
      <c r="AS2547" s="24">
        <f t="shared" ref="AS2547" si="25612">(AH2547*AN2544+AI2547*AM2544+AJ2547*AN2547+AK2547*AM2547)</f>
        <v>-0.27679063587007124</v>
      </c>
      <c r="AT2547" s="22">
        <f t="shared" ref="AT2547" si="25613">AH2547*AO2544+AJ2547*AO2547-AI2547*AP2544-AK2547*AP2547</f>
        <v>-4.1176378813558179</v>
      </c>
      <c r="AU2547" s="23">
        <f t="shared" ref="AU2547" si="25614">(AH2547*AP2544+AI2547*AO2544+AJ2547*AP2547+AK2547*AO2547)</f>
        <v>0</v>
      </c>
      <c r="AV2547" s="8"/>
      <c r="AW2547" s="21">
        <v>0</v>
      </c>
      <c r="AX2547" s="24">
        <f t="shared" ref="AX2547" si="25615">(TAN($AY$8*$B2544))/$AX$8</f>
        <v>-0.99154182338423758</v>
      </c>
      <c r="AY2547" s="22">
        <v>1</v>
      </c>
      <c r="AZ2547" s="23">
        <v>0</v>
      </c>
      <c r="BB2547" s="21">
        <f t="shared" ref="BB2547" si="25616">AR2547*AW2544+AT2547*AW2547-AS2547*AX2544-AU2547*AX2547</f>
        <v>0</v>
      </c>
      <c r="BC2547" s="24">
        <f t="shared" ref="BC2547" si="25617">(AR2547*AX2544+AS2547*AW2544+AT2547*AX2547+AU2547*AW2547)</f>
        <v>3.8060195370454855</v>
      </c>
      <c r="BD2547" s="22">
        <f t="shared" ref="BD2547" si="25618">AR2547*AY2544+AT2547*AY2547-AS2547*AZ2544-AU2547*AZ2547</f>
        <v>-4.1176378813558179</v>
      </c>
      <c r="BE2547" s="23">
        <f t="shared" ref="BE2547" si="25619">(AR2547*AZ2544+AS2547*AY2544+AT2547*AZ2547+AU2547*AY2547)</f>
        <v>0</v>
      </c>
      <c r="BF2547" s="8"/>
      <c r="BG2547" s="15">
        <v>0</v>
      </c>
      <c r="BH2547" s="85">
        <f t="shared" ref="BH2547" si="25620">(1/$BH$8)*SIN($B2544*$BI$8)</f>
        <v>0.22729544630829052</v>
      </c>
      <c r="BI2547" s="25">
        <f t="shared" ref="BI2547" si="25621">COS($BI$8*$B2544)</f>
        <v>-0.73145814698288458</v>
      </c>
      <c r="BJ2547" s="37">
        <v>0</v>
      </c>
      <c r="BL2547" s="21">
        <f t="shared" ref="BL2547" si="25622">BB2547*BG2544+BD2547*BG2547-BC2547*BH2544-BE2547*BH2547</f>
        <v>0</v>
      </c>
      <c r="BM2547" s="24">
        <f t="shared" ref="BM2547" si="25623">(BB2547*BH2544+BC2547*BG2544+BD2547*BH2547+BE2547*BG2547)</f>
        <v>-3.7198643379266416</v>
      </c>
      <c r="BN2547" s="22">
        <f t="shared" ref="BN2547" si="25624">BB2547*BI2544+BD2547*BI2547-BC2547*BJ2544-BE2547*BJ2547</f>
        <v>-4.7739384093343844</v>
      </c>
      <c r="BO2547" s="23">
        <f t="shared" ref="BO2547" si="25625">(BB2547*BJ2544+BC2547*BI2544+BD2547*BJ2547+BE2547*BI2547)</f>
        <v>0</v>
      </c>
      <c r="BQ2547" s="38">
        <f t="shared" ref="BQ2547" si="25626">(180/PI())*ATAN(-1*(($BL$8*BM2544+BO2544+$BL$8*BM2547+BO2547)/($BL$8*BL2544+BN2544+$BL$8*BL2547+BN2547)))</f>
        <v>12.627873672779788</v>
      </c>
      <c r="BS2547" s="67">
        <f t="shared" ref="BS2547" si="25627">20*LOG(((($BL$8*BL2544+BN2544-$BL$8*BL2547-BN2547)^2+($BL$8*BM2544+BO2544-$BL$8*BM2547-BO2547)^2)/(($BL$8*BL2544+BN2544+$BL$8*BL2547+BN2547)^2+($BL$8*BM2544+BO2544+$BL$8*BM2547+BO2547)^2))^0.5)</f>
        <v>-0.18531139251579343</v>
      </c>
      <c r="BT2547" s="65"/>
      <c r="BU2547" s="28"/>
      <c r="BV2547" s="28"/>
      <c r="BW2547" s="28"/>
      <c r="BX2547" s="28"/>
    </row>
    <row r="2548" spans="2:76" ht="18.649999999999999" customHeight="1">
      <c r="BS2548" s="32"/>
    </row>
    <row r="2549" spans="2:76" ht="18.649999999999999" customHeight="1" thickBot="1">
      <c r="D2549" s="8"/>
      <c r="E2549" s="8" t="s">
        <v>93</v>
      </c>
      <c r="F2549" s="8"/>
      <c r="G2549" s="8"/>
      <c r="H2549" s="8"/>
      <c r="I2549" s="8"/>
      <c r="J2549" s="8" t="s">
        <v>94</v>
      </c>
      <c r="K2549" s="8"/>
      <c r="L2549" s="8"/>
      <c r="M2549" s="8"/>
      <c r="N2549" s="8"/>
      <c r="O2549" s="8" t="s">
        <v>95</v>
      </c>
      <c r="P2549" s="8"/>
      <c r="Q2549" s="8"/>
      <c r="R2549" s="8"/>
      <c r="S2549" s="8"/>
      <c r="T2549" s="8" t="s">
        <v>96</v>
      </c>
      <c r="U2549" s="8"/>
      <c r="V2549" s="8"/>
      <c r="W2549" s="8"/>
      <c r="X2549" s="8"/>
      <c r="Y2549" s="8" t="s">
        <v>97</v>
      </c>
      <c r="Z2549" s="8"/>
      <c r="AA2549" s="8"/>
      <c r="AB2549" s="8"/>
      <c r="AC2549" s="8"/>
      <c r="AD2549" s="8" t="s">
        <v>98</v>
      </c>
      <c r="AE2549" s="8"/>
      <c r="AF2549" s="8"/>
      <c r="AG2549" s="8"/>
      <c r="AH2549" s="8"/>
      <c r="AI2549" s="8" t="s">
        <v>99</v>
      </c>
      <c r="AJ2549" s="8"/>
      <c r="AK2549" s="8"/>
      <c r="AL2549" s="8"/>
      <c r="AM2549" s="8"/>
      <c r="AN2549" s="8" t="s">
        <v>96</v>
      </c>
      <c r="AO2549" s="8"/>
      <c r="AP2549" s="8"/>
      <c r="AQ2549" s="8"/>
      <c r="AR2549" s="8"/>
      <c r="AS2549" s="8" t="s">
        <v>100</v>
      </c>
      <c r="AT2549" s="8"/>
      <c r="AU2549" s="8"/>
      <c r="AV2549" s="8"/>
      <c r="AW2549" s="8"/>
      <c r="AX2549" s="8" t="s">
        <v>94</v>
      </c>
      <c r="AY2549" s="8"/>
      <c r="AZ2549" s="8"/>
      <c r="BA2549" s="8"/>
      <c r="BB2549" s="8"/>
      <c r="BC2549" s="8" t="s">
        <v>101</v>
      </c>
      <c r="BD2549" s="8"/>
      <c r="BE2549" s="8"/>
      <c r="BF2549" s="8"/>
      <c r="BG2549" s="8"/>
      <c r="BH2549" s="8" t="s">
        <v>96</v>
      </c>
      <c r="BI2549" s="8"/>
      <c r="BJ2549" s="8"/>
      <c r="BK2549" s="8"/>
      <c r="BL2549" s="8"/>
      <c r="BM2549" s="8" t="s">
        <v>102</v>
      </c>
      <c r="BN2549" s="8"/>
      <c r="BO2549" s="8"/>
      <c r="BP2549" s="8"/>
    </row>
    <row r="2550" spans="2:76" ht="18.649999999999999" customHeight="1" thickBot="1">
      <c r="B2550" s="16"/>
      <c r="D2550" s="250" t="s">
        <v>22</v>
      </c>
      <c r="E2550" s="251"/>
      <c r="F2550" s="252" t="s">
        <v>23</v>
      </c>
      <c r="G2550" s="253"/>
      <c r="H2550" s="123"/>
      <c r="I2550" s="242" t="s">
        <v>1</v>
      </c>
      <c r="J2550" s="243"/>
      <c r="K2550" s="244" t="s">
        <v>2</v>
      </c>
      <c r="L2550" s="245"/>
      <c r="M2550" s="123"/>
      <c r="N2550" s="242" t="s">
        <v>43</v>
      </c>
      <c r="O2550" s="243"/>
      <c r="P2550" s="244" t="s">
        <v>44</v>
      </c>
      <c r="Q2550" s="245"/>
      <c r="R2550" s="123"/>
      <c r="S2550" s="242" t="s">
        <v>32</v>
      </c>
      <c r="T2550" s="243"/>
      <c r="U2550" s="244" t="s">
        <v>33</v>
      </c>
      <c r="V2550" s="245"/>
      <c r="W2550" s="123"/>
      <c r="X2550" s="242" t="s">
        <v>45</v>
      </c>
      <c r="Y2550" s="243"/>
      <c r="Z2550" s="244" t="s">
        <v>46</v>
      </c>
      <c r="AA2550" s="245"/>
      <c r="AB2550" s="127"/>
      <c r="AC2550" s="242" t="s">
        <v>62</v>
      </c>
      <c r="AD2550" s="243"/>
      <c r="AE2550" s="244" t="s">
        <v>3</v>
      </c>
      <c r="AF2550" s="245"/>
      <c r="AG2550" s="123"/>
      <c r="AH2550" s="242" t="s">
        <v>76</v>
      </c>
      <c r="AI2550" s="243"/>
      <c r="AJ2550" s="244" t="s">
        <v>77</v>
      </c>
      <c r="AK2550" s="245"/>
      <c r="AL2550" s="127"/>
      <c r="AM2550" s="242" t="s">
        <v>64</v>
      </c>
      <c r="AN2550" s="243"/>
      <c r="AO2550" s="244" t="s">
        <v>65</v>
      </c>
      <c r="AP2550" s="245"/>
      <c r="AQ2550" s="123"/>
      <c r="AR2550" s="242" t="s">
        <v>80</v>
      </c>
      <c r="AS2550" s="243"/>
      <c r="AT2550" s="244" t="s">
        <v>81</v>
      </c>
      <c r="AU2550" s="245"/>
      <c r="AV2550" s="127"/>
      <c r="AW2550" s="242" t="s">
        <v>68</v>
      </c>
      <c r="AX2550" s="243"/>
      <c r="AY2550" s="244" t="s">
        <v>69</v>
      </c>
      <c r="AZ2550" s="245"/>
      <c r="BA2550" s="123"/>
      <c r="BB2550" s="246" t="s">
        <v>84</v>
      </c>
      <c r="BC2550" s="247"/>
      <c r="BD2550" s="248" t="s">
        <v>85</v>
      </c>
      <c r="BE2550" s="249"/>
      <c r="BF2550" s="127"/>
      <c r="BG2550" s="242" t="s">
        <v>72</v>
      </c>
      <c r="BH2550" s="243"/>
      <c r="BI2550" s="244" t="s">
        <v>73</v>
      </c>
      <c r="BJ2550" s="245"/>
      <c r="BK2550" s="123"/>
      <c r="BL2550" s="242" t="s">
        <v>88</v>
      </c>
      <c r="BM2550" s="243"/>
      <c r="BN2550" s="244" t="s">
        <v>89</v>
      </c>
      <c r="BO2550" s="245"/>
      <c r="BP2550" s="123"/>
      <c r="BQ2550" s="19" t="s">
        <v>165</v>
      </c>
      <c r="BS2550" s="63" t="s">
        <v>120</v>
      </c>
      <c r="BT2550" s="4"/>
      <c r="BU2550" s="28"/>
      <c r="BV2550" s="28"/>
      <c r="BW2550" s="28"/>
      <c r="BX2550" s="28"/>
    </row>
    <row r="2551" spans="2:76" ht="18.649999999999999" customHeight="1" thickTop="1" thickBot="1">
      <c r="B2551" s="39">
        <v>7.22</v>
      </c>
      <c r="D2551" s="25">
        <f t="shared" ref="D2551" si="25628">COS($F$8*$B2551)</f>
        <v>-0.73591885084639852</v>
      </c>
      <c r="E2551" s="26">
        <v>0</v>
      </c>
      <c r="F2551" s="10">
        <v>0</v>
      </c>
      <c r="G2551" s="85">
        <f t="shared" ref="G2551" si="25629">$E$8*SIN($B2551*$F$8)</f>
        <v>2.0312092469069372</v>
      </c>
      <c r="I2551" s="21">
        <v>1</v>
      </c>
      <c r="J2551" s="24">
        <v>0</v>
      </c>
      <c r="K2551" s="22">
        <v>0</v>
      </c>
      <c r="L2551" s="23">
        <v>0</v>
      </c>
      <c r="N2551" s="21">
        <f t="shared" ref="N2551" si="25630">D2551*I2551+F2551*I2554-E2551*J2551-G2551*J2554</f>
        <v>1.2110424807355356</v>
      </c>
      <c r="O2551" s="24">
        <f t="shared" ref="O2551" si="25631">(D2551*J2551+E2551*I2551+F2551*J2554+G2551*I2554)</f>
        <v>0</v>
      </c>
      <c r="P2551" s="22">
        <f t="shared" ref="P2551" si="25632">D2551*K2551+F2551*K2554-E2551*L2551-G2551*L2554</f>
        <v>0</v>
      </c>
      <c r="Q2551" s="23">
        <f t="shared" ref="Q2551" si="25633">(D2551*L2551+E2551*K2551+F2551*L2554+G2551*K2554)</f>
        <v>2.0312092469069372</v>
      </c>
      <c r="S2551" s="25">
        <f t="shared" ref="S2551" si="25634">COS($U$8*$B2551)</f>
        <v>-0.50367525427805349</v>
      </c>
      <c r="T2551" s="26">
        <v>0</v>
      </c>
      <c r="U2551" s="10">
        <v>0</v>
      </c>
      <c r="V2551" s="85">
        <f t="shared" ref="V2551" si="25635">$T$8*SIN($B2551*$U$8)</f>
        <v>-2.5916792131842712</v>
      </c>
      <c r="X2551" s="21">
        <f t="shared" ref="X2551" si="25636">N2551*S2551+P2551*S2554-O2551*T2551-Q2551*T2554</f>
        <v>-2.5056264666396988E-2</v>
      </c>
      <c r="Y2551" s="24">
        <f t="shared" ref="Y2551" si="25637">(N2551*T2551+O2551*S2551+P2551*T2554+Q2551*S2554)</f>
        <v>0</v>
      </c>
      <c r="Z2551" s="22">
        <f t="shared" ref="Z2551" si="25638">N2551*U2551+P2551*U2554-O2551*V2551-Q2551*V2554</f>
        <v>0</v>
      </c>
      <c r="AA2551" s="23">
        <f t="shared" ref="AA2551" si="25639">(N2551*V2551+O2551*U2551+P2551*V2554+Q2551*U2554)</f>
        <v>-4.1617034575331857</v>
      </c>
      <c r="AB2551" s="8"/>
      <c r="AC2551" s="21">
        <v>1</v>
      </c>
      <c r="AD2551" s="24">
        <v>0</v>
      </c>
      <c r="AE2551" s="22">
        <v>0</v>
      </c>
      <c r="AF2551" s="23">
        <v>0</v>
      </c>
      <c r="AH2551" s="21">
        <f t="shared" ref="AH2551" si="25640">X2551*AC2551+Z2551*AC2554-Y2551*AD2551-AA2551*AD2554</f>
        <v>-1.0329490370068419</v>
      </c>
      <c r="AI2551" s="24">
        <f t="shared" ref="AI2551" si="25641">(X2551*AD2551+Y2551*AC2551+Z2551*AD2554+AA2551*AC2554)</f>
        <v>0</v>
      </c>
      <c r="AJ2551" s="22">
        <f t="shared" ref="AJ2551" si="25642">X2551*AE2551+Z2551*AE2554-Y2551*AF2551-AA2551*AF2554</f>
        <v>0</v>
      </c>
      <c r="AK2551" s="23">
        <f t="shared" ref="AK2551" si="25643">(X2551*AF2551+Y2551*AE2551+Z2551*AF2554+AA2551*AE2554)</f>
        <v>-4.1617034575331857</v>
      </c>
      <c r="AL2551" s="8"/>
      <c r="AM2551" s="25">
        <f t="shared" ref="AM2551" si="25644">COS($AO$8*$B2551)</f>
        <v>-0.50367525427805349</v>
      </c>
      <c r="AN2551" s="26">
        <v>0</v>
      </c>
      <c r="AO2551" s="10">
        <v>0</v>
      </c>
      <c r="AP2551" s="85">
        <f t="shared" ref="AP2551" si="25645">$AN$8*SIN($B2551*$AO$8)</f>
        <v>-2.5916792131842712</v>
      </c>
      <c r="AR2551" s="21">
        <f t="shared" ref="AR2551" si="25646">AH2551*AM2551+AJ2551*AM2554-AI2551*AN2551-AK2551*AN2554</f>
        <v>-0.67815139138773817</v>
      </c>
      <c r="AS2551" s="24">
        <f t="shared" ref="AS2551" si="25647">(AH2551*AN2551+AI2551*AM2551+AJ2551*AN2554+AK2551*AM2554)</f>
        <v>0</v>
      </c>
      <c r="AT2551" s="22">
        <f t="shared" ref="AT2551" si="25648">AH2551*AO2551+AJ2551*AO2554-AI2551*AP2551-AK2551*AP2554</f>
        <v>0</v>
      </c>
      <c r="AU2551" s="23">
        <f t="shared" ref="AU2551" si="25649">(AH2551*AP2551+AI2551*AO2551+AJ2551*AP2554+AK2551*AO2554)</f>
        <v>4.7732195946922245</v>
      </c>
      <c r="AV2551" s="8"/>
      <c r="AW2551" s="21">
        <v>1</v>
      </c>
      <c r="AX2551" s="24">
        <v>0</v>
      </c>
      <c r="AY2551" s="22">
        <v>0</v>
      </c>
      <c r="AZ2551" s="23">
        <v>0</v>
      </c>
      <c r="BB2551" s="21">
        <f t="shared" ref="BB2551" si="25650">AR2551*AW2551+AT2551*AW2554-AS2551*AX2551-AU2551*AX2554</f>
        <v>3.8970906680733757</v>
      </c>
      <c r="BC2551" s="24">
        <f t="shared" ref="BC2551" si="25651">(AR2551*AX2551+AS2551*AW2551+AT2551*AX2554+AU2551*AW2554)</f>
        <v>0</v>
      </c>
      <c r="BD2551" s="22">
        <f t="shared" ref="BD2551" si="25652">AR2551*AY2551+AT2551*AY2554-AS2551*AZ2551-AU2551*AZ2554</f>
        <v>0</v>
      </c>
      <c r="BE2551" s="23">
        <f t="shared" ref="BE2551" si="25653">(AR2551*AZ2551+AS2551*AY2551+AT2551*AZ2554+AU2551*AY2554)</f>
        <v>4.7732195946922245</v>
      </c>
      <c r="BF2551" s="8"/>
      <c r="BG2551" s="25">
        <f t="shared" ref="BG2551" si="25654">COS($BI$8*$B2551)</f>
        <v>-0.73597132067966953</v>
      </c>
      <c r="BH2551" s="26">
        <v>0</v>
      </c>
      <c r="BI2551" s="10">
        <v>0</v>
      </c>
      <c r="BJ2551" s="85">
        <f t="shared" ref="BJ2551" si="25655">$BH$8*SIN($B2551*$BI$8)</f>
        <v>2.0310381424860555</v>
      </c>
      <c r="BL2551" s="21">
        <f t="shared" ref="BL2551" si="25656">BB2551*BG2551+BD2551*BG2554-BC2551*BH2551-BE2551*BH2554</f>
        <v>-3.9453237501550156</v>
      </c>
      <c r="BM2551" s="24">
        <f t="shared" ref="BM2551" si="25657">(BB2551*BH2551+BC2551*BG2551+BD2551*BH2554+BE2551*BG2554)</f>
        <v>0</v>
      </c>
      <c r="BN2551" s="22">
        <f t="shared" ref="BN2551" si="25658">BB2551*BI2551+BD2551*BI2554-BC2551*BJ2551-BE2551*BJ2554</f>
        <v>0</v>
      </c>
      <c r="BO2551" s="23">
        <f t="shared" ref="BO2551" si="25659">(BB2551*BJ2551+BC2551*BI2551+BD2551*BJ2554+BE2551*BI2554)</f>
        <v>4.4021870625837769</v>
      </c>
      <c r="BQ2551" s="27">
        <f t="shared" ref="BQ2551" si="25660">20*LOG((2*$BL$8)/(($BL$8*BL2551+BN2551+$BL$8*BL2554+BN2554)^2+($BL$8*BM2551+BO2551+$BL$8*BM2554+BO2554)^2)^0.5)</f>
        <v>-12.003428898967396</v>
      </c>
      <c r="BS2551" s="64">
        <f t="shared" ref="BS2551" si="25661">((BL2551^2+BM2551^2)/(BL2554^2+BM2554^2))^0.5</f>
        <v>1.1926890541317969</v>
      </c>
      <c r="BT2551" s="4"/>
      <c r="BU2551" s="28"/>
      <c r="BV2551" s="28"/>
      <c r="BW2551" s="28"/>
      <c r="BX2551" s="28"/>
    </row>
    <row r="2552" spans="2:76" ht="18.649999999999999" customHeight="1" thickBot="1">
      <c r="D2552" s="25"/>
      <c r="E2552" s="10"/>
      <c r="F2552" s="10"/>
      <c r="G2552" s="31"/>
      <c r="I2552" s="29"/>
      <c r="L2552" s="30"/>
      <c r="N2552" s="29"/>
      <c r="Q2552" s="30"/>
      <c r="S2552" s="29"/>
      <c r="V2552" s="30"/>
      <c r="X2552" s="29"/>
      <c r="AA2552" s="30"/>
      <c r="AC2552" s="29"/>
      <c r="AF2552" s="30"/>
      <c r="AH2552" s="29"/>
      <c r="AK2552" s="30"/>
      <c r="AM2552" s="29"/>
      <c r="AP2552" s="30"/>
      <c r="AR2552" s="29"/>
      <c r="AU2552" s="30"/>
      <c r="AW2552" s="29"/>
      <c r="AZ2552" s="30"/>
      <c r="BB2552" s="29"/>
      <c r="BE2552" s="30"/>
      <c r="BG2552" s="29"/>
      <c r="BJ2552" s="30"/>
      <c r="BL2552" s="29"/>
      <c r="BO2552" s="30"/>
      <c r="BS2552" s="65"/>
      <c r="BT2552" s="65"/>
      <c r="BU2552" s="28"/>
      <c r="BV2552" s="28"/>
      <c r="BW2552" s="28"/>
      <c r="BX2552" s="28"/>
    </row>
    <row r="2553" spans="2:76" ht="18.649999999999999" customHeight="1" thickBot="1">
      <c r="D2553" s="254" t="s">
        <v>24</v>
      </c>
      <c r="E2553" s="255"/>
      <c r="F2553" s="256" t="s">
        <v>25</v>
      </c>
      <c r="G2553" s="257"/>
      <c r="H2553" s="123"/>
      <c r="I2553" s="242" t="s">
        <v>4</v>
      </c>
      <c r="J2553" s="243"/>
      <c r="K2553" s="244" t="s">
        <v>5</v>
      </c>
      <c r="L2553" s="245"/>
      <c r="M2553" s="123"/>
      <c r="N2553" s="242" t="s">
        <v>6</v>
      </c>
      <c r="O2553" s="243"/>
      <c r="P2553" s="244" t="s">
        <v>7</v>
      </c>
      <c r="Q2553" s="245"/>
      <c r="R2553" s="123"/>
      <c r="S2553" s="242" t="s">
        <v>34</v>
      </c>
      <c r="T2553" s="243"/>
      <c r="U2553" s="244" t="s">
        <v>35</v>
      </c>
      <c r="V2553" s="245"/>
      <c r="W2553" s="123"/>
      <c r="X2553" s="242" t="s">
        <v>47</v>
      </c>
      <c r="Y2553" s="243"/>
      <c r="Z2553" s="244" t="s">
        <v>48</v>
      </c>
      <c r="AA2553" s="245"/>
      <c r="AB2553" s="127"/>
      <c r="AC2553" s="242" t="s">
        <v>63</v>
      </c>
      <c r="AD2553" s="243"/>
      <c r="AE2553" s="244" t="s">
        <v>8</v>
      </c>
      <c r="AF2553" s="245"/>
      <c r="AG2553" s="123"/>
      <c r="AH2553" s="242" t="s">
        <v>78</v>
      </c>
      <c r="AI2553" s="243"/>
      <c r="AJ2553" s="244" t="s">
        <v>79</v>
      </c>
      <c r="AK2553" s="245"/>
      <c r="AL2553" s="127"/>
      <c r="AM2553" s="242" t="s">
        <v>67</v>
      </c>
      <c r="AN2553" s="243"/>
      <c r="AO2553" s="244" t="s">
        <v>66</v>
      </c>
      <c r="AP2553" s="245"/>
      <c r="AQ2553" s="123"/>
      <c r="AR2553" s="242" t="s">
        <v>83</v>
      </c>
      <c r="AS2553" s="243"/>
      <c r="AT2553" s="244" t="s">
        <v>82</v>
      </c>
      <c r="AU2553" s="245"/>
      <c r="AV2553" s="127"/>
      <c r="AW2553" s="242" t="s">
        <v>71</v>
      </c>
      <c r="AX2553" s="243"/>
      <c r="AY2553" s="244" t="s">
        <v>70</v>
      </c>
      <c r="AZ2553" s="245"/>
      <c r="BA2553" s="123"/>
      <c r="BB2553" s="124" t="s">
        <v>87</v>
      </c>
      <c r="BC2553" s="125"/>
      <c r="BD2553" s="122" t="s">
        <v>86</v>
      </c>
      <c r="BE2553" s="126"/>
      <c r="BF2553" s="127"/>
      <c r="BG2553" s="242" t="s">
        <v>74</v>
      </c>
      <c r="BH2553" s="243"/>
      <c r="BI2553" s="244" t="s">
        <v>75</v>
      </c>
      <c r="BJ2553" s="245"/>
      <c r="BK2553" s="123"/>
      <c r="BL2553" s="242" t="s">
        <v>91</v>
      </c>
      <c r="BM2553" s="243"/>
      <c r="BN2553" s="244" t="s">
        <v>90</v>
      </c>
      <c r="BO2553" s="245"/>
      <c r="BP2553" s="123"/>
      <c r="BQ2553" s="35" t="s">
        <v>166</v>
      </c>
      <c r="BS2553" s="66" t="s">
        <v>121</v>
      </c>
      <c r="BT2553" s="65"/>
      <c r="BU2553" s="28"/>
      <c r="BV2553" s="28"/>
      <c r="BW2553" s="28"/>
      <c r="BX2553" s="28"/>
    </row>
    <row r="2554" spans="2:76" ht="18.649999999999999" customHeight="1" thickTop="1" thickBot="1">
      <c r="D2554" s="15">
        <v>0</v>
      </c>
      <c r="E2554" s="145">
        <f t="shared" ref="E2554" si="25662">(1/$E$8)*SIN($B2551*$F$8)</f>
        <v>0.22568991632299298</v>
      </c>
      <c r="F2554" s="15">
        <f t="shared" ref="F2554" si="25663">COS($F$8*$B2551)</f>
        <v>-0.73591885084639852</v>
      </c>
      <c r="G2554" s="37">
        <v>0</v>
      </c>
      <c r="I2554" s="21">
        <v>0</v>
      </c>
      <c r="J2554" s="24">
        <f t="shared" ref="J2554" si="25664">(TAN($K$8*$B2551))/$J$8</f>
        <v>-0.958523271074463</v>
      </c>
      <c r="K2554" s="22">
        <v>1</v>
      </c>
      <c r="L2554" s="23">
        <v>0</v>
      </c>
      <c r="N2554" s="21">
        <f t="shared" ref="N2554" si="25665">D2554*I2551+F2554*I2554-E2554*J2551-G2554*J2554</f>
        <v>0</v>
      </c>
      <c r="O2554" s="24">
        <f t="shared" ref="O2554" si="25666">(D2554*J2551+E2554*I2551+F2554*J2554+G2554*I2554)</f>
        <v>0.93108526048164275</v>
      </c>
      <c r="P2554" s="22">
        <f t="shared" ref="P2554" si="25667">D2554*K2551+F2554*K2554-E2554*L2551-G2554*L2554</f>
        <v>-0.73591885084639852</v>
      </c>
      <c r="Q2554" s="23">
        <f t="shared" ref="Q2554" si="25668">(D2554*L2551+E2554*K2551+F2554*L2554+G2554*K2554)</f>
        <v>0</v>
      </c>
      <c r="S2554" s="15">
        <v>0</v>
      </c>
      <c r="T2554" s="145">
        <f t="shared" ref="T2554" si="25669">(1/$T$8)*SIN($B2551*$U$8)</f>
        <v>-0.28796435702047457</v>
      </c>
      <c r="U2554" s="15">
        <f t="shared" ref="U2554" si="25670">COS($U$8*$B2551)</f>
        <v>-0.50367525427805349</v>
      </c>
      <c r="V2554" s="37">
        <v>0</v>
      </c>
      <c r="X2554" s="21">
        <f t="shared" ref="X2554" si="25671">N2554*S2551+P2554*S2554-O2554*T2551-Q2554*T2554</f>
        <v>0</v>
      </c>
      <c r="Y2554" s="24">
        <f t="shared" ref="Y2554" si="25672">(N2554*T2551+O2554*S2551+P2554*T2554+Q2554*S2554)</f>
        <v>-0.25704620662440936</v>
      </c>
      <c r="Z2554" s="22">
        <f t="shared" ref="Z2554" si="25673">N2554*U2551+P2554*U2554-O2554*V2551-Q2554*V2554</f>
        <v>2.7837384296206089</v>
      </c>
      <c r="AA2554" s="23">
        <f t="shared" ref="AA2554" si="25674">(N2554*V2551+O2554*U2551+P2554*V2554+Q2554*U2554)</f>
        <v>0</v>
      </c>
      <c r="AB2554" s="8"/>
      <c r="AC2554" s="21">
        <v>0</v>
      </c>
      <c r="AD2554" s="24">
        <f t="shared" ref="AD2554" si="25675">(TAN($AE$8*$B2551))/$AD$8</f>
        <v>-0.2421827462300413</v>
      </c>
      <c r="AE2554" s="22">
        <v>1</v>
      </c>
      <c r="AF2554" s="23">
        <v>0</v>
      </c>
      <c r="AH2554" s="21">
        <f t="shared" ref="AH2554" si="25676">X2554*AC2551+Z2554*AC2554-Y2554*AD2551-AA2554*AD2554</f>
        <v>0</v>
      </c>
      <c r="AI2554" s="24">
        <f t="shared" ref="AI2554" si="25677">(X2554*AD2551+Y2554*AC2551+Z2554*AD2554+AA2554*AC2554)</f>
        <v>-0.931219624296031</v>
      </c>
      <c r="AJ2554" s="22">
        <f t="shared" ref="AJ2554" si="25678">X2554*AE2551+Z2554*AE2554-Y2554*AF2551-AA2554*AF2554</f>
        <v>2.7837384296206089</v>
      </c>
      <c r="AK2554" s="23">
        <f t="shared" ref="AK2554" si="25679">(X2554*AF2551+Y2554*AE2551+Z2554*AF2554+AA2554*AE2554)</f>
        <v>0</v>
      </c>
      <c r="AL2554" s="8"/>
      <c r="AM2554" s="15">
        <v>0</v>
      </c>
      <c r="AN2554" s="85">
        <f t="shared" ref="AN2554" si="25680">(1/$AN$8)*SIN($B2551*$AO$8)</f>
        <v>-0.28796435702047457</v>
      </c>
      <c r="AO2554" s="25">
        <f t="shared" ref="AO2554" si="25681">COS($AO$8*$B2551)</f>
        <v>-0.50367525427805349</v>
      </c>
      <c r="AP2554" s="37">
        <v>0</v>
      </c>
      <c r="AR2554" s="21">
        <f t="shared" ref="AR2554" si="25682">AH2554*AM2551+AJ2554*AM2554-AI2554*AN2551-AK2554*AN2554</f>
        <v>0</v>
      </c>
      <c r="AS2554" s="24">
        <f t="shared" ref="AS2554" si="25683">(AH2554*AN2551+AI2554*AM2551+AJ2554*AN2554+AK2554*AM2554)</f>
        <v>-0.33258516594286741</v>
      </c>
      <c r="AT2554" s="22">
        <f t="shared" ref="AT2554" si="25684">AH2554*AO2551+AJ2554*AO2554-AI2554*AP2551-AK2554*AP2554</f>
        <v>-3.8155227045800402</v>
      </c>
      <c r="AU2554" s="23">
        <f t="shared" ref="AU2554" si="25685">(AH2554*AP2551+AI2554*AO2551+AJ2554*AP2554+AK2554*AO2554)</f>
        <v>0</v>
      </c>
      <c r="AV2554" s="8"/>
      <c r="AW2554" s="21">
        <v>0</v>
      </c>
      <c r="AX2554" s="24">
        <f t="shared" ref="AX2554" si="25686">(TAN($AY$8*$B2551))/$AX$8</f>
        <v>-0.958523271074463</v>
      </c>
      <c r="AY2554" s="22">
        <v>1</v>
      </c>
      <c r="AZ2554" s="23">
        <v>0</v>
      </c>
      <c r="BB2554" s="21">
        <f t="shared" ref="BB2554" si="25687">AR2554*AW2551+AT2554*AW2554-AS2554*AX2551-AU2554*AX2554</f>
        <v>0</v>
      </c>
      <c r="BC2554" s="24">
        <f t="shared" ref="BC2554" si="25688">(AR2554*AX2551+AS2554*AW2551+AT2554*AX2554+AU2554*AW2554)</f>
        <v>3.3246821377100746</v>
      </c>
      <c r="BD2554" s="22">
        <f t="shared" ref="BD2554" si="25689">AR2554*AY2551+AT2554*AY2554-AS2554*AZ2551-AU2554*AZ2554</f>
        <v>-3.8155227045800402</v>
      </c>
      <c r="BE2554" s="23">
        <f t="shared" ref="BE2554" si="25690">(AR2554*AZ2551+AS2554*AY2551+AT2554*AZ2554+AU2554*AY2554)</f>
        <v>0</v>
      </c>
      <c r="BF2554" s="8"/>
      <c r="BG2554" s="15">
        <v>0</v>
      </c>
      <c r="BH2554" s="85">
        <f t="shared" ref="BH2554" si="25691">(1/$BH$8)*SIN($B2551*$BI$8)</f>
        <v>0.22567090472067286</v>
      </c>
      <c r="BI2554" s="25">
        <f t="shared" ref="BI2554" si="25692">COS($BI$8*$B2551)</f>
        <v>-0.73597132067966953</v>
      </c>
      <c r="BJ2554" s="37">
        <v>0</v>
      </c>
      <c r="BL2554" s="21">
        <f t="shared" ref="BL2554" si="25693">BB2554*BG2551+BD2554*BG2554-BC2554*BH2551-BE2554*BH2554</f>
        <v>0</v>
      </c>
      <c r="BM2554" s="24">
        <f t="shared" ref="BM2554" si="25694">(BB2554*BH2551+BC2554*BG2551+BD2554*BH2554+BE2554*BG2554)</f>
        <v>-3.3079231644554365</v>
      </c>
      <c r="BN2554" s="22">
        <f t="shared" ref="BN2554" si="25695">BB2554*BI2551+BD2554*BI2554-BC2554*BJ2551-BE2554*BJ2554</f>
        <v>-3.9444409493582016</v>
      </c>
      <c r="BO2554" s="23">
        <f t="shared" ref="BO2554" si="25696">(BB2554*BJ2551+BC2554*BI2551+BD2554*BJ2554+BE2554*BI2554)</f>
        <v>0</v>
      </c>
      <c r="BQ2554" s="38">
        <f t="shared" ref="BQ2554" si="25697">(180/PI())*ATAN(-1*(($BL$8*BM2551+BO2551+$BL$8*BM2554+BO2554)/($BL$8*BL2551+BN2551+$BL$8*BL2554+BN2554)))</f>
        <v>7.8962136437811621</v>
      </c>
      <c r="BS2554" s="67">
        <f t="shared" ref="BS2554" si="25698">20*LOG(((($BL$8*BL2551+BN2551-$BL$8*BL2554-BN2554)^2+($BL$8*BM2551+BO2551-$BL$8*BM2554-BO2554)^2)/(($BL$8*BL2551+BN2551+$BL$8*BL2554+BN2554)^2+($BL$8*BM2551+BO2551+$BL$8*BM2554+BO2554)^2))^0.5)</f>
        <v>-0.28281701620426947</v>
      </c>
      <c r="BT2554" s="65"/>
      <c r="BU2554" s="28"/>
      <c r="BV2554" s="28"/>
      <c r="BW2554" s="28"/>
      <c r="BX2554" s="28"/>
    </row>
    <row r="2555" spans="2:76" ht="18.649999999999999" customHeight="1">
      <c r="BS2555" s="32"/>
    </row>
    <row r="2556" spans="2:76" ht="18.649999999999999" customHeight="1" thickBot="1">
      <c r="D2556" s="8"/>
      <c r="E2556" s="8" t="s">
        <v>93</v>
      </c>
      <c r="F2556" s="8"/>
      <c r="G2556" s="8"/>
      <c r="H2556" s="8"/>
      <c r="I2556" s="8"/>
      <c r="J2556" s="8" t="s">
        <v>94</v>
      </c>
      <c r="K2556" s="8"/>
      <c r="L2556" s="8"/>
      <c r="M2556" s="8"/>
      <c r="N2556" s="8"/>
      <c r="O2556" s="8" t="s">
        <v>95</v>
      </c>
      <c r="P2556" s="8"/>
      <c r="Q2556" s="8"/>
      <c r="R2556" s="8"/>
      <c r="S2556" s="8"/>
      <c r="T2556" s="8" t="s">
        <v>96</v>
      </c>
      <c r="U2556" s="8"/>
      <c r="V2556" s="8"/>
      <c r="W2556" s="8"/>
      <c r="X2556" s="8"/>
      <c r="Y2556" s="8" t="s">
        <v>97</v>
      </c>
      <c r="Z2556" s="8"/>
      <c r="AA2556" s="8"/>
      <c r="AB2556" s="8"/>
      <c r="AC2556" s="8"/>
      <c r="AD2556" s="8" t="s">
        <v>98</v>
      </c>
      <c r="AE2556" s="8"/>
      <c r="AF2556" s="8"/>
      <c r="AG2556" s="8"/>
      <c r="AH2556" s="8"/>
      <c r="AI2556" s="8" t="s">
        <v>99</v>
      </c>
      <c r="AJ2556" s="8"/>
      <c r="AK2556" s="8"/>
      <c r="AL2556" s="8"/>
      <c r="AM2556" s="8"/>
      <c r="AN2556" s="8" t="s">
        <v>96</v>
      </c>
      <c r="AO2556" s="8"/>
      <c r="AP2556" s="8"/>
      <c r="AQ2556" s="8"/>
      <c r="AR2556" s="8"/>
      <c r="AS2556" s="8" t="s">
        <v>100</v>
      </c>
      <c r="AT2556" s="8"/>
      <c r="AU2556" s="8"/>
      <c r="AV2556" s="8"/>
      <c r="AW2556" s="8"/>
      <c r="AX2556" s="8" t="s">
        <v>94</v>
      </c>
      <c r="AY2556" s="8"/>
      <c r="AZ2556" s="8"/>
      <c r="BA2556" s="8"/>
      <c r="BB2556" s="8"/>
      <c r="BC2556" s="8" t="s">
        <v>101</v>
      </c>
      <c r="BD2556" s="8"/>
      <c r="BE2556" s="8"/>
      <c r="BF2556" s="8"/>
      <c r="BG2556" s="8"/>
      <c r="BH2556" s="8" t="s">
        <v>96</v>
      </c>
      <c r="BI2556" s="8"/>
      <c r="BJ2556" s="8"/>
      <c r="BK2556" s="8"/>
      <c r="BL2556" s="8"/>
      <c r="BM2556" s="8" t="s">
        <v>102</v>
      </c>
      <c r="BN2556" s="8"/>
      <c r="BO2556" s="8"/>
      <c r="BP2556" s="8"/>
    </row>
    <row r="2557" spans="2:76" ht="18.649999999999999" customHeight="1" thickBot="1">
      <c r="B2557" s="16"/>
      <c r="D2557" s="250" t="s">
        <v>22</v>
      </c>
      <c r="E2557" s="251"/>
      <c r="F2557" s="252" t="s">
        <v>23</v>
      </c>
      <c r="G2557" s="253"/>
      <c r="H2557" s="123"/>
      <c r="I2557" s="242" t="s">
        <v>1</v>
      </c>
      <c r="J2557" s="243"/>
      <c r="K2557" s="244" t="s">
        <v>2</v>
      </c>
      <c r="L2557" s="245"/>
      <c r="M2557" s="123"/>
      <c r="N2557" s="242" t="s">
        <v>43</v>
      </c>
      <c r="O2557" s="243"/>
      <c r="P2557" s="244" t="s">
        <v>44</v>
      </c>
      <c r="Q2557" s="245"/>
      <c r="R2557" s="123"/>
      <c r="S2557" s="242" t="s">
        <v>32</v>
      </c>
      <c r="T2557" s="243"/>
      <c r="U2557" s="244" t="s">
        <v>33</v>
      </c>
      <c r="V2557" s="245"/>
      <c r="W2557" s="123"/>
      <c r="X2557" s="242" t="s">
        <v>45</v>
      </c>
      <c r="Y2557" s="243"/>
      <c r="Z2557" s="244" t="s">
        <v>46</v>
      </c>
      <c r="AA2557" s="245"/>
      <c r="AB2557" s="127"/>
      <c r="AC2557" s="242" t="s">
        <v>62</v>
      </c>
      <c r="AD2557" s="243"/>
      <c r="AE2557" s="244" t="s">
        <v>3</v>
      </c>
      <c r="AF2557" s="245"/>
      <c r="AG2557" s="123"/>
      <c r="AH2557" s="242" t="s">
        <v>76</v>
      </c>
      <c r="AI2557" s="243"/>
      <c r="AJ2557" s="244" t="s">
        <v>77</v>
      </c>
      <c r="AK2557" s="245"/>
      <c r="AL2557" s="127"/>
      <c r="AM2557" s="242" t="s">
        <v>64</v>
      </c>
      <c r="AN2557" s="243"/>
      <c r="AO2557" s="244" t="s">
        <v>65</v>
      </c>
      <c r="AP2557" s="245"/>
      <c r="AQ2557" s="123"/>
      <c r="AR2557" s="242" t="s">
        <v>80</v>
      </c>
      <c r="AS2557" s="243"/>
      <c r="AT2557" s="244" t="s">
        <v>81</v>
      </c>
      <c r="AU2557" s="245"/>
      <c r="AV2557" s="127"/>
      <c r="AW2557" s="242" t="s">
        <v>68</v>
      </c>
      <c r="AX2557" s="243"/>
      <c r="AY2557" s="244" t="s">
        <v>69</v>
      </c>
      <c r="AZ2557" s="245"/>
      <c r="BA2557" s="123"/>
      <c r="BB2557" s="246" t="s">
        <v>84</v>
      </c>
      <c r="BC2557" s="247"/>
      <c r="BD2557" s="248" t="s">
        <v>85</v>
      </c>
      <c r="BE2557" s="249"/>
      <c r="BF2557" s="127"/>
      <c r="BG2557" s="242" t="s">
        <v>72</v>
      </c>
      <c r="BH2557" s="243"/>
      <c r="BI2557" s="244" t="s">
        <v>73</v>
      </c>
      <c r="BJ2557" s="245"/>
      <c r="BK2557" s="123"/>
      <c r="BL2557" s="242" t="s">
        <v>88</v>
      </c>
      <c r="BM2557" s="243"/>
      <c r="BN2557" s="244" t="s">
        <v>89</v>
      </c>
      <c r="BO2557" s="245"/>
      <c r="BP2557" s="123"/>
      <c r="BQ2557" s="19" t="s">
        <v>165</v>
      </c>
      <c r="BS2557" s="63" t="s">
        <v>120</v>
      </c>
      <c r="BT2557" s="4"/>
      <c r="BU2557" s="28"/>
      <c r="BV2557" s="28"/>
      <c r="BW2557" s="28"/>
      <c r="BX2557" s="28"/>
    </row>
    <row r="2558" spans="2:76" ht="18.649999999999999" customHeight="1" thickTop="1" thickBot="1">
      <c r="B2558" s="39">
        <v>7.24</v>
      </c>
      <c r="D2558" s="25">
        <f t="shared" ref="D2558" si="25699">COS($F$8*$B2558)</f>
        <v>-0.74039978848739318</v>
      </c>
      <c r="E2558" s="26">
        <v>0</v>
      </c>
      <c r="F2558" s="10">
        <v>0</v>
      </c>
      <c r="G2558" s="85">
        <f t="shared" ref="G2558" si="25700">$E$8*SIN($B2558*$F$8)</f>
        <v>2.0165002799083394</v>
      </c>
      <c r="I2558" s="21">
        <v>1</v>
      </c>
      <c r="J2558" s="24">
        <v>0</v>
      </c>
      <c r="K2558" s="22">
        <v>0</v>
      </c>
      <c r="L2558" s="23">
        <v>0</v>
      </c>
      <c r="N2558" s="21">
        <f t="shared" ref="N2558" si="25701">D2558*I2558+F2558*I2561-E2558*J2558-G2558*J2561</f>
        <v>1.1272749386169101</v>
      </c>
      <c r="O2558" s="24">
        <f t="shared" ref="O2558" si="25702">(D2558*J2558+E2558*I2558+F2558*J2561+G2558*I2561)</f>
        <v>0</v>
      </c>
      <c r="P2558" s="22">
        <f t="shared" ref="P2558" si="25703">D2558*K2558+F2558*K2561-E2558*L2558-G2558*L2561</f>
        <v>0</v>
      </c>
      <c r="Q2558" s="23">
        <f t="shared" ref="Q2558" si="25704">(D2558*L2558+E2558*K2558+F2558*L2561+G2558*K2561)</f>
        <v>2.0165002799083394</v>
      </c>
      <c r="S2558" s="25">
        <f t="shared" ref="S2558" si="25705">COS($U$8*$B2558)</f>
        <v>-0.49362780146624208</v>
      </c>
      <c r="T2558" s="26">
        <v>0</v>
      </c>
      <c r="U2558" s="10">
        <v>0</v>
      </c>
      <c r="V2558" s="85">
        <f t="shared" ref="V2558" si="25706">$T$8*SIN($B2558*$U$8)</f>
        <v>-2.6090198049413957</v>
      </c>
      <c r="X2558" s="21">
        <f t="shared" ref="X2558" si="25707">N2558*S2558+P2558*S2561-O2558*T2558-Q2558*T2561</f>
        <v>2.8111213397066792E-2</v>
      </c>
      <c r="Y2558" s="24">
        <f t="shared" ref="Y2558" si="25708">(N2558*T2558+O2558*S2558+P2558*T2561+Q2558*S2561)</f>
        <v>0</v>
      </c>
      <c r="Z2558" s="22">
        <f t="shared" ref="Z2558" si="25709">N2558*U2558+P2558*U2561-O2558*V2558-Q2558*V2561</f>
        <v>0</v>
      </c>
      <c r="AA2558" s="23">
        <f t="shared" ref="AA2558" si="25710">(N2558*V2558+O2558*U2558+P2558*V2561+Q2558*U2561)</f>
        <v>-3.93648324029283</v>
      </c>
      <c r="AB2558" s="8"/>
      <c r="AC2558" s="21">
        <v>1</v>
      </c>
      <c r="AD2558" s="24">
        <v>0</v>
      </c>
      <c r="AE2558" s="22">
        <v>0</v>
      </c>
      <c r="AF2558" s="23">
        <v>0</v>
      </c>
      <c r="AH2558" s="21">
        <f t="shared" ref="AH2558" si="25711">X2558*AC2558+Z2558*AC2561-Y2558*AD2558-AA2558*AD2561</f>
        <v>-0.82750906705149452</v>
      </c>
      <c r="AI2558" s="24">
        <f t="shared" ref="AI2558" si="25712">(X2558*AD2558+Y2558*AC2558+Z2558*AD2561+AA2558*AC2561)</f>
        <v>0</v>
      </c>
      <c r="AJ2558" s="22">
        <f t="shared" ref="AJ2558" si="25713">X2558*AE2558+Z2558*AE2561-Y2558*AF2558-AA2558*AF2561</f>
        <v>0</v>
      </c>
      <c r="AK2558" s="23">
        <f t="shared" ref="AK2558" si="25714">(X2558*AF2558+Y2558*AE2558+Z2558*AF2561+AA2558*AE2561)</f>
        <v>-3.93648324029283</v>
      </c>
      <c r="AL2558" s="8"/>
      <c r="AM2558" s="25">
        <f t="shared" ref="AM2558" si="25715">COS($AO$8*$B2558)</f>
        <v>-0.49362780146624208</v>
      </c>
      <c r="AN2558" s="26">
        <v>0</v>
      </c>
      <c r="AO2558" s="10">
        <v>0</v>
      </c>
      <c r="AP2558" s="85">
        <f t="shared" ref="AP2558" si="25716">$AN$8*SIN($B2558*$AO$8)</f>
        <v>-2.6090198049413957</v>
      </c>
      <c r="AR2558" s="21">
        <f t="shared" ref="AR2558" si="25717">AH2558*AM2558+AJ2558*AM2561-AI2558*AN2558-AK2558*AN2561</f>
        <v>-0.73266993362064214</v>
      </c>
      <c r="AS2558" s="24">
        <f t="shared" ref="AS2558" si="25718">(AH2558*AN2558+AI2558*AM2558+AJ2558*AN2561+AK2558*AM2561)</f>
        <v>0</v>
      </c>
      <c r="AT2558" s="22">
        <f t="shared" ref="AT2558" si="25719">AH2558*AO2558+AJ2558*AO2561-AI2558*AP2558-AK2558*AP2561</f>
        <v>0</v>
      </c>
      <c r="AU2558" s="23">
        <f t="shared" ref="AU2558" si="25720">(AH2558*AP2558+AI2558*AO2558+AJ2558*AP2561+AK2558*AO2561)</f>
        <v>4.1021451121203851</v>
      </c>
      <c r="AV2558" s="8"/>
      <c r="AW2558" s="21">
        <v>1</v>
      </c>
      <c r="AX2558" s="24">
        <v>0</v>
      </c>
      <c r="AY2558" s="22">
        <v>0</v>
      </c>
      <c r="AZ2558" s="23">
        <v>0</v>
      </c>
      <c r="BB2558" s="21">
        <f t="shared" ref="BB2558" si="25721">AR2558*AW2558+AT2558*AW2561-AS2558*AX2558-AU2558*AX2561</f>
        <v>3.0667209363721684</v>
      </c>
      <c r="BC2558" s="24">
        <f t="shared" ref="BC2558" si="25722">(AR2558*AX2558+AS2558*AW2558+AT2558*AX2561+AU2558*AW2561)</f>
        <v>0</v>
      </c>
      <c r="BD2558" s="22">
        <f t="shared" ref="BD2558" si="25723">AR2558*AY2558+AT2558*AY2561-AS2558*AZ2558-AU2558*AZ2561</f>
        <v>0</v>
      </c>
      <c r="BE2558" s="23">
        <f t="shared" ref="BE2558" si="25724">(AR2558*AZ2558+AS2558*AY2558+AT2558*AZ2561+AU2558*AY2561)</f>
        <v>4.1021451121203851</v>
      </c>
      <c r="BF2558" s="8"/>
      <c r="BG2558" s="25">
        <f t="shared" ref="BG2558" si="25725">COS($BI$8*$B2558)</f>
        <v>-0.74045202261882559</v>
      </c>
      <c r="BH2558" s="26">
        <v>0</v>
      </c>
      <c r="BI2558" s="10">
        <v>0</v>
      </c>
      <c r="BJ2558" s="85">
        <f t="shared" ref="BJ2558" si="25726">$BH$8*SIN($B2558*$BI$8)</f>
        <v>2.0163276568547115</v>
      </c>
      <c r="BL2558" s="21">
        <f t="shared" ref="BL2558" si="25727">BB2558*BG2558+BD2558*BG2561-BC2558*BH2558-BE2558*BH2561</f>
        <v>-3.1897895692553488</v>
      </c>
      <c r="BM2558" s="24">
        <f t="shared" ref="BM2558" si="25728">(BB2558*BH2558+BC2558*BG2558+BD2558*BH2561+BE2558*BG2561)</f>
        <v>0</v>
      </c>
      <c r="BN2558" s="22">
        <f t="shared" ref="BN2558" si="25729">BB2558*BI2558+BD2558*BI2561-BC2558*BJ2558-BE2558*BJ2561</f>
        <v>0</v>
      </c>
      <c r="BO2558" s="23">
        <f t="shared" ref="BO2558" si="25730">(BB2558*BJ2558+BC2558*BI2558+BD2558*BJ2561+BE2558*BI2561)</f>
        <v>3.1460725945171126</v>
      </c>
      <c r="BQ2558" s="27">
        <f t="shared" ref="BQ2558" si="25731">20*LOG((2*$BL$8)/(($BL$8*BL2558+BN2558+$BL$8*BL2561+BN2561)^2+($BL$8*BM2558+BO2558+$BL$8*BM2561+BO2561)^2)^0.5)</f>
        <v>-10.079875599575347</v>
      </c>
      <c r="BS2558" s="64">
        <f t="shared" ref="BS2558" si="25732">((BL2558^2+BM2558^2)/(BL2561^2+BM2561^2))^0.5</f>
        <v>1.0940851693528983</v>
      </c>
      <c r="BT2558" s="4"/>
      <c r="BU2558" s="28"/>
      <c r="BV2558" s="28"/>
      <c r="BW2558" s="28"/>
      <c r="BX2558" s="28"/>
    </row>
    <row r="2559" spans="2:76" ht="18.649999999999999" customHeight="1" thickBot="1">
      <c r="D2559" s="25"/>
      <c r="E2559" s="10"/>
      <c r="F2559" s="10"/>
      <c r="G2559" s="31"/>
      <c r="I2559" s="29"/>
      <c r="L2559" s="30"/>
      <c r="N2559" s="29"/>
      <c r="Q2559" s="30"/>
      <c r="S2559" s="29"/>
      <c r="V2559" s="30"/>
      <c r="X2559" s="29"/>
      <c r="AA2559" s="30"/>
      <c r="AC2559" s="29"/>
      <c r="AF2559" s="30"/>
      <c r="AH2559" s="29"/>
      <c r="AK2559" s="30"/>
      <c r="AM2559" s="29"/>
      <c r="AP2559" s="30"/>
      <c r="AR2559" s="29"/>
      <c r="AU2559" s="30"/>
      <c r="AW2559" s="29"/>
      <c r="AZ2559" s="30"/>
      <c r="BB2559" s="29"/>
      <c r="BE2559" s="30"/>
      <c r="BG2559" s="29"/>
      <c r="BJ2559" s="30"/>
      <c r="BL2559" s="29"/>
      <c r="BO2559" s="30"/>
      <c r="BS2559" s="65"/>
      <c r="BT2559" s="65"/>
      <c r="BU2559" s="28"/>
      <c r="BV2559" s="28"/>
      <c r="BW2559" s="28"/>
      <c r="BX2559" s="28"/>
    </row>
    <row r="2560" spans="2:76" ht="18.649999999999999" customHeight="1" thickBot="1">
      <c r="D2560" s="254" t="s">
        <v>24</v>
      </c>
      <c r="E2560" s="255"/>
      <c r="F2560" s="256" t="s">
        <v>25</v>
      </c>
      <c r="G2560" s="257"/>
      <c r="H2560" s="123"/>
      <c r="I2560" s="242" t="s">
        <v>4</v>
      </c>
      <c r="J2560" s="243"/>
      <c r="K2560" s="244" t="s">
        <v>5</v>
      </c>
      <c r="L2560" s="245"/>
      <c r="M2560" s="123"/>
      <c r="N2560" s="242" t="s">
        <v>6</v>
      </c>
      <c r="O2560" s="243"/>
      <c r="P2560" s="244" t="s">
        <v>7</v>
      </c>
      <c r="Q2560" s="245"/>
      <c r="R2560" s="123"/>
      <c r="S2560" s="242" t="s">
        <v>34</v>
      </c>
      <c r="T2560" s="243"/>
      <c r="U2560" s="244" t="s">
        <v>35</v>
      </c>
      <c r="V2560" s="245"/>
      <c r="W2560" s="123"/>
      <c r="X2560" s="242" t="s">
        <v>47</v>
      </c>
      <c r="Y2560" s="243"/>
      <c r="Z2560" s="244" t="s">
        <v>48</v>
      </c>
      <c r="AA2560" s="245"/>
      <c r="AB2560" s="127"/>
      <c r="AC2560" s="242" t="s">
        <v>63</v>
      </c>
      <c r="AD2560" s="243"/>
      <c r="AE2560" s="244" t="s">
        <v>8</v>
      </c>
      <c r="AF2560" s="245"/>
      <c r="AG2560" s="123"/>
      <c r="AH2560" s="242" t="s">
        <v>78</v>
      </c>
      <c r="AI2560" s="243"/>
      <c r="AJ2560" s="244" t="s">
        <v>79</v>
      </c>
      <c r="AK2560" s="245"/>
      <c r="AL2560" s="127"/>
      <c r="AM2560" s="242" t="s">
        <v>67</v>
      </c>
      <c r="AN2560" s="243"/>
      <c r="AO2560" s="244" t="s">
        <v>66</v>
      </c>
      <c r="AP2560" s="245"/>
      <c r="AQ2560" s="123"/>
      <c r="AR2560" s="242" t="s">
        <v>83</v>
      </c>
      <c r="AS2560" s="243"/>
      <c r="AT2560" s="244" t="s">
        <v>82</v>
      </c>
      <c r="AU2560" s="245"/>
      <c r="AV2560" s="127"/>
      <c r="AW2560" s="242" t="s">
        <v>71</v>
      </c>
      <c r="AX2560" s="243"/>
      <c r="AY2560" s="244" t="s">
        <v>70</v>
      </c>
      <c r="AZ2560" s="245"/>
      <c r="BA2560" s="123"/>
      <c r="BB2560" s="124" t="s">
        <v>87</v>
      </c>
      <c r="BC2560" s="125"/>
      <c r="BD2560" s="122" t="s">
        <v>86</v>
      </c>
      <c r="BE2560" s="126"/>
      <c r="BF2560" s="127"/>
      <c r="BG2560" s="242" t="s">
        <v>74</v>
      </c>
      <c r="BH2560" s="243"/>
      <c r="BI2560" s="244" t="s">
        <v>75</v>
      </c>
      <c r="BJ2560" s="245"/>
      <c r="BK2560" s="123"/>
      <c r="BL2560" s="242" t="s">
        <v>91</v>
      </c>
      <c r="BM2560" s="243"/>
      <c r="BN2560" s="244" t="s">
        <v>90</v>
      </c>
      <c r="BO2560" s="245"/>
      <c r="BP2560" s="123"/>
      <c r="BQ2560" s="35" t="s">
        <v>166</v>
      </c>
      <c r="BS2560" s="66" t="s">
        <v>121</v>
      </c>
      <c r="BT2560" s="65"/>
      <c r="BU2560" s="28"/>
      <c r="BV2560" s="28"/>
      <c r="BW2560" s="28"/>
      <c r="BX2560" s="28"/>
    </row>
    <row r="2561" spans="2:76" ht="18.649999999999999" customHeight="1" thickTop="1" thickBot="1">
      <c r="D2561" s="15">
        <v>0</v>
      </c>
      <c r="E2561" s="145">
        <f t="shared" ref="E2561" si="25733">(1/$E$8)*SIN($B2558*$F$8)</f>
        <v>0.22405558665648212</v>
      </c>
      <c r="F2561" s="15">
        <f t="shared" ref="F2561" si="25734">COS($F$8*$B2558)</f>
        <v>-0.74039978848739318</v>
      </c>
      <c r="G2561" s="37">
        <v>0</v>
      </c>
      <c r="I2561" s="21">
        <v>0</v>
      </c>
      <c r="J2561" s="24">
        <f t="shared" ref="J2561" si="25735">(TAN($K$8*$B2558))/$J$8</f>
        <v>-0.92619611597038753</v>
      </c>
      <c r="K2561" s="22">
        <v>1</v>
      </c>
      <c r="L2561" s="23">
        <v>0</v>
      </c>
      <c r="N2561" s="21">
        <f t="shared" ref="N2561" si="25736">D2561*I2558+F2561*I2561-E2561*J2558-G2561*J2561</f>
        <v>0</v>
      </c>
      <c r="O2561" s="24">
        <f t="shared" ref="O2561" si="25737">(D2561*J2558+E2561*I2558+F2561*J2561+G2561*I2561)</f>
        <v>0.90981099501880225</v>
      </c>
      <c r="P2561" s="22">
        <f t="shared" ref="P2561" si="25738">D2561*K2558+F2561*K2561-E2561*L2558-G2561*L2561</f>
        <v>-0.74039978848739318</v>
      </c>
      <c r="Q2561" s="23">
        <f t="shared" ref="Q2561" si="25739">(D2561*L2558+E2561*K2558+F2561*L2561+G2561*K2561)</f>
        <v>0</v>
      </c>
      <c r="S2561" s="15">
        <v>0</v>
      </c>
      <c r="T2561" s="145">
        <f t="shared" ref="T2561" si="25740">(1/$T$8)*SIN($B2558*$U$8)</f>
        <v>-0.28989108943793285</v>
      </c>
      <c r="U2561" s="15">
        <f t="shared" ref="U2561" si="25741">COS($U$8*$B2558)</f>
        <v>-0.49362780146624208</v>
      </c>
      <c r="V2561" s="37">
        <v>0</v>
      </c>
      <c r="X2561" s="21">
        <f t="shared" ref="X2561" si="25742">N2561*S2558+P2561*S2561-O2561*T2558-Q2561*T2561</f>
        <v>0</v>
      </c>
      <c r="Y2561" s="24">
        <f t="shared" ref="Y2561" si="25743">(N2561*T2558+O2561*S2558+P2561*T2561+Q2561*S2561)</f>
        <v>-0.23447269991672001</v>
      </c>
      <c r="Z2561" s="22">
        <f t="shared" ref="Z2561" si="25744">N2561*U2558+P2561*U2561-O2561*V2558-Q2561*V2561</f>
        <v>2.739196824554595</v>
      </c>
      <c r="AA2561" s="23">
        <f t="shared" ref="AA2561" si="25745">(N2561*V2558+O2561*U2558+P2561*V2561+Q2561*U2561)</f>
        <v>0</v>
      </c>
      <c r="AB2561" s="8"/>
      <c r="AC2561" s="21">
        <v>0</v>
      </c>
      <c r="AD2561" s="24">
        <f t="shared" ref="AD2561" si="25746">(TAN($AE$8*$B2558))/$AD$8</f>
        <v>-0.21735651550364857</v>
      </c>
      <c r="AE2561" s="22">
        <v>1</v>
      </c>
      <c r="AF2561" s="23">
        <v>0</v>
      </c>
      <c r="AH2561" s="21">
        <f t="shared" ref="AH2561" si="25747">X2561*AC2558+Z2561*AC2561-Y2561*AD2558-AA2561*AD2561</f>
        <v>0</v>
      </c>
      <c r="AI2561" s="24">
        <f t="shared" ref="AI2561" si="25748">(X2561*AD2558+Y2561*AC2558+Z2561*AD2561+AA2561*AC2561)</f>
        <v>-0.82985497698056576</v>
      </c>
      <c r="AJ2561" s="22">
        <f t="shared" ref="AJ2561" si="25749">X2561*AE2558+Z2561*AE2561-Y2561*AF2558-AA2561*AF2561</f>
        <v>2.739196824554595</v>
      </c>
      <c r="AK2561" s="23">
        <f t="shared" ref="AK2561" si="25750">(X2561*AF2558+Y2561*AE2558+Z2561*AF2561+AA2561*AE2561)</f>
        <v>0</v>
      </c>
      <c r="AL2561" s="8"/>
      <c r="AM2561" s="15">
        <v>0</v>
      </c>
      <c r="AN2561" s="85">
        <f t="shared" ref="AN2561" si="25751">(1/$AN$8)*SIN($B2558*$AO$8)</f>
        <v>-0.28989108943793285</v>
      </c>
      <c r="AO2561" s="25">
        <f t="shared" ref="AO2561" si="25752">COS($AO$8*$B2558)</f>
        <v>-0.49362780146624208</v>
      </c>
      <c r="AP2561" s="37">
        <v>0</v>
      </c>
      <c r="AR2561" s="21">
        <f t="shared" ref="AR2561" si="25753">AH2561*AM2558+AJ2561*AM2561-AI2561*AN2558-AK2561*AN2561</f>
        <v>0</v>
      </c>
      <c r="AS2561" s="24">
        <f t="shared" ref="AS2561" si="25754">(AH2561*AN2558+AI2561*AM2558+AJ2561*AN2561+AK2561*AM2561)</f>
        <v>-0.38442926383232212</v>
      </c>
      <c r="AT2561" s="22">
        <f t="shared" ref="AT2561" si="25755">AH2561*AO2558+AJ2561*AO2561-AI2561*AP2558-AK2561*AP2561</f>
        <v>-3.5172517764596787</v>
      </c>
      <c r="AU2561" s="23">
        <f t="shared" ref="AU2561" si="25756">(AH2561*AP2558+AI2561*AO2558+AJ2561*AP2561+AK2561*AO2561)</f>
        <v>0</v>
      </c>
      <c r="AV2561" s="8"/>
      <c r="AW2561" s="21">
        <v>0</v>
      </c>
      <c r="AX2561" s="24">
        <f t="shared" ref="AX2561" si="25757">(TAN($AY$8*$B2558))/$AX$8</f>
        <v>-0.92619611597038753</v>
      </c>
      <c r="AY2561" s="22">
        <v>1</v>
      </c>
      <c r="AZ2561" s="23">
        <v>0</v>
      </c>
      <c r="BB2561" s="21">
        <f t="shared" ref="BB2561" si="25758">AR2561*AW2558+AT2561*AW2561-AS2561*AX2558-AU2561*AX2561</f>
        <v>0</v>
      </c>
      <c r="BC2561" s="24">
        <f t="shared" ref="BC2561" si="25759">(AR2561*AX2558+AS2561*AW2558+AT2561*AX2561+AU2561*AW2561)</f>
        <v>2.8732356704145778</v>
      </c>
      <c r="BD2561" s="22">
        <f t="shared" ref="BD2561" si="25760">AR2561*AY2558+AT2561*AY2561-AS2561*AZ2558-AU2561*AZ2561</f>
        <v>-3.5172517764596787</v>
      </c>
      <c r="BE2561" s="23">
        <f t="shared" ref="BE2561" si="25761">(AR2561*AZ2558+AS2561*AY2558+AT2561*AZ2561+AU2561*AY2561)</f>
        <v>0</v>
      </c>
      <c r="BF2561" s="8"/>
      <c r="BG2561" s="15">
        <v>0</v>
      </c>
      <c r="BH2561" s="85">
        <f t="shared" ref="BH2561" si="25762">(1/$BH$8)*SIN($B2558*$BI$8)</f>
        <v>0.22403640631719016</v>
      </c>
      <c r="BI2561" s="25">
        <f t="shared" ref="BI2561" si="25763">COS($BI$8*$B2558)</f>
        <v>-0.74045202261882559</v>
      </c>
      <c r="BJ2561" s="37">
        <v>0</v>
      </c>
      <c r="BL2561" s="21">
        <f t="shared" ref="BL2561" si="25764">BB2561*BG2558+BD2561*BG2561-BC2561*BH2558-BE2561*BH2561</f>
        <v>0</v>
      </c>
      <c r="BM2561" s="24">
        <f t="shared" ref="BM2561" si="25765">(BB2561*BH2558+BC2561*BG2558+BD2561*BH2561+BE2561*BG2561)</f>
        <v>-2.9154856117298111</v>
      </c>
      <c r="BN2561" s="22">
        <f t="shared" ref="BN2561" si="25766">BB2561*BI2558+BD2561*BI2561-BC2561*BJ2558-BE2561*BJ2561</f>
        <v>-3.1890283549791754</v>
      </c>
      <c r="BO2561" s="23">
        <f t="shared" ref="BO2561" si="25767">(BB2561*BJ2558+BC2561*BI2558+BD2561*BJ2561+BE2561*BI2561)</f>
        <v>0</v>
      </c>
      <c r="BQ2561" s="38">
        <f t="shared" ref="BQ2561" si="25768">(180/PI())*ATAN(-1*(($BL$8*BM2558+BO2558+$BL$8*BM2561+BO2561)/($BL$8*BL2558+BN2558+$BL$8*BL2561+BN2561)))</f>
        <v>2.0702755360055476</v>
      </c>
      <c r="BS2561" s="67">
        <f t="shared" ref="BS2561" si="25769">20*LOG(((($BL$8*BL2558+BN2558-$BL$8*BL2561-BN2561)^2+($BL$8*BM2558+BO2558-$BL$8*BM2561-BO2561)^2)/(($BL$8*BL2558+BN2558+$BL$8*BL2561+BN2561)^2+($BL$8*BM2558+BO2558+$BL$8*BM2561+BO2561)^2))^0.5)</f>
        <v>-0.44878984754992346</v>
      </c>
      <c r="BT2561" s="65"/>
      <c r="BU2561" s="28"/>
      <c r="BV2561" s="28"/>
      <c r="BW2561" s="28"/>
      <c r="BX2561" s="28"/>
    </row>
    <row r="2562" spans="2:76" ht="18.649999999999999" customHeight="1">
      <c r="BS2562" s="32"/>
    </row>
    <row r="2563" spans="2:76" ht="18.649999999999999" customHeight="1" thickBot="1">
      <c r="D2563" s="8"/>
      <c r="E2563" s="8" t="s">
        <v>93</v>
      </c>
      <c r="F2563" s="8"/>
      <c r="G2563" s="8"/>
      <c r="H2563" s="8"/>
      <c r="I2563" s="8"/>
      <c r="J2563" s="8" t="s">
        <v>94</v>
      </c>
      <c r="K2563" s="8"/>
      <c r="L2563" s="8"/>
      <c r="M2563" s="8"/>
      <c r="N2563" s="8"/>
      <c r="O2563" s="8" t="s">
        <v>95</v>
      </c>
      <c r="P2563" s="8"/>
      <c r="Q2563" s="8"/>
      <c r="R2563" s="8"/>
      <c r="S2563" s="8"/>
      <c r="T2563" s="8" t="s">
        <v>96</v>
      </c>
      <c r="U2563" s="8"/>
      <c r="V2563" s="8"/>
      <c r="W2563" s="8"/>
      <c r="X2563" s="8"/>
      <c r="Y2563" s="8" t="s">
        <v>97</v>
      </c>
      <c r="Z2563" s="8"/>
      <c r="AA2563" s="8"/>
      <c r="AB2563" s="8"/>
      <c r="AC2563" s="8"/>
      <c r="AD2563" s="8" t="s">
        <v>98</v>
      </c>
      <c r="AE2563" s="8"/>
      <c r="AF2563" s="8"/>
      <c r="AG2563" s="8"/>
      <c r="AH2563" s="8"/>
      <c r="AI2563" s="8" t="s">
        <v>99</v>
      </c>
      <c r="AJ2563" s="8"/>
      <c r="AK2563" s="8"/>
      <c r="AL2563" s="8"/>
      <c r="AM2563" s="8"/>
      <c r="AN2563" s="8" t="s">
        <v>96</v>
      </c>
      <c r="AO2563" s="8"/>
      <c r="AP2563" s="8"/>
      <c r="AQ2563" s="8"/>
      <c r="AR2563" s="8"/>
      <c r="AS2563" s="8" t="s">
        <v>100</v>
      </c>
      <c r="AT2563" s="8"/>
      <c r="AU2563" s="8"/>
      <c r="AV2563" s="8"/>
      <c r="AW2563" s="8"/>
      <c r="AX2563" s="8" t="s">
        <v>94</v>
      </c>
      <c r="AY2563" s="8"/>
      <c r="AZ2563" s="8"/>
      <c r="BA2563" s="8"/>
      <c r="BB2563" s="8"/>
      <c r="BC2563" s="8" t="s">
        <v>101</v>
      </c>
      <c r="BD2563" s="8"/>
      <c r="BE2563" s="8"/>
      <c r="BF2563" s="8"/>
      <c r="BG2563" s="8"/>
      <c r="BH2563" s="8" t="s">
        <v>96</v>
      </c>
      <c r="BI2563" s="8"/>
      <c r="BJ2563" s="8"/>
      <c r="BK2563" s="8"/>
      <c r="BL2563" s="8"/>
      <c r="BM2563" s="8" t="s">
        <v>102</v>
      </c>
      <c r="BN2563" s="8"/>
      <c r="BO2563" s="8"/>
      <c r="BP2563" s="8"/>
    </row>
    <row r="2564" spans="2:76" ht="18.649999999999999" customHeight="1" thickBot="1">
      <c r="B2564" s="16"/>
      <c r="D2564" s="250" t="s">
        <v>22</v>
      </c>
      <c r="E2564" s="251"/>
      <c r="F2564" s="252" t="s">
        <v>23</v>
      </c>
      <c r="G2564" s="253"/>
      <c r="H2564" s="123"/>
      <c r="I2564" s="242" t="s">
        <v>1</v>
      </c>
      <c r="J2564" s="243"/>
      <c r="K2564" s="244" t="s">
        <v>2</v>
      </c>
      <c r="L2564" s="245"/>
      <c r="M2564" s="123"/>
      <c r="N2564" s="242" t="s">
        <v>43</v>
      </c>
      <c r="O2564" s="243"/>
      <c r="P2564" s="244" t="s">
        <v>44</v>
      </c>
      <c r="Q2564" s="245"/>
      <c r="R2564" s="123"/>
      <c r="S2564" s="242" t="s">
        <v>32</v>
      </c>
      <c r="T2564" s="243"/>
      <c r="U2564" s="244" t="s">
        <v>33</v>
      </c>
      <c r="V2564" s="245"/>
      <c r="W2564" s="123"/>
      <c r="X2564" s="242" t="s">
        <v>45</v>
      </c>
      <c r="Y2564" s="243"/>
      <c r="Z2564" s="244" t="s">
        <v>46</v>
      </c>
      <c r="AA2564" s="245"/>
      <c r="AB2564" s="127"/>
      <c r="AC2564" s="242" t="s">
        <v>62</v>
      </c>
      <c r="AD2564" s="243"/>
      <c r="AE2564" s="244" t="s">
        <v>3</v>
      </c>
      <c r="AF2564" s="245"/>
      <c r="AG2564" s="123"/>
      <c r="AH2564" s="242" t="s">
        <v>76</v>
      </c>
      <c r="AI2564" s="243"/>
      <c r="AJ2564" s="244" t="s">
        <v>77</v>
      </c>
      <c r="AK2564" s="245"/>
      <c r="AL2564" s="127"/>
      <c r="AM2564" s="242" t="s">
        <v>64</v>
      </c>
      <c r="AN2564" s="243"/>
      <c r="AO2564" s="244" t="s">
        <v>65</v>
      </c>
      <c r="AP2564" s="245"/>
      <c r="AQ2564" s="123"/>
      <c r="AR2564" s="242" t="s">
        <v>80</v>
      </c>
      <c r="AS2564" s="243"/>
      <c r="AT2564" s="244" t="s">
        <v>81</v>
      </c>
      <c r="AU2564" s="245"/>
      <c r="AV2564" s="127"/>
      <c r="AW2564" s="242" t="s">
        <v>68</v>
      </c>
      <c r="AX2564" s="243"/>
      <c r="AY2564" s="244" t="s">
        <v>69</v>
      </c>
      <c r="AZ2564" s="245"/>
      <c r="BA2564" s="123"/>
      <c r="BB2564" s="246" t="s">
        <v>84</v>
      </c>
      <c r="BC2564" s="247"/>
      <c r="BD2564" s="248" t="s">
        <v>85</v>
      </c>
      <c r="BE2564" s="249"/>
      <c r="BF2564" s="127"/>
      <c r="BG2564" s="242" t="s">
        <v>72</v>
      </c>
      <c r="BH2564" s="243"/>
      <c r="BI2564" s="244" t="s">
        <v>73</v>
      </c>
      <c r="BJ2564" s="245"/>
      <c r="BK2564" s="123"/>
      <c r="BL2564" s="242" t="s">
        <v>88</v>
      </c>
      <c r="BM2564" s="243"/>
      <c r="BN2564" s="244" t="s">
        <v>89</v>
      </c>
      <c r="BO2564" s="245"/>
      <c r="BP2564" s="123"/>
      <c r="BQ2564" s="19" t="s">
        <v>165</v>
      </c>
      <c r="BS2564" s="63" t="s">
        <v>120</v>
      </c>
      <c r="BT2564" s="4"/>
      <c r="BU2564" s="28"/>
      <c r="BV2564" s="28"/>
      <c r="BW2564" s="28"/>
      <c r="BX2564" s="28"/>
    </row>
    <row r="2565" spans="2:76" ht="18.649999999999999" customHeight="1" thickTop="1" thickBot="1">
      <c r="B2565" s="39">
        <v>7.26</v>
      </c>
      <c r="D2565" s="25">
        <f t="shared" ref="D2565" si="25770">COS($F$8*$B2565)</f>
        <v>-0.74484806109405644</v>
      </c>
      <c r="E2565" s="26">
        <v>0</v>
      </c>
      <c r="F2565" s="10">
        <v>0</v>
      </c>
      <c r="G2565" s="85">
        <f t="shared" ref="G2565" si="25771">$E$8*SIN($B2565*$F$8)</f>
        <v>2.0017023487421457</v>
      </c>
      <c r="I2565" s="21">
        <v>1</v>
      </c>
      <c r="J2565" s="24">
        <v>0</v>
      </c>
      <c r="K2565" s="22">
        <v>0</v>
      </c>
      <c r="L2565" s="23">
        <v>0</v>
      </c>
      <c r="N2565" s="21">
        <f t="shared" ref="N2565" si="25772">D2565*I2565+F2565*I2568-E2565*J2565-G2565*J2568</f>
        <v>1.045721292900551</v>
      </c>
      <c r="O2565" s="24">
        <f t="shared" ref="O2565" si="25773">(D2565*J2565+E2565*I2565+F2565*J2568+G2565*I2568)</f>
        <v>0</v>
      </c>
      <c r="P2565" s="22">
        <f t="shared" ref="P2565" si="25774">D2565*K2565+F2565*K2568-E2565*L2565-G2565*L2568</f>
        <v>0</v>
      </c>
      <c r="Q2565" s="23">
        <f t="shared" ref="Q2565" si="25775">(D2565*L2565+E2565*K2565+F2565*L2568+G2565*K2568)</f>
        <v>2.0017023487421457</v>
      </c>
      <c r="S2565" s="25">
        <f t="shared" ref="S2565" si="25776">COS($U$8*$B2565)</f>
        <v>-0.4835140238415544</v>
      </c>
      <c r="T2565" s="26">
        <v>0</v>
      </c>
      <c r="U2565" s="10">
        <v>0</v>
      </c>
      <c r="V2565" s="85">
        <f t="shared" ref="V2565" si="25777">$T$8*SIN($B2565*$U$8)</f>
        <v>-2.6260098436100612</v>
      </c>
      <c r="X2565" s="21">
        <f t="shared" ref="X2565" si="25778">N2565*S2565+P2565*S2568-O2565*T2565-Q2565*T2568</f>
        <v>7.8433542272223433E-2</v>
      </c>
      <c r="Y2565" s="24">
        <f t="shared" ref="Y2565" si="25779">(N2565*T2565+O2565*S2565+P2565*T2568+Q2565*S2568)</f>
        <v>0</v>
      </c>
      <c r="Z2565" s="22">
        <f t="shared" ref="Z2565" si="25780">N2565*U2565+P2565*U2568-O2565*V2565-Q2565*V2568</f>
        <v>0</v>
      </c>
      <c r="AA2565" s="23">
        <f t="shared" ref="AA2565" si="25781">(N2565*V2565+O2565*U2565+P2565*V2568+Q2565*U2568)</f>
        <v>-3.7139255660028923</v>
      </c>
      <c r="AB2565" s="8"/>
      <c r="AC2565" s="21">
        <v>1</v>
      </c>
      <c r="AD2565" s="24">
        <v>0</v>
      </c>
      <c r="AE2565" s="22">
        <v>0</v>
      </c>
      <c r="AF2565" s="23">
        <v>0</v>
      </c>
      <c r="AH2565" s="21">
        <f t="shared" ref="AH2565" si="25782">X2565*AC2565+Z2565*AC2568-Y2565*AD2565-AA2565*AD2568</f>
        <v>-0.63708371066285241</v>
      </c>
      <c r="AI2565" s="24">
        <f t="shared" ref="AI2565" si="25783">(X2565*AD2565+Y2565*AC2565+Z2565*AD2568+AA2565*AC2568)</f>
        <v>0</v>
      </c>
      <c r="AJ2565" s="22">
        <f t="shared" ref="AJ2565" si="25784">X2565*AE2565+Z2565*AE2568-Y2565*AF2565-AA2565*AF2568</f>
        <v>0</v>
      </c>
      <c r="AK2565" s="23">
        <f t="shared" ref="AK2565" si="25785">(X2565*AF2565+Y2565*AE2565+Z2565*AF2568+AA2565*AE2568)</f>
        <v>-3.7139255660028923</v>
      </c>
      <c r="AL2565" s="8"/>
      <c r="AM2565" s="25">
        <f t="shared" ref="AM2565" si="25786">COS($AO$8*$B2565)</f>
        <v>-0.4835140238415544</v>
      </c>
      <c r="AN2565" s="26">
        <v>0</v>
      </c>
      <c r="AO2565" s="10">
        <v>0</v>
      </c>
      <c r="AP2565" s="85">
        <f t="shared" ref="AP2565" si="25787">$AN$8*SIN($B2565*$AO$8)</f>
        <v>-2.6260098436100612</v>
      </c>
      <c r="AR2565" s="21">
        <f t="shared" ref="AR2565" si="25788">AH2565*AM2565+AJ2565*AM2568-AI2565*AN2565-AK2565*AN2568</f>
        <v>-0.77560610206223601</v>
      </c>
      <c r="AS2565" s="24">
        <f t="shared" ref="AS2565" si="25789">(AH2565*AN2565+AI2565*AM2565+AJ2565*AN2568+AK2565*AM2568)</f>
        <v>0</v>
      </c>
      <c r="AT2565" s="22">
        <f t="shared" ref="AT2565" si="25790">AH2565*AO2565+AJ2565*AO2568-AI2565*AP2565-AK2565*AP2568</f>
        <v>0</v>
      </c>
      <c r="AU2565" s="23">
        <f t="shared" ref="AU2565" si="25791">(AH2565*AP2565+AI2565*AO2565+AJ2565*AP2568+AK2565*AO2568)</f>
        <v>3.4687231900703557</v>
      </c>
      <c r="AV2565" s="8"/>
      <c r="AW2565" s="21">
        <v>1</v>
      </c>
      <c r="AX2565" s="24">
        <v>0</v>
      </c>
      <c r="AY2565" s="22">
        <v>0</v>
      </c>
      <c r="AZ2565" s="23">
        <v>0</v>
      </c>
      <c r="BB2565" s="21">
        <f t="shared" ref="BB2565" si="25792">AR2565*AW2565+AT2565*AW2568-AS2565*AX2565-AU2565*AX2568</f>
        <v>2.3272475492477742</v>
      </c>
      <c r="BC2565" s="24">
        <f t="shared" ref="BC2565" si="25793">(AR2565*AX2565+AS2565*AW2565+AT2565*AX2568+AU2565*AW2568)</f>
        <v>0</v>
      </c>
      <c r="BD2565" s="22">
        <f t="shared" ref="BD2565" si="25794">AR2565*AY2565+AT2565*AY2568-AS2565*AZ2565-AU2565*AZ2568</f>
        <v>0</v>
      </c>
      <c r="BE2565" s="23">
        <f t="shared" ref="BE2565" si="25795">(AR2565*AZ2565+AS2565*AY2565+AT2565*AZ2568+AU2565*AY2568)</f>
        <v>3.4687231900703557</v>
      </c>
      <c r="BF2565" s="8"/>
      <c r="BG2565" s="25">
        <f t="shared" ref="BG2565" si="25796">COS($BI$8*$B2565)</f>
        <v>-0.74490005510750368</v>
      </c>
      <c r="BH2565" s="26">
        <v>0</v>
      </c>
      <c r="BI2565" s="10">
        <v>0</v>
      </c>
      <c r="BJ2565" s="85">
        <f t="shared" ref="BJ2565" si="25797">$BH$8*SIN($B2565*$BI$8)</f>
        <v>2.0015282089212589</v>
      </c>
      <c r="BL2565" s="21">
        <f t="shared" ref="BL2565" si="25798">BB2565*BG2565+BD2565*BG2568-BC2565*BH2565-BE2565*BH2568</f>
        <v>-2.5049831958907092</v>
      </c>
      <c r="BM2565" s="24">
        <f t="shared" ref="BM2565" si="25799">(BB2565*BH2565+BC2565*BG2565+BD2565*BH2568+BE2565*BG2568)</f>
        <v>0</v>
      </c>
      <c r="BN2565" s="22">
        <f t="shared" ref="BN2565" si="25800">BB2565*BI2565+BD2565*BI2568-BC2565*BJ2565-BE2565*BJ2568</f>
        <v>0</v>
      </c>
      <c r="BO2565" s="23">
        <f t="shared" ref="BO2565" si="25801">(BB2565*BJ2565+BC2565*BI2565+BD2565*BJ2568+BE2565*BI2568)</f>
        <v>2.0741995235262034</v>
      </c>
      <c r="BQ2565" s="27">
        <f t="shared" ref="BQ2565" si="25802">20*LOG((2*$BL$8)/(($BL$8*BL2565+BN2565+$BL$8*BL2568+BN2568)^2+($BL$8*BM2565+BO2565+$BL$8*BM2568+BO2568)^2)^0.5)</f>
        <v>-8.0127371647921475</v>
      </c>
      <c r="BS2565" s="64">
        <f t="shared" ref="BS2565" si="25803">((BL2565^2+BM2565^2)/(BL2568^2+BM2568^2))^0.5</f>
        <v>0.98530677466545236</v>
      </c>
      <c r="BT2565" s="4"/>
      <c r="BU2565" s="28"/>
      <c r="BV2565" s="28"/>
      <c r="BW2565" s="28"/>
      <c r="BX2565" s="28"/>
    </row>
    <row r="2566" spans="2:76" ht="18.649999999999999" customHeight="1" thickBot="1">
      <c r="D2566" s="25"/>
      <c r="E2566" s="10"/>
      <c r="F2566" s="10"/>
      <c r="G2566" s="31"/>
      <c r="I2566" s="29"/>
      <c r="L2566" s="30"/>
      <c r="N2566" s="29"/>
      <c r="Q2566" s="30"/>
      <c r="S2566" s="29"/>
      <c r="V2566" s="30"/>
      <c r="X2566" s="29"/>
      <c r="AA2566" s="30"/>
      <c r="AC2566" s="29"/>
      <c r="AF2566" s="30"/>
      <c r="AH2566" s="29"/>
      <c r="AK2566" s="30"/>
      <c r="AM2566" s="29"/>
      <c r="AP2566" s="30"/>
      <c r="AR2566" s="29"/>
      <c r="AU2566" s="30"/>
      <c r="AW2566" s="29"/>
      <c r="AZ2566" s="30"/>
      <c r="BB2566" s="29"/>
      <c r="BE2566" s="30"/>
      <c r="BG2566" s="29"/>
      <c r="BJ2566" s="30"/>
      <c r="BL2566" s="29"/>
      <c r="BO2566" s="30"/>
      <c r="BS2566" s="65"/>
      <c r="BT2566" s="65"/>
      <c r="BU2566" s="28"/>
      <c r="BV2566" s="28"/>
      <c r="BW2566" s="28"/>
      <c r="BX2566" s="28"/>
    </row>
    <row r="2567" spans="2:76" ht="18.649999999999999" customHeight="1" thickBot="1">
      <c r="D2567" s="254" t="s">
        <v>24</v>
      </c>
      <c r="E2567" s="255"/>
      <c r="F2567" s="256" t="s">
        <v>25</v>
      </c>
      <c r="G2567" s="257"/>
      <c r="H2567" s="123"/>
      <c r="I2567" s="242" t="s">
        <v>4</v>
      </c>
      <c r="J2567" s="243"/>
      <c r="K2567" s="244" t="s">
        <v>5</v>
      </c>
      <c r="L2567" s="245"/>
      <c r="M2567" s="123"/>
      <c r="N2567" s="242" t="s">
        <v>6</v>
      </c>
      <c r="O2567" s="243"/>
      <c r="P2567" s="244" t="s">
        <v>7</v>
      </c>
      <c r="Q2567" s="245"/>
      <c r="R2567" s="123"/>
      <c r="S2567" s="242" t="s">
        <v>34</v>
      </c>
      <c r="T2567" s="243"/>
      <c r="U2567" s="244" t="s">
        <v>35</v>
      </c>
      <c r="V2567" s="245"/>
      <c r="W2567" s="123"/>
      <c r="X2567" s="242" t="s">
        <v>47</v>
      </c>
      <c r="Y2567" s="243"/>
      <c r="Z2567" s="244" t="s">
        <v>48</v>
      </c>
      <c r="AA2567" s="245"/>
      <c r="AB2567" s="127"/>
      <c r="AC2567" s="242" t="s">
        <v>63</v>
      </c>
      <c r="AD2567" s="243"/>
      <c r="AE2567" s="244" t="s">
        <v>8</v>
      </c>
      <c r="AF2567" s="245"/>
      <c r="AG2567" s="123"/>
      <c r="AH2567" s="242" t="s">
        <v>78</v>
      </c>
      <c r="AI2567" s="243"/>
      <c r="AJ2567" s="244" t="s">
        <v>79</v>
      </c>
      <c r="AK2567" s="245"/>
      <c r="AL2567" s="127"/>
      <c r="AM2567" s="242" t="s">
        <v>67</v>
      </c>
      <c r="AN2567" s="243"/>
      <c r="AO2567" s="244" t="s">
        <v>66</v>
      </c>
      <c r="AP2567" s="245"/>
      <c r="AQ2567" s="123"/>
      <c r="AR2567" s="242" t="s">
        <v>83</v>
      </c>
      <c r="AS2567" s="243"/>
      <c r="AT2567" s="244" t="s">
        <v>82</v>
      </c>
      <c r="AU2567" s="245"/>
      <c r="AV2567" s="127"/>
      <c r="AW2567" s="242" t="s">
        <v>71</v>
      </c>
      <c r="AX2567" s="243"/>
      <c r="AY2567" s="244" t="s">
        <v>70</v>
      </c>
      <c r="AZ2567" s="245"/>
      <c r="BA2567" s="123"/>
      <c r="BB2567" s="124" t="s">
        <v>87</v>
      </c>
      <c r="BC2567" s="125"/>
      <c r="BD2567" s="122" t="s">
        <v>86</v>
      </c>
      <c r="BE2567" s="126"/>
      <c r="BF2567" s="127"/>
      <c r="BG2567" s="242" t="s">
        <v>74</v>
      </c>
      <c r="BH2567" s="243"/>
      <c r="BI2567" s="244" t="s">
        <v>75</v>
      </c>
      <c r="BJ2567" s="245"/>
      <c r="BK2567" s="123"/>
      <c r="BL2567" s="242" t="s">
        <v>91</v>
      </c>
      <c r="BM2567" s="243"/>
      <c r="BN2567" s="244" t="s">
        <v>90</v>
      </c>
      <c r="BO2567" s="245"/>
      <c r="BP2567" s="123"/>
      <c r="BQ2567" s="35" t="s">
        <v>166</v>
      </c>
      <c r="BS2567" s="66" t="s">
        <v>121</v>
      </c>
      <c r="BT2567" s="65"/>
      <c r="BU2567" s="28"/>
      <c r="BV2567" s="28"/>
      <c r="BW2567" s="28"/>
      <c r="BX2567" s="28"/>
    </row>
    <row r="2568" spans="2:76" ht="18.649999999999999" customHeight="1" thickTop="1" thickBot="1">
      <c r="D2568" s="15">
        <v>0</v>
      </c>
      <c r="E2568" s="145">
        <f t="shared" ref="E2568" si="25804">(1/$E$8)*SIN($B2565*$F$8)</f>
        <v>0.22241137208246065</v>
      </c>
      <c r="F2568" s="15">
        <f t="shared" ref="F2568" si="25805">COS($F$8*$B2565)</f>
        <v>-0.74484806109405644</v>
      </c>
      <c r="G2568" s="37">
        <v>0</v>
      </c>
      <c r="I2568" s="21">
        <v>0</v>
      </c>
      <c r="J2568" s="24">
        <f t="shared" ref="J2568" si="25806">(TAN($K$8*$B2565))/$J$8</f>
        <v>-0.89452328170558792</v>
      </c>
      <c r="K2568" s="22">
        <v>1</v>
      </c>
      <c r="L2568" s="23">
        <v>0</v>
      </c>
      <c r="N2568" s="21">
        <f t="shared" ref="N2568" si="25807">D2568*I2565+F2568*I2568-E2568*J2565-G2568*J2568</f>
        <v>0</v>
      </c>
      <c r="O2568" s="24">
        <f t="shared" ref="O2568" si="25808">(D2568*J2565+E2568*I2565+F2568*J2568+G2568*I2568)</f>
        <v>0.88869530406436026</v>
      </c>
      <c r="P2568" s="22">
        <f t="shared" ref="P2568" si="25809">D2568*K2565+F2568*K2568-E2568*L2565-G2568*L2568</f>
        <v>-0.74484806109405644</v>
      </c>
      <c r="Q2568" s="23">
        <f t="shared" ref="Q2568" si="25810">(D2568*L2565+E2568*K2565+F2568*L2568+G2568*K2568)</f>
        <v>0</v>
      </c>
      <c r="S2568" s="15">
        <v>0</v>
      </c>
      <c r="T2568" s="145">
        <f t="shared" ref="T2568" si="25811">(1/$T$8)*SIN($B2565*$U$8)</f>
        <v>-0.29177887151222903</v>
      </c>
      <c r="U2568" s="15">
        <f t="shared" ref="U2568" si="25812">COS($U$8*$B2565)</f>
        <v>-0.4835140238415544</v>
      </c>
      <c r="V2568" s="37">
        <v>0</v>
      </c>
      <c r="X2568" s="21">
        <f t="shared" ref="X2568" si="25813">N2568*S2565+P2568*S2568-O2568*T2565-Q2568*T2568</f>
        <v>0</v>
      </c>
      <c r="Y2568" s="24">
        <f t="shared" ref="Y2568" si="25814">(N2568*T2565+O2568*S2565+P2568*T2568+Q2568*S2568)</f>
        <v>-0.21236571572315691</v>
      </c>
      <c r="Z2568" s="22">
        <f t="shared" ref="Z2568" si="25815">N2568*U2565+P2568*U2568-O2568*V2565-Q2568*V2568</f>
        <v>2.6938670996132132</v>
      </c>
      <c r="AA2568" s="23">
        <f t="shared" ref="AA2568" si="25816">(N2568*V2565+O2568*U2565+P2568*V2568+Q2568*U2568)</f>
        <v>0</v>
      </c>
      <c r="AB2568" s="8"/>
      <c r="AC2568" s="21">
        <v>0</v>
      </c>
      <c r="AD2568" s="24">
        <f t="shared" ref="AD2568" si="25817">(TAN($AE$8*$B2565))/$AD$8</f>
        <v>-0.19265794109738996</v>
      </c>
      <c r="AE2568" s="22">
        <v>1</v>
      </c>
      <c r="AF2568" s="23">
        <v>0</v>
      </c>
      <c r="AH2568" s="21">
        <f t="shared" ref="AH2568" si="25818">X2568*AC2565+Z2568*AC2568-Y2568*AD2565-AA2568*AD2568</f>
        <v>0</v>
      </c>
      <c r="AI2568" s="24">
        <f t="shared" ref="AI2568" si="25819">(X2568*AD2565+Y2568*AC2565+Z2568*AD2568+AA2568*AC2568)</f>
        <v>-0.73136060472463604</v>
      </c>
      <c r="AJ2568" s="22">
        <f t="shared" ref="AJ2568" si="25820">X2568*AE2565+Z2568*AE2568-Y2568*AF2565-AA2568*AF2568</f>
        <v>2.6938670996132132</v>
      </c>
      <c r="AK2568" s="23">
        <f t="shared" ref="AK2568" si="25821">(X2568*AF2565+Y2568*AE2565+Z2568*AF2568+AA2568*AE2568)</f>
        <v>0</v>
      </c>
      <c r="AL2568" s="8"/>
      <c r="AM2568" s="15">
        <v>0</v>
      </c>
      <c r="AN2568" s="85">
        <f t="shared" ref="AN2568" si="25822">(1/$AN$8)*SIN($B2565*$AO$8)</f>
        <v>-0.29177887151222903</v>
      </c>
      <c r="AO2568" s="25">
        <f t="shared" ref="AO2568" si="25823">COS($AO$8*$B2565)</f>
        <v>-0.4835140238415544</v>
      </c>
      <c r="AP2568" s="37">
        <v>0</v>
      </c>
      <c r="AR2568" s="21">
        <f t="shared" ref="AR2568" si="25824">AH2568*AM2565+AJ2568*AM2568-AI2568*AN2565-AK2568*AN2568</f>
        <v>0</v>
      </c>
      <c r="AS2568" s="24">
        <f t="shared" ref="AS2568" si="25825">(AH2568*AN2565+AI2568*AM2565+AJ2568*AN2568+AK2568*AM2568)</f>
        <v>-0.43239039345946356</v>
      </c>
      <c r="AT2568" s="22">
        <f t="shared" ref="AT2568" si="25826">AH2568*AO2565+AJ2568*AO2568-AI2568*AP2565-AK2568*AP2568</f>
        <v>-3.2230826682638636</v>
      </c>
      <c r="AU2568" s="23">
        <f t="shared" ref="AU2568" si="25827">(AH2568*AP2565+AI2568*AO2565+AJ2568*AP2568+AK2568*AO2568)</f>
        <v>0</v>
      </c>
      <c r="AV2568" s="8"/>
      <c r="AW2568" s="21">
        <v>0</v>
      </c>
      <c r="AX2568" s="24">
        <f t="shared" ref="AX2568" si="25828">(TAN($AY$8*$B2565))/$AX$8</f>
        <v>-0.89452328170558792</v>
      </c>
      <c r="AY2568" s="22">
        <v>1</v>
      </c>
      <c r="AZ2568" s="23">
        <v>0</v>
      </c>
      <c r="BB2568" s="21">
        <f t="shared" ref="BB2568" si="25829">AR2568*AW2565+AT2568*AW2568-AS2568*AX2565-AU2568*AX2568</f>
        <v>0</v>
      </c>
      <c r="BC2568" s="24">
        <f t="shared" ref="BC2568" si="25830">(AR2568*AX2565+AS2568*AW2565+AT2568*AX2568+AU2568*AW2568)</f>
        <v>2.4507320921643307</v>
      </c>
      <c r="BD2568" s="22">
        <f t="shared" ref="BD2568" si="25831">AR2568*AY2565+AT2568*AY2568-AS2568*AZ2565-AU2568*AZ2568</f>
        <v>-3.2230826682638636</v>
      </c>
      <c r="BE2568" s="23">
        <f t="shared" ref="BE2568" si="25832">(AR2568*AZ2565+AS2568*AY2565+AT2568*AZ2568+AU2568*AY2568)</f>
        <v>0</v>
      </c>
      <c r="BF2568" s="8"/>
      <c r="BG2568" s="15">
        <v>0</v>
      </c>
      <c r="BH2568" s="85">
        <f t="shared" ref="BH2568" si="25833">(1/$BH$8)*SIN($B2565*$BI$8)</f>
        <v>0.22239202321347321</v>
      </c>
      <c r="BI2568" s="25">
        <f t="shared" ref="BI2568" si="25834">COS($BI$8*$B2565)</f>
        <v>-0.74490005510750368</v>
      </c>
      <c r="BJ2568" s="37">
        <v>0</v>
      </c>
      <c r="BL2568" s="21">
        <f t="shared" ref="BL2568" si="25835">BB2568*BG2565+BD2568*BG2568-BC2568*BH2565-BE2568*BH2568</f>
        <v>0</v>
      </c>
      <c r="BM2568" s="24">
        <f t="shared" ref="BM2568" si="25836">(BB2568*BH2565+BC2568*BG2565+BD2568*BH2568+BE2568*BG2568)</f>
        <v>-2.5423383460864182</v>
      </c>
      <c r="BN2568" s="22">
        <f t="shared" ref="BN2568" si="25837">BB2568*BI2565+BD2568*BI2568-BC2568*BJ2565-BE2568*BJ2568</f>
        <v>-2.5043349577697307</v>
      </c>
      <c r="BO2568" s="23">
        <f t="shared" ref="BO2568" si="25838">(BB2568*BJ2565+BC2568*BI2565+BD2568*BJ2568+BE2568*BI2568)</f>
        <v>0</v>
      </c>
      <c r="BQ2568" s="38">
        <f t="shared" ref="BQ2568" si="25839">(180/PI())*ATAN(-1*(($BL$8*BM2565+BO2565+$BL$8*BM2568+BO2568)/($BL$8*BL2565+BN2565+$BL$8*BL2568+BN2568)))</f>
        <v>-5.3389901557900146</v>
      </c>
      <c r="BS2568" s="67">
        <f t="shared" ref="BS2568" si="25840">20*LOG(((($BL$8*BL2565+BN2565-$BL$8*BL2568-BN2568)^2+($BL$8*BM2565+BO2565-$BL$8*BM2568-BO2568)^2)/(($BL$8*BL2565+BN2565+$BL$8*BL2568+BN2568)^2+($BL$8*BM2565+BO2565+$BL$8*BM2568+BO2568)^2))^0.5)</f>
        <v>-0.7470089435781796</v>
      </c>
      <c r="BT2568" s="65"/>
      <c r="BU2568" s="28"/>
      <c r="BV2568" s="28"/>
      <c r="BW2568" s="28"/>
      <c r="BX2568" s="28"/>
    </row>
    <row r="2569" spans="2:76" ht="18.649999999999999" customHeight="1">
      <c r="BS2569" s="32"/>
    </row>
    <row r="2570" spans="2:76" ht="18.649999999999999" customHeight="1" thickBot="1">
      <c r="D2570" s="8"/>
      <c r="E2570" s="8" t="s">
        <v>93</v>
      </c>
      <c r="F2570" s="8"/>
      <c r="G2570" s="8"/>
      <c r="H2570" s="8"/>
      <c r="I2570" s="8"/>
      <c r="J2570" s="8" t="s">
        <v>94</v>
      </c>
      <c r="K2570" s="8"/>
      <c r="L2570" s="8"/>
      <c r="M2570" s="8"/>
      <c r="N2570" s="8"/>
      <c r="O2570" s="8" t="s">
        <v>95</v>
      </c>
      <c r="P2570" s="8"/>
      <c r="Q2570" s="8"/>
      <c r="R2570" s="8"/>
      <c r="S2570" s="8"/>
      <c r="T2570" s="8" t="s">
        <v>96</v>
      </c>
      <c r="U2570" s="8"/>
      <c r="V2570" s="8"/>
      <c r="W2570" s="8"/>
      <c r="X2570" s="8"/>
      <c r="Y2570" s="8" t="s">
        <v>97</v>
      </c>
      <c r="Z2570" s="8"/>
      <c r="AA2570" s="8"/>
      <c r="AB2570" s="8"/>
      <c r="AC2570" s="8"/>
      <c r="AD2570" s="8" t="s">
        <v>98</v>
      </c>
      <c r="AE2570" s="8"/>
      <c r="AF2570" s="8"/>
      <c r="AG2570" s="8"/>
      <c r="AH2570" s="8"/>
      <c r="AI2570" s="8" t="s">
        <v>99</v>
      </c>
      <c r="AJ2570" s="8"/>
      <c r="AK2570" s="8"/>
      <c r="AL2570" s="8"/>
      <c r="AM2570" s="8"/>
      <c r="AN2570" s="8" t="s">
        <v>96</v>
      </c>
      <c r="AO2570" s="8"/>
      <c r="AP2570" s="8"/>
      <c r="AQ2570" s="8"/>
      <c r="AR2570" s="8"/>
      <c r="AS2570" s="8" t="s">
        <v>100</v>
      </c>
      <c r="AT2570" s="8"/>
      <c r="AU2570" s="8"/>
      <c r="AV2570" s="8"/>
      <c r="AW2570" s="8"/>
      <c r="AX2570" s="8" t="s">
        <v>94</v>
      </c>
      <c r="AY2570" s="8"/>
      <c r="AZ2570" s="8"/>
      <c r="BA2570" s="8"/>
      <c r="BB2570" s="8"/>
      <c r="BC2570" s="8" t="s">
        <v>101</v>
      </c>
      <c r="BD2570" s="8"/>
      <c r="BE2570" s="8"/>
      <c r="BF2570" s="8"/>
      <c r="BG2570" s="8"/>
      <c r="BH2570" s="8" t="s">
        <v>96</v>
      </c>
      <c r="BI2570" s="8"/>
      <c r="BJ2570" s="8"/>
      <c r="BK2570" s="8"/>
      <c r="BL2570" s="8"/>
      <c r="BM2570" s="8" t="s">
        <v>102</v>
      </c>
      <c r="BN2570" s="8"/>
      <c r="BO2570" s="8"/>
      <c r="BP2570" s="8"/>
    </row>
    <row r="2571" spans="2:76" ht="18.649999999999999" customHeight="1" thickBot="1">
      <c r="B2571" s="16"/>
      <c r="D2571" s="250" t="s">
        <v>22</v>
      </c>
      <c r="E2571" s="251"/>
      <c r="F2571" s="252" t="s">
        <v>23</v>
      </c>
      <c r="G2571" s="253"/>
      <c r="H2571" s="123"/>
      <c r="I2571" s="242" t="s">
        <v>1</v>
      </c>
      <c r="J2571" s="243"/>
      <c r="K2571" s="244" t="s">
        <v>2</v>
      </c>
      <c r="L2571" s="245"/>
      <c r="M2571" s="123"/>
      <c r="N2571" s="242" t="s">
        <v>43</v>
      </c>
      <c r="O2571" s="243"/>
      <c r="P2571" s="244" t="s">
        <v>44</v>
      </c>
      <c r="Q2571" s="245"/>
      <c r="R2571" s="123"/>
      <c r="S2571" s="242" t="s">
        <v>32</v>
      </c>
      <c r="T2571" s="243"/>
      <c r="U2571" s="244" t="s">
        <v>33</v>
      </c>
      <c r="V2571" s="245"/>
      <c r="W2571" s="123"/>
      <c r="X2571" s="242" t="s">
        <v>45</v>
      </c>
      <c r="Y2571" s="243"/>
      <c r="Z2571" s="244" t="s">
        <v>46</v>
      </c>
      <c r="AA2571" s="245"/>
      <c r="AB2571" s="127"/>
      <c r="AC2571" s="242" t="s">
        <v>62</v>
      </c>
      <c r="AD2571" s="243"/>
      <c r="AE2571" s="244" t="s">
        <v>3</v>
      </c>
      <c r="AF2571" s="245"/>
      <c r="AG2571" s="123"/>
      <c r="AH2571" s="242" t="s">
        <v>76</v>
      </c>
      <c r="AI2571" s="243"/>
      <c r="AJ2571" s="244" t="s">
        <v>77</v>
      </c>
      <c r="AK2571" s="245"/>
      <c r="AL2571" s="127"/>
      <c r="AM2571" s="242" t="s">
        <v>64</v>
      </c>
      <c r="AN2571" s="243"/>
      <c r="AO2571" s="244" t="s">
        <v>65</v>
      </c>
      <c r="AP2571" s="245"/>
      <c r="AQ2571" s="123"/>
      <c r="AR2571" s="242" t="s">
        <v>80</v>
      </c>
      <c r="AS2571" s="243"/>
      <c r="AT2571" s="244" t="s">
        <v>81</v>
      </c>
      <c r="AU2571" s="245"/>
      <c r="AV2571" s="127"/>
      <c r="AW2571" s="242" t="s">
        <v>68</v>
      </c>
      <c r="AX2571" s="243"/>
      <c r="AY2571" s="244" t="s">
        <v>69</v>
      </c>
      <c r="AZ2571" s="245"/>
      <c r="BA2571" s="123"/>
      <c r="BB2571" s="246" t="s">
        <v>84</v>
      </c>
      <c r="BC2571" s="247"/>
      <c r="BD2571" s="248" t="s">
        <v>85</v>
      </c>
      <c r="BE2571" s="249"/>
      <c r="BF2571" s="127"/>
      <c r="BG2571" s="242" t="s">
        <v>72</v>
      </c>
      <c r="BH2571" s="243"/>
      <c r="BI2571" s="244" t="s">
        <v>73</v>
      </c>
      <c r="BJ2571" s="245"/>
      <c r="BK2571" s="123"/>
      <c r="BL2571" s="242" t="s">
        <v>88</v>
      </c>
      <c r="BM2571" s="243"/>
      <c r="BN2571" s="244" t="s">
        <v>89</v>
      </c>
      <c r="BO2571" s="245"/>
      <c r="BP2571" s="123"/>
      <c r="BQ2571" s="19" t="s">
        <v>165</v>
      </c>
      <c r="BS2571" s="63" t="s">
        <v>120</v>
      </c>
      <c r="BT2571" s="4"/>
      <c r="BU2571" s="28"/>
      <c r="BV2571" s="28"/>
      <c r="BW2571" s="28"/>
      <c r="BX2571" s="28"/>
    </row>
    <row r="2572" spans="2:76" ht="18.649999999999999" customHeight="1" thickTop="1" thickBot="1">
      <c r="B2572" s="39">
        <v>7.28</v>
      </c>
      <c r="D2572" s="25">
        <f t="shared" ref="D2572" si="25841">COS($F$8*$B2572)</f>
        <v>-0.74926347241703839</v>
      </c>
      <c r="E2572" s="26">
        <v>0</v>
      </c>
      <c r="F2572" s="10">
        <v>0</v>
      </c>
      <c r="G2572" s="85">
        <f t="shared" ref="G2572" si="25842">$E$8*SIN($B2572*$F$8)</f>
        <v>1.9868161062650103</v>
      </c>
      <c r="I2572" s="21">
        <v>1</v>
      </c>
      <c r="J2572" s="24">
        <v>0</v>
      </c>
      <c r="K2572" s="22">
        <v>0</v>
      </c>
      <c r="L2572" s="23">
        <v>0</v>
      </c>
      <c r="N2572" s="21">
        <f t="shared" ref="N2572" si="25843">D2572*I2572+F2572*I2575-E2572*J2572-G2572*J2575</f>
        <v>0.9662922654491255</v>
      </c>
      <c r="O2572" s="24">
        <f t="shared" ref="O2572" si="25844">(D2572*J2572+E2572*I2572+F2572*J2575+G2572*I2575)</f>
        <v>0</v>
      </c>
      <c r="P2572" s="22">
        <f t="shared" ref="P2572" si="25845">D2572*K2572+F2572*K2575-E2572*L2572-G2572*L2575</f>
        <v>0</v>
      </c>
      <c r="Q2572" s="23">
        <f t="shared" ref="Q2572" si="25846">(D2572*L2572+E2572*K2572+F2572*L2575+G2572*K2575)</f>
        <v>1.9868161062650103</v>
      </c>
      <c r="S2572" s="25">
        <f t="shared" ref="S2572" si="25847">COS($U$8*$B2572)</f>
        <v>-0.47333528031126043</v>
      </c>
      <c r="T2572" s="26">
        <v>0</v>
      </c>
      <c r="U2572" s="10">
        <v>0</v>
      </c>
      <c r="V2572" s="85">
        <f t="shared" ref="V2572" si="25848">$T$8*SIN($B2572*$U$8)</f>
        <v>-2.642647046374893</v>
      </c>
      <c r="X2572" s="21">
        <f t="shared" ref="X2572" si="25849">N2572*S2572+P2572*S2575-O2572*T2572-Q2572*T2575</f>
        <v>0.12600352577229029</v>
      </c>
      <c r="Y2572" s="24">
        <f t="shared" ref="Y2572" si="25850">(N2572*T2572+O2572*S2572+P2572*T2575+Q2572*S2575)</f>
        <v>0</v>
      </c>
      <c r="Z2572" s="22">
        <f t="shared" ref="Z2572" si="25851">N2572*U2572+P2572*U2575-O2572*V2572-Q2572*V2575</f>
        <v>0</v>
      </c>
      <c r="AA2572" s="23">
        <f t="shared" ref="AA2572" si="25852">(N2572*V2572+O2572*U2572+P2572*V2575+Q2572*U2575)</f>
        <v>-3.4939995598099114</v>
      </c>
      <c r="AB2572" s="8"/>
      <c r="AC2572" s="21">
        <v>1</v>
      </c>
      <c r="AD2572" s="24">
        <v>0</v>
      </c>
      <c r="AE2572" s="22">
        <v>0</v>
      </c>
      <c r="AF2572" s="23">
        <v>0</v>
      </c>
      <c r="AH2572" s="21">
        <f t="shared" ref="AH2572" si="25853">X2572*AC2572+Z2572*AC2575-Y2572*AD2572-AA2572*AD2575</f>
        <v>-0.4612398574593351</v>
      </c>
      <c r="AI2572" s="24">
        <f t="shared" ref="AI2572" si="25854">(X2572*AD2572+Y2572*AC2572+Z2572*AD2575+AA2572*AC2575)</f>
        <v>0</v>
      </c>
      <c r="AJ2572" s="22">
        <f t="shared" ref="AJ2572" si="25855">X2572*AE2572+Z2572*AE2575-Y2572*AF2572-AA2572*AF2575</f>
        <v>0</v>
      </c>
      <c r="AK2572" s="23">
        <f t="shared" ref="AK2572" si="25856">(X2572*AF2572+Y2572*AE2572+Z2572*AF2575+AA2572*AE2575)</f>
        <v>-3.4939995598099114</v>
      </c>
      <c r="AL2572" s="8"/>
      <c r="AM2572" s="25">
        <f t="shared" ref="AM2572" si="25857">COS($AO$8*$B2572)</f>
        <v>-0.47333528031126043</v>
      </c>
      <c r="AN2572" s="26">
        <v>0</v>
      </c>
      <c r="AO2572" s="10">
        <v>0</v>
      </c>
      <c r="AP2572" s="85">
        <f t="shared" ref="AP2572" si="25858">$AN$8*SIN($B2572*$AO$8)</f>
        <v>-2.642647046374893</v>
      </c>
      <c r="AR2572" s="21">
        <f t="shared" ref="AR2572" si="25859">AH2572*AM2572+AJ2572*AM2575-AI2572*AN2572-AK2572*AN2575</f>
        <v>-0.80761308241951957</v>
      </c>
      <c r="AS2572" s="24">
        <f t="shared" ref="AS2572" si="25860">(AH2572*AN2572+AI2572*AM2572+AJ2572*AN2575+AK2572*AM2575)</f>
        <v>0</v>
      </c>
      <c r="AT2572" s="22">
        <f t="shared" ref="AT2572" si="25861">AH2572*AO2572+AJ2572*AO2575-AI2572*AP2572-AK2572*AP2575</f>
        <v>0</v>
      </c>
      <c r="AU2572" s="23">
        <f t="shared" ref="AU2572" si="25862">(AH2572*AP2572+AI2572*AO2572+AJ2572*AP2575+AK2572*AO2575)</f>
        <v>2.8727274080353338</v>
      </c>
      <c r="AV2572" s="8"/>
      <c r="AW2572" s="21">
        <v>1</v>
      </c>
      <c r="AX2572" s="24">
        <v>0</v>
      </c>
      <c r="AY2572" s="22">
        <v>0</v>
      </c>
      <c r="AZ2572" s="23">
        <v>0</v>
      </c>
      <c r="BB2572" s="21">
        <f t="shared" ref="BB2572" si="25863">AR2572*AW2572+AT2572*AW2575-AS2572*AX2572-AU2572*AX2575</f>
        <v>1.6729003242515699</v>
      </c>
      <c r="BC2572" s="24">
        <f t="shared" ref="BC2572" si="25864">(AR2572*AX2572+AS2572*AW2572+AT2572*AX2575+AU2572*AW2575)</f>
        <v>0</v>
      </c>
      <c r="BD2572" s="22">
        <f t="shared" ref="BD2572" si="25865">AR2572*AY2572+AT2572*AY2575-AS2572*AZ2572-AU2572*AZ2575</f>
        <v>0</v>
      </c>
      <c r="BE2572" s="23">
        <f t="shared" ref="BE2572" si="25866">(AR2572*AZ2572+AS2572*AY2572+AT2572*AZ2575+AU2572*AY2575)</f>
        <v>2.8727274080353338</v>
      </c>
      <c r="BF2572" s="8"/>
      <c r="BG2572" s="25">
        <f t="shared" ref="BG2572" si="25867">COS($BI$8*$B2572)</f>
        <v>-0.74931522189426203</v>
      </c>
      <c r="BH2572" s="26">
        <v>0</v>
      </c>
      <c r="BI2572" s="10">
        <v>0</v>
      </c>
      <c r="BJ2572" s="85">
        <f t="shared" ref="BJ2572" si="25868">$BH$8*SIN($B2572*$BI$8)</f>
        <v>1.9866404516514748</v>
      </c>
      <c r="BL2572" s="21">
        <f t="shared" ref="BL2572" si="25869">BB2572*BG2572+BD2572*BG2575-BC2572*BH2572-BE2572*BH2575</f>
        <v>-1.8876492860480909</v>
      </c>
      <c r="BM2572" s="24">
        <f t="shared" ref="BM2572" si="25870">(BB2572*BH2572+BC2572*BG2572+BD2572*BH2575+BE2572*BG2575)</f>
        <v>0</v>
      </c>
      <c r="BN2572" s="22">
        <f t="shared" ref="BN2572" si="25871">BB2572*BI2572+BD2572*BI2575-BC2572*BJ2572-BE2572*BJ2575</f>
        <v>0</v>
      </c>
      <c r="BO2572" s="23">
        <f t="shared" ref="BO2572" si="25872">(BB2572*BJ2572+BC2572*BI2572+BD2572*BJ2575+BE2572*BI2575)</f>
        <v>1.1708730805453134</v>
      </c>
      <c r="BQ2572" s="27">
        <f t="shared" ref="BQ2572" si="25873">20*LOG((2*$BL$8)/(($BL$8*BL2572+BN2572+$BL$8*BL2575+BN2575)^2+($BL$8*BM2572+BO2572+$BL$8*BM2575+BO2575)^2)^0.5)</f>
        <v>-5.821737808388125</v>
      </c>
      <c r="BS2572" s="64">
        <f t="shared" ref="BS2572" si="25874">((BL2572^2+BM2572^2)/(BL2575^2+BM2575^2))^0.5</f>
        <v>0.86261923067015078</v>
      </c>
      <c r="BT2572" s="4"/>
      <c r="BU2572" s="28"/>
      <c r="BV2572" s="28"/>
      <c r="BW2572" s="28"/>
      <c r="BX2572" s="28"/>
    </row>
    <row r="2573" spans="2:76" ht="18.649999999999999" customHeight="1" thickBot="1">
      <c r="D2573" s="25"/>
      <c r="E2573" s="10"/>
      <c r="F2573" s="10"/>
      <c r="G2573" s="31"/>
      <c r="I2573" s="29"/>
      <c r="L2573" s="30"/>
      <c r="N2573" s="29"/>
      <c r="Q2573" s="30"/>
      <c r="S2573" s="29"/>
      <c r="V2573" s="30"/>
      <c r="X2573" s="29"/>
      <c r="AA2573" s="30"/>
      <c r="AC2573" s="29"/>
      <c r="AF2573" s="30"/>
      <c r="AH2573" s="29"/>
      <c r="AK2573" s="30"/>
      <c r="AM2573" s="29"/>
      <c r="AP2573" s="30"/>
      <c r="AR2573" s="29"/>
      <c r="AU2573" s="30"/>
      <c r="AW2573" s="29"/>
      <c r="AZ2573" s="30"/>
      <c r="BB2573" s="29"/>
      <c r="BE2573" s="30"/>
      <c r="BG2573" s="29"/>
      <c r="BJ2573" s="30"/>
      <c r="BL2573" s="29"/>
      <c r="BO2573" s="30"/>
      <c r="BS2573" s="65"/>
      <c r="BT2573" s="65"/>
      <c r="BU2573" s="28"/>
      <c r="BV2573" s="28"/>
      <c r="BW2573" s="28"/>
      <c r="BX2573" s="28"/>
    </row>
    <row r="2574" spans="2:76" ht="18.649999999999999" customHeight="1" thickBot="1">
      <c r="D2574" s="254" t="s">
        <v>24</v>
      </c>
      <c r="E2574" s="255"/>
      <c r="F2574" s="256" t="s">
        <v>25</v>
      </c>
      <c r="G2574" s="257"/>
      <c r="H2574" s="123"/>
      <c r="I2574" s="242" t="s">
        <v>4</v>
      </c>
      <c r="J2574" s="243"/>
      <c r="K2574" s="244" t="s">
        <v>5</v>
      </c>
      <c r="L2574" s="245"/>
      <c r="M2574" s="123"/>
      <c r="N2574" s="242" t="s">
        <v>6</v>
      </c>
      <c r="O2574" s="243"/>
      <c r="P2574" s="244" t="s">
        <v>7</v>
      </c>
      <c r="Q2574" s="245"/>
      <c r="R2574" s="123"/>
      <c r="S2574" s="242" t="s">
        <v>34</v>
      </c>
      <c r="T2574" s="243"/>
      <c r="U2574" s="244" t="s">
        <v>35</v>
      </c>
      <c r="V2574" s="245"/>
      <c r="W2574" s="123"/>
      <c r="X2574" s="242" t="s">
        <v>47</v>
      </c>
      <c r="Y2574" s="243"/>
      <c r="Z2574" s="244" t="s">
        <v>48</v>
      </c>
      <c r="AA2574" s="245"/>
      <c r="AB2574" s="127"/>
      <c r="AC2574" s="242" t="s">
        <v>63</v>
      </c>
      <c r="AD2574" s="243"/>
      <c r="AE2574" s="244" t="s">
        <v>8</v>
      </c>
      <c r="AF2574" s="245"/>
      <c r="AG2574" s="123"/>
      <c r="AH2574" s="242" t="s">
        <v>78</v>
      </c>
      <c r="AI2574" s="243"/>
      <c r="AJ2574" s="244" t="s">
        <v>79</v>
      </c>
      <c r="AK2574" s="245"/>
      <c r="AL2574" s="127"/>
      <c r="AM2574" s="242" t="s">
        <v>67</v>
      </c>
      <c r="AN2574" s="243"/>
      <c r="AO2574" s="244" t="s">
        <v>66</v>
      </c>
      <c r="AP2574" s="245"/>
      <c r="AQ2574" s="123"/>
      <c r="AR2574" s="242" t="s">
        <v>83</v>
      </c>
      <c r="AS2574" s="243"/>
      <c r="AT2574" s="244" t="s">
        <v>82</v>
      </c>
      <c r="AU2574" s="245"/>
      <c r="AV2574" s="127"/>
      <c r="AW2574" s="242" t="s">
        <v>71</v>
      </c>
      <c r="AX2574" s="243"/>
      <c r="AY2574" s="244" t="s">
        <v>70</v>
      </c>
      <c r="AZ2574" s="245"/>
      <c r="BA2574" s="123"/>
      <c r="BB2574" s="124" t="s">
        <v>87</v>
      </c>
      <c r="BC2574" s="125"/>
      <c r="BD2574" s="122" t="s">
        <v>86</v>
      </c>
      <c r="BE2574" s="126"/>
      <c r="BF2574" s="127"/>
      <c r="BG2574" s="242" t="s">
        <v>74</v>
      </c>
      <c r="BH2574" s="243"/>
      <c r="BI2574" s="244" t="s">
        <v>75</v>
      </c>
      <c r="BJ2574" s="245"/>
      <c r="BK2574" s="123"/>
      <c r="BL2574" s="242" t="s">
        <v>91</v>
      </c>
      <c r="BM2574" s="243"/>
      <c r="BN2574" s="244" t="s">
        <v>90</v>
      </c>
      <c r="BO2574" s="245"/>
      <c r="BP2574" s="123"/>
      <c r="BQ2574" s="35" t="s">
        <v>166</v>
      </c>
      <c r="BS2574" s="66" t="s">
        <v>121</v>
      </c>
      <c r="BT2574" s="65"/>
      <c r="BU2574" s="28"/>
      <c r="BV2574" s="28"/>
      <c r="BW2574" s="28"/>
      <c r="BX2574" s="28"/>
    </row>
    <row r="2575" spans="2:76" ht="18.649999999999999" customHeight="1" thickTop="1" thickBot="1">
      <c r="D2575" s="15">
        <v>0</v>
      </c>
      <c r="E2575" s="145">
        <f t="shared" ref="E2575" si="25875">(1/$E$8)*SIN($B2572*$F$8)</f>
        <v>0.2207573451405567</v>
      </c>
      <c r="F2575" s="15">
        <f t="shared" ref="F2575" si="25876">COS($F$8*$B2572)</f>
        <v>-0.74926347241703839</v>
      </c>
      <c r="G2575" s="37">
        <v>0</v>
      </c>
      <c r="I2575" s="21">
        <v>0</v>
      </c>
      <c r="J2575" s="24">
        <f t="shared" ref="J2575" si="25877">(TAN($K$8*$B2572))/$J$8</f>
        <v>-0.8634698160823826</v>
      </c>
      <c r="K2575" s="22">
        <v>1</v>
      </c>
      <c r="L2575" s="23">
        <v>0</v>
      </c>
      <c r="N2575" s="21">
        <f t="shared" ref="N2575" si="25878">D2575*I2572+F2575*I2575-E2575*J2572-G2575*J2575</f>
        <v>0</v>
      </c>
      <c r="O2575" s="24">
        <f t="shared" ref="O2575" si="25879">(D2575*J2572+E2575*I2572+F2575*J2575+G2575*I2575)</f>
        <v>0.86772373786574419</v>
      </c>
      <c r="P2575" s="22">
        <f t="shared" ref="P2575" si="25880">D2575*K2572+F2575*K2575-E2575*L2572-G2575*L2575</f>
        <v>-0.74926347241703839</v>
      </c>
      <c r="Q2575" s="23">
        <f t="shared" ref="Q2575" si="25881">(D2575*L2572+E2575*K2572+F2575*L2575+G2575*K2575)</f>
        <v>0</v>
      </c>
      <c r="S2575" s="15">
        <v>0</v>
      </c>
      <c r="T2575" s="145">
        <f t="shared" ref="T2575" si="25882">(1/$T$8)*SIN($B2572*$U$8)</f>
        <v>-0.29362744959721032</v>
      </c>
      <c r="U2575" s="15">
        <f t="shared" ref="U2575" si="25883">COS($U$8*$B2572)</f>
        <v>-0.47333528031126043</v>
      </c>
      <c r="V2575" s="37">
        <v>0</v>
      </c>
      <c r="X2575" s="21">
        <f t="shared" ref="X2575" si="25884">N2575*S2572+P2575*S2575-O2575*T2572-Q2575*T2575</f>
        <v>0</v>
      </c>
      <c r="Y2575" s="24">
        <f t="shared" ref="Y2575" si="25885">(N2575*T2572+O2575*S2572+P2575*T2575+Q2575*S2575)</f>
        <v>-0.19071993621325195</v>
      </c>
      <c r="Z2575" s="22">
        <f t="shared" ref="Z2575" si="25886">N2575*U2572+P2575*U2575-O2575*V2572-Q2575*V2575</f>
        <v>2.6477404086837977</v>
      </c>
      <c r="AA2575" s="23">
        <f t="shared" ref="AA2575" si="25887">(N2575*V2572+O2575*U2572+P2575*V2575+Q2575*U2575)</f>
        <v>0</v>
      </c>
      <c r="AB2575" s="8"/>
      <c r="AC2575" s="21">
        <v>0</v>
      </c>
      <c r="AD2575" s="24">
        <f t="shared" ref="AD2575" si="25888">(TAN($AE$8*$B2572))/$AD$8</f>
        <v>-0.16807196829285634</v>
      </c>
      <c r="AE2575" s="22">
        <v>1</v>
      </c>
      <c r="AF2575" s="23">
        <v>0</v>
      </c>
      <c r="AH2575" s="21">
        <f t="shared" ref="AH2575" si="25889">X2575*AC2572+Z2575*AC2575-Y2575*AD2572-AA2575*AD2575</f>
        <v>0</v>
      </c>
      <c r="AI2575" s="24">
        <f t="shared" ref="AI2575" si="25890">(X2575*AD2572+Y2575*AC2572+Z2575*AD2575+AA2575*AC2575)</f>
        <v>-0.63573087822926966</v>
      </c>
      <c r="AJ2575" s="22">
        <f t="shared" ref="AJ2575" si="25891">X2575*AE2572+Z2575*AE2575-Y2575*AF2572-AA2575*AF2575</f>
        <v>2.6477404086837977</v>
      </c>
      <c r="AK2575" s="23">
        <f t="shared" ref="AK2575" si="25892">(X2575*AF2572+Y2575*AE2572+Z2575*AF2575+AA2575*AE2575)</f>
        <v>0</v>
      </c>
      <c r="AL2575" s="8"/>
      <c r="AM2575" s="15">
        <v>0</v>
      </c>
      <c r="AN2575" s="85">
        <f t="shared" ref="AN2575" si="25893">(1/$AN$8)*SIN($B2572*$AO$8)</f>
        <v>-0.29362744959721032</v>
      </c>
      <c r="AO2575" s="25">
        <f t="shared" ref="AO2575" si="25894">COS($AO$8*$B2572)</f>
        <v>-0.47333528031126043</v>
      </c>
      <c r="AP2575" s="37">
        <v>0</v>
      </c>
      <c r="AR2575" s="21">
        <f t="shared" ref="AR2575" si="25895">AH2575*AM2572+AJ2575*AM2575-AI2575*AN2572-AK2575*AN2575</f>
        <v>0</v>
      </c>
      <c r="AS2575" s="24">
        <f t="shared" ref="AS2575" si="25896">(AH2575*AN2572+AI2575*AM2572+AJ2575*AN2575+AK2575*AM2575)</f>
        <v>-0.47653540994812366</v>
      </c>
      <c r="AT2575" s="22">
        <f t="shared" ref="AT2575" si="25897">AH2575*AO2572+AJ2575*AO2575-AI2575*AP2572-AK2575*AP2575</f>
        <v>-2.9332812761776932</v>
      </c>
      <c r="AU2575" s="23">
        <f t="shared" ref="AU2575" si="25898">(AH2575*AP2572+AI2575*AO2572+AJ2575*AP2575+AK2575*AO2575)</f>
        <v>0</v>
      </c>
      <c r="AV2575" s="8"/>
      <c r="AW2575" s="21">
        <v>0</v>
      </c>
      <c r="AX2575" s="24">
        <f t="shared" ref="AX2575" si="25899">(TAN($AY$8*$B2572))/$AX$8</f>
        <v>-0.8634698160823826</v>
      </c>
      <c r="AY2575" s="22">
        <v>1</v>
      </c>
      <c r="AZ2575" s="23">
        <v>0</v>
      </c>
      <c r="BB2575" s="21">
        <f t="shared" ref="BB2575" si="25900">AR2575*AW2572+AT2575*AW2575-AS2575*AX2572-AU2575*AX2575</f>
        <v>0</v>
      </c>
      <c r="BC2575" s="24">
        <f t="shared" ref="BC2575" si="25901">(AR2575*AX2572+AS2575*AW2572+AT2575*AX2575+AU2575*AW2575)</f>
        <v>2.0562644341109255</v>
      </c>
      <c r="BD2575" s="22">
        <f t="shared" ref="BD2575" si="25902">AR2575*AY2572+AT2575*AY2575-AS2575*AZ2572-AU2575*AZ2575</f>
        <v>-2.9332812761776932</v>
      </c>
      <c r="BE2575" s="23">
        <f t="shared" ref="BE2575" si="25903">(AR2575*AZ2572+AS2575*AY2572+AT2575*AZ2575+AU2575*AY2575)</f>
        <v>0</v>
      </c>
      <c r="BF2575" s="8"/>
      <c r="BG2575" s="15">
        <v>0</v>
      </c>
      <c r="BH2575" s="85">
        <f t="shared" ref="BH2575" si="25904">(1/$BH$8)*SIN($B2572*$BI$8)</f>
        <v>0.22073782796127497</v>
      </c>
      <c r="BI2575" s="25">
        <f t="shared" ref="BI2575" si="25905">COS($BI$8*$B2572)</f>
        <v>-0.74931522189426203</v>
      </c>
      <c r="BJ2575" s="37">
        <v>0</v>
      </c>
      <c r="BL2575" s="21">
        <f t="shared" ref="BL2575" si="25906">BB2575*BG2572+BD2575*BG2575-BC2575*BH2572-BE2575*BH2575</f>
        <v>0</v>
      </c>
      <c r="BM2575" s="24">
        <f t="shared" ref="BM2575" si="25907">(BB2575*BH2572+BC2575*BG2572+BD2575*BH2575+BE2575*BG2575)</f>
        <v>-2.188276378422048</v>
      </c>
      <c r="BN2575" s="22">
        <f t="shared" ref="BN2575" si="25908">BB2575*BI2572+BD2575*BI2575-BC2575*BJ2572-BE2575*BJ2575</f>
        <v>-1.8871057937596212</v>
      </c>
      <c r="BO2575" s="23">
        <f t="shared" ref="BO2575" si="25909">(BB2575*BJ2572+BC2575*BI2572+BD2575*BJ2575+BE2575*BI2575)</f>
        <v>0</v>
      </c>
      <c r="BQ2575" s="38">
        <f t="shared" ref="BQ2575" si="25910">(180/PI())*ATAN(-1*(($BL$8*BM2572+BO2572+$BL$8*BM2575+BO2575)/($BL$8*BL2572+BN2572+$BL$8*BL2575+BN2575)))</f>
        <v>-15.084381762777584</v>
      </c>
      <c r="BS2575" s="67">
        <f t="shared" ref="BS2575" si="25911">20*LOG(((($BL$8*BL2572+BN2572-$BL$8*BL2575-BN2575)^2+($BL$8*BM2572+BO2572-$BL$8*BM2575-BO2575)^2)/(($BL$8*BL2572+BN2572+$BL$8*BL2575+BN2575)^2+($BL$8*BM2572+BO2572+$BL$8*BM2575+BO2575)^2))^0.5)</f>
        <v>-1.3177510604071252</v>
      </c>
      <c r="BT2575" s="65"/>
      <c r="BU2575" s="28"/>
      <c r="BV2575" s="28"/>
      <c r="BW2575" s="28"/>
      <c r="BX2575" s="28"/>
    </row>
    <row r="2576" spans="2:76" ht="18.649999999999999" customHeight="1">
      <c r="BS2576" s="32"/>
    </row>
    <row r="2577" spans="2:76" ht="18.649999999999999" customHeight="1" thickBot="1">
      <c r="D2577" s="8"/>
      <c r="E2577" s="8" t="s">
        <v>93</v>
      </c>
      <c r="F2577" s="8"/>
      <c r="G2577" s="8"/>
      <c r="H2577" s="8"/>
      <c r="I2577" s="8"/>
      <c r="J2577" s="8" t="s">
        <v>94</v>
      </c>
      <c r="K2577" s="8"/>
      <c r="L2577" s="8"/>
      <c r="M2577" s="8"/>
      <c r="N2577" s="8"/>
      <c r="O2577" s="8" t="s">
        <v>95</v>
      </c>
      <c r="P2577" s="8"/>
      <c r="Q2577" s="8"/>
      <c r="R2577" s="8"/>
      <c r="S2577" s="8"/>
      <c r="T2577" s="8" t="s">
        <v>96</v>
      </c>
      <c r="U2577" s="8"/>
      <c r="V2577" s="8"/>
      <c r="W2577" s="8"/>
      <c r="X2577" s="8"/>
      <c r="Y2577" s="8" t="s">
        <v>97</v>
      </c>
      <c r="Z2577" s="8"/>
      <c r="AA2577" s="8"/>
      <c r="AB2577" s="8"/>
      <c r="AC2577" s="8"/>
      <c r="AD2577" s="8" t="s">
        <v>98</v>
      </c>
      <c r="AE2577" s="8"/>
      <c r="AF2577" s="8"/>
      <c r="AG2577" s="8"/>
      <c r="AH2577" s="8"/>
      <c r="AI2577" s="8" t="s">
        <v>99</v>
      </c>
      <c r="AJ2577" s="8"/>
      <c r="AK2577" s="8"/>
      <c r="AL2577" s="8"/>
      <c r="AM2577" s="8"/>
      <c r="AN2577" s="8" t="s">
        <v>96</v>
      </c>
      <c r="AO2577" s="8"/>
      <c r="AP2577" s="8"/>
      <c r="AQ2577" s="8"/>
      <c r="AR2577" s="8"/>
      <c r="AS2577" s="8" t="s">
        <v>100</v>
      </c>
      <c r="AT2577" s="8"/>
      <c r="AU2577" s="8"/>
      <c r="AV2577" s="8"/>
      <c r="AW2577" s="8"/>
      <c r="AX2577" s="8" t="s">
        <v>94</v>
      </c>
      <c r="AY2577" s="8"/>
      <c r="AZ2577" s="8"/>
      <c r="BA2577" s="8"/>
      <c r="BB2577" s="8"/>
      <c r="BC2577" s="8" t="s">
        <v>101</v>
      </c>
      <c r="BD2577" s="8"/>
      <c r="BE2577" s="8"/>
      <c r="BF2577" s="8"/>
      <c r="BG2577" s="8"/>
      <c r="BH2577" s="8" t="s">
        <v>96</v>
      </c>
      <c r="BI2577" s="8"/>
      <c r="BJ2577" s="8"/>
      <c r="BK2577" s="8"/>
      <c r="BL2577" s="8"/>
      <c r="BM2577" s="8" t="s">
        <v>102</v>
      </c>
      <c r="BN2577" s="8"/>
      <c r="BO2577" s="8"/>
      <c r="BP2577" s="8"/>
    </row>
    <row r="2578" spans="2:76" ht="18.649999999999999" customHeight="1" thickBot="1">
      <c r="B2578" s="16"/>
      <c r="D2578" s="250" t="s">
        <v>22</v>
      </c>
      <c r="E2578" s="251"/>
      <c r="F2578" s="252" t="s">
        <v>23</v>
      </c>
      <c r="G2578" s="253"/>
      <c r="H2578" s="123"/>
      <c r="I2578" s="242" t="s">
        <v>1</v>
      </c>
      <c r="J2578" s="243"/>
      <c r="K2578" s="244" t="s">
        <v>2</v>
      </c>
      <c r="L2578" s="245"/>
      <c r="M2578" s="123"/>
      <c r="N2578" s="242" t="s">
        <v>43</v>
      </c>
      <c r="O2578" s="243"/>
      <c r="P2578" s="244" t="s">
        <v>44</v>
      </c>
      <c r="Q2578" s="245"/>
      <c r="R2578" s="123"/>
      <c r="S2578" s="242" t="s">
        <v>32</v>
      </c>
      <c r="T2578" s="243"/>
      <c r="U2578" s="244" t="s">
        <v>33</v>
      </c>
      <c r="V2578" s="245"/>
      <c r="W2578" s="123"/>
      <c r="X2578" s="242" t="s">
        <v>45</v>
      </c>
      <c r="Y2578" s="243"/>
      <c r="Z2578" s="244" t="s">
        <v>46</v>
      </c>
      <c r="AA2578" s="245"/>
      <c r="AB2578" s="127"/>
      <c r="AC2578" s="242" t="s">
        <v>62</v>
      </c>
      <c r="AD2578" s="243"/>
      <c r="AE2578" s="244" t="s">
        <v>3</v>
      </c>
      <c r="AF2578" s="245"/>
      <c r="AG2578" s="123"/>
      <c r="AH2578" s="242" t="s">
        <v>76</v>
      </c>
      <c r="AI2578" s="243"/>
      <c r="AJ2578" s="244" t="s">
        <v>77</v>
      </c>
      <c r="AK2578" s="245"/>
      <c r="AL2578" s="127"/>
      <c r="AM2578" s="242" t="s">
        <v>64</v>
      </c>
      <c r="AN2578" s="243"/>
      <c r="AO2578" s="244" t="s">
        <v>65</v>
      </c>
      <c r="AP2578" s="245"/>
      <c r="AQ2578" s="123"/>
      <c r="AR2578" s="242" t="s">
        <v>80</v>
      </c>
      <c r="AS2578" s="243"/>
      <c r="AT2578" s="244" t="s">
        <v>81</v>
      </c>
      <c r="AU2578" s="245"/>
      <c r="AV2578" s="127"/>
      <c r="AW2578" s="242" t="s">
        <v>68</v>
      </c>
      <c r="AX2578" s="243"/>
      <c r="AY2578" s="244" t="s">
        <v>69</v>
      </c>
      <c r="AZ2578" s="245"/>
      <c r="BA2578" s="123"/>
      <c r="BB2578" s="246" t="s">
        <v>84</v>
      </c>
      <c r="BC2578" s="247"/>
      <c r="BD2578" s="248" t="s">
        <v>85</v>
      </c>
      <c r="BE2578" s="249"/>
      <c r="BF2578" s="127"/>
      <c r="BG2578" s="242" t="s">
        <v>72</v>
      </c>
      <c r="BH2578" s="243"/>
      <c r="BI2578" s="244" t="s">
        <v>73</v>
      </c>
      <c r="BJ2578" s="245"/>
      <c r="BK2578" s="123"/>
      <c r="BL2578" s="242" t="s">
        <v>88</v>
      </c>
      <c r="BM2578" s="243"/>
      <c r="BN2578" s="244" t="s">
        <v>89</v>
      </c>
      <c r="BO2578" s="245"/>
      <c r="BP2578" s="123"/>
      <c r="BQ2578" s="19" t="s">
        <v>165</v>
      </c>
      <c r="BS2578" s="63" t="s">
        <v>120</v>
      </c>
      <c r="BT2578" s="4"/>
      <c r="BU2578" s="28"/>
      <c r="BV2578" s="28"/>
      <c r="BW2578" s="28"/>
      <c r="BX2578" s="28"/>
    </row>
    <row r="2579" spans="2:76" ht="18.649999999999999" customHeight="1" thickTop="1" thickBot="1">
      <c r="B2579" s="39">
        <v>7.3</v>
      </c>
      <c r="D2579" s="25">
        <f t="shared" ref="D2579" si="25912">COS($F$8*$B2579)</f>
        <v>-0.75364582765676635</v>
      </c>
      <c r="E2579" s="26">
        <v>0</v>
      </c>
      <c r="F2579" s="10">
        <v>0</v>
      </c>
      <c r="G2579" s="85">
        <f t="shared" ref="G2579" si="25913">$E$8*SIN($B2579*$F$8)</f>
        <v>1.9718422092297163</v>
      </c>
      <c r="I2579" s="21">
        <v>1</v>
      </c>
      <c r="J2579" s="24">
        <v>0</v>
      </c>
      <c r="K2579" s="22">
        <v>0</v>
      </c>
      <c r="L2579" s="23">
        <v>0</v>
      </c>
      <c r="N2579" s="21">
        <f t="shared" ref="N2579" si="25914">D2579*I2579+F2579*I2582-E2579*J2579-G2579*J2582</f>
        <v>0.8889041064464891</v>
      </c>
      <c r="O2579" s="24">
        <f t="shared" ref="O2579" si="25915">(D2579*J2579+E2579*I2579+F2579*J2582+G2579*I2582)</f>
        <v>0</v>
      </c>
      <c r="P2579" s="22">
        <f t="shared" ref="P2579" si="25916">D2579*K2579+F2579*K2582-E2579*L2579-G2579*L2582</f>
        <v>0</v>
      </c>
      <c r="Q2579" s="23">
        <f t="shared" ref="Q2579" si="25917">(D2579*L2579+E2579*K2579+F2579*L2582+G2579*K2582)</f>
        <v>1.9718422092297163</v>
      </c>
      <c r="S2579" s="25">
        <f t="shared" ref="S2579" si="25918">COS($U$8*$B2579)</f>
        <v>-0.46309293851158057</v>
      </c>
      <c r="T2579" s="26">
        <v>0</v>
      </c>
      <c r="U2579" s="10">
        <v>0</v>
      </c>
      <c r="V2579" s="85">
        <f t="shared" ref="V2579" si="25919">$T$8*SIN($B2579*$U$8)</f>
        <v>-2.6589291778282447</v>
      </c>
      <c r="X2579" s="21">
        <f t="shared" ref="X2579" si="25920">N2579*S2579+P2579*S2582-O2579*T2579-Q2579*T2582</f>
        <v>0.17090909464559551</v>
      </c>
      <c r="Y2579" s="24">
        <f t="shared" ref="Y2579" si="25921">(N2579*T2579+O2579*S2579+P2579*T2582+Q2579*S2582)</f>
        <v>0</v>
      </c>
      <c r="Z2579" s="22">
        <f t="shared" ref="Z2579" si="25922">N2579*U2579+P2579*U2582-O2579*V2579-Q2579*V2582</f>
        <v>0</v>
      </c>
      <c r="AA2579" s="23">
        <f t="shared" ref="AA2579" si="25923">(N2579*V2579+O2579*U2579+P2579*V2582+Q2579*U2582)</f>
        <v>-3.2766792678752701</v>
      </c>
      <c r="AB2579" s="8"/>
      <c r="AC2579" s="21">
        <v>1</v>
      </c>
      <c r="AD2579" s="24">
        <v>0</v>
      </c>
      <c r="AE2579" s="22">
        <v>0</v>
      </c>
      <c r="AF2579" s="23">
        <v>0</v>
      </c>
      <c r="AH2579" s="21">
        <f t="shared" ref="AH2579" si="25924">X2579*AC2579+Z2579*AC2582-Y2579*AD2579-AA2579*AD2582</f>
        <v>-0.29956899252084712</v>
      </c>
      <c r="AI2579" s="24">
        <f t="shared" ref="AI2579" si="25925">(X2579*AD2579+Y2579*AC2579+Z2579*AD2582+AA2579*AC2582)</f>
        <v>0</v>
      </c>
      <c r="AJ2579" s="22">
        <f t="shared" ref="AJ2579" si="25926">X2579*AE2579+Z2579*AE2582-Y2579*AF2579-AA2579*AF2582</f>
        <v>0</v>
      </c>
      <c r="AK2579" s="23">
        <f t="shared" ref="AK2579" si="25927">(X2579*AF2579+Y2579*AE2579+Z2579*AF2582+AA2579*AE2582)</f>
        <v>-3.2766792678752701</v>
      </c>
      <c r="AL2579" s="8"/>
      <c r="AM2579" s="25">
        <f t="shared" ref="AM2579" si="25928">COS($AO$8*$B2579)</f>
        <v>-0.46309293851158057</v>
      </c>
      <c r="AN2579" s="26">
        <v>0</v>
      </c>
      <c r="AO2579" s="10">
        <v>0</v>
      </c>
      <c r="AP2579" s="85">
        <f t="shared" ref="AP2579" si="25929">$AN$8*SIN($B2579*$AO$8)</f>
        <v>-2.6589291778282447</v>
      </c>
      <c r="AR2579" s="21">
        <f t="shared" ref="AR2579" si="25930">AH2579*AM2579+AJ2579*AM2582-AI2579*AN2579-AK2579*AN2582</f>
        <v>-0.82932261627083892</v>
      </c>
      <c r="AS2579" s="24">
        <f t="shared" ref="AS2579" si="25931">(AH2579*AN2579+AI2579*AM2579+AJ2579*AN2582+AK2579*AM2582)</f>
        <v>0</v>
      </c>
      <c r="AT2579" s="22">
        <f t="shared" ref="AT2579" si="25932">AH2579*AO2579+AJ2579*AO2582-AI2579*AP2579-AK2579*AP2582</f>
        <v>0</v>
      </c>
      <c r="AU2579" s="23">
        <f t="shared" ref="AU2579" si="25933">(AH2579*AP2579+AI2579*AO2579+AJ2579*AP2582+AK2579*AO2582)</f>
        <v>2.3139397657066247</v>
      </c>
      <c r="AV2579" s="8"/>
      <c r="AW2579" s="21">
        <v>1</v>
      </c>
      <c r="AX2579" s="24">
        <v>0</v>
      </c>
      <c r="AY2579" s="22">
        <v>0</v>
      </c>
      <c r="AZ2579" s="23">
        <v>0</v>
      </c>
      <c r="BB2579" s="21">
        <f t="shared" ref="BB2579" si="25934">AR2579*AW2579+AT2579*AW2582-AS2579*AX2579-AU2579*AX2582</f>
        <v>1.0981955146880549</v>
      </c>
      <c r="BC2579" s="24">
        <f t="shared" ref="BC2579" si="25935">(AR2579*AX2579+AS2579*AW2579+AT2579*AX2582+AU2579*AW2582)</f>
        <v>0</v>
      </c>
      <c r="BD2579" s="22">
        <f t="shared" ref="BD2579" si="25936">AR2579*AY2579+AT2579*AY2582-AS2579*AZ2579-AU2579*AZ2582</f>
        <v>0</v>
      </c>
      <c r="BE2579" s="23">
        <f t="shared" ref="BE2579" si="25937">(AR2579*AZ2579+AS2579*AY2579+AT2579*AZ2582+AU2579*AY2582)</f>
        <v>2.3139397657066247</v>
      </c>
      <c r="BF2579" s="8"/>
      <c r="BG2579" s="25">
        <f t="shared" ref="BG2579" si="25938">COS($BI$8*$B2579)</f>
        <v>-0.75369732817772428</v>
      </c>
      <c r="BH2579" s="26">
        <v>0</v>
      </c>
      <c r="BI2579" s="10">
        <v>0</v>
      </c>
      <c r="BJ2579" s="85">
        <f t="shared" ref="BJ2579" si="25939">$BH$8*SIN($B2579*$BI$8)</f>
        <v>1.9716650419074326</v>
      </c>
      <c r="BL2579" s="21">
        <f t="shared" ref="BL2579" si="25940">BB2579*BG2579+BD2579*BG2582-BC2579*BH2579-BE2579*BH2582</f>
        <v>-1.3346308191397285</v>
      </c>
      <c r="BM2579" s="24">
        <f t="shared" ref="BM2579" si="25941">(BB2579*BH2579+BC2579*BG2579+BD2579*BH2582+BE2579*BG2582)</f>
        <v>0</v>
      </c>
      <c r="BN2579" s="22">
        <f t="shared" ref="BN2579" si="25942">BB2579*BI2579+BD2579*BI2582-BC2579*BJ2579-BE2579*BJ2582</f>
        <v>0</v>
      </c>
      <c r="BO2579" s="23">
        <f t="shared" ref="BO2579" si="25943">(BB2579*BJ2579+BC2579*BI2579+BD2579*BJ2582+BE2579*BI2582)</f>
        <v>0.42126348651270606</v>
      </c>
      <c r="BQ2579" s="27">
        <f t="shared" ref="BQ2579" si="25944">20*LOG((2*$BL$8)/(($BL$8*BL2579+BN2579+$BL$8*BL2582+BN2582)^2+($BL$8*BM2579+BO2579+$BL$8*BM2582+BO2582)^2)^0.5)</f>
        <v>-3.6043858842036904</v>
      </c>
      <c r="BS2579" s="64">
        <f t="shared" ref="BS2579" si="25945">((BL2579^2+BM2579^2)/(BL2582^2+BM2582^2))^0.5</f>
        <v>0.72021522680755068</v>
      </c>
      <c r="BT2579" s="4"/>
      <c r="BU2579" s="28"/>
      <c r="BV2579" s="28"/>
      <c r="BW2579" s="28"/>
      <c r="BX2579" s="28"/>
    </row>
    <row r="2580" spans="2:76" ht="18.649999999999999" customHeight="1" thickBot="1">
      <c r="D2580" s="25"/>
      <c r="E2580" s="10"/>
      <c r="F2580" s="10"/>
      <c r="G2580" s="31"/>
      <c r="I2580" s="29"/>
      <c r="L2580" s="30"/>
      <c r="N2580" s="29"/>
      <c r="Q2580" s="30"/>
      <c r="S2580" s="29"/>
      <c r="V2580" s="30"/>
      <c r="X2580" s="29"/>
      <c r="AA2580" s="30"/>
      <c r="AC2580" s="29"/>
      <c r="AF2580" s="30"/>
      <c r="AH2580" s="29"/>
      <c r="AK2580" s="30"/>
      <c r="AM2580" s="29"/>
      <c r="AP2580" s="30"/>
      <c r="AR2580" s="29"/>
      <c r="AU2580" s="30"/>
      <c r="AW2580" s="29"/>
      <c r="AZ2580" s="30"/>
      <c r="BB2580" s="29"/>
      <c r="BE2580" s="30"/>
      <c r="BG2580" s="29"/>
      <c r="BJ2580" s="30"/>
      <c r="BL2580" s="29"/>
      <c r="BO2580" s="30"/>
      <c r="BS2580" s="65"/>
      <c r="BT2580" s="65"/>
      <c r="BU2580" s="28"/>
      <c r="BV2580" s="28"/>
      <c r="BW2580" s="28"/>
      <c r="BX2580" s="28"/>
    </row>
    <row r="2581" spans="2:76" ht="18.649999999999999" customHeight="1" thickBot="1">
      <c r="D2581" s="254" t="s">
        <v>24</v>
      </c>
      <c r="E2581" s="255"/>
      <c r="F2581" s="256" t="s">
        <v>25</v>
      </c>
      <c r="G2581" s="257"/>
      <c r="H2581" s="123"/>
      <c r="I2581" s="242" t="s">
        <v>4</v>
      </c>
      <c r="J2581" s="243"/>
      <c r="K2581" s="244" t="s">
        <v>5</v>
      </c>
      <c r="L2581" s="245"/>
      <c r="M2581" s="123"/>
      <c r="N2581" s="242" t="s">
        <v>6</v>
      </c>
      <c r="O2581" s="243"/>
      <c r="P2581" s="244" t="s">
        <v>7</v>
      </c>
      <c r="Q2581" s="245"/>
      <c r="R2581" s="123"/>
      <c r="S2581" s="242" t="s">
        <v>34</v>
      </c>
      <c r="T2581" s="243"/>
      <c r="U2581" s="244" t="s">
        <v>35</v>
      </c>
      <c r="V2581" s="245"/>
      <c r="W2581" s="123"/>
      <c r="X2581" s="242" t="s">
        <v>47</v>
      </c>
      <c r="Y2581" s="243"/>
      <c r="Z2581" s="244" t="s">
        <v>48</v>
      </c>
      <c r="AA2581" s="245"/>
      <c r="AB2581" s="127"/>
      <c r="AC2581" s="242" t="s">
        <v>63</v>
      </c>
      <c r="AD2581" s="243"/>
      <c r="AE2581" s="244" t="s">
        <v>8</v>
      </c>
      <c r="AF2581" s="245"/>
      <c r="AG2581" s="123"/>
      <c r="AH2581" s="242" t="s">
        <v>78</v>
      </c>
      <c r="AI2581" s="243"/>
      <c r="AJ2581" s="244" t="s">
        <v>79</v>
      </c>
      <c r="AK2581" s="245"/>
      <c r="AL2581" s="127"/>
      <c r="AM2581" s="242" t="s">
        <v>67</v>
      </c>
      <c r="AN2581" s="243"/>
      <c r="AO2581" s="244" t="s">
        <v>66</v>
      </c>
      <c r="AP2581" s="245"/>
      <c r="AQ2581" s="123"/>
      <c r="AR2581" s="242" t="s">
        <v>83</v>
      </c>
      <c r="AS2581" s="243"/>
      <c r="AT2581" s="244" t="s">
        <v>82</v>
      </c>
      <c r="AU2581" s="245"/>
      <c r="AV2581" s="127"/>
      <c r="AW2581" s="242" t="s">
        <v>71</v>
      </c>
      <c r="AX2581" s="243"/>
      <c r="AY2581" s="244" t="s">
        <v>70</v>
      </c>
      <c r="AZ2581" s="245"/>
      <c r="BA2581" s="123"/>
      <c r="BB2581" s="124" t="s">
        <v>87</v>
      </c>
      <c r="BC2581" s="125"/>
      <c r="BD2581" s="122" t="s">
        <v>86</v>
      </c>
      <c r="BE2581" s="126"/>
      <c r="BF2581" s="127"/>
      <c r="BG2581" s="242" t="s">
        <v>74</v>
      </c>
      <c r="BH2581" s="243"/>
      <c r="BI2581" s="244" t="s">
        <v>75</v>
      </c>
      <c r="BJ2581" s="245"/>
      <c r="BK2581" s="123"/>
      <c r="BL2581" s="242" t="s">
        <v>91</v>
      </c>
      <c r="BM2581" s="243"/>
      <c r="BN2581" s="244" t="s">
        <v>90</v>
      </c>
      <c r="BO2581" s="245"/>
      <c r="BP2581" s="123"/>
      <c r="BQ2581" s="35" t="s">
        <v>166</v>
      </c>
      <c r="BS2581" s="66" t="s">
        <v>121</v>
      </c>
      <c r="BT2581" s="65"/>
      <c r="BU2581" s="28"/>
      <c r="BV2581" s="28"/>
      <c r="BW2581" s="28"/>
      <c r="BX2581" s="28"/>
    </row>
    <row r="2582" spans="2:76" ht="18.649999999999999" customHeight="1" thickTop="1" thickBot="1">
      <c r="D2582" s="15">
        <v>0</v>
      </c>
      <c r="E2582" s="145">
        <f t="shared" ref="E2582" si="25946">(1/$E$8)*SIN($B2579*$F$8)</f>
        <v>0.21909357880330182</v>
      </c>
      <c r="F2582" s="15">
        <f t="shared" ref="F2582" si="25947">COS($F$8*$B2579)</f>
        <v>-0.75364582765676635</v>
      </c>
      <c r="G2582" s="37">
        <v>0</v>
      </c>
      <c r="I2582" s="21">
        <v>0</v>
      </c>
      <c r="J2582" s="24">
        <f t="shared" ref="J2582" si="25948">(TAN($K$8*$B2579))/$J$8</f>
        <v>-0.83300272527633124</v>
      </c>
      <c r="K2582" s="22">
        <v>1</v>
      </c>
      <c r="L2582" s="23">
        <v>0</v>
      </c>
      <c r="N2582" s="21">
        <f t="shared" ref="N2582" si="25949">D2582*I2579+F2582*I2582-E2582*J2579-G2582*J2582</f>
        <v>0</v>
      </c>
      <c r="O2582" s="24">
        <f t="shared" ref="O2582" si="25950">(D2582*J2579+E2582*I2579+F2582*J2582+G2582*I2582)</f>
        <v>0.84688260713452446</v>
      </c>
      <c r="P2582" s="22">
        <f t="shared" ref="P2582" si="25951">D2582*K2579+F2582*K2582-E2582*L2579-G2582*L2582</f>
        <v>-0.75364582765676635</v>
      </c>
      <c r="Q2582" s="23">
        <f t="shared" ref="Q2582" si="25952">(D2582*L2579+E2582*K2579+F2582*L2582+G2582*K2582)</f>
        <v>0</v>
      </c>
      <c r="S2582" s="15">
        <v>0</v>
      </c>
      <c r="T2582" s="145">
        <f t="shared" ref="T2582" si="25953">(1/$T$8)*SIN($B2579*$U$8)</f>
        <v>-0.29543657531424938</v>
      </c>
      <c r="U2582" s="15">
        <f t="shared" ref="U2582" si="25954">COS($U$8*$B2579)</f>
        <v>-0.46309293851158057</v>
      </c>
      <c r="V2582" s="37">
        <v>0</v>
      </c>
      <c r="X2582" s="21">
        <f t="shared" ref="X2582" si="25955">N2582*S2579+P2582*S2582-O2582*T2579-Q2582*T2582</f>
        <v>0</v>
      </c>
      <c r="Y2582" s="24">
        <f t="shared" ref="Y2582" si="25956">(N2582*T2579+O2582*S2579+P2582*T2582+Q2582*S2582)</f>
        <v>-0.16953081278948731</v>
      </c>
      <c r="Z2582" s="22">
        <f t="shared" ref="Z2582" si="25957">N2582*U2579+P2582*U2582-O2582*V2579-Q2582*V2582</f>
        <v>2.6008089352318056</v>
      </c>
      <c r="AA2582" s="23">
        <f t="shared" ref="AA2582" si="25958">(N2582*V2579+O2582*U2579+P2582*V2582+Q2582*U2582)</f>
        <v>0</v>
      </c>
      <c r="AB2582" s="8"/>
      <c r="AC2582" s="21">
        <v>0</v>
      </c>
      <c r="AD2582" s="24">
        <f t="shared" ref="AD2582" si="25959">(TAN($AE$8*$B2579))/$AD$8</f>
        <v>-0.14358380808858337</v>
      </c>
      <c r="AE2582" s="22">
        <v>1</v>
      </c>
      <c r="AF2582" s="23">
        <v>0</v>
      </c>
      <c r="AH2582" s="21">
        <f t="shared" ref="AH2582" si="25960">X2582*AC2579+Z2582*AC2582-Y2582*AD2579-AA2582*AD2582</f>
        <v>0</v>
      </c>
      <c r="AI2582" s="24">
        <f t="shared" ref="AI2582" si="25961">(X2582*AD2579+Y2582*AC2579+Z2582*AD2582+AA2582*AC2582)</f>
        <v>-0.54296486382088371</v>
      </c>
      <c r="AJ2582" s="22">
        <f t="shared" ref="AJ2582" si="25962">X2582*AE2579+Z2582*AE2582-Y2582*AF2579-AA2582*AF2582</f>
        <v>2.6008089352318056</v>
      </c>
      <c r="AK2582" s="23">
        <f t="shared" ref="AK2582" si="25963">(X2582*AF2579+Y2582*AE2579+Z2582*AF2582+AA2582*AE2582)</f>
        <v>0</v>
      </c>
      <c r="AL2582" s="8"/>
      <c r="AM2582" s="15">
        <v>0</v>
      </c>
      <c r="AN2582" s="85">
        <f t="shared" ref="AN2582" si="25964">(1/$AN$8)*SIN($B2579*$AO$8)</f>
        <v>-0.29543657531424938</v>
      </c>
      <c r="AO2582" s="25">
        <f t="shared" ref="AO2582" si="25965">COS($AO$8*$B2579)</f>
        <v>-0.46309293851158057</v>
      </c>
      <c r="AP2582" s="37">
        <v>0</v>
      </c>
      <c r="AR2582" s="21">
        <f t="shared" ref="AR2582" si="25966">AH2582*AM2579+AJ2582*AM2582-AI2582*AN2579-AK2582*AN2582</f>
        <v>0</v>
      </c>
      <c r="AS2582" s="24">
        <f t="shared" ref="AS2582" si="25967">(AH2582*AN2579+AI2582*AM2579+AJ2582*AN2582+AK2582*AM2582)</f>
        <v>-0.51693089057623087</v>
      </c>
      <c r="AT2582" s="22">
        <f t="shared" ref="AT2582" si="25968">AH2582*AO2579+AJ2582*AO2582-AI2582*AP2579-AK2582*AP2582</f>
        <v>-2.6481213712725591</v>
      </c>
      <c r="AU2582" s="23">
        <f t="shared" ref="AU2582" si="25969">(AH2582*AP2579+AI2582*AO2579+AJ2582*AP2582+AK2582*AO2582)</f>
        <v>0</v>
      </c>
      <c r="AV2582" s="8"/>
      <c r="AW2582" s="21">
        <v>0</v>
      </c>
      <c r="AX2582" s="24">
        <f t="shared" ref="AX2582" si="25970">(TAN($AY$8*$B2579))/$AX$8</f>
        <v>-0.83300272527633124</v>
      </c>
      <c r="AY2582" s="22">
        <v>1</v>
      </c>
      <c r="AZ2582" s="23">
        <v>0</v>
      </c>
      <c r="BB2582" s="21">
        <f t="shared" ref="BB2582" si="25971">AR2582*AW2579+AT2582*AW2582-AS2582*AX2579-AU2582*AX2582</f>
        <v>0</v>
      </c>
      <c r="BC2582" s="24">
        <f t="shared" ref="BC2582" si="25972">(AR2582*AX2579+AS2582*AW2579+AT2582*AX2582+AU2582*AW2582)</f>
        <v>1.6889614285563064</v>
      </c>
      <c r="BD2582" s="22">
        <f t="shared" ref="BD2582" si="25973">AR2582*AY2579+AT2582*AY2582-AS2582*AZ2579-AU2582*AZ2582</f>
        <v>-2.6481213712725591</v>
      </c>
      <c r="BE2582" s="23">
        <f t="shared" ref="BE2582" si="25974">(AR2582*AZ2579+AS2582*AY2579+AT2582*AZ2582+AU2582*AY2582)</f>
        <v>0</v>
      </c>
      <c r="BF2582" s="8"/>
      <c r="BG2582" s="15">
        <v>0</v>
      </c>
      <c r="BH2582" s="85">
        <f t="shared" ref="BH2582" si="25975">(1/$BH$8)*SIN($B2579*$BI$8)</f>
        <v>0.21907389354527029</v>
      </c>
      <c r="BI2582" s="25">
        <f t="shared" ref="BI2582" si="25976">COS($BI$8*$B2579)</f>
        <v>-0.75369732817772428</v>
      </c>
      <c r="BJ2582" s="37">
        <v>0</v>
      </c>
      <c r="BL2582" s="21">
        <f t="shared" ref="BL2582" si="25977">BB2582*BG2579+BD2582*BG2582-BC2582*BH2579-BE2582*BH2582</f>
        <v>0</v>
      </c>
      <c r="BM2582" s="24">
        <f t="shared" ref="BM2582" si="25978">(BB2582*BH2579+BC2582*BG2579+BD2582*BH2582+BE2582*BG2582)</f>
        <v>-1.8530999754832402</v>
      </c>
      <c r="BN2582" s="22">
        <f t="shared" ref="BN2582" si="25979">BB2582*BI2579+BD2582*BI2582-BC2582*BJ2579-BE2582*BJ2582</f>
        <v>-1.3341842035960481</v>
      </c>
      <c r="BO2582" s="23">
        <f t="shared" ref="BO2582" si="25980">(BB2582*BJ2579+BC2582*BI2579+BD2582*BJ2582+BE2582*BI2582)</f>
        <v>0</v>
      </c>
      <c r="BQ2582" s="38">
        <f t="shared" ref="BQ2582" si="25981">(180/PI())*ATAN(-1*(($BL$8*BM2579+BO2579+$BL$8*BM2582+BO2582)/($BL$8*BL2579+BN2579+$BL$8*BL2582+BN2582)))</f>
        <v>-28.213845272162089</v>
      </c>
      <c r="BS2582" s="67">
        <f t="shared" ref="BS2582" si="25982">20*LOG(((($BL$8*BL2579+BN2579-$BL$8*BL2582-BN2582)^2+($BL$8*BM2579+BO2579-$BL$8*BM2582-BO2582)^2)/(($BL$8*BL2579+BN2579+$BL$8*BL2582+BN2582)^2+($BL$8*BM2579+BO2579+$BL$8*BM2582+BO2582)^2))^0.5)</f>
        <v>-2.4877882354195253</v>
      </c>
      <c r="BT2582" s="65"/>
      <c r="BU2582" s="28"/>
      <c r="BV2582" s="28"/>
      <c r="BW2582" s="28"/>
      <c r="BX2582" s="28"/>
    </row>
    <row r="2583" spans="2:76" ht="18.649999999999999" customHeight="1">
      <c r="BS2583" s="32"/>
    </row>
    <row r="2584" spans="2:76" ht="18.649999999999999" customHeight="1" thickBot="1">
      <c r="D2584" s="8"/>
      <c r="E2584" s="8" t="s">
        <v>93</v>
      </c>
      <c r="F2584" s="8"/>
      <c r="G2584" s="8"/>
      <c r="H2584" s="8"/>
      <c r="I2584" s="8"/>
      <c r="J2584" s="8" t="s">
        <v>94</v>
      </c>
      <c r="K2584" s="8"/>
      <c r="L2584" s="8"/>
      <c r="M2584" s="8"/>
      <c r="N2584" s="8"/>
      <c r="O2584" s="8" t="s">
        <v>95</v>
      </c>
      <c r="P2584" s="8"/>
      <c r="Q2584" s="8"/>
      <c r="R2584" s="8"/>
      <c r="S2584" s="8"/>
      <c r="T2584" s="8" t="s">
        <v>96</v>
      </c>
      <c r="U2584" s="8"/>
      <c r="V2584" s="8"/>
      <c r="W2584" s="8"/>
      <c r="X2584" s="8"/>
      <c r="Y2584" s="8" t="s">
        <v>97</v>
      </c>
      <c r="Z2584" s="8"/>
      <c r="AA2584" s="8"/>
      <c r="AB2584" s="8"/>
      <c r="AC2584" s="8"/>
      <c r="AD2584" s="8" t="s">
        <v>98</v>
      </c>
      <c r="AE2584" s="8"/>
      <c r="AF2584" s="8"/>
      <c r="AG2584" s="8"/>
      <c r="AH2584" s="8"/>
      <c r="AI2584" s="8" t="s">
        <v>99</v>
      </c>
      <c r="AJ2584" s="8"/>
      <c r="AK2584" s="8"/>
      <c r="AL2584" s="8"/>
      <c r="AM2584" s="8"/>
      <c r="AN2584" s="8" t="s">
        <v>96</v>
      </c>
      <c r="AO2584" s="8"/>
      <c r="AP2584" s="8"/>
      <c r="AQ2584" s="8"/>
      <c r="AR2584" s="8"/>
      <c r="AS2584" s="8" t="s">
        <v>100</v>
      </c>
      <c r="AT2584" s="8"/>
      <c r="AU2584" s="8"/>
      <c r="AV2584" s="8"/>
      <c r="AW2584" s="8"/>
      <c r="AX2584" s="8" t="s">
        <v>94</v>
      </c>
      <c r="AY2584" s="8"/>
      <c r="AZ2584" s="8"/>
      <c r="BA2584" s="8"/>
      <c r="BB2584" s="8"/>
      <c r="BC2584" s="8" t="s">
        <v>101</v>
      </c>
      <c r="BD2584" s="8"/>
      <c r="BE2584" s="8"/>
      <c r="BF2584" s="8"/>
      <c r="BG2584" s="8"/>
      <c r="BH2584" s="8" t="s">
        <v>96</v>
      </c>
      <c r="BI2584" s="8"/>
      <c r="BJ2584" s="8"/>
      <c r="BK2584" s="8"/>
      <c r="BL2584" s="8"/>
      <c r="BM2584" s="8" t="s">
        <v>102</v>
      </c>
      <c r="BN2584" s="8"/>
      <c r="BO2584" s="8"/>
      <c r="BP2584" s="8"/>
    </row>
    <row r="2585" spans="2:76" ht="18.649999999999999" customHeight="1" thickBot="1">
      <c r="B2585" s="16"/>
      <c r="D2585" s="250" t="s">
        <v>22</v>
      </c>
      <c r="E2585" s="251"/>
      <c r="F2585" s="252" t="s">
        <v>23</v>
      </c>
      <c r="G2585" s="253"/>
      <c r="H2585" s="123"/>
      <c r="I2585" s="242" t="s">
        <v>1</v>
      </c>
      <c r="J2585" s="243"/>
      <c r="K2585" s="244" t="s">
        <v>2</v>
      </c>
      <c r="L2585" s="245"/>
      <c r="M2585" s="123"/>
      <c r="N2585" s="242" t="s">
        <v>43</v>
      </c>
      <c r="O2585" s="243"/>
      <c r="P2585" s="244" t="s">
        <v>44</v>
      </c>
      <c r="Q2585" s="245"/>
      <c r="R2585" s="123"/>
      <c r="S2585" s="242" t="s">
        <v>32</v>
      </c>
      <c r="T2585" s="243"/>
      <c r="U2585" s="244" t="s">
        <v>33</v>
      </c>
      <c r="V2585" s="245"/>
      <c r="W2585" s="123"/>
      <c r="X2585" s="242" t="s">
        <v>45</v>
      </c>
      <c r="Y2585" s="243"/>
      <c r="Z2585" s="244" t="s">
        <v>46</v>
      </c>
      <c r="AA2585" s="245"/>
      <c r="AB2585" s="127"/>
      <c r="AC2585" s="242" t="s">
        <v>62</v>
      </c>
      <c r="AD2585" s="243"/>
      <c r="AE2585" s="244" t="s">
        <v>3</v>
      </c>
      <c r="AF2585" s="245"/>
      <c r="AG2585" s="123"/>
      <c r="AH2585" s="242" t="s">
        <v>76</v>
      </c>
      <c r="AI2585" s="243"/>
      <c r="AJ2585" s="244" t="s">
        <v>77</v>
      </c>
      <c r="AK2585" s="245"/>
      <c r="AL2585" s="127"/>
      <c r="AM2585" s="242" t="s">
        <v>64</v>
      </c>
      <c r="AN2585" s="243"/>
      <c r="AO2585" s="244" t="s">
        <v>65</v>
      </c>
      <c r="AP2585" s="245"/>
      <c r="AQ2585" s="123"/>
      <c r="AR2585" s="242" t="s">
        <v>80</v>
      </c>
      <c r="AS2585" s="243"/>
      <c r="AT2585" s="244" t="s">
        <v>81</v>
      </c>
      <c r="AU2585" s="245"/>
      <c r="AV2585" s="127"/>
      <c r="AW2585" s="242" t="s">
        <v>68</v>
      </c>
      <c r="AX2585" s="243"/>
      <c r="AY2585" s="244" t="s">
        <v>69</v>
      </c>
      <c r="AZ2585" s="245"/>
      <c r="BA2585" s="123"/>
      <c r="BB2585" s="246" t="s">
        <v>84</v>
      </c>
      <c r="BC2585" s="247"/>
      <c r="BD2585" s="248" t="s">
        <v>85</v>
      </c>
      <c r="BE2585" s="249"/>
      <c r="BF2585" s="127"/>
      <c r="BG2585" s="242" t="s">
        <v>72</v>
      </c>
      <c r="BH2585" s="243"/>
      <c r="BI2585" s="244" t="s">
        <v>73</v>
      </c>
      <c r="BJ2585" s="245"/>
      <c r="BK2585" s="123"/>
      <c r="BL2585" s="242" t="s">
        <v>88</v>
      </c>
      <c r="BM2585" s="243"/>
      <c r="BN2585" s="244" t="s">
        <v>89</v>
      </c>
      <c r="BO2585" s="245"/>
      <c r="BP2585" s="123"/>
      <c r="BQ2585" s="19" t="s">
        <v>165</v>
      </c>
      <c r="BS2585" s="63" t="s">
        <v>120</v>
      </c>
      <c r="BT2585" s="4"/>
      <c r="BU2585" s="28"/>
      <c r="BV2585" s="28"/>
      <c r="BW2585" s="28"/>
      <c r="BX2585" s="28"/>
    </row>
    <row r="2586" spans="2:76" ht="18.649999999999999" customHeight="1" thickTop="1" thickBot="1">
      <c r="B2586" s="39">
        <v>7.32</v>
      </c>
      <c r="D2586" s="25">
        <f t="shared" ref="D2586" si="25983">COS($F$8*$B2586)</f>
        <v>-0.7579949334720395</v>
      </c>
      <c r="E2586" s="26">
        <v>0</v>
      </c>
      <c r="F2586" s="10">
        <v>0</v>
      </c>
      <c r="G2586" s="85">
        <f t="shared" ref="G2586" si="25984">$E$8*SIN($B2586*$F$8)</f>
        <v>1.9567813182561984</v>
      </c>
      <c r="I2586" s="21">
        <v>1</v>
      </c>
      <c r="J2586" s="24">
        <v>0</v>
      </c>
      <c r="K2586" s="22">
        <v>0</v>
      </c>
      <c r="L2586" s="23">
        <v>0</v>
      </c>
      <c r="N2586" s="21">
        <f t="shared" ref="N2586" si="25985">D2586*I2586+F2586*I2589-E2586*J2586-G2586*J2589</f>
        <v>0.81347818508990799</v>
      </c>
      <c r="O2586" s="24">
        <f t="shared" ref="O2586" si="25986">(D2586*J2586+E2586*I2586+F2586*J2589+G2586*I2589)</f>
        <v>0</v>
      </c>
      <c r="P2586" s="22">
        <f t="shared" ref="P2586" si="25987">D2586*K2586+F2586*K2589-E2586*L2586-G2586*L2589</f>
        <v>0</v>
      </c>
      <c r="Q2586" s="23">
        <f t="shared" ref="Q2586" si="25988">(D2586*L2586+E2586*K2586+F2586*L2589+G2586*K2589)</f>
        <v>1.9567813182561984</v>
      </c>
      <c r="S2586" s="25">
        <f t="shared" ref="S2586" si="25989">COS($U$8*$B2586)</f>
        <v>-0.45278837462392302</v>
      </c>
      <c r="T2586" s="26">
        <v>0</v>
      </c>
      <c r="U2586" s="10">
        <v>0</v>
      </c>
      <c r="V2586" s="85">
        <f t="shared" ref="V2586" si="25990">$T$8*SIN($B2586*$U$8)</f>
        <v>-2.6748540502705627</v>
      </c>
      <c r="X2586" s="21">
        <f t="shared" ref="X2586" si="25991">N2586*S2586+P2586*S2589-O2586*T2586-Q2586*T2589</f>
        <v>0.21323369418460658</v>
      </c>
      <c r="Y2586" s="24">
        <f t="shared" ref="Y2586" si="25992">(N2586*T2586+O2586*S2586+P2586*T2589+Q2586*S2589)</f>
        <v>0</v>
      </c>
      <c r="Z2586" s="22">
        <f t="shared" ref="Z2586" si="25993">N2586*U2586+P2586*U2589-O2586*V2586-Q2586*V2589</f>
        <v>0</v>
      </c>
      <c r="AA2586" s="23">
        <f t="shared" ref="AA2586" si="25994">(N2586*V2586+O2586*U2586+P2586*V2589+Q2586*U2589)</f>
        <v>-3.0619432507821687</v>
      </c>
      <c r="AB2586" s="8"/>
      <c r="AC2586" s="21">
        <v>1</v>
      </c>
      <c r="AD2586" s="24">
        <v>0</v>
      </c>
      <c r="AE2586" s="22">
        <v>0</v>
      </c>
      <c r="AF2586" s="23">
        <v>0</v>
      </c>
      <c r="AH2586" s="21">
        <f t="shared" ref="AH2586" si="25995">X2586*AC2586+Z2586*AC2589-Y2586*AD2586-AA2586*AD2589</f>
        <v>-0.15168533686274477</v>
      </c>
      <c r="AI2586" s="24">
        <f t="shared" ref="AI2586" si="25996">(X2586*AD2586+Y2586*AC2586+Z2586*AD2589+AA2586*AC2589)</f>
        <v>0</v>
      </c>
      <c r="AJ2586" s="22">
        <f t="shared" ref="AJ2586" si="25997">X2586*AE2586+Z2586*AE2589-Y2586*AF2586-AA2586*AF2589</f>
        <v>0</v>
      </c>
      <c r="AK2586" s="23">
        <f t="shared" ref="AK2586" si="25998">(X2586*AF2586+Y2586*AE2586+Z2586*AF2589+AA2586*AE2589)</f>
        <v>-3.0619432507821687</v>
      </c>
      <c r="AL2586" s="8"/>
      <c r="AM2586" s="25">
        <f t="shared" ref="AM2586" si="25999">COS($AO$8*$B2586)</f>
        <v>-0.45278837462392302</v>
      </c>
      <c r="AN2586" s="26">
        <v>0</v>
      </c>
      <c r="AO2586" s="10">
        <v>0</v>
      </c>
      <c r="AP2586" s="85">
        <f t="shared" ref="AP2586" si="26000">$AN$8*SIN($B2586*$AO$8)</f>
        <v>-2.6748540502705627</v>
      </c>
      <c r="AR2586" s="21">
        <f t="shared" ref="AR2586" si="26001">AH2586*AM2586+AJ2586*AM2589-AI2586*AN2586-AK2586*AN2589</f>
        <v>-0.84134656576244626</v>
      </c>
      <c r="AS2586" s="24">
        <f t="shared" ref="AS2586" si="26002">(AH2586*AN2586+AI2586*AM2586+AJ2586*AN2589+AK2586*AM2589)</f>
        <v>0</v>
      </c>
      <c r="AT2586" s="22">
        <f t="shared" ref="AT2586" si="26003">AH2586*AO2586+AJ2586*AO2589-AI2586*AP2586-AK2586*AP2589</f>
        <v>0</v>
      </c>
      <c r="AU2586" s="23">
        <f t="shared" ref="AU2586" si="26004">(AH2586*AP2586+AI2586*AO2586+AJ2586*AP2589+AK2586*AO2589)</f>
        <v>1.7921484453863168</v>
      </c>
      <c r="AV2586" s="8"/>
      <c r="AW2586" s="21">
        <v>1</v>
      </c>
      <c r="AX2586" s="24">
        <v>0</v>
      </c>
      <c r="AY2586" s="22">
        <v>0</v>
      </c>
      <c r="AZ2586" s="23">
        <v>0</v>
      </c>
      <c r="BB2586" s="21">
        <f t="shared" ref="BB2586" si="26005">AR2586*AW2586+AT2586*AW2589-AS2586*AX2586-AU2586*AX2589</f>
        <v>0.59791140349645977</v>
      </c>
      <c r="BC2586" s="24">
        <f t="shared" ref="BC2586" si="26006">(AR2586*AX2586+AS2586*AW2586+AT2586*AX2589+AU2586*AW2589)</f>
        <v>0</v>
      </c>
      <c r="BD2586" s="22">
        <f t="shared" ref="BD2586" si="26007">AR2586*AY2586+AT2586*AY2589-AS2586*AZ2586-AU2586*AZ2589</f>
        <v>0</v>
      </c>
      <c r="BE2586" s="23">
        <f t="shared" ref="BE2586" si="26008">(AR2586*AZ2586+AS2586*AY2586+AT2586*AZ2589+AU2586*AY2589)</f>
        <v>1.7921484453863168</v>
      </c>
      <c r="BF2586" s="8"/>
      <c r="BG2586" s="25">
        <f t="shared" ref="BG2586" si="26009">COS($BI$8*$B2586)</f>
        <v>-0.75804618061517615</v>
      </c>
      <c r="BH2586" s="26">
        <v>0</v>
      </c>
      <c r="BI2586" s="10">
        <v>0</v>
      </c>
      <c r="BJ2586" s="85">
        <f t="shared" ref="BJ2586" si="26010">$BH$8*SIN($B2586*$BI$8)</f>
        <v>1.9566026404185122</v>
      </c>
      <c r="BL2586" s="21">
        <f t="shared" ref="BL2586" si="26011">BB2586*BG2586+BD2586*BG2589-BC2586*BH2586-BE2586*BH2589</f>
        <v>-0.84285805357395072</v>
      </c>
      <c r="BM2586" s="24">
        <f t="shared" ref="BM2586" si="26012">(BB2586*BH2586+BC2586*BG2586+BD2586*BH2589+BE2586*BG2589)</f>
        <v>0</v>
      </c>
      <c r="BN2586" s="22">
        <f t="shared" ref="BN2586" si="26013">BB2586*BI2586+BD2586*BI2589-BC2586*BJ2586-BE2586*BJ2589</f>
        <v>0</v>
      </c>
      <c r="BO2586" s="23">
        <f t="shared" ref="BO2586" si="26014">(BB2586*BJ2586+BC2586*BI2586+BD2586*BJ2589+BE2586*BI2589)</f>
        <v>-0.18865625330301139</v>
      </c>
      <c r="BQ2586" s="27">
        <f t="shared" ref="BQ2586" si="26015">20*LOG((2*$BL$8)/(($BL$8*BL2586+BN2586+$BL$8*BL2589+BN2589)^2+($BL$8*BM2586+BO2586+$BL$8*BM2589+BO2589)^2)^0.5)</f>
        <v>-1.6263789797204919</v>
      </c>
      <c r="BS2586" s="64">
        <f t="shared" ref="BS2586" si="26016">((BL2586^2+BM2586^2)/(BL2589^2+BM2589^2))^0.5</f>
        <v>0.54851723551868214</v>
      </c>
      <c r="BT2586" s="4"/>
      <c r="BU2586" s="28"/>
      <c r="BV2586" s="28"/>
      <c r="BW2586" s="28"/>
      <c r="BX2586" s="28"/>
    </row>
    <row r="2587" spans="2:76" ht="18.649999999999999" customHeight="1" thickBot="1">
      <c r="D2587" s="25"/>
      <c r="E2587" s="10"/>
      <c r="F2587" s="10"/>
      <c r="G2587" s="31"/>
      <c r="I2587" s="29"/>
      <c r="L2587" s="30"/>
      <c r="N2587" s="29"/>
      <c r="Q2587" s="30"/>
      <c r="S2587" s="29"/>
      <c r="V2587" s="30"/>
      <c r="X2587" s="29"/>
      <c r="AA2587" s="30"/>
      <c r="AC2587" s="29"/>
      <c r="AF2587" s="30"/>
      <c r="AH2587" s="29"/>
      <c r="AK2587" s="30"/>
      <c r="AM2587" s="29"/>
      <c r="AP2587" s="30"/>
      <c r="AR2587" s="29"/>
      <c r="AU2587" s="30"/>
      <c r="AW2587" s="29"/>
      <c r="AZ2587" s="30"/>
      <c r="BB2587" s="29"/>
      <c r="BE2587" s="30"/>
      <c r="BG2587" s="29"/>
      <c r="BJ2587" s="30"/>
      <c r="BL2587" s="29"/>
      <c r="BO2587" s="30"/>
      <c r="BS2587" s="65"/>
      <c r="BT2587" s="65"/>
      <c r="BU2587" s="28"/>
      <c r="BV2587" s="28"/>
      <c r="BW2587" s="28"/>
      <c r="BX2587" s="28"/>
    </row>
    <row r="2588" spans="2:76" ht="18.649999999999999" customHeight="1" thickBot="1">
      <c r="D2588" s="254" t="s">
        <v>24</v>
      </c>
      <c r="E2588" s="255"/>
      <c r="F2588" s="256" t="s">
        <v>25</v>
      </c>
      <c r="G2588" s="257"/>
      <c r="H2588" s="123"/>
      <c r="I2588" s="242" t="s">
        <v>4</v>
      </c>
      <c r="J2588" s="243"/>
      <c r="K2588" s="244" t="s">
        <v>5</v>
      </c>
      <c r="L2588" s="245"/>
      <c r="M2588" s="123"/>
      <c r="N2588" s="242" t="s">
        <v>6</v>
      </c>
      <c r="O2588" s="243"/>
      <c r="P2588" s="244" t="s">
        <v>7</v>
      </c>
      <c r="Q2588" s="245"/>
      <c r="R2588" s="123"/>
      <c r="S2588" s="242" t="s">
        <v>34</v>
      </c>
      <c r="T2588" s="243"/>
      <c r="U2588" s="244" t="s">
        <v>35</v>
      </c>
      <c r="V2588" s="245"/>
      <c r="W2588" s="123"/>
      <c r="X2588" s="242" t="s">
        <v>47</v>
      </c>
      <c r="Y2588" s="243"/>
      <c r="Z2588" s="244" t="s">
        <v>48</v>
      </c>
      <c r="AA2588" s="245"/>
      <c r="AB2588" s="127"/>
      <c r="AC2588" s="242" t="s">
        <v>63</v>
      </c>
      <c r="AD2588" s="243"/>
      <c r="AE2588" s="244" t="s">
        <v>8</v>
      </c>
      <c r="AF2588" s="245"/>
      <c r="AG2588" s="123"/>
      <c r="AH2588" s="242" t="s">
        <v>78</v>
      </c>
      <c r="AI2588" s="243"/>
      <c r="AJ2588" s="244" t="s">
        <v>79</v>
      </c>
      <c r="AK2588" s="245"/>
      <c r="AL2588" s="127"/>
      <c r="AM2588" s="242" t="s">
        <v>67</v>
      </c>
      <c r="AN2588" s="243"/>
      <c r="AO2588" s="244" t="s">
        <v>66</v>
      </c>
      <c r="AP2588" s="245"/>
      <c r="AQ2588" s="123"/>
      <c r="AR2588" s="242" t="s">
        <v>83</v>
      </c>
      <c r="AS2588" s="243"/>
      <c r="AT2588" s="244" t="s">
        <v>82</v>
      </c>
      <c r="AU2588" s="245"/>
      <c r="AV2588" s="127"/>
      <c r="AW2588" s="242" t="s">
        <v>71</v>
      </c>
      <c r="AX2588" s="243"/>
      <c r="AY2588" s="244" t="s">
        <v>70</v>
      </c>
      <c r="AZ2588" s="245"/>
      <c r="BA2588" s="123"/>
      <c r="BB2588" s="124" t="s">
        <v>87</v>
      </c>
      <c r="BC2588" s="125"/>
      <c r="BD2588" s="122" t="s">
        <v>86</v>
      </c>
      <c r="BE2588" s="126"/>
      <c r="BF2588" s="127"/>
      <c r="BG2588" s="242" t="s">
        <v>74</v>
      </c>
      <c r="BH2588" s="243"/>
      <c r="BI2588" s="244" t="s">
        <v>75</v>
      </c>
      <c r="BJ2588" s="245"/>
      <c r="BK2588" s="123"/>
      <c r="BL2588" s="242" t="s">
        <v>91</v>
      </c>
      <c r="BM2588" s="243"/>
      <c r="BN2588" s="244" t="s">
        <v>90</v>
      </c>
      <c r="BO2588" s="245"/>
      <c r="BP2588" s="123"/>
      <c r="BQ2588" s="35" t="s">
        <v>166</v>
      </c>
      <c r="BS2588" s="66" t="s">
        <v>121</v>
      </c>
      <c r="BT2588" s="65"/>
      <c r="BU2588" s="28"/>
      <c r="BV2588" s="28"/>
      <c r="BW2588" s="28"/>
      <c r="BX2588" s="28"/>
    </row>
    <row r="2589" spans="2:76" ht="18.649999999999999" customHeight="1" thickTop="1" thickBot="1">
      <c r="D2589" s="15">
        <v>0</v>
      </c>
      <c r="E2589" s="145">
        <f t="shared" ref="E2589" si="26017">(1/$E$8)*SIN($B2586*$F$8)</f>
        <v>0.21742014647291091</v>
      </c>
      <c r="F2589" s="15">
        <f t="shared" ref="F2589" si="26018">COS($F$8*$B2586)</f>
        <v>-0.7579949334720395</v>
      </c>
      <c r="G2589" s="37">
        <v>0</v>
      </c>
      <c r="I2589" s="21">
        <v>0</v>
      </c>
      <c r="J2589" s="24">
        <f t="shared" ref="J2589" si="26019">(TAN($K$8*$B2586))/$J$8</f>
        <v>-0.80309082261802178</v>
      </c>
      <c r="K2589" s="22">
        <v>1</v>
      </c>
      <c r="L2589" s="23">
        <v>0</v>
      </c>
      <c r="N2589" s="21">
        <f t="shared" ref="N2589" si="26020">D2589*I2586+F2589*I2589-E2589*J2586-G2589*J2589</f>
        <v>0</v>
      </c>
      <c r="O2589" s="24">
        <f t="shared" ref="O2589" si="26021">(D2589*J2586+E2589*I2586+F2589*J2589+G2589*I2589)</f>
        <v>0.82615892113526379</v>
      </c>
      <c r="P2589" s="22">
        <f t="shared" ref="P2589" si="26022">D2589*K2586+F2589*K2589-E2589*L2586-G2589*L2589</f>
        <v>-0.7579949334720395</v>
      </c>
      <c r="Q2589" s="23">
        <f t="shared" ref="Q2589" si="26023">(D2589*L2586+E2589*K2586+F2589*L2589+G2589*K2589)</f>
        <v>0</v>
      </c>
      <c r="S2589" s="15">
        <v>0</v>
      </c>
      <c r="T2589" s="145">
        <f t="shared" ref="T2589" si="26024">(1/$T$8)*SIN($B2586*$U$8)</f>
        <v>-0.29720600558561805</v>
      </c>
      <c r="U2589" s="15">
        <f t="shared" ref="U2589" si="26025">COS($U$8*$B2586)</f>
        <v>-0.45278837462392302</v>
      </c>
      <c r="V2589" s="37">
        <v>0</v>
      </c>
      <c r="X2589" s="21">
        <f t="shared" ref="X2589" si="26026">N2589*S2586+P2589*S2589-O2589*T2586-Q2589*T2589</f>
        <v>0</v>
      </c>
      <c r="Y2589" s="24">
        <f t="shared" ref="Y2589" si="26027">(N2589*T2586+O2589*S2586+P2589*T2589+Q2589*S2589)</f>
        <v>-0.14879450865052873</v>
      </c>
      <c r="Z2589" s="22">
        <f t="shared" ref="Z2589" si="26028">N2589*U2586+P2589*U2589-O2589*V2586-Q2589*V2589</f>
        <v>2.5530658302657923</v>
      </c>
      <c r="AA2589" s="23">
        <f t="shared" ref="AA2589" si="26029">(N2589*V2586+O2589*U2586+P2589*V2589+Q2589*U2589)</f>
        <v>0</v>
      </c>
      <c r="AB2589" s="8"/>
      <c r="AC2589" s="21">
        <v>0</v>
      </c>
      <c r="AD2589" s="24">
        <f t="shared" ref="AD2589" si="26030">(TAN($AE$8*$B2586))/$AD$8</f>
        <v>-0.11917890083499534</v>
      </c>
      <c r="AE2589" s="22">
        <v>1</v>
      </c>
      <c r="AF2589" s="23">
        <v>0</v>
      </c>
      <c r="AH2589" s="21">
        <f t="shared" ref="AH2589" si="26031">X2589*AC2586+Z2589*AC2589-Y2589*AD2586-AA2589*AD2589</f>
        <v>0</v>
      </c>
      <c r="AI2589" s="24">
        <f t="shared" ref="AI2589" si="26032">(X2589*AD2586+Y2589*AC2586+Z2589*AD2589+AA2589*AC2589)</f>
        <v>-0.45306608806099063</v>
      </c>
      <c r="AJ2589" s="22">
        <f t="shared" ref="AJ2589" si="26033">X2589*AE2586+Z2589*AE2589-Y2589*AF2586-AA2589*AF2589</f>
        <v>2.5530658302657923</v>
      </c>
      <c r="AK2589" s="23">
        <f t="shared" ref="AK2589" si="26034">(X2589*AF2586+Y2589*AE2586+Z2589*AF2589+AA2589*AE2589)</f>
        <v>0</v>
      </c>
      <c r="AL2589" s="8"/>
      <c r="AM2589" s="15">
        <v>0</v>
      </c>
      <c r="AN2589" s="85">
        <f t="shared" ref="AN2589" si="26035">(1/$AN$8)*SIN($B2586*$AO$8)</f>
        <v>-0.29720600558561805</v>
      </c>
      <c r="AO2589" s="25">
        <f t="shared" ref="AO2589" si="26036">COS($AO$8*$B2586)</f>
        <v>-0.45278837462392302</v>
      </c>
      <c r="AP2589" s="37">
        <v>0</v>
      </c>
      <c r="AR2589" s="21">
        <f t="shared" ref="AR2589" si="26037">AH2589*AM2586+AJ2589*AM2589-AI2589*AN2586-AK2589*AN2589</f>
        <v>0</v>
      </c>
      <c r="AS2589" s="24">
        <f t="shared" ref="AS2589" si="26038">(AH2589*AN2586+AI2589*AM2586+AJ2589*AN2589+AK2589*AM2589)</f>
        <v>-0.55364343980007047</v>
      </c>
      <c r="AT2589" s="22">
        <f t="shared" ref="AT2589" si="26039">AH2589*AO2586+AJ2589*AO2589-AI2589*AP2586-AK2589*AP2589</f>
        <v>-2.3678841882841049</v>
      </c>
      <c r="AU2589" s="23">
        <f t="shared" ref="AU2589" si="26040">(AH2589*AP2586+AI2589*AO2586+AJ2589*AP2589+AK2589*AO2589)</f>
        <v>0</v>
      </c>
      <c r="AV2589" s="8"/>
      <c r="AW2589" s="21">
        <v>0</v>
      </c>
      <c r="AX2589" s="24">
        <f t="shared" ref="AX2589" si="26041">(TAN($AY$8*$B2586))/$AX$8</f>
        <v>-0.80309082261802178</v>
      </c>
      <c r="AY2589" s="22">
        <v>1</v>
      </c>
      <c r="AZ2589" s="23">
        <v>0</v>
      </c>
      <c r="BB2589" s="21">
        <f t="shared" ref="BB2589" si="26042">AR2589*AW2586+AT2589*AW2589-AS2589*AX2586-AU2589*AX2589</f>
        <v>0</v>
      </c>
      <c r="BC2589" s="24">
        <f t="shared" ref="BC2589" si="26043">(AR2589*AX2586+AS2589*AW2586+AT2589*AX2589+AU2589*AW2589)</f>
        <v>1.3479826208332182</v>
      </c>
      <c r="BD2589" s="22">
        <f t="shared" ref="BD2589" si="26044">AR2589*AY2586+AT2589*AY2589-AS2589*AZ2586-AU2589*AZ2589</f>
        <v>-2.3678841882841049</v>
      </c>
      <c r="BE2589" s="23">
        <f t="shared" ref="BE2589" si="26045">(AR2589*AZ2586+AS2589*AY2586+AT2589*AZ2589+AU2589*AY2589)</f>
        <v>0</v>
      </c>
      <c r="BF2589" s="8"/>
      <c r="BG2589" s="15">
        <v>0</v>
      </c>
      <c r="BH2589" s="85">
        <f t="shared" ref="BH2589" si="26046">(1/$BH$8)*SIN($B2586*$BI$8)</f>
        <v>0.21740029337983469</v>
      </c>
      <c r="BI2589" s="25">
        <f t="shared" ref="BI2589" si="26047">COS($BI$8*$B2586)</f>
        <v>-0.75804618061517615</v>
      </c>
      <c r="BJ2589" s="37">
        <v>0</v>
      </c>
      <c r="BL2589" s="21">
        <f t="shared" ref="BL2589" si="26048">BB2589*BG2586+BD2589*BG2589-BC2589*BH2586-BE2589*BH2589</f>
        <v>0</v>
      </c>
      <c r="BM2589" s="24">
        <f t="shared" ref="BM2589" si="26049">(BB2589*BH2586+BC2589*BG2586+BD2589*BH2589+BE2589*BG2589)</f>
        <v>-1.5366117944806923</v>
      </c>
      <c r="BN2589" s="22">
        <f t="shared" ref="BN2589" si="26050">BB2589*BI2586+BD2589*BI2589-BC2589*BJ2586-BE2589*BJ2589</f>
        <v>-0.84250079009270862</v>
      </c>
      <c r="BO2589" s="23">
        <f t="shared" ref="BO2589" si="26051">(BB2589*BJ2586+BC2589*BI2586+BD2589*BJ2589+BE2589*BI2589)</f>
        <v>0</v>
      </c>
      <c r="BQ2589" s="38">
        <f t="shared" ref="BQ2589" si="26052">(180/PI())*ATAN(-1*(($BL$8*BM2586+BO2586+$BL$8*BM2589+BO2589)/($BL$8*BL2586+BN2586+$BL$8*BL2589+BN2589)))</f>
        <v>-45.670411826515519</v>
      </c>
      <c r="BS2589" s="67">
        <f t="shared" ref="BS2589" si="26053">20*LOG(((($BL$8*BL2586+BN2586-$BL$8*BL2589-BN2589)^2+($BL$8*BM2586+BO2586-$BL$8*BM2589-BO2589)^2)/(($BL$8*BL2586+BN2586+$BL$8*BL2589+BN2589)^2+($BL$8*BM2586+BO2586+$BL$8*BM2589+BO2589)^2))^0.5)</f>
        <v>-5.0534672207853557</v>
      </c>
      <c r="BT2589" s="65"/>
      <c r="BU2589" s="28"/>
      <c r="BV2589" s="28"/>
      <c r="BW2589" s="28"/>
      <c r="BX2589" s="28"/>
    </row>
    <row r="2590" spans="2:76" ht="18.649999999999999" customHeight="1">
      <c r="BS2590" s="32"/>
    </row>
    <row r="2591" spans="2:76" ht="18.649999999999999" customHeight="1" thickBot="1">
      <c r="D2591" s="8"/>
      <c r="E2591" s="8" t="s">
        <v>93</v>
      </c>
      <c r="F2591" s="8"/>
      <c r="G2591" s="8"/>
      <c r="H2591" s="8"/>
      <c r="I2591" s="8"/>
      <c r="J2591" s="8" t="s">
        <v>94</v>
      </c>
      <c r="K2591" s="8"/>
      <c r="L2591" s="8"/>
      <c r="M2591" s="8"/>
      <c r="N2591" s="8"/>
      <c r="O2591" s="8" t="s">
        <v>95</v>
      </c>
      <c r="P2591" s="8"/>
      <c r="Q2591" s="8"/>
      <c r="R2591" s="8"/>
      <c r="S2591" s="8"/>
      <c r="T2591" s="8" t="s">
        <v>96</v>
      </c>
      <c r="U2591" s="8"/>
      <c r="V2591" s="8"/>
      <c r="W2591" s="8"/>
      <c r="X2591" s="8"/>
      <c r="Y2591" s="8" t="s">
        <v>97</v>
      </c>
      <c r="Z2591" s="8"/>
      <c r="AA2591" s="8"/>
      <c r="AB2591" s="8"/>
      <c r="AC2591" s="8"/>
      <c r="AD2591" s="8" t="s">
        <v>98</v>
      </c>
      <c r="AE2591" s="8"/>
      <c r="AF2591" s="8"/>
      <c r="AG2591" s="8"/>
      <c r="AH2591" s="8"/>
      <c r="AI2591" s="8" t="s">
        <v>99</v>
      </c>
      <c r="AJ2591" s="8"/>
      <c r="AK2591" s="8"/>
      <c r="AL2591" s="8"/>
      <c r="AM2591" s="8"/>
      <c r="AN2591" s="8" t="s">
        <v>96</v>
      </c>
      <c r="AO2591" s="8"/>
      <c r="AP2591" s="8"/>
      <c r="AQ2591" s="8"/>
      <c r="AR2591" s="8"/>
      <c r="AS2591" s="8" t="s">
        <v>100</v>
      </c>
      <c r="AT2591" s="8"/>
      <c r="AU2591" s="8"/>
      <c r="AV2591" s="8"/>
      <c r="AW2591" s="8"/>
      <c r="AX2591" s="8" t="s">
        <v>94</v>
      </c>
      <c r="AY2591" s="8"/>
      <c r="AZ2591" s="8"/>
      <c r="BA2591" s="8"/>
      <c r="BB2591" s="8"/>
      <c r="BC2591" s="8" t="s">
        <v>101</v>
      </c>
      <c r="BD2591" s="8"/>
      <c r="BE2591" s="8"/>
      <c r="BF2591" s="8"/>
      <c r="BG2591" s="8"/>
      <c r="BH2591" s="8" t="s">
        <v>96</v>
      </c>
      <c r="BI2591" s="8"/>
      <c r="BJ2591" s="8"/>
      <c r="BK2591" s="8"/>
      <c r="BL2591" s="8"/>
      <c r="BM2591" s="8" t="s">
        <v>102</v>
      </c>
      <c r="BN2591" s="8"/>
      <c r="BO2591" s="8"/>
      <c r="BP2591" s="8"/>
    </row>
    <row r="2592" spans="2:76" ht="18.649999999999999" customHeight="1" thickBot="1">
      <c r="B2592" s="16"/>
      <c r="D2592" s="250" t="s">
        <v>22</v>
      </c>
      <c r="E2592" s="251"/>
      <c r="F2592" s="252" t="s">
        <v>23</v>
      </c>
      <c r="G2592" s="253"/>
      <c r="H2592" s="123"/>
      <c r="I2592" s="242" t="s">
        <v>1</v>
      </c>
      <c r="J2592" s="243"/>
      <c r="K2592" s="244" t="s">
        <v>2</v>
      </c>
      <c r="L2592" s="245"/>
      <c r="M2592" s="123"/>
      <c r="N2592" s="242" t="s">
        <v>43</v>
      </c>
      <c r="O2592" s="243"/>
      <c r="P2592" s="244" t="s">
        <v>44</v>
      </c>
      <c r="Q2592" s="245"/>
      <c r="R2592" s="123"/>
      <c r="S2592" s="242" t="s">
        <v>32</v>
      </c>
      <c r="T2592" s="243"/>
      <c r="U2592" s="244" t="s">
        <v>33</v>
      </c>
      <c r="V2592" s="245"/>
      <c r="W2592" s="123"/>
      <c r="X2592" s="242" t="s">
        <v>45</v>
      </c>
      <c r="Y2592" s="243"/>
      <c r="Z2592" s="244" t="s">
        <v>46</v>
      </c>
      <c r="AA2592" s="245"/>
      <c r="AB2592" s="127"/>
      <c r="AC2592" s="242" t="s">
        <v>62</v>
      </c>
      <c r="AD2592" s="243"/>
      <c r="AE2592" s="244" t="s">
        <v>3</v>
      </c>
      <c r="AF2592" s="245"/>
      <c r="AG2592" s="123"/>
      <c r="AH2592" s="242" t="s">
        <v>76</v>
      </c>
      <c r="AI2592" s="243"/>
      <c r="AJ2592" s="244" t="s">
        <v>77</v>
      </c>
      <c r="AK2592" s="245"/>
      <c r="AL2592" s="127"/>
      <c r="AM2592" s="242" t="s">
        <v>64</v>
      </c>
      <c r="AN2592" s="243"/>
      <c r="AO2592" s="244" t="s">
        <v>65</v>
      </c>
      <c r="AP2592" s="245"/>
      <c r="AQ2592" s="123"/>
      <c r="AR2592" s="242" t="s">
        <v>80</v>
      </c>
      <c r="AS2592" s="243"/>
      <c r="AT2592" s="244" t="s">
        <v>81</v>
      </c>
      <c r="AU2592" s="245"/>
      <c r="AV2592" s="127"/>
      <c r="AW2592" s="242" t="s">
        <v>68</v>
      </c>
      <c r="AX2592" s="243"/>
      <c r="AY2592" s="244" t="s">
        <v>69</v>
      </c>
      <c r="AZ2592" s="245"/>
      <c r="BA2592" s="123"/>
      <c r="BB2592" s="246" t="s">
        <v>84</v>
      </c>
      <c r="BC2592" s="247"/>
      <c r="BD2592" s="248" t="s">
        <v>85</v>
      </c>
      <c r="BE2592" s="249"/>
      <c r="BF2592" s="127"/>
      <c r="BG2592" s="242" t="s">
        <v>72</v>
      </c>
      <c r="BH2592" s="243"/>
      <c r="BI2592" s="244" t="s">
        <v>73</v>
      </c>
      <c r="BJ2592" s="245"/>
      <c r="BK2592" s="123"/>
      <c r="BL2592" s="242" t="s">
        <v>88</v>
      </c>
      <c r="BM2592" s="243"/>
      <c r="BN2592" s="244" t="s">
        <v>89</v>
      </c>
      <c r="BO2592" s="245"/>
      <c r="BP2592" s="123"/>
      <c r="BQ2592" s="19" t="s">
        <v>165</v>
      </c>
      <c r="BS2592" s="63" t="s">
        <v>120</v>
      </c>
      <c r="BT2592" s="4"/>
      <c r="BU2592" s="28"/>
      <c r="BV2592" s="28"/>
      <c r="BW2592" s="28"/>
      <c r="BX2592" s="28"/>
    </row>
    <row r="2593" spans="2:76" ht="18.649999999999999" customHeight="1" thickTop="1" thickBot="1">
      <c r="B2593" s="39">
        <v>7.34</v>
      </c>
      <c r="D2593" s="25">
        <f t="shared" ref="D2593" si="26054">COS($F$8*$B2593)</f>
        <v>-0.76231059798855771</v>
      </c>
      <c r="E2593" s="26">
        <v>0</v>
      </c>
      <c r="F2593" s="10">
        <v>0</v>
      </c>
      <c r="G2593" s="85">
        <f t="shared" ref="G2593" si="26055">$E$8*SIN($B2593*$F$8)</f>
        <v>1.9416340978024018</v>
      </c>
      <c r="I2593" s="21">
        <v>1</v>
      </c>
      <c r="J2593" s="24">
        <v>0</v>
      </c>
      <c r="K2593" s="22">
        <v>0</v>
      </c>
      <c r="L2593" s="23">
        <v>0</v>
      </c>
      <c r="N2593" s="21">
        <f t="shared" ref="N2593" si="26056">D2593*I2593+F2593*I2596-E2593*J2593-G2593*J2596</f>
        <v>0.7399406164404484</v>
      </c>
      <c r="O2593" s="24">
        <f t="shared" ref="O2593" si="26057">(D2593*J2593+E2593*I2593+F2593*J2596+G2593*I2596)</f>
        <v>0</v>
      </c>
      <c r="P2593" s="22">
        <f t="shared" ref="P2593" si="26058">D2593*K2593+F2593*K2596-E2593*L2593-G2593*L2596</f>
        <v>0</v>
      </c>
      <c r="Q2593" s="23">
        <f t="shared" ref="Q2593" si="26059">(D2593*L2593+E2593*K2593+F2593*L2596+G2593*K2596)</f>
        <v>1.9416340978024018</v>
      </c>
      <c r="S2593" s="25">
        <f t="shared" ref="S2593" si="26060">COS($U$8*$B2593)</f>
        <v>-0.44242297318998003</v>
      </c>
      <c r="T2593" s="26">
        <v>0</v>
      </c>
      <c r="U2593" s="10">
        <v>0</v>
      </c>
      <c r="V2593" s="85">
        <f t="shared" ref="V2593" si="26061">$T$8*SIN($B2593*$U$8)</f>
        <v>-2.6904195240043225</v>
      </c>
      <c r="X2593" s="21">
        <f t="shared" ref="X2593" si="26062">N2593*S2593+P2593*S2596-O2593*T2593-Q2593*T2596</f>
        <v>0.25305663751262342</v>
      </c>
      <c r="Y2593" s="24">
        <f t="shared" ref="Y2593" si="26063">(N2593*T2593+O2593*S2593+P2593*T2596+Q2593*S2596)</f>
        <v>0</v>
      </c>
      <c r="Z2593" s="22">
        <f t="shared" ref="Z2593" si="26064">N2593*U2593+P2593*U2596-O2593*V2593-Q2593*V2596</f>
        <v>0</v>
      </c>
      <c r="AA2593" s="23">
        <f t="shared" ref="AA2593" si="26065">(N2593*V2593+O2593*U2593+P2593*V2596+Q2593*U2596)</f>
        <v>-2.8497742114719591</v>
      </c>
      <c r="AB2593" s="8"/>
      <c r="AC2593" s="21">
        <v>1</v>
      </c>
      <c r="AD2593" s="24">
        <v>0</v>
      </c>
      <c r="AE2593" s="22">
        <v>0</v>
      </c>
      <c r="AF2593" s="23">
        <v>0</v>
      </c>
      <c r="AH2593" s="21">
        <f t="shared" ref="AH2593" si="26066">X2593*AC2593+Z2593*AC2596-Y2593*AD2593-AA2593*AD2596</f>
        <v>-1.7224158962922675E-2</v>
      </c>
      <c r="AI2593" s="24">
        <f t="shared" ref="AI2593" si="26067">(X2593*AD2593+Y2593*AC2593+Z2593*AD2596+AA2593*AC2596)</f>
        <v>0</v>
      </c>
      <c r="AJ2593" s="22">
        <f t="shared" ref="AJ2593" si="26068">X2593*AE2593+Z2593*AE2596-Y2593*AF2593-AA2593*AF2596</f>
        <v>0</v>
      </c>
      <c r="AK2593" s="23">
        <f t="shared" ref="AK2593" si="26069">(X2593*AF2593+Y2593*AE2593+Z2593*AF2596+AA2593*AE2596)</f>
        <v>-2.8497742114719591</v>
      </c>
      <c r="AL2593" s="8"/>
      <c r="AM2593" s="25">
        <f t="shared" ref="AM2593" si="26070">COS($AO$8*$B2593)</f>
        <v>-0.44242297318998003</v>
      </c>
      <c r="AN2593" s="26">
        <v>0</v>
      </c>
      <c r="AO2593" s="10">
        <v>0</v>
      </c>
      <c r="AP2593" s="85">
        <f t="shared" ref="AP2593" si="26071">$AN$8*SIN($B2593*$AO$8)</f>
        <v>-2.6904195240043225</v>
      </c>
      <c r="AR2593" s="21">
        <f t="shared" ref="AR2593" si="26072">AH2593*AM2593+AJ2593*AM2596-AI2593*AN2593-AK2593*AN2596</f>
        <v>-0.84427832277516912</v>
      </c>
      <c r="AS2593" s="24">
        <f t="shared" ref="AS2593" si="26073">(AH2593*AN2593+AI2593*AM2593+AJ2593*AN2596+AK2593*AM2596)</f>
        <v>0</v>
      </c>
      <c r="AT2593" s="22">
        <f t="shared" ref="AT2593" si="26074">AH2593*AO2593+AJ2593*AO2596-AI2593*AP2593-AK2593*AP2596</f>
        <v>0</v>
      </c>
      <c r="AU2593" s="23">
        <f t="shared" ref="AU2593" si="26075">(AH2593*AP2593+AI2593*AO2593+AJ2593*AP2596+AK2593*AO2596)</f>
        <v>1.3071457931179562</v>
      </c>
      <c r="AV2593" s="8"/>
      <c r="AW2593" s="21">
        <v>1</v>
      </c>
      <c r="AX2593" s="24">
        <v>0</v>
      </c>
      <c r="AY2593" s="22">
        <v>0</v>
      </c>
      <c r="AZ2593" s="23">
        <v>0</v>
      </c>
      <c r="BB2593" s="21">
        <f t="shared" ref="BB2593" si="26076">AR2593*AW2593+AT2593*AW2596-AS2593*AX2593-AU2593*AX2596</f>
        <v>0.16706637773753075</v>
      </c>
      <c r="BC2593" s="24">
        <f t="shared" ref="BC2593" si="26077">(AR2593*AX2593+AS2593*AW2593+AT2593*AX2596+AU2593*AW2596)</f>
        <v>0</v>
      </c>
      <c r="BD2593" s="22">
        <f t="shared" ref="BD2593" si="26078">AR2593*AY2593+AT2593*AY2596-AS2593*AZ2593-AU2593*AZ2596</f>
        <v>0</v>
      </c>
      <c r="BE2593" s="23">
        <f t="shared" ref="BE2593" si="26079">(AR2593*AZ2593+AS2593*AY2593+AT2593*AZ2596+AU2593*AY2596)</f>
        <v>1.3071457931179562</v>
      </c>
      <c r="BF2593" s="8"/>
      <c r="BG2593" s="25">
        <f t="shared" ref="BG2593" si="26080">COS($BI$8*$B2593)</f>
        <v>-0.76236158733109405</v>
      </c>
      <c r="BH2593" s="26">
        <v>0</v>
      </c>
      <c r="BI2593" s="10">
        <v>0</v>
      </c>
      <c r="BJ2593" s="85">
        <f t="shared" ref="BJ2593" si="26081">$BH$8*SIN($B2593*$BI$8)</f>
        <v>1.9414539117522547</v>
      </c>
      <c r="BL2593" s="21">
        <f t="shared" ref="BL2593" si="26082">BB2593*BG2593+BD2593*BG2596-BC2593*BH2593-BE2593*BH2596</f>
        <v>-0.40933869039712445</v>
      </c>
      <c r="BM2593" s="24">
        <f t="shared" ref="BM2593" si="26083">(BB2593*BH2593+BC2593*BG2593+BD2593*BH2596+BE2593*BG2596)</f>
        <v>0</v>
      </c>
      <c r="BN2593" s="22">
        <f t="shared" ref="BN2593" si="26084">BB2593*BI2593+BD2593*BI2596-BC2593*BJ2593-BE2593*BJ2596</f>
        <v>0</v>
      </c>
      <c r="BO2593" s="23">
        <f t="shared" ref="BO2593" si="26085">(BB2593*BJ2593+BC2593*BI2593+BD2593*BJ2596+BE2593*BI2596)</f>
        <v>-0.67216606913375809</v>
      </c>
      <c r="BQ2593" s="27">
        <f t="shared" ref="BQ2593" si="26086">20*LOG((2*$BL$8)/(($BL$8*BL2593+BN2593+$BL$8*BL2596+BN2596)^2+($BL$8*BM2593+BO2593+$BL$8*BM2596+BO2596)^2)^0.5)</f>
        <v>-0.33510563297708856</v>
      </c>
      <c r="BS2593" s="64">
        <f t="shared" ref="BS2593" si="26087">((BL2593^2+BM2593^2)/(BL2596^2+BM2596^2))^0.5</f>
        <v>0.33048118235019924</v>
      </c>
      <c r="BT2593" s="4"/>
      <c r="BU2593" s="28"/>
      <c r="BV2593" s="28"/>
      <c r="BW2593" s="28"/>
      <c r="BX2593" s="28"/>
    </row>
    <row r="2594" spans="2:76" ht="18.649999999999999" customHeight="1" thickBot="1">
      <c r="D2594" s="25"/>
      <c r="E2594" s="10"/>
      <c r="F2594" s="10"/>
      <c r="G2594" s="31"/>
      <c r="I2594" s="29"/>
      <c r="L2594" s="30"/>
      <c r="N2594" s="29"/>
      <c r="Q2594" s="30"/>
      <c r="S2594" s="29"/>
      <c r="V2594" s="30"/>
      <c r="X2594" s="29"/>
      <c r="AA2594" s="30"/>
      <c r="AC2594" s="29"/>
      <c r="AF2594" s="30"/>
      <c r="AH2594" s="29"/>
      <c r="AK2594" s="30"/>
      <c r="AM2594" s="29"/>
      <c r="AP2594" s="30"/>
      <c r="AR2594" s="29"/>
      <c r="AU2594" s="30"/>
      <c r="AW2594" s="29"/>
      <c r="AZ2594" s="30"/>
      <c r="BB2594" s="29"/>
      <c r="BE2594" s="30"/>
      <c r="BG2594" s="29"/>
      <c r="BJ2594" s="30"/>
      <c r="BL2594" s="29"/>
      <c r="BO2594" s="30"/>
      <c r="BS2594" s="65"/>
      <c r="BT2594" s="65"/>
      <c r="BU2594" s="28"/>
      <c r="BV2594" s="28"/>
      <c r="BW2594" s="28"/>
      <c r="BX2594" s="28"/>
    </row>
    <row r="2595" spans="2:76" ht="18.649999999999999" customHeight="1" thickBot="1">
      <c r="D2595" s="254" t="s">
        <v>24</v>
      </c>
      <c r="E2595" s="255"/>
      <c r="F2595" s="256" t="s">
        <v>25</v>
      </c>
      <c r="G2595" s="257"/>
      <c r="H2595" s="123"/>
      <c r="I2595" s="242" t="s">
        <v>4</v>
      </c>
      <c r="J2595" s="243"/>
      <c r="K2595" s="244" t="s">
        <v>5</v>
      </c>
      <c r="L2595" s="245"/>
      <c r="M2595" s="123"/>
      <c r="N2595" s="242" t="s">
        <v>6</v>
      </c>
      <c r="O2595" s="243"/>
      <c r="P2595" s="244" t="s">
        <v>7</v>
      </c>
      <c r="Q2595" s="245"/>
      <c r="R2595" s="123"/>
      <c r="S2595" s="242" t="s">
        <v>34</v>
      </c>
      <c r="T2595" s="243"/>
      <c r="U2595" s="244" t="s">
        <v>35</v>
      </c>
      <c r="V2595" s="245"/>
      <c r="W2595" s="123"/>
      <c r="X2595" s="242" t="s">
        <v>47</v>
      </c>
      <c r="Y2595" s="243"/>
      <c r="Z2595" s="244" t="s">
        <v>48</v>
      </c>
      <c r="AA2595" s="245"/>
      <c r="AB2595" s="127"/>
      <c r="AC2595" s="242" t="s">
        <v>63</v>
      </c>
      <c r="AD2595" s="243"/>
      <c r="AE2595" s="244" t="s">
        <v>8</v>
      </c>
      <c r="AF2595" s="245"/>
      <c r="AG2595" s="123"/>
      <c r="AH2595" s="242" t="s">
        <v>78</v>
      </c>
      <c r="AI2595" s="243"/>
      <c r="AJ2595" s="244" t="s">
        <v>79</v>
      </c>
      <c r="AK2595" s="245"/>
      <c r="AL2595" s="127"/>
      <c r="AM2595" s="242" t="s">
        <v>67</v>
      </c>
      <c r="AN2595" s="243"/>
      <c r="AO2595" s="244" t="s">
        <v>66</v>
      </c>
      <c r="AP2595" s="245"/>
      <c r="AQ2595" s="123"/>
      <c r="AR2595" s="242" t="s">
        <v>83</v>
      </c>
      <c r="AS2595" s="243"/>
      <c r="AT2595" s="244" t="s">
        <v>82</v>
      </c>
      <c r="AU2595" s="245"/>
      <c r="AV2595" s="127"/>
      <c r="AW2595" s="242" t="s">
        <v>71</v>
      </c>
      <c r="AX2595" s="243"/>
      <c r="AY2595" s="244" t="s">
        <v>70</v>
      </c>
      <c r="AZ2595" s="245"/>
      <c r="BA2595" s="123"/>
      <c r="BB2595" s="124" t="s">
        <v>87</v>
      </c>
      <c r="BC2595" s="125"/>
      <c r="BD2595" s="122" t="s">
        <v>86</v>
      </c>
      <c r="BE2595" s="126"/>
      <c r="BF2595" s="127"/>
      <c r="BG2595" s="242" t="s">
        <v>74</v>
      </c>
      <c r="BH2595" s="243"/>
      <c r="BI2595" s="244" t="s">
        <v>75</v>
      </c>
      <c r="BJ2595" s="245"/>
      <c r="BK2595" s="123"/>
      <c r="BL2595" s="242" t="s">
        <v>91</v>
      </c>
      <c r="BM2595" s="243"/>
      <c r="BN2595" s="244" t="s">
        <v>90</v>
      </c>
      <c r="BO2595" s="245"/>
      <c r="BP2595" s="123"/>
      <c r="BQ2595" s="35" t="s">
        <v>166</v>
      </c>
      <c r="BS2595" s="66" t="s">
        <v>121</v>
      </c>
      <c r="BT2595" s="65"/>
      <c r="BU2595" s="28"/>
      <c r="BV2595" s="28"/>
      <c r="BW2595" s="28"/>
      <c r="BX2595" s="28"/>
    </row>
    <row r="2596" spans="2:76" ht="18.649999999999999" customHeight="1" thickTop="1" thickBot="1">
      <c r="D2596" s="15">
        <v>0</v>
      </c>
      <c r="E2596" s="145">
        <f t="shared" ref="E2596" si="26088">(1/$E$8)*SIN($B2593*$F$8)</f>
        <v>0.21573712197804465</v>
      </c>
      <c r="F2596" s="15">
        <f t="shared" ref="F2596" si="26089">COS($F$8*$B2593)</f>
        <v>-0.76231059798855771</v>
      </c>
      <c r="G2596" s="37">
        <v>0</v>
      </c>
      <c r="I2596" s="21">
        <v>0</v>
      </c>
      <c r="J2596" s="24">
        <f t="shared" ref="J2596" si="26090">(TAN($K$8*$B2593))/$J$8</f>
        <v>-0.773704590442297</v>
      </c>
      <c r="K2596" s="22">
        <v>1</v>
      </c>
      <c r="L2596" s="23">
        <v>0</v>
      </c>
      <c r="N2596" s="21">
        <f t="shared" ref="N2596" si="26091">D2596*I2593+F2596*I2596-E2596*J2593-G2596*J2596</f>
        <v>0</v>
      </c>
      <c r="O2596" s="24">
        <f t="shared" ref="O2596" si="26092">(D2596*J2593+E2596*I2593+F2596*J2596+G2596*I2596)</f>
        <v>0.8055403309846042</v>
      </c>
      <c r="P2596" s="22">
        <f t="shared" ref="P2596" si="26093">D2596*K2593+F2596*K2596-E2596*L2593-G2596*L2596</f>
        <v>-0.76231059798855771</v>
      </c>
      <c r="Q2596" s="23">
        <f t="shared" ref="Q2596" si="26094">(D2596*L2593+E2596*K2593+F2596*L2596+G2596*K2596)</f>
        <v>0</v>
      </c>
      <c r="S2596" s="15">
        <v>0</v>
      </c>
      <c r="T2596" s="145">
        <f t="shared" ref="T2596" si="26095">(1/$T$8)*SIN($B2593*$U$8)</f>
        <v>-0.29893550266714691</v>
      </c>
      <c r="U2596" s="15">
        <f t="shared" ref="U2596" si="26096">COS($U$8*$B2593)</f>
        <v>-0.44242297318998003</v>
      </c>
      <c r="V2596" s="37">
        <v>0</v>
      </c>
      <c r="X2596" s="21">
        <f t="shared" ref="X2596" si="26097">N2596*S2593+P2596*S2596-O2596*T2593-Q2596*T2596</f>
        <v>0</v>
      </c>
      <c r="Y2596" s="24">
        <f t="shared" ref="Y2596" si="26098">(N2596*T2593+O2596*S2593+P2596*T2596+Q2596*S2596)</f>
        <v>-0.1285078464604463</v>
      </c>
      <c r="Z2596" s="22">
        <f t="shared" ref="Z2596" si="26099">N2596*U2593+P2596*U2596-O2596*V2593-Q2596*V2596</f>
        <v>2.5045051551102127</v>
      </c>
      <c r="AA2596" s="23">
        <f t="shared" ref="AA2596" si="26100">(N2596*V2593+O2596*U2593+P2596*V2596+Q2596*U2596)</f>
        <v>0</v>
      </c>
      <c r="AB2596" s="8"/>
      <c r="AC2596" s="21">
        <v>0</v>
      </c>
      <c r="AD2596" s="24">
        <f t="shared" ref="AD2596" si="26101">(TAN($AE$8*$B2593))/$AD$8</f>
        <v>-9.4842881021069123E-2</v>
      </c>
      <c r="AE2596" s="22">
        <v>1</v>
      </c>
      <c r="AF2596" s="23">
        <v>0</v>
      </c>
      <c r="AH2596" s="21">
        <f t="shared" ref="AH2596" si="26102">X2596*AC2593+Z2596*AC2596-Y2596*AD2593-AA2596*AD2596</f>
        <v>0</v>
      </c>
      <c r="AI2596" s="24">
        <f t="shared" ref="AI2596" si="26103">(X2596*AD2593+Y2596*AC2593+Z2596*AD2596+AA2596*AC2596)</f>
        <v>-0.36604233090321847</v>
      </c>
      <c r="AJ2596" s="22">
        <f t="shared" ref="AJ2596" si="26104">X2596*AE2593+Z2596*AE2596-Y2596*AF2593-AA2596*AF2596</f>
        <v>2.5045051551102127</v>
      </c>
      <c r="AK2596" s="23">
        <f t="shared" ref="AK2596" si="26105">(X2596*AF2593+Y2596*AE2593+Z2596*AF2596+AA2596*AE2596)</f>
        <v>0</v>
      </c>
      <c r="AL2596" s="8"/>
      <c r="AM2596" s="15">
        <v>0</v>
      </c>
      <c r="AN2596" s="85">
        <f t="shared" ref="AN2596" si="26106">(1/$AN$8)*SIN($B2593*$AO$8)</f>
        <v>-0.29893550266714691</v>
      </c>
      <c r="AO2596" s="25">
        <f t="shared" ref="AO2596" si="26107">COS($AO$8*$B2593)</f>
        <v>-0.44242297318998003</v>
      </c>
      <c r="AP2596" s="37">
        <v>0</v>
      </c>
      <c r="AR2596" s="21">
        <f t="shared" ref="AR2596" si="26108">AH2596*AM2593+AJ2596*AM2596-AI2596*AN2593-AK2596*AN2596</f>
        <v>0</v>
      </c>
      <c r="AS2596" s="24">
        <f t="shared" ref="AS2596" si="26109">(AH2596*AN2593+AI2596*AM2593+AJ2596*AN2596+AK2596*AM2596)</f>
        <v>-0.58673997112373977</v>
      </c>
      <c r="AT2596" s="22">
        <f t="shared" ref="AT2596" si="26110">AH2596*AO2593+AJ2596*AO2596-AI2596*AP2593-AK2596*AP2596</f>
        <v>-2.0928580507675623</v>
      </c>
      <c r="AU2596" s="23">
        <f t="shared" ref="AU2596" si="26111">(AH2596*AP2593+AI2596*AO2593+AJ2596*AP2596+AK2596*AO2596)</f>
        <v>0</v>
      </c>
      <c r="AV2596" s="8"/>
      <c r="AW2596" s="21">
        <v>0</v>
      </c>
      <c r="AX2596" s="24">
        <f t="shared" ref="AX2596" si="26112">(TAN($AY$8*$B2593))/$AX$8</f>
        <v>-0.773704590442297</v>
      </c>
      <c r="AY2596" s="22">
        <v>1</v>
      </c>
      <c r="AZ2596" s="23">
        <v>0</v>
      </c>
      <c r="BB2596" s="21">
        <f t="shared" ref="BB2596" si="26113">AR2596*AW2593+AT2596*AW2596-AS2596*AX2593-AU2596*AX2596</f>
        <v>0</v>
      </c>
      <c r="BC2596" s="24">
        <f t="shared" ref="BC2596" si="26114">(AR2596*AX2593+AS2596*AW2593+AT2596*AX2596+AU2596*AW2596)</f>
        <v>1.0325139098992411</v>
      </c>
      <c r="BD2596" s="22">
        <f t="shared" ref="BD2596" si="26115">AR2596*AY2593+AT2596*AY2596-AS2596*AZ2593-AU2596*AZ2596</f>
        <v>-2.0928580507675623</v>
      </c>
      <c r="BE2596" s="23">
        <f t="shared" ref="BE2596" si="26116">(AR2596*AZ2593+AS2596*AY2593+AT2596*AZ2596+AU2596*AY2596)</f>
        <v>0</v>
      </c>
      <c r="BF2596" s="8"/>
      <c r="BG2596" s="15">
        <v>0</v>
      </c>
      <c r="BH2596" s="85">
        <f t="shared" ref="BH2596" si="26117">(1/$BH$8)*SIN($B2593*$BI$8)</f>
        <v>0.21571710130580607</v>
      </c>
      <c r="BI2596" s="25">
        <f t="shared" ref="BI2596" si="26118">COS($BI$8*$B2593)</f>
        <v>-0.76236158733109405</v>
      </c>
      <c r="BJ2596" s="37">
        <v>0</v>
      </c>
      <c r="BL2596" s="21">
        <f t="shared" ref="BL2596" si="26119">BB2596*BG2593+BD2596*BG2596-BC2596*BH2593-BE2596*BH2596</f>
        <v>0</v>
      </c>
      <c r="BM2596" s="24">
        <f t="shared" ref="BM2596" si="26120">(BB2596*BH2593+BC2596*BG2593+BD2596*BH2596+BE2596*BG2596)</f>
        <v>-1.2386142154483177</v>
      </c>
      <c r="BN2596" s="22">
        <f t="shared" ref="BN2596" si="26121">BB2596*BI2593+BD2596*BI2596-BC2596*BJ2593-BE2596*BJ2596</f>
        <v>-0.40906358367067819</v>
      </c>
      <c r="BO2596" s="23">
        <f t="shared" ref="BO2596" si="26122">(BB2596*BJ2593+BC2596*BI2593+BD2596*BJ2596+BE2596*BI2596)</f>
        <v>0</v>
      </c>
      <c r="BQ2596" s="38">
        <f t="shared" ref="BQ2596" si="26123">(180/PI())*ATAN(-1*(($BL$8*BM2593+BO2593+$BL$8*BM2596+BO2596)/($BL$8*BL2593+BN2593+$BL$8*BL2596+BN2596)))</f>
        <v>-66.814167248714966</v>
      </c>
      <c r="BS2596" s="67">
        <f t="shared" ref="BS2596" si="26124">20*LOG(((($BL$8*BL2593+BN2593-$BL$8*BL2596-BN2596)^2+($BL$8*BM2593+BO2593-$BL$8*BM2596-BO2596)^2)/(($BL$8*BL2593+BN2593+$BL$8*BL2596+BN2596)^2+($BL$8*BM2593+BO2593+$BL$8*BM2596+BO2596)^2))^0.5)</f>
        <v>-11.292501323495447</v>
      </c>
      <c r="BT2596" s="65"/>
      <c r="BU2596" s="28"/>
      <c r="BV2596" s="28"/>
      <c r="BW2596" s="28"/>
      <c r="BX2596" s="28"/>
    </row>
    <row r="2597" spans="2:76" ht="18.649999999999999" customHeight="1">
      <c r="BS2597" s="32"/>
    </row>
    <row r="2598" spans="2:76" ht="18.649999999999999" customHeight="1" thickBot="1">
      <c r="D2598" s="8"/>
      <c r="E2598" s="8" t="s">
        <v>93</v>
      </c>
      <c r="F2598" s="8"/>
      <c r="G2598" s="8"/>
      <c r="H2598" s="8"/>
      <c r="I2598" s="8"/>
      <c r="J2598" s="8" t="s">
        <v>94</v>
      </c>
      <c r="K2598" s="8"/>
      <c r="L2598" s="8"/>
      <c r="M2598" s="8"/>
      <c r="N2598" s="8"/>
      <c r="O2598" s="8" t="s">
        <v>95</v>
      </c>
      <c r="P2598" s="8"/>
      <c r="Q2598" s="8"/>
      <c r="R2598" s="8"/>
      <c r="S2598" s="8"/>
      <c r="T2598" s="8" t="s">
        <v>96</v>
      </c>
      <c r="U2598" s="8"/>
      <c r="V2598" s="8"/>
      <c r="W2598" s="8"/>
      <c r="X2598" s="8"/>
      <c r="Y2598" s="8" t="s">
        <v>97</v>
      </c>
      <c r="Z2598" s="8"/>
      <c r="AA2598" s="8"/>
      <c r="AB2598" s="8"/>
      <c r="AC2598" s="8"/>
      <c r="AD2598" s="8" t="s">
        <v>98</v>
      </c>
      <c r="AE2598" s="8"/>
      <c r="AF2598" s="8"/>
      <c r="AG2598" s="8"/>
      <c r="AH2598" s="8"/>
      <c r="AI2598" s="8" t="s">
        <v>99</v>
      </c>
      <c r="AJ2598" s="8"/>
      <c r="AK2598" s="8"/>
      <c r="AL2598" s="8"/>
      <c r="AM2598" s="8"/>
      <c r="AN2598" s="8" t="s">
        <v>96</v>
      </c>
      <c r="AO2598" s="8"/>
      <c r="AP2598" s="8"/>
      <c r="AQ2598" s="8"/>
      <c r="AR2598" s="8"/>
      <c r="AS2598" s="8" t="s">
        <v>100</v>
      </c>
      <c r="AT2598" s="8"/>
      <c r="AU2598" s="8"/>
      <c r="AV2598" s="8"/>
      <c r="AW2598" s="8"/>
      <c r="AX2598" s="8" t="s">
        <v>94</v>
      </c>
      <c r="AY2598" s="8"/>
      <c r="AZ2598" s="8"/>
      <c r="BA2598" s="8"/>
      <c r="BB2598" s="8"/>
      <c r="BC2598" s="8" t="s">
        <v>101</v>
      </c>
      <c r="BD2598" s="8"/>
      <c r="BE2598" s="8"/>
      <c r="BF2598" s="8"/>
      <c r="BG2598" s="8"/>
      <c r="BH2598" s="8" t="s">
        <v>96</v>
      </c>
      <c r="BI2598" s="8"/>
      <c r="BJ2598" s="8"/>
      <c r="BK2598" s="8"/>
      <c r="BL2598" s="8"/>
      <c r="BM2598" s="8" t="s">
        <v>102</v>
      </c>
      <c r="BN2598" s="8"/>
      <c r="BO2598" s="8"/>
      <c r="BP2598" s="8"/>
    </row>
    <row r="2599" spans="2:76" ht="18.649999999999999" customHeight="1" thickBot="1">
      <c r="B2599" s="16"/>
      <c r="D2599" s="250" t="s">
        <v>22</v>
      </c>
      <c r="E2599" s="251"/>
      <c r="F2599" s="252" t="s">
        <v>23</v>
      </c>
      <c r="G2599" s="253"/>
      <c r="H2599" s="123"/>
      <c r="I2599" s="242" t="s">
        <v>1</v>
      </c>
      <c r="J2599" s="243"/>
      <c r="K2599" s="244" t="s">
        <v>2</v>
      </c>
      <c r="L2599" s="245"/>
      <c r="M2599" s="123"/>
      <c r="N2599" s="242" t="s">
        <v>43</v>
      </c>
      <c r="O2599" s="243"/>
      <c r="P2599" s="244" t="s">
        <v>44</v>
      </c>
      <c r="Q2599" s="245"/>
      <c r="R2599" s="123"/>
      <c r="S2599" s="242" t="s">
        <v>32</v>
      </c>
      <c r="T2599" s="243"/>
      <c r="U2599" s="244" t="s">
        <v>33</v>
      </c>
      <c r="V2599" s="245"/>
      <c r="W2599" s="123"/>
      <c r="X2599" s="242" t="s">
        <v>45</v>
      </c>
      <c r="Y2599" s="243"/>
      <c r="Z2599" s="244" t="s">
        <v>46</v>
      </c>
      <c r="AA2599" s="245"/>
      <c r="AB2599" s="127"/>
      <c r="AC2599" s="242" t="s">
        <v>62</v>
      </c>
      <c r="AD2599" s="243"/>
      <c r="AE2599" s="244" t="s">
        <v>3</v>
      </c>
      <c r="AF2599" s="245"/>
      <c r="AG2599" s="123"/>
      <c r="AH2599" s="242" t="s">
        <v>76</v>
      </c>
      <c r="AI2599" s="243"/>
      <c r="AJ2599" s="244" t="s">
        <v>77</v>
      </c>
      <c r="AK2599" s="245"/>
      <c r="AL2599" s="127"/>
      <c r="AM2599" s="242" t="s">
        <v>64</v>
      </c>
      <c r="AN2599" s="243"/>
      <c r="AO2599" s="244" t="s">
        <v>65</v>
      </c>
      <c r="AP2599" s="245"/>
      <c r="AQ2599" s="123"/>
      <c r="AR2599" s="242" t="s">
        <v>80</v>
      </c>
      <c r="AS2599" s="243"/>
      <c r="AT2599" s="244" t="s">
        <v>81</v>
      </c>
      <c r="AU2599" s="245"/>
      <c r="AV2599" s="127"/>
      <c r="AW2599" s="242" t="s">
        <v>68</v>
      </c>
      <c r="AX2599" s="243"/>
      <c r="AY2599" s="244" t="s">
        <v>69</v>
      </c>
      <c r="AZ2599" s="245"/>
      <c r="BA2599" s="123"/>
      <c r="BB2599" s="246" t="s">
        <v>84</v>
      </c>
      <c r="BC2599" s="247"/>
      <c r="BD2599" s="248" t="s">
        <v>85</v>
      </c>
      <c r="BE2599" s="249"/>
      <c r="BF2599" s="127"/>
      <c r="BG2599" s="242" t="s">
        <v>72</v>
      </c>
      <c r="BH2599" s="243"/>
      <c r="BI2599" s="244" t="s">
        <v>73</v>
      </c>
      <c r="BJ2599" s="245"/>
      <c r="BK2599" s="123"/>
      <c r="BL2599" s="242" t="s">
        <v>88</v>
      </c>
      <c r="BM2599" s="243"/>
      <c r="BN2599" s="244" t="s">
        <v>89</v>
      </c>
      <c r="BO2599" s="245"/>
      <c r="BP2599" s="123"/>
      <c r="BQ2599" s="19" t="s">
        <v>165</v>
      </c>
      <c r="BS2599" s="63" t="s">
        <v>120</v>
      </c>
      <c r="BT2599" s="4"/>
      <c r="BU2599" s="28"/>
      <c r="BV2599" s="28"/>
      <c r="BW2599" s="28"/>
      <c r="BX2599" s="28"/>
    </row>
    <row r="2600" spans="2:76" ht="18.649999999999999" customHeight="1" thickTop="1" thickBot="1">
      <c r="B2600" s="39">
        <v>7.36</v>
      </c>
      <c r="D2600" s="25">
        <f t="shared" ref="D2600" si="26125">COS($F$8*$B2600)</f>
        <v>-0.7665926308073886</v>
      </c>
      <c r="E2600" s="26">
        <v>0</v>
      </c>
      <c r="F2600" s="10">
        <v>0</v>
      </c>
      <c r="G2600" s="85">
        <f t="shared" ref="G2600" si="26126">$E$8*SIN($B2600*$F$8)</f>
        <v>1.9264012161349624</v>
      </c>
      <c r="I2600" s="21">
        <v>1</v>
      </c>
      <c r="J2600" s="24">
        <v>0</v>
      </c>
      <c r="K2600" s="22">
        <v>0</v>
      </c>
      <c r="L2600" s="23">
        <v>0</v>
      </c>
      <c r="N2600" s="21">
        <f t="shared" ref="N2600" si="26127">D2600*I2600+F2600*I2603-E2600*J2600-G2600*J2603</f>
        <v>0.66822192077727227</v>
      </c>
      <c r="O2600" s="24">
        <f t="shared" ref="O2600" si="26128">(D2600*J2600+E2600*I2600+F2600*J2603+G2600*I2603)</f>
        <v>0</v>
      </c>
      <c r="P2600" s="22">
        <f t="shared" ref="P2600" si="26129">D2600*K2600+F2600*K2603-E2600*L2600-G2600*L2603</f>
        <v>0</v>
      </c>
      <c r="Q2600" s="23">
        <f t="shared" ref="Q2600" si="26130">(D2600*L2600+E2600*K2600+F2600*L2603+G2600*K2603)</f>
        <v>1.9264012161349624</v>
      </c>
      <c r="S2600" s="25">
        <f t="shared" ref="S2600" si="26131">COS($U$8*$B2600)</f>
        <v>-0.43199812692569683</v>
      </c>
      <c r="T2600" s="26">
        <v>0</v>
      </c>
      <c r="U2600" s="10">
        <v>0</v>
      </c>
      <c r="V2600" s="85">
        <f t="shared" ref="V2600" si="26132">$T$8*SIN($B2600*$U$8)</f>
        <v>-2.7056235076215254</v>
      </c>
      <c r="X2600" s="21">
        <f t="shared" ref="X2600" si="26133">N2600*S2600+P2600*S2603-O2600*T2600-Q2600*T2603</f>
        <v>0.29045342801857688</v>
      </c>
      <c r="Y2600" s="24">
        <f t="shared" ref="Y2600" si="26134">(N2600*T2600+O2600*S2600+P2600*T2603+Q2600*S2603)</f>
        <v>0</v>
      </c>
      <c r="Z2600" s="22">
        <f t="shared" ref="Z2600" si="26135">N2600*U2600+P2600*U2603-O2600*V2600-Q2600*V2603</f>
        <v>0</v>
      </c>
      <c r="AA2600" s="23">
        <f t="shared" ref="AA2600" si="26136">(N2600*V2600+O2600*U2600+P2600*V2603+Q2600*U2603)</f>
        <v>-2.6401586542406847</v>
      </c>
      <c r="AB2600" s="8"/>
      <c r="AC2600" s="21">
        <v>1</v>
      </c>
      <c r="AD2600" s="24">
        <v>0</v>
      </c>
      <c r="AE2600" s="22">
        <v>0</v>
      </c>
      <c r="AF2600" s="23">
        <v>0</v>
      </c>
      <c r="AH2600" s="21">
        <f t="shared" ref="AH2600" si="26137">X2600*AC2600+Z2600*AC2603-Y2600*AD2600-AA2600*AD2603</f>
        <v>0.10415975953481552</v>
      </c>
      <c r="AI2600" s="24">
        <f t="shared" ref="AI2600" si="26138">(X2600*AD2600+Y2600*AC2600+Z2600*AD2603+AA2600*AC2603)</f>
        <v>0</v>
      </c>
      <c r="AJ2600" s="22">
        <f t="shared" ref="AJ2600" si="26139">X2600*AE2600+Z2600*AE2603-Y2600*AF2600-AA2600*AF2603</f>
        <v>0</v>
      </c>
      <c r="AK2600" s="23">
        <f t="shared" ref="AK2600" si="26140">(X2600*AF2600+Y2600*AE2600+Z2600*AF2603+AA2600*AE2603)</f>
        <v>-2.6401586542406847</v>
      </c>
      <c r="AL2600" s="8"/>
      <c r="AM2600" s="25">
        <f t="shared" ref="AM2600" si="26141">COS($AO$8*$B2600)</f>
        <v>-0.43199812692569683</v>
      </c>
      <c r="AN2600" s="26">
        <v>0</v>
      </c>
      <c r="AO2600" s="10">
        <v>0</v>
      </c>
      <c r="AP2600" s="85">
        <f t="shared" ref="AP2600" si="26142">$AN$8*SIN($B2600*$AO$8)</f>
        <v>-2.7056235076215254</v>
      </c>
      <c r="AR2600" s="21">
        <f t="shared" ref="AR2600" si="26143">AH2600*AM2600+AJ2600*AM2603-AI2600*AN2600-AK2600*AN2603</f>
        <v>-0.83869407866051648</v>
      </c>
      <c r="AS2600" s="24">
        <f t="shared" ref="AS2600" si="26144">(AH2600*AN2600+AI2600*AM2600+AJ2600*AN2603+AK2600*AM2603)</f>
        <v>0</v>
      </c>
      <c r="AT2600" s="22">
        <f t="shared" ref="AT2600" si="26145">AH2600*AO2600+AJ2600*AO2603-AI2600*AP2600-AK2600*AP2603</f>
        <v>0</v>
      </c>
      <c r="AU2600" s="23">
        <f t="shared" ref="AU2600" si="26146">(AH2600*AP2600+AI2600*AO2600+AJ2600*AP2603+AK2600*AO2603)</f>
        <v>0.85872649947304214</v>
      </c>
      <c r="AV2600" s="8"/>
      <c r="AW2600" s="21">
        <v>1</v>
      </c>
      <c r="AX2600" s="24">
        <v>0</v>
      </c>
      <c r="AY2600" s="22">
        <v>0</v>
      </c>
      <c r="AZ2600" s="23">
        <v>0</v>
      </c>
      <c r="BB2600" s="21">
        <f t="shared" ref="BB2600" si="26147">AR2600*AW2600+AT2600*AW2603-AS2600*AX2600-AU2600*AX2603</f>
        <v>-0.19910079614207499</v>
      </c>
      <c r="BC2600" s="24">
        <f t="shared" ref="BC2600" si="26148">(AR2600*AX2600+AS2600*AW2600+AT2600*AX2603+AU2600*AW2603)</f>
        <v>0</v>
      </c>
      <c r="BD2600" s="22">
        <f t="shared" ref="BD2600" si="26149">AR2600*AY2600+AT2600*AY2603-AS2600*AZ2600-AU2600*AZ2603</f>
        <v>0</v>
      </c>
      <c r="BE2600" s="23">
        <f t="shared" ref="BE2600" si="26150">(AR2600*AZ2600+AS2600*AY2600+AT2600*AZ2603+AU2600*AY2603)</f>
        <v>0.85872649947304214</v>
      </c>
      <c r="BF2600" s="8"/>
      <c r="BG2600" s="25">
        <f t="shared" ref="BG2600" si="26151">COS($BI$8*$B2600)</f>
        <v>-0.76664335792561222</v>
      </c>
      <c r="BH2600" s="26">
        <v>0</v>
      </c>
      <c r="BI2600" s="10">
        <v>0</v>
      </c>
      <c r="BJ2600" s="85">
        <f t="shared" ref="BJ2600" si="26152">$BH$8*SIN($B2600*$BI$8)</f>
        <v>1.9262195242850371</v>
      </c>
      <c r="BL2600" s="21">
        <f t="shared" ref="BL2600" si="26153">BB2600*BG2600+BD2600*BG2603-BC2600*BH2600-BE2600*BH2603</f>
        <v>-3.1149113669523332E-2</v>
      </c>
      <c r="BM2600" s="24">
        <f t="shared" ref="BM2600" si="26154">(BB2600*BH2600+BC2600*BG2600+BD2600*BH2603+BE2600*BG2603)</f>
        <v>0</v>
      </c>
      <c r="BN2600" s="22">
        <f t="shared" ref="BN2600" si="26155">BB2600*BI2600+BD2600*BI2603-BC2600*BJ2600-BE2600*BJ2603</f>
        <v>0</v>
      </c>
      <c r="BO2600" s="23">
        <f t="shared" ref="BO2600" si="26156">(BB2600*BJ2600+BC2600*BI2600+BD2600*BJ2603+BE2600*BI2603)</f>
        <v>-1.0418488079252795</v>
      </c>
      <c r="BQ2600" s="27">
        <f t="shared" ref="BQ2600" si="26157">20*LOG((2*$BL$8)/(($BL$8*BL2600+BN2600+$BL$8*BL2603+BN2603)^2+($BL$8*BM2600+BO2600+$BL$8*BM2603+BO2603)^2)^0.5)</f>
        <v>-7.4628072869153701E-3</v>
      </c>
      <c r="BS2600" s="64">
        <f t="shared" ref="BS2600" si="26158">((BL2600^2+BM2600^2)/(BL2603^2+BM2603^2))^0.5</f>
        <v>3.2483982893598079E-2</v>
      </c>
      <c r="BT2600" s="4"/>
      <c r="BU2600" s="28"/>
      <c r="BV2600" s="28"/>
      <c r="BW2600" s="28"/>
      <c r="BX2600" s="28"/>
    </row>
    <row r="2601" spans="2:76" ht="18.649999999999999" customHeight="1" thickBot="1">
      <c r="D2601" s="25"/>
      <c r="E2601" s="10"/>
      <c r="F2601" s="10"/>
      <c r="G2601" s="31"/>
      <c r="I2601" s="29"/>
      <c r="L2601" s="30"/>
      <c r="N2601" s="29"/>
      <c r="Q2601" s="30"/>
      <c r="S2601" s="29"/>
      <c r="V2601" s="30"/>
      <c r="X2601" s="29"/>
      <c r="AA2601" s="30"/>
      <c r="AC2601" s="29"/>
      <c r="AF2601" s="30"/>
      <c r="AH2601" s="29"/>
      <c r="AK2601" s="30"/>
      <c r="AM2601" s="29"/>
      <c r="AP2601" s="30"/>
      <c r="AR2601" s="29"/>
      <c r="AU2601" s="30"/>
      <c r="AW2601" s="29"/>
      <c r="AZ2601" s="30"/>
      <c r="BB2601" s="29"/>
      <c r="BE2601" s="30"/>
      <c r="BG2601" s="29"/>
      <c r="BJ2601" s="30"/>
      <c r="BL2601" s="29"/>
      <c r="BO2601" s="30"/>
      <c r="BS2601" s="65"/>
      <c r="BT2601" s="65"/>
      <c r="BU2601" s="28"/>
      <c r="BV2601" s="28"/>
      <c r="BW2601" s="28"/>
      <c r="BX2601" s="28"/>
    </row>
    <row r="2602" spans="2:76" ht="18.649999999999999" customHeight="1" thickBot="1">
      <c r="D2602" s="254" t="s">
        <v>24</v>
      </c>
      <c r="E2602" s="255"/>
      <c r="F2602" s="256" t="s">
        <v>25</v>
      </c>
      <c r="G2602" s="257"/>
      <c r="H2602" s="123"/>
      <c r="I2602" s="242" t="s">
        <v>4</v>
      </c>
      <c r="J2602" s="243"/>
      <c r="K2602" s="244" t="s">
        <v>5</v>
      </c>
      <c r="L2602" s="245"/>
      <c r="M2602" s="123"/>
      <c r="N2602" s="242" t="s">
        <v>6</v>
      </c>
      <c r="O2602" s="243"/>
      <c r="P2602" s="244" t="s">
        <v>7</v>
      </c>
      <c r="Q2602" s="245"/>
      <c r="R2602" s="123"/>
      <c r="S2602" s="242" t="s">
        <v>34</v>
      </c>
      <c r="T2602" s="243"/>
      <c r="U2602" s="244" t="s">
        <v>35</v>
      </c>
      <c r="V2602" s="245"/>
      <c r="W2602" s="123"/>
      <c r="X2602" s="242" t="s">
        <v>47</v>
      </c>
      <c r="Y2602" s="243"/>
      <c r="Z2602" s="244" t="s">
        <v>48</v>
      </c>
      <c r="AA2602" s="245"/>
      <c r="AB2602" s="127"/>
      <c r="AC2602" s="242" t="s">
        <v>63</v>
      </c>
      <c r="AD2602" s="243"/>
      <c r="AE2602" s="244" t="s">
        <v>8</v>
      </c>
      <c r="AF2602" s="245"/>
      <c r="AG2602" s="123"/>
      <c r="AH2602" s="242" t="s">
        <v>78</v>
      </c>
      <c r="AI2602" s="243"/>
      <c r="AJ2602" s="244" t="s">
        <v>79</v>
      </c>
      <c r="AK2602" s="245"/>
      <c r="AL2602" s="127"/>
      <c r="AM2602" s="242" t="s">
        <v>67</v>
      </c>
      <c r="AN2602" s="243"/>
      <c r="AO2602" s="244" t="s">
        <v>66</v>
      </c>
      <c r="AP2602" s="245"/>
      <c r="AQ2602" s="123"/>
      <c r="AR2602" s="242" t="s">
        <v>83</v>
      </c>
      <c r="AS2602" s="243"/>
      <c r="AT2602" s="244" t="s">
        <v>82</v>
      </c>
      <c r="AU2602" s="245"/>
      <c r="AV2602" s="127"/>
      <c r="AW2602" s="242" t="s">
        <v>71</v>
      </c>
      <c r="AX2602" s="243"/>
      <c r="AY2602" s="244" t="s">
        <v>70</v>
      </c>
      <c r="AZ2602" s="245"/>
      <c r="BA2602" s="123"/>
      <c r="BB2602" s="124" t="s">
        <v>87</v>
      </c>
      <c r="BC2602" s="125"/>
      <c r="BD2602" s="122" t="s">
        <v>86</v>
      </c>
      <c r="BE2602" s="126"/>
      <c r="BF2602" s="127"/>
      <c r="BG2602" s="242" t="s">
        <v>74</v>
      </c>
      <c r="BH2602" s="243"/>
      <c r="BI2602" s="244" t="s">
        <v>75</v>
      </c>
      <c r="BJ2602" s="245"/>
      <c r="BK2602" s="123"/>
      <c r="BL2602" s="242" t="s">
        <v>91</v>
      </c>
      <c r="BM2602" s="243"/>
      <c r="BN2602" s="244" t="s">
        <v>90</v>
      </c>
      <c r="BO2602" s="245"/>
      <c r="BP2602" s="123"/>
      <c r="BQ2602" s="35" t="s">
        <v>166</v>
      </c>
      <c r="BS2602" s="66" t="s">
        <v>121</v>
      </c>
      <c r="BT2602" s="65"/>
      <c r="BU2602" s="28"/>
      <c r="BV2602" s="28"/>
      <c r="BW2602" s="28"/>
      <c r="BX2602" s="28"/>
    </row>
    <row r="2603" spans="2:76" ht="18.649999999999999" customHeight="1" thickTop="1" thickBot="1">
      <c r="D2603" s="15">
        <v>0</v>
      </c>
      <c r="E2603" s="145">
        <f t="shared" ref="E2603" si="26159">(1/$E$8)*SIN($B2600*$F$8)</f>
        <v>0.21404457957055137</v>
      </c>
      <c r="F2603" s="15">
        <f t="shared" ref="F2603" si="26160">COS($F$8*$B2600)</f>
        <v>-0.7665926308073886</v>
      </c>
      <c r="G2603" s="37">
        <v>0</v>
      </c>
      <c r="I2603" s="21">
        <v>0</v>
      </c>
      <c r="J2603" s="24">
        <f t="shared" ref="J2603" si="26161">(TAN($K$8*$B2600))/$J$8</f>
        <v>-0.74481605366892512</v>
      </c>
      <c r="K2603" s="22">
        <v>1</v>
      </c>
      <c r="L2603" s="23">
        <v>0</v>
      </c>
      <c r="N2603" s="21">
        <f t="shared" ref="N2603" si="26162">D2603*I2600+F2603*I2603-E2603*J2600-G2603*J2603</f>
        <v>0</v>
      </c>
      <c r="O2603" s="24">
        <f t="shared" ref="O2603" si="26163">(D2603*J2600+E2603*I2600+F2603*J2603+G2603*I2603)</f>
        <v>0.78501507762018974</v>
      </c>
      <c r="P2603" s="22">
        <f t="shared" ref="P2603" si="26164">D2603*K2600+F2603*K2603-E2603*L2600-G2603*L2603</f>
        <v>-0.7665926308073886</v>
      </c>
      <c r="Q2603" s="23">
        <f t="shared" ref="Q2603" si="26165">(D2603*L2600+E2603*K2600+F2603*L2603+G2603*K2603)</f>
        <v>0</v>
      </c>
      <c r="S2603" s="15">
        <v>0</v>
      </c>
      <c r="T2603" s="145">
        <f t="shared" ref="T2603" si="26166">(1/$T$8)*SIN($B2600*$U$8)</f>
        <v>-0.30062483418016944</v>
      </c>
      <c r="U2603" s="15">
        <f t="shared" ref="U2603" si="26167">COS($U$8*$B2600)</f>
        <v>-0.43199812692569683</v>
      </c>
      <c r="V2603" s="37">
        <v>0</v>
      </c>
      <c r="X2603" s="21">
        <f t="shared" ref="X2603" si="26168">N2603*S2600+P2603*S2603-O2603*T2600-Q2603*T2603</f>
        <v>0</v>
      </c>
      <c r="Y2603" s="24">
        <f t="shared" ref="Y2603" si="26169">(N2603*T2600+O2603*S2600+P2603*T2603+Q2603*S2603)</f>
        <v>-0.10866826062014143</v>
      </c>
      <c r="Z2603" s="22">
        <f t="shared" ref="Z2603" si="26170">N2603*U2600+P2603*U2603-O2603*V2600-Q2603*V2603</f>
        <v>2.4551218284703555</v>
      </c>
      <c r="AA2603" s="23">
        <f t="shared" ref="AA2603" si="26171">(N2603*V2600+O2603*U2600+P2603*V2603+Q2603*U2603)</f>
        <v>0</v>
      </c>
      <c r="AB2603" s="8"/>
      <c r="AC2603" s="21">
        <v>0</v>
      </c>
      <c r="AD2603" s="24">
        <f t="shared" ref="AD2603" si="26172">(TAN($AE$8*$B2600))/$AD$8</f>
        <v>-7.0561543028685836E-2</v>
      </c>
      <c r="AE2603" s="22">
        <v>1</v>
      </c>
      <c r="AF2603" s="23">
        <v>0</v>
      </c>
      <c r="AH2603" s="21">
        <f t="shared" ref="AH2603" si="26173">X2603*AC2600+Z2603*AC2603-Y2603*AD2600-AA2603*AD2603</f>
        <v>0</v>
      </c>
      <c r="AI2603" s="24">
        <f t="shared" ref="AI2603" si="26174">(X2603*AD2600+Y2603*AC2600+Z2603*AD2603+AA2603*AC2603)</f>
        <v>-0.28190544516041827</v>
      </c>
      <c r="AJ2603" s="22">
        <f t="shared" ref="AJ2603" si="26175">X2603*AE2600+Z2603*AE2603-Y2603*AF2600-AA2603*AF2603</f>
        <v>2.4551218284703555</v>
      </c>
      <c r="AK2603" s="23">
        <f t="shared" ref="AK2603" si="26176">(X2603*AF2600+Y2603*AE2600+Z2603*AF2603+AA2603*AE2603)</f>
        <v>0</v>
      </c>
      <c r="AL2603" s="8"/>
      <c r="AM2603" s="15">
        <v>0</v>
      </c>
      <c r="AN2603" s="85">
        <f t="shared" ref="AN2603" si="26177">(1/$AN$8)*SIN($B2600*$AO$8)</f>
        <v>-0.30062483418016944</v>
      </c>
      <c r="AO2603" s="25">
        <f t="shared" ref="AO2603" si="26178">COS($AO$8*$B2600)</f>
        <v>-0.43199812692569683</v>
      </c>
      <c r="AP2603" s="37">
        <v>0</v>
      </c>
      <c r="AR2603" s="21">
        <f t="shared" ref="AR2603" si="26179">AH2603*AM2600+AJ2603*AM2603-AI2603*AN2600-AK2603*AN2603</f>
        <v>0</v>
      </c>
      <c r="AS2603" s="24">
        <f t="shared" ref="AS2603" si="26180">(AH2603*AN2600+AI2603*AM2600+AJ2603*AN2603+AK2603*AM2603)</f>
        <v>-0.61628796829655963</v>
      </c>
      <c r="AT2603" s="22">
        <f t="shared" ref="AT2603" si="26181">AH2603*AO2600+AJ2603*AO2603-AI2603*AP2600-AK2603*AP2603</f>
        <v>-1.823338030626124</v>
      </c>
      <c r="AU2603" s="23">
        <f t="shared" ref="AU2603" si="26182">(AH2603*AP2600+AI2603*AO2600+AJ2603*AP2603+AK2603*AO2603)</f>
        <v>0</v>
      </c>
      <c r="AV2603" s="8"/>
      <c r="AW2603" s="21">
        <v>0</v>
      </c>
      <c r="AX2603" s="24">
        <f t="shared" ref="AX2603" si="26183">(TAN($AY$8*$B2600))/$AX$8</f>
        <v>-0.74481605366892512</v>
      </c>
      <c r="AY2603" s="22">
        <v>1</v>
      </c>
      <c r="AZ2603" s="23">
        <v>0</v>
      </c>
      <c r="BB2603" s="21">
        <f t="shared" ref="BB2603" si="26184">AR2603*AW2600+AT2603*AW2603-AS2603*AX2600-AU2603*AX2603</f>
        <v>0</v>
      </c>
      <c r="BC2603" s="24">
        <f t="shared" ref="BC2603" si="26185">(AR2603*AX2600+AS2603*AW2600+AT2603*AX2603+AU2603*AW2603)</f>
        <v>0.74176346817885985</v>
      </c>
      <c r="BD2603" s="22">
        <f t="shared" ref="BD2603" si="26186">AR2603*AY2600+AT2603*AY2603-AS2603*AZ2600-AU2603*AZ2603</f>
        <v>-1.823338030626124</v>
      </c>
      <c r="BE2603" s="23">
        <f t="shared" ref="BE2603" si="26187">(AR2603*AZ2600+AS2603*AY2600+AT2603*AZ2603+AU2603*AY2603)</f>
        <v>0</v>
      </c>
      <c r="BF2603" s="8"/>
      <c r="BG2603" s="15">
        <v>0</v>
      </c>
      <c r="BH2603" s="85">
        <f t="shared" ref="BH2603" si="26188">(1/$BH$8)*SIN($B2600*$BI$8)</f>
        <v>0.21402439158722633</v>
      </c>
      <c r="BI2603" s="25">
        <f t="shared" ref="BI2603" si="26189">COS($BI$8*$B2600)</f>
        <v>-0.76664335792561222</v>
      </c>
      <c r="BJ2603" s="37">
        <v>0</v>
      </c>
      <c r="BL2603" s="21">
        <f t="shared" ref="BL2603" si="26190">BB2603*BG2600+BD2603*BG2603-BC2603*BH2600-BE2603*BH2603</f>
        <v>0</v>
      </c>
      <c r="BM2603" s="24">
        <f t="shared" ref="BM2603" si="26191">(BB2603*BH2600+BC2603*BG2600+BD2603*BH2603+BE2603*BG2603)</f>
        <v>-0.95890684869379672</v>
      </c>
      <c r="BN2603" s="22">
        <f t="shared" ref="BN2603" si="26192">BB2603*BI2600+BD2603*BI2603-BC2603*BJ2600-BE2603*BJ2603</f>
        <v>-3.0949284374818253E-2</v>
      </c>
      <c r="BO2603" s="23">
        <f t="shared" ref="BO2603" si="26193">(BB2603*BJ2600+BC2603*BI2600+BD2603*BJ2603+BE2603*BI2603)</f>
        <v>0</v>
      </c>
      <c r="BQ2603" s="38">
        <f t="shared" ref="BQ2603" si="26194">(180/PI())*ATAN(-1*(($BL$8*BM2600+BO2600+$BL$8*BM2603+BO2603)/($BL$8*BL2600+BN2600+$BL$8*BL2603+BN2603)))</f>
        <v>-88.222254539080453</v>
      </c>
      <c r="BS2603" s="67">
        <f t="shared" ref="BS2603" si="26195">20*LOG(((($BL$8*BL2600+BN2600-$BL$8*BL2603-BN2603)^2+($BL$8*BM2600+BO2600-$BL$8*BM2603-BO2603)^2)/(($BL$8*BL2600+BN2600+$BL$8*BL2603+BN2603)^2+($BL$8*BM2600+BO2600+$BL$8*BM2603+BO2603)^2))^0.5)</f>
        <v>-27.652551713121518</v>
      </c>
      <c r="BT2603" s="65"/>
      <c r="BU2603" s="28"/>
      <c r="BV2603" s="28"/>
      <c r="BW2603" s="28"/>
      <c r="BX2603" s="28"/>
    </row>
    <row r="2604" spans="2:76" ht="18.649999999999999" customHeight="1">
      <c r="BS2604" s="32"/>
    </row>
    <row r="2605" spans="2:76" ht="18.649999999999999" customHeight="1" thickBot="1">
      <c r="D2605" s="8"/>
      <c r="E2605" s="8" t="s">
        <v>93</v>
      </c>
      <c r="F2605" s="8"/>
      <c r="G2605" s="8"/>
      <c r="H2605" s="8"/>
      <c r="I2605" s="8"/>
      <c r="J2605" s="8" t="s">
        <v>94</v>
      </c>
      <c r="K2605" s="8"/>
      <c r="L2605" s="8"/>
      <c r="M2605" s="8"/>
      <c r="N2605" s="8"/>
      <c r="O2605" s="8" t="s">
        <v>95</v>
      </c>
      <c r="P2605" s="8"/>
      <c r="Q2605" s="8"/>
      <c r="R2605" s="8"/>
      <c r="S2605" s="8"/>
      <c r="T2605" s="8" t="s">
        <v>96</v>
      </c>
      <c r="U2605" s="8"/>
      <c r="V2605" s="8"/>
      <c r="W2605" s="8"/>
      <c r="X2605" s="8"/>
      <c r="Y2605" s="8" t="s">
        <v>97</v>
      </c>
      <c r="Z2605" s="8"/>
      <c r="AA2605" s="8"/>
      <c r="AB2605" s="8"/>
      <c r="AC2605" s="8"/>
      <c r="AD2605" s="8" t="s">
        <v>98</v>
      </c>
      <c r="AE2605" s="8"/>
      <c r="AF2605" s="8"/>
      <c r="AG2605" s="8"/>
      <c r="AH2605" s="8"/>
      <c r="AI2605" s="8" t="s">
        <v>99</v>
      </c>
      <c r="AJ2605" s="8"/>
      <c r="AK2605" s="8"/>
      <c r="AL2605" s="8"/>
      <c r="AM2605" s="8"/>
      <c r="AN2605" s="8" t="s">
        <v>96</v>
      </c>
      <c r="AO2605" s="8"/>
      <c r="AP2605" s="8"/>
      <c r="AQ2605" s="8"/>
      <c r="AR2605" s="8"/>
      <c r="AS2605" s="8" t="s">
        <v>100</v>
      </c>
      <c r="AT2605" s="8"/>
      <c r="AU2605" s="8"/>
      <c r="AV2605" s="8"/>
      <c r="AW2605" s="8"/>
      <c r="AX2605" s="8" t="s">
        <v>94</v>
      </c>
      <c r="AY2605" s="8"/>
      <c r="AZ2605" s="8"/>
      <c r="BA2605" s="8"/>
      <c r="BB2605" s="8"/>
      <c r="BC2605" s="8" t="s">
        <v>101</v>
      </c>
      <c r="BD2605" s="8"/>
      <c r="BE2605" s="8"/>
      <c r="BF2605" s="8"/>
      <c r="BG2605" s="8"/>
      <c r="BH2605" s="8" t="s">
        <v>96</v>
      </c>
      <c r="BI2605" s="8"/>
      <c r="BJ2605" s="8"/>
      <c r="BK2605" s="8"/>
      <c r="BL2605" s="8"/>
      <c r="BM2605" s="8" t="s">
        <v>102</v>
      </c>
      <c r="BN2605" s="8"/>
      <c r="BO2605" s="8"/>
      <c r="BP2605" s="8"/>
    </row>
    <row r="2606" spans="2:76" ht="18.649999999999999" customHeight="1" thickBot="1">
      <c r="B2606" s="16"/>
      <c r="D2606" s="250" t="s">
        <v>22</v>
      </c>
      <c r="E2606" s="251"/>
      <c r="F2606" s="252" t="s">
        <v>23</v>
      </c>
      <c r="G2606" s="253"/>
      <c r="H2606" s="123"/>
      <c r="I2606" s="242" t="s">
        <v>1</v>
      </c>
      <c r="J2606" s="243"/>
      <c r="K2606" s="244" t="s">
        <v>2</v>
      </c>
      <c r="L2606" s="245"/>
      <c r="M2606" s="123"/>
      <c r="N2606" s="242" t="s">
        <v>43</v>
      </c>
      <c r="O2606" s="243"/>
      <c r="P2606" s="244" t="s">
        <v>44</v>
      </c>
      <c r="Q2606" s="245"/>
      <c r="R2606" s="123"/>
      <c r="S2606" s="242" t="s">
        <v>32</v>
      </c>
      <c r="T2606" s="243"/>
      <c r="U2606" s="244" t="s">
        <v>33</v>
      </c>
      <c r="V2606" s="245"/>
      <c r="W2606" s="123"/>
      <c r="X2606" s="242" t="s">
        <v>45</v>
      </c>
      <c r="Y2606" s="243"/>
      <c r="Z2606" s="244" t="s">
        <v>46</v>
      </c>
      <c r="AA2606" s="245"/>
      <c r="AB2606" s="127"/>
      <c r="AC2606" s="242" t="s">
        <v>62</v>
      </c>
      <c r="AD2606" s="243"/>
      <c r="AE2606" s="244" t="s">
        <v>3</v>
      </c>
      <c r="AF2606" s="245"/>
      <c r="AG2606" s="123"/>
      <c r="AH2606" s="242" t="s">
        <v>76</v>
      </c>
      <c r="AI2606" s="243"/>
      <c r="AJ2606" s="244" t="s">
        <v>77</v>
      </c>
      <c r="AK2606" s="245"/>
      <c r="AL2606" s="127"/>
      <c r="AM2606" s="242" t="s">
        <v>64</v>
      </c>
      <c r="AN2606" s="243"/>
      <c r="AO2606" s="244" t="s">
        <v>65</v>
      </c>
      <c r="AP2606" s="245"/>
      <c r="AQ2606" s="123"/>
      <c r="AR2606" s="242" t="s">
        <v>80</v>
      </c>
      <c r="AS2606" s="243"/>
      <c r="AT2606" s="244" t="s">
        <v>81</v>
      </c>
      <c r="AU2606" s="245"/>
      <c r="AV2606" s="127"/>
      <c r="AW2606" s="242" t="s">
        <v>68</v>
      </c>
      <c r="AX2606" s="243"/>
      <c r="AY2606" s="244" t="s">
        <v>69</v>
      </c>
      <c r="AZ2606" s="245"/>
      <c r="BA2606" s="123"/>
      <c r="BB2606" s="246" t="s">
        <v>84</v>
      </c>
      <c r="BC2606" s="247"/>
      <c r="BD2606" s="248" t="s">
        <v>85</v>
      </c>
      <c r="BE2606" s="249"/>
      <c r="BF2606" s="127"/>
      <c r="BG2606" s="242" t="s">
        <v>72</v>
      </c>
      <c r="BH2606" s="243"/>
      <c r="BI2606" s="244" t="s">
        <v>73</v>
      </c>
      <c r="BJ2606" s="245"/>
      <c r="BK2606" s="123"/>
      <c r="BL2606" s="242" t="s">
        <v>88</v>
      </c>
      <c r="BM2606" s="243"/>
      <c r="BN2606" s="244" t="s">
        <v>89</v>
      </c>
      <c r="BO2606" s="245"/>
      <c r="BP2606" s="123"/>
      <c r="BQ2606" s="19" t="s">
        <v>165</v>
      </c>
      <c r="BS2606" s="63" t="s">
        <v>120</v>
      </c>
      <c r="BT2606" s="4"/>
      <c r="BU2606" s="28"/>
      <c r="BV2606" s="28"/>
      <c r="BW2606" s="28"/>
      <c r="BX2606" s="28"/>
    </row>
    <row r="2607" spans="2:76" ht="18.649999999999999" customHeight="1" thickTop="1" thickBot="1">
      <c r="B2607" s="39">
        <v>7.38</v>
      </c>
      <c r="D2607" s="25">
        <f t="shared" ref="D2607" si="26196">COS($F$8*$B2607)</f>
        <v>-0.77084084301336586</v>
      </c>
      <c r="E2607" s="26">
        <v>0</v>
      </c>
      <c r="F2607" s="10">
        <v>0</v>
      </c>
      <c r="G2607" s="85">
        <f t="shared" ref="G2607" si="26197">$E$8*SIN($B2607*$F$8)</f>
        <v>1.9110833452997258</v>
      </c>
      <c r="I2607" s="21">
        <v>1</v>
      </c>
      <c r="J2607" s="24">
        <v>0</v>
      </c>
      <c r="K2607" s="22">
        <v>0</v>
      </c>
      <c r="L2607" s="23">
        <v>0</v>
      </c>
      <c r="N2607" s="21">
        <f t="shared" ref="N2607" si="26198">D2607*I2607+F2607*I2610-E2607*J2607-G2607*J2610</f>
        <v>0.59825671221907684</v>
      </c>
      <c r="O2607" s="24">
        <f t="shared" ref="O2607" si="26199">(D2607*J2607+E2607*I2607+F2607*J2610+G2607*I2610)</f>
        <v>0</v>
      </c>
      <c r="P2607" s="22">
        <f t="shared" ref="P2607" si="26200">D2607*K2607+F2607*K2610-E2607*L2607-G2607*L2610</f>
        <v>0</v>
      </c>
      <c r="Q2607" s="23">
        <f t="shared" ref="Q2607" si="26201">(D2607*L2607+E2607*K2607+F2607*L2610+G2607*K2610)</f>
        <v>1.9110833452997258</v>
      </c>
      <c r="S2607" s="25">
        <f t="shared" ref="S2607" si="26202">COS($U$8*$B2607)</f>
        <v>-0.42151523653414658</v>
      </c>
      <c r="T2607" s="26">
        <v>0</v>
      </c>
      <c r="U2607" s="10">
        <v>0</v>
      </c>
      <c r="V2607" s="85">
        <f t="shared" ref="V2607" si="26203">$T$8*SIN($B2607*$U$8)</f>
        <v>-2.720463958284701</v>
      </c>
      <c r="X2607" s="21">
        <f t="shared" ref="X2607" si="26204">N2607*S2607+P2607*S2610-O2607*T2607-Q2607*T2610</f>
        <v>0.3254960540148415</v>
      </c>
      <c r="Y2607" s="24">
        <f t="shared" ref="Y2607" si="26205">(N2607*T2607+O2607*S2607+P2607*T2610+Q2607*S2610)</f>
        <v>0</v>
      </c>
      <c r="Z2607" s="22">
        <f t="shared" ref="Z2607" si="26206">N2607*U2607+P2607*U2610-O2607*V2607-Q2607*V2610</f>
        <v>0</v>
      </c>
      <c r="AA2607" s="23">
        <f t="shared" ref="AA2607" si="26207">(N2607*V2607+O2607*U2607+P2607*V2610+Q2607*U2610)</f>
        <v>-2.4330865717243828</v>
      </c>
      <c r="AB2607" s="8"/>
      <c r="AC2607" s="21">
        <v>1</v>
      </c>
      <c r="AD2607" s="24">
        <v>0</v>
      </c>
      <c r="AE2607" s="22">
        <v>0</v>
      </c>
      <c r="AF2607" s="23">
        <v>0</v>
      </c>
      <c r="AH2607" s="21">
        <f t="shared" ref="AH2607" si="26208">X2607*AC2607+Z2607*AC2610-Y2607*AD2607-AA2607*AD2610</f>
        <v>0.21279351885952144</v>
      </c>
      <c r="AI2607" s="24">
        <f t="shared" ref="AI2607" si="26209">(X2607*AD2607+Y2607*AC2607+Z2607*AD2610+AA2607*AC2610)</f>
        <v>0</v>
      </c>
      <c r="AJ2607" s="22">
        <f t="shared" ref="AJ2607" si="26210">X2607*AE2607+Z2607*AE2610-Y2607*AF2607-AA2607*AF2610</f>
        <v>0</v>
      </c>
      <c r="AK2607" s="23">
        <f t="shared" ref="AK2607" si="26211">(X2607*AF2607+Y2607*AE2607+Z2607*AF2610+AA2607*AE2610)</f>
        <v>-2.4330865717243828</v>
      </c>
      <c r="AL2607" s="8"/>
      <c r="AM2607" s="25">
        <f t="shared" ref="AM2607" si="26212">COS($AO$8*$B2607)</f>
        <v>-0.42151523653414658</v>
      </c>
      <c r="AN2607" s="26">
        <v>0</v>
      </c>
      <c r="AO2607" s="10">
        <v>0</v>
      </c>
      <c r="AP2607" s="85">
        <f t="shared" ref="AP2607" si="26213">$AN$8*SIN($B2607*$AO$8)</f>
        <v>-2.720463958284701</v>
      </c>
      <c r="AR2607" s="21">
        <f t="shared" ref="AR2607" si="26214">AH2607*AM2607+AJ2607*AM2610-AI2607*AN2607-AK2607*AN2610</f>
        <v>-0.82515396885307857</v>
      </c>
      <c r="AS2607" s="24">
        <f t="shared" ref="AS2607" si="26215">(AH2607*AN2607+AI2607*AM2607+AJ2607*AN2610+AK2607*AM2610)</f>
        <v>0</v>
      </c>
      <c r="AT2607" s="22">
        <f t="shared" ref="AT2607" si="26216">AH2607*AO2607+AJ2607*AO2610-AI2607*AP2607-AK2607*AP2610</f>
        <v>0</v>
      </c>
      <c r="AU2607" s="23">
        <f t="shared" ref="AU2607" si="26217">(AH2607*AP2607+AI2607*AO2607+AJ2607*AP2610+AK2607*AO2610)</f>
        <v>0.446685963174555</v>
      </c>
      <c r="AV2607" s="8"/>
      <c r="AW2607" s="21">
        <v>1</v>
      </c>
      <c r="AX2607" s="24">
        <v>0</v>
      </c>
      <c r="AY2607" s="22">
        <v>0</v>
      </c>
      <c r="AZ2607" s="23">
        <v>0</v>
      </c>
      <c r="BB2607" s="21">
        <f t="shared" ref="BB2607" si="26218">AR2607*AW2607+AT2607*AW2610-AS2607*AX2607-AU2607*AX2610</f>
        <v>-0.50514874163834489</v>
      </c>
      <c r="BC2607" s="24">
        <f t="shared" ref="BC2607" si="26219">(AR2607*AX2607+AS2607*AW2607+AT2607*AX2610+AU2607*AW2610)</f>
        <v>0</v>
      </c>
      <c r="BD2607" s="22">
        <f t="shared" ref="BD2607" si="26220">AR2607*AY2607+AT2607*AY2610-AS2607*AZ2607-AU2607*AZ2610</f>
        <v>0</v>
      </c>
      <c r="BE2607" s="23">
        <f t="shared" ref="BE2607" si="26221">(AR2607*AZ2607+AS2607*AY2607+AT2607*AZ2610+AU2607*AY2610)</f>
        <v>0.446685963174555</v>
      </c>
      <c r="BF2607" s="8"/>
      <c r="BG2607" s="25">
        <f t="shared" ref="BG2607" si="26222">COS($BI$8*$B2607)</f>
        <v>-0.7708913034829219</v>
      </c>
      <c r="BH2607" s="26">
        <v>0</v>
      </c>
      <c r="BI2607" s="10">
        <v>0</v>
      </c>
      <c r="BJ2607" s="85">
        <f t="shared" ref="BJ2607" si="26223">$BH$8*SIN($B2607*$BI$8)</f>
        <v>1.9109001501725866</v>
      </c>
      <c r="BL2607" s="21">
        <f t="shared" ref="BL2607" si="26224">BB2607*BG2607+BD2607*BG2610-BC2607*BH2607-BE2607*BH2610</f>
        <v>0.29457340810431437</v>
      </c>
      <c r="BM2607" s="24">
        <f t="shared" ref="BM2607" si="26225">(BB2607*BH2607+BC2607*BG2607+BD2607*BH2610+BE2607*BG2610)</f>
        <v>0</v>
      </c>
      <c r="BN2607" s="22">
        <f t="shared" ref="BN2607" si="26226">BB2607*BI2607+BD2607*BI2610-BC2607*BJ2607-BE2607*BJ2610</f>
        <v>0</v>
      </c>
      <c r="BO2607" s="23">
        <f t="shared" ref="BO2607" si="26227">(BB2607*BJ2607+BC2607*BI2607+BD2607*BJ2610+BE2607*BI2610)</f>
        <v>-1.3096351306553635</v>
      </c>
      <c r="BQ2607" s="27">
        <f t="shared" ref="BQ2607" si="26228">20*LOG((2*$BL$8)/(($BL$8*BL2607+BN2607+$BL$8*BL2610+BN2610)^2+($BL$8*BM2607+BO2607+$BL$8*BM2610+BO2610)^2)^0.5)</f>
        <v>-0.38915453596459837</v>
      </c>
      <c r="BS2607" s="64">
        <f t="shared" ref="BS2607" si="26229">((BL2607^2+BM2607^2)/(BL2610^2+BM2610^2))^0.5</f>
        <v>0.42245817314334694</v>
      </c>
      <c r="BT2607" s="4"/>
      <c r="BU2607" s="28"/>
      <c r="BV2607" s="28"/>
      <c r="BW2607" s="28"/>
      <c r="BX2607" s="28"/>
    </row>
    <row r="2608" spans="2:76" ht="18.649999999999999" customHeight="1" thickBot="1">
      <c r="D2608" s="25"/>
      <c r="E2608" s="10"/>
      <c r="F2608" s="10"/>
      <c r="G2608" s="31"/>
      <c r="I2608" s="29"/>
      <c r="L2608" s="30"/>
      <c r="N2608" s="29"/>
      <c r="Q2608" s="30"/>
      <c r="S2608" s="29"/>
      <c r="V2608" s="30"/>
      <c r="X2608" s="29"/>
      <c r="AA2608" s="30"/>
      <c r="AC2608" s="29"/>
      <c r="AF2608" s="30"/>
      <c r="AH2608" s="29"/>
      <c r="AK2608" s="30"/>
      <c r="AM2608" s="29"/>
      <c r="AP2608" s="30"/>
      <c r="AR2608" s="29"/>
      <c r="AU2608" s="30"/>
      <c r="AW2608" s="29"/>
      <c r="AZ2608" s="30"/>
      <c r="BB2608" s="29"/>
      <c r="BE2608" s="30"/>
      <c r="BG2608" s="29"/>
      <c r="BJ2608" s="30"/>
      <c r="BL2608" s="29"/>
      <c r="BO2608" s="30"/>
      <c r="BS2608" s="65"/>
      <c r="BT2608" s="65"/>
      <c r="BU2608" s="28"/>
      <c r="BV2608" s="28"/>
      <c r="BW2608" s="28"/>
      <c r="BX2608" s="28"/>
    </row>
    <row r="2609" spans="2:76" ht="18.649999999999999" customHeight="1" thickBot="1">
      <c r="D2609" s="254" t="s">
        <v>24</v>
      </c>
      <c r="E2609" s="255"/>
      <c r="F2609" s="256" t="s">
        <v>25</v>
      </c>
      <c r="G2609" s="257"/>
      <c r="H2609" s="123"/>
      <c r="I2609" s="242" t="s">
        <v>4</v>
      </c>
      <c r="J2609" s="243"/>
      <c r="K2609" s="244" t="s">
        <v>5</v>
      </c>
      <c r="L2609" s="245"/>
      <c r="M2609" s="123"/>
      <c r="N2609" s="242" t="s">
        <v>6</v>
      </c>
      <c r="O2609" s="243"/>
      <c r="P2609" s="244" t="s">
        <v>7</v>
      </c>
      <c r="Q2609" s="245"/>
      <c r="R2609" s="123"/>
      <c r="S2609" s="242" t="s">
        <v>34</v>
      </c>
      <c r="T2609" s="243"/>
      <c r="U2609" s="244" t="s">
        <v>35</v>
      </c>
      <c r="V2609" s="245"/>
      <c r="W2609" s="123"/>
      <c r="X2609" s="242" t="s">
        <v>47</v>
      </c>
      <c r="Y2609" s="243"/>
      <c r="Z2609" s="244" t="s">
        <v>48</v>
      </c>
      <c r="AA2609" s="245"/>
      <c r="AB2609" s="127"/>
      <c r="AC2609" s="242" t="s">
        <v>63</v>
      </c>
      <c r="AD2609" s="243"/>
      <c r="AE2609" s="244" t="s">
        <v>8</v>
      </c>
      <c r="AF2609" s="245"/>
      <c r="AG2609" s="123"/>
      <c r="AH2609" s="242" t="s">
        <v>78</v>
      </c>
      <c r="AI2609" s="243"/>
      <c r="AJ2609" s="244" t="s">
        <v>79</v>
      </c>
      <c r="AK2609" s="245"/>
      <c r="AL2609" s="127"/>
      <c r="AM2609" s="242" t="s">
        <v>67</v>
      </c>
      <c r="AN2609" s="243"/>
      <c r="AO2609" s="244" t="s">
        <v>66</v>
      </c>
      <c r="AP2609" s="245"/>
      <c r="AQ2609" s="123"/>
      <c r="AR2609" s="242" t="s">
        <v>83</v>
      </c>
      <c r="AS2609" s="243"/>
      <c r="AT2609" s="244" t="s">
        <v>82</v>
      </c>
      <c r="AU2609" s="245"/>
      <c r="AV2609" s="127"/>
      <c r="AW2609" s="242" t="s">
        <v>71</v>
      </c>
      <c r="AX2609" s="243"/>
      <c r="AY2609" s="244" t="s">
        <v>70</v>
      </c>
      <c r="AZ2609" s="245"/>
      <c r="BA2609" s="123"/>
      <c r="BB2609" s="124" t="s">
        <v>87</v>
      </c>
      <c r="BC2609" s="125"/>
      <c r="BD2609" s="122" t="s">
        <v>86</v>
      </c>
      <c r="BE2609" s="126"/>
      <c r="BF2609" s="127"/>
      <c r="BG2609" s="242" t="s">
        <v>74</v>
      </c>
      <c r="BH2609" s="243"/>
      <c r="BI2609" s="244" t="s">
        <v>75</v>
      </c>
      <c r="BJ2609" s="245"/>
      <c r="BK2609" s="123"/>
      <c r="BL2609" s="242" t="s">
        <v>91</v>
      </c>
      <c r="BM2609" s="243"/>
      <c r="BN2609" s="244" t="s">
        <v>90</v>
      </c>
      <c r="BO2609" s="245"/>
      <c r="BP2609" s="123"/>
      <c r="BQ2609" s="35" t="s">
        <v>166</v>
      </c>
      <c r="BS2609" s="66" t="s">
        <v>121</v>
      </c>
      <c r="BT2609" s="65"/>
      <c r="BU2609" s="28"/>
      <c r="BV2609" s="28"/>
      <c r="BW2609" s="28"/>
      <c r="BX2609" s="28"/>
    </row>
    <row r="2610" spans="2:76" ht="18.649999999999999" customHeight="1" thickTop="1" thickBot="1">
      <c r="D2610" s="15">
        <v>0</v>
      </c>
      <c r="E2610" s="145">
        <f t="shared" ref="E2610" si="26230">(1/$E$8)*SIN($B2607*$F$8)</f>
        <v>0.21234259392219174</v>
      </c>
      <c r="F2610" s="15">
        <f t="shared" ref="F2610" si="26231">COS($F$8*$B2607)</f>
        <v>-0.77084084301336586</v>
      </c>
      <c r="G2610" s="37">
        <v>0</v>
      </c>
      <c r="I2610" s="21">
        <v>0</v>
      </c>
      <c r="J2610" s="24">
        <f t="shared" ref="J2610" si="26232">(TAN($K$8*$B2607))/$J$8</f>
        <v>-0.71639866393044183</v>
      </c>
      <c r="K2610" s="22">
        <v>1</v>
      </c>
      <c r="L2610" s="23">
        <v>0</v>
      </c>
      <c r="N2610" s="21">
        <f t="shared" ref="N2610" si="26233">D2610*I2607+F2610*I2610-E2610*J2607-G2610*J2610</f>
        <v>0</v>
      </c>
      <c r="O2610" s="24">
        <f t="shared" ref="O2610" si="26234">(D2610*J2607+E2610*I2607+F2610*J2610+G2610*I2610)</f>
        <v>0.76457194395998251</v>
      </c>
      <c r="P2610" s="22">
        <f t="shared" ref="P2610" si="26235">D2610*K2607+F2610*K2610-E2610*L2607-G2610*L2610</f>
        <v>-0.77084084301336586</v>
      </c>
      <c r="Q2610" s="23">
        <f t="shared" ref="Q2610" si="26236">(D2610*L2607+E2610*K2607+F2610*L2610+G2610*K2610)</f>
        <v>0</v>
      </c>
      <c r="S2610" s="15">
        <v>0</v>
      </c>
      <c r="T2610" s="145">
        <f t="shared" ref="T2610" si="26237">(1/$T$8)*SIN($B2607*$U$8)</f>
        <v>-0.30227377314274451</v>
      </c>
      <c r="U2610" s="15">
        <f t="shared" ref="U2610" si="26238">COS($U$8*$B2607)</f>
        <v>-0.42151523653414658</v>
      </c>
      <c r="V2610" s="37">
        <v>0</v>
      </c>
      <c r="X2610" s="21">
        <f t="shared" ref="X2610" si="26239">N2610*S2607+P2610*S2610-O2610*T2607-Q2610*T2610</f>
        <v>0</v>
      </c>
      <c r="Y2610" s="24">
        <f t="shared" ref="Y2610" si="26240">(N2610*T2607+O2610*S2607+P2610*T2610+Q2610*S2610)</f>
        <v>-8.9273753695480212E-2</v>
      </c>
      <c r="Z2610" s="22">
        <f t="shared" ref="Z2610" si="26241">N2610*U2607+P2610*U2610-O2610*V2607-Q2610*V2610</f>
        <v>2.4049115773317626</v>
      </c>
      <c r="AA2610" s="23">
        <f t="shared" ref="AA2610" si="26242">(N2610*V2607+O2610*U2607+P2610*V2610+Q2610*U2610)</f>
        <v>0</v>
      </c>
      <c r="AB2610" s="8"/>
      <c r="AC2610" s="21">
        <v>0</v>
      </c>
      <c r="AD2610" s="24">
        <f t="shared" ref="AD2610" si="26243">(TAN($AE$8*$B2607))/$AD$8</f>
        <v>-4.6320807679048281E-2</v>
      </c>
      <c r="AE2610" s="22">
        <v>1</v>
      </c>
      <c r="AF2610" s="23">
        <v>0</v>
      </c>
      <c r="AH2610" s="21">
        <f t="shared" ref="AH2610" si="26244">X2610*AC2607+Z2610*AC2610-Y2610*AD2607-AA2610*AD2610</f>
        <v>0</v>
      </c>
      <c r="AI2610" s="24">
        <f t="shared" ref="AI2610" si="26245">(X2610*AD2607+Y2610*AC2607+Z2610*AD2610+AA2610*AC2610)</f>
        <v>-0.20067120035418146</v>
      </c>
      <c r="AJ2610" s="22">
        <f t="shared" ref="AJ2610" si="26246">X2610*AE2607+Z2610*AE2610-Y2610*AF2607-AA2610*AF2610</f>
        <v>2.4049115773317626</v>
      </c>
      <c r="AK2610" s="23">
        <f t="shared" ref="AK2610" si="26247">(X2610*AF2607+Y2610*AE2607+Z2610*AF2610+AA2610*AE2610)</f>
        <v>0</v>
      </c>
      <c r="AL2610" s="8"/>
      <c r="AM2610" s="15">
        <v>0</v>
      </c>
      <c r="AN2610" s="85">
        <f t="shared" ref="AN2610" si="26248">(1/$AN$8)*SIN($B2607*$AO$8)</f>
        <v>-0.30227377314274451</v>
      </c>
      <c r="AO2610" s="25">
        <f t="shared" ref="AO2610" si="26249">COS($AO$8*$B2607)</f>
        <v>-0.42151523653414658</v>
      </c>
      <c r="AP2610" s="37">
        <v>0</v>
      </c>
      <c r="AR2610" s="21">
        <f t="shared" ref="AR2610" si="26250">AH2610*AM2607+AJ2610*AM2610-AI2610*AN2607-AK2610*AN2610</f>
        <v>0</v>
      </c>
      <c r="AS2610" s="24">
        <f t="shared" ref="AS2610" si="26251">(AH2610*AN2607+AI2610*AM2607+AJ2610*AN2610+AK2610*AM2610)</f>
        <v>-0.64235572807185715</v>
      </c>
      <c r="AT2610" s="22">
        <f t="shared" ref="AT2610" si="26252">AH2610*AO2607+AJ2610*AO2610-AI2610*AP2607-AK2610*AP2610</f>
        <v>-1.5596256403919841</v>
      </c>
      <c r="AU2610" s="23">
        <f t="shared" ref="AU2610" si="26253">(AH2610*AP2607+AI2610*AO2607+AJ2610*AP2610+AK2610*AO2610)</f>
        <v>0</v>
      </c>
      <c r="AV2610" s="8"/>
      <c r="AW2610" s="21">
        <v>0</v>
      </c>
      <c r="AX2610" s="24">
        <f t="shared" ref="AX2610" si="26254">(TAN($AY$8*$B2607))/$AX$8</f>
        <v>-0.71639866393044183</v>
      </c>
      <c r="AY2610" s="22">
        <v>1</v>
      </c>
      <c r="AZ2610" s="23">
        <v>0</v>
      </c>
      <c r="BB2610" s="21">
        <f t="shared" ref="BB2610" si="26255">AR2610*AW2607+AT2610*AW2610-AS2610*AX2607-AU2610*AX2610</f>
        <v>0</v>
      </c>
      <c r="BC2610" s="24">
        <f t="shared" ref="BC2610" si="26256">(AR2610*AX2607+AS2610*AW2607+AT2610*AX2610+AU2610*AW2610)</f>
        <v>0.47495799693662011</v>
      </c>
      <c r="BD2610" s="22">
        <f t="shared" ref="BD2610" si="26257">AR2610*AY2607+AT2610*AY2610-AS2610*AZ2607-AU2610*AZ2610</f>
        <v>-1.5596256403919841</v>
      </c>
      <c r="BE2610" s="23">
        <f t="shared" ref="BE2610" si="26258">(AR2610*AZ2607+AS2610*AY2607+AT2610*AZ2610+AU2610*AY2610)</f>
        <v>0</v>
      </c>
      <c r="BF2610" s="8"/>
      <c r="BG2610" s="15">
        <v>0</v>
      </c>
      <c r="BH2610" s="85">
        <f t="shared" ref="BH2610" si="26259">(1/$BH$8)*SIN($B2607*$BI$8)</f>
        <v>0.21232223890806518</v>
      </c>
      <c r="BI2610" s="25">
        <f t="shared" ref="BI2610" si="26260">COS($BI$8*$B2607)</f>
        <v>-0.7708913034829219</v>
      </c>
      <c r="BJ2610" s="37">
        <v>0</v>
      </c>
      <c r="BL2610" s="21">
        <f t="shared" ref="BL2610" si="26261">BB2610*BG2607+BD2610*BG2610-BC2610*BH2607-BE2610*BH2610</f>
        <v>0</v>
      </c>
      <c r="BM2610" s="24">
        <f t="shared" ref="BM2610" si="26262">(BB2610*BH2607+BC2610*BG2607+BD2610*BH2610+BE2610*BG2610)</f>
        <v>-0.6972841971845597</v>
      </c>
      <c r="BN2610" s="22">
        <f t="shared" ref="BN2610" si="26263">BB2610*BI2607+BD2610*BI2610-BC2610*BJ2607-BE2610*BJ2610</f>
        <v>0.29470453519530515</v>
      </c>
      <c r="BO2610" s="23">
        <f t="shared" ref="BO2610" si="26264">(BB2610*BJ2607+BC2610*BI2607+BD2610*BJ2610+BE2610*BI2610)</f>
        <v>0</v>
      </c>
      <c r="BQ2610" s="38">
        <f t="shared" ref="BQ2610" si="26265">(180/PI())*ATAN(-1*(($BL$8*BM2607+BO2607+$BL$8*BM2610+BO2610)/($BL$8*BL2607+BN2607+$BL$8*BL2610+BN2610)))</f>
        <v>73.636540798811453</v>
      </c>
      <c r="BS2610" s="67">
        <f t="shared" ref="BS2610" si="26266">20*LOG(((($BL$8*BL2607+BN2607-$BL$8*BL2610-BN2610)^2+($BL$8*BM2607+BO2607-$BL$8*BM2610-BO2610)^2)/(($BL$8*BL2607+BN2607+$BL$8*BL2610+BN2610)^2+($BL$8*BM2607+BO2607+$BL$8*BM2610+BO2610)^2))^0.5)</f>
        <v>-10.669746565701651</v>
      </c>
      <c r="BT2610" s="65"/>
      <c r="BU2610" s="28"/>
      <c r="BV2610" s="28"/>
      <c r="BW2610" s="28"/>
      <c r="BX2610" s="28"/>
    </row>
    <row r="2611" spans="2:76" ht="18.649999999999999" customHeight="1">
      <c r="BS2611" s="32"/>
    </row>
    <row r="2612" spans="2:76" ht="18.649999999999999" customHeight="1" thickBot="1">
      <c r="D2612" s="8"/>
      <c r="E2612" s="8" t="s">
        <v>93</v>
      </c>
      <c r="F2612" s="8"/>
      <c r="G2612" s="8"/>
      <c r="H2612" s="8"/>
      <c r="I2612" s="8"/>
      <c r="J2612" s="8" t="s">
        <v>94</v>
      </c>
      <c r="K2612" s="8"/>
      <c r="L2612" s="8"/>
      <c r="M2612" s="8"/>
      <c r="N2612" s="8"/>
      <c r="O2612" s="8" t="s">
        <v>95</v>
      </c>
      <c r="P2612" s="8"/>
      <c r="Q2612" s="8"/>
      <c r="R2612" s="8"/>
      <c r="S2612" s="8"/>
      <c r="T2612" s="8" t="s">
        <v>96</v>
      </c>
      <c r="U2612" s="8"/>
      <c r="V2612" s="8"/>
      <c r="W2612" s="8"/>
      <c r="X2612" s="8"/>
      <c r="Y2612" s="8" t="s">
        <v>97</v>
      </c>
      <c r="Z2612" s="8"/>
      <c r="AA2612" s="8"/>
      <c r="AB2612" s="8"/>
      <c r="AC2612" s="8"/>
      <c r="AD2612" s="8" t="s">
        <v>98</v>
      </c>
      <c r="AE2612" s="8"/>
      <c r="AF2612" s="8"/>
      <c r="AG2612" s="8"/>
      <c r="AH2612" s="8"/>
      <c r="AI2612" s="8" t="s">
        <v>99</v>
      </c>
      <c r="AJ2612" s="8"/>
      <c r="AK2612" s="8"/>
      <c r="AL2612" s="8"/>
      <c r="AM2612" s="8"/>
      <c r="AN2612" s="8" t="s">
        <v>96</v>
      </c>
      <c r="AO2612" s="8"/>
      <c r="AP2612" s="8"/>
      <c r="AQ2612" s="8"/>
      <c r="AR2612" s="8"/>
      <c r="AS2612" s="8" t="s">
        <v>100</v>
      </c>
      <c r="AT2612" s="8"/>
      <c r="AU2612" s="8"/>
      <c r="AV2612" s="8"/>
      <c r="AW2612" s="8"/>
      <c r="AX2612" s="8" t="s">
        <v>94</v>
      </c>
      <c r="AY2612" s="8"/>
      <c r="AZ2612" s="8"/>
      <c r="BA2612" s="8"/>
      <c r="BB2612" s="8"/>
      <c r="BC2612" s="8" t="s">
        <v>101</v>
      </c>
      <c r="BD2612" s="8"/>
      <c r="BE2612" s="8"/>
      <c r="BF2612" s="8"/>
      <c r="BG2612" s="8"/>
      <c r="BH2612" s="8" t="s">
        <v>96</v>
      </c>
      <c r="BI2612" s="8"/>
      <c r="BJ2612" s="8"/>
      <c r="BK2612" s="8"/>
      <c r="BL2612" s="8"/>
      <c r="BM2612" s="8" t="s">
        <v>102</v>
      </c>
      <c r="BN2612" s="8"/>
      <c r="BO2612" s="8"/>
      <c r="BP2612" s="8"/>
    </row>
    <row r="2613" spans="2:76" ht="18.649999999999999" customHeight="1" thickBot="1">
      <c r="B2613" s="16"/>
      <c r="D2613" s="250" t="s">
        <v>22</v>
      </c>
      <c r="E2613" s="251"/>
      <c r="F2613" s="252" t="s">
        <v>23</v>
      </c>
      <c r="G2613" s="253"/>
      <c r="H2613" s="123"/>
      <c r="I2613" s="242" t="s">
        <v>1</v>
      </c>
      <c r="J2613" s="243"/>
      <c r="K2613" s="244" t="s">
        <v>2</v>
      </c>
      <c r="L2613" s="245"/>
      <c r="M2613" s="123"/>
      <c r="N2613" s="242" t="s">
        <v>43</v>
      </c>
      <c r="O2613" s="243"/>
      <c r="P2613" s="244" t="s">
        <v>44</v>
      </c>
      <c r="Q2613" s="245"/>
      <c r="R2613" s="123"/>
      <c r="S2613" s="242" t="s">
        <v>32</v>
      </c>
      <c r="T2613" s="243"/>
      <c r="U2613" s="244" t="s">
        <v>33</v>
      </c>
      <c r="V2613" s="245"/>
      <c r="W2613" s="123"/>
      <c r="X2613" s="242" t="s">
        <v>45</v>
      </c>
      <c r="Y2613" s="243"/>
      <c r="Z2613" s="244" t="s">
        <v>46</v>
      </c>
      <c r="AA2613" s="245"/>
      <c r="AB2613" s="127"/>
      <c r="AC2613" s="242" t="s">
        <v>62</v>
      </c>
      <c r="AD2613" s="243"/>
      <c r="AE2613" s="244" t="s">
        <v>3</v>
      </c>
      <c r="AF2613" s="245"/>
      <c r="AG2613" s="123"/>
      <c r="AH2613" s="242" t="s">
        <v>76</v>
      </c>
      <c r="AI2613" s="243"/>
      <c r="AJ2613" s="244" t="s">
        <v>77</v>
      </c>
      <c r="AK2613" s="245"/>
      <c r="AL2613" s="127"/>
      <c r="AM2613" s="242" t="s">
        <v>64</v>
      </c>
      <c r="AN2613" s="243"/>
      <c r="AO2613" s="244" t="s">
        <v>65</v>
      </c>
      <c r="AP2613" s="245"/>
      <c r="AQ2613" s="123"/>
      <c r="AR2613" s="242" t="s">
        <v>80</v>
      </c>
      <c r="AS2613" s="243"/>
      <c r="AT2613" s="244" t="s">
        <v>81</v>
      </c>
      <c r="AU2613" s="245"/>
      <c r="AV2613" s="127"/>
      <c r="AW2613" s="242" t="s">
        <v>68</v>
      </c>
      <c r="AX2613" s="243"/>
      <c r="AY2613" s="244" t="s">
        <v>69</v>
      </c>
      <c r="AZ2613" s="245"/>
      <c r="BA2613" s="123"/>
      <c r="BB2613" s="246" t="s">
        <v>84</v>
      </c>
      <c r="BC2613" s="247"/>
      <c r="BD2613" s="248" t="s">
        <v>85</v>
      </c>
      <c r="BE2613" s="249"/>
      <c r="BF2613" s="127"/>
      <c r="BG2613" s="242" t="s">
        <v>72</v>
      </c>
      <c r="BH2613" s="243"/>
      <c r="BI2613" s="244" t="s">
        <v>73</v>
      </c>
      <c r="BJ2613" s="245"/>
      <c r="BK2613" s="123"/>
      <c r="BL2613" s="242" t="s">
        <v>88</v>
      </c>
      <c r="BM2613" s="243"/>
      <c r="BN2613" s="244" t="s">
        <v>89</v>
      </c>
      <c r="BO2613" s="245"/>
      <c r="BP2613" s="123"/>
      <c r="BQ2613" s="19" t="s">
        <v>165</v>
      </c>
      <c r="BS2613" s="63" t="s">
        <v>120</v>
      </c>
      <c r="BT2613" s="4"/>
      <c r="BU2613" s="28"/>
      <c r="BV2613" s="28"/>
      <c r="BW2613" s="28"/>
      <c r="BX2613" s="28"/>
    </row>
    <row r="2614" spans="2:76" ht="18.649999999999999" customHeight="1" thickTop="1" thickBot="1">
      <c r="B2614" s="39">
        <v>7.4</v>
      </c>
      <c r="D2614" s="25">
        <f t="shared" ref="D2614" si="26267">COS($F$8*$B2614)</f>
        <v>-0.77505504718342488</v>
      </c>
      <c r="E2614" s="26">
        <v>0</v>
      </c>
      <c r="F2614" s="10">
        <v>0</v>
      </c>
      <c r="G2614" s="85">
        <f t="shared" ref="G2614" si="26268">$E$8*SIN($B2614*$F$8)</f>
        <v>1.8956811610920998</v>
      </c>
      <c r="I2614" s="21">
        <v>1</v>
      </c>
      <c r="J2614" s="24">
        <v>0</v>
      </c>
      <c r="K2614" s="22">
        <v>0</v>
      </c>
      <c r="L2614" s="23">
        <v>0</v>
      </c>
      <c r="N2614" s="21">
        <f t="shared" ref="N2614" si="26269">D2614*I2614+F2614*I2617-E2614*J2614-G2614*J2617</f>
        <v>0.52998341374001423</v>
      </c>
      <c r="O2614" s="24">
        <f t="shared" ref="O2614" si="26270">(D2614*J2614+E2614*I2614+F2614*J2617+G2614*I2617)</f>
        <v>0</v>
      </c>
      <c r="P2614" s="22">
        <f t="shared" ref="P2614" si="26271">D2614*K2614+F2614*K2617-E2614*L2614-G2614*L2617</f>
        <v>0</v>
      </c>
      <c r="Q2614" s="23">
        <f t="shared" ref="Q2614" si="26272">(D2614*L2614+E2614*K2614+F2614*L2617+G2614*K2617)</f>
        <v>1.8956811610920998</v>
      </c>
      <c r="S2614" s="25">
        <f t="shared" ref="S2614" si="26273">COS($U$8*$B2614)</f>
        <v>-0.41097571051732451</v>
      </c>
      <c r="T2614" s="26">
        <v>0</v>
      </c>
      <c r="U2614" s="10">
        <v>0</v>
      </c>
      <c r="V2614" s="85">
        <f t="shared" ref="V2614" si="26274">$T$8*SIN($B2614*$U$8)</f>
        <v>-2.7349388820013916</v>
      </c>
      <c r="X2614" s="21">
        <f t="shared" ref="X2614" si="26275">N2614*S2614+P2614*S2617-O2614*T2614-Q2614*T2617</f>
        <v>0.35825325834783694</v>
      </c>
      <c r="Y2614" s="24">
        <f t="shared" ref="Y2614" si="26276">(N2614*T2614+O2614*S2614+P2614*T2617+Q2614*S2617)</f>
        <v>0</v>
      </c>
      <c r="Z2614" s="22">
        <f t="shared" ref="Z2614" si="26277">N2614*U2614+P2614*U2617-O2614*V2614-Q2614*V2617</f>
        <v>0</v>
      </c>
      <c r="AA2614" s="23">
        <f t="shared" ref="AA2614" si="26278">(N2614*V2614+O2614*U2614+P2614*V2617+Q2614*U2617)</f>
        <v>-2.2285511571475278</v>
      </c>
      <c r="AB2614" s="8"/>
      <c r="AC2614" s="21">
        <v>1</v>
      </c>
      <c r="AD2614" s="24">
        <v>0</v>
      </c>
      <c r="AE2614" s="22">
        <v>0</v>
      </c>
      <c r="AF2614" s="23">
        <v>0</v>
      </c>
      <c r="AH2614" s="21">
        <f t="shared" ref="AH2614" si="26279">X2614*AC2614+Z2614*AC2617-Y2614*AD2614-AA2614*AD2617</f>
        <v>0.30898737009990546</v>
      </c>
      <c r="AI2614" s="24">
        <f t="shared" ref="AI2614" si="26280">(X2614*AD2614+Y2614*AC2614+Z2614*AD2617+AA2614*AC2617)</f>
        <v>0</v>
      </c>
      <c r="AJ2614" s="22">
        <f t="shared" ref="AJ2614" si="26281">X2614*AE2614+Z2614*AE2617-Y2614*AF2614-AA2614*AF2617</f>
        <v>0</v>
      </c>
      <c r="AK2614" s="23">
        <f t="shared" ref="AK2614" si="26282">(X2614*AF2614+Y2614*AE2614+Z2614*AF2617+AA2614*AE2617)</f>
        <v>-2.2285511571475278</v>
      </c>
      <c r="AL2614" s="8"/>
      <c r="AM2614" s="25">
        <f t="shared" ref="AM2614" si="26283">COS($AO$8*$B2614)</f>
        <v>-0.41097571051732451</v>
      </c>
      <c r="AN2614" s="26">
        <v>0</v>
      </c>
      <c r="AO2614" s="10">
        <v>0</v>
      </c>
      <c r="AP2614" s="85">
        <f t="shared" ref="AP2614" si="26284">$AN$8*SIN($B2614*$AO$8)</f>
        <v>-2.7349388820013916</v>
      </c>
      <c r="AR2614" s="21">
        <f t="shared" ref="AR2614" si="26285">AH2614*AM2614+AJ2614*AM2617-AI2614*AN2614-AK2614*AN2617</f>
        <v>-0.80420310510235127</v>
      </c>
      <c r="AS2614" s="24">
        <f t="shared" ref="AS2614" si="26286">(AH2614*AN2614+AI2614*AM2614+AJ2614*AN2617+AK2614*AM2617)</f>
        <v>0</v>
      </c>
      <c r="AT2614" s="22">
        <f t="shared" ref="AT2614" si="26287">AH2614*AO2614+AJ2614*AO2617-AI2614*AP2614-AK2614*AP2617</f>
        <v>0</v>
      </c>
      <c r="AU2614" s="23">
        <f t="shared" ref="AU2614" si="26288">(AH2614*AP2614+AI2614*AO2614+AJ2614*AP2617+AK2614*AO2617)</f>
        <v>7.0818822699325379E-2</v>
      </c>
      <c r="AV2614" s="8"/>
      <c r="AW2614" s="21">
        <v>1</v>
      </c>
      <c r="AX2614" s="24">
        <v>0</v>
      </c>
      <c r="AY2614" s="22">
        <v>0</v>
      </c>
      <c r="AZ2614" s="23">
        <v>0</v>
      </c>
      <c r="BB2614" s="21">
        <f t="shared" ref="BB2614" si="26289">AR2614*AW2614+AT2614*AW2617-AS2614*AX2614-AU2614*AX2617</f>
        <v>-0.75544950176607417</v>
      </c>
      <c r="BC2614" s="24">
        <f t="shared" ref="BC2614" si="26290">(AR2614*AX2614+AS2614*AW2614+AT2614*AX2617+AU2614*AW2617)</f>
        <v>0</v>
      </c>
      <c r="BD2614" s="22">
        <f t="shared" ref="BD2614" si="26291">AR2614*AY2614+AT2614*AY2617-AS2614*AZ2614-AU2614*AZ2617</f>
        <v>0</v>
      </c>
      <c r="BE2614" s="23">
        <f t="shared" ref="BE2614" si="26292">(AR2614*AZ2614+AS2614*AY2614+AT2614*AZ2617+AU2614*AY2617)</f>
        <v>7.0818822699325379E-2</v>
      </c>
      <c r="BF2614" s="8"/>
      <c r="BG2614" s="25">
        <f t="shared" ref="BG2614" si="26293">COS($BI$8*$B2614)</f>
        <v>-0.77510523657960773</v>
      </c>
      <c r="BH2614" s="26">
        <v>0</v>
      </c>
      <c r="BI2614" s="10">
        <v>0</v>
      </c>
      <c r="BJ2614" s="85">
        <f t="shared" ref="BJ2614" si="26294">$BH$8*SIN($B2614*$BI$8)</f>
        <v>1.8954964653203219</v>
      </c>
      <c r="BL2614" s="21">
        <f t="shared" ref="BL2614" si="26295">BB2614*BG2614+BD2614*BG2617-BC2614*BH2614-BE2614*BH2617</f>
        <v>0.57063766166759333</v>
      </c>
      <c r="BM2614" s="24">
        <f t="shared" ref="BM2614" si="26296">(BB2614*BH2614+BC2614*BG2614+BD2614*BH2617+BE2614*BG2617)</f>
        <v>0</v>
      </c>
      <c r="BN2614" s="22">
        <f t="shared" ref="BN2614" si="26297">BB2614*BI2614+BD2614*BI2617-BC2614*BJ2614-BE2614*BJ2617</f>
        <v>0</v>
      </c>
      <c r="BO2614" s="23">
        <f t="shared" ref="BO2614" si="26298">(BB2614*BJ2614+BC2614*BI2614+BD2614*BJ2617+BE2614*BI2617)</f>
        <v>-1.4868439006482417</v>
      </c>
      <c r="BQ2614" s="27">
        <f t="shared" ref="BQ2614" si="26299">20*LOG((2*$BL$8)/(($BL$8*BL2614+BN2614+$BL$8*BL2617+BN2617)^2+($BL$8*BM2614+BO2614+$BL$8*BM2617+BO2617)^2)^0.5)</f>
        <v>-1.027535181730868</v>
      </c>
      <c r="BS2614" s="64">
        <f t="shared" ref="BS2614" si="26300">((BL2614^2+BM2614^2)/(BL2617^2+BM2617^2))^0.5</f>
        <v>1.2582041177412617</v>
      </c>
      <c r="BT2614" s="4"/>
      <c r="BU2614" s="28"/>
      <c r="BV2614" s="28"/>
      <c r="BW2614" s="28"/>
      <c r="BX2614" s="28"/>
    </row>
    <row r="2615" spans="2:76" ht="18.649999999999999" customHeight="1" thickBot="1">
      <c r="D2615" s="25"/>
      <c r="E2615" s="10"/>
      <c r="F2615" s="10"/>
      <c r="G2615" s="31"/>
      <c r="I2615" s="29"/>
      <c r="L2615" s="30"/>
      <c r="N2615" s="29"/>
      <c r="Q2615" s="30"/>
      <c r="S2615" s="29"/>
      <c r="V2615" s="30"/>
      <c r="X2615" s="29"/>
      <c r="AA2615" s="30"/>
      <c r="AC2615" s="29"/>
      <c r="AF2615" s="30"/>
      <c r="AH2615" s="29"/>
      <c r="AK2615" s="30"/>
      <c r="AM2615" s="29"/>
      <c r="AP2615" s="30"/>
      <c r="AR2615" s="29"/>
      <c r="AU2615" s="30"/>
      <c r="AW2615" s="29"/>
      <c r="AZ2615" s="30"/>
      <c r="BB2615" s="29"/>
      <c r="BE2615" s="30"/>
      <c r="BG2615" s="29"/>
      <c r="BJ2615" s="30"/>
      <c r="BL2615" s="29"/>
      <c r="BO2615" s="30"/>
      <c r="BS2615" s="65"/>
      <c r="BT2615" s="65"/>
      <c r="BU2615" s="28"/>
      <c r="BV2615" s="28"/>
      <c r="BW2615" s="28"/>
      <c r="BX2615" s="28"/>
    </row>
    <row r="2616" spans="2:76" ht="18.649999999999999" customHeight="1" thickBot="1">
      <c r="D2616" s="254" t="s">
        <v>24</v>
      </c>
      <c r="E2616" s="255"/>
      <c r="F2616" s="256" t="s">
        <v>25</v>
      </c>
      <c r="G2616" s="257"/>
      <c r="H2616" s="123"/>
      <c r="I2616" s="242" t="s">
        <v>4</v>
      </c>
      <c r="J2616" s="243"/>
      <c r="K2616" s="244" t="s">
        <v>5</v>
      </c>
      <c r="L2616" s="245"/>
      <c r="M2616" s="123"/>
      <c r="N2616" s="242" t="s">
        <v>6</v>
      </c>
      <c r="O2616" s="243"/>
      <c r="P2616" s="244" t="s">
        <v>7</v>
      </c>
      <c r="Q2616" s="245"/>
      <c r="R2616" s="123"/>
      <c r="S2616" s="242" t="s">
        <v>34</v>
      </c>
      <c r="T2616" s="243"/>
      <c r="U2616" s="244" t="s">
        <v>35</v>
      </c>
      <c r="V2616" s="245"/>
      <c r="W2616" s="123"/>
      <c r="X2616" s="242" t="s">
        <v>47</v>
      </c>
      <c r="Y2616" s="243"/>
      <c r="Z2616" s="244" t="s">
        <v>48</v>
      </c>
      <c r="AA2616" s="245"/>
      <c r="AB2616" s="127"/>
      <c r="AC2616" s="242" t="s">
        <v>63</v>
      </c>
      <c r="AD2616" s="243"/>
      <c r="AE2616" s="244" t="s">
        <v>8</v>
      </c>
      <c r="AF2616" s="245"/>
      <c r="AG2616" s="123"/>
      <c r="AH2616" s="242" t="s">
        <v>78</v>
      </c>
      <c r="AI2616" s="243"/>
      <c r="AJ2616" s="244" t="s">
        <v>79</v>
      </c>
      <c r="AK2616" s="245"/>
      <c r="AL2616" s="127"/>
      <c r="AM2616" s="242" t="s">
        <v>67</v>
      </c>
      <c r="AN2616" s="243"/>
      <c r="AO2616" s="244" t="s">
        <v>66</v>
      </c>
      <c r="AP2616" s="245"/>
      <c r="AQ2616" s="123"/>
      <c r="AR2616" s="242" t="s">
        <v>83</v>
      </c>
      <c r="AS2616" s="243"/>
      <c r="AT2616" s="244" t="s">
        <v>82</v>
      </c>
      <c r="AU2616" s="245"/>
      <c r="AV2616" s="127"/>
      <c r="AW2616" s="242" t="s">
        <v>71</v>
      </c>
      <c r="AX2616" s="243"/>
      <c r="AY2616" s="244" t="s">
        <v>70</v>
      </c>
      <c r="AZ2616" s="245"/>
      <c r="BA2616" s="123"/>
      <c r="BB2616" s="124" t="s">
        <v>87</v>
      </c>
      <c r="BC2616" s="125"/>
      <c r="BD2616" s="122" t="s">
        <v>86</v>
      </c>
      <c r="BE2616" s="126"/>
      <c r="BF2616" s="127"/>
      <c r="BG2616" s="242" t="s">
        <v>74</v>
      </c>
      <c r="BH2616" s="243"/>
      <c r="BI2616" s="244" t="s">
        <v>75</v>
      </c>
      <c r="BJ2616" s="245"/>
      <c r="BK2616" s="123"/>
      <c r="BL2616" s="242" t="s">
        <v>91</v>
      </c>
      <c r="BM2616" s="243"/>
      <c r="BN2616" s="244" t="s">
        <v>90</v>
      </c>
      <c r="BO2616" s="245"/>
      <c r="BP2616" s="123"/>
      <c r="BQ2616" s="35" t="s">
        <v>166</v>
      </c>
      <c r="BS2616" s="66" t="s">
        <v>121</v>
      </c>
      <c r="BT2616" s="65"/>
      <c r="BU2616" s="28"/>
      <c r="BV2616" s="28"/>
      <c r="BW2616" s="28"/>
      <c r="BX2616" s="28"/>
    </row>
    <row r="2617" spans="2:76" ht="18.649999999999999" customHeight="1" thickTop="1" thickBot="1">
      <c r="D2617" s="15">
        <v>0</v>
      </c>
      <c r="E2617" s="145">
        <f t="shared" ref="E2617" si="26301">(1/$E$8)*SIN($B2614*$F$8)</f>
        <v>0.2106312401213444</v>
      </c>
      <c r="F2617" s="15">
        <f t="shared" ref="F2617" si="26302">COS($F$8*$B2614)</f>
        <v>-0.77505504718342488</v>
      </c>
      <c r="G2617" s="37">
        <v>0</v>
      </c>
      <c r="I2617" s="21">
        <v>0</v>
      </c>
      <c r="J2617" s="24">
        <f t="shared" ref="J2617" si="26303">(TAN($K$8*$B2614))/$J$8</f>
        <v>-0.68842719319508772</v>
      </c>
      <c r="K2617" s="22">
        <v>1</v>
      </c>
      <c r="L2617" s="23">
        <v>0</v>
      </c>
      <c r="N2617" s="21">
        <f t="shared" ref="N2617" si="26304">D2617*I2614+F2617*I2617-E2617*J2614-G2617*J2617</f>
        <v>0</v>
      </c>
      <c r="O2617" s="24">
        <f t="shared" ref="O2617" si="26305">(D2617*J2614+E2617*I2614+F2617*J2617+G2617*I2617)</f>
        <v>0.7442002108255158</v>
      </c>
      <c r="P2617" s="22">
        <f t="shared" ref="P2617" si="26306">D2617*K2614+F2617*K2617-E2617*L2614-G2617*L2617</f>
        <v>-0.77505504718342488</v>
      </c>
      <c r="Q2617" s="23">
        <f t="shared" ref="Q2617" si="26307">(D2617*L2614+E2617*K2614+F2617*L2617+G2617*K2617)</f>
        <v>0</v>
      </c>
      <c r="S2617" s="15">
        <v>0</v>
      </c>
      <c r="T2617" s="145">
        <f t="shared" ref="T2617" si="26308">(1/$T$8)*SIN($B2614*$U$8)</f>
        <v>-0.30388209800015464</v>
      </c>
      <c r="U2617" s="15">
        <f t="shared" ref="U2617" si="26309">COS($U$8*$B2614)</f>
        <v>-0.41097571051732451</v>
      </c>
      <c r="V2617" s="37">
        <v>0</v>
      </c>
      <c r="X2617" s="21">
        <f t="shared" ref="X2617" si="26310">N2617*S2614+P2617*S2617-O2617*T2614-Q2617*T2617</f>
        <v>0</v>
      </c>
      <c r="Y2617" s="24">
        <f t="shared" ref="Y2617" si="26311">(N2617*T2614+O2617*S2614+P2617*T2617+Q2617*S2617)</f>
        <v>-7.0322856607451051E-2</v>
      </c>
      <c r="Z2617" s="22">
        <f t="shared" ref="Z2617" si="26312">N2617*U2614+P2617*U2617-O2617*V2614-Q2617*V2617</f>
        <v>2.3538708912865829</v>
      </c>
      <c r="AA2617" s="23">
        <f t="shared" ref="AA2617" si="26313">(N2617*V2614+O2617*U2614+P2617*V2617+Q2617*U2617)</f>
        <v>0</v>
      </c>
      <c r="AB2617" s="8"/>
      <c r="AC2617" s="21">
        <v>0</v>
      </c>
      <c r="AD2617" s="24">
        <f t="shared" ref="AD2617" si="26314">(TAN($AE$8*$B2614))/$AD$8</f>
        <v>-2.2106689402181016E-2</v>
      </c>
      <c r="AE2617" s="22">
        <v>1</v>
      </c>
      <c r="AF2617" s="23">
        <v>0</v>
      </c>
      <c r="AH2617" s="21">
        <f t="shared" ref="AH2617" si="26315">X2617*AC2614+Z2617*AC2617-Y2617*AD2614-AA2617*AD2617</f>
        <v>0</v>
      </c>
      <c r="AI2617" s="24">
        <f t="shared" ref="AI2617" si="26316">(X2617*AD2614+Y2617*AC2614+Z2617*AD2617+AA2617*AC2617)</f>
        <v>-0.12235914929395854</v>
      </c>
      <c r="AJ2617" s="22">
        <f t="shared" ref="AJ2617" si="26317">X2617*AE2614+Z2617*AE2617-Y2617*AF2614-AA2617*AF2617</f>
        <v>2.3538708912865829</v>
      </c>
      <c r="AK2617" s="23">
        <f t="shared" ref="AK2617" si="26318">(X2617*AF2614+Y2617*AE2614+Z2617*AF2617+AA2617*AE2617)</f>
        <v>0</v>
      </c>
      <c r="AL2617" s="8"/>
      <c r="AM2617" s="15">
        <v>0</v>
      </c>
      <c r="AN2617" s="85">
        <f t="shared" ref="AN2617" si="26319">(1/$AN$8)*SIN($B2614*$AO$8)</f>
        <v>-0.30388209800015464</v>
      </c>
      <c r="AO2617" s="25">
        <f t="shared" ref="AO2617" si="26320">COS($AO$8*$B2614)</f>
        <v>-0.41097571051732451</v>
      </c>
      <c r="AP2617" s="37">
        <v>0</v>
      </c>
      <c r="AR2617" s="21">
        <f t="shared" ref="AR2617" si="26321">AH2617*AM2614+AJ2617*AM2617-AI2617*AN2614-AK2617*AN2617</f>
        <v>0</v>
      </c>
      <c r="AS2617" s="24">
        <f t="shared" ref="AS2617" si="26322">(AH2617*AN2614+AI2617*AM2614+AJ2617*AN2617+AK2617*AM2617)</f>
        <v>-0.66501258654628082</v>
      </c>
      <c r="AT2617" s="22">
        <f t="shared" ref="AT2617" si="26323">AH2617*AO2614+AJ2617*AO2617-AI2617*AP2614-AK2617*AP2617</f>
        <v>-1.3020285569852117</v>
      </c>
      <c r="AU2617" s="23">
        <f t="shared" ref="AU2617" si="26324">(AH2617*AP2614+AI2617*AO2614+AJ2617*AP2617+AK2617*AO2617)</f>
        <v>0</v>
      </c>
      <c r="AV2617" s="8"/>
      <c r="AW2617" s="21">
        <v>0</v>
      </c>
      <c r="AX2617" s="24">
        <f t="shared" ref="AX2617" si="26325">(TAN($AY$8*$B2614))/$AX$8</f>
        <v>-0.68842719319508772</v>
      </c>
      <c r="AY2617" s="22">
        <v>1</v>
      </c>
      <c r="AZ2617" s="23">
        <v>0</v>
      </c>
      <c r="BB2617" s="21">
        <f t="shared" ref="BB2617" si="26326">AR2617*AW2614+AT2617*AW2617-AS2617*AX2614-AU2617*AX2617</f>
        <v>0</v>
      </c>
      <c r="BC2617" s="24">
        <f t="shared" ref="BC2617" si="26327">(AR2617*AX2614+AS2617*AW2614+AT2617*AX2617+AU2617*AW2617)</f>
        <v>0.23133927839889878</v>
      </c>
      <c r="BD2617" s="22">
        <f t="shared" ref="BD2617" si="26328">AR2617*AY2614+AT2617*AY2617-AS2617*AZ2614-AU2617*AZ2617</f>
        <v>-1.3020285569852117</v>
      </c>
      <c r="BE2617" s="23">
        <f t="shared" ref="BE2617" si="26329">(AR2617*AZ2614+AS2617*AY2614+AT2617*AZ2617+AU2617*AY2617)</f>
        <v>0</v>
      </c>
      <c r="BF2617" s="8"/>
      <c r="BG2617" s="15">
        <v>0</v>
      </c>
      <c r="BH2617" s="85">
        <f t="shared" ref="BH2617" si="26330">(1/$BH$8)*SIN($B2614*$BI$8)</f>
        <v>0.21061071836892464</v>
      </c>
      <c r="BI2617" s="25">
        <f t="shared" ref="BI2617" si="26331">COS($BI$8*$B2614)</f>
        <v>-0.77510523657960773</v>
      </c>
      <c r="BJ2617" s="37">
        <v>0</v>
      </c>
      <c r="BL2617" s="21">
        <f t="shared" ref="BL2617" si="26332">BB2617*BG2614+BD2617*BG2617-BC2617*BH2614-BE2617*BH2617</f>
        <v>0</v>
      </c>
      <c r="BM2617" s="24">
        <f t="shared" ref="BM2617" si="26333">(BB2617*BH2614+BC2617*BG2614+BD2617*BH2617+BE2617*BG2617)</f>
        <v>-0.45353345583704396</v>
      </c>
      <c r="BN2617" s="22">
        <f t="shared" ref="BN2617" si="26334">BB2617*BI2614+BD2617*BI2617-BC2617*BJ2614-BE2617*BJ2617</f>
        <v>0.57070636820056131</v>
      </c>
      <c r="BO2617" s="23">
        <f t="shared" ref="BO2617" si="26335">(BB2617*BJ2614+BC2617*BI2614+BD2617*BJ2617+BE2617*BI2617)</f>
        <v>0</v>
      </c>
      <c r="BQ2617" s="38">
        <f t="shared" ref="BQ2617" si="26336">(180/PI())*ATAN(-1*(($BL$8*BM2614+BO2614+$BL$8*BM2617+BO2617)/($BL$8*BL2614+BN2614+$BL$8*BL2617+BN2617)))</f>
        <v>59.535648820178949</v>
      </c>
      <c r="BS2617" s="67">
        <f t="shared" ref="BS2617" si="26337">20*LOG(((($BL$8*BL2614+BN2614-$BL$8*BL2617-BN2617)^2+($BL$8*BM2614+BO2614-$BL$8*BM2617-BO2617)^2)/(($BL$8*BL2614+BN2614+$BL$8*BL2617+BN2617)^2+($BL$8*BM2614+BO2614+$BL$8*BM2617+BO2617)^2))^0.5)</f>
        <v>-6.7635186896908239</v>
      </c>
      <c r="BT2617" s="65"/>
      <c r="BU2617" s="28"/>
      <c r="BV2617" s="28"/>
      <c r="BW2617" s="28"/>
      <c r="BX2617" s="28"/>
    </row>
    <row r="2618" spans="2:76" ht="18.649999999999999" customHeight="1">
      <c r="BS2618" s="32"/>
    </row>
    <row r="2619" spans="2:76" ht="18.649999999999999" customHeight="1" thickBot="1">
      <c r="D2619" s="8"/>
      <c r="E2619" s="8" t="s">
        <v>93</v>
      </c>
      <c r="F2619" s="8"/>
      <c r="G2619" s="8"/>
      <c r="H2619" s="8"/>
      <c r="I2619" s="8"/>
      <c r="J2619" s="8" t="s">
        <v>94</v>
      </c>
      <c r="K2619" s="8"/>
      <c r="L2619" s="8"/>
      <c r="M2619" s="8"/>
      <c r="N2619" s="8"/>
      <c r="O2619" s="8" t="s">
        <v>95</v>
      </c>
      <c r="P2619" s="8"/>
      <c r="Q2619" s="8"/>
      <c r="R2619" s="8"/>
      <c r="S2619" s="8"/>
      <c r="T2619" s="8" t="s">
        <v>96</v>
      </c>
      <c r="U2619" s="8"/>
      <c r="V2619" s="8"/>
      <c r="W2619" s="8"/>
      <c r="X2619" s="8"/>
      <c r="Y2619" s="8" t="s">
        <v>97</v>
      </c>
      <c r="Z2619" s="8"/>
      <c r="AA2619" s="8"/>
      <c r="AB2619" s="8"/>
      <c r="AC2619" s="8"/>
      <c r="AD2619" s="8" t="s">
        <v>98</v>
      </c>
      <c r="AE2619" s="8"/>
      <c r="AF2619" s="8"/>
      <c r="AG2619" s="8"/>
      <c r="AH2619" s="8"/>
      <c r="AI2619" s="8" t="s">
        <v>99</v>
      </c>
      <c r="AJ2619" s="8"/>
      <c r="AK2619" s="8"/>
      <c r="AL2619" s="8"/>
      <c r="AM2619" s="8"/>
      <c r="AN2619" s="8" t="s">
        <v>96</v>
      </c>
      <c r="AO2619" s="8"/>
      <c r="AP2619" s="8"/>
      <c r="AQ2619" s="8"/>
      <c r="AR2619" s="8"/>
      <c r="AS2619" s="8" t="s">
        <v>100</v>
      </c>
      <c r="AT2619" s="8"/>
      <c r="AU2619" s="8"/>
      <c r="AV2619" s="8"/>
      <c r="AW2619" s="8"/>
      <c r="AX2619" s="8" t="s">
        <v>94</v>
      </c>
      <c r="AY2619" s="8"/>
      <c r="AZ2619" s="8"/>
      <c r="BA2619" s="8"/>
      <c r="BB2619" s="8"/>
      <c r="BC2619" s="8" t="s">
        <v>101</v>
      </c>
      <c r="BD2619" s="8"/>
      <c r="BE2619" s="8"/>
      <c r="BF2619" s="8"/>
      <c r="BG2619" s="8"/>
      <c r="BH2619" s="8" t="s">
        <v>96</v>
      </c>
      <c r="BI2619" s="8"/>
      <c r="BJ2619" s="8"/>
      <c r="BK2619" s="8"/>
      <c r="BL2619" s="8"/>
      <c r="BM2619" s="8" t="s">
        <v>102</v>
      </c>
      <c r="BN2619" s="8"/>
      <c r="BO2619" s="8"/>
      <c r="BP2619" s="8"/>
    </row>
    <row r="2620" spans="2:76" ht="18.649999999999999" customHeight="1" thickBot="1">
      <c r="B2620" s="16"/>
      <c r="D2620" s="250" t="s">
        <v>22</v>
      </c>
      <c r="E2620" s="251"/>
      <c r="F2620" s="252" t="s">
        <v>23</v>
      </c>
      <c r="G2620" s="253"/>
      <c r="H2620" s="123"/>
      <c r="I2620" s="242" t="s">
        <v>1</v>
      </c>
      <c r="J2620" s="243"/>
      <c r="K2620" s="244" t="s">
        <v>2</v>
      </c>
      <c r="L2620" s="245"/>
      <c r="M2620" s="123"/>
      <c r="N2620" s="242" t="s">
        <v>43</v>
      </c>
      <c r="O2620" s="243"/>
      <c r="P2620" s="244" t="s">
        <v>44</v>
      </c>
      <c r="Q2620" s="245"/>
      <c r="R2620" s="123"/>
      <c r="S2620" s="242" t="s">
        <v>32</v>
      </c>
      <c r="T2620" s="243"/>
      <c r="U2620" s="244" t="s">
        <v>33</v>
      </c>
      <c r="V2620" s="245"/>
      <c r="W2620" s="123"/>
      <c r="X2620" s="242" t="s">
        <v>45</v>
      </c>
      <c r="Y2620" s="243"/>
      <c r="Z2620" s="244" t="s">
        <v>46</v>
      </c>
      <c r="AA2620" s="245"/>
      <c r="AB2620" s="127"/>
      <c r="AC2620" s="242" t="s">
        <v>62</v>
      </c>
      <c r="AD2620" s="243"/>
      <c r="AE2620" s="244" t="s">
        <v>3</v>
      </c>
      <c r="AF2620" s="245"/>
      <c r="AG2620" s="123"/>
      <c r="AH2620" s="242" t="s">
        <v>76</v>
      </c>
      <c r="AI2620" s="243"/>
      <c r="AJ2620" s="244" t="s">
        <v>77</v>
      </c>
      <c r="AK2620" s="245"/>
      <c r="AL2620" s="127"/>
      <c r="AM2620" s="242" t="s">
        <v>64</v>
      </c>
      <c r="AN2620" s="243"/>
      <c r="AO2620" s="244" t="s">
        <v>65</v>
      </c>
      <c r="AP2620" s="245"/>
      <c r="AQ2620" s="123"/>
      <c r="AR2620" s="242" t="s">
        <v>80</v>
      </c>
      <c r="AS2620" s="243"/>
      <c r="AT2620" s="244" t="s">
        <v>81</v>
      </c>
      <c r="AU2620" s="245"/>
      <c r="AV2620" s="127"/>
      <c r="AW2620" s="242" t="s">
        <v>68</v>
      </c>
      <c r="AX2620" s="243"/>
      <c r="AY2620" s="244" t="s">
        <v>69</v>
      </c>
      <c r="AZ2620" s="245"/>
      <c r="BA2620" s="123"/>
      <c r="BB2620" s="246" t="s">
        <v>84</v>
      </c>
      <c r="BC2620" s="247"/>
      <c r="BD2620" s="248" t="s">
        <v>85</v>
      </c>
      <c r="BE2620" s="249"/>
      <c r="BF2620" s="127"/>
      <c r="BG2620" s="242" t="s">
        <v>72</v>
      </c>
      <c r="BH2620" s="243"/>
      <c r="BI2620" s="244" t="s">
        <v>73</v>
      </c>
      <c r="BJ2620" s="245"/>
      <c r="BK2620" s="123"/>
      <c r="BL2620" s="242" t="s">
        <v>88</v>
      </c>
      <c r="BM2620" s="243"/>
      <c r="BN2620" s="244" t="s">
        <v>89</v>
      </c>
      <c r="BO2620" s="245"/>
      <c r="BP2620" s="123"/>
      <c r="BQ2620" s="19" t="s">
        <v>165</v>
      </c>
      <c r="BS2620" s="63" t="s">
        <v>120</v>
      </c>
      <c r="BT2620" s="4"/>
      <c r="BU2620" s="28"/>
      <c r="BV2620" s="28"/>
      <c r="BW2620" s="28"/>
      <c r="BX2620" s="28"/>
    </row>
    <row r="2621" spans="2:76" ht="18.649999999999999" customHeight="1" thickTop="1" thickBot="1">
      <c r="B2621" s="39">
        <v>7.42</v>
      </c>
      <c r="D2621" s="25">
        <f t="shared" ref="D2621" si="26338">COS($F$8*$B2621)</f>
        <v>-0.77923505739487064</v>
      </c>
      <c r="E2621" s="26">
        <v>0</v>
      </c>
      <c r="F2621" s="10">
        <v>0</v>
      </c>
      <c r="G2621" s="85">
        <f t="shared" ref="G2621" si="26339">$E$8*SIN($B2621*$F$8)</f>
        <v>1.880195343027238</v>
      </c>
      <c r="I2621" s="21">
        <v>1</v>
      </c>
      <c r="J2621" s="24">
        <v>0</v>
      </c>
      <c r="K2621" s="22">
        <v>0</v>
      </c>
      <c r="L2621" s="23">
        <v>0</v>
      </c>
      <c r="N2621" s="21">
        <f t="shared" ref="N2621" si="26340">D2621*I2621+F2621*I2624-E2621*J2621-G2621*J2624</f>
        <v>0.46334399602663467</v>
      </c>
      <c r="O2621" s="24">
        <f t="shared" ref="O2621" si="26341">(D2621*J2621+E2621*I2621+F2621*J2624+G2621*I2624)</f>
        <v>0</v>
      </c>
      <c r="P2621" s="22">
        <f t="shared" ref="P2621" si="26342">D2621*K2621+F2621*K2624-E2621*L2621-G2621*L2624</f>
        <v>0</v>
      </c>
      <c r="Q2621" s="23">
        <f t="shared" ref="Q2621" si="26343">(D2621*L2621+E2621*K2621+F2621*L2624+G2621*K2624)</f>
        <v>1.880195343027238</v>
      </c>
      <c r="S2621" s="25">
        <f t="shared" ref="S2621" si="26344">COS($U$8*$B2621)</f>
        <v>-0.40038096498690173</v>
      </c>
      <c r="T2621" s="26">
        <v>0</v>
      </c>
      <c r="U2621" s="10">
        <v>0</v>
      </c>
      <c r="V2621" s="85">
        <f t="shared" ref="V2621" si="26345">$T$8*SIN($B2621*$U$8)</f>
        <v>-2.7490463338920677</v>
      </c>
      <c r="X2621" s="21">
        <f t="shared" ref="X2621" si="26346">N2621*S2621+P2621*S2624-O2621*T2621-Q2621*T2624</f>
        <v>0.38879078538885403</v>
      </c>
      <c r="Y2621" s="24">
        <f t="shared" ref="Y2621" si="26347">(N2621*T2621+O2621*S2621+P2621*T2624+Q2621*S2624)</f>
        <v>0</v>
      </c>
      <c r="Z2621" s="22">
        <f t="shared" ref="Z2621" si="26348">N2621*U2621+P2621*U2624-O2621*V2621-Q2621*V2624</f>
        <v>0</v>
      </c>
      <c r="AA2621" s="23">
        <f t="shared" ref="AA2621" si="26349">(N2621*V2621+O2621*U2621+P2621*V2624+Q2621*U2624)</f>
        <v>-2.0265485394130449</v>
      </c>
      <c r="AB2621" s="8"/>
      <c r="AC2621" s="21">
        <v>1</v>
      </c>
      <c r="AD2621" s="24">
        <v>0</v>
      </c>
      <c r="AE2621" s="22">
        <v>0</v>
      </c>
      <c r="AF2621" s="23">
        <v>0</v>
      </c>
      <c r="AH2621" s="21">
        <f t="shared" ref="AH2621" si="26350">X2621*AC2621+Z2621*AC2624-Y2621*AD2621-AA2621*AD2624</f>
        <v>0.39303586984172806</v>
      </c>
      <c r="AI2621" s="24">
        <f t="shared" ref="AI2621" si="26351">(X2621*AD2621+Y2621*AC2621+Z2621*AD2624+AA2621*AC2624)</f>
        <v>0</v>
      </c>
      <c r="AJ2621" s="22">
        <f t="shared" ref="AJ2621" si="26352">X2621*AE2621+Z2621*AE2624-Y2621*AF2621-AA2621*AF2624</f>
        <v>0</v>
      </c>
      <c r="AK2621" s="23">
        <f t="shared" ref="AK2621" si="26353">(X2621*AF2621+Y2621*AE2621+Z2621*AF2624+AA2621*AE2624)</f>
        <v>-2.0265485394130449</v>
      </c>
      <c r="AL2621" s="8"/>
      <c r="AM2621" s="25">
        <f t="shared" ref="AM2621" si="26354">COS($AO$8*$B2621)</f>
        <v>-0.40038096498690173</v>
      </c>
      <c r="AN2621" s="26">
        <v>0</v>
      </c>
      <c r="AO2621" s="10">
        <v>0</v>
      </c>
      <c r="AP2621" s="85">
        <f t="shared" ref="AP2621" si="26355">$AN$8*SIN($B2621*$AO$8)</f>
        <v>-2.7490463338920677</v>
      </c>
      <c r="AR2621" s="21">
        <f t="shared" ref="AR2621" si="26356">AH2621*AM2621+AJ2621*AM2624-AI2621*AN2621-AK2621*AN2624</f>
        <v>-0.77637250670033686</v>
      </c>
      <c r="AS2621" s="24">
        <f t="shared" ref="AS2621" si="26357">(AH2621*AN2621+AI2621*AM2621+AJ2621*AN2624+AK2621*AM2624)</f>
        <v>0</v>
      </c>
      <c r="AT2621" s="22">
        <f t="shared" ref="AT2621" si="26358">AH2621*AO2621+AJ2621*AO2624-AI2621*AP2621-AK2621*AP2624</f>
        <v>0</v>
      </c>
      <c r="AU2621" s="23">
        <f t="shared" ref="AU2621" si="26359">(AH2621*AP2621+AI2621*AO2621+AJ2621*AP2624+AK2621*AO2624)</f>
        <v>-0.26908235727349128</v>
      </c>
      <c r="AV2621" s="8"/>
      <c r="AW2621" s="21">
        <v>1</v>
      </c>
      <c r="AX2621" s="24">
        <v>0</v>
      </c>
      <c r="AY2621" s="22">
        <v>0</v>
      </c>
      <c r="AZ2621" s="23">
        <v>0</v>
      </c>
      <c r="BB2621" s="21">
        <f t="shared" ref="BB2621" si="26360">AR2621*AW2621+AT2621*AW2624-AS2621*AX2621-AU2621*AX2624</f>
        <v>-0.95420301885073222</v>
      </c>
      <c r="BC2621" s="24">
        <f t="shared" ref="BC2621" si="26361">(AR2621*AX2621+AS2621*AW2621+AT2621*AX2624+AU2621*AW2624)</f>
        <v>0</v>
      </c>
      <c r="BD2621" s="22">
        <f t="shared" ref="BD2621" si="26362">AR2621*AY2621+AT2621*AY2624-AS2621*AZ2621-AU2621*AZ2624</f>
        <v>0</v>
      </c>
      <c r="BE2621" s="23">
        <f t="shared" ref="BE2621" si="26363">(AR2621*AZ2621+AS2621*AY2621+AT2621*AZ2624+AU2621*AY2624)</f>
        <v>-0.26908235727349128</v>
      </c>
      <c r="BF2621" s="8"/>
      <c r="BG2621" s="25">
        <f t="shared" ref="BG2621" si="26364">COS($BI$8*$B2621)</f>
        <v>-0.77928497129291663</v>
      </c>
      <c r="BH2621" s="26">
        <v>0</v>
      </c>
      <c r="BI2621" s="10">
        <v>0</v>
      </c>
      <c r="BJ2621" s="85">
        <f t="shared" ref="BJ2621" si="26365">$BH$8*SIN($B2621*$BI$8)</f>
        <v>1.8800091493535298</v>
      </c>
      <c r="BL2621" s="21">
        <f t="shared" ref="BL2621" si="26366">BB2621*BG2621+BD2621*BG2624-BC2621*BH2621-BE2621*BH2624</f>
        <v>0.79980466033090492</v>
      </c>
      <c r="BM2621" s="24">
        <f t="shared" ref="BM2621" si="26367">(BB2621*BH2621+BC2621*BG2621+BD2621*BH2624+BE2621*BG2624)</f>
        <v>0</v>
      </c>
      <c r="BN2621" s="22">
        <f t="shared" ref="BN2621" si="26368">BB2621*BI2621+BD2621*BI2624-BC2621*BJ2621-BE2621*BJ2624</f>
        <v>0</v>
      </c>
      <c r="BO2621" s="23">
        <f t="shared" ref="BO2621" si="26369">(BB2621*BJ2621+BC2621*BI2621+BD2621*BJ2624+BE2621*BI2624)</f>
        <v>-1.5842185687168322</v>
      </c>
      <c r="BQ2621" s="27">
        <f t="shared" ref="BQ2621" si="26370">20*LOG((2*$BL$8)/(($BL$8*BL2621+BN2621+$BL$8*BL2624+BN2624)^2+($BL$8*BM2621+BO2621+$BL$8*BM2624+BO2624)^2)^0.5)</f>
        <v>-1.6441744650982817</v>
      </c>
      <c r="BS2621" s="64">
        <f t="shared" ref="BS2621" si="26371">((BL2621^2+BM2621^2)/(BL2624^2+BM2624^2))^0.5</f>
        <v>3.5166693470738237</v>
      </c>
      <c r="BT2621" s="4"/>
      <c r="BU2621" s="28"/>
      <c r="BV2621" s="28"/>
      <c r="BW2621" s="28"/>
      <c r="BX2621" s="28"/>
    </row>
    <row r="2622" spans="2:76" ht="18.649999999999999" customHeight="1" thickBot="1">
      <c r="D2622" s="25"/>
      <c r="E2622" s="10"/>
      <c r="F2622" s="10"/>
      <c r="G2622" s="31"/>
      <c r="I2622" s="29"/>
      <c r="L2622" s="30"/>
      <c r="N2622" s="29"/>
      <c r="Q2622" s="30"/>
      <c r="S2622" s="29"/>
      <c r="V2622" s="30"/>
      <c r="X2622" s="29"/>
      <c r="AA2622" s="30"/>
      <c r="AC2622" s="29"/>
      <c r="AF2622" s="30"/>
      <c r="AH2622" s="29"/>
      <c r="AK2622" s="30"/>
      <c r="AM2622" s="29"/>
      <c r="AP2622" s="30"/>
      <c r="AR2622" s="29"/>
      <c r="AU2622" s="30"/>
      <c r="AW2622" s="29"/>
      <c r="AZ2622" s="30"/>
      <c r="BB2622" s="29"/>
      <c r="BE2622" s="30"/>
      <c r="BG2622" s="29"/>
      <c r="BJ2622" s="30"/>
      <c r="BL2622" s="29"/>
      <c r="BO2622" s="30"/>
      <c r="BS2622" s="65"/>
      <c r="BT2622" s="65"/>
      <c r="BU2622" s="28"/>
      <c r="BV2622" s="28"/>
      <c r="BW2622" s="28"/>
      <c r="BX2622" s="28"/>
    </row>
    <row r="2623" spans="2:76" ht="18.649999999999999" customHeight="1" thickBot="1">
      <c r="D2623" s="254" t="s">
        <v>24</v>
      </c>
      <c r="E2623" s="255"/>
      <c r="F2623" s="256" t="s">
        <v>25</v>
      </c>
      <c r="G2623" s="257"/>
      <c r="H2623" s="123"/>
      <c r="I2623" s="242" t="s">
        <v>4</v>
      </c>
      <c r="J2623" s="243"/>
      <c r="K2623" s="244" t="s">
        <v>5</v>
      </c>
      <c r="L2623" s="245"/>
      <c r="M2623" s="123"/>
      <c r="N2623" s="242" t="s">
        <v>6</v>
      </c>
      <c r="O2623" s="243"/>
      <c r="P2623" s="244" t="s">
        <v>7</v>
      </c>
      <c r="Q2623" s="245"/>
      <c r="R2623" s="123"/>
      <c r="S2623" s="242" t="s">
        <v>34</v>
      </c>
      <c r="T2623" s="243"/>
      <c r="U2623" s="244" t="s">
        <v>35</v>
      </c>
      <c r="V2623" s="245"/>
      <c r="W2623" s="123"/>
      <c r="X2623" s="242" t="s">
        <v>47</v>
      </c>
      <c r="Y2623" s="243"/>
      <c r="Z2623" s="244" t="s">
        <v>48</v>
      </c>
      <c r="AA2623" s="245"/>
      <c r="AB2623" s="127"/>
      <c r="AC2623" s="242" t="s">
        <v>63</v>
      </c>
      <c r="AD2623" s="243"/>
      <c r="AE2623" s="244" t="s">
        <v>8</v>
      </c>
      <c r="AF2623" s="245"/>
      <c r="AG2623" s="123"/>
      <c r="AH2623" s="242" t="s">
        <v>78</v>
      </c>
      <c r="AI2623" s="243"/>
      <c r="AJ2623" s="244" t="s">
        <v>79</v>
      </c>
      <c r="AK2623" s="245"/>
      <c r="AL2623" s="127"/>
      <c r="AM2623" s="242" t="s">
        <v>67</v>
      </c>
      <c r="AN2623" s="243"/>
      <c r="AO2623" s="244" t="s">
        <v>66</v>
      </c>
      <c r="AP2623" s="245"/>
      <c r="AQ2623" s="123"/>
      <c r="AR2623" s="242" t="s">
        <v>83</v>
      </c>
      <c r="AS2623" s="243"/>
      <c r="AT2623" s="244" t="s">
        <v>82</v>
      </c>
      <c r="AU2623" s="245"/>
      <c r="AV2623" s="127"/>
      <c r="AW2623" s="242" t="s">
        <v>71</v>
      </c>
      <c r="AX2623" s="243"/>
      <c r="AY2623" s="244" t="s">
        <v>70</v>
      </c>
      <c r="AZ2623" s="245"/>
      <c r="BA2623" s="123"/>
      <c r="BB2623" s="124" t="s">
        <v>87</v>
      </c>
      <c r="BC2623" s="125"/>
      <c r="BD2623" s="122" t="s">
        <v>86</v>
      </c>
      <c r="BE2623" s="126"/>
      <c r="BF2623" s="127"/>
      <c r="BG2623" s="242" t="s">
        <v>74</v>
      </c>
      <c r="BH2623" s="243"/>
      <c r="BI2623" s="244" t="s">
        <v>75</v>
      </c>
      <c r="BJ2623" s="245"/>
      <c r="BK2623" s="123"/>
      <c r="BL2623" s="242" t="s">
        <v>91</v>
      </c>
      <c r="BM2623" s="243"/>
      <c r="BN2623" s="244" t="s">
        <v>90</v>
      </c>
      <c r="BO2623" s="245"/>
      <c r="BP2623" s="123"/>
      <c r="BQ2623" s="35" t="s">
        <v>166</v>
      </c>
      <c r="BS2623" s="66" t="s">
        <v>121</v>
      </c>
      <c r="BT2623" s="65"/>
      <c r="BU2623" s="28"/>
      <c r="BV2623" s="28"/>
      <c r="BW2623" s="28"/>
      <c r="BX2623" s="28"/>
    </row>
    <row r="2624" spans="2:76" ht="18.649999999999999" customHeight="1" thickTop="1" thickBot="1">
      <c r="D2624" s="15">
        <v>0</v>
      </c>
      <c r="E2624" s="145">
        <f t="shared" ref="E2624" si="26372">(1/$E$8)*SIN($B2621*$F$8)</f>
        <v>0.20891059366969311</v>
      </c>
      <c r="F2624" s="15">
        <f t="shared" ref="F2624" si="26373">COS($F$8*$B2621)</f>
        <v>-0.77923505739487064</v>
      </c>
      <c r="G2624" s="37">
        <v>0</v>
      </c>
      <c r="I2624" s="21">
        <v>0</v>
      </c>
      <c r="J2624" s="24">
        <f t="shared" ref="J2624" si="26374">(TAN($K$8*$B2621))/$J$8</f>
        <v>-0.66087763594865168</v>
      </c>
      <c r="K2624" s="22">
        <v>1</v>
      </c>
      <c r="L2624" s="23">
        <v>0</v>
      </c>
      <c r="N2624" s="21">
        <f t="shared" ref="N2624" si="26375">D2624*I2621+F2624*I2624-E2624*J2621-G2624*J2624</f>
        <v>0</v>
      </c>
      <c r="O2624" s="24">
        <f t="shared" ref="O2624" si="26376">(D2624*J2621+E2624*I2621+F2624*J2624+G2624*I2624)</f>
        <v>0.72388961624912718</v>
      </c>
      <c r="P2624" s="22">
        <f t="shared" ref="P2624" si="26377">D2624*K2621+F2624*K2624-E2624*L2621-G2624*L2624</f>
        <v>-0.77923505739487064</v>
      </c>
      <c r="Q2624" s="23">
        <f t="shared" ref="Q2624" si="26378">(D2624*L2621+E2624*K2621+F2624*L2624+G2624*K2624)</f>
        <v>0</v>
      </c>
      <c r="S2624" s="15">
        <v>0</v>
      </c>
      <c r="T2624" s="145">
        <f t="shared" ref="T2624" si="26379">(1/$T$8)*SIN($B2621*$U$8)</f>
        <v>-0.30544959265467414</v>
      </c>
      <c r="U2624" s="15">
        <f t="shared" ref="U2624" si="26380">COS($U$8*$B2621)</f>
        <v>-0.40038096498690173</v>
      </c>
      <c r="V2624" s="37">
        <v>0</v>
      </c>
      <c r="X2624" s="21">
        <f t="shared" ref="X2624" si="26381">N2624*S2621+P2624*S2624-O2624*T2621-Q2624*T2624</f>
        <v>0</v>
      </c>
      <c r="Y2624" s="24">
        <f t="shared" ref="Y2624" si="26382">(N2624*T2621+O2624*S2621+P2624*T2624+Q2624*S2624)</f>
        <v>-5.181459223431864E-2</v>
      </c>
      <c r="Z2624" s="22">
        <f t="shared" ref="Z2624" si="26383">N2624*U2621+P2624*U2624-O2624*V2621-Q2624*V2624</f>
        <v>2.3019969799235809</v>
      </c>
      <c r="AA2624" s="23">
        <f t="shared" ref="AA2624" si="26384">(N2624*V2621+O2624*U2621+P2624*V2624+Q2624*U2624)</f>
        <v>0</v>
      </c>
      <c r="AB2624" s="8"/>
      <c r="AC2624" s="21">
        <v>0</v>
      </c>
      <c r="AD2624" s="24">
        <f t="shared" ref="AD2624" si="26385">(TAN($AE$8*$B2621))/$AD$8</f>
        <v>2.0947361340299016E-3</v>
      </c>
      <c r="AE2624" s="22">
        <v>1</v>
      </c>
      <c r="AF2624" s="23">
        <v>0</v>
      </c>
      <c r="AH2624" s="21">
        <f t="shared" ref="AH2624" si="26386">X2624*AC2621+Z2624*AC2624-Y2624*AD2621-AA2624*AD2624</f>
        <v>0</v>
      </c>
      <c r="AI2624" s="24">
        <f t="shared" ref="AI2624" si="26387">(X2624*AD2621+Y2624*AC2621+Z2624*AD2624+AA2624*AC2624)</f>
        <v>-4.6992515980045009E-2</v>
      </c>
      <c r="AJ2624" s="22">
        <f t="shared" ref="AJ2624" si="26388">X2624*AE2621+Z2624*AE2624-Y2624*AF2621-AA2624*AF2624</f>
        <v>2.3019969799235809</v>
      </c>
      <c r="AK2624" s="23">
        <f t="shared" ref="AK2624" si="26389">(X2624*AF2621+Y2624*AE2621+Z2624*AF2624+AA2624*AE2624)</f>
        <v>0</v>
      </c>
      <c r="AL2624" s="8"/>
      <c r="AM2624" s="15">
        <v>0</v>
      </c>
      <c r="AN2624" s="85">
        <f t="shared" ref="AN2624" si="26390">(1/$AN$8)*SIN($B2621*$AO$8)</f>
        <v>-0.30544959265467414</v>
      </c>
      <c r="AO2624" s="25">
        <f t="shared" ref="AO2624" si="26391">COS($AO$8*$B2621)</f>
        <v>-0.40038096498690173</v>
      </c>
      <c r="AP2624" s="37">
        <v>0</v>
      </c>
      <c r="AR2624" s="21">
        <f t="shared" ref="AR2624" si="26392">AH2624*AM2621+AJ2624*AM2624-AI2624*AN2621-AK2624*AN2624</f>
        <v>0</v>
      </c>
      <c r="AS2624" s="24">
        <f t="shared" ref="AS2624" si="26393">(AH2624*AN2621+AI2624*AM2621+AJ2624*AN2624+AK2624*AM2624)</f>
        <v>-0.68432913091469505</v>
      </c>
      <c r="AT2624" s="22">
        <f t="shared" ref="AT2624" si="26394">AH2624*AO2621+AJ2624*AO2624-AI2624*AP2621-AK2624*AP2624</f>
        <v>-1.0508603759940438</v>
      </c>
      <c r="AU2624" s="23">
        <f t="shared" ref="AU2624" si="26395">(AH2624*AP2621+AI2624*AO2621+AJ2624*AP2624+AK2624*AO2624)</f>
        <v>0</v>
      </c>
      <c r="AV2624" s="8"/>
      <c r="AW2624" s="21">
        <v>0</v>
      </c>
      <c r="AX2624" s="24">
        <f t="shared" ref="AX2624" si="26396">(TAN($AY$8*$B2621))/$AX$8</f>
        <v>-0.66087763594865168</v>
      </c>
      <c r="AY2624" s="22">
        <v>1</v>
      </c>
      <c r="AZ2624" s="23">
        <v>0</v>
      </c>
      <c r="BB2624" s="21">
        <f t="shared" ref="BB2624" si="26397">AR2624*AW2621+AT2624*AW2624-AS2624*AX2621-AU2624*AX2624</f>
        <v>0</v>
      </c>
      <c r="BC2624" s="24">
        <f t="shared" ref="BC2624" si="26398">(AR2624*AX2621+AS2624*AW2621+AT2624*AX2624+AU2624*AW2624)</f>
        <v>1.0160990084359889E-2</v>
      </c>
      <c r="BD2624" s="22">
        <f t="shared" ref="BD2624" si="26399">AR2624*AY2621+AT2624*AY2624-AS2624*AZ2621-AU2624*AZ2624</f>
        <v>-1.0508603759940438</v>
      </c>
      <c r="BE2624" s="23">
        <f t="shared" ref="BE2624" si="26400">(AR2624*AZ2621+AS2624*AY2621+AT2624*AZ2624+AU2624*AY2624)</f>
        <v>0</v>
      </c>
      <c r="BF2624" s="8"/>
      <c r="BG2624" s="15">
        <v>0</v>
      </c>
      <c r="BH2624" s="85">
        <f t="shared" ref="BH2624" si="26401">(1/$BH$8)*SIN($B2621*$BI$8)</f>
        <v>0.20888990548372555</v>
      </c>
      <c r="BI2624" s="25">
        <f t="shared" ref="BI2624" si="26402">COS($BI$8*$B2621)</f>
        <v>-0.77928497129291663</v>
      </c>
      <c r="BJ2624" s="37">
        <v>0</v>
      </c>
      <c r="BL2624" s="21">
        <f t="shared" ref="BL2624" si="26403">BB2624*BG2621+BD2624*BG2624-BC2624*BH2621-BE2624*BH2624</f>
        <v>0</v>
      </c>
      <c r="BM2624" s="24">
        <f t="shared" ref="BM2624" si="26404">(BB2624*BH2621+BC2624*BG2621+BD2624*BH2624+BE2624*BG2624)</f>
        <v>-0.22743243148418613</v>
      </c>
      <c r="BN2624" s="22">
        <f t="shared" ref="BN2624" si="26405">BB2624*BI2621+BD2624*BI2624-BC2624*BJ2621-BE2624*BJ2624</f>
        <v>0.7998169436142949</v>
      </c>
      <c r="BO2624" s="23">
        <f t="shared" ref="BO2624" si="26406">(BB2624*BJ2621+BC2624*BI2621+BD2624*BJ2624+BE2624*BI2624)</f>
        <v>0</v>
      </c>
      <c r="BQ2624" s="38">
        <f t="shared" ref="BQ2624" si="26407">(180/PI())*ATAN(-1*(($BL$8*BM2621+BO2621+$BL$8*BM2624+BO2624)/($BL$8*BL2621+BN2621+$BL$8*BL2624+BN2624)))</f>
        <v>48.556673062315845</v>
      </c>
      <c r="BS2624" s="67">
        <f t="shared" ref="BS2624" si="26408">20*LOG(((($BL$8*BL2621+BN2621-$BL$8*BL2624-BN2624)^2+($BL$8*BM2621+BO2621-$BL$8*BM2624-BO2624)^2)/(($BL$8*BL2621+BN2621+$BL$8*BL2624+BN2624)^2+($BL$8*BM2621+BO2621+$BL$8*BM2624+BO2624)^2))^0.5)</f>
        <v>-5.0145464261448076</v>
      </c>
      <c r="BT2624" s="65"/>
      <c r="BU2624" s="28"/>
      <c r="BV2624" s="28"/>
      <c r="BW2624" s="28"/>
      <c r="BX2624" s="28"/>
    </row>
    <row r="2625" spans="2:76" ht="18.649999999999999" customHeight="1">
      <c r="BS2625" s="32"/>
    </row>
    <row r="2626" spans="2:76" ht="18.649999999999999" customHeight="1" thickBot="1">
      <c r="D2626" s="8"/>
      <c r="E2626" s="8" t="s">
        <v>93</v>
      </c>
      <c r="F2626" s="8"/>
      <c r="G2626" s="8"/>
      <c r="H2626" s="8"/>
      <c r="I2626" s="8"/>
      <c r="J2626" s="8" t="s">
        <v>94</v>
      </c>
      <c r="K2626" s="8"/>
      <c r="L2626" s="8"/>
      <c r="M2626" s="8"/>
      <c r="N2626" s="8"/>
      <c r="O2626" s="8" t="s">
        <v>95</v>
      </c>
      <c r="P2626" s="8"/>
      <c r="Q2626" s="8"/>
      <c r="R2626" s="8"/>
      <c r="S2626" s="8"/>
      <c r="T2626" s="8" t="s">
        <v>96</v>
      </c>
      <c r="U2626" s="8"/>
      <c r="V2626" s="8"/>
      <c r="W2626" s="8"/>
      <c r="X2626" s="8"/>
      <c r="Y2626" s="8" t="s">
        <v>97</v>
      </c>
      <c r="Z2626" s="8"/>
      <c r="AA2626" s="8"/>
      <c r="AB2626" s="8"/>
      <c r="AC2626" s="8"/>
      <c r="AD2626" s="8" t="s">
        <v>98</v>
      </c>
      <c r="AE2626" s="8"/>
      <c r="AF2626" s="8"/>
      <c r="AG2626" s="8"/>
      <c r="AH2626" s="8"/>
      <c r="AI2626" s="8" t="s">
        <v>99</v>
      </c>
      <c r="AJ2626" s="8"/>
      <c r="AK2626" s="8"/>
      <c r="AL2626" s="8"/>
      <c r="AM2626" s="8"/>
      <c r="AN2626" s="8" t="s">
        <v>96</v>
      </c>
      <c r="AO2626" s="8"/>
      <c r="AP2626" s="8"/>
      <c r="AQ2626" s="8"/>
      <c r="AR2626" s="8"/>
      <c r="AS2626" s="8" t="s">
        <v>100</v>
      </c>
      <c r="AT2626" s="8"/>
      <c r="AU2626" s="8"/>
      <c r="AV2626" s="8"/>
      <c r="AW2626" s="8"/>
      <c r="AX2626" s="8" t="s">
        <v>94</v>
      </c>
      <c r="AY2626" s="8"/>
      <c r="AZ2626" s="8"/>
      <c r="BA2626" s="8"/>
      <c r="BB2626" s="8"/>
      <c r="BC2626" s="8" t="s">
        <v>101</v>
      </c>
      <c r="BD2626" s="8"/>
      <c r="BE2626" s="8"/>
      <c r="BF2626" s="8"/>
      <c r="BG2626" s="8"/>
      <c r="BH2626" s="8" t="s">
        <v>96</v>
      </c>
      <c r="BI2626" s="8"/>
      <c r="BJ2626" s="8"/>
      <c r="BK2626" s="8"/>
      <c r="BL2626" s="8"/>
      <c r="BM2626" s="8" t="s">
        <v>102</v>
      </c>
      <c r="BN2626" s="8"/>
      <c r="BO2626" s="8"/>
      <c r="BP2626" s="8"/>
    </row>
    <row r="2627" spans="2:76" ht="18.649999999999999" customHeight="1" thickBot="1">
      <c r="B2627" s="16"/>
      <c r="D2627" s="250" t="s">
        <v>22</v>
      </c>
      <c r="E2627" s="251"/>
      <c r="F2627" s="252" t="s">
        <v>23</v>
      </c>
      <c r="G2627" s="253"/>
      <c r="H2627" s="123"/>
      <c r="I2627" s="242" t="s">
        <v>1</v>
      </c>
      <c r="J2627" s="243"/>
      <c r="K2627" s="244" t="s">
        <v>2</v>
      </c>
      <c r="L2627" s="245"/>
      <c r="M2627" s="123"/>
      <c r="N2627" s="242" t="s">
        <v>43</v>
      </c>
      <c r="O2627" s="243"/>
      <c r="P2627" s="244" t="s">
        <v>44</v>
      </c>
      <c r="Q2627" s="245"/>
      <c r="R2627" s="123"/>
      <c r="S2627" s="242" t="s">
        <v>32</v>
      </c>
      <c r="T2627" s="243"/>
      <c r="U2627" s="244" t="s">
        <v>33</v>
      </c>
      <c r="V2627" s="245"/>
      <c r="W2627" s="123"/>
      <c r="X2627" s="242" t="s">
        <v>45</v>
      </c>
      <c r="Y2627" s="243"/>
      <c r="Z2627" s="244" t="s">
        <v>46</v>
      </c>
      <c r="AA2627" s="245"/>
      <c r="AB2627" s="127"/>
      <c r="AC2627" s="242" t="s">
        <v>62</v>
      </c>
      <c r="AD2627" s="243"/>
      <c r="AE2627" s="244" t="s">
        <v>3</v>
      </c>
      <c r="AF2627" s="245"/>
      <c r="AG2627" s="123"/>
      <c r="AH2627" s="242" t="s">
        <v>76</v>
      </c>
      <c r="AI2627" s="243"/>
      <c r="AJ2627" s="244" t="s">
        <v>77</v>
      </c>
      <c r="AK2627" s="245"/>
      <c r="AL2627" s="127"/>
      <c r="AM2627" s="242" t="s">
        <v>64</v>
      </c>
      <c r="AN2627" s="243"/>
      <c r="AO2627" s="244" t="s">
        <v>65</v>
      </c>
      <c r="AP2627" s="245"/>
      <c r="AQ2627" s="123"/>
      <c r="AR2627" s="242" t="s">
        <v>80</v>
      </c>
      <c r="AS2627" s="243"/>
      <c r="AT2627" s="244" t="s">
        <v>81</v>
      </c>
      <c r="AU2627" s="245"/>
      <c r="AV2627" s="127"/>
      <c r="AW2627" s="242" t="s">
        <v>68</v>
      </c>
      <c r="AX2627" s="243"/>
      <c r="AY2627" s="244" t="s">
        <v>69</v>
      </c>
      <c r="AZ2627" s="245"/>
      <c r="BA2627" s="123"/>
      <c r="BB2627" s="246" t="s">
        <v>84</v>
      </c>
      <c r="BC2627" s="247"/>
      <c r="BD2627" s="248" t="s">
        <v>85</v>
      </c>
      <c r="BE2627" s="249"/>
      <c r="BF2627" s="127"/>
      <c r="BG2627" s="242" t="s">
        <v>72</v>
      </c>
      <c r="BH2627" s="243"/>
      <c r="BI2627" s="244" t="s">
        <v>73</v>
      </c>
      <c r="BJ2627" s="245"/>
      <c r="BK2627" s="123"/>
      <c r="BL2627" s="242" t="s">
        <v>88</v>
      </c>
      <c r="BM2627" s="243"/>
      <c r="BN2627" s="244" t="s">
        <v>89</v>
      </c>
      <c r="BO2627" s="245"/>
      <c r="BP2627" s="123"/>
      <c r="BQ2627" s="19" t="s">
        <v>165</v>
      </c>
      <c r="BS2627" s="63" t="s">
        <v>120</v>
      </c>
      <c r="BT2627" s="4"/>
      <c r="BU2627" s="28"/>
      <c r="BV2627" s="28"/>
      <c r="BW2627" s="28"/>
      <c r="BX2627" s="28"/>
    </row>
    <row r="2628" spans="2:76" ht="18.649999999999999" customHeight="1" thickTop="1" thickBot="1">
      <c r="B2628" s="39">
        <v>7.44</v>
      </c>
      <c r="D2628" s="25">
        <f t="shared" ref="D2628" si="26409">COS($F$8*$B2628)</f>
        <v>-0.78338068923358151</v>
      </c>
      <c r="E2628" s="26">
        <v>0</v>
      </c>
      <c r="F2628" s="10">
        <v>0</v>
      </c>
      <c r="G2628" s="85">
        <f t="shared" ref="G2628" si="26410">$E$8*SIN($B2628*$F$8)</f>
        <v>1.8646265743100598</v>
      </c>
      <c r="I2628" s="21">
        <v>1</v>
      </c>
      <c r="J2628" s="24">
        <v>0</v>
      </c>
      <c r="K2628" s="22">
        <v>0</v>
      </c>
      <c r="L2628" s="23">
        <v>0</v>
      </c>
      <c r="N2628" s="21">
        <f t="shared" ref="N2628" si="26411">D2628*I2628+F2628*I2631-E2628*J2628-G2628*J2631</f>
        <v>0.39828373790203786</v>
      </c>
      <c r="O2628" s="24">
        <f t="shared" ref="O2628" si="26412">(D2628*J2628+E2628*I2628+F2628*J2631+G2628*I2631)</f>
        <v>0</v>
      </c>
      <c r="P2628" s="22">
        <f t="shared" ref="P2628" si="26413">D2628*K2628+F2628*K2631-E2628*L2628-G2628*L2631</f>
        <v>0</v>
      </c>
      <c r="Q2628" s="23">
        <f t="shared" ref="Q2628" si="26414">(D2628*L2628+E2628*K2628+F2628*L2631+G2628*K2631)</f>
        <v>1.8646265743100598</v>
      </c>
      <c r="S2628" s="25">
        <f t="shared" ref="S2628" si="26415">COS($U$8*$B2628)</f>
        <v>-0.38973242347395226</v>
      </c>
      <c r="T2628" s="26">
        <v>0</v>
      </c>
      <c r="U2628" s="10">
        <v>0</v>
      </c>
      <c r="V2628" s="85">
        <f t="shared" ref="V2628" si="26416">$T$8*SIN($B2628*$U$8)</f>
        <v>-2.7627844184514432</v>
      </c>
      <c r="X2628" s="21">
        <f t="shared" ref="X2628" si="26417">N2628*S2628+P2628*S2631-O2628*T2628-Q2628*T2631</f>
        <v>0.41717160756765492</v>
      </c>
      <c r="Y2628" s="24">
        <f t="shared" ref="Y2628" si="26418">(N2628*T2628+O2628*S2628+P2628*T2631+Q2628*S2631)</f>
        <v>0</v>
      </c>
      <c r="Z2628" s="22">
        <f t="shared" ref="Z2628" si="26419">N2628*U2628+P2628*U2631-O2628*V2628-Q2628*V2631</f>
        <v>0</v>
      </c>
      <c r="AA2628" s="23">
        <f t="shared" ref="AA2628" si="26420">(N2628*V2628+O2628*U2628+P2628*V2631+Q2628*U2631)</f>
        <v>-1.8270775388781417</v>
      </c>
      <c r="AB2628" s="8"/>
      <c r="AC2628" s="21">
        <v>1</v>
      </c>
      <c r="AD2628" s="24">
        <v>0</v>
      </c>
      <c r="AE2628" s="22">
        <v>0</v>
      </c>
      <c r="AF2628" s="23">
        <v>0</v>
      </c>
      <c r="AH2628" s="21">
        <f t="shared" ref="AH2628" si="26421">X2628*AC2628+Z2628*AC2631-Y2628*AD2628-AA2628*AD2631</f>
        <v>0.46521893083748089</v>
      </c>
      <c r="AI2628" s="24">
        <f t="shared" ref="AI2628" si="26422">(X2628*AD2628+Y2628*AC2628+Z2628*AD2631+AA2628*AC2631)</f>
        <v>0</v>
      </c>
      <c r="AJ2628" s="22">
        <f t="shared" ref="AJ2628" si="26423">X2628*AE2628+Z2628*AE2631-Y2628*AF2628-AA2628*AF2631</f>
        <v>0</v>
      </c>
      <c r="AK2628" s="23">
        <f t="shared" ref="AK2628" si="26424">(X2628*AF2628+Y2628*AE2628+Z2628*AF2631+AA2628*AE2631)</f>
        <v>-1.8270775388781417</v>
      </c>
      <c r="AL2628" s="8"/>
      <c r="AM2628" s="25">
        <f t="shared" ref="AM2628" si="26425">COS($AO$8*$B2628)</f>
        <v>-0.38973242347395226</v>
      </c>
      <c r="AN2628" s="26">
        <v>0</v>
      </c>
      <c r="AO2628" s="10">
        <v>0</v>
      </c>
      <c r="AP2628" s="85">
        <f t="shared" ref="AP2628" si="26426">$AN$8*SIN($B2628*$AO$8)</f>
        <v>-2.7627844184514432</v>
      </c>
      <c r="AR2628" s="21">
        <f t="shared" ref="AR2628" si="26427">AH2628*AM2628+AJ2628*AM2631-AI2628*AN2628-AK2628*AN2631</f>
        <v>-0.74217994088515682</v>
      </c>
      <c r="AS2628" s="24">
        <f t="shared" ref="AS2628" si="26428">(AH2628*AN2628+AI2628*AM2628+AJ2628*AN2631+AK2628*AM2631)</f>
        <v>0</v>
      </c>
      <c r="AT2628" s="22">
        <f t="shared" ref="AT2628" si="26429">AH2628*AO2628+AJ2628*AO2631-AI2628*AP2628-AK2628*AP2631</f>
        <v>0</v>
      </c>
      <c r="AU2628" s="23">
        <f t="shared" ref="AU2628" si="26430">(AH2628*AP2628+AI2628*AO2628+AJ2628*AP2631+AK2628*AO2631)</f>
        <v>-0.57322825618462947</v>
      </c>
      <c r="AV2628" s="8"/>
      <c r="AW2628" s="21">
        <v>1</v>
      </c>
      <c r="AX2628" s="24">
        <v>0</v>
      </c>
      <c r="AY2628" s="22">
        <v>0</v>
      </c>
      <c r="AZ2628" s="23">
        <v>0</v>
      </c>
      <c r="BB2628" s="21">
        <f t="shared" ref="BB2628" si="26431">AR2628*AW2628+AT2628*AW2631-AS2628*AX2628-AU2628*AX2631</f>
        <v>-1.1054502322640056</v>
      </c>
      <c r="BC2628" s="24">
        <f t="shared" ref="BC2628" si="26432">(AR2628*AX2628+AS2628*AW2628+AT2628*AX2631+AU2628*AW2631)</f>
        <v>0</v>
      </c>
      <c r="BD2628" s="22">
        <f t="shared" ref="BD2628" si="26433">AR2628*AY2628+AT2628*AY2631-AS2628*AZ2628-AU2628*AZ2631</f>
        <v>0</v>
      </c>
      <c r="BE2628" s="23">
        <f t="shared" ref="BE2628" si="26434">(AR2628*AZ2628+AS2628*AY2628+AT2628*AZ2631+AU2628*AY2631)</f>
        <v>-0.57322825618462947</v>
      </c>
      <c r="BF2628" s="8"/>
      <c r="BG2628" s="25">
        <f t="shared" ref="BG2628" si="26435">COS($BI$8*$B2628)</f>
        <v>-0.78343032320896111</v>
      </c>
      <c r="BH2628" s="26">
        <v>0</v>
      </c>
      <c r="BI2628" s="10">
        <v>0</v>
      </c>
      <c r="BJ2628" s="85">
        <f t="shared" ref="BJ2628" si="26436">$BH$8*SIN($B2628*$BI$8)</f>
        <v>1.8644388855873837</v>
      </c>
      <c r="BL2628" s="21">
        <f t="shared" ref="BL2628" si="26437">BB2628*BG2628+BD2628*BG2631-BC2628*BH2628-BE2628*BH2631</f>
        <v>0.98479312732601887</v>
      </c>
      <c r="BM2628" s="24">
        <f t="shared" ref="BM2628" si="26438">(BB2628*BH2628+BC2628*BG2628+BD2628*BH2631+BE2628*BG2631)</f>
        <v>0</v>
      </c>
      <c r="BN2628" s="22">
        <f t="shared" ref="BN2628" si="26439">BB2628*BI2628+BD2628*BI2631-BC2628*BJ2628-BE2628*BJ2631</f>
        <v>0</v>
      </c>
      <c r="BO2628" s="23">
        <f t="shared" ref="BO2628" si="26440">(BB2628*BJ2628+BC2628*BI2628+BD2628*BJ2631+BE2628*BI2631)</f>
        <v>-1.6119600010993838</v>
      </c>
      <c r="BQ2628" s="27">
        <f t="shared" ref="BQ2628" si="26441">20*LOG((2*$BL$8)/(($BL$8*BL2628+BN2628+$BL$8*BL2631+BN2631)^2+($BL$8*BM2628+BO2628+$BL$8*BM2631+BO2631)^2)^0.5)</f>
        <v>-2.1340656974120868</v>
      </c>
      <c r="BS2628" s="64">
        <f t="shared" ref="BS2628" si="26442">((BL2628^2+BM2628^2)/(BL2631^2+BM2631^2))^0.5</f>
        <v>52.529111193699016</v>
      </c>
      <c r="BT2628" s="4"/>
      <c r="BU2628" s="28"/>
      <c r="BV2628" s="28"/>
      <c r="BW2628" s="28"/>
      <c r="BX2628" s="28"/>
    </row>
    <row r="2629" spans="2:76" ht="18.649999999999999" customHeight="1" thickBot="1">
      <c r="D2629" s="25"/>
      <c r="E2629" s="10"/>
      <c r="F2629" s="10"/>
      <c r="G2629" s="31"/>
      <c r="I2629" s="29"/>
      <c r="L2629" s="30"/>
      <c r="N2629" s="29"/>
      <c r="Q2629" s="30"/>
      <c r="S2629" s="29"/>
      <c r="V2629" s="30"/>
      <c r="X2629" s="29"/>
      <c r="AA2629" s="30"/>
      <c r="AC2629" s="29"/>
      <c r="AF2629" s="30"/>
      <c r="AH2629" s="29"/>
      <c r="AK2629" s="30"/>
      <c r="AM2629" s="29"/>
      <c r="AP2629" s="30"/>
      <c r="AR2629" s="29"/>
      <c r="AU2629" s="30"/>
      <c r="AW2629" s="29"/>
      <c r="AZ2629" s="30"/>
      <c r="BB2629" s="29"/>
      <c r="BE2629" s="30"/>
      <c r="BG2629" s="29"/>
      <c r="BJ2629" s="30"/>
      <c r="BL2629" s="29"/>
      <c r="BO2629" s="30"/>
      <c r="BS2629" s="65"/>
      <c r="BT2629" s="65"/>
      <c r="BU2629" s="28"/>
      <c r="BV2629" s="28"/>
      <c r="BW2629" s="28"/>
      <c r="BX2629" s="28"/>
    </row>
    <row r="2630" spans="2:76" ht="18.649999999999999" customHeight="1" thickBot="1">
      <c r="D2630" s="254" t="s">
        <v>24</v>
      </c>
      <c r="E2630" s="255"/>
      <c r="F2630" s="256" t="s">
        <v>25</v>
      </c>
      <c r="G2630" s="257"/>
      <c r="H2630" s="123"/>
      <c r="I2630" s="242" t="s">
        <v>4</v>
      </c>
      <c r="J2630" s="243"/>
      <c r="K2630" s="244" t="s">
        <v>5</v>
      </c>
      <c r="L2630" s="245"/>
      <c r="M2630" s="123"/>
      <c r="N2630" s="242" t="s">
        <v>6</v>
      </c>
      <c r="O2630" s="243"/>
      <c r="P2630" s="244" t="s">
        <v>7</v>
      </c>
      <c r="Q2630" s="245"/>
      <c r="R2630" s="123"/>
      <c r="S2630" s="242" t="s">
        <v>34</v>
      </c>
      <c r="T2630" s="243"/>
      <c r="U2630" s="244" t="s">
        <v>35</v>
      </c>
      <c r="V2630" s="245"/>
      <c r="W2630" s="123"/>
      <c r="X2630" s="242" t="s">
        <v>47</v>
      </c>
      <c r="Y2630" s="243"/>
      <c r="Z2630" s="244" t="s">
        <v>48</v>
      </c>
      <c r="AA2630" s="245"/>
      <c r="AB2630" s="127"/>
      <c r="AC2630" s="242" t="s">
        <v>63</v>
      </c>
      <c r="AD2630" s="243"/>
      <c r="AE2630" s="244" t="s">
        <v>8</v>
      </c>
      <c r="AF2630" s="245"/>
      <c r="AG2630" s="123"/>
      <c r="AH2630" s="242" t="s">
        <v>78</v>
      </c>
      <c r="AI2630" s="243"/>
      <c r="AJ2630" s="244" t="s">
        <v>79</v>
      </c>
      <c r="AK2630" s="245"/>
      <c r="AL2630" s="127"/>
      <c r="AM2630" s="242" t="s">
        <v>67</v>
      </c>
      <c r="AN2630" s="243"/>
      <c r="AO2630" s="244" t="s">
        <v>66</v>
      </c>
      <c r="AP2630" s="245"/>
      <c r="AQ2630" s="123"/>
      <c r="AR2630" s="242" t="s">
        <v>83</v>
      </c>
      <c r="AS2630" s="243"/>
      <c r="AT2630" s="244" t="s">
        <v>82</v>
      </c>
      <c r="AU2630" s="245"/>
      <c r="AV2630" s="127"/>
      <c r="AW2630" s="242" t="s">
        <v>71</v>
      </c>
      <c r="AX2630" s="243"/>
      <c r="AY2630" s="244" t="s">
        <v>70</v>
      </c>
      <c r="AZ2630" s="245"/>
      <c r="BA2630" s="123"/>
      <c r="BB2630" s="124" t="s">
        <v>87</v>
      </c>
      <c r="BC2630" s="125"/>
      <c r="BD2630" s="122" t="s">
        <v>86</v>
      </c>
      <c r="BE2630" s="126"/>
      <c r="BF2630" s="127"/>
      <c r="BG2630" s="242" t="s">
        <v>74</v>
      </c>
      <c r="BH2630" s="243"/>
      <c r="BI2630" s="244" t="s">
        <v>75</v>
      </c>
      <c r="BJ2630" s="245"/>
      <c r="BK2630" s="123"/>
      <c r="BL2630" s="242" t="s">
        <v>91</v>
      </c>
      <c r="BM2630" s="243"/>
      <c r="BN2630" s="244" t="s">
        <v>90</v>
      </c>
      <c r="BO2630" s="245"/>
      <c r="BP2630" s="123"/>
      <c r="BQ2630" s="35" t="s">
        <v>166</v>
      </c>
      <c r="BS2630" s="66" t="s">
        <v>121</v>
      </c>
      <c r="BT2630" s="65"/>
      <c r="BU2630" s="28"/>
      <c r="BV2630" s="28"/>
      <c r="BW2630" s="28"/>
      <c r="BX2630" s="28"/>
    </row>
    <row r="2631" spans="2:76" ht="18.649999999999999" customHeight="1" thickTop="1" thickBot="1">
      <c r="D2631" s="15">
        <v>0</v>
      </c>
      <c r="E2631" s="145">
        <f t="shared" ref="E2631" si="26443">(1/$E$8)*SIN($B2628*$F$8)</f>
        <v>0.20718073047889554</v>
      </c>
      <c r="F2631" s="15">
        <f t="shared" ref="F2631" si="26444">COS($F$8*$B2628)</f>
        <v>-0.78338068923358151</v>
      </c>
      <c r="G2631" s="37">
        <v>0</v>
      </c>
      <c r="I2631" s="21">
        <v>0</v>
      </c>
      <c r="J2631" s="24">
        <f t="shared" ref="J2631" si="26445">(TAN($K$8*$B2628))/$J$8</f>
        <v>-0.63372711910043067</v>
      </c>
      <c r="K2631" s="22">
        <v>1</v>
      </c>
      <c r="L2631" s="23">
        <v>0</v>
      </c>
      <c r="N2631" s="21">
        <f t="shared" ref="N2631" si="26446">D2631*I2628+F2631*I2631-E2631*J2628-G2631*J2631</f>
        <v>0</v>
      </c>
      <c r="O2631" s="24">
        <f t="shared" ref="O2631" si="26447">(D2631*J2628+E2631*I2628+F2631*J2631+G2631*I2631)</f>
        <v>0.70363031782580288</v>
      </c>
      <c r="P2631" s="22">
        <f t="shared" ref="P2631" si="26448">D2631*K2628+F2631*K2631-E2631*L2628-G2631*L2631</f>
        <v>-0.78338068923358151</v>
      </c>
      <c r="Q2631" s="23">
        <f t="shared" ref="Q2631" si="26449">(D2631*L2628+E2631*K2628+F2631*L2631+G2631*K2631)</f>
        <v>0</v>
      </c>
      <c r="S2631" s="15">
        <v>0</v>
      </c>
      <c r="T2631" s="145">
        <f t="shared" ref="T2631" si="26450">(1/$T$8)*SIN($B2628*$U$8)</f>
        <v>-0.30697604649460475</v>
      </c>
      <c r="U2631" s="15">
        <f t="shared" ref="U2631" si="26451">COS($U$8*$B2628)</f>
        <v>-0.38973242347395226</v>
      </c>
      <c r="V2631" s="37">
        <v>0</v>
      </c>
      <c r="X2631" s="21">
        <f t="shared" ref="X2631" si="26452">N2631*S2628+P2631*S2631-O2631*T2628-Q2631*T2631</f>
        <v>0</v>
      </c>
      <c r="Y2631" s="24">
        <f t="shared" ref="Y2631" si="26453">(N2631*T2628+O2631*S2628+P2631*T2631+Q2631*S2631)</f>
        <v>-3.3748442114854005E-2</v>
      </c>
      <c r="Z2631" s="22">
        <f t="shared" ref="Z2631" si="26454">N2631*U2628+P2631*U2631-O2631*V2628-Q2631*V2631</f>
        <v>2.2492877329568639</v>
      </c>
      <c r="AA2631" s="23">
        <f t="shared" ref="AA2631" si="26455">(N2631*V2628+O2631*U2628+P2631*V2631+Q2631*U2631)</f>
        <v>0</v>
      </c>
      <c r="AB2631" s="8"/>
      <c r="AC2631" s="21">
        <v>0</v>
      </c>
      <c r="AD2631" s="24">
        <f t="shared" ref="AD2631" si="26456">(TAN($AE$8*$B2628))/$AD$8</f>
        <v>2.6297364095082609E-2</v>
      </c>
      <c r="AE2631" s="22">
        <v>1</v>
      </c>
      <c r="AF2631" s="23">
        <v>0</v>
      </c>
      <c r="AH2631" s="21">
        <f t="shared" ref="AH2631" si="26457">X2631*AC2628+Z2631*AC2631-Y2631*AD2628-AA2631*AD2631</f>
        <v>0</v>
      </c>
      <c r="AI2631" s="24">
        <f t="shared" ref="AI2631" si="26458">(X2631*AD2628+Y2631*AC2628+Z2631*AD2631+AA2631*AC2631)</f>
        <v>2.5401896353315585E-2</v>
      </c>
      <c r="AJ2631" s="22">
        <f t="shared" ref="AJ2631" si="26459">X2631*AE2628+Z2631*AE2631-Y2631*AF2628-AA2631*AF2631</f>
        <v>2.2492877329568639</v>
      </c>
      <c r="AK2631" s="23">
        <f t="shared" ref="AK2631" si="26460">(X2631*AF2628+Y2631*AE2628+Z2631*AF2631+AA2631*AE2631)</f>
        <v>0</v>
      </c>
      <c r="AL2631" s="8"/>
      <c r="AM2631" s="15">
        <v>0</v>
      </c>
      <c r="AN2631" s="85">
        <f t="shared" ref="AN2631" si="26461">(1/$AN$8)*SIN($B2628*$AO$8)</f>
        <v>-0.30697604649460475</v>
      </c>
      <c r="AO2631" s="25">
        <f t="shared" ref="AO2631" si="26462">COS($AO$8*$B2628)</f>
        <v>-0.38973242347395226</v>
      </c>
      <c r="AP2631" s="37">
        <v>0</v>
      </c>
      <c r="AR2631" s="21">
        <f t="shared" ref="AR2631" si="26463">AH2631*AM2628+AJ2631*AM2631-AI2631*AN2628-AK2631*AN2631</f>
        <v>0</v>
      </c>
      <c r="AS2631" s="24">
        <f t="shared" ref="AS2631" si="26464">(AH2631*AN2628+AI2631*AM2628+AJ2631*AN2631+AK2631*AM2631)</f>
        <v>-0.70037739831852219</v>
      </c>
      <c r="AT2631" s="22">
        <f t="shared" ref="AT2631" si="26465">AH2631*AO2628+AJ2631*AO2631-AI2631*AP2628-AK2631*AP2631</f>
        <v>-0.80644039581145166</v>
      </c>
      <c r="AU2631" s="23">
        <f t="shared" ref="AU2631" si="26466">(AH2631*AP2628+AI2631*AO2628+AJ2631*AP2631+AK2631*AO2631)</f>
        <v>0</v>
      </c>
      <c r="AV2631" s="8"/>
      <c r="AW2631" s="21">
        <v>0</v>
      </c>
      <c r="AX2631" s="24">
        <f t="shared" ref="AX2631" si="26467">(TAN($AY$8*$B2628))/$AX$8</f>
        <v>-0.63372711910043067</v>
      </c>
      <c r="AY2631" s="22">
        <v>1</v>
      </c>
      <c r="AZ2631" s="23">
        <v>0</v>
      </c>
      <c r="BB2631" s="21">
        <f t="shared" ref="BB2631" si="26468">AR2631*AW2628+AT2631*AW2631-AS2631*AX2628-AU2631*AX2631</f>
        <v>0</v>
      </c>
      <c r="BC2631" s="24">
        <f t="shared" ref="BC2631" si="26469">(AR2631*AX2628+AS2631*AW2628+AT2631*AX2631+AU2631*AW2631)</f>
        <v>-0.18931424955471987</v>
      </c>
      <c r="BD2631" s="22">
        <f t="shared" ref="BD2631" si="26470">AR2631*AY2628+AT2631*AY2631-AS2631*AZ2628-AU2631*AZ2631</f>
        <v>-0.80644039581145166</v>
      </c>
      <c r="BE2631" s="23">
        <f t="shared" ref="BE2631" si="26471">(AR2631*AZ2628+AS2631*AY2628+AT2631*AZ2631+AU2631*AY2631)</f>
        <v>0</v>
      </c>
      <c r="BF2631" s="8"/>
      <c r="BG2631" s="15">
        <v>0</v>
      </c>
      <c r="BH2631" s="85">
        <f t="shared" ref="BH2631" si="26472">(1/$BH$8)*SIN($B2628*$BI$8)</f>
        <v>0.20715987617637593</v>
      </c>
      <c r="BI2631" s="25">
        <f t="shared" ref="BI2631" si="26473">COS($BI$8*$B2628)</f>
        <v>-0.78343032320896111</v>
      </c>
      <c r="BJ2631" s="37">
        <v>0</v>
      </c>
      <c r="BL2631" s="21">
        <f t="shared" ref="BL2631" si="26474">BB2631*BG2628+BD2631*BG2631-BC2631*BH2628-BE2631*BH2631</f>
        <v>0</v>
      </c>
      <c r="BM2631" s="24">
        <f t="shared" ref="BM2631" si="26475">(BB2631*BH2628+BC2631*BG2628+BD2631*BH2631+BE2631*BG2631)</f>
        <v>-1.8747568823211824E-2</v>
      </c>
      <c r="BN2631" s="22">
        <f t="shared" ref="BN2631" si="26476">BB2631*BI2628+BD2631*BI2631-BC2631*BJ2628-BE2631*BJ2631</f>
        <v>0.98475470840494195</v>
      </c>
      <c r="BO2631" s="23">
        <f t="shared" ref="BO2631" si="26477">(BB2631*BJ2628+BC2631*BI2628+BD2631*BJ2631+BE2631*BI2631)</f>
        <v>0</v>
      </c>
      <c r="BQ2631" s="38">
        <f t="shared" ref="BQ2631" si="26478">(180/PI())*ATAN(-1*(($BL$8*BM2628+BO2628+$BL$8*BM2631+BO2631)/($BL$8*BL2628+BN2628+$BL$8*BL2631+BN2631)))</f>
        <v>39.623409754900109</v>
      </c>
      <c r="BS2631" s="67">
        <f t="shared" ref="BS2631" si="26479">20*LOG(((($BL$8*BL2628+BN2628-$BL$8*BL2631-BN2631)^2+($BL$8*BM2628+BO2628-$BL$8*BM2631-BO2631)^2)/(($BL$8*BL2628+BN2628+$BL$8*BL2631+BN2631)^2+($BL$8*BM2628+BO2628+$BL$8*BM2631+BO2631)^2))^0.5)</f>
        <v>-4.1091918747628124</v>
      </c>
      <c r="BT2631" s="65"/>
      <c r="BU2631" s="28"/>
      <c r="BV2631" s="28"/>
      <c r="BW2631" s="28"/>
      <c r="BX2631" s="28"/>
    </row>
    <row r="2632" spans="2:76" ht="18.649999999999999" customHeight="1">
      <c r="BS2632" s="32"/>
    </row>
    <row r="2633" spans="2:76" ht="18.649999999999999" customHeight="1" thickBot="1">
      <c r="D2633" s="8"/>
      <c r="E2633" s="8" t="s">
        <v>93</v>
      </c>
      <c r="F2633" s="8"/>
      <c r="G2633" s="8"/>
      <c r="H2633" s="8"/>
      <c r="I2633" s="8"/>
      <c r="J2633" s="8" t="s">
        <v>94</v>
      </c>
      <c r="K2633" s="8"/>
      <c r="L2633" s="8"/>
      <c r="M2633" s="8"/>
      <c r="N2633" s="8"/>
      <c r="O2633" s="8" t="s">
        <v>95</v>
      </c>
      <c r="P2633" s="8"/>
      <c r="Q2633" s="8"/>
      <c r="R2633" s="8"/>
      <c r="S2633" s="8"/>
      <c r="T2633" s="8" t="s">
        <v>96</v>
      </c>
      <c r="U2633" s="8"/>
      <c r="V2633" s="8"/>
      <c r="W2633" s="8"/>
      <c r="X2633" s="8"/>
      <c r="Y2633" s="8" t="s">
        <v>97</v>
      </c>
      <c r="Z2633" s="8"/>
      <c r="AA2633" s="8"/>
      <c r="AB2633" s="8"/>
      <c r="AC2633" s="8"/>
      <c r="AD2633" s="8" t="s">
        <v>98</v>
      </c>
      <c r="AE2633" s="8"/>
      <c r="AF2633" s="8"/>
      <c r="AG2633" s="8"/>
      <c r="AH2633" s="8"/>
      <c r="AI2633" s="8" t="s">
        <v>99</v>
      </c>
      <c r="AJ2633" s="8"/>
      <c r="AK2633" s="8"/>
      <c r="AL2633" s="8"/>
      <c r="AM2633" s="8"/>
      <c r="AN2633" s="8" t="s">
        <v>96</v>
      </c>
      <c r="AO2633" s="8"/>
      <c r="AP2633" s="8"/>
      <c r="AQ2633" s="8"/>
      <c r="AR2633" s="8"/>
      <c r="AS2633" s="8" t="s">
        <v>100</v>
      </c>
      <c r="AT2633" s="8"/>
      <c r="AU2633" s="8"/>
      <c r="AV2633" s="8"/>
      <c r="AW2633" s="8"/>
      <c r="AX2633" s="8" t="s">
        <v>94</v>
      </c>
      <c r="AY2633" s="8"/>
      <c r="AZ2633" s="8"/>
      <c r="BA2633" s="8"/>
      <c r="BB2633" s="8"/>
      <c r="BC2633" s="8" t="s">
        <v>101</v>
      </c>
      <c r="BD2633" s="8"/>
      <c r="BE2633" s="8"/>
      <c r="BF2633" s="8"/>
      <c r="BG2633" s="8"/>
      <c r="BH2633" s="8" t="s">
        <v>96</v>
      </c>
      <c r="BI2633" s="8"/>
      <c r="BJ2633" s="8"/>
      <c r="BK2633" s="8"/>
      <c r="BL2633" s="8"/>
      <c r="BM2633" s="8" t="s">
        <v>102</v>
      </c>
      <c r="BN2633" s="8"/>
      <c r="BO2633" s="8"/>
      <c r="BP2633" s="8"/>
    </row>
    <row r="2634" spans="2:76" ht="18.649999999999999" customHeight="1" thickBot="1">
      <c r="B2634" s="16"/>
      <c r="D2634" s="250" t="s">
        <v>22</v>
      </c>
      <c r="E2634" s="251"/>
      <c r="F2634" s="252" t="s">
        <v>23</v>
      </c>
      <c r="G2634" s="253"/>
      <c r="H2634" s="123"/>
      <c r="I2634" s="242" t="s">
        <v>1</v>
      </c>
      <c r="J2634" s="243"/>
      <c r="K2634" s="244" t="s">
        <v>2</v>
      </c>
      <c r="L2634" s="245"/>
      <c r="M2634" s="123"/>
      <c r="N2634" s="242" t="s">
        <v>43</v>
      </c>
      <c r="O2634" s="243"/>
      <c r="P2634" s="244" t="s">
        <v>44</v>
      </c>
      <c r="Q2634" s="245"/>
      <c r="R2634" s="123"/>
      <c r="S2634" s="242" t="s">
        <v>32</v>
      </c>
      <c r="T2634" s="243"/>
      <c r="U2634" s="244" t="s">
        <v>33</v>
      </c>
      <c r="V2634" s="245"/>
      <c r="W2634" s="123"/>
      <c r="X2634" s="242" t="s">
        <v>45</v>
      </c>
      <c r="Y2634" s="243"/>
      <c r="Z2634" s="244" t="s">
        <v>46</v>
      </c>
      <c r="AA2634" s="245"/>
      <c r="AB2634" s="127"/>
      <c r="AC2634" s="242" t="s">
        <v>62</v>
      </c>
      <c r="AD2634" s="243"/>
      <c r="AE2634" s="244" t="s">
        <v>3</v>
      </c>
      <c r="AF2634" s="245"/>
      <c r="AG2634" s="123"/>
      <c r="AH2634" s="242" t="s">
        <v>76</v>
      </c>
      <c r="AI2634" s="243"/>
      <c r="AJ2634" s="244" t="s">
        <v>77</v>
      </c>
      <c r="AK2634" s="245"/>
      <c r="AL2634" s="127"/>
      <c r="AM2634" s="242" t="s">
        <v>64</v>
      </c>
      <c r="AN2634" s="243"/>
      <c r="AO2634" s="244" t="s">
        <v>65</v>
      </c>
      <c r="AP2634" s="245"/>
      <c r="AQ2634" s="123"/>
      <c r="AR2634" s="242" t="s">
        <v>80</v>
      </c>
      <c r="AS2634" s="243"/>
      <c r="AT2634" s="244" t="s">
        <v>81</v>
      </c>
      <c r="AU2634" s="245"/>
      <c r="AV2634" s="127"/>
      <c r="AW2634" s="242" t="s">
        <v>68</v>
      </c>
      <c r="AX2634" s="243"/>
      <c r="AY2634" s="244" t="s">
        <v>69</v>
      </c>
      <c r="AZ2634" s="245"/>
      <c r="BA2634" s="123"/>
      <c r="BB2634" s="246" t="s">
        <v>84</v>
      </c>
      <c r="BC2634" s="247"/>
      <c r="BD2634" s="248" t="s">
        <v>85</v>
      </c>
      <c r="BE2634" s="249"/>
      <c r="BF2634" s="127"/>
      <c r="BG2634" s="242" t="s">
        <v>72</v>
      </c>
      <c r="BH2634" s="243"/>
      <c r="BI2634" s="244" t="s">
        <v>73</v>
      </c>
      <c r="BJ2634" s="245"/>
      <c r="BK2634" s="123"/>
      <c r="BL2634" s="242" t="s">
        <v>88</v>
      </c>
      <c r="BM2634" s="243"/>
      <c r="BN2634" s="244" t="s">
        <v>89</v>
      </c>
      <c r="BO2634" s="245"/>
      <c r="BP2634" s="123"/>
      <c r="BQ2634" s="19" t="s">
        <v>165</v>
      </c>
      <c r="BS2634" s="63" t="s">
        <v>120</v>
      </c>
      <c r="BT2634" s="4"/>
      <c r="BU2634" s="28"/>
      <c r="BV2634" s="28"/>
      <c r="BW2634" s="28"/>
      <c r="BX2634" s="28"/>
    </row>
    <row r="2635" spans="2:76" ht="18.649999999999999" customHeight="1" thickTop="1" thickBot="1">
      <c r="B2635" s="39">
        <v>7.46</v>
      </c>
      <c r="D2635" s="25">
        <f t="shared" ref="D2635" si="26480">COS($F$8*$B2635)</f>
        <v>-0.78749175980214303</v>
      </c>
      <c r="E2635" s="26">
        <v>0</v>
      </c>
      <c r="F2635" s="10">
        <v>0</v>
      </c>
      <c r="G2635" s="85">
        <f t="shared" ref="G2635" si="26481">$E$8*SIN($B2635*$F$8)</f>
        <v>1.8489755418051139</v>
      </c>
      <c r="I2635" s="21">
        <v>1</v>
      </c>
      <c r="J2635" s="24">
        <v>0</v>
      </c>
      <c r="K2635" s="22">
        <v>0</v>
      </c>
      <c r="L2635" s="23">
        <v>0</v>
      </c>
      <c r="N2635" s="21">
        <f t="shared" ref="N2635" si="26482">D2635*I2635+F2635*I2638-E2635*J2635-G2635*J2638</f>
        <v>0.33475100628938825</v>
      </c>
      <c r="O2635" s="24">
        <f t="shared" ref="O2635" si="26483">(D2635*J2635+E2635*I2635+F2635*J2638+G2635*I2638)</f>
        <v>0</v>
      </c>
      <c r="P2635" s="22">
        <f t="shared" ref="P2635" si="26484">D2635*K2635+F2635*K2638-E2635*L2635-G2635*L2638</f>
        <v>0</v>
      </c>
      <c r="Q2635" s="23">
        <f t="shared" ref="Q2635" si="26485">(D2635*L2635+E2635*K2635+F2635*L2638+G2635*K2638)</f>
        <v>1.8489755418051139</v>
      </c>
      <c r="S2635" s="25">
        <f t="shared" ref="S2635" si="26486">COS($U$8*$B2635)</f>
        <v>-0.37903151673768853</v>
      </c>
      <c r="T2635" s="26">
        <v>0</v>
      </c>
      <c r="U2635" s="10">
        <v>0</v>
      </c>
      <c r="V2635" s="85">
        <f t="shared" ref="V2635" si="26487">$T$8*SIN($B2635*$U$8)</f>
        <v>-2.7761512898031597</v>
      </c>
      <c r="X2635" s="21">
        <f t="shared" ref="X2635" si="26488">N2635*S2635+P2635*S2638-O2635*T2635-Q2635*T2638</f>
        <v>0.44345613337852813</v>
      </c>
      <c r="Y2635" s="24">
        <f t="shared" ref="Y2635" si="26489">(N2635*T2635+O2635*S2635+P2635*T2638+Q2635*S2638)</f>
        <v>0</v>
      </c>
      <c r="Z2635" s="22">
        <f t="shared" ref="Z2635" si="26490">N2635*U2635+P2635*U2638-O2635*V2635-Q2635*V2638</f>
        <v>0</v>
      </c>
      <c r="AA2635" s="23">
        <f t="shared" ref="AA2635" si="26491">(N2635*V2635+O2635*U2635+P2635*V2638+Q2635*U2638)</f>
        <v>-1.6301394418944726</v>
      </c>
      <c r="AB2635" s="8"/>
      <c r="AC2635" s="21">
        <v>1</v>
      </c>
      <c r="AD2635" s="24">
        <v>0</v>
      </c>
      <c r="AE2635" s="22">
        <v>0</v>
      </c>
      <c r="AF2635" s="23">
        <v>0</v>
      </c>
      <c r="AH2635" s="21">
        <f t="shared" ref="AH2635" si="26492">X2635*AC2635+Z2635*AC2638-Y2635*AD2635-AA2635*AD2638</f>
        <v>0.52580277792461827</v>
      </c>
      <c r="AI2635" s="24">
        <f t="shared" ref="AI2635" si="26493">(X2635*AD2635+Y2635*AC2635+Z2635*AD2638+AA2635*AC2638)</f>
        <v>0</v>
      </c>
      <c r="AJ2635" s="22">
        <f t="shared" ref="AJ2635" si="26494">X2635*AE2635+Z2635*AE2638-Y2635*AF2635-AA2635*AF2638</f>
        <v>0</v>
      </c>
      <c r="AK2635" s="23">
        <f t="shared" ref="AK2635" si="26495">(X2635*AF2635+Y2635*AE2635+Z2635*AF2638+AA2635*AE2638)</f>
        <v>-1.6301394418944726</v>
      </c>
      <c r="AL2635" s="8"/>
      <c r="AM2635" s="25">
        <f t="shared" ref="AM2635" si="26496">COS($AO$8*$B2635)</f>
        <v>-0.37903151673768853</v>
      </c>
      <c r="AN2635" s="26">
        <v>0</v>
      </c>
      <c r="AO2635" s="10">
        <v>0</v>
      </c>
      <c r="AP2635" s="85">
        <f t="shared" ref="AP2635" si="26497">$AN$8*SIN($B2635*$AO$8)</f>
        <v>-2.7761512898031597</v>
      </c>
      <c r="AR2635" s="21">
        <f t="shared" ref="AR2635" si="26498">AH2635*AM2635+AJ2635*AM2638-AI2635*AN2635-AK2635*AN2638</f>
        <v>-0.70213068155214053</v>
      </c>
      <c r="AS2635" s="24">
        <f t="shared" ref="AS2635" si="26499">(AH2635*AN2635+AI2635*AM2635+AJ2635*AN2638+AK2635*AM2638)</f>
        <v>0</v>
      </c>
      <c r="AT2635" s="22">
        <f t="shared" ref="AT2635" si="26500">AH2635*AO2635+AJ2635*AO2638-AI2635*AP2635-AK2635*AP2638</f>
        <v>0</v>
      </c>
      <c r="AU2635" s="23">
        <f t="shared" ref="AU2635" si="26501">(AH2635*AP2635+AI2635*AO2635+AJ2635*AP2638+AK2635*AO2638)</f>
        <v>-0.84183383496232234</v>
      </c>
      <c r="AV2635" s="8"/>
      <c r="AW2635" s="21">
        <v>1</v>
      </c>
      <c r="AX2635" s="24">
        <v>0</v>
      </c>
      <c r="AY2635" s="22">
        <v>0</v>
      </c>
      <c r="AZ2635" s="23">
        <v>0</v>
      </c>
      <c r="BB2635" s="21">
        <f t="shared" ref="BB2635" si="26502">AR2635*AW2635+AT2635*AW2638-AS2635*AX2635-AU2635*AX2638</f>
        <v>-1.2130849425345369</v>
      </c>
      <c r="BC2635" s="24">
        <f t="shared" ref="BC2635" si="26503">(AR2635*AX2635+AS2635*AW2635+AT2635*AX2638+AU2635*AW2638)</f>
        <v>0</v>
      </c>
      <c r="BD2635" s="22">
        <f t="shared" ref="BD2635" si="26504">AR2635*AY2635+AT2635*AY2638-AS2635*AZ2635-AU2635*AZ2638</f>
        <v>0</v>
      </c>
      <c r="BE2635" s="23">
        <f t="shared" ref="BE2635" si="26505">(AR2635*AZ2635+AS2635*AY2635+AT2635*AZ2638+AU2635*AY2638)</f>
        <v>-0.84183383496232234</v>
      </c>
      <c r="BF2635" s="8"/>
      <c r="BG2635" s="25">
        <f t="shared" ref="BG2635" si="26506">COS($BI$8*$B2635)</f>
        <v>-0.78754110943085465</v>
      </c>
      <c r="BH2635" s="26">
        <v>0</v>
      </c>
      <c r="BI2635" s="10">
        <v>0</v>
      </c>
      <c r="BJ2635" s="85">
        <f t="shared" ref="BJ2635" si="26507">$BH$8*SIN($B2635*$BI$8)</f>
        <v>1.8487863609967941</v>
      </c>
      <c r="BL2635" s="21">
        <f t="shared" ref="BL2635" si="26508">BB2635*BG2635+BD2635*BG2638-BC2635*BH2635-BE2635*BH2638</f>
        <v>1.1282843628446213</v>
      </c>
      <c r="BM2635" s="24">
        <f t="shared" ref="BM2635" si="26509">(BB2635*BH2635+BC2635*BG2635+BD2635*BH2638+BE2635*BG2638)</f>
        <v>0</v>
      </c>
      <c r="BN2635" s="22">
        <f t="shared" ref="BN2635" si="26510">BB2635*BI2635+BD2635*BI2638-BC2635*BJ2635-BE2635*BJ2638</f>
        <v>0</v>
      </c>
      <c r="BO2635" s="23">
        <f t="shared" ref="BO2635" si="26511">(BB2635*BJ2635+BC2635*BI2635+BD2635*BJ2638+BE2635*BI2638)</f>
        <v>-1.5797561441457733</v>
      </c>
      <c r="BQ2635" s="27">
        <f t="shared" ref="BQ2635" si="26512">20*LOG((2*$BL$8)/(($BL$8*BL2635+BN2635+$BL$8*BL2638+BN2638)^2+($BL$8*BM2635+BO2635+$BL$8*BM2638+BO2638)^2)^0.5)</f>
        <v>-2.474417672891998</v>
      </c>
      <c r="BS2635" s="64">
        <f t="shared" ref="BS2635" si="26513">((BL2635^2+BM2635^2)/(BL2638^2+BM2638^2))^0.5</f>
        <v>6.5306353782211533</v>
      </c>
      <c r="BT2635" s="4"/>
      <c r="BU2635" s="28"/>
      <c r="BV2635" s="28"/>
      <c r="BW2635" s="28"/>
      <c r="BX2635" s="28"/>
    </row>
    <row r="2636" spans="2:76" ht="18.649999999999999" customHeight="1" thickBot="1">
      <c r="D2636" s="25"/>
      <c r="E2636" s="10"/>
      <c r="F2636" s="10"/>
      <c r="G2636" s="31"/>
      <c r="I2636" s="29"/>
      <c r="L2636" s="30"/>
      <c r="N2636" s="29"/>
      <c r="Q2636" s="30"/>
      <c r="S2636" s="29"/>
      <c r="V2636" s="30"/>
      <c r="X2636" s="29"/>
      <c r="AA2636" s="30"/>
      <c r="AC2636" s="29"/>
      <c r="AF2636" s="30"/>
      <c r="AH2636" s="29"/>
      <c r="AK2636" s="30"/>
      <c r="AM2636" s="29"/>
      <c r="AP2636" s="30"/>
      <c r="AR2636" s="29"/>
      <c r="AU2636" s="30"/>
      <c r="AW2636" s="29"/>
      <c r="AZ2636" s="30"/>
      <c r="BB2636" s="29"/>
      <c r="BE2636" s="30"/>
      <c r="BG2636" s="29"/>
      <c r="BJ2636" s="30"/>
      <c r="BL2636" s="29"/>
      <c r="BO2636" s="30"/>
      <c r="BS2636" s="65"/>
      <c r="BT2636" s="65"/>
      <c r="BU2636" s="28"/>
      <c r="BV2636" s="28"/>
      <c r="BW2636" s="28"/>
      <c r="BX2636" s="28"/>
    </row>
    <row r="2637" spans="2:76" ht="18.649999999999999" customHeight="1" thickBot="1">
      <c r="D2637" s="254" t="s">
        <v>24</v>
      </c>
      <c r="E2637" s="255"/>
      <c r="F2637" s="256" t="s">
        <v>25</v>
      </c>
      <c r="G2637" s="257"/>
      <c r="H2637" s="123"/>
      <c r="I2637" s="242" t="s">
        <v>4</v>
      </c>
      <c r="J2637" s="243"/>
      <c r="K2637" s="244" t="s">
        <v>5</v>
      </c>
      <c r="L2637" s="245"/>
      <c r="M2637" s="123"/>
      <c r="N2637" s="242" t="s">
        <v>6</v>
      </c>
      <c r="O2637" s="243"/>
      <c r="P2637" s="244" t="s">
        <v>7</v>
      </c>
      <c r="Q2637" s="245"/>
      <c r="R2637" s="123"/>
      <c r="S2637" s="242" t="s">
        <v>34</v>
      </c>
      <c r="T2637" s="243"/>
      <c r="U2637" s="244" t="s">
        <v>35</v>
      </c>
      <c r="V2637" s="245"/>
      <c r="W2637" s="123"/>
      <c r="X2637" s="242" t="s">
        <v>47</v>
      </c>
      <c r="Y2637" s="243"/>
      <c r="Z2637" s="244" t="s">
        <v>48</v>
      </c>
      <c r="AA2637" s="245"/>
      <c r="AB2637" s="127"/>
      <c r="AC2637" s="242" t="s">
        <v>63</v>
      </c>
      <c r="AD2637" s="243"/>
      <c r="AE2637" s="244" t="s">
        <v>8</v>
      </c>
      <c r="AF2637" s="245"/>
      <c r="AG2637" s="123"/>
      <c r="AH2637" s="242" t="s">
        <v>78</v>
      </c>
      <c r="AI2637" s="243"/>
      <c r="AJ2637" s="244" t="s">
        <v>79</v>
      </c>
      <c r="AK2637" s="245"/>
      <c r="AL2637" s="127"/>
      <c r="AM2637" s="242" t="s">
        <v>67</v>
      </c>
      <c r="AN2637" s="243"/>
      <c r="AO2637" s="244" t="s">
        <v>66</v>
      </c>
      <c r="AP2637" s="245"/>
      <c r="AQ2637" s="123"/>
      <c r="AR2637" s="242" t="s">
        <v>83</v>
      </c>
      <c r="AS2637" s="243"/>
      <c r="AT2637" s="244" t="s">
        <v>82</v>
      </c>
      <c r="AU2637" s="245"/>
      <c r="AV2637" s="127"/>
      <c r="AW2637" s="242" t="s">
        <v>71</v>
      </c>
      <c r="AX2637" s="243"/>
      <c r="AY2637" s="244" t="s">
        <v>70</v>
      </c>
      <c r="AZ2637" s="245"/>
      <c r="BA2637" s="123"/>
      <c r="BB2637" s="124" t="s">
        <v>87</v>
      </c>
      <c r="BC2637" s="125"/>
      <c r="BD2637" s="122" t="s">
        <v>86</v>
      </c>
      <c r="BE2637" s="126"/>
      <c r="BF2637" s="127"/>
      <c r="BG2637" s="242" t="s">
        <v>74</v>
      </c>
      <c r="BH2637" s="243"/>
      <c r="BI2637" s="244" t="s">
        <v>75</v>
      </c>
      <c r="BJ2637" s="245"/>
      <c r="BK2637" s="123"/>
      <c r="BL2637" s="242" t="s">
        <v>91</v>
      </c>
      <c r="BM2637" s="243"/>
      <c r="BN2637" s="244" t="s">
        <v>90</v>
      </c>
      <c r="BO2637" s="245"/>
      <c r="BP2637" s="123"/>
      <c r="BQ2637" s="35" t="s">
        <v>166</v>
      </c>
      <c r="BS2637" s="66" t="s">
        <v>121</v>
      </c>
      <c r="BT2637" s="65"/>
      <c r="BU2637" s="28"/>
      <c r="BV2637" s="28"/>
      <c r="BW2637" s="28"/>
      <c r="BX2637" s="28"/>
    </row>
    <row r="2638" spans="2:76" ht="18.649999999999999" customHeight="1" thickTop="1" thickBot="1">
      <c r="D2638" s="15">
        <v>0</v>
      </c>
      <c r="E2638" s="145">
        <f t="shared" ref="E2638" si="26514">(1/$E$8)*SIN($B2635*$F$8)</f>
        <v>0.20544172686723486</v>
      </c>
      <c r="F2638" s="15">
        <f t="shared" ref="F2638" si="26515">COS($F$8*$B2635)</f>
        <v>-0.78749175980214303</v>
      </c>
      <c r="G2638" s="37">
        <v>0</v>
      </c>
      <c r="I2638" s="21">
        <v>0</v>
      </c>
      <c r="J2638" s="24">
        <f t="shared" ref="J2638" si="26516">(TAN($K$8*$B2635))/$J$8</f>
        <v>-0.60695381886766897</v>
      </c>
      <c r="K2638" s="22">
        <v>1</v>
      </c>
      <c r="L2638" s="23">
        <v>0</v>
      </c>
      <c r="N2638" s="21">
        <f t="shared" ref="N2638" si="26517">D2638*I2635+F2638*I2638-E2638*J2635-G2638*J2638</f>
        <v>0</v>
      </c>
      <c r="O2638" s="24">
        <f t="shared" ref="O2638" si="26518">(D2638*J2635+E2638*I2635+F2638*J2638+G2638*I2638)</f>
        <v>0.68341285780596661</v>
      </c>
      <c r="P2638" s="22">
        <f t="shared" ref="P2638" si="26519">D2638*K2635+F2638*K2638-E2638*L2635-G2638*L2638</f>
        <v>-0.78749175980214303</v>
      </c>
      <c r="Q2638" s="23">
        <f t="shared" ref="Q2638" si="26520">(D2638*L2635+E2638*K2635+F2638*L2638+G2638*K2638)</f>
        <v>0</v>
      </c>
      <c r="S2638" s="15">
        <v>0</v>
      </c>
      <c r="T2638" s="145">
        <f t="shared" ref="T2638" si="26521">(1/$T$8)*SIN($B2635*$U$8)</f>
        <v>-0.30846125442257327</v>
      </c>
      <c r="U2638" s="15">
        <f t="shared" ref="U2638" si="26522">COS($U$8*$B2635)</f>
        <v>-0.37903151673768853</v>
      </c>
      <c r="V2638" s="37">
        <v>0</v>
      </c>
      <c r="X2638" s="21">
        <f t="shared" ref="X2638" si="26523">N2638*S2635+P2638*S2638-O2638*T2635-Q2638*T2638</f>
        <v>0</v>
      </c>
      <c r="Y2638" s="24">
        <f t="shared" ref="Y2638" si="26524">(N2638*T2635+O2638*S2635+P2638*T2638+Q2638*S2638)</f>
        <v>-1.612431597622499E-2</v>
      </c>
      <c r="Z2638" s="22">
        <f t="shared" ref="Z2638" si="26525">N2638*U2635+P2638*U2638-O2638*V2635-Q2638*V2638</f>
        <v>2.1957416828023355</v>
      </c>
      <c r="AA2638" s="23">
        <f t="shared" ref="AA2638" si="26526">(N2638*V2635+O2638*U2635+P2638*V2638+Q2638*U2638)</f>
        <v>0</v>
      </c>
      <c r="AB2638" s="8"/>
      <c r="AC2638" s="21">
        <v>0</v>
      </c>
      <c r="AD2638" s="24">
        <f t="shared" ref="AD2638" si="26527">(TAN($AE$8*$B2635))/$AD$8</f>
        <v>5.0515092408530846E-2</v>
      </c>
      <c r="AE2638" s="22">
        <v>1</v>
      </c>
      <c r="AF2638" s="23">
        <v>0</v>
      </c>
      <c r="AH2638" s="21">
        <f t="shared" ref="AH2638" si="26528">X2638*AC2635+Z2638*AC2638-Y2638*AD2635-AA2638*AD2638</f>
        <v>0</v>
      </c>
      <c r="AI2638" s="24">
        <f t="shared" ref="AI2638" si="26529">(X2638*AD2635+Y2638*AC2635+Z2638*AD2638+AA2638*AC2638)</f>
        <v>9.4793778035798013E-2</v>
      </c>
      <c r="AJ2638" s="22">
        <f t="shared" ref="AJ2638" si="26530">X2638*AE2635+Z2638*AE2638-Y2638*AF2635-AA2638*AF2638</f>
        <v>2.1957416828023355</v>
      </c>
      <c r="AK2638" s="23">
        <f t="shared" ref="AK2638" si="26531">(X2638*AF2635+Y2638*AE2635+Z2638*AF2638+AA2638*AE2638)</f>
        <v>0</v>
      </c>
      <c r="AL2638" s="8"/>
      <c r="AM2638" s="15">
        <v>0</v>
      </c>
      <c r="AN2638" s="85">
        <f t="shared" ref="AN2638" si="26532">(1/$AN$8)*SIN($B2635*$AO$8)</f>
        <v>-0.30846125442257327</v>
      </c>
      <c r="AO2638" s="25">
        <f t="shared" ref="AO2638" si="26533">COS($AO$8*$B2635)</f>
        <v>-0.37903151673768853</v>
      </c>
      <c r="AP2638" s="37">
        <v>0</v>
      </c>
      <c r="AR2638" s="21">
        <f t="shared" ref="AR2638" si="26534">AH2638*AM2635+AJ2638*AM2638-AI2638*AN2635-AK2638*AN2638</f>
        <v>0</v>
      </c>
      <c r="AS2638" s="24">
        <f t="shared" ref="AS2638" si="26535">(AH2638*AN2635+AI2638*AM2635+AJ2638*AN2638+AK2638*AM2638)</f>
        <v>-0.71323106333134467</v>
      </c>
      <c r="AT2638" s="22">
        <f t="shared" ref="AT2638" si="26536">AH2638*AO2635+AJ2638*AO2638-AI2638*AP2635-AK2638*AP2638</f>
        <v>-0.56909343123733869</v>
      </c>
      <c r="AU2638" s="23">
        <f t="shared" ref="AU2638" si="26537">(AH2638*AP2635+AI2638*AO2635+AJ2638*AP2638+AK2638*AO2638)</f>
        <v>0</v>
      </c>
      <c r="AV2638" s="8"/>
      <c r="AW2638" s="21">
        <v>0</v>
      </c>
      <c r="AX2638" s="24">
        <f t="shared" ref="AX2638" si="26538">(TAN($AY$8*$B2635))/$AX$8</f>
        <v>-0.60695381886766897</v>
      </c>
      <c r="AY2638" s="22">
        <v>1</v>
      </c>
      <c r="AZ2638" s="23">
        <v>0</v>
      </c>
      <c r="BB2638" s="21">
        <f t="shared" ref="BB2638" si="26539">AR2638*AW2635+AT2638*AW2638-AS2638*AX2635-AU2638*AX2638</f>
        <v>0</v>
      </c>
      <c r="BC2638" s="24">
        <f t="shared" ref="BC2638" si="26540">(AR2638*AX2635+AS2638*AW2635+AT2638*AX2638+AU2638*AW2638)</f>
        <v>-0.36781763194933675</v>
      </c>
      <c r="BD2638" s="22">
        <f t="shared" ref="BD2638" si="26541">AR2638*AY2635+AT2638*AY2638-AS2638*AZ2635-AU2638*AZ2638</f>
        <v>-0.56909343123733869</v>
      </c>
      <c r="BE2638" s="23">
        <f t="shared" ref="BE2638" si="26542">(AR2638*AZ2635+AS2638*AY2635+AT2638*AZ2638+AU2638*AY2638)</f>
        <v>0</v>
      </c>
      <c r="BF2638" s="8"/>
      <c r="BG2638" s="15">
        <v>0</v>
      </c>
      <c r="BH2638" s="85">
        <f t="shared" ref="BH2638" si="26543">(1/$BH$8)*SIN($B2635*$BI$8)</f>
        <v>0.20542070677742155</v>
      </c>
      <c r="BI2638" s="25">
        <f t="shared" ref="BI2638" si="26544">COS($BI$8*$B2635)</f>
        <v>-0.78754110943085465</v>
      </c>
      <c r="BJ2638" s="37">
        <v>0</v>
      </c>
      <c r="BL2638" s="21">
        <f t="shared" ref="BL2638" si="26545">BB2638*BG2635+BD2638*BG2638-BC2638*BH2635-BE2638*BH2638</f>
        <v>0</v>
      </c>
      <c r="BM2638" s="24">
        <f t="shared" ref="BM2638" si="26546">(BB2638*BH2635+BC2638*BG2635+BD2638*BH2638+BE2638*BG2638)</f>
        <v>0.17276793106644839</v>
      </c>
      <c r="BN2638" s="22">
        <f t="shared" ref="BN2638" si="26547">BB2638*BI2635+BD2638*BI2638-BC2638*BJ2635-BE2638*BJ2638</f>
        <v>1.1282006934885378</v>
      </c>
      <c r="BO2638" s="23">
        <f t="shared" ref="BO2638" si="26548">(BB2638*BJ2635+BC2638*BI2635+BD2638*BJ2638+BE2638*BI2638)</f>
        <v>0</v>
      </c>
      <c r="BQ2638" s="38">
        <f t="shared" ref="BQ2638" si="26549">(180/PI())*ATAN(-1*(($BL$8*BM2635+BO2635+$BL$8*BM2638+BO2638)/($BL$8*BL2635+BN2635+$BL$8*BL2638+BN2638)))</f>
        <v>31.944815181504456</v>
      </c>
      <c r="BS2638" s="67">
        <f t="shared" ref="BS2638" si="26550">20*LOG(((($BL$8*BL2635+BN2635-$BL$8*BL2638-BN2638)^2+($BL$8*BM2635+BO2635-$BL$8*BM2638-BO2638)^2)/(($BL$8*BL2635+BN2635+$BL$8*BL2638+BN2638)^2+($BL$8*BM2635+BO2635+$BL$8*BM2638+BO2638)^2))^0.5)</f>
        <v>-3.6217377207027339</v>
      </c>
      <c r="BT2638" s="65"/>
      <c r="BU2638" s="28"/>
      <c r="BV2638" s="28"/>
      <c r="BW2638" s="28"/>
      <c r="BX2638" s="28"/>
    </row>
    <row r="2639" spans="2:76" ht="18.649999999999999" customHeight="1">
      <c r="BS2639" s="32"/>
    </row>
    <row r="2640" spans="2:76" ht="18.649999999999999" customHeight="1" thickBot="1">
      <c r="D2640" s="8"/>
      <c r="E2640" s="8" t="s">
        <v>93</v>
      </c>
      <c r="F2640" s="8"/>
      <c r="G2640" s="8"/>
      <c r="H2640" s="8"/>
      <c r="I2640" s="8"/>
      <c r="J2640" s="8" t="s">
        <v>94</v>
      </c>
      <c r="K2640" s="8"/>
      <c r="L2640" s="8"/>
      <c r="M2640" s="8"/>
      <c r="N2640" s="8"/>
      <c r="O2640" s="8" t="s">
        <v>95</v>
      </c>
      <c r="P2640" s="8"/>
      <c r="Q2640" s="8"/>
      <c r="R2640" s="8"/>
      <c r="S2640" s="8"/>
      <c r="T2640" s="8" t="s">
        <v>96</v>
      </c>
      <c r="U2640" s="8"/>
      <c r="V2640" s="8"/>
      <c r="W2640" s="8"/>
      <c r="X2640" s="8"/>
      <c r="Y2640" s="8" t="s">
        <v>97</v>
      </c>
      <c r="Z2640" s="8"/>
      <c r="AA2640" s="8"/>
      <c r="AB2640" s="8"/>
      <c r="AC2640" s="8"/>
      <c r="AD2640" s="8" t="s">
        <v>98</v>
      </c>
      <c r="AE2640" s="8"/>
      <c r="AF2640" s="8"/>
      <c r="AG2640" s="8"/>
      <c r="AH2640" s="8"/>
      <c r="AI2640" s="8" t="s">
        <v>99</v>
      </c>
      <c r="AJ2640" s="8"/>
      <c r="AK2640" s="8"/>
      <c r="AL2640" s="8"/>
      <c r="AM2640" s="8"/>
      <c r="AN2640" s="8" t="s">
        <v>96</v>
      </c>
      <c r="AO2640" s="8"/>
      <c r="AP2640" s="8"/>
      <c r="AQ2640" s="8"/>
      <c r="AR2640" s="8"/>
      <c r="AS2640" s="8" t="s">
        <v>100</v>
      </c>
      <c r="AT2640" s="8"/>
      <c r="AU2640" s="8"/>
      <c r="AV2640" s="8"/>
      <c r="AW2640" s="8"/>
      <c r="AX2640" s="8" t="s">
        <v>94</v>
      </c>
      <c r="AY2640" s="8"/>
      <c r="AZ2640" s="8"/>
      <c r="BA2640" s="8"/>
      <c r="BB2640" s="8"/>
      <c r="BC2640" s="8" t="s">
        <v>101</v>
      </c>
      <c r="BD2640" s="8"/>
      <c r="BE2640" s="8"/>
      <c r="BF2640" s="8"/>
      <c r="BG2640" s="8"/>
      <c r="BH2640" s="8" t="s">
        <v>96</v>
      </c>
      <c r="BI2640" s="8"/>
      <c r="BJ2640" s="8"/>
      <c r="BK2640" s="8"/>
      <c r="BL2640" s="8"/>
      <c r="BM2640" s="8" t="s">
        <v>102</v>
      </c>
      <c r="BN2640" s="8"/>
      <c r="BO2640" s="8"/>
      <c r="BP2640" s="8"/>
    </row>
    <row r="2641" spans="2:76" ht="18.649999999999999" customHeight="1" thickBot="1">
      <c r="B2641" s="16"/>
      <c r="D2641" s="250" t="s">
        <v>22</v>
      </c>
      <c r="E2641" s="251"/>
      <c r="F2641" s="252" t="s">
        <v>23</v>
      </c>
      <c r="G2641" s="253"/>
      <c r="H2641" s="123"/>
      <c r="I2641" s="242" t="s">
        <v>1</v>
      </c>
      <c r="J2641" s="243"/>
      <c r="K2641" s="244" t="s">
        <v>2</v>
      </c>
      <c r="L2641" s="245"/>
      <c r="M2641" s="123"/>
      <c r="N2641" s="242" t="s">
        <v>43</v>
      </c>
      <c r="O2641" s="243"/>
      <c r="P2641" s="244" t="s">
        <v>44</v>
      </c>
      <c r="Q2641" s="245"/>
      <c r="R2641" s="123"/>
      <c r="S2641" s="242" t="s">
        <v>32</v>
      </c>
      <c r="T2641" s="243"/>
      <c r="U2641" s="244" t="s">
        <v>33</v>
      </c>
      <c r="V2641" s="245"/>
      <c r="W2641" s="123"/>
      <c r="X2641" s="242" t="s">
        <v>45</v>
      </c>
      <c r="Y2641" s="243"/>
      <c r="Z2641" s="244" t="s">
        <v>46</v>
      </c>
      <c r="AA2641" s="245"/>
      <c r="AB2641" s="127"/>
      <c r="AC2641" s="242" t="s">
        <v>62</v>
      </c>
      <c r="AD2641" s="243"/>
      <c r="AE2641" s="244" t="s">
        <v>3</v>
      </c>
      <c r="AF2641" s="245"/>
      <c r="AG2641" s="123"/>
      <c r="AH2641" s="242" t="s">
        <v>76</v>
      </c>
      <c r="AI2641" s="243"/>
      <c r="AJ2641" s="244" t="s">
        <v>77</v>
      </c>
      <c r="AK2641" s="245"/>
      <c r="AL2641" s="127"/>
      <c r="AM2641" s="242" t="s">
        <v>64</v>
      </c>
      <c r="AN2641" s="243"/>
      <c r="AO2641" s="244" t="s">
        <v>65</v>
      </c>
      <c r="AP2641" s="245"/>
      <c r="AQ2641" s="123"/>
      <c r="AR2641" s="242" t="s">
        <v>80</v>
      </c>
      <c r="AS2641" s="243"/>
      <c r="AT2641" s="244" t="s">
        <v>81</v>
      </c>
      <c r="AU2641" s="245"/>
      <c r="AV2641" s="127"/>
      <c r="AW2641" s="242" t="s">
        <v>68</v>
      </c>
      <c r="AX2641" s="243"/>
      <c r="AY2641" s="244" t="s">
        <v>69</v>
      </c>
      <c r="AZ2641" s="245"/>
      <c r="BA2641" s="123"/>
      <c r="BB2641" s="246" t="s">
        <v>84</v>
      </c>
      <c r="BC2641" s="247"/>
      <c r="BD2641" s="248" t="s">
        <v>85</v>
      </c>
      <c r="BE2641" s="249"/>
      <c r="BF2641" s="127"/>
      <c r="BG2641" s="242" t="s">
        <v>72</v>
      </c>
      <c r="BH2641" s="243"/>
      <c r="BI2641" s="244" t="s">
        <v>73</v>
      </c>
      <c r="BJ2641" s="245"/>
      <c r="BK2641" s="123"/>
      <c r="BL2641" s="242" t="s">
        <v>88</v>
      </c>
      <c r="BM2641" s="243"/>
      <c r="BN2641" s="244" t="s">
        <v>89</v>
      </c>
      <c r="BO2641" s="245"/>
      <c r="BP2641" s="123"/>
      <c r="BQ2641" s="19" t="s">
        <v>165</v>
      </c>
      <c r="BS2641" s="63" t="s">
        <v>120</v>
      </c>
      <c r="BT2641" s="4"/>
      <c r="BU2641" s="28"/>
      <c r="BV2641" s="28"/>
      <c r="BW2641" s="28"/>
      <c r="BX2641" s="28"/>
    </row>
    <row r="2642" spans="2:76" ht="18.649999999999999" customHeight="1" thickTop="1" thickBot="1">
      <c r="B2642" s="39">
        <v>7.48</v>
      </c>
      <c r="D2642" s="25">
        <f t="shared" ref="D2642" si="26551">COS($F$8*$B2642)</f>
        <v>-0.79156808772791987</v>
      </c>
      <c r="E2642" s="26">
        <v>0</v>
      </c>
      <c r="F2642" s="10">
        <v>0</v>
      </c>
      <c r="G2642" s="85">
        <f t="shared" ref="G2642" si="26552">$E$8*SIN($B2642*$F$8)</f>
        <v>1.8332429360062665</v>
      </c>
      <c r="I2642" s="21">
        <v>1</v>
      </c>
      <c r="J2642" s="24">
        <v>0</v>
      </c>
      <c r="K2642" s="22">
        <v>0</v>
      </c>
      <c r="L2642" s="23">
        <v>0</v>
      </c>
      <c r="N2642" s="21">
        <f t="shared" ref="N2642" si="26553">D2642*I2642+F2642*I2645-E2642*J2642-G2642*J2645</f>
        <v>0.27269705390314547</v>
      </c>
      <c r="O2642" s="24">
        <f t="shared" ref="O2642" si="26554">(D2642*J2642+E2642*I2642+F2642*J2645+G2642*I2645)</f>
        <v>0</v>
      </c>
      <c r="P2642" s="22">
        <f t="shared" ref="P2642" si="26555">D2642*K2642+F2642*K2645-E2642*L2642-G2642*L2645</f>
        <v>0</v>
      </c>
      <c r="Q2642" s="23">
        <f t="shared" ref="Q2642" si="26556">(D2642*L2642+E2642*K2642+F2642*L2645+G2642*K2645)</f>
        <v>1.8332429360062665</v>
      </c>
      <c r="S2642" s="25">
        <f t="shared" ref="S2642" si="26557">COS($U$8*$B2642)</f>
        <v>-0.36827968257321281</v>
      </c>
      <c r="T2642" s="26">
        <v>0</v>
      </c>
      <c r="U2642" s="10">
        <v>0</v>
      </c>
      <c r="V2642" s="85">
        <f t="shared" ref="V2642" si="26558">$T$8*SIN($B2642*$U$8)</f>
        <v>-2.7891451519478081</v>
      </c>
      <c r="X2642" s="21">
        <f t="shared" ref="X2642" si="26559">N2642*S2642+P2642*S2645-O2642*T2642-Q2642*T2645</f>
        <v>0.46770239858372642</v>
      </c>
      <c r="Y2642" s="24">
        <f t="shared" ref="Y2642" si="26560">(N2642*T2642+O2642*S2642+P2642*T2645+Q2642*S2645)</f>
        <v>0</v>
      </c>
      <c r="Z2642" s="22">
        <f t="shared" ref="Z2642" si="26561">N2642*U2642+P2642*U2645-O2642*V2642-Q2642*V2645</f>
        <v>0</v>
      </c>
      <c r="AA2642" s="23">
        <f t="shared" ref="AA2642" si="26562">(N2642*V2642+O2642*U2642+P2642*V2645+Q2642*U2645)</f>
        <v>-1.4357377923963808</v>
      </c>
      <c r="AB2642" s="8"/>
      <c r="AC2642" s="21">
        <v>1</v>
      </c>
      <c r="AD2642" s="24">
        <v>0</v>
      </c>
      <c r="AE2642" s="22">
        <v>0</v>
      </c>
      <c r="AF2642" s="23">
        <v>0</v>
      </c>
      <c r="AH2642" s="21">
        <f t="shared" ref="AH2642" si="26563">X2642*AC2642+Z2642*AC2645-Y2642*AD2642-AA2642*AD2645</f>
        <v>0.57504081737930912</v>
      </c>
      <c r="AI2642" s="24">
        <f t="shared" ref="AI2642" si="26564">(X2642*AD2642+Y2642*AC2642+Z2642*AD2645+AA2642*AC2645)</f>
        <v>0</v>
      </c>
      <c r="AJ2642" s="22">
        <f t="shared" ref="AJ2642" si="26565">X2642*AE2642+Z2642*AE2645-Y2642*AF2642-AA2642*AF2645</f>
        <v>0</v>
      </c>
      <c r="AK2642" s="23">
        <f t="shared" ref="AK2642" si="26566">(X2642*AF2642+Y2642*AE2642+Z2642*AF2645+AA2642*AE2645)</f>
        <v>-1.4357377923963808</v>
      </c>
      <c r="AL2642" s="8"/>
      <c r="AM2642" s="25">
        <f t="shared" ref="AM2642" si="26567">COS($AO$8*$B2642)</f>
        <v>-0.36827968257321281</v>
      </c>
      <c r="AN2642" s="26">
        <v>0</v>
      </c>
      <c r="AO2642" s="10">
        <v>0</v>
      </c>
      <c r="AP2642" s="85">
        <f t="shared" ref="AP2642" si="26568">$AN$8*SIN($B2642*$AO$8)</f>
        <v>-2.7891451519478081</v>
      </c>
      <c r="AR2642" s="21">
        <f t="shared" ref="AR2642" si="26569">AH2642*AM2642+AJ2642*AM2645-AI2642*AN2642-AK2642*AN2645</f>
        <v>-0.65671819448338331</v>
      </c>
      <c r="AS2642" s="24">
        <f t="shared" ref="AS2642" si="26570">(AH2642*AN2642+AI2642*AM2642+AJ2642*AN2645+AK2642*AM2645)</f>
        <v>0</v>
      </c>
      <c r="AT2642" s="22">
        <f t="shared" ref="AT2642" si="26571">AH2642*AO2642+AJ2642*AO2645-AI2642*AP2642-AK2642*AP2645</f>
        <v>0</v>
      </c>
      <c r="AU2642" s="23">
        <f t="shared" ref="AU2642" si="26572">(AH2642*AP2642+AI2642*AO2642+AJ2642*AP2645+AK2642*AO2645)</f>
        <v>-1.0751192495235005</v>
      </c>
      <c r="AV2642" s="8"/>
      <c r="AW2642" s="21">
        <v>1</v>
      </c>
      <c r="AX2642" s="24">
        <v>0</v>
      </c>
      <c r="AY2642" s="22">
        <v>0</v>
      </c>
      <c r="AZ2642" s="23">
        <v>0</v>
      </c>
      <c r="BB2642" s="21">
        <f t="shared" ref="BB2642" si="26573">AR2642*AW2642+AT2642*AW2645-AS2642*AX2642-AU2642*AX2645</f>
        <v>-1.2808645734990785</v>
      </c>
      <c r="BC2642" s="24">
        <f t="shared" ref="BC2642" si="26574">(AR2642*AX2642+AS2642*AW2642+AT2642*AX2645+AU2642*AW2645)</f>
        <v>0</v>
      </c>
      <c r="BD2642" s="22">
        <f t="shared" ref="BD2642" si="26575">AR2642*AY2642+AT2642*AY2645-AS2642*AZ2642-AU2642*AZ2645</f>
        <v>0</v>
      </c>
      <c r="BE2642" s="23">
        <f t="shared" ref="BE2642" si="26576">(AR2642*AZ2642+AS2642*AY2642+AT2642*AZ2645+AU2642*AY2645)</f>
        <v>-1.0751192495235005</v>
      </c>
      <c r="BF2642" s="8"/>
      <c r="BG2642" s="25">
        <f t="shared" ref="BG2642" si="26577">COS($BI$8*$B2642)</f>
        <v>-0.791617148586783</v>
      </c>
      <c r="BH2642" s="26">
        <v>0</v>
      </c>
      <c r="BI2642" s="10">
        <v>0</v>
      </c>
      <c r="BJ2642" s="85">
        <f t="shared" ref="BJ2642" si="26578">$BH$8*SIN($B2642*$BI$8)</f>
        <v>1.8330522661860957</v>
      </c>
      <c r="BL2642" s="21">
        <f t="shared" ref="BL2642" si="26579">BB2642*BG2642+BD2642*BG2645-BC2642*BH2642-BE2642*BH2645</f>
        <v>1.2329265588168716</v>
      </c>
      <c r="BM2642" s="24">
        <f t="shared" ref="BM2642" si="26580">(BB2642*BH2642+BC2642*BG2642+BD2642*BH2645+BE2642*BG2645)</f>
        <v>0</v>
      </c>
      <c r="BN2642" s="22">
        <f t="shared" ref="BN2642" si="26581">BB2642*BI2642+BD2642*BI2645-BC2642*BJ2642-BE2642*BJ2645</f>
        <v>0</v>
      </c>
      <c r="BO2642" s="23">
        <f t="shared" ref="BO2642" si="26582">(BB2642*BJ2642+BC2642*BI2642+BD2642*BJ2645+BE2642*BI2645)</f>
        <v>-1.4968088744314172</v>
      </c>
      <c r="BQ2642" s="27">
        <f t="shared" ref="BQ2642" si="26583">20*LOG((2*$BL$8)/(($BL$8*BL2642+BN2642+$BL$8*BL2645+BN2645)^2+($BL$8*BM2642+BO2642+$BL$8*BM2645+BO2645)^2)^0.5)</f>
        <v>-2.6723144223692668</v>
      </c>
      <c r="BS2642" s="64">
        <f t="shared" ref="BS2642" si="26584">((BL2642^2+BM2642^2)/(BL2645^2+BM2645^2))^0.5</f>
        <v>3.549257494039749</v>
      </c>
      <c r="BT2642" s="4"/>
      <c r="BU2642" s="28"/>
      <c r="BV2642" s="28"/>
      <c r="BW2642" s="28"/>
      <c r="BX2642" s="28"/>
    </row>
    <row r="2643" spans="2:76" ht="18.649999999999999" customHeight="1" thickBot="1">
      <c r="D2643" s="25"/>
      <c r="E2643" s="10"/>
      <c r="F2643" s="10"/>
      <c r="G2643" s="31"/>
      <c r="I2643" s="29"/>
      <c r="L2643" s="30"/>
      <c r="N2643" s="29"/>
      <c r="Q2643" s="30"/>
      <c r="S2643" s="29"/>
      <c r="V2643" s="30"/>
      <c r="X2643" s="29"/>
      <c r="AA2643" s="30"/>
      <c r="AC2643" s="29"/>
      <c r="AF2643" s="30"/>
      <c r="AH2643" s="29"/>
      <c r="AK2643" s="30"/>
      <c r="AM2643" s="29"/>
      <c r="AP2643" s="30"/>
      <c r="AR2643" s="29"/>
      <c r="AU2643" s="30"/>
      <c r="AW2643" s="29"/>
      <c r="AZ2643" s="30"/>
      <c r="BB2643" s="29"/>
      <c r="BE2643" s="30"/>
      <c r="BG2643" s="29"/>
      <c r="BJ2643" s="30"/>
      <c r="BL2643" s="29"/>
      <c r="BO2643" s="30"/>
      <c r="BS2643" s="65"/>
      <c r="BT2643" s="65"/>
      <c r="BU2643" s="28"/>
      <c r="BV2643" s="28"/>
      <c r="BW2643" s="28"/>
      <c r="BX2643" s="28"/>
    </row>
    <row r="2644" spans="2:76" ht="18.649999999999999" customHeight="1" thickBot="1">
      <c r="D2644" s="254" t="s">
        <v>24</v>
      </c>
      <c r="E2644" s="255"/>
      <c r="F2644" s="256" t="s">
        <v>25</v>
      </c>
      <c r="G2644" s="257"/>
      <c r="H2644" s="123"/>
      <c r="I2644" s="242" t="s">
        <v>4</v>
      </c>
      <c r="J2644" s="243"/>
      <c r="K2644" s="244" t="s">
        <v>5</v>
      </c>
      <c r="L2644" s="245"/>
      <c r="M2644" s="123"/>
      <c r="N2644" s="242" t="s">
        <v>6</v>
      </c>
      <c r="O2644" s="243"/>
      <c r="P2644" s="244" t="s">
        <v>7</v>
      </c>
      <c r="Q2644" s="245"/>
      <c r="R2644" s="123"/>
      <c r="S2644" s="242" t="s">
        <v>34</v>
      </c>
      <c r="T2644" s="243"/>
      <c r="U2644" s="244" t="s">
        <v>35</v>
      </c>
      <c r="V2644" s="245"/>
      <c r="W2644" s="123"/>
      <c r="X2644" s="242" t="s">
        <v>47</v>
      </c>
      <c r="Y2644" s="243"/>
      <c r="Z2644" s="244" t="s">
        <v>48</v>
      </c>
      <c r="AA2644" s="245"/>
      <c r="AB2644" s="127"/>
      <c r="AC2644" s="242" t="s">
        <v>63</v>
      </c>
      <c r="AD2644" s="243"/>
      <c r="AE2644" s="244" t="s">
        <v>8</v>
      </c>
      <c r="AF2644" s="245"/>
      <c r="AG2644" s="123"/>
      <c r="AH2644" s="242" t="s">
        <v>78</v>
      </c>
      <c r="AI2644" s="243"/>
      <c r="AJ2644" s="244" t="s">
        <v>79</v>
      </c>
      <c r="AK2644" s="245"/>
      <c r="AL2644" s="127"/>
      <c r="AM2644" s="242" t="s">
        <v>67</v>
      </c>
      <c r="AN2644" s="243"/>
      <c r="AO2644" s="244" t="s">
        <v>66</v>
      </c>
      <c r="AP2644" s="245"/>
      <c r="AQ2644" s="123"/>
      <c r="AR2644" s="242" t="s">
        <v>83</v>
      </c>
      <c r="AS2644" s="243"/>
      <c r="AT2644" s="244" t="s">
        <v>82</v>
      </c>
      <c r="AU2644" s="245"/>
      <c r="AV2644" s="127"/>
      <c r="AW2644" s="242" t="s">
        <v>71</v>
      </c>
      <c r="AX2644" s="243"/>
      <c r="AY2644" s="244" t="s">
        <v>70</v>
      </c>
      <c r="AZ2644" s="245"/>
      <c r="BA2644" s="123"/>
      <c r="BB2644" s="124" t="s">
        <v>87</v>
      </c>
      <c r="BC2644" s="125"/>
      <c r="BD2644" s="122" t="s">
        <v>86</v>
      </c>
      <c r="BE2644" s="126"/>
      <c r="BF2644" s="127"/>
      <c r="BG2644" s="242" t="s">
        <v>74</v>
      </c>
      <c r="BH2644" s="243"/>
      <c r="BI2644" s="244" t="s">
        <v>75</v>
      </c>
      <c r="BJ2644" s="245"/>
      <c r="BK2644" s="123"/>
      <c r="BL2644" s="242" t="s">
        <v>91</v>
      </c>
      <c r="BM2644" s="243"/>
      <c r="BN2644" s="244" t="s">
        <v>90</v>
      </c>
      <c r="BO2644" s="245"/>
      <c r="BP2644" s="123"/>
      <c r="BQ2644" s="35" t="s">
        <v>166</v>
      </c>
      <c r="BS2644" s="66" t="s">
        <v>121</v>
      </c>
      <c r="BT2644" s="65"/>
      <c r="BU2644" s="28"/>
      <c r="BV2644" s="28"/>
      <c r="BW2644" s="28"/>
      <c r="BX2644" s="28"/>
    </row>
    <row r="2645" spans="2:76" ht="18.649999999999999" customHeight="1" thickTop="1" thickBot="1">
      <c r="D2645" s="15">
        <v>0</v>
      </c>
      <c r="E2645" s="145">
        <f t="shared" ref="E2645" si="26585">(1/$E$8)*SIN($B2642*$F$8)</f>
        <v>0.20369365955625185</v>
      </c>
      <c r="F2645" s="15">
        <f t="shared" ref="F2645" si="26586">COS($F$8*$B2642)</f>
        <v>-0.79156808772791987</v>
      </c>
      <c r="G2645" s="37">
        <v>0</v>
      </c>
      <c r="I2645" s="21">
        <v>0</v>
      </c>
      <c r="J2645" s="24">
        <f t="shared" ref="J2645" si="26587">(TAN($K$8*$B2642))/$J$8</f>
        <v>-0.58053688397107639</v>
      </c>
      <c r="K2645" s="22">
        <v>1</v>
      </c>
      <c r="L2645" s="23">
        <v>0</v>
      </c>
      <c r="N2645" s="21">
        <f t="shared" ref="N2645" si="26588">D2645*I2642+F2645*I2645-E2645*J2642-G2645*J2645</f>
        <v>0</v>
      </c>
      <c r="O2645" s="24">
        <f t="shared" ref="O2645" si="26589">(D2645*J2642+E2645*I2642+F2645*J2645+G2645*I2645)</f>
        <v>0.663228130656762</v>
      </c>
      <c r="P2645" s="22">
        <f t="shared" ref="P2645" si="26590">D2645*K2642+F2645*K2645-E2645*L2642-G2645*L2645</f>
        <v>-0.79156808772791987</v>
      </c>
      <c r="Q2645" s="23">
        <f t="shared" ref="Q2645" si="26591">(D2645*L2642+E2645*K2642+F2645*L2645+G2645*K2645)</f>
        <v>0</v>
      </c>
      <c r="S2645" s="15">
        <v>0</v>
      </c>
      <c r="T2645" s="145">
        <f t="shared" ref="T2645" si="26592">(1/$T$8)*SIN($B2642*$U$8)</f>
        <v>-0.3099050168830898</v>
      </c>
      <c r="U2645" s="15">
        <f t="shared" ref="U2645" si="26593">COS($U$8*$B2642)</f>
        <v>-0.36827968257321281</v>
      </c>
      <c r="V2645" s="37">
        <v>0</v>
      </c>
      <c r="X2645" s="21">
        <f t="shared" ref="X2645" si="26594">N2645*S2642+P2645*S2645-O2645*T2642-Q2645*T2645</f>
        <v>0</v>
      </c>
      <c r="Y2645" s="24">
        <f t="shared" ref="Y2645" si="26595">(N2645*T2642+O2645*S2642+P2645*T2645+Q2645*S2645)</f>
        <v>1.0574761595384952E-3</v>
      </c>
      <c r="Z2645" s="22">
        <f t="shared" ref="Z2645" si="26596">N2645*U2642+P2645*U2645-O2645*V2642-Q2645*V2645</f>
        <v>2.1413579693402385</v>
      </c>
      <c r="AA2645" s="23">
        <f t="shared" ref="AA2645" si="26597">(N2645*V2642+O2645*U2642+P2645*V2645+Q2645*U2645)</f>
        <v>0</v>
      </c>
      <c r="AB2645" s="8"/>
      <c r="AC2645" s="21">
        <v>0</v>
      </c>
      <c r="AD2645" s="24">
        <f t="shared" ref="AD2645" si="26598">(TAN($AE$8*$B2642))/$AD$8</f>
        <v>7.4761853706187389E-2</v>
      </c>
      <c r="AE2645" s="22">
        <v>1</v>
      </c>
      <c r="AF2645" s="23">
        <v>0</v>
      </c>
      <c r="AH2645" s="21">
        <f t="shared" ref="AH2645" si="26599">X2645*AC2642+Z2645*AC2645-Y2645*AD2642-AA2645*AD2645</f>
        <v>0</v>
      </c>
      <c r="AI2645" s="24">
        <f t="shared" ref="AI2645" si="26600">(X2645*AD2642+Y2645*AC2642+Z2645*AD2645+AA2645*AC2645)</f>
        <v>0.16114936739593191</v>
      </c>
      <c r="AJ2645" s="22">
        <f t="shared" ref="AJ2645" si="26601">X2645*AE2642+Z2645*AE2645-Y2645*AF2642-AA2645*AF2645</f>
        <v>2.1413579693402385</v>
      </c>
      <c r="AK2645" s="23">
        <f t="shared" ref="AK2645" si="26602">(X2645*AF2642+Y2645*AE2642+Z2645*AF2645+AA2645*AE2645)</f>
        <v>0</v>
      </c>
      <c r="AL2645" s="8"/>
      <c r="AM2645" s="15">
        <v>0</v>
      </c>
      <c r="AN2645" s="85">
        <f t="shared" ref="AN2645" si="26603">(1/$AN$8)*SIN($B2642*$AO$8)</f>
        <v>-0.3099050168830898</v>
      </c>
      <c r="AO2645" s="25">
        <f t="shared" ref="AO2645" si="26604">COS($AO$8*$B2642)</f>
        <v>-0.36827968257321281</v>
      </c>
      <c r="AP2645" s="37">
        <v>0</v>
      </c>
      <c r="AR2645" s="21">
        <f t="shared" ref="AR2645" si="26605">AH2645*AM2642+AJ2645*AM2645-AI2645*AN2642-AK2645*AN2645</f>
        <v>0</v>
      </c>
      <c r="AS2645" s="24">
        <f t="shared" ref="AS2645" si="26606">(AH2645*AN2642+AI2645*AM2642+AJ2645*AN2645+AK2645*AM2645)</f>
        <v>-0.72296561551257332</v>
      </c>
      <c r="AT2645" s="22">
        <f t="shared" ref="AT2645" si="26607">AH2645*AO2642+AJ2645*AO2645-AI2645*AP2642-AK2645*AP2645</f>
        <v>-0.33914965641242295</v>
      </c>
      <c r="AU2645" s="23">
        <f t="shared" ref="AU2645" si="26608">(AH2645*AP2642+AI2645*AO2642+AJ2645*AP2645+AK2645*AO2645)</f>
        <v>0</v>
      </c>
      <c r="AV2645" s="8"/>
      <c r="AW2645" s="21">
        <v>0</v>
      </c>
      <c r="AX2645" s="24">
        <f t="shared" ref="AX2645" si="26609">(TAN($AY$8*$B2642))/$AX$8</f>
        <v>-0.58053688397107639</v>
      </c>
      <c r="AY2645" s="22">
        <v>1</v>
      </c>
      <c r="AZ2645" s="23">
        <v>0</v>
      </c>
      <c r="BB2645" s="21">
        <f t="shared" ref="BB2645" si="26610">AR2645*AW2642+AT2645*AW2645-AS2645*AX2642-AU2645*AX2645</f>
        <v>0</v>
      </c>
      <c r="BC2645" s="24">
        <f t="shared" ref="BC2645" si="26611">(AR2645*AX2642+AS2645*AW2642+AT2645*AX2645+AU2645*AW2645)</f>
        <v>-0.52607673077904415</v>
      </c>
      <c r="BD2645" s="22">
        <f t="shared" ref="BD2645" si="26612">AR2645*AY2642+AT2645*AY2645-AS2645*AZ2642-AU2645*AZ2645</f>
        <v>-0.33914965641242295</v>
      </c>
      <c r="BE2645" s="23">
        <f t="shared" ref="BE2645" si="26613">(AR2645*AZ2642+AS2645*AY2642+AT2645*AZ2645+AU2645*AY2645)</f>
        <v>0</v>
      </c>
      <c r="BF2645" s="8"/>
      <c r="BG2645" s="15">
        <v>0</v>
      </c>
      <c r="BH2645" s="85">
        <f t="shared" ref="BH2645" si="26614">(1/$BH$8)*SIN($B2642*$BI$8)</f>
        <v>0.20367247402067729</v>
      </c>
      <c r="BI2645" s="25">
        <f t="shared" ref="BI2645" si="26615">COS($BI$8*$B2642)</f>
        <v>-0.791617148586783</v>
      </c>
      <c r="BJ2645" s="37">
        <v>0</v>
      </c>
      <c r="BL2645" s="21">
        <f t="shared" ref="BL2645" si="26616">BB2645*BG2642+BD2645*BG2645-BC2645*BH2642-BE2645*BH2645</f>
        <v>0</v>
      </c>
      <c r="BM2645" s="24">
        <f t="shared" ref="BM2645" si="26617">(BB2645*BH2642+BC2645*BG2642+BD2645*BH2645+BE2645*BG2645)</f>
        <v>0.34737591197238277</v>
      </c>
      <c r="BN2645" s="22">
        <f t="shared" ref="BN2645" si="26618">BB2645*BI2642+BD2645*BI2645-BC2645*BJ2642-BE2645*BJ2645</f>
        <v>1.2328028274956888</v>
      </c>
      <c r="BO2645" s="23">
        <f t="shared" ref="BO2645" si="26619">(BB2645*BJ2642+BC2645*BI2642+BD2645*BJ2645+BE2645*BI2645)</f>
        <v>0</v>
      </c>
      <c r="BQ2645" s="38">
        <f t="shared" ref="BQ2645" si="26620">(180/PI())*ATAN(-1*(($BL$8*BM2642+BO2642+$BL$8*BM2645+BO2645)/($BL$8*BL2642+BN2642+$BL$8*BL2645+BN2645)))</f>
        <v>24.99321370191371</v>
      </c>
      <c r="BS2645" s="67">
        <f t="shared" ref="BS2645" si="26621">20*LOG(((($BL$8*BL2642+BN2642-$BL$8*BL2645-BN2645)^2+($BL$8*BM2642+BO2642-$BL$8*BM2645-BO2645)^2)/(($BL$8*BL2642+BN2642+$BL$8*BL2645+BN2645)^2+($BL$8*BM2642+BO2642+$BL$8*BM2645+BO2645)^2))^0.5)</f>
        <v>-3.3768256162941235</v>
      </c>
      <c r="BT2645" s="65"/>
      <c r="BU2645" s="28"/>
      <c r="BV2645" s="28"/>
      <c r="BW2645" s="28"/>
      <c r="BX2645" s="28"/>
    </row>
    <row r="2646" spans="2:76" ht="18.649999999999999" customHeight="1">
      <c r="BS2646" s="32"/>
    </row>
    <row r="2647" spans="2:76" ht="18.649999999999999" customHeight="1" thickBot="1">
      <c r="D2647" s="8"/>
      <c r="E2647" s="8" t="s">
        <v>93</v>
      </c>
      <c r="F2647" s="8"/>
      <c r="G2647" s="8"/>
      <c r="H2647" s="8"/>
      <c r="I2647" s="8"/>
      <c r="J2647" s="8" t="s">
        <v>94</v>
      </c>
      <c r="K2647" s="8"/>
      <c r="L2647" s="8"/>
      <c r="M2647" s="8"/>
      <c r="N2647" s="8"/>
      <c r="O2647" s="8" t="s">
        <v>95</v>
      </c>
      <c r="P2647" s="8"/>
      <c r="Q2647" s="8"/>
      <c r="R2647" s="8"/>
      <c r="S2647" s="8"/>
      <c r="T2647" s="8" t="s">
        <v>96</v>
      </c>
      <c r="U2647" s="8"/>
      <c r="V2647" s="8"/>
      <c r="W2647" s="8"/>
      <c r="X2647" s="8"/>
      <c r="Y2647" s="8" t="s">
        <v>97</v>
      </c>
      <c r="Z2647" s="8"/>
      <c r="AA2647" s="8"/>
      <c r="AB2647" s="8"/>
      <c r="AC2647" s="8"/>
      <c r="AD2647" s="8" t="s">
        <v>98</v>
      </c>
      <c r="AE2647" s="8"/>
      <c r="AF2647" s="8"/>
      <c r="AG2647" s="8"/>
      <c r="AH2647" s="8"/>
      <c r="AI2647" s="8" t="s">
        <v>99</v>
      </c>
      <c r="AJ2647" s="8"/>
      <c r="AK2647" s="8"/>
      <c r="AL2647" s="8"/>
      <c r="AM2647" s="8"/>
      <c r="AN2647" s="8" t="s">
        <v>96</v>
      </c>
      <c r="AO2647" s="8"/>
      <c r="AP2647" s="8"/>
      <c r="AQ2647" s="8"/>
      <c r="AR2647" s="8"/>
      <c r="AS2647" s="8" t="s">
        <v>100</v>
      </c>
      <c r="AT2647" s="8"/>
      <c r="AU2647" s="8"/>
      <c r="AV2647" s="8"/>
      <c r="AW2647" s="8"/>
      <c r="AX2647" s="8" t="s">
        <v>94</v>
      </c>
      <c r="AY2647" s="8"/>
      <c r="AZ2647" s="8"/>
      <c r="BA2647" s="8"/>
      <c r="BB2647" s="8"/>
      <c r="BC2647" s="8" t="s">
        <v>101</v>
      </c>
      <c r="BD2647" s="8"/>
      <c r="BE2647" s="8"/>
      <c r="BF2647" s="8"/>
      <c r="BG2647" s="8"/>
      <c r="BH2647" s="8" t="s">
        <v>96</v>
      </c>
      <c r="BI2647" s="8"/>
      <c r="BJ2647" s="8"/>
      <c r="BK2647" s="8"/>
      <c r="BL2647" s="8"/>
      <c r="BM2647" s="8" t="s">
        <v>102</v>
      </c>
      <c r="BN2647" s="8"/>
      <c r="BO2647" s="8"/>
      <c r="BP2647" s="8"/>
    </row>
    <row r="2648" spans="2:76" ht="18.649999999999999" customHeight="1" thickBot="1">
      <c r="B2648" s="16"/>
      <c r="D2648" s="250" t="s">
        <v>22</v>
      </c>
      <c r="E2648" s="251"/>
      <c r="F2648" s="252" t="s">
        <v>23</v>
      </c>
      <c r="G2648" s="253"/>
      <c r="H2648" s="123"/>
      <c r="I2648" s="242" t="s">
        <v>1</v>
      </c>
      <c r="J2648" s="243"/>
      <c r="K2648" s="244" t="s">
        <v>2</v>
      </c>
      <c r="L2648" s="245"/>
      <c r="M2648" s="123"/>
      <c r="N2648" s="242" t="s">
        <v>43</v>
      </c>
      <c r="O2648" s="243"/>
      <c r="P2648" s="244" t="s">
        <v>44</v>
      </c>
      <c r="Q2648" s="245"/>
      <c r="R2648" s="123"/>
      <c r="S2648" s="242" t="s">
        <v>32</v>
      </c>
      <c r="T2648" s="243"/>
      <c r="U2648" s="244" t="s">
        <v>33</v>
      </c>
      <c r="V2648" s="245"/>
      <c r="W2648" s="123"/>
      <c r="X2648" s="242" t="s">
        <v>45</v>
      </c>
      <c r="Y2648" s="243"/>
      <c r="Z2648" s="244" t="s">
        <v>46</v>
      </c>
      <c r="AA2648" s="245"/>
      <c r="AB2648" s="127"/>
      <c r="AC2648" s="242" t="s">
        <v>62</v>
      </c>
      <c r="AD2648" s="243"/>
      <c r="AE2648" s="244" t="s">
        <v>3</v>
      </c>
      <c r="AF2648" s="245"/>
      <c r="AG2648" s="123"/>
      <c r="AH2648" s="242" t="s">
        <v>76</v>
      </c>
      <c r="AI2648" s="243"/>
      <c r="AJ2648" s="244" t="s">
        <v>77</v>
      </c>
      <c r="AK2648" s="245"/>
      <c r="AL2648" s="127"/>
      <c r="AM2648" s="242" t="s">
        <v>64</v>
      </c>
      <c r="AN2648" s="243"/>
      <c r="AO2648" s="244" t="s">
        <v>65</v>
      </c>
      <c r="AP2648" s="245"/>
      <c r="AQ2648" s="123"/>
      <c r="AR2648" s="242" t="s">
        <v>80</v>
      </c>
      <c r="AS2648" s="243"/>
      <c r="AT2648" s="244" t="s">
        <v>81</v>
      </c>
      <c r="AU2648" s="245"/>
      <c r="AV2648" s="127"/>
      <c r="AW2648" s="242" t="s">
        <v>68</v>
      </c>
      <c r="AX2648" s="243"/>
      <c r="AY2648" s="244" t="s">
        <v>69</v>
      </c>
      <c r="AZ2648" s="245"/>
      <c r="BA2648" s="123"/>
      <c r="BB2648" s="246" t="s">
        <v>84</v>
      </c>
      <c r="BC2648" s="247"/>
      <c r="BD2648" s="248" t="s">
        <v>85</v>
      </c>
      <c r="BE2648" s="249"/>
      <c r="BF2648" s="127"/>
      <c r="BG2648" s="242" t="s">
        <v>72</v>
      </c>
      <c r="BH2648" s="243"/>
      <c r="BI2648" s="244" t="s">
        <v>73</v>
      </c>
      <c r="BJ2648" s="245"/>
      <c r="BK2648" s="123"/>
      <c r="BL2648" s="242" t="s">
        <v>88</v>
      </c>
      <c r="BM2648" s="243"/>
      <c r="BN2648" s="244" t="s">
        <v>89</v>
      </c>
      <c r="BO2648" s="245"/>
      <c r="BP2648" s="123"/>
      <c r="BQ2648" s="19" t="s">
        <v>165</v>
      </c>
      <c r="BS2648" s="63" t="s">
        <v>120</v>
      </c>
      <c r="BT2648" s="4"/>
      <c r="BU2648" s="28"/>
      <c r="BV2648" s="28"/>
      <c r="BW2648" s="28"/>
      <c r="BX2648" s="28"/>
    </row>
    <row r="2649" spans="2:76" ht="18.649999999999999" customHeight="1" thickTop="1" thickBot="1">
      <c r="B2649" s="39">
        <v>7.5</v>
      </c>
      <c r="D2649" s="25">
        <f t="shared" ref="D2649" si="26622">COS($F$8*$B2649)</f>
        <v>-0.79560949317105545</v>
      </c>
      <c r="E2649" s="26">
        <v>0</v>
      </c>
      <c r="F2649" s="10">
        <v>0</v>
      </c>
      <c r="G2649" s="85">
        <f t="shared" ref="G2649" si="26623">$E$8*SIN($B2649*$F$8)</f>
        <v>1.8174294510062463</v>
      </c>
      <c r="I2649" s="21">
        <v>1</v>
      </c>
      <c r="J2649" s="24">
        <v>0</v>
      </c>
      <c r="K2649" s="22">
        <v>0</v>
      </c>
      <c r="L2649" s="23">
        <v>0</v>
      </c>
      <c r="N2649" s="21">
        <f t="shared" ref="N2649" si="26624">D2649*I2649+F2649*I2652-E2649*J2649-G2649*J2652</f>
        <v>0.21207583304757349</v>
      </c>
      <c r="O2649" s="24">
        <f t="shared" ref="O2649" si="26625">(D2649*J2649+E2649*I2649+F2649*J2652+G2649*I2652)</f>
        <v>0</v>
      </c>
      <c r="P2649" s="22">
        <f t="shared" ref="P2649" si="26626">D2649*K2649+F2649*K2652-E2649*L2649-G2649*L2652</f>
        <v>0</v>
      </c>
      <c r="Q2649" s="23">
        <f t="shared" ref="Q2649" si="26627">(D2649*L2649+E2649*K2649+F2649*L2652+G2649*K2652)</f>
        <v>1.8174294510062463</v>
      </c>
      <c r="S2649" s="25">
        <f t="shared" ref="S2649" si="26628">COS($U$8*$B2649)</f>
        <v>-0.35747836561834345</v>
      </c>
      <c r="T2649" s="26">
        <v>0</v>
      </c>
      <c r="U2649" s="10">
        <v>0</v>
      </c>
      <c r="V2649" s="85">
        <f t="shared" ref="V2649" si="26629">$T$8*SIN($B2649*$U$8)</f>
        <v>-2.8017642590042335</v>
      </c>
      <c r="X2649" s="21">
        <f t="shared" ref="X2649" si="26630">N2649*S2649+P2649*S2652-O2649*T2649-Q2649*T2652</f>
        <v>0.48996624215844764</v>
      </c>
      <c r="Y2649" s="24">
        <f t="shared" ref="Y2649" si="26631">(N2649*T2649+O2649*S2649+P2649*T2652+Q2649*S2652)</f>
        <v>0</v>
      </c>
      <c r="Z2649" s="22">
        <f t="shared" ref="Z2649" si="26632">N2649*U2649+P2649*U2652-O2649*V2649-Q2649*V2652</f>
        <v>0</v>
      </c>
      <c r="AA2649" s="23">
        <f t="shared" ref="AA2649" si="26633">(N2649*V2649+O2649*U2649+P2649*V2652+Q2649*U2652)</f>
        <v>-1.2438781990035963</v>
      </c>
      <c r="AB2649" s="8"/>
      <c r="AC2649" s="21">
        <v>1</v>
      </c>
      <c r="AD2649" s="24">
        <v>0</v>
      </c>
      <c r="AE2649" s="22">
        <v>0</v>
      </c>
      <c r="AF2649" s="23">
        <v>0</v>
      </c>
      <c r="AH2649" s="21">
        <f t="shared" ref="AH2649" si="26634">X2649*AC2649+Z2649*AC2652-Y2649*AD2649-AA2649*AD2652</f>
        <v>0.61317442697937441</v>
      </c>
      <c r="AI2649" s="24">
        <f t="shared" ref="AI2649" si="26635">(X2649*AD2649+Y2649*AC2649+Z2649*AD2652+AA2649*AC2652)</f>
        <v>0</v>
      </c>
      <c r="AJ2649" s="22">
        <f t="shared" ref="AJ2649" si="26636">X2649*AE2649+Z2649*AE2652-Y2649*AF2649-AA2649*AF2652</f>
        <v>0</v>
      </c>
      <c r="AK2649" s="23">
        <f t="shared" ref="AK2649" si="26637">(X2649*AF2649+Y2649*AE2649+Z2649*AF2652+AA2649*AE2652)</f>
        <v>-1.2438781990035963</v>
      </c>
      <c r="AL2649" s="8"/>
      <c r="AM2649" s="25">
        <f t="shared" ref="AM2649" si="26638">COS($AO$8*$B2649)</f>
        <v>-0.35747836561834345</v>
      </c>
      <c r="AN2649" s="26">
        <v>0</v>
      </c>
      <c r="AO2649" s="10">
        <v>0</v>
      </c>
      <c r="AP2649" s="85">
        <f t="shared" ref="AP2649" si="26639">$AN$8*SIN($B2649*$AO$8)</f>
        <v>-2.8017642590042335</v>
      </c>
      <c r="AR2649" s="21">
        <f t="shared" ref="AR2649" si="26640">AH2649*AM2649+AJ2649*AM2652-AI2649*AN2649-AK2649*AN2652</f>
        <v>-0.60642475649808791</v>
      </c>
      <c r="AS2649" s="24">
        <f t="shared" ref="AS2649" si="26641">(AH2649*AN2649+AI2649*AM2649+AJ2649*AN2652+AK2649*AM2652)</f>
        <v>0</v>
      </c>
      <c r="AT2649" s="22">
        <f t="shared" ref="AT2649" si="26642">AH2649*AO2649+AJ2649*AO2652-AI2649*AP2649-AK2649*AP2652</f>
        <v>0</v>
      </c>
      <c r="AU2649" s="23">
        <f t="shared" ref="AU2649" si="26643">(AH2649*AP2649+AI2649*AO2649+AJ2649*AP2652+AK2649*AO2652)</f>
        <v>-1.2733106484381183</v>
      </c>
      <c r="AV2649" s="8"/>
      <c r="AW2649" s="21">
        <v>1</v>
      </c>
      <c r="AX2649" s="24">
        <v>0</v>
      </c>
      <c r="AY2649" s="22">
        <v>0</v>
      </c>
      <c r="AZ2649" s="23">
        <v>0</v>
      </c>
      <c r="BB2649" s="21">
        <f t="shared" ref="BB2649" si="26644">AR2649*AW2649+AT2649*AW2652-AS2649*AX2649-AU2649*AX2652</f>
        <v>-1.3124199495652049</v>
      </c>
      <c r="BC2649" s="24">
        <f t="shared" ref="BC2649" si="26645">(AR2649*AX2649+AS2649*AW2649+AT2649*AX2652+AU2649*AW2652)</f>
        <v>0</v>
      </c>
      <c r="BD2649" s="22">
        <f t="shared" ref="BD2649" si="26646">AR2649*AY2649+AT2649*AY2652-AS2649*AZ2649-AU2649*AZ2652</f>
        <v>0</v>
      </c>
      <c r="BE2649" s="23">
        <f t="shared" ref="BE2649" si="26647">(AR2649*AZ2649+AS2649*AY2649+AT2649*AZ2652+AU2649*AY2652)</f>
        <v>-1.2733106484381183</v>
      </c>
      <c r="BF2649" s="8"/>
      <c r="BG2649" s="25">
        <f t="shared" ref="BG2649" si="26648">COS($BI$8*$B2649)</f>
        <v>-0.79565826083800539</v>
      </c>
      <c r="BH2649" s="26">
        <v>0</v>
      </c>
      <c r="BI2649" s="10">
        <v>0</v>
      </c>
      <c r="BJ2649" s="85">
        <f t="shared" ref="BJ2649" si="26649">$BH$8*SIN($B2649*$BI$8)</f>
        <v>1.8172372953585794</v>
      </c>
      <c r="BL2649" s="21">
        <f t="shared" ref="BL2649" si="26650">BB2649*BG2649+BD2649*BG2652-BC2649*BH2649-BE2649*BH2652</f>
        <v>1.3013386188844831</v>
      </c>
      <c r="BM2649" s="24">
        <f t="shared" ref="BM2649" si="26651">(BB2649*BH2649+BC2649*BG2649+BD2649*BH2652+BE2649*BG2652)</f>
        <v>0</v>
      </c>
      <c r="BN2649" s="22">
        <f t="shared" ref="BN2649" si="26652">BB2649*BI2649+BD2649*BI2652-BC2649*BJ2649-BE2649*BJ2652</f>
        <v>0</v>
      </c>
      <c r="BO2649" s="23">
        <f t="shared" ref="BO2649" si="26653">(BB2649*BJ2649+BC2649*BI2649+BD2649*BJ2652+BE2649*BI2652)</f>
        <v>-1.37185834347973</v>
      </c>
      <c r="BQ2649" s="27">
        <f t="shared" ref="BQ2649" si="26654">20*LOG((2*$BL$8)/(($BL$8*BL2649+BN2649+$BL$8*BL2652+BN2652)^2+($BL$8*BM2649+BO2649+$BL$8*BM2652+BO2652)^2)^0.5)</f>
        <v>-2.7438475178249329</v>
      </c>
      <c r="BS2649" s="64">
        <f t="shared" ref="BS2649" si="26655">((BL2649^2+BM2649^2)/(BL2652^2+BM2652^2))^0.5</f>
        <v>2.5750979642430734</v>
      </c>
      <c r="BT2649" s="4"/>
      <c r="BU2649" s="28"/>
      <c r="BV2649" s="28"/>
      <c r="BW2649" s="28"/>
      <c r="BX2649" s="28"/>
    </row>
    <row r="2650" spans="2:76" ht="18.649999999999999" customHeight="1" thickBot="1">
      <c r="D2650" s="25"/>
      <c r="E2650" s="10"/>
      <c r="F2650" s="10"/>
      <c r="G2650" s="31"/>
      <c r="I2650" s="29"/>
      <c r="L2650" s="30"/>
      <c r="N2650" s="29"/>
      <c r="Q2650" s="30"/>
      <c r="S2650" s="29"/>
      <c r="V2650" s="30"/>
      <c r="X2650" s="29"/>
      <c r="AA2650" s="30"/>
      <c r="AC2650" s="29"/>
      <c r="AF2650" s="30"/>
      <c r="AH2650" s="29"/>
      <c r="AK2650" s="30"/>
      <c r="AM2650" s="29"/>
      <c r="AP2650" s="30"/>
      <c r="AR2650" s="29"/>
      <c r="AU2650" s="30"/>
      <c r="AW2650" s="29"/>
      <c r="AZ2650" s="30"/>
      <c r="BB2650" s="29"/>
      <c r="BE2650" s="30"/>
      <c r="BG2650" s="29"/>
      <c r="BJ2650" s="30"/>
      <c r="BL2650" s="29"/>
      <c r="BO2650" s="30"/>
      <c r="BS2650" s="65"/>
      <c r="BT2650" s="65"/>
      <c r="BU2650" s="28"/>
      <c r="BV2650" s="28"/>
      <c r="BW2650" s="28"/>
      <c r="BX2650" s="28"/>
    </row>
    <row r="2651" spans="2:76" ht="18.649999999999999" customHeight="1" thickBot="1">
      <c r="D2651" s="254" t="s">
        <v>24</v>
      </c>
      <c r="E2651" s="255"/>
      <c r="F2651" s="256" t="s">
        <v>25</v>
      </c>
      <c r="G2651" s="257"/>
      <c r="H2651" s="123"/>
      <c r="I2651" s="242" t="s">
        <v>4</v>
      </c>
      <c r="J2651" s="243"/>
      <c r="K2651" s="244" t="s">
        <v>5</v>
      </c>
      <c r="L2651" s="245"/>
      <c r="M2651" s="123"/>
      <c r="N2651" s="242" t="s">
        <v>6</v>
      </c>
      <c r="O2651" s="243"/>
      <c r="P2651" s="244" t="s">
        <v>7</v>
      </c>
      <c r="Q2651" s="245"/>
      <c r="R2651" s="123"/>
      <c r="S2651" s="242" t="s">
        <v>34</v>
      </c>
      <c r="T2651" s="243"/>
      <c r="U2651" s="244" t="s">
        <v>35</v>
      </c>
      <c r="V2651" s="245"/>
      <c r="W2651" s="123"/>
      <c r="X2651" s="242" t="s">
        <v>47</v>
      </c>
      <c r="Y2651" s="243"/>
      <c r="Z2651" s="244" t="s">
        <v>48</v>
      </c>
      <c r="AA2651" s="245"/>
      <c r="AB2651" s="127"/>
      <c r="AC2651" s="242" t="s">
        <v>63</v>
      </c>
      <c r="AD2651" s="243"/>
      <c r="AE2651" s="244" t="s">
        <v>8</v>
      </c>
      <c r="AF2651" s="245"/>
      <c r="AG2651" s="123"/>
      <c r="AH2651" s="242" t="s">
        <v>78</v>
      </c>
      <c r="AI2651" s="243"/>
      <c r="AJ2651" s="244" t="s">
        <v>79</v>
      </c>
      <c r="AK2651" s="245"/>
      <c r="AL2651" s="127"/>
      <c r="AM2651" s="242" t="s">
        <v>67</v>
      </c>
      <c r="AN2651" s="243"/>
      <c r="AO2651" s="244" t="s">
        <v>66</v>
      </c>
      <c r="AP2651" s="245"/>
      <c r="AQ2651" s="123"/>
      <c r="AR2651" s="242" t="s">
        <v>83</v>
      </c>
      <c r="AS2651" s="243"/>
      <c r="AT2651" s="244" t="s">
        <v>82</v>
      </c>
      <c r="AU2651" s="245"/>
      <c r="AV2651" s="127"/>
      <c r="AW2651" s="242" t="s">
        <v>71</v>
      </c>
      <c r="AX2651" s="243"/>
      <c r="AY2651" s="244" t="s">
        <v>70</v>
      </c>
      <c r="AZ2651" s="245"/>
      <c r="BA2651" s="123"/>
      <c r="BB2651" s="124" t="s">
        <v>87</v>
      </c>
      <c r="BC2651" s="125"/>
      <c r="BD2651" s="122" t="s">
        <v>86</v>
      </c>
      <c r="BE2651" s="126"/>
      <c r="BF2651" s="127"/>
      <c r="BG2651" s="242" t="s">
        <v>74</v>
      </c>
      <c r="BH2651" s="243"/>
      <c r="BI2651" s="244" t="s">
        <v>75</v>
      </c>
      <c r="BJ2651" s="245"/>
      <c r="BK2651" s="123"/>
      <c r="BL2651" s="242" t="s">
        <v>91</v>
      </c>
      <c r="BM2651" s="243"/>
      <c r="BN2651" s="244" t="s">
        <v>90</v>
      </c>
      <c r="BO2651" s="245"/>
      <c r="BP2651" s="123"/>
      <c r="BQ2651" s="35" t="s">
        <v>166</v>
      </c>
      <c r="BS2651" s="66" t="s">
        <v>121</v>
      </c>
      <c r="BT2651" s="65"/>
      <c r="BU2651" s="28"/>
      <c r="BV2651" s="28"/>
      <c r="BW2651" s="28"/>
      <c r="BX2651" s="28"/>
    </row>
    <row r="2652" spans="2:76" ht="18.649999999999999" customHeight="1" thickTop="1" thickBot="1">
      <c r="D2652" s="15">
        <v>0</v>
      </c>
      <c r="E2652" s="145">
        <f t="shared" ref="E2652" si="26656">(1/$E$8)*SIN($B2649*$F$8)</f>
        <v>0.20193660566736071</v>
      </c>
      <c r="F2652" s="15">
        <f t="shared" ref="F2652" si="26657">COS($F$8*$B2649)</f>
        <v>-0.79560949317105545</v>
      </c>
      <c r="G2652" s="37">
        <v>0</v>
      </c>
      <c r="I2652" s="21">
        <v>0</v>
      </c>
      <c r="J2652" s="24">
        <f t="shared" ref="J2652" si="26658">(TAN($K$8*$B2649))/$J$8</f>
        <v>-0.55445636454317893</v>
      </c>
      <c r="K2652" s="22">
        <v>1</v>
      </c>
      <c r="L2652" s="23">
        <v>0</v>
      </c>
      <c r="N2652" s="21">
        <f t="shared" ref="N2652" si="26659">D2652*I2649+F2652*I2652-E2652*J2649-G2652*J2652</f>
        <v>0</v>
      </c>
      <c r="O2652" s="24">
        <f t="shared" ref="O2652" si="26660">(D2652*J2649+E2652*I2649+F2652*J2652+G2652*I2652)</f>
        <v>0.64306735284702521</v>
      </c>
      <c r="P2652" s="22">
        <f t="shared" ref="P2652" si="26661">D2652*K2649+F2652*K2652-E2652*L2649-G2652*L2652</f>
        <v>-0.79560949317105545</v>
      </c>
      <c r="Q2652" s="23">
        <f t="shared" ref="Q2652" si="26662">(D2652*L2649+E2652*K2649+F2652*L2652+G2652*K2652)</f>
        <v>0</v>
      </c>
      <c r="S2652" s="15">
        <v>0</v>
      </c>
      <c r="T2652" s="145">
        <f t="shared" ref="T2652" si="26663">(1/$T$8)*SIN($B2649*$U$8)</f>
        <v>-0.31130713988935926</v>
      </c>
      <c r="U2652" s="15">
        <f t="shared" ref="U2652" si="26664">COS($U$8*$B2649)</f>
        <v>-0.35747836561834345</v>
      </c>
      <c r="V2652" s="37">
        <v>0</v>
      </c>
      <c r="X2652" s="21">
        <f t="shared" ref="X2652" si="26665">N2652*S2649+P2652*S2652-O2652*T2649-Q2652*T2652</f>
        <v>0</v>
      </c>
      <c r="Y2652" s="24">
        <f t="shared" ref="Y2652" si="26666">(N2652*T2649+O2652*S2649+P2652*T2652+Q2652*S2652)</f>
        <v>1.7796249509634848E-2</v>
      </c>
      <c r="Z2652" s="22">
        <f t="shared" ref="Z2652" si="26667">N2652*U2649+P2652*U2652-O2652*V2649-Q2652*V2652</f>
        <v>2.0861363066284873</v>
      </c>
      <c r="AA2652" s="23">
        <f t="shared" ref="AA2652" si="26668">(N2652*V2649+O2652*U2649+P2652*V2652+Q2652*U2652)</f>
        <v>0</v>
      </c>
      <c r="AB2652" s="8"/>
      <c r="AC2652" s="21">
        <v>0</v>
      </c>
      <c r="AD2652" s="24">
        <f t="shared" ref="AD2652" si="26669">(TAN($AE$8*$B2649))/$AD$8</f>
        <v>9.9051647435916296E-2</v>
      </c>
      <c r="AE2652" s="22">
        <v>1</v>
      </c>
      <c r="AF2652" s="23">
        <v>0</v>
      </c>
      <c r="AH2652" s="21">
        <f t="shared" ref="AH2652" si="26670">X2652*AC2649+Z2652*AC2652-Y2652*AD2649-AA2652*AD2652</f>
        <v>0</v>
      </c>
      <c r="AI2652" s="24">
        <f t="shared" ref="AI2652" si="26671">(X2652*AD2649+Y2652*AC2649+Z2652*AD2652+AA2652*AC2652)</f>
        <v>0.22443148745706434</v>
      </c>
      <c r="AJ2652" s="22">
        <f t="shared" ref="AJ2652" si="26672">X2652*AE2649+Z2652*AE2652-Y2652*AF2649-AA2652*AF2652</f>
        <v>2.0861363066284873</v>
      </c>
      <c r="AK2652" s="23">
        <f t="shared" ref="AK2652" si="26673">(X2652*AF2649+Y2652*AE2649+Z2652*AF2652+AA2652*AE2652)</f>
        <v>0</v>
      </c>
      <c r="AL2652" s="8"/>
      <c r="AM2652" s="15">
        <v>0</v>
      </c>
      <c r="AN2652" s="85">
        <f t="shared" ref="AN2652" si="26674">(1/$AN$8)*SIN($B2649*$AO$8)</f>
        <v>-0.31130713988935926</v>
      </c>
      <c r="AO2652" s="25">
        <f t="shared" ref="AO2652" si="26675">COS($AO$8*$B2649)</f>
        <v>-0.35747836561834345</v>
      </c>
      <c r="AP2652" s="37">
        <v>0</v>
      </c>
      <c r="AR2652" s="21">
        <f t="shared" ref="AR2652" si="26676">AH2652*AM2649+AJ2652*AM2652-AI2652*AN2649-AK2652*AN2652</f>
        <v>0</v>
      </c>
      <c r="AS2652" s="24">
        <f t="shared" ref="AS2652" si="26677">(AH2652*AN2649+AI2652*AM2649+AJ2652*AN2652+AK2652*AM2652)</f>
        <v>-0.72965852836531087</v>
      </c>
      <c r="AT2652" s="22">
        <f t="shared" ref="AT2652" si="26678">AH2652*AO2649+AJ2652*AO2652-AI2652*AP2649-AK2652*AP2652</f>
        <v>-0.11694447719827916</v>
      </c>
      <c r="AU2652" s="23">
        <f t="shared" ref="AU2652" si="26679">(AH2652*AP2649+AI2652*AO2649+AJ2652*AP2652+AK2652*AO2652)</f>
        <v>0</v>
      </c>
      <c r="AV2652" s="8"/>
      <c r="AW2652" s="21">
        <v>0</v>
      </c>
      <c r="AX2652" s="24">
        <f t="shared" ref="AX2652" si="26680">(TAN($AY$8*$B2649))/$AX$8</f>
        <v>-0.55445636454317893</v>
      </c>
      <c r="AY2652" s="22">
        <v>1</v>
      </c>
      <c r="AZ2652" s="23">
        <v>0</v>
      </c>
      <c r="BB2652" s="21">
        <f t="shared" ref="BB2652" si="26681">AR2652*AW2649+AT2652*AW2652-AS2652*AX2649-AU2652*AX2652</f>
        <v>0</v>
      </c>
      <c r="BC2652" s="24">
        <f t="shared" ref="BC2652" si="26682">(AR2652*AX2649+AS2652*AW2649+AT2652*AX2652+AU2652*AW2652)</f>
        <v>-0.66481791868455031</v>
      </c>
      <c r="BD2652" s="22">
        <f t="shared" ref="BD2652" si="26683">AR2652*AY2649+AT2652*AY2652-AS2652*AZ2649-AU2652*AZ2652</f>
        <v>-0.11694447719827916</v>
      </c>
      <c r="BE2652" s="23">
        <f t="shared" ref="BE2652" si="26684">(AR2652*AZ2649+AS2652*AY2649+AT2652*AZ2652+AU2652*AY2652)</f>
        <v>0</v>
      </c>
      <c r="BF2652" s="8"/>
      <c r="BG2652" s="15">
        <v>0</v>
      </c>
      <c r="BH2652" s="85">
        <f t="shared" ref="BH2652" si="26685">(1/$BH$8)*SIN($B2649*$BI$8)</f>
        <v>0.20191525503984215</v>
      </c>
      <c r="BI2652" s="25">
        <f t="shared" ref="BI2652" si="26686">COS($BI$8*$B2649)</f>
        <v>-0.79565826083800539</v>
      </c>
      <c r="BJ2652" s="37">
        <v>0</v>
      </c>
      <c r="BL2652" s="21">
        <f t="shared" ref="BL2652" si="26687">BB2652*BG2649+BD2652*BG2652-BC2652*BH2649-BE2652*BH2652</f>
        <v>0</v>
      </c>
      <c r="BM2652" s="24">
        <f t="shared" ref="BM2652" si="26688">(BB2652*BH2649+BC2652*BG2649+BD2652*BH2652+BE2652*BG2652)</f>
        <v>0.50535499501550019</v>
      </c>
      <c r="BN2652" s="22">
        <f t="shared" ref="BN2652" si="26689">BB2652*BI2649+BD2652*BI2652-BC2652*BJ2649-BE2652*BJ2652</f>
        <v>1.3011797557984246</v>
      </c>
      <c r="BO2652" s="23">
        <f t="shared" ref="BO2652" si="26690">(BB2652*BJ2649+BC2652*BI2649+BD2652*BJ2652+BE2652*BI2652)</f>
        <v>0</v>
      </c>
      <c r="BQ2652" s="38">
        <f t="shared" ref="BQ2652" si="26691">(180/PI())*ATAN(-1*(($BL$8*BM2649+BO2649+$BL$8*BM2652+BO2652)/($BL$8*BL2649+BN2649+$BL$8*BL2652+BN2652)))</f>
        <v>18.415077552126409</v>
      </c>
      <c r="BS2652" s="67">
        <f t="shared" ref="BS2652" si="26692">20*LOG(((($BL$8*BL2649+BN2649-$BL$8*BL2652-BN2652)^2+($BL$8*BM2649+BO2649-$BL$8*BM2652-BO2652)^2)/(($BL$8*BL2649+BN2649+$BL$8*BL2652+BN2652)^2+($BL$8*BM2649+BO2649+$BL$8*BM2652+BO2652)^2))^0.5)</f>
        <v>-3.2941747715885379</v>
      </c>
      <c r="BT2652" s="65"/>
      <c r="BU2652" s="28"/>
      <c r="BV2652" s="28"/>
      <c r="BW2652" s="28"/>
      <c r="BX2652" s="28"/>
    </row>
    <row r="2653" spans="2:76" ht="18.649999999999999" customHeight="1">
      <c r="BS2653" s="32"/>
    </row>
    <row r="2654" spans="2:76" ht="18.649999999999999" customHeight="1" thickBot="1">
      <c r="D2654" s="8"/>
      <c r="E2654" s="8" t="s">
        <v>93</v>
      </c>
      <c r="F2654" s="8"/>
      <c r="G2654" s="8"/>
      <c r="H2654" s="8"/>
      <c r="I2654" s="8"/>
      <c r="J2654" s="8" t="s">
        <v>94</v>
      </c>
      <c r="K2654" s="8"/>
      <c r="L2654" s="8"/>
      <c r="M2654" s="8"/>
      <c r="N2654" s="8"/>
      <c r="O2654" s="8" t="s">
        <v>95</v>
      </c>
      <c r="P2654" s="8"/>
      <c r="Q2654" s="8"/>
      <c r="R2654" s="8"/>
      <c r="S2654" s="8"/>
      <c r="T2654" s="8" t="s">
        <v>96</v>
      </c>
      <c r="U2654" s="8"/>
      <c r="V2654" s="8"/>
      <c r="W2654" s="8"/>
      <c r="X2654" s="8"/>
      <c r="Y2654" s="8" t="s">
        <v>97</v>
      </c>
      <c r="Z2654" s="8"/>
      <c r="AA2654" s="8"/>
      <c r="AB2654" s="8"/>
      <c r="AC2654" s="8"/>
      <c r="AD2654" s="8" t="s">
        <v>98</v>
      </c>
      <c r="AE2654" s="8"/>
      <c r="AF2654" s="8"/>
      <c r="AG2654" s="8"/>
      <c r="AH2654" s="8"/>
      <c r="AI2654" s="8" t="s">
        <v>99</v>
      </c>
      <c r="AJ2654" s="8"/>
      <c r="AK2654" s="8"/>
      <c r="AL2654" s="8"/>
      <c r="AM2654" s="8"/>
      <c r="AN2654" s="8" t="s">
        <v>96</v>
      </c>
      <c r="AO2654" s="8"/>
      <c r="AP2654" s="8"/>
      <c r="AQ2654" s="8"/>
      <c r="AR2654" s="8"/>
      <c r="AS2654" s="8" t="s">
        <v>100</v>
      </c>
      <c r="AT2654" s="8"/>
      <c r="AU2654" s="8"/>
      <c r="AV2654" s="8"/>
      <c r="AW2654" s="8"/>
      <c r="AX2654" s="8" t="s">
        <v>94</v>
      </c>
      <c r="AY2654" s="8"/>
      <c r="AZ2654" s="8"/>
      <c r="BA2654" s="8"/>
      <c r="BB2654" s="8"/>
      <c r="BC2654" s="8" t="s">
        <v>101</v>
      </c>
      <c r="BD2654" s="8"/>
      <c r="BE2654" s="8"/>
      <c r="BF2654" s="8"/>
      <c r="BG2654" s="8"/>
      <c r="BH2654" s="8" t="s">
        <v>96</v>
      </c>
      <c r="BI2654" s="8"/>
      <c r="BJ2654" s="8"/>
      <c r="BK2654" s="8"/>
      <c r="BL2654" s="8"/>
      <c r="BM2654" s="8" t="s">
        <v>102</v>
      </c>
      <c r="BN2654" s="8"/>
      <c r="BO2654" s="8"/>
      <c r="BP2654" s="8"/>
    </row>
    <row r="2655" spans="2:76" ht="18.649999999999999" customHeight="1" thickBot="1">
      <c r="B2655" s="16"/>
      <c r="D2655" s="250" t="s">
        <v>22</v>
      </c>
      <c r="E2655" s="251"/>
      <c r="F2655" s="252" t="s">
        <v>23</v>
      </c>
      <c r="G2655" s="253"/>
      <c r="H2655" s="123"/>
      <c r="I2655" s="242" t="s">
        <v>1</v>
      </c>
      <c r="J2655" s="243"/>
      <c r="K2655" s="244" t="s">
        <v>2</v>
      </c>
      <c r="L2655" s="245"/>
      <c r="M2655" s="123"/>
      <c r="N2655" s="242" t="s">
        <v>43</v>
      </c>
      <c r="O2655" s="243"/>
      <c r="P2655" s="244" t="s">
        <v>44</v>
      </c>
      <c r="Q2655" s="245"/>
      <c r="R2655" s="123"/>
      <c r="S2655" s="242" t="s">
        <v>32</v>
      </c>
      <c r="T2655" s="243"/>
      <c r="U2655" s="244" t="s">
        <v>33</v>
      </c>
      <c r="V2655" s="245"/>
      <c r="W2655" s="123"/>
      <c r="X2655" s="242" t="s">
        <v>45</v>
      </c>
      <c r="Y2655" s="243"/>
      <c r="Z2655" s="244" t="s">
        <v>46</v>
      </c>
      <c r="AA2655" s="245"/>
      <c r="AB2655" s="127"/>
      <c r="AC2655" s="242" t="s">
        <v>62</v>
      </c>
      <c r="AD2655" s="243"/>
      <c r="AE2655" s="244" t="s">
        <v>3</v>
      </c>
      <c r="AF2655" s="245"/>
      <c r="AG2655" s="123"/>
      <c r="AH2655" s="242" t="s">
        <v>76</v>
      </c>
      <c r="AI2655" s="243"/>
      <c r="AJ2655" s="244" t="s">
        <v>77</v>
      </c>
      <c r="AK2655" s="245"/>
      <c r="AL2655" s="127"/>
      <c r="AM2655" s="242" t="s">
        <v>64</v>
      </c>
      <c r="AN2655" s="243"/>
      <c r="AO2655" s="244" t="s">
        <v>65</v>
      </c>
      <c r="AP2655" s="245"/>
      <c r="AQ2655" s="123"/>
      <c r="AR2655" s="242" t="s">
        <v>80</v>
      </c>
      <c r="AS2655" s="243"/>
      <c r="AT2655" s="244" t="s">
        <v>81</v>
      </c>
      <c r="AU2655" s="245"/>
      <c r="AV2655" s="127"/>
      <c r="AW2655" s="242" t="s">
        <v>68</v>
      </c>
      <c r="AX2655" s="243"/>
      <c r="AY2655" s="244" t="s">
        <v>69</v>
      </c>
      <c r="AZ2655" s="245"/>
      <c r="BA2655" s="123"/>
      <c r="BB2655" s="246" t="s">
        <v>84</v>
      </c>
      <c r="BC2655" s="247"/>
      <c r="BD2655" s="248" t="s">
        <v>85</v>
      </c>
      <c r="BE2655" s="249"/>
      <c r="BF2655" s="127"/>
      <c r="BG2655" s="242" t="s">
        <v>72</v>
      </c>
      <c r="BH2655" s="243"/>
      <c r="BI2655" s="244" t="s">
        <v>73</v>
      </c>
      <c r="BJ2655" s="245"/>
      <c r="BK2655" s="123"/>
      <c r="BL2655" s="242" t="s">
        <v>88</v>
      </c>
      <c r="BM2655" s="243"/>
      <c r="BN2655" s="244" t="s">
        <v>89</v>
      </c>
      <c r="BO2655" s="245"/>
      <c r="BP2655" s="123"/>
      <c r="BQ2655" s="19" t="s">
        <v>165</v>
      </c>
      <c r="BS2655" s="63" t="s">
        <v>120</v>
      </c>
      <c r="BT2655" s="4"/>
      <c r="BU2655" s="28"/>
      <c r="BV2655" s="28"/>
      <c r="BW2655" s="28"/>
      <c r="BX2655" s="28"/>
    </row>
    <row r="2656" spans="2:76" ht="18.649999999999999" customHeight="1" thickTop="1" thickBot="1">
      <c r="B2656" s="39">
        <v>7.52</v>
      </c>
      <c r="D2656" s="25">
        <f t="shared" ref="D2656" si="26693">COS($F$8*$B2656)</f>
        <v>-0.7996157978324071</v>
      </c>
      <c r="E2656" s="26">
        <v>0</v>
      </c>
      <c r="F2656" s="10">
        <v>0</v>
      </c>
      <c r="G2656" s="85">
        <f t="shared" ref="G2656" si="26694">$E$8*SIN($B2656*$F$8)</f>
        <v>1.8015357844660169</v>
      </c>
      <c r="I2656" s="21">
        <v>1</v>
      </c>
      <c r="J2656" s="24">
        <v>0</v>
      </c>
      <c r="K2656" s="22">
        <v>0</v>
      </c>
      <c r="L2656" s="23">
        <v>0</v>
      </c>
      <c r="N2656" s="21">
        <f t="shared" ref="N2656" si="26695">D2656*I2656+F2656*I2659-E2656*J2656-G2656*J2659</f>
        <v>0.15284382407041475</v>
      </c>
      <c r="O2656" s="24">
        <f t="shared" ref="O2656" si="26696">(D2656*J2656+E2656*I2656+F2656*J2659+G2656*I2659)</f>
        <v>0</v>
      </c>
      <c r="P2656" s="22">
        <f t="shared" ref="P2656" si="26697">D2656*K2656+F2656*K2659-E2656*L2656-G2656*L2659</f>
        <v>0</v>
      </c>
      <c r="Q2656" s="23">
        <f t="shared" ref="Q2656" si="26698">(D2656*L2656+E2656*K2656+F2656*L2659+G2656*K2659)</f>
        <v>1.8015357844660169</v>
      </c>
      <c r="S2656" s="25">
        <f t="shared" ref="S2656" si="26699">COS($U$8*$B2656)</f>
        <v>-0.3466290171595019</v>
      </c>
      <c r="T2656" s="26">
        <v>0</v>
      </c>
      <c r="U2656" s="10">
        <v>0</v>
      </c>
      <c r="V2656" s="85">
        <f t="shared" ref="V2656" si="26700">$T$8*SIN($B2656*$U$8)</f>
        <v>-2.8140069154441214</v>
      </c>
      <c r="X2656" s="21">
        <f t="shared" ref="X2656" si="26701">N2656*S2656+P2656*S2659-O2656*T2656-Q2656*T2659</f>
        <v>0.51030146836217471</v>
      </c>
      <c r="Y2656" s="24">
        <f t="shared" ref="Y2656" si="26702">(N2656*T2656+O2656*S2656+P2656*T2659+Q2656*S2659)</f>
        <v>0</v>
      </c>
      <c r="Z2656" s="22">
        <f t="shared" ref="Z2656" si="26703">N2656*U2656+P2656*U2659-O2656*V2656-Q2656*V2659</f>
        <v>0</v>
      </c>
      <c r="AA2656" s="23">
        <f t="shared" ref="AA2656" si="26704">(N2656*V2656+O2656*U2656+P2656*V2659+Q2656*U2659)</f>
        <v>-1.0545681562641995</v>
      </c>
      <c r="AB2656" s="8"/>
      <c r="AC2656" s="21">
        <v>1</v>
      </c>
      <c r="AD2656" s="24">
        <v>0</v>
      </c>
      <c r="AE2656" s="22">
        <v>0</v>
      </c>
      <c r="AF2656" s="23">
        <v>0</v>
      </c>
      <c r="AH2656" s="21">
        <f t="shared" ref="AH2656" si="26705">X2656*AC2656+Z2656*AC2659-Y2656*AD2656-AA2656*AD2659</f>
        <v>0.64043367323891309</v>
      </c>
      <c r="AI2656" s="24">
        <f t="shared" ref="AI2656" si="26706">(X2656*AD2656+Y2656*AC2656+Z2656*AD2659+AA2656*AC2659)</f>
        <v>0</v>
      </c>
      <c r="AJ2656" s="22">
        <f t="shared" ref="AJ2656" si="26707">X2656*AE2656+Z2656*AE2659-Y2656*AF2656-AA2656*AF2659</f>
        <v>0</v>
      </c>
      <c r="AK2656" s="23">
        <f t="shared" ref="AK2656" si="26708">(X2656*AF2656+Y2656*AE2656+Z2656*AF2659+AA2656*AE2659)</f>
        <v>-1.0545681562641995</v>
      </c>
      <c r="AL2656" s="8"/>
      <c r="AM2656" s="25">
        <f t="shared" ref="AM2656" si="26709">COS($AO$8*$B2656)</f>
        <v>-0.3466290171595019</v>
      </c>
      <c r="AN2656" s="26">
        <v>0</v>
      </c>
      <c r="AO2656" s="10">
        <v>0</v>
      </c>
      <c r="AP2656" s="85">
        <f t="shared" ref="AP2656" si="26710">$AN$8*SIN($B2656*$AO$8)</f>
        <v>-2.8140069154441214</v>
      </c>
      <c r="AR2656" s="21">
        <f t="shared" ref="AR2656" si="26711">AH2656*AM2656+AJ2656*AM2659-AI2656*AN2656-AK2656*AN2659</f>
        <v>-0.55172201521450004</v>
      </c>
      <c r="AS2656" s="24">
        <f t="shared" ref="AS2656" si="26712">(AH2656*AN2656+AI2656*AM2656+AJ2656*AN2659+AK2656*AM2659)</f>
        <v>0</v>
      </c>
      <c r="AT2656" s="22">
        <f t="shared" ref="AT2656" si="26713">AH2656*AO2656+AJ2656*AO2659-AI2656*AP2656-AK2656*AP2659</f>
        <v>0</v>
      </c>
      <c r="AU2656" s="23">
        <f t="shared" ref="AU2656" si="26714">(AH2656*AP2656+AI2656*AO2656+AJ2656*AP2659+AK2656*AO2659)</f>
        <v>-1.4366408618440145</v>
      </c>
      <c r="AV2656" s="8"/>
      <c r="AW2656" s="21">
        <v>1</v>
      </c>
      <c r="AX2656" s="24">
        <v>0</v>
      </c>
      <c r="AY2656" s="22">
        <v>0</v>
      </c>
      <c r="AZ2656" s="23">
        <v>0</v>
      </c>
      <c r="BB2656" s="21">
        <f t="shared" ref="BB2656" si="26715">AR2656*AW2656+AT2656*AW2659-AS2656*AX2656-AU2656*AX2659</f>
        <v>-1.3112641924395152</v>
      </c>
      <c r="BC2656" s="24">
        <f t="shared" ref="BC2656" si="26716">(AR2656*AX2656+AS2656*AW2656+AT2656*AX2659+AU2656*AW2659)</f>
        <v>0</v>
      </c>
      <c r="BD2656" s="22">
        <f t="shared" ref="BD2656" si="26717">AR2656*AY2656+AT2656*AY2659-AS2656*AZ2656-AU2656*AZ2659</f>
        <v>0</v>
      </c>
      <c r="BE2656" s="23">
        <f t="shared" ref="BE2656" si="26718">(AR2656*AZ2656+AS2656*AY2656+AT2656*AZ2659+AU2656*AY2659)</f>
        <v>-1.4366408618440145</v>
      </c>
      <c r="BF2656" s="8"/>
      <c r="BG2656" s="25">
        <f t="shared" ref="BG2656" si="26719">COS($BI$8*$B2656)</f>
        <v>-0.79966426788678946</v>
      </c>
      <c r="BH2656" s="26">
        <v>0</v>
      </c>
      <c r="BI2656" s="10">
        <v>0</v>
      </c>
      <c r="BJ2656" s="85">
        <f t="shared" ref="BJ2656" si="26720">$BH$8*SIN($B2656*$BI$8)</f>
        <v>1.8013421462858648</v>
      </c>
      <c r="BL2656" s="21">
        <f t="shared" ref="BL2656" si="26721">BB2656*BG2656+BD2656*BG2659-BC2656*BH2656-BE2656*BH2659</f>
        <v>1.3361135352884261</v>
      </c>
      <c r="BM2656" s="24">
        <f t="shared" ref="BM2656" si="26722">(BB2656*BH2656+BC2656*BG2656+BD2656*BH2659+BE2656*BG2659)</f>
        <v>0</v>
      </c>
      <c r="BN2656" s="22">
        <f t="shared" ref="BN2656" si="26723">BB2656*BI2656+BD2656*BI2659-BC2656*BJ2656-BE2656*BJ2659</f>
        <v>0</v>
      </c>
      <c r="BO2656" s="23">
        <f t="shared" ref="BO2656" si="26724">(BB2656*BJ2656+BC2656*BI2656+BD2656*BJ2659+BE2656*BI2659)</f>
        <v>-1.2132050917540576</v>
      </c>
      <c r="BQ2656" s="27">
        <f t="shared" ref="BQ2656" si="26725">20*LOG((2*$BL$8)/(($BL$8*BL2656+BN2656+$BL$8*BL2659+BN2659)^2+($BL$8*BM2656+BO2656+$BL$8*BM2659+BO2659)^2)^0.5)</f>
        <v>-2.7070045727550669</v>
      </c>
      <c r="BS2656" s="64">
        <f t="shared" ref="BS2656" si="26726">((BL2656^2+BM2656^2)/(BL2659^2+BM2659^2))^0.5</f>
        <v>2.0650832805537735</v>
      </c>
      <c r="BT2656" s="4"/>
      <c r="BU2656" s="28"/>
      <c r="BV2656" s="28"/>
      <c r="BW2656" s="28"/>
      <c r="BX2656" s="28"/>
    </row>
    <row r="2657" spans="2:76" ht="18.649999999999999" customHeight="1" thickBot="1">
      <c r="D2657" s="25"/>
      <c r="E2657" s="10"/>
      <c r="F2657" s="10"/>
      <c r="G2657" s="31"/>
      <c r="I2657" s="29"/>
      <c r="L2657" s="30"/>
      <c r="N2657" s="29"/>
      <c r="Q2657" s="30"/>
      <c r="S2657" s="29"/>
      <c r="V2657" s="30"/>
      <c r="X2657" s="29"/>
      <c r="AA2657" s="30"/>
      <c r="AC2657" s="29"/>
      <c r="AF2657" s="30"/>
      <c r="AH2657" s="29"/>
      <c r="AK2657" s="30"/>
      <c r="AM2657" s="29"/>
      <c r="AP2657" s="30"/>
      <c r="AR2657" s="29"/>
      <c r="AU2657" s="30"/>
      <c r="AW2657" s="29"/>
      <c r="AZ2657" s="30"/>
      <c r="BB2657" s="29"/>
      <c r="BE2657" s="30"/>
      <c r="BG2657" s="29"/>
      <c r="BJ2657" s="30"/>
      <c r="BL2657" s="29"/>
      <c r="BO2657" s="30"/>
      <c r="BS2657" s="65"/>
      <c r="BT2657" s="65"/>
      <c r="BU2657" s="28"/>
      <c r="BV2657" s="28"/>
      <c r="BW2657" s="28"/>
      <c r="BX2657" s="28"/>
    </row>
    <row r="2658" spans="2:76" ht="18.649999999999999" customHeight="1" thickBot="1">
      <c r="D2658" s="254" t="s">
        <v>24</v>
      </c>
      <c r="E2658" s="255"/>
      <c r="F2658" s="256" t="s">
        <v>25</v>
      </c>
      <c r="G2658" s="257"/>
      <c r="H2658" s="123"/>
      <c r="I2658" s="242" t="s">
        <v>4</v>
      </c>
      <c r="J2658" s="243"/>
      <c r="K2658" s="244" t="s">
        <v>5</v>
      </c>
      <c r="L2658" s="245"/>
      <c r="M2658" s="123"/>
      <c r="N2658" s="242" t="s">
        <v>6</v>
      </c>
      <c r="O2658" s="243"/>
      <c r="P2658" s="244" t="s">
        <v>7</v>
      </c>
      <c r="Q2658" s="245"/>
      <c r="R2658" s="123"/>
      <c r="S2658" s="242" t="s">
        <v>34</v>
      </c>
      <c r="T2658" s="243"/>
      <c r="U2658" s="244" t="s">
        <v>35</v>
      </c>
      <c r="V2658" s="245"/>
      <c r="W2658" s="123"/>
      <c r="X2658" s="242" t="s">
        <v>47</v>
      </c>
      <c r="Y2658" s="243"/>
      <c r="Z2658" s="244" t="s">
        <v>48</v>
      </c>
      <c r="AA2658" s="245"/>
      <c r="AB2658" s="127"/>
      <c r="AC2658" s="242" t="s">
        <v>63</v>
      </c>
      <c r="AD2658" s="243"/>
      <c r="AE2658" s="244" t="s">
        <v>8</v>
      </c>
      <c r="AF2658" s="245"/>
      <c r="AG2658" s="123"/>
      <c r="AH2658" s="242" t="s">
        <v>78</v>
      </c>
      <c r="AI2658" s="243"/>
      <c r="AJ2658" s="244" t="s">
        <v>79</v>
      </c>
      <c r="AK2658" s="245"/>
      <c r="AL2658" s="127"/>
      <c r="AM2658" s="242" t="s">
        <v>67</v>
      </c>
      <c r="AN2658" s="243"/>
      <c r="AO2658" s="244" t="s">
        <v>66</v>
      </c>
      <c r="AP2658" s="245"/>
      <c r="AQ2658" s="123"/>
      <c r="AR2658" s="242" t="s">
        <v>83</v>
      </c>
      <c r="AS2658" s="243"/>
      <c r="AT2658" s="244" t="s">
        <v>82</v>
      </c>
      <c r="AU2658" s="245"/>
      <c r="AV2658" s="127"/>
      <c r="AW2658" s="242" t="s">
        <v>71</v>
      </c>
      <c r="AX2658" s="243"/>
      <c r="AY2658" s="244" t="s">
        <v>70</v>
      </c>
      <c r="AZ2658" s="245"/>
      <c r="BA2658" s="123"/>
      <c r="BB2658" s="124" t="s">
        <v>87</v>
      </c>
      <c r="BC2658" s="125"/>
      <c r="BD2658" s="122" t="s">
        <v>86</v>
      </c>
      <c r="BE2658" s="126"/>
      <c r="BF2658" s="127"/>
      <c r="BG2658" s="242" t="s">
        <v>74</v>
      </c>
      <c r="BH2658" s="243"/>
      <c r="BI2658" s="244" t="s">
        <v>75</v>
      </c>
      <c r="BJ2658" s="245"/>
      <c r="BK2658" s="123"/>
      <c r="BL2658" s="242" t="s">
        <v>91</v>
      </c>
      <c r="BM2658" s="243"/>
      <c r="BN2658" s="244" t="s">
        <v>90</v>
      </c>
      <c r="BO2658" s="245"/>
      <c r="BP2658" s="123"/>
      <c r="BQ2658" s="35" t="s">
        <v>166</v>
      </c>
      <c r="BS2658" s="66" t="s">
        <v>121</v>
      </c>
      <c r="BT2658" s="65"/>
      <c r="BU2658" s="28"/>
      <c r="BV2658" s="28"/>
      <c r="BW2658" s="28"/>
      <c r="BX2658" s="28"/>
    </row>
    <row r="2659" spans="2:76" ht="18.649999999999999" customHeight="1" thickTop="1" thickBot="1">
      <c r="D2659" s="15">
        <v>0</v>
      </c>
      <c r="E2659" s="145">
        <f t="shared" ref="E2659" si="26727">(1/$E$8)*SIN($B2656*$F$8)</f>
        <v>0.20017064271844631</v>
      </c>
      <c r="F2659" s="15">
        <f t="shared" ref="F2659" si="26728">COS($F$8*$B2656)</f>
        <v>-0.7996157978324071</v>
      </c>
      <c r="G2659" s="37">
        <v>0</v>
      </c>
      <c r="I2659" s="21">
        <v>0</v>
      </c>
      <c r="J2659" s="24">
        <f t="shared" ref="J2659" si="26729">(TAN($K$8*$B2656))/$J$8</f>
        <v>-0.52869314621198882</v>
      </c>
      <c r="K2659" s="22">
        <v>1</v>
      </c>
      <c r="L2659" s="23">
        <v>0</v>
      </c>
      <c r="N2659" s="21">
        <f t="shared" ref="N2659" si="26730">D2659*I2656+F2659*I2659-E2659*J2656-G2659*J2659</f>
        <v>0</v>
      </c>
      <c r="O2659" s="24">
        <f t="shared" ref="O2659" si="26731">(D2659*J2656+E2659*I2656+F2659*J2659+G2659*I2659)</f>
        <v>0.62292203463527129</v>
      </c>
      <c r="P2659" s="22">
        <f t="shared" ref="P2659" si="26732">D2659*K2656+F2659*K2659-E2659*L2656-G2659*L2659</f>
        <v>-0.7996157978324071</v>
      </c>
      <c r="Q2659" s="23">
        <f t="shared" ref="Q2659" si="26733">(D2659*L2656+E2659*K2656+F2659*L2659+G2659*K2659)</f>
        <v>0</v>
      </c>
      <c r="S2659" s="15">
        <v>0</v>
      </c>
      <c r="T2659" s="145">
        <f t="shared" ref="T2659" si="26734">(1/$T$8)*SIN($B2656*$U$8)</f>
        <v>-0.3126674350493468</v>
      </c>
      <c r="U2659" s="15">
        <f t="shared" ref="U2659" si="26735">COS($U$8*$B2656)</f>
        <v>-0.3466290171595019</v>
      </c>
      <c r="V2659" s="37">
        <v>0</v>
      </c>
      <c r="X2659" s="21">
        <f t="shared" ref="X2659" si="26736">N2659*S2656+P2659*S2659-O2659*T2656-Q2659*T2659</f>
        <v>0</v>
      </c>
      <c r="Y2659" s="24">
        <f t="shared" ref="Y2659" si="26737">(N2659*T2656+O2659*S2656+P2659*T2659+Q2659*S2659)</f>
        <v>3.4090967900574476E-2</v>
      </c>
      <c r="Z2659" s="22">
        <f t="shared" ref="Z2659" si="26738">N2659*U2656+P2659*U2659-O2659*V2656-Q2659*V2659</f>
        <v>2.030076951354034</v>
      </c>
      <c r="AA2659" s="23">
        <f t="shared" ref="AA2659" si="26739">(N2659*V2656+O2659*U2656+P2659*V2659+Q2659*U2659)</f>
        <v>0</v>
      </c>
      <c r="AB2659" s="8"/>
      <c r="AC2659" s="21">
        <v>0</v>
      </c>
      <c r="AD2659" s="24">
        <f t="shared" ref="AD2659" si="26740">(TAN($AE$8*$B2656))/$AD$8</f>
        <v>0.12339857230065696</v>
      </c>
      <c r="AE2659" s="22">
        <v>1</v>
      </c>
      <c r="AF2659" s="23">
        <v>0</v>
      </c>
      <c r="AH2659" s="21">
        <f t="shared" ref="AH2659" si="26741">X2659*AC2656+Z2659*AC2659-Y2659*AD2656-AA2659*AD2659</f>
        <v>0</v>
      </c>
      <c r="AI2659" s="24">
        <f t="shared" ref="AI2659" si="26742">(X2659*AD2656+Y2659*AC2656+Z2659*AD2659+AA2659*AC2659)</f>
        <v>0.28459956535813247</v>
      </c>
      <c r="AJ2659" s="22">
        <f t="shared" ref="AJ2659" si="26743">X2659*AE2656+Z2659*AE2659-Y2659*AF2656-AA2659*AF2659</f>
        <v>2.030076951354034</v>
      </c>
      <c r="AK2659" s="23">
        <f t="shared" ref="AK2659" si="26744">(X2659*AF2656+Y2659*AE2656+Z2659*AF2659+AA2659*AE2659)</f>
        <v>0</v>
      </c>
      <c r="AL2659" s="8"/>
      <c r="AM2659" s="15">
        <v>0</v>
      </c>
      <c r="AN2659" s="85">
        <f t="shared" ref="AN2659" si="26745">(1/$AN$8)*SIN($B2656*$AO$8)</f>
        <v>-0.3126674350493468</v>
      </c>
      <c r="AO2659" s="25">
        <f t="shared" ref="AO2659" si="26746">COS($AO$8*$B2656)</f>
        <v>-0.3466290171595019</v>
      </c>
      <c r="AP2659" s="37">
        <v>0</v>
      </c>
      <c r="AR2659" s="21">
        <f t="shared" ref="AR2659" si="26747">AH2659*AM2656+AJ2659*AM2659-AI2659*AN2656-AK2659*AN2659</f>
        <v>0</v>
      </c>
      <c r="AS2659" s="24">
        <f t="shared" ref="AS2659" si="26748">(AH2659*AN2656+AI2659*AM2656+AJ2659*AN2659+AK2659*AM2659)</f>
        <v>-0.73338942095677429</v>
      </c>
      <c r="AT2659" s="22">
        <f t="shared" ref="AT2659" si="26749">AH2659*AO2656+AJ2659*AO2659-AI2659*AP2656-AK2659*AP2659</f>
        <v>9.7181566644169215E-2</v>
      </c>
      <c r="AU2659" s="23">
        <f t="shared" ref="AU2659" si="26750">(AH2659*AP2656+AI2659*AO2656+AJ2659*AP2659+AK2659*AO2659)</f>
        <v>0</v>
      </c>
      <c r="AV2659" s="8"/>
      <c r="AW2659" s="21">
        <v>0</v>
      </c>
      <c r="AX2659" s="24">
        <f t="shared" ref="AX2659" si="26751">(TAN($AY$8*$B2656))/$AX$8</f>
        <v>-0.52869314621198882</v>
      </c>
      <c r="AY2659" s="22">
        <v>1</v>
      </c>
      <c r="AZ2659" s="23">
        <v>0</v>
      </c>
      <c r="BB2659" s="21">
        <f t="shared" ref="BB2659" si="26752">AR2659*AW2656+AT2659*AW2659-AS2659*AX2656-AU2659*AX2659</f>
        <v>0</v>
      </c>
      <c r="BC2659" s="24">
        <f t="shared" ref="BC2659" si="26753">(AR2659*AX2656+AS2659*AW2656+AT2659*AX2659+AU2659*AW2659)</f>
        <v>-0.78476864917969014</v>
      </c>
      <c r="BD2659" s="22">
        <f t="shared" ref="BD2659" si="26754">AR2659*AY2656+AT2659*AY2659-AS2659*AZ2656-AU2659*AZ2659</f>
        <v>9.7181566644169215E-2</v>
      </c>
      <c r="BE2659" s="23">
        <f t="shared" ref="BE2659" si="26755">(AR2659*AZ2656+AS2659*AY2656+AT2659*AZ2659+AU2659*AY2659)</f>
        <v>0</v>
      </c>
      <c r="BF2659" s="8"/>
      <c r="BG2659" s="15">
        <v>0</v>
      </c>
      <c r="BH2659" s="85">
        <f t="shared" ref="BH2659" si="26756">(1/$BH$8)*SIN($B2656*$BI$8)</f>
        <v>0.20014912736509607</v>
      </c>
      <c r="BI2659" s="25">
        <f t="shared" ref="BI2659" si="26757">COS($BI$8*$B2656)</f>
        <v>-0.79966426788678946</v>
      </c>
      <c r="BJ2659" s="37">
        <v>0</v>
      </c>
      <c r="BL2659" s="21">
        <f t="shared" ref="BL2659" si="26758">BB2659*BG2656+BD2659*BG2659-BC2659*BH2656-BE2659*BH2659</f>
        <v>0</v>
      </c>
      <c r="BM2659" s="24">
        <f t="shared" ref="BM2659" si="26759">(BB2659*BH2656+BC2659*BG2656+BD2659*BH2659+BE2659*BG2659)</f>
        <v>0.64700225306658499</v>
      </c>
      <c r="BN2659" s="22">
        <f t="shared" ref="BN2659" si="26760">BB2659*BI2656+BD2659*BI2659-BC2659*BJ2656-BE2659*BJ2659</f>
        <v>1.3359242165086009</v>
      </c>
      <c r="BO2659" s="23">
        <f t="shared" ref="BO2659" si="26761">(BB2659*BJ2656+BC2659*BI2656+BD2659*BJ2659+BE2659*BI2659)</f>
        <v>0</v>
      </c>
      <c r="BQ2659" s="38">
        <f t="shared" ref="BQ2659" si="26762">(180/PI())*ATAN(-1*(($BL$8*BM2656+BO2656+$BL$8*BM2659+BO2659)/($BL$8*BL2656+BN2656+$BL$8*BL2659+BN2659)))</f>
        <v>11.963962877713845</v>
      </c>
      <c r="BS2659" s="67">
        <f t="shared" ref="BS2659" si="26763">20*LOG(((($BL$8*BL2656+BN2656-$BL$8*BL2659-BN2659)^2+($BL$8*BM2656+BO2656-$BL$8*BM2659-BO2659)^2)/(($BL$8*BL2656+BN2656+$BL$8*BL2659+BN2659)^2+($BL$8*BM2656+BO2656+$BL$8*BM2659+BO2659)^2))^0.5)</f>
        <v>-3.3363773449437657</v>
      </c>
      <c r="BT2659" s="65"/>
      <c r="BU2659" s="28"/>
      <c r="BV2659" s="28"/>
      <c r="BW2659" s="28"/>
      <c r="BX2659" s="28"/>
    </row>
    <row r="2660" spans="2:76" ht="18.649999999999999" customHeight="1">
      <c r="BS2660" s="32"/>
    </row>
    <row r="2661" spans="2:76" ht="18.649999999999999" customHeight="1" thickBot="1">
      <c r="D2661" s="8"/>
      <c r="E2661" s="8" t="s">
        <v>93</v>
      </c>
      <c r="F2661" s="8"/>
      <c r="G2661" s="8"/>
      <c r="H2661" s="8"/>
      <c r="I2661" s="8"/>
      <c r="J2661" s="8" t="s">
        <v>94</v>
      </c>
      <c r="K2661" s="8"/>
      <c r="L2661" s="8"/>
      <c r="M2661" s="8"/>
      <c r="N2661" s="8"/>
      <c r="O2661" s="8" t="s">
        <v>95</v>
      </c>
      <c r="P2661" s="8"/>
      <c r="Q2661" s="8"/>
      <c r="R2661" s="8"/>
      <c r="S2661" s="8"/>
      <c r="T2661" s="8" t="s">
        <v>96</v>
      </c>
      <c r="U2661" s="8"/>
      <c r="V2661" s="8"/>
      <c r="W2661" s="8"/>
      <c r="X2661" s="8"/>
      <c r="Y2661" s="8" t="s">
        <v>97</v>
      </c>
      <c r="Z2661" s="8"/>
      <c r="AA2661" s="8"/>
      <c r="AB2661" s="8"/>
      <c r="AC2661" s="8"/>
      <c r="AD2661" s="8" t="s">
        <v>98</v>
      </c>
      <c r="AE2661" s="8"/>
      <c r="AF2661" s="8"/>
      <c r="AG2661" s="8"/>
      <c r="AH2661" s="8"/>
      <c r="AI2661" s="8" t="s">
        <v>99</v>
      </c>
      <c r="AJ2661" s="8"/>
      <c r="AK2661" s="8"/>
      <c r="AL2661" s="8"/>
      <c r="AM2661" s="8"/>
      <c r="AN2661" s="8" t="s">
        <v>96</v>
      </c>
      <c r="AO2661" s="8"/>
      <c r="AP2661" s="8"/>
      <c r="AQ2661" s="8"/>
      <c r="AR2661" s="8"/>
      <c r="AS2661" s="8" t="s">
        <v>100</v>
      </c>
      <c r="AT2661" s="8"/>
      <c r="AU2661" s="8"/>
      <c r="AV2661" s="8"/>
      <c r="AW2661" s="8"/>
      <c r="AX2661" s="8" t="s">
        <v>94</v>
      </c>
      <c r="AY2661" s="8"/>
      <c r="AZ2661" s="8"/>
      <c r="BA2661" s="8"/>
      <c r="BB2661" s="8"/>
      <c r="BC2661" s="8" t="s">
        <v>101</v>
      </c>
      <c r="BD2661" s="8"/>
      <c r="BE2661" s="8"/>
      <c r="BF2661" s="8"/>
      <c r="BG2661" s="8"/>
      <c r="BH2661" s="8" t="s">
        <v>96</v>
      </c>
      <c r="BI2661" s="8"/>
      <c r="BJ2661" s="8"/>
      <c r="BK2661" s="8"/>
      <c r="BL2661" s="8"/>
      <c r="BM2661" s="8" t="s">
        <v>102</v>
      </c>
      <c r="BN2661" s="8"/>
      <c r="BO2661" s="8"/>
      <c r="BP2661" s="8"/>
    </row>
    <row r="2662" spans="2:76" ht="18.649999999999999" customHeight="1" thickBot="1">
      <c r="B2662" s="16"/>
      <c r="D2662" s="250" t="s">
        <v>22</v>
      </c>
      <c r="E2662" s="251"/>
      <c r="F2662" s="252" t="s">
        <v>23</v>
      </c>
      <c r="G2662" s="253"/>
      <c r="H2662" s="123"/>
      <c r="I2662" s="242" t="s">
        <v>1</v>
      </c>
      <c r="J2662" s="243"/>
      <c r="K2662" s="244" t="s">
        <v>2</v>
      </c>
      <c r="L2662" s="245"/>
      <c r="M2662" s="123"/>
      <c r="N2662" s="242" t="s">
        <v>43</v>
      </c>
      <c r="O2662" s="243"/>
      <c r="P2662" s="244" t="s">
        <v>44</v>
      </c>
      <c r="Q2662" s="245"/>
      <c r="R2662" s="123"/>
      <c r="S2662" s="242" t="s">
        <v>32</v>
      </c>
      <c r="T2662" s="243"/>
      <c r="U2662" s="244" t="s">
        <v>33</v>
      </c>
      <c r="V2662" s="245"/>
      <c r="W2662" s="123"/>
      <c r="X2662" s="242" t="s">
        <v>45</v>
      </c>
      <c r="Y2662" s="243"/>
      <c r="Z2662" s="244" t="s">
        <v>46</v>
      </c>
      <c r="AA2662" s="245"/>
      <c r="AB2662" s="127"/>
      <c r="AC2662" s="242" t="s">
        <v>62</v>
      </c>
      <c r="AD2662" s="243"/>
      <c r="AE2662" s="244" t="s">
        <v>3</v>
      </c>
      <c r="AF2662" s="245"/>
      <c r="AG2662" s="123"/>
      <c r="AH2662" s="242" t="s">
        <v>76</v>
      </c>
      <c r="AI2662" s="243"/>
      <c r="AJ2662" s="244" t="s">
        <v>77</v>
      </c>
      <c r="AK2662" s="245"/>
      <c r="AL2662" s="127"/>
      <c r="AM2662" s="242" t="s">
        <v>64</v>
      </c>
      <c r="AN2662" s="243"/>
      <c r="AO2662" s="244" t="s">
        <v>65</v>
      </c>
      <c r="AP2662" s="245"/>
      <c r="AQ2662" s="123"/>
      <c r="AR2662" s="242" t="s">
        <v>80</v>
      </c>
      <c r="AS2662" s="243"/>
      <c r="AT2662" s="244" t="s">
        <v>81</v>
      </c>
      <c r="AU2662" s="245"/>
      <c r="AV2662" s="127"/>
      <c r="AW2662" s="242" t="s">
        <v>68</v>
      </c>
      <c r="AX2662" s="243"/>
      <c r="AY2662" s="244" t="s">
        <v>69</v>
      </c>
      <c r="AZ2662" s="245"/>
      <c r="BA2662" s="123"/>
      <c r="BB2662" s="246" t="s">
        <v>84</v>
      </c>
      <c r="BC2662" s="247"/>
      <c r="BD2662" s="248" t="s">
        <v>85</v>
      </c>
      <c r="BE2662" s="249"/>
      <c r="BF2662" s="127"/>
      <c r="BG2662" s="242" t="s">
        <v>72</v>
      </c>
      <c r="BH2662" s="243"/>
      <c r="BI2662" s="244" t="s">
        <v>73</v>
      </c>
      <c r="BJ2662" s="245"/>
      <c r="BK2662" s="123"/>
      <c r="BL2662" s="242" t="s">
        <v>88</v>
      </c>
      <c r="BM2662" s="243"/>
      <c r="BN2662" s="244" t="s">
        <v>89</v>
      </c>
      <c r="BO2662" s="245"/>
      <c r="BP2662" s="123"/>
      <c r="BQ2662" s="19" t="s">
        <v>165</v>
      </c>
      <c r="BS2662" s="63" t="s">
        <v>120</v>
      </c>
      <c r="BT2662" s="4"/>
      <c r="BU2662" s="28"/>
      <c r="BV2662" s="28"/>
      <c r="BW2662" s="28"/>
      <c r="BX2662" s="28"/>
    </row>
    <row r="2663" spans="2:76" ht="18.649999999999999" customHeight="1" thickTop="1" thickBot="1">
      <c r="B2663" s="39">
        <v>7.54</v>
      </c>
      <c r="D2663" s="25">
        <f t="shared" ref="D2663" si="26764">COS($F$8*$B2663)</f>
        <v>-0.80358682496141232</v>
      </c>
      <c r="E2663" s="26">
        <v>0</v>
      </c>
      <c r="F2663" s="10">
        <v>0</v>
      </c>
      <c r="G2663" s="85">
        <f t="shared" ref="G2663" si="26765">$E$8*SIN($B2663*$F$8)</f>
        <v>1.785562637583999</v>
      </c>
      <c r="I2663" s="21">
        <v>1</v>
      </c>
      <c r="J2663" s="24">
        <v>0</v>
      </c>
      <c r="K2663" s="22">
        <v>0</v>
      </c>
      <c r="L2663" s="23">
        <v>0</v>
      </c>
      <c r="N2663" s="21">
        <f t="shared" ref="N2663" si="26766">D2663*I2663+F2663*I2666-E2663*J2663-G2663*J2666</f>
        <v>9.4959877169108919E-2</v>
      </c>
      <c r="O2663" s="24">
        <f t="shared" ref="O2663" si="26767">(D2663*J2663+E2663*I2663+F2663*J2666+G2663*I2666)</f>
        <v>0</v>
      </c>
      <c r="P2663" s="22">
        <f t="shared" ref="P2663" si="26768">D2663*K2663+F2663*K2666-E2663*L2663-G2663*L2666</f>
        <v>0</v>
      </c>
      <c r="Q2663" s="23">
        <f t="shared" ref="Q2663" si="26769">(D2663*L2663+E2663*K2663+F2663*L2666+G2663*K2666)</f>
        <v>1.785562637583999</v>
      </c>
      <c r="S2663" s="25">
        <f t="shared" ref="S2663" si="26770">COS($U$8*$B2663)</f>
        <v>-0.33573309493671855</v>
      </c>
      <c r="T2663" s="26">
        <v>0</v>
      </c>
      <c r="U2663" s="10">
        <v>0</v>
      </c>
      <c r="V2663" s="85">
        <f t="shared" ref="V2663" si="26771">$T$8*SIN($B2663*$U$8)</f>
        <v>-2.8258714763198114</v>
      </c>
      <c r="X2663" s="21">
        <f t="shared" ref="X2663" si="26772">N2663*S2663+P2663*S2666-O2663*T2663-Q2663*T2666</f>
        <v>0.52875999617998126</v>
      </c>
      <c r="Y2663" s="24">
        <f t="shared" ref="Y2663" si="26773">(N2663*T2663+O2663*S2663+P2663*T2666+Q2663*S2666)</f>
        <v>0</v>
      </c>
      <c r="Z2663" s="22">
        <f t="shared" ref="Z2663" si="26774">N2663*U2663+P2663*U2666-O2663*V2663-Q2663*V2666</f>
        <v>0</v>
      </c>
      <c r="AA2663" s="23">
        <f t="shared" ref="AA2663" si="26775">(N2663*V2663+O2663*U2663+P2663*V2666+Q2663*U2666)</f>
        <v>-0.86781687880646408</v>
      </c>
      <c r="AB2663" s="8"/>
      <c r="AC2663" s="21">
        <v>1</v>
      </c>
      <c r="AD2663" s="24">
        <v>0</v>
      </c>
      <c r="AE2663" s="22">
        <v>0</v>
      </c>
      <c r="AF2663" s="23">
        <v>0</v>
      </c>
      <c r="AH2663" s="21">
        <f t="shared" ref="AH2663" si="26776">X2663*AC2663+Z2663*AC2666-Y2663*AD2663-AA2663*AD2666</f>
        <v>0.6570379615528178</v>
      </c>
      <c r="AI2663" s="24">
        <f t="shared" ref="AI2663" si="26777">(X2663*AD2663+Y2663*AC2663+Z2663*AD2666+AA2663*AC2666)</f>
        <v>0</v>
      </c>
      <c r="AJ2663" s="22">
        <f t="shared" ref="AJ2663" si="26778">X2663*AE2663+Z2663*AE2666-Y2663*AF2663-AA2663*AF2666</f>
        <v>0</v>
      </c>
      <c r="AK2663" s="23">
        <f t="shared" ref="AK2663" si="26779">(X2663*AF2663+Y2663*AE2663+Z2663*AF2666+AA2663*AE2666)</f>
        <v>-0.86781687880646408</v>
      </c>
      <c r="AL2663" s="8"/>
      <c r="AM2663" s="25">
        <f t="shared" ref="AM2663" si="26780">COS($AO$8*$B2663)</f>
        <v>-0.33573309493671855</v>
      </c>
      <c r="AN2663" s="26">
        <v>0</v>
      </c>
      <c r="AO2663" s="10">
        <v>0</v>
      </c>
      <c r="AP2663" s="85">
        <f t="shared" ref="AP2663" si="26781">$AN$8*SIN($B2663*$AO$8)</f>
        <v>-2.8258714763198114</v>
      </c>
      <c r="AR2663" s="21">
        <f t="shared" ref="AR2663" si="26782">AH2663*AM2663+AJ2663*AM2666-AI2663*AN2663-AK2663*AN2666</f>
        <v>-0.49307149548838169</v>
      </c>
      <c r="AS2663" s="24">
        <f t="shared" ref="AS2663" si="26783">(AH2663*AN2663+AI2663*AM2663+AJ2663*AN2666+AK2663*AM2666)</f>
        <v>0</v>
      </c>
      <c r="AT2663" s="22">
        <f t="shared" ref="AT2663" si="26784">AH2663*AO2663+AJ2663*AO2666-AI2663*AP2663-AK2663*AP2666</f>
        <v>0</v>
      </c>
      <c r="AU2663" s="23">
        <f t="shared" ref="AU2663" si="26785">(AH2663*AP2663+AI2663*AO2663+AJ2663*AP2666+AK2663*AO2666)</f>
        <v>-1.5653499878514034</v>
      </c>
      <c r="AV2663" s="8"/>
      <c r="AW2663" s="21">
        <v>1</v>
      </c>
      <c r="AX2663" s="24">
        <v>0</v>
      </c>
      <c r="AY2663" s="22">
        <v>0</v>
      </c>
      <c r="AZ2663" s="23">
        <v>0</v>
      </c>
      <c r="BB2663" s="21">
        <f t="shared" ref="BB2663" si="26786">AR2663*AW2663+AT2663*AW2666-AS2663*AX2663-AU2663*AX2666</f>
        <v>-1.2808008305774519</v>
      </c>
      <c r="BC2663" s="24">
        <f t="shared" ref="BC2663" si="26787">(AR2663*AX2663+AS2663*AW2663+AT2663*AX2666+AU2663*AW2666)</f>
        <v>0</v>
      </c>
      <c r="BD2663" s="22">
        <f t="shared" ref="BD2663" si="26788">AR2663*AY2663+AT2663*AY2666-AS2663*AZ2663-AU2663*AZ2666</f>
        <v>0</v>
      </c>
      <c r="BE2663" s="23">
        <f t="shared" ref="BE2663" si="26789">(AR2663*AZ2663+AS2663*AY2663+AT2663*AZ2666+AU2663*AY2666)</f>
        <v>-1.5653499878514034</v>
      </c>
      <c r="BF2663" s="8"/>
      <c r="BG2663" s="25">
        <f t="shared" ref="BG2663" si="26790">COS($BI$8*$B2663)</f>
        <v>-0.80363499298427787</v>
      </c>
      <c r="BH2663" s="26">
        <v>0</v>
      </c>
      <c r="BI2663" s="10">
        <v>0</v>
      </c>
      <c r="BJ2663" s="85">
        <f t="shared" ref="BJ2663" si="26791">$BH$8*SIN($B2663*$BI$8)</f>
        <v>1.78536752027711</v>
      </c>
      <c r="BL2663" s="21">
        <f t="shared" ref="BL2663" si="26792">BB2663*BG2663+BD2663*BG2666-BC2663*BH2663-BE2663*BH2666</f>
        <v>1.3398213694038195</v>
      </c>
      <c r="BM2663" s="24">
        <f t="shared" ref="BM2663" si="26793">(BB2663*BH2663+BC2663*BG2663+BD2663*BH2666+BE2663*BG2666)</f>
        <v>0</v>
      </c>
      <c r="BN2663" s="22">
        <f t="shared" ref="BN2663" si="26794">BB2663*BI2663+BD2663*BI2666-BC2663*BJ2663-BE2663*BJ2666</f>
        <v>0</v>
      </c>
      <c r="BO2663" s="23">
        <f t="shared" ref="BO2663" si="26795">(BB2663*BJ2663+BC2663*BI2663+BD2663*BJ2666+BE2663*BI2666)</f>
        <v>-1.0287301763520262</v>
      </c>
      <c r="BQ2663" s="27">
        <f t="shared" ref="BQ2663" si="26796">20*LOG((2*$BL$8)/(($BL$8*BL2663+BN2663+$BL$8*BL2666+BN2666)^2+($BL$8*BM2663+BO2663+$BL$8*BM2666+BO2666)^2)^0.5)</f>
        <v>-2.5797336067647048</v>
      </c>
      <c r="BS2663" s="64">
        <f t="shared" ref="BS2663" si="26797">((BL2663^2+BM2663^2)/(BL2666^2+BM2666^2))^0.5</f>
        <v>1.7340939144328502</v>
      </c>
      <c r="BT2663" s="4"/>
      <c r="BU2663" s="28"/>
      <c r="BV2663" s="28"/>
      <c r="BW2663" s="28"/>
      <c r="BX2663" s="28"/>
    </row>
    <row r="2664" spans="2:76" ht="18.649999999999999" customHeight="1" thickBot="1">
      <c r="D2664" s="25"/>
      <c r="E2664" s="10"/>
      <c r="F2664" s="10"/>
      <c r="G2664" s="31"/>
      <c r="I2664" s="29"/>
      <c r="L2664" s="30"/>
      <c r="N2664" s="29"/>
      <c r="Q2664" s="30"/>
      <c r="S2664" s="29"/>
      <c r="V2664" s="30"/>
      <c r="X2664" s="29"/>
      <c r="AA2664" s="30"/>
      <c r="AC2664" s="29"/>
      <c r="AF2664" s="30"/>
      <c r="AH2664" s="29"/>
      <c r="AK2664" s="30"/>
      <c r="AM2664" s="29"/>
      <c r="AP2664" s="30"/>
      <c r="AR2664" s="29"/>
      <c r="AU2664" s="30"/>
      <c r="AW2664" s="29"/>
      <c r="AZ2664" s="30"/>
      <c r="BB2664" s="29"/>
      <c r="BE2664" s="30"/>
      <c r="BG2664" s="29"/>
      <c r="BJ2664" s="30"/>
      <c r="BL2664" s="29"/>
      <c r="BO2664" s="30"/>
      <c r="BS2664" s="65"/>
      <c r="BT2664" s="65"/>
      <c r="BU2664" s="28"/>
      <c r="BV2664" s="28"/>
      <c r="BW2664" s="28"/>
      <c r="BX2664" s="28"/>
    </row>
    <row r="2665" spans="2:76" ht="18.649999999999999" customHeight="1" thickBot="1">
      <c r="D2665" s="254" t="s">
        <v>24</v>
      </c>
      <c r="E2665" s="255"/>
      <c r="F2665" s="256" t="s">
        <v>25</v>
      </c>
      <c r="G2665" s="257"/>
      <c r="H2665" s="123"/>
      <c r="I2665" s="242" t="s">
        <v>4</v>
      </c>
      <c r="J2665" s="243"/>
      <c r="K2665" s="244" t="s">
        <v>5</v>
      </c>
      <c r="L2665" s="245"/>
      <c r="M2665" s="123"/>
      <c r="N2665" s="242" t="s">
        <v>6</v>
      </c>
      <c r="O2665" s="243"/>
      <c r="P2665" s="244" t="s">
        <v>7</v>
      </c>
      <c r="Q2665" s="245"/>
      <c r="R2665" s="123"/>
      <c r="S2665" s="242" t="s">
        <v>34</v>
      </c>
      <c r="T2665" s="243"/>
      <c r="U2665" s="244" t="s">
        <v>35</v>
      </c>
      <c r="V2665" s="245"/>
      <c r="W2665" s="123"/>
      <c r="X2665" s="242" t="s">
        <v>47</v>
      </c>
      <c r="Y2665" s="243"/>
      <c r="Z2665" s="244" t="s">
        <v>48</v>
      </c>
      <c r="AA2665" s="245"/>
      <c r="AB2665" s="127"/>
      <c r="AC2665" s="242" t="s">
        <v>63</v>
      </c>
      <c r="AD2665" s="243"/>
      <c r="AE2665" s="244" t="s">
        <v>8</v>
      </c>
      <c r="AF2665" s="245"/>
      <c r="AG2665" s="123"/>
      <c r="AH2665" s="242" t="s">
        <v>78</v>
      </c>
      <c r="AI2665" s="243"/>
      <c r="AJ2665" s="244" t="s">
        <v>79</v>
      </c>
      <c r="AK2665" s="245"/>
      <c r="AL2665" s="127"/>
      <c r="AM2665" s="242" t="s">
        <v>67</v>
      </c>
      <c r="AN2665" s="243"/>
      <c r="AO2665" s="244" t="s">
        <v>66</v>
      </c>
      <c r="AP2665" s="245"/>
      <c r="AQ2665" s="123"/>
      <c r="AR2665" s="242" t="s">
        <v>83</v>
      </c>
      <c r="AS2665" s="243"/>
      <c r="AT2665" s="244" t="s">
        <v>82</v>
      </c>
      <c r="AU2665" s="245"/>
      <c r="AV2665" s="127"/>
      <c r="AW2665" s="242" t="s">
        <v>71</v>
      </c>
      <c r="AX2665" s="243"/>
      <c r="AY2665" s="244" t="s">
        <v>70</v>
      </c>
      <c r="AZ2665" s="245"/>
      <c r="BA2665" s="123"/>
      <c r="BB2665" s="124" t="s">
        <v>87</v>
      </c>
      <c r="BC2665" s="125"/>
      <c r="BD2665" s="122" t="s">
        <v>86</v>
      </c>
      <c r="BE2665" s="126"/>
      <c r="BF2665" s="127"/>
      <c r="BG2665" s="242" t="s">
        <v>74</v>
      </c>
      <c r="BH2665" s="243"/>
      <c r="BI2665" s="244" t="s">
        <v>75</v>
      </c>
      <c r="BJ2665" s="245"/>
      <c r="BK2665" s="123"/>
      <c r="BL2665" s="242" t="s">
        <v>91</v>
      </c>
      <c r="BM2665" s="243"/>
      <c r="BN2665" s="244" t="s">
        <v>90</v>
      </c>
      <c r="BO2665" s="245"/>
      <c r="BP2665" s="123"/>
      <c r="BQ2665" s="35" t="s">
        <v>166</v>
      </c>
      <c r="BS2665" s="66" t="s">
        <v>121</v>
      </c>
      <c r="BT2665" s="65"/>
      <c r="BU2665" s="28"/>
      <c r="BV2665" s="28"/>
      <c r="BW2665" s="28"/>
      <c r="BX2665" s="28"/>
    </row>
    <row r="2666" spans="2:76" ht="18.649999999999999" customHeight="1" thickTop="1" thickBot="1">
      <c r="D2666" s="15">
        <v>0</v>
      </c>
      <c r="E2666" s="145">
        <f t="shared" ref="E2666" si="26798">(1/$E$8)*SIN($B2663*$F$8)</f>
        <v>0.19839584862044435</v>
      </c>
      <c r="F2666" s="15">
        <f t="shared" ref="F2666" si="26799">COS($F$8*$B2663)</f>
        <v>-0.80358682496141232</v>
      </c>
      <c r="G2666" s="37">
        <v>0</v>
      </c>
      <c r="I2666" s="21">
        <v>0</v>
      </c>
      <c r="J2666" s="24">
        <f t="shared" ref="J2666" si="26800">(TAN($K$8*$B2663))/$J$8</f>
        <v>-0.50322888887635031</v>
      </c>
      <c r="K2666" s="22">
        <v>1</v>
      </c>
      <c r="L2666" s="23">
        <v>0</v>
      </c>
      <c r="N2666" s="21">
        <f t="shared" ref="N2666" si="26801">D2666*I2663+F2666*I2666-E2666*J2663-G2666*J2666</f>
        <v>0</v>
      </c>
      <c r="O2666" s="24">
        <f t="shared" ref="O2666" si="26802">(D2666*J2663+E2666*I2663+F2666*J2666+G2666*I2666)</f>
        <v>0.6027839536614501</v>
      </c>
      <c r="P2666" s="22">
        <f t="shared" ref="P2666" si="26803">D2666*K2663+F2666*K2666-E2666*L2663-G2666*L2666</f>
        <v>-0.80358682496141232</v>
      </c>
      <c r="Q2666" s="23">
        <f t="shared" ref="Q2666" si="26804">(D2666*L2663+E2666*K2663+F2666*L2666+G2666*K2666)</f>
        <v>0</v>
      </c>
      <c r="S2666" s="15">
        <v>0</v>
      </c>
      <c r="T2666" s="145">
        <f t="shared" ref="T2666" si="26805">(1/$T$8)*SIN($B2663*$U$8)</f>
        <v>-0.31398571959109012</v>
      </c>
      <c r="U2666" s="15">
        <f t="shared" ref="U2666" si="26806">COS($U$8*$B2663)</f>
        <v>-0.33573309493671855</v>
      </c>
      <c r="V2666" s="37">
        <v>0</v>
      </c>
      <c r="X2666" s="21">
        <f t="shared" ref="X2666" si="26807">N2666*S2663+P2666*S2666-O2666*T2663-Q2666*T2666</f>
        <v>0</v>
      </c>
      <c r="Y2666" s="24">
        <f t="shared" ref="Y2666" si="26808">(N2666*T2663+O2666*S2663+P2666*T2666+Q2666*S2666)</f>
        <v>4.9940265148478241E-2</v>
      </c>
      <c r="Z2666" s="22">
        <f t="shared" ref="Z2666" si="26809">N2666*U2663+P2666*U2666-O2666*V2663-Q2666*V2666</f>
        <v>1.9731806728298409</v>
      </c>
      <c r="AA2666" s="23">
        <f t="shared" ref="AA2666" si="26810">(N2666*V2663+O2666*U2663+P2666*V2666+Q2666*U2666)</f>
        <v>0</v>
      </c>
      <c r="AB2666" s="8"/>
      <c r="AC2666" s="21">
        <v>0</v>
      </c>
      <c r="AD2666" s="24">
        <f t="shared" ref="AD2666" si="26811">(TAN($AE$8*$B2663))/$AD$8</f>
        <v>0.14781685918492532</v>
      </c>
      <c r="AE2666" s="22">
        <v>1</v>
      </c>
      <c r="AF2666" s="23">
        <v>0</v>
      </c>
      <c r="AH2666" s="21">
        <f t="shared" ref="AH2666" si="26812">X2666*AC2663+Z2666*AC2666-Y2666*AD2663-AA2666*AD2666</f>
        <v>0</v>
      </c>
      <c r="AI2666" s="24">
        <f t="shared" ref="AI2666" si="26813">(X2666*AD2663+Y2666*AC2663+Z2666*AD2666+AA2666*AC2666)</f>
        <v>0.34160963481058304</v>
      </c>
      <c r="AJ2666" s="22">
        <f t="shared" ref="AJ2666" si="26814">X2666*AE2663+Z2666*AE2666-Y2666*AF2663-AA2666*AF2666</f>
        <v>1.9731806728298409</v>
      </c>
      <c r="AK2666" s="23">
        <f t="shared" ref="AK2666" si="26815">(X2666*AF2663+Y2666*AE2663+Z2666*AF2666+AA2666*AE2666)</f>
        <v>0</v>
      </c>
      <c r="AL2666" s="8"/>
      <c r="AM2666" s="15">
        <v>0</v>
      </c>
      <c r="AN2666" s="85">
        <f t="shared" ref="AN2666" si="26816">(1/$AN$8)*SIN($B2663*$AO$8)</f>
        <v>-0.31398571959109012</v>
      </c>
      <c r="AO2666" s="25">
        <f t="shared" ref="AO2666" si="26817">COS($AO$8*$B2663)</f>
        <v>-0.33573309493671855</v>
      </c>
      <c r="AP2666" s="37">
        <v>0</v>
      </c>
      <c r="AR2666" s="21">
        <f t="shared" ref="AR2666" si="26818">AH2666*AM2663+AJ2666*AM2666-AI2666*AN2663-AK2666*AN2666</f>
        <v>0</v>
      </c>
      <c r="AS2666" s="24">
        <f t="shared" ref="AS2666" si="26819">(AH2666*AN2663+AI2666*AM2663+AJ2666*AN2666+AK2666*AM2666)</f>
        <v>-0.73424021339686818</v>
      </c>
      <c r="AT2666" s="22">
        <f t="shared" ref="AT2666" si="26820">AH2666*AO2663+AJ2666*AO2666-AI2666*AP2663-AK2666*AP2666</f>
        <v>0.3028828688887748</v>
      </c>
      <c r="AU2666" s="23">
        <f t="shared" ref="AU2666" si="26821">(AH2666*AP2663+AI2666*AO2663+AJ2666*AP2666+AK2666*AO2666)</f>
        <v>0</v>
      </c>
      <c r="AV2666" s="8"/>
      <c r="AW2666" s="21">
        <v>0</v>
      </c>
      <c r="AX2666" s="24">
        <f t="shared" ref="AX2666" si="26822">(TAN($AY$8*$B2663))/$AX$8</f>
        <v>-0.50322888887635031</v>
      </c>
      <c r="AY2666" s="22">
        <v>1</v>
      </c>
      <c r="AZ2666" s="23">
        <v>0</v>
      </c>
      <c r="BB2666" s="21">
        <f t="shared" ref="BB2666" si="26823">AR2666*AW2663+AT2666*AW2666-AS2666*AX2663-AU2666*AX2666</f>
        <v>0</v>
      </c>
      <c r="BC2666" s="24">
        <f t="shared" ref="BC2666" si="26824">(AR2666*AX2663+AS2666*AW2663+AT2666*AX2666+AU2666*AW2666)</f>
        <v>-0.8866596229674476</v>
      </c>
      <c r="BD2666" s="22">
        <f t="shared" ref="BD2666" si="26825">AR2666*AY2663+AT2666*AY2666-AS2666*AZ2663-AU2666*AZ2666</f>
        <v>0.3028828688887748</v>
      </c>
      <c r="BE2666" s="23">
        <f t="shared" ref="BE2666" si="26826">(AR2666*AZ2663+AS2666*AY2663+AT2666*AZ2666+AU2666*AY2666)</f>
        <v>0</v>
      </c>
      <c r="BF2666" s="8"/>
      <c r="BG2666" s="15">
        <v>0</v>
      </c>
      <c r="BH2666" s="85">
        <f t="shared" ref="BH2666" si="26827">(1/$BH$8)*SIN($B2663*$BI$8)</f>
        <v>0.19837416891967888</v>
      </c>
      <c r="BI2666" s="25">
        <f t="shared" ref="BI2666" si="26828">COS($BI$8*$B2663)</f>
        <v>-0.80363499298427787</v>
      </c>
      <c r="BJ2666" s="37">
        <v>0</v>
      </c>
      <c r="BL2666" s="21">
        <f t="shared" ref="BL2666" si="26829">BB2666*BG2663+BD2666*BG2666-BC2666*BH2663-BE2666*BH2666</f>
        <v>0</v>
      </c>
      <c r="BM2666" s="24">
        <f t="shared" ref="BM2666" si="26830">(BB2666*BH2663+BC2666*BG2663+BD2666*BH2666+BE2666*BG2666)</f>
        <v>0.77263483727870597</v>
      </c>
      <c r="BN2666" s="22">
        <f t="shared" ref="BN2666" si="26831">BB2666*BI2663+BD2666*BI2666-BC2666*BJ2663-BE2666*BJ2666</f>
        <v>1.3396060201727407</v>
      </c>
      <c r="BO2666" s="23">
        <f t="shared" ref="BO2666" si="26832">(BB2666*BJ2663+BC2666*BI2663+BD2666*BJ2666+BE2666*BI2666)</f>
        <v>0</v>
      </c>
      <c r="BQ2666" s="38">
        <f t="shared" ref="BQ2666" si="26833">(180/PI())*ATAN(-1*(($BL$8*BM2663+BO2663+$BL$8*BM2666+BO2666)/($BL$8*BL2663+BN2663+$BL$8*BL2666+BN2666)))</f>
        <v>5.4596532462954261</v>
      </c>
      <c r="BS2666" s="67">
        <f t="shared" ref="BS2666" si="26834">20*LOG(((($BL$8*BL2663+BN2663-$BL$8*BL2666-BN2666)^2+($BL$8*BM2663+BO2663-$BL$8*BM2666-BO2666)^2)/(($BL$8*BL2663+BN2663+$BL$8*BL2666+BN2666)^2+($BL$8*BM2663+BO2663+$BL$8*BM2666+BO2666)^2))^0.5)</f>
        <v>-3.4882989867758232</v>
      </c>
      <c r="BT2666" s="65"/>
      <c r="BU2666" s="28"/>
      <c r="BV2666" s="28"/>
      <c r="BW2666" s="28"/>
      <c r="BX2666" s="28"/>
    </row>
    <row r="2667" spans="2:76" ht="18.649999999999999" customHeight="1">
      <c r="BS2667" s="32"/>
    </row>
    <row r="2668" spans="2:76" ht="18.649999999999999" customHeight="1" thickBot="1">
      <c r="D2668" s="8"/>
      <c r="E2668" s="8" t="s">
        <v>93</v>
      </c>
      <c r="F2668" s="8"/>
      <c r="G2668" s="8"/>
      <c r="H2668" s="8"/>
      <c r="I2668" s="8"/>
      <c r="J2668" s="8" t="s">
        <v>94</v>
      </c>
      <c r="K2668" s="8"/>
      <c r="L2668" s="8"/>
      <c r="M2668" s="8"/>
      <c r="N2668" s="8"/>
      <c r="O2668" s="8" t="s">
        <v>95</v>
      </c>
      <c r="P2668" s="8"/>
      <c r="Q2668" s="8"/>
      <c r="R2668" s="8"/>
      <c r="S2668" s="8"/>
      <c r="T2668" s="8" t="s">
        <v>96</v>
      </c>
      <c r="U2668" s="8"/>
      <c r="V2668" s="8"/>
      <c r="W2668" s="8"/>
      <c r="X2668" s="8"/>
      <c r="Y2668" s="8" t="s">
        <v>97</v>
      </c>
      <c r="Z2668" s="8"/>
      <c r="AA2668" s="8"/>
      <c r="AB2668" s="8"/>
      <c r="AC2668" s="8"/>
      <c r="AD2668" s="8" t="s">
        <v>98</v>
      </c>
      <c r="AE2668" s="8"/>
      <c r="AF2668" s="8"/>
      <c r="AG2668" s="8"/>
      <c r="AH2668" s="8"/>
      <c r="AI2668" s="8" t="s">
        <v>99</v>
      </c>
      <c r="AJ2668" s="8"/>
      <c r="AK2668" s="8"/>
      <c r="AL2668" s="8"/>
      <c r="AM2668" s="8"/>
      <c r="AN2668" s="8" t="s">
        <v>96</v>
      </c>
      <c r="AO2668" s="8"/>
      <c r="AP2668" s="8"/>
      <c r="AQ2668" s="8"/>
      <c r="AR2668" s="8"/>
      <c r="AS2668" s="8" t="s">
        <v>100</v>
      </c>
      <c r="AT2668" s="8"/>
      <c r="AU2668" s="8"/>
      <c r="AV2668" s="8"/>
      <c r="AW2668" s="8"/>
      <c r="AX2668" s="8" t="s">
        <v>94</v>
      </c>
      <c r="AY2668" s="8"/>
      <c r="AZ2668" s="8"/>
      <c r="BA2668" s="8"/>
      <c r="BB2668" s="8"/>
      <c r="BC2668" s="8" t="s">
        <v>101</v>
      </c>
      <c r="BD2668" s="8"/>
      <c r="BE2668" s="8"/>
      <c r="BF2668" s="8"/>
      <c r="BG2668" s="8"/>
      <c r="BH2668" s="8" t="s">
        <v>96</v>
      </c>
      <c r="BI2668" s="8"/>
      <c r="BJ2668" s="8"/>
      <c r="BK2668" s="8"/>
      <c r="BL2668" s="8"/>
      <c r="BM2668" s="8" t="s">
        <v>102</v>
      </c>
      <c r="BN2668" s="8"/>
      <c r="BO2668" s="8"/>
      <c r="BP2668" s="8"/>
    </row>
    <row r="2669" spans="2:76" ht="18.649999999999999" customHeight="1" thickBot="1">
      <c r="B2669" s="16"/>
      <c r="D2669" s="250" t="s">
        <v>22</v>
      </c>
      <c r="E2669" s="251"/>
      <c r="F2669" s="252" t="s">
        <v>23</v>
      </c>
      <c r="G2669" s="253"/>
      <c r="H2669" s="123"/>
      <c r="I2669" s="242" t="s">
        <v>1</v>
      </c>
      <c r="J2669" s="243"/>
      <c r="K2669" s="244" t="s">
        <v>2</v>
      </c>
      <c r="L2669" s="245"/>
      <c r="M2669" s="123"/>
      <c r="N2669" s="242" t="s">
        <v>43</v>
      </c>
      <c r="O2669" s="243"/>
      <c r="P2669" s="244" t="s">
        <v>44</v>
      </c>
      <c r="Q2669" s="245"/>
      <c r="R2669" s="123"/>
      <c r="S2669" s="242" t="s">
        <v>32</v>
      </c>
      <c r="T2669" s="243"/>
      <c r="U2669" s="244" t="s">
        <v>33</v>
      </c>
      <c r="V2669" s="245"/>
      <c r="W2669" s="123"/>
      <c r="X2669" s="242" t="s">
        <v>45</v>
      </c>
      <c r="Y2669" s="243"/>
      <c r="Z2669" s="244" t="s">
        <v>46</v>
      </c>
      <c r="AA2669" s="245"/>
      <c r="AB2669" s="127"/>
      <c r="AC2669" s="242" t="s">
        <v>62</v>
      </c>
      <c r="AD2669" s="243"/>
      <c r="AE2669" s="244" t="s">
        <v>3</v>
      </c>
      <c r="AF2669" s="245"/>
      <c r="AG2669" s="123"/>
      <c r="AH2669" s="242" t="s">
        <v>76</v>
      </c>
      <c r="AI2669" s="243"/>
      <c r="AJ2669" s="244" t="s">
        <v>77</v>
      </c>
      <c r="AK2669" s="245"/>
      <c r="AL2669" s="127"/>
      <c r="AM2669" s="242" t="s">
        <v>64</v>
      </c>
      <c r="AN2669" s="243"/>
      <c r="AO2669" s="244" t="s">
        <v>65</v>
      </c>
      <c r="AP2669" s="245"/>
      <c r="AQ2669" s="123"/>
      <c r="AR2669" s="242" t="s">
        <v>80</v>
      </c>
      <c r="AS2669" s="243"/>
      <c r="AT2669" s="244" t="s">
        <v>81</v>
      </c>
      <c r="AU2669" s="245"/>
      <c r="AV2669" s="127"/>
      <c r="AW2669" s="242" t="s">
        <v>68</v>
      </c>
      <c r="AX2669" s="243"/>
      <c r="AY2669" s="244" t="s">
        <v>69</v>
      </c>
      <c r="AZ2669" s="245"/>
      <c r="BA2669" s="123"/>
      <c r="BB2669" s="246" t="s">
        <v>84</v>
      </c>
      <c r="BC2669" s="247"/>
      <c r="BD2669" s="248" t="s">
        <v>85</v>
      </c>
      <c r="BE2669" s="249"/>
      <c r="BF2669" s="127"/>
      <c r="BG2669" s="242" t="s">
        <v>72</v>
      </c>
      <c r="BH2669" s="243"/>
      <c r="BI2669" s="244" t="s">
        <v>73</v>
      </c>
      <c r="BJ2669" s="245"/>
      <c r="BK2669" s="123"/>
      <c r="BL2669" s="242" t="s">
        <v>88</v>
      </c>
      <c r="BM2669" s="243"/>
      <c r="BN2669" s="244" t="s">
        <v>89</v>
      </c>
      <c r="BO2669" s="245"/>
      <c r="BP2669" s="123"/>
      <c r="BQ2669" s="19" t="s">
        <v>165</v>
      </c>
      <c r="BS2669" s="63" t="s">
        <v>120</v>
      </c>
      <c r="BT2669" s="4"/>
      <c r="BU2669" s="28"/>
      <c r="BV2669" s="28"/>
      <c r="BW2669" s="28"/>
      <c r="BX2669" s="28"/>
    </row>
    <row r="2670" spans="2:76" ht="18" customHeight="1" thickTop="1" thickBot="1">
      <c r="B2670" s="39">
        <v>7.56</v>
      </c>
      <c r="D2670" s="25">
        <f t="shared" ref="D2670" si="26835">COS($F$8*$B2670)</f>
        <v>-0.80752239936388537</v>
      </c>
      <c r="E2670" s="26">
        <v>0</v>
      </c>
      <c r="F2670" s="10">
        <v>0</v>
      </c>
      <c r="G2670" s="85">
        <f t="shared" ref="G2670" si="26836">$E$8*SIN($B2670*$F$8)</f>
        <v>1.7695107150651399</v>
      </c>
      <c r="I2670" s="21">
        <v>1</v>
      </c>
      <c r="J2670" s="24">
        <v>0</v>
      </c>
      <c r="K2670" s="22">
        <v>0</v>
      </c>
      <c r="L2670" s="23">
        <v>0</v>
      </c>
      <c r="N2670" s="21">
        <f t="shared" ref="N2670" si="26837">D2670*I2670+F2670*I2673-E2670*J2670-G2670*J2673</f>
        <v>3.8385066379227228E-2</v>
      </c>
      <c r="O2670" s="24">
        <f t="shared" ref="O2670" si="26838">(D2670*J2670+E2670*I2670+F2670*J2673+G2670*I2673)</f>
        <v>0</v>
      </c>
      <c r="P2670" s="22">
        <f t="shared" ref="P2670" si="26839">D2670*K2670+F2670*K2673-E2670*L2670-G2670*L2673</f>
        <v>0</v>
      </c>
      <c r="Q2670" s="23">
        <f t="shared" ref="Q2670" si="26840">(D2670*L2670+E2670*K2670+F2670*L2673+G2670*K2673)</f>
        <v>1.7695107150651399</v>
      </c>
      <c r="S2670" s="25">
        <f t="shared" ref="S2670" si="26841">COS($U$8*$B2670)</f>
        <v>-0.32479206294776741</v>
      </c>
      <c r="T2670" s="26">
        <v>0</v>
      </c>
      <c r="U2670" s="10">
        <v>0</v>
      </c>
      <c r="V2670" s="85">
        <f t="shared" ref="V2670" si="26842">$T$8*SIN($B2670*$U$8)</f>
        <v>-2.8373563474853141</v>
      </c>
      <c r="X2670" s="21">
        <f t="shared" ref="X2670" si="26843">N2670*S2670+P2670*S2673-O2670*T2670-Q2670*T2673</f>
        <v>0.54539199725245391</v>
      </c>
      <c r="Y2670" s="24">
        <f t="shared" ref="Y2670" si="26844">(N2670*T2670+O2670*S2670+P2670*T2673+Q2670*S2673)</f>
        <v>0</v>
      </c>
      <c r="Z2670" s="22">
        <f t="shared" ref="Z2670" si="26845">N2670*U2670+P2670*U2673-O2670*V2670-Q2670*V2673</f>
        <v>0</v>
      </c>
      <c r="AA2670" s="23">
        <f t="shared" ref="AA2670" si="26846">(N2670*V2670+O2670*U2670+P2670*V2673+Q2670*U2673)</f>
        <v>-0.68363514729393127</v>
      </c>
      <c r="AB2670" s="8"/>
      <c r="AC2670" s="21">
        <v>1</v>
      </c>
      <c r="AD2670" s="24">
        <v>0</v>
      </c>
      <c r="AE2670" s="22">
        <v>0</v>
      </c>
      <c r="AF2670" s="23">
        <v>0</v>
      </c>
      <c r="AH2670" s="21">
        <f t="shared" ref="AH2670" si="26847">X2670*AC2670+Z2670*AC2673-Y2670*AD2670-AA2670*AD2673</f>
        <v>0.66319662434160864</v>
      </c>
      <c r="AI2670" s="24">
        <f t="shared" ref="AI2670" si="26848">(X2670*AD2670+Y2670*AC2670+Z2670*AD2673+AA2670*AC2673)</f>
        <v>0</v>
      </c>
      <c r="AJ2670" s="22">
        <f t="shared" ref="AJ2670" si="26849">X2670*AE2670+Z2670*AE2673-Y2670*AF2670-AA2670*AF2673</f>
        <v>0</v>
      </c>
      <c r="AK2670" s="23">
        <f t="shared" ref="AK2670" si="26850">(X2670*AF2670+Y2670*AE2670+Z2670*AF2673+AA2670*AE2673)</f>
        <v>-0.68363514729393127</v>
      </c>
      <c r="AL2670" s="8"/>
      <c r="AM2670" s="25">
        <f t="shared" ref="AM2670" si="26851">COS($AO$8*$B2670)</f>
        <v>-0.32479206294776741</v>
      </c>
      <c r="AN2670" s="26">
        <v>0</v>
      </c>
      <c r="AO2670" s="10">
        <v>0</v>
      </c>
      <c r="AP2670" s="85">
        <f t="shared" ref="AP2670" si="26852">$AN$8*SIN($B2670*$AO$8)</f>
        <v>-2.8373563474853141</v>
      </c>
      <c r="AR2670" s="21">
        <f t="shared" ref="AR2670" si="26853">AH2670*AM2670+AJ2670*AM2673-AI2670*AN2670-AK2670*AN2673</f>
        <v>-0.43092505804196146</v>
      </c>
      <c r="AS2670" s="24">
        <f t="shared" ref="AS2670" si="26854">(AH2670*AN2670+AI2670*AM2670+AJ2670*AN2673+AK2670*AM2673)</f>
        <v>0</v>
      </c>
      <c r="AT2670" s="22">
        <f t="shared" ref="AT2670" si="26855">AH2670*AO2670+AJ2670*AO2673-AI2670*AP2670-AK2670*AP2673</f>
        <v>0</v>
      </c>
      <c r="AU2670" s="23">
        <f t="shared" ref="AU2670" si="26856">(AH2670*AP2670+AI2670*AO2670+AJ2670*AP2673+AK2670*AO2673)</f>
        <v>-1.6596858819132998</v>
      </c>
      <c r="AV2670" s="8"/>
      <c r="AW2670" s="21">
        <v>1</v>
      </c>
      <c r="AX2670" s="24">
        <v>0</v>
      </c>
      <c r="AY2670" s="22">
        <v>0</v>
      </c>
      <c r="AZ2670" s="23">
        <v>0</v>
      </c>
      <c r="BB2670" s="21">
        <f t="shared" ref="BB2670" si="26857">AR2670*AW2670+AT2670*AW2673-AS2670*AX2670-AU2670*AX2673</f>
        <v>-1.2243312049198116</v>
      </c>
      <c r="BC2670" s="24">
        <f t="shared" ref="BC2670" si="26858">(AR2670*AX2670+AS2670*AW2670+AT2670*AX2673+AU2670*AW2673)</f>
        <v>0</v>
      </c>
      <c r="BD2670" s="22">
        <f t="shared" ref="BD2670" si="26859">AR2670*AY2670+AT2670*AY2673-AS2670*AZ2670-AU2670*AZ2673</f>
        <v>0</v>
      </c>
      <c r="BE2670" s="23">
        <f t="shared" ref="BE2670" si="26860">(AR2670*AZ2670+AS2670*AY2670+AT2670*AZ2673+AU2670*AY2673)</f>
        <v>-1.6596858819132998</v>
      </c>
      <c r="BF2670" s="8"/>
      <c r="BG2670" s="25">
        <f t="shared" ref="BG2670" si="26861">COS($BI$8*$B2670)</f>
        <v>-0.80757026093828677</v>
      </c>
      <c r="BH2670" s="26">
        <v>0</v>
      </c>
      <c r="BI2670" s="10">
        <v>0</v>
      </c>
      <c r="BJ2670" s="85">
        <f t="shared" ref="BJ2670" si="26862">$BH$8*SIN($B2670*$BI$8)</f>
        <v>1.7693141221480733</v>
      </c>
      <c r="BL2670" s="21">
        <f t="shared" ref="BL2670" si="26863">BB2670*BG2670+BD2670*BG2673-BC2670*BH2670-BE2670*BH2673</f>
        <v>1.3150118783207549</v>
      </c>
      <c r="BM2670" s="24">
        <f t="shared" ref="BM2670" si="26864">(BB2670*BH2670+BC2670*BG2670+BD2670*BH2673+BE2670*BG2673)</f>
        <v>0</v>
      </c>
      <c r="BN2670" s="22">
        <f t="shared" ref="BN2670" si="26865">BB2670*BI2670+BD2670*BI2673-BC2670*BJ2670-BE2670*BJ2673</f>
        <v>0</v>
      </c>
      <c r="BO2670" s="23">
        <f t="shared" ref="BO2670" si="26866">(BB2670*BJ2670+BC2670*BI2670+BD2670*BJ2673+BE2670*BI2673)</f>
        <v>-0.82591353031887538</v>
      </c>
      <c r="BQ2670" s="27">
        <f t="shared" ref="BQ2670" si="26867">20*LOG((2*$BL$8)/(($BL$8*BL2670+BN2670+$BL$8*BL2673+BN2673)^2+($BL$8*BM2670+BO2670+$BL$8*BM2673+BO2673)^2)^0.5)</f>
        <v>-2.379826939290635</v>
      </c>
      <c r="BS2670" s="64">
        <f t="shared" ref="BS2670" si="26868">((BL2670^2+BM2670^2)/(BL2673^2+BM2673^2))^0.5</f>
        <v>1.4899438537176686</v>
      </c>
      <c r="BT2670" s="4"/>
      <c r="BU2670" s="28"/>
      <c r="BV2670" s="28"/>
      <c r="BW2670" s="28"/>
      <c r="BX2670" s="28"/>
    </row>
    <row r="2671" spans="2:76" ht="18.649999999999999" customHeight="1" thickBot="1">
      <c r="D2671" s="25"/>
      <c r="E2671" s="10"/>
      <c r="F2671" s="10"/>
      <c r="G2671" s="31"/>
      <c r="I2671" s="29"/>
      <c r="L2671" s="30"/>
      <c r="N2671" s="29"/>
      <c r="Q2671" s="30"/>
      <c r="S2671" s="29"/>
      <c r="V2671" s="30"/>
      <c r="X2671" s="29"/>
      <c r="AA2671" s="30"/>
      <c r="AC2671" s="29"/>
      <c r="AF2671" s="30"/>
      <c r="AH2671" s="29"/>
      <c r="AK2671" s="30"/>
      <c r="AM2671" s="29"/>
      <c r="AP2671" s="30"/>
      <c r="AR2671" s="29"/>
      <c r="AU2671" s="30"/>
      <c r="AW2671" s="29"/>
      <c r="AZ2671" s="30"/>
      <c r="BB2671" s="29"/>
      <c r="BE2671" s="30"/>
      <c r="BG2671" s="29"/>
      <c r="BJ2671" s="30"/>
      <c r="BL2671" s="29"/>
      <c r="BO2671" s="30"/>
      <c r="BS2671" s="65"/>
      <c r="BT2671" s="65"/>
      <c r="BU2671" s="28"/>
      <c r="BV2671" s="28"/>
      <c r="BW2671" s="28"/>
      <c r="BX2671" s="28"/>
    </row>
    <row r="2672" spans="2:76" ht="18.649999999999999" customHeight="1" thickBot="1">
      <c r="D2672" s="254" t="s">
        <v>24</v>
      </c>
      <c r="E2672" s="255"/>
      <c r="F2672" s="256" t="s">
        <v>25</v>
      </c>
      <c r="G2672" s="257"/>
      <c r="H2672" s="123"/>
      <c r="I2672" s="242" t="s">
        <v>4</v>
      </c>
      <c r="J2672" s="243"/>
      <c r="K2672" s="244" t="s">
        <v>5</v>
      </c>
      <c r="L2672" s="245"/>
      <c r="M2672" s="123"/>
      <c r="N2672" s="242" t="s">
        <v>6</v>
      </c>
      <c r="O2672" s="243"/>
      <c r="P2672" s="244" t="s">
        <v>7</v>
      </c>
      <c r="Q2672" s="245"/>
      <c r="R2672" s="123"/>
      <c r="S2672" s="242" t="s">
        <v>34</v>
      </c>
      <c r="T2672" s="243"/>
      <c r="U2672" s="244" t="s">
        <v>35</v>
      </c>
      <c r="V2672" s="245"/>
      <c r="W2672" s="123"/>
      <c r="X2672" s="242" t="s">
        <v>47</v>
      </c>
      <c r="Y2672" s="243"/>
      <c r="Z2672" s="244" t="s">
        <v>48</v>
      </c>
      <c r="AA2672" s="245"/>
      <c r="AB2672" s="127"/>
      <c r="AC2672" s="242" t="s">
        <v>63</v>
      </c>
      <c r="AD2672" s="243"/>
      <c r="AE2672" s="244" t="s">
        <v>8</v>
      </c>
      <c r="AF2672" s="245"/>
      <c r="AG2672" s="123"/>
      <c r="AH2672" s="242" t="s">
        <v>78</v>
      </c>
      <c r="AI2672" s="243"/>
      <c r="AJ2672" s="244" t="s">
        <v>79</v>
      </c>
      <c r="AK2672" s="245"/>
      <c r="AL2672" s="127"/>
      <c r="AM2672" s="242" t="s">
        <v>67</v>
      </c>
      <c r="AN2672" s="243"/>
      <c r="AO2672" s="244" t="s">
        <v>66</v>
      </c>
      <c r="AP2672" s="245"/>
      <c r="AQ2672" s="123"/>
      <c r="AR2672" s="242" t="s">
        <v>83</v>
      </c>
      <c r="AS2672" s="243"/>
      <c r="AT2672" s="244" t="s">
        <v>82</v>
      </c>
      <c r="AU2672" s="245"/>
      <c r="AV2672" s="127"/>
      <c r="AW2672" s="242" t="s">
        <v>71</v>
      </c>
      <c r="AX2672" s="243"/>
      <c r="AY2672" s="244" t="s">
        <v>70</v>
      </c>
      <c r="AZ2672" s="245"/>
      <c r="BA2672" s="123"/>
      <c r="BB2672" s="124" t="s">
        <v>87</v>
      </c>
      <c r="BC2672" s="125"/>
      <c r="BD2672" s="122" t="s">
        <v>86</v>
      </c>
      <c r="BE2672" s="126"/>
      <c r="BF2672" s="127"/>
      <c r="BG2672" s="242" t="s">
        <v>74</v>
      </c>
      <c r="BH2672" s="243"/>
      <c r="BI2672" s="244" t="s">
        <v>75</v>
      </c>
      <c r="BJ2672" s="245"/>
      <c r="BK2672" s="123"/>
      <c r="BL2672" s="242" t="s">
        <v>91</v>
      </c>
      <c r="BM2672" s="243"/>
      <c r="BN2672" s="244" t="s">
        <v>90</v>
      </c>
      <c r="BO2672" s="245"/>
      <c r="BP2672" s="123"/>
      <c r="BQ2672" s="35" t="s">
        <v>166</v>
      </c>
      <c r="BS2672" s="66" t="s">
        <v>121</v>
      </c>
      <c r="BT2672" s="65"/>
      <c r="BU2672" s="28"/>
      <c r="BV2672" s="28"/>
      <c r="BW2672" s="28"/>
      <c r="BX2672" s="28"/>
    </row>
    <row r="2673" spans="2:76" ht="18.649999999999999" customHeight="1" thickTop="1" thickBot="1">
      <c r="D2673" s="15">
        <v>0</v>
      </c>
      <c r="E2673" s="145">
        <f t="shared" ref="E2673" si="26869">(1/$E$8)*SIN($B2670*$F$8)</f>
        <v>0.19661230167390442</v>
      </c>
      <c r="F2673" s="15">
        <f t="shared" ref="F2673" si="26870">COS($F$8*$B2670)</f>
        <v>-0.80752239936388537</v>
      </c>
      <c r="G2673" s="37">
        <v>0</v>
      </c>
      <c r="I2673" s="21">
        <v>0</v>
      </c>
      <c r="J2673" s="24">
        <f t="shared" ref="J2673" si="26871">(TAN($K$8*$B2670))/$J$8</f>
        <v>-0.4780459697368788</v>
      </c>
      <c r="K2673" s="22">
        <v>1</v>
      </c>
      <c r="L2673" s="23">
        <v>0</v>
      </c>
      <c r="N2673" s="21">
        <f t="shared" ref="N2673" si="26872">D2673*I2670+F2673*I2673-E2673*J2670-G2673*J2673</f>
        <v>0</v>
      </c>
      <c r="O2673" s="24">
        <f t="shared" ref="O2673" si="26873">(D2673*J2670+E2673*I2670+F2673*J2673+G2673*I2673)</f>
        <v>0.5826451301620641</v>
      </c>
      <c r="P2673" s="22">
        <f t="shared" ref="P2673" si="26874">D2673*K2670+F2673*K2673-E2673*L2670-G2673*L2673</f>
        <v>-0.80752239936388537</v>
      </c>
      <c r="Q2673" s="23">
        <f t="shared" ref="Q2673" si="26875">(D2673*L2670+E2673*K2670+F2673*L2673+G2673*K2673)</f>
        <v>0</v>
      </c>
      <c r="S2673" s="15">
        <v>0</v>
      </c>
      <c r="T2673" s="145">
        <f t="shared" ref="T2673" si="26876">(1/$T$8)*SIN($B2670*$U$8)</f>
        <v>-0.31526181638725709</v>
      </c>
      <c r="U2673" s="15">
        <f t="shared" ref="U2673" si="26877">COS($U$8*$B2670)</f>
        <v>-0.32479206294776741</v>
      </c>
      <c r="V2673" s="37">
        <v>0</v>
      </c>
      <c r="X2673" s="21">
        <f t="shared" ref="X2673" si="26878">N2673*S2670+P2673*S2673-O2673*T2670-Q2673*T2673</f>
        <v>0</v>
      </c>
      <c r="Y2673" s="24">
        <f t="shared" ref="Y2673" si="26879">(N2673*T2670+O2673*S2670+P2673*T2673+Q2673*S2673)</f>
        <v>6.5342464605047251E-2</v>
      </c>
      <c r="Z2673" s="22">
        <f t="shared" ref="Z2673" si="26880">N2673*U2670+P2673*U2673-O2673*V2670-Q2673*V2673</f>
        <v>1.9154487243626668</v>
      </c>
      <c r="AA2673" s="23">
        <f t="shared" ref="AA2673" si="26881">(N2673*V2670+O2673*U2670+P2673*V2673+Q2673*U2673)</f>
        <v>0</v>
      </c>
      <c r="AB2673" s="8"/>
      <c r="AC2673" s="21">
        <v>0</v>
      </c>
      <c r="AD2673" s="24">
        <f t="shared" ref="AD2673" si="26882">(TAN($AE$8*$B2670))/$AD$8</f>
        <v>0.17232090473327327</v>
      </c>
      <c r="AE2673" s="22">
        <v>1</v>
      </c>
      <c r="AF2673" s="23">
        <v>0</v>
      </c>
      <c r="AH2673" s="21">
        <f t="shared" ref="AH2673" si="26883">X2673*AC2670+Z2673*AC2673-Y2673*AD2670-AA2673*AD2673</f>
        <v>0</v>
      </c>
      <c r="AI2673" s="24">
        <f t="shared" ref="AI2673" si="26884">(X2673*AD2670+Y2673*AC2670+Z2673*AD2673+AA2673*AC2673)</f>
        <v>0.3954143217574162</v>
      </c>
      <c r="AJ2673" s="22">
        <f t="shared" ref="AJ2673" si="26885">X2673*AE2670+Z2673*AE2673-Y2673*AF2670-AA2673*AF2673</f>
        <v>1.9154487243626668</v>
      </c>
      <c r="AK2673" s="23">
        <f t="shared" ref="AK2673" si="26886">(X2673*AF2670+Y2673*AE2670+Z2673*AF2673+AA2673*AE2673)</f>
        <v>0</v>
      </c>
      <c r="AL2673" s="8"/>
      <c r="AM2673" s="15">
        <v>0</v>
      </c>
      <c r="AN2673" s="85">
        <f t="shared" ref="AN2673" si="26887">(1/$AN$8)*SIN($B2670*$AO$8)</f>
        <v>-0.31526181638725709</v>
      </c>
      <c r="AO2673" s="25">
        <f t="shared" ref="AO2673" si="26888">COS($AO$8*$B2670)</f>
        <v>-0.32479206294776741</v>
      </c>
      <c r="AP2673" s="37">
        <v>0</v>
      </c>
      <c r="AR2673" s="21">
        <f t="shared" ref="AR2673" si="26889">AH2673*AM2670+AJ2673*AM2673-AI2673*AN2670-AK2673*AN2673</f>
        <v>0</v>
      </c>
      <c r="AS2673" s="24">
        <f t="shared" ref="AS2673" si="26890">(AH2673*AN2670+AI2673*AM2670+AJ2673*AN2673+AK2673*AM2673)</f>
        <v>-0.73229527732191235</v>
      </c>
      <c r="AT2673" s="22">
        <f t="shared" ref="AT2673" si="26891">AH2673*AO2670+AJ2673*AO2673-AI2673*AP2670-AK2673*AP2673</f>
        <v>0.49980879306858506</v>
      </c>
      <c r="AU2673" s="23">
        <f t="shared" ref="AU2673" si="26892">(AH2673*AP2670+AI2673*AO2670+AJ2673*AP2673+AK2673*AO2673)</f>
        <v>0</v>
      </c>
      <c r="AV2673" s="8"/>
      <c r="AW2673" s="21">
        <v>0</v>
      </c>
      <c r="AX2673" s="24">
        <f t="shared" ref="AX2673" si="26893">(TAN($AY$8*$B2670))/$AX$8</f>
        <v>-0.4780459697368788</v>
      </c>
      <c r="AY2673" s="22">
        <v>1</v>
      </c>
      <c r="AZ2673" s="23">
        <v>0</v>
      </c>
      <c r="BB2673" s="21">
        <f t="shared" ref="BB2673" si="26894">AR2673*AW2670+AT2673*AW2673-AS2673*AX2670-AU2673*AX2673</f>
        <v>0</v>
      </c>
      <c r="BC2673" s="24">
        <f t="shared" ref="BC2673" si="26895">(AR2673*AX2670+AS2673*AW2670+AT2673*AX2673+AU2673*AW2673)</f>
        <v>-0.97122685648740315</v>
      </c>
      <c r="BD2673" s="22">
        <f t="shared" ref="BD2673" si="26896">AR2673*AY2670+AT2673*AY2673-AS2673*AZ2670-AU2673*AZ2673</f>
        <v>0.49980879306858506</v>
      </c>
      <c r="BE2673" s="23">
        <f t="shared" ref="BE2673" si="26897">(AR2673*AZ2670+AS2673*AY2670+AT2673*AZ2673+AU2673*AY2673)</f>
        <v>0</v>
      </c>
      <c r="BF2673" s="8"/>
      <c r="BG2673" s="15">
        <v>0</v>
      </c>
      <c r="BH2673" s="85">
        <f t="shared" ref="BH2673" si="26898">(1/$BH$8)*SIN($B2670*$BI$8)</f>
        <v>0.19659045801645258</v>
      </c>
      <c r="BI2673" s="25">
        <f t="shared" ref="BI2673" si="26899">COS($BI$8*$B2670)</f>
        <v>-0.80757026093828677</v>
      </c>
      <c r="BJ2673" s="37">
        <v>0</v>
      </c>
      <c r="BL2673" s="21">
        <f t="shared" ref="BL2673" si="26900">BB2673*BG2670+BD2673*BG2673-BC2673*BH2670-BE2673*BH2673</f>
        <v>0</v>
      </c>
      <c r="BM2673" s="24">
        <f t="shared" ref="BM2673" si="26901">(BB2673*BH2670+BC2673*BG2670+BD2673*BH2673+BE2673*BG2673)</f>
        <v>0.88259156547380768</v>
      </c>
      <c r="BN2673" s="22">
        <f t="shared" ref="BN2673" si="26902">BB2673*BI2670+BD2673*BI2673-BC2673*BJ2670-BE2673*BJ2673</f>
        <v>1.3147746755549949</v>
      </c>
      <c r="BO2673" s="23">
        <f t="shared" ref="BO2673" si="26903">(BB2673*BJ2670+BC2673*BI2670+BD2673*BJ2673+BE2673*BI2673)</f>
        <v>0</v>
      </c>
      <c r="BQ2673" s="38">
        <f t="shared" ref="BQ2673" si="26904">(180/PI())*ATAN(-1*(($BL$8*BM2670+BO2670+$BL$8*BM2673+BO2673)/($BL$8*BL2670+BN2670+$BL$8*BL2673+BN2673)))</f>
        <v>-1.2346665663091747</v>
      </c>
      <c r="BS2673" s="67">
        <f t="shared" ref="BS2673" si="26905">20*LOG(((($BL$8*BL2670+BN2670-$BL$8*BL2673-BN2673)^2+($BL$8*BM2670+BO2670-$BL$8*BM2673-BO2673)^2)/(($BL$8*BL2670+BN2670+$BL$8*BL2673+BN2673)^2+($BL$8*BM2670+BO2670+$BL$8*BM2673+BO2673)^2))^0.5)</f>
        <v>-3.7481011995615039</v>
      </c>
      <c r="BT2673" s="65"/>
      <c r="BU2673" s="28"/>
      <c r="BV2673" s="28"/>
      <c r="BW2673" s="28"/>
      <c r="BX2673" s="28"/>
    </row>
    <row r="2674" spans="2:76" ht="18.649999999999999" customHeight="1">
      <c r="BS2674" s="32"/>
    </row>
    <row r="2675" spans="2:76" ht="18.649999999999999" customHeight="1" thickBot="1">
      <c r="D2675" s="8"/>
      <c r="E2675" s="8" t="s">
        <v>93</v>
      </c>
      <c r="F2675" s="8"/>
      <c r="G2675" s="8"/>
      <c r="H2675" s="8"/>
      <c r="I2675" s="8"/>
      <c r="J2675" s="8" t="s">
        <v>94</v>
      </c>
      <c r="K2675" s="8"/>
      <c r="L2675" s="8"/>
      <c r="M2675" s="8"/>
      <c r="N2675" s="8"/>
      <c r="O2675" s="8" t="s">
        <v>95</v>
      </c>
      <c r="P2675" s="8"/>
      <c r="Q2675" s="8"/>
      <c r="R2675" s="8"/>
      <c r="S2675" s="8"/>
      <c r="T2675" s="8" t="s">
        <v>96</v>
      </c>
      <c r="U2675" s="8"/>
      <c r="V2675" s="8"/>
      <c r="W2675" s="8"/>
      <c r="X2675" s="8"/>
      <c r="Y2675" s="8" t="s">
        <v>97</v>
      </c>
      <c r="Z2675" s="8"/>
      <c r="AA2675" s="8"/>
      <c r="AB2675" s="8"/>
      <c r="AC2675" s="8"/>
      <c r="AD2675" s="8" t="s">
        <v>98</v>
      </c>
      <c r="AE2675" s="8"/>
      <c r="AF2675" s="8"/>
      <c r="AG2675" s="8"/>
      <c r="AH2675" s="8"/>
      <c r="AI2675" s="8" t="s">
        <v>99</v>
      </c>
      <c r="AJ2675" s="8"/>
      <c r="AK2675" s="8"/>
      <c r="AL2675" s="8"/>
      <c r="AM2675" s="8"/>
      <c r="AN2675" s="8" t="s">
        <v>96</v>
      </c>
      <c r="AO2675" s="8"/>
      <c r="AP2675" s="8"/>
      <c r="AQ2675" s="8"/>
      <c r="AR2675" s="8"/>
      <c r="AS2675" s="8" t="s">
        <v>100</v>
      </c>
      <c r="AT2675" s="8"/>
      <c r="AU2675" s="8"/>
      <c r="AV2675" s="8"/>
      <c r="AW2675" s="8"/>
      <c r="AX2675" s="8" t="s">
        <v>94</v>
      </c>
      <c r="AY2675" s="8"/>
      <c r="AZ2675" s="8"/>
      <c r="BA2675" s="8"/>
      <c r="BB2675" s="8"/>
      <c r="BC2675" s="8" t="s">
        <v>101</v>
      </c>
      <c r="BD2675" s="8"/>
      <c r="BE2675" s="8"/>
      <c r="BF2675" s="8"/>
      <c r="BG2675" s="8"/>
      <c r="BH2675" s="8" t="s">
        <v>96</v>
      </c>
      <c r="BI2675" s="8"/>
      <c r="BJ2675" s="8"/>
      <c r="BK2675" s="8"/>
      <c r="BL2675" s="8"/>
      <c r="BM2675" s="8" t="s">
        <v>102</v>
      </c>
      <c r="BN2675" s="8"/>
      <c r="BO2675" s="8"/>
      <c r="BP2675" s="8"/>
    </row>
    <row r="2676" spans="2:76" ht="18.649999999999999" customHeight="1" thickBot="1">
      <c r="B2676" s="16"/>
      <c r="D2676" s="250" t="s">
        <v>22</v>
      </c>
      <c r="E2676" s="251"/>
      <c r="F2676" s="252" t="s">
        <v>23</v>
      </c>
      <c r="G2676" s="253"/>
      <c r="H2676" s="123"/>
      <c r="I2676" s="242" t="s">
        <v>1</v>
      </c>
      <c r="J2676" s="243"/>
      <c r="K2676" s="244" t="s">
        <v>2</v>
      </c>
      <c r="L2676" s="245"/>
      <c r="M2676" s="123"/>
      <c r="N2676" s="242" t="s">
        <v>43</v>
      </c>
      <c r="O2676" s="243"/>
      <c r="P2676" s="244" t="s">
        <v>44</v>
      </c>
      <c r="Q2676" s="245"/>
      <c r="R2676" s="123"/>
      <c r="S2676" s="242" t="s">
        <v>32</v>
      </c>
      <c r="T2676" s="243"/>
      <c r="U2676" s="244" t="s">
        <v>33</v>
      </c>
      <c r="V2676" s="245"/>
      <c r="W2676" s="123"/>
      <c r="X2676" s="242" t="s">
        <v>45</v>
      </c>
      <c r="Y2676" s="243"/>
      <c r="Z2676" s="244" t="s">
        <v>46</v>
      </c>
      <c r="AA2676" s="245"/>
      <c r="AB2676" s="127"/>
      <c r="AC2676" s="242" t="s">
        <v>62</v>
      </c>
      <c r="AD2676" s="243"/>
      <c r="AE2676" s="244" t="s">
        <v>3</v>
      </c>
      <c r="AF2676" s="245"/>
      <c r="AG2676" s="123"/>
      <c r="AH2676" s="242" t="s">
        <v>76</v>
      </c>
      <c r="AI2676" s="243"/>
      <c r="AJ2676" s="244" t="s">
        <v>77</v>
      </c>
      <c r="AK2676" s="245"/>
      <c r="AL2676" s="127"/>
      <c r="AM2676" s="242" t="s">
        <v>64</v>
      </c>
      <c r="AN2676" s="243"/>
      <c r="AO2676" s="244" t="s">
        <v>65</v>
      </c>
      <c r="AP2676" s="245"/>
      <c r="AQ2676" s="123"/>
      <c r="AR2676" s="242" t="s">
        <v>80</v>
      </c>
      <c r="AS2676" s="243"/>
      <c r="AT2676" s="244" t="s">
        <v>81</v>
      </c>
      <c r="AU2676" s="245"/>
      <c r="AV2676" s="127"/>
      <c r="AW2676" s="242" t="s">
        <v>68</v>
      </c>
      <c r="AX2676" s="243"/>
      <c r="AY2676" s="244" t="s">
        <v>69</v>
      </c>
      <c r="AZ2676" s="245"/>
      <c r="BA2676" s="123"/>
      <c r="BB2676" s="246" t="s">
        <v>84</v>
      </c>
      <c r="BC2676" s="247"/>
      <c r="BD2676" s="248" t="s">
        <v>85</v>
      </c>
      <c r="BE2676" s="249"/>
      <c r="BF2676" s="127"/>
      <c r="BG2676" s="242" t="s">
        <v>72</v>
      </c>
      <c r="BH2676" s="243"/>
      <c r="BI2676" s="244" t="s">
        <v>73</v>
      </c>
      <c r="BJ2676" s="245"/>
      <c r="BK2676" s="123"/>
      <c r="BL2676" s="242" t="s">
        <v>88</v>
      </c>
      <c r="BM2676" s="243"/>
      <c r="BN2676" s="244" t="s">
        <v>89</v>
      </c>
      <c r="BO2676" s="245"/>
      <c r="BP2676" s="123"/>
      <c r="BQ2676" s="19" t="s">
        <v>165</v>
      </c>
      <c r="BS2676" s="63" t="s">
        <v>120</v>
      </c>
      <c r="BT2676" s="4"/>
      <c r="BU2676" s="28"/>
      <c r="BV2676" s="28"/>
      <c r="BW2676" s="28"/>
      <c r="BX2676" s="28"/>
    </row>
    <row r="2677" spans="2:76" ht="18.649999999999999" customHeight="1" thickTop="1" thickBot="1">
      <c r="B2677" s="39">
        <v>7.58</v>
      </c>
      <c r="D2677" s="25">
        <f t="shared" ref="D2677" si="26906">COS($F$8*$B2677)</f>
        <v>-0.81142234740974928</v>
      </c>
      <c r="E2677" s="26">
        <v>0</v>
      </c>
      <c r="F2677" s="10">
        <v>0</v>
      </c>
      <c r="G2677" s="85">
        <f t="shared" ref="G2677" si="26907">$E$8*SIN($B2677*$F$8)</f>
        <v>1.7533807250898101</v>
      </c>
      <c r="I2677" s="21">
        <v>1</v>
      </c>
      <c r="J2677" s="24">
        <v>0</v>
      </c>
      <c r="K2677" s="22">
        <v>0</v>
      </c>
      <c r="L2677" s="23">
        <v>0</v>
      </c>
      <c r="N2677" s="21">
        <f t="shared" ref="N2677" si="26908">D2677*I2677+F2677*I2680-E2677*J2677-G2677*J2680</f>
        <v>-1.6917445307806922E-2</v>
      </c>
      <c r="O2677" s="24">
        <f t="shared" ref="O2677" si="26909">(D2677*J2677+E2677*I2677+F2677*J2680+G2677*I2680)</f>
        <v>0</v>
      </c>
      <c r="P2677" s="22">
        <f t="shared" ref="P2677" si="26910">D2677*K2677+F2677*K2680-E2677*L2677-G2677*L2680</f>
        <v>0</v>
      </c>
      <c r="Q2677" s="23">
        <f t="shared" ref="Q2677" si="26911">(D2677*L2677+E2677*K2677+F2677*L2680+G2677*K2680)</f>
        <v>1.7533807250898101</v>
      </c>
      <c r="S2677" s="25">
        <f t="shared" ref="S2677" si="26912">COS($U$8*$B2677)</f>
        <v>-0.31380739125145962</v>
      </c>
      <c r="T2677" s="26">
        <v>0</v>
      </c>
      <c r="U2677" s="10">
        <v>0</v>
      </c>
      <c r="V2677" s="85">
        <f t="shared" ref="V2677" si="26913">$T$8*SIN($B2677*$U$8)</f>
        <v>-2.8484599858105044</v>
      </c>
      <c r="X2677" s="21">
        <f t="shared" ref="X2677" si="26914">N2677*S2677+P2677*S2680-O2677*T2677-Q2677*T2680</f>
        <v>0.5602460233019857</v>
      </c>
      <c r="Y2677" s="24">
        <f t="shared" ref="Y2677" si="26915">(N2677*T2677+O2677*S2677+P2677*T2680+Q2677*S2680)</f>
        <v>0</v>
      </c>
      <c r="Z2677" s="22">
        <f t="shared" ref="Z2677" si="26916">N2677*U2677+P2677*U2680-O2677*V2677-Q2677*V2680</f>
        <v>0</v>
      </c>
      <c r="AA2677" s="23">
        <f t="shared" ref="AA2677" si="26917">(N2677*V2677+O2677*U2677+P2677*V2680+Q2677*U2680)</f>
        <v>-0.50203516518960034</v>
      </c>
      <c r="AB2677" s="8"/>
      <c r="AC2677" s="21">
        <v>1</v>
      </c>
      <c r="AD2677" s="24">
        <v>0</v>
      </c>
      <c r="AE2677" s="22">
        <v>0</v>
      </c>
      <c r="AF2677" s="23">
        <v>0</v>
      </c>
      <c r="AH2677" s="21">
        <f t="shared" ref="AH2677" si="26918">X2677*AC2677+Z2677*AC2680-Y2677*AD2677-AA2677*AD2680</f>
        <v>0.65910945170454083</v>
      </c>
      <c r="AI2677" s="24">
        <f t="shared" ref="AI2677" si="26919">(X2677*AD2677+Y2677*AC2677+Z2677*AD2680+AA2677*AC2680)</f>
        <v>0</v>
      </c>
      <c r="AJ2677" s="22">
        <f t="shared" ref="AJ2677" si="26920">X2677*AE2677+Z2677*AE2680-Y2677*AF2677-AA2677*AF2680</f>
        <v>0</v>
      </c>
      <c r="AK2677" s="23">
        <f t="shared" ref="AK2677" si="26921">(X2677*AF2677+Y2677*AE2677+Z2677*AF2680+AA2677*AE2680)</f>
        <v>-0.50203516518960034</v>
      </c>
      <c r="AL2677" s="8"/>
      <c r="AM2677" s="25">
        <f t="shared" ref="AM2677" si="26922">COS($AO$8*$B2677)</f>
        <v>-0.31380739125145962</v>
      </c>
      <c r="AN2677" s="26">
        <v>0</v>
      </c>
      <c r="AO2677" s="10">
        <v>0</v>
      </c>
      <c r="AP2677" s="85">
        <f t="shared" ref="AP2677" si="26923">$AN$8*SIN($B2677*$AO$8)</f>
        <v>-2.8484599858105044</v>
      </c>
      <c r="AR2677" s="21">
        <f t="shared" ref="AR2677" si="26924">AH2677*AM2677+AJ2677*AM2680-AI2677*AN2677-AK2677*AN2680</f>
        <v>-0.36572531531217556</v>
      </c>
      <c r="AS2677" s="24">
        <f t="shared" ref="AS2677" si="26925">(AH2677*AN2677+AI2677*AM2677+AJ2677*AN2680+AK2677*AM2680)</f>
        <v>0</v>
      </c>
      <c r="AT2677" s="22">
        <f t="shared" ref="AT2677" si="26926">AH2677*AO2677+AJ2677*AO2680-AI2677*AP2677-AK2677*AP2680</f>
        <v>0</v>
      </c>
      <c r="AU2677" s="23">
        <f t="shared" ref="AU2677" si="26927">(AH2677*AP2677+AI2677*AO2677+AJ2677*AP2680+AK2677*AO2680)</f>
        <v>-1.7199045539452416</v>
      </c>
      <c r="AV2677" s="8"/>
      <c r="AW2677" s="21">
        <v>1</v>
      </c>
      <c r="AX2677" s="24">
        <v>0</v>
      </c>
      <c r="AY2677" s="22">
        <v>0</v>
      </c>
      <c r="AZ2677" s="23">
        <v>0</v>
      </c>
      <c r="BB2677" s="21">
        <f t="shared" ref="BB2677" si="26928">AR2677*AW2677+AT2677*AW2680-AS2677*AX2677-AU2677*AX2680</f>
        <v>-1.14506124601083</v>
      </c>
      <c r="BC2677" s="24">
        <f t="shared" ref="BC2677" si="26929">(AR2677*AX2677+AS2677*AW2677+AT2677*AX2680+AU2677*AW2680)</f>
        <v>0</v>
      </c>
      <c r="BD2677" s="22">
        <f t="shared" ref="BD2677" si="26930">AR2677*AY2677+AT2677*AY2680-AS2677*AZ2677-AU2677*AZ2680</f>
        <v>0</v>
      </c>
      <c r="BE2677" s="23">
        <f t="shared" ref="BE2677" si="26931">(AR2677*AZ2677+AS2677*AY2677+AT2677*AZ2680+AU2677*AY2680)</f>
        <v>-1.7199045539452416</v>
      </c>
      <c r="BF2677" s="8"/>
      <c r="BG2677" s="25">
        <f t="shared" ref="BG2677" si="26932">COS($BI$8*$B2677)</f>
        <v>-0.81146989812103532</v>
      </c>
      <c r="BH2677" s="26">
        <v>0</v>
      </c>
      <c r="BI2677" s="10">
        <v>0</v>
      </c>
      <c r="BJ2677" s="85">
        <f t="shared" ref="BJ2677" si="26933">$BH$8*SIN($B2677*$BI$8)</f>
        <v>1.7531826601900122</v>
      </c>
      <c r="BL2677" s="21">
        <f t="shared" ref="BL2677" si="26934">BB2677*BG2677+BD2677*BG2680-BC2677*BH2677-BE2677*BH2680</f>
        <v>1.2642168261048246</v>
      </c>
      <c r="BM2677" s="24">
        <f t="shared" ref="BM2677" si="26935">(BB2677*BH2677+BC2677*BG2677+BD2677*BH2680+BE2677*BG2680)</f>
        <v>0</v>
      </c>
      <c r="BN2677" s="22">
        <f t="shared" ref="BN2677" si="26936">BB2677*BI2677+BD2677*BI2680-BC2677*BJ2677-BE2677*BJ2680</f>
        <v>0</v>
      </c>
      <c r="BO2677" s="23">
        <f t="shared" ref="BO2677" si="26937">(BB2677*BJ2677+BC2677*BI2677+BD2677*BJ2680+BE2677*BI2680)</f>
        <v>-0.61185074819390706</v>
      </c>
      <c r="BQ2677" s="27">
        <f t="shared" ref="BQ2677" si="26938">20*LOG((2*$BL$8)/(($BL$8*BL2677+BN2677+$BL$8*BL2680+BN2680)^2+($BL$8*BM2677+BO2677+$BL$8*BM2680+BO2680)^2)^0.5)</f>
        <v>-2.1253329929775919</v>
      </c>
      <c r="BS2677" s="64">
        <f t="shared" ref="BS2677" si="26939">((BL2677^2+BM2677^2)/(BL2680^2+BM2680^2))^0.5</f>
        <v>1.2936678449459305</v>
      </c>
      <c r="BT2677" s="4"/>
      <c r="BU2677" s="28"/>
      <c r="BV2677" s="28"/>
      <c r="BW2677" s="28"/>
      <c r="BX2677" s="28"/>
    </row>
    <row r="2678" spans="2:76" ht="18.649999999999999" customHeight="1" thickBot="1">
      <c r="D2678" s="25"/>
      <c r="E2678" s="10"/>
      <c r="F2678" s="10"/>
      <c r="G2678" s="31"/>
      <c r="I2678" s="29"/>
      <c r="L2678" s="30"/>
      <c r="N2678" s="29"/>
      <c r="Q2678" s="30"/>
      <c r="S2678" s="29"/>
      <c r="V2678" s="30"/>
      <c r="X2678" s="29"/>
      <c r="AA2678" s="30"/>
      <c r="AC2678" s="29"/>
      <c r="AF2678" s="30"/>
      <c r="AH2678" s="29"/>
      <c r="AK2678" s="30"/>
      <c r="AM2678" s="29"/>
      <c r="AP2678" s="30"/>
      <c r="AR2678" s="29"/>
      <c r="AU2678" s="30"/>
      <c r="AW2678" s="29"/>
      <c r="AZ2678" s="30"/>
      <c r="BB2678" s="29"/>
      <c r="BE2678" s="30"/>
      <c r="BG2678" s="29"/>
      <c r="BJ2678" s="30"/>
      <c r="BL2678" s="29"/>
      <c r="BO2678" s="30"/>
      <c r="BS2678" s="65"/>
      <c r="BT2678" s="65"/>
      <c r="BU2678" s="28"/>
      <c r="BV2678" s="28"/>
      <c r="BW2678" s="28"/>
      <c r="BX2678" s="28"/>
    </row>
    <row r="2679" spans="2:76" ht="18.649999999999999" customHeight="1" thickBot="1">
      <c r="D2679" s="254" t="s">
        <v>24</v>
      </c>
      <c r="E2679" s="255"/>
      <c r="F2679" s="256" t="s">
        <v>25</v>
      </c>
      <c r="G2679" s="257"/>
      <c r="H2679" s="123"/>
      <c r="I2679" s="242" t="s">
        <v>4</v>
      </c>
      <c r="J2679" s="243"/>
      <c r="K2679" s="244" t="s">
        <v>5</v>
      </c>
      <c r="L2679" s="245"/>
      <c r="M2679" s="123"/>
      <c r="N2679" s="242" t="s">
        <v>6</v>
      </c>
      <c r="O2679" s="243"/>
      <c r="P2679" s="244" t="s">
        <v>7</v>
      </c>
      <c r="Q2679" s="245"/>
      <c r="R2679" s="123"/>
      <c r="S2679" s="242" t="s">
        <v>34</v>
      </c>
      <c r="T2679" s="243"/>
      <c r="U2679" s="244" t="s">
        <v>35</v>
      </c>
      <c r="V2679" s="245"/>
      <c r="W2679" s="123"/>
      <c r="X2679" s="242" t="s">
        <v>47</v>
      </c>
      <c r="Y2679" s="243"/>
      <c r="Z2679" s="244" t="s">
        <v>48</v>
      </c>
      <c r="AA2679" s="245"/>
      <c r="AB2679" s="127"/>
      <c r="AC2679" s="242" t="s">
        <v>63</v>
      </c>
      <c r="AD2679" s="243"/>
      <c r="AE2679" s="244" t="s">
        <v>8</v>
      </c>
      <c r="AF2679" s="245"/>
      <c r="AG2679" s="123"/>
      <c r="AH2679" s="242" t="s">
        <v>78</v>
      </c>
      <c r="AI2679" s="243"/>
      <c r="AJ2679" s="244" t="s">
        <v>79</v>
      </c>
      <c r="AK2679" s="245"/>
      <c r="AL2679" s="127"/>
      <c r="AM2679" s="242" t="s">
        <v>67</v>
      </c>
      <c r="AN2679" s="243"/>
      <c r="AO2679" s="244" t="s">
        <v>66</v>
      </c>
      <c r="AP2679" s="245"/>
      <c r="AQ2679" s="123"/>
      <c r="AR2679" s="242" t="s">
        <v>83</v>
      </c>
      <c r="AS2679" s="243"/>
      <c r="AT2679" s="244" t="s">
        <v>82</v>
      </c>
      <c r="AU2679" s="245"/>
      <c r="AV2679" s="127"/>
      <c r="AW2679" s="242" t="s">
        <v>71</v>
      </c>
      <c r="AX2679" s="243"/>
      <c r="AY2679" s="244" t="s">
        <v>70</v>
      </c>
      <c r="AZ2679" s="245"/>
      <c r="BA2679" s="123"/>
      <c r="BB2679" s="124" t="s">
        <v>87</v>
      </c>
      <c r="BC2679" s="125"/>
      <c r="BD2679" s="122" t="s">
        <v>86</v>
      </c>
      <c r="BE2679" s="126"/>
      <c r="BF2679" s="127"/>
      <c r="BG2679" s="242" t="s">
        <v>74</v>
      </c>
      <c r="BH2679" s="243"/>
      <c r="BI2679" s="244" t="s">
        <v>75</v>
      </c>
      <c r="BJ2679" s="245"/>
      <c r="BK2679" s="123"/>
      <c r="BL2679" s="242" t="s">
        <v>91</v>
      </c>
      <c r="BM2679" s="243"/>
      <c r="BN2679" s="244" t="s">
        <v>90</v>
      </c>
      <c r="BO2679" s="245"/>
      <c r="BP2679" s="123"/>
      <c r="BQ2679" s="35" t="s">
        <v>166</v>
      </c>
      <c r="BS2679" s="66" t="s">
        <v>121</v>
      </c>
      <c r="BT2679" s="65"/>
      <c r="BU2679" s="28"/>
      <c r="BV2679" s="28"/>
      <c r="BW2679" s="28"/>
      <c r="BX2679" s="28"/>
    </row>
    <row r="2680" spans="2:76" ht="18.649999999999999" customHeight="1" thickTop="1" thickBot="1">
      <c r="D2680" s="15">
        <v>0</v>
      </c>
      <c r="E2680" s="145">
        <f t="shared" ref="E2680" si="26940">(1/$E$8)*SIN($B2677*$F$8)</f>
        <v>0.19482008056553446</v>
      </c>
      <c r="F2680" s="15">
        <f t="shared" ref="F2680" si="26941">COS($F$8*$B2677)</f>
        <v>-0.81142234740974928</v>
      </c>
      <c r="G2680" s="37">
        <v>0</v>
      </c>
      <c r="I2680" s="21">
        <v>0</v>
      </c>
      <c r="J2680" s="24">
        <f t="shared" ref="J2680" si="26942">(TAN($K$8*$B2677))/$J$8</f>
        <v>-0.45312743018847029</v>
      </c>
      <c r="K2680" s="22">
        <v>1</v>
      </c>
      <c r="L2680" s="23">
        <v>0</v>
      </c>
      <c r="N2680" s="21">
        <f t="shared" ref="N2680" si="26943">D2680*I2677+F2680*I2680-E2680*J2677-G2680*J2680</f>
        <v>0</v>
      </c>
      <c r="O2680" s="24">
        <f t="shared" ref="O2680" si="26944">(D2680*J2677+E2680*I2677+F2680*J2680+G2680*I2680)</f>
        <v>0.56249780364481028</v>
      </c>
      <c r="P2680" s="22">
        <f t="shared" ref="P2680" si="26945">D2680*K2677+F2680*K2680-E2680*L2677-G2680*L2680</f>
        <v>-0.81142234740974928</v>
      </c>
      <c r="Q2680" s="23">
        <f t="shared" ref="Q2680" si="26946">(D2680*L2677+E2680*K2677+F2680*L2680+G2680*K2680)</f>
        <v>0</v>
      </c>
      <c r="S2680" s="15">
        <v>0</v>
      </c>
      <c r="T2680" s="145">
        <f t="shared" ref="T2680" si="26947">(1/$T$8)*SIN($B2677*$U$8)</f>
        <v>-0.31649555397894491</v>
      </c>
      <c r="U2680" s="15">
        <f t="shared" ref="U2680" si="26948">COS($U$8*$B2677)</f>
        <v>-0.31380739125145962</v>
      </c>
      <c r="V2680" s="37">
        <v>0</v>
      </c>
      <c r="X2680" s="21">
        <f t="shared" ref="X2680" si="26949">N2680*S2677+P2680*S2680-O2680*T2677-Q2680*T2680</f>
        <v>0</v>
      </c>
      <c r="Y2680" s="24">
        <f t="shared" ref="Y2680" si="26950">(N2680*T2677+O2680*S2677+P2680*T2680+Q2680*S2680)</f>
        <v>8.0295597007890823E-2</v>
      </c>
      <c r="Z2680" s="22">
        <f t="shared" ref="Z2680" si="26951">N2680*U2677+P2680*U2680-O2680*V2677-Q2680*V2680</f>
        <v>1.8568828158323254</v>
      </c>
      <c r="AA2680" s="23">
        <f t="shared" ref="AA2680" si="26952">(N2680*V2677+O2680*U2677+P2680*V2680+Q2680*U2680)</f>
        <v>0</v>
      </c>
      <c r="AB2680" s="8"/>
      <c r="AC2680" s="21">
        <v>0</v>
      </c>
      <c r="AD2680" s="24">
        <f t="shared" ref="AD2680" si="26953">(TAN($AE$8*$B2677))/$AD$8</f>
        <v>0.19692530575067987</v>
      </c>
      <c r="AE2680" s="22">
        <v>1</v>
      </c>
      <c r="AF2680" s="23">
        <v>0</v>
      </c>
      <c r="AH2680" s="21">
        <f t="shared" ref="AH2680" si="26954">X2680*AC2677+Z2680*AC2680-Y2680*AD2677-AA2680*AD2680</f>
        <v>0</v>
      </c>
      <c r="AI2680" s="24">
        <f t="shared" ref="AI2680" si="26955">(X2680*AD2677+Y2680*AC2677+Z2680*AD2680+AA2680*AC2680)</f>
        <v>0.4459628132588549</v>
      </c>
      <c r="AJ2680" s="22">
        <f t="shared" ref="AJ2680" si="26956">X2680*AE2677+Z2680*AE2680-Y2680*AF2677-AA2680*AF2680</f>
        <v>1.8568828158323254</v>
      </c>
      <c r="AK2680" s="23">
        <f t="shared" ref="AK2680" si="26957">(X2680*AF2677+Y2680*AE2677+Z2680*AF2680+AA2680*AE2680)</f>
        <v>0</v>
      </c>
      <c r="AL2680" s="8"/>
      <c r="AM2680" s="15">
        <v>0</v>
      </c>
      <c r="AN2680" s="85">
        <f t="shared" ref="AN2680" si="26958">(1/$AN$8)*SIN($B2677*$AO$8)</f>
        <v>-0.31649555397894491</v>
      </c>
      <c r="AO2680" s="25">
        <f t="shared" ref="AO2680" si="26959">COS($AO$8*$B2677)</f>
        <v>-0.31380739125145962</v>
      </c>
      <c r="AP2680" s="37">
        <v>0</v>
      </c>
      <c r="AR2680" s="21">
        <f t="shared" ref="AR2680" si="26960">AH2680*AM2677+AJ2680*AM2680-AI2680*AN2677-AK2680*AN2680</f>
        <v>0</v>
      </c>
      <c r="AS2680" s="24">
        <f t="shared" ref="AS2680" si="26961">(AH2680*AN2677+AI2680*AM2677+AJ2680*AN2680+AK2680*AM2680)</f>
        <v>-0.72764158249475808</v>
      </c>
      <c r="AT2680" s="22">
        <f t="shared" ref="AT2680" si="26962">AH2680*AO2677+AJ2680*AO2680-AI2680*AP2677-AK2680*AP2680</f>
        <v>0.68760367643132392</v>
      </c>
      <c r="AU2680" s="23">
        <f t="shared" ref="AU2680" si="26963">(AH2680*AP2677+AI2680*AO2677+AJ2680*AP2680+AK2680*AO2680)</f>
        <v>0</v>
      </c>
      <c r="AV2680" s="8"/>
      <c r="AW2680" s="21">
        <v>0</v>
      </c>
      <c r="AX2680" s="24">
        <f t="shared" ref="AX2680" si="26964">(TAN($AY$8*$B2677))/$AX$8</f>
        <v>-0.45312743018847029</v>
      </c>
      <c r="AY2680" s="22">
        <v>1</v>
      </c>
      <c r="AZ2680" s="23">
        <v>0</v>
      </c>
      <c r="BB2680" s="21">
        <f t="shared" ref="BB2680" si="26965">AR2680*AW2677+AT2680*AW2680-AS2680*AX2677-AU2680*AX2680</f>
        <v>0</v>
      </c>
      <c r="BC2680" s="24">
        <f t="shared" ref="BC2680" si="26966">(AR2680*AX2677+AS2680*AW2677+AT2680*AX2680+AU2680*AW2680)</f>
        <v>-1.0392136693842282</v>
      </c>
      <c r="BD2680" s="22">
        <f t="shared" ref="BD2680" si="26967">AR2680*AY2677+AT2680*AY2680-AS2680*AZ2677-AU2680*AZ2680</f>
        <v>0.68760367643132392</v>
      </c>
      <c r="BE2680" s="23">
        <f t="shared" ref="BE2680" si="26968">(AR2680*AZ2677+AS2680*AY2677+AT2680*AZ2680+AU2680*AY2680)</f>
        <v>0</v>
      </c>
      <c r="BF2680" s="8"/>
      <c r="BG2680" s="15">
        <v>0</v>
      </c>
      <c r="BH2680" s="85">
        <f t="shared" ref="BH2680" si="26969">(1/$BH$8)*SIN($B2677*$BI$8)</f>
        <v>0.19479807335444579</v>
      </c>
      <c r="BI2680" s="25">
        <f t="shared" ref="BI2680" si="26970">COS($BI$8*$B2677)</f>
        <v>-0.81146989812103532</v>
      </c>
      <c r="BJ2680" s="37">
        <v>0</v>
      </c>
      <c r="BL2680" s="21">
        <f t="shared" ref="BL2680" si="26971">BB2680*BG2677+BD2680*BG2680-BC2680*BH2677-BE2680*BH2680</f>
        <v>0</v>
      </c>
      <c r="BM2680" s="24">
        <f t="shared" ref="BM2680" si="26972">(BB2680*BH2677+BC2680*BG2677+BD2680*BH2680+BE2680*BG2680)</f>
        <v>0.97723448182146255</v>
      </c>
      <c r="BN2680" s="22">
        <f t="shared" ref="BN2680" si="26973">BB2680*BI2677+BD2680*BI2680-BC2680*BJ2677-BE2680*BJ2680</f>
        <v>1.2639617001354893</v>
      </c>
      <c r="BO2680" s="23">
        <f t="shared" ref="BO2680" si="26974">(BB2680*BJ2677+BC2680*BI2677+BD2680*BJ2680+BE2680*BI2680)</f>
        <v>0</v>
      </c>
      <c r="BQ2680" s="38">
        <f t="shared" ref="BQ2680" si="26975">(180/PI())*ATAN(-1*(($BL$8*BM2677+BO2677+$BL$8*BM2680+BO2680)/($BL$8*BL2677+BN2677+$BL$8*BL2680+BN2680)))</f>
        <v>-8.2237022144271261</v>
      </c>
      <c r="BS2680" s="67">
        <f t="shared" ref="BS2680" si="26976">20*LOG(((($BL$8*BL2677+BN2677-$BL$8*BL2680-BN2680)^2+($BL$8*BM2677+BO2677-$BL$8*BM2680-BO2680)^2)/(($BL$8*BL2677+BN2677+$BL$8*BL2680+BN2680)^2+($BL$8*BM2677+BO2677+$BL$8*BM2680+BO2680)^2))^0.5)</f>
        <v>-4.1229889731023555</v>
      </c>
      <c r="BT2680" s="65"/>
      <c r="BU2680" s="28"/>
      <c r="BV2680" s="28"/>
      <c r="BW2680" s="28"/>
      <c r="BX2680" s="28"/>
    </row>
    <row r="2681" spans="2:76" ht="18.649999999999999" customHeight="1">
      <c r="BS2681" s="32"/>
    </row>
    <row r="2682" spans="2:76" ht="18.649999999999999" customHeight="1" thickBot="1">
      <c r="D2682" s="8"/>
      <c r="E2682" s="8" t="s">
        <v>93</v>
      </c>
      <c r="F2682" s="8"/>
      <c r="G2682" s="8"/>
      <c r="H2682" s="8"/>
      <c r="I2682" s="8"/>
      <c r="J2682" s="8" t="s">
        <v>94</v>
      </c>
      <c r="K2682" s="8"/>
      <c r="L2682" s="8"/>
      <c r="M2682" s="8"/>
      <c r="N2682" s="8"/>
      <c r="O2682" s="8" t="s">
        <v>95</v>
      </c>
      <c r="P2682" s="8"/>
      <c r="Q2682" s="8"/>
      <c r="R2682" s="8"/>
      <c r="S2682" s="8"/>
      <c r="T2682" s="8" t="s">
        <v>96</v>
      </c>
      <c r="U2682" s="8"/>
      <c r="V2682" s="8"/>
      <c r="W2682" s="8"/>
      <c r="X2682" s="8"/>
      <c r="Y2682" s="8" t="s">
        <v>97</v>
      </c>
      <c r="Z2682" s="8"/>
      <c r="AA2682" s="8"/>
      <c r="AB2682" s="8"/>
      <c r="AC2682" s="8"/>
      <c r="AD2682" s="8" t="s">
        <v>98</v>
      </c>
      <c r="AE2682" s="8"/>
      <c r="AF2682" s="8"/>
      <c r="AG2682" s="8"/>
      <c r="AH2682" s="8"/>
      <c r="AI2682" s="8" t="s">
        <v>99</v>
      </c>
      <c r="AJ2682" s="8"/>
      <c r="AK2682" s="8"/>
      <c r="AL2682" s="8"/>
      <c r="AM2682" s="8"/>
      <c r="AN2682" s="8" t="s">
        <v>96</v>
      </c>
      <c r="AO2682" s="8"/>
      <c r="AP2682" s="8"/>
      <c r="AQ2682" s="8"/>
      <c r="AR2682" s="8"/>
      <c r="AS2682" s="8" t="s">
        <v>100</v>
      </c>
      <c r="AT2682" s="8"/>
      <c r="AU2682" s="8"/>
      <c r="AV2682" s="8"/>
      <c r="AW2682" s="8"/>
      <c r="AX2682" s="8" t="s">
        <v>94</v>
      </c>
      <c r="AY2682" s="8"/>
      <c r="AZ2682" s="8"/>
      <c r="BA2682" s="8"/>
      <c r="BB2682" s="8"/>
      <c r="BC2682" s="8" t="s">
        <v>101</v>
      </c>
      <c r="BD2682" s="8"/>
      <c r="BE2682" s="8"/>
      <c r="BF2682" s="8"/>
      <c r="BG2682" s="8"/>
      <c r="BH2682" s="8" t="s">
        <v>96</v>
      </c>
      <c r="BI2682" s="8"/>
      <c r="BJ2682" s="8"/>
      <c r="BK2682" s="8"/>
      <c r="BL2682" s="8"/>
      <c r="BM2682" s="8" t="s">
        <v>102</v>
      </c>
      <c r="BN2682" s="8"/>
      <c r="BO2682" s="8"/>
      <c r="BP2682" s="8"/>
    </row>
    <row r="2683" spans="2:76" ht="18.649999999999999" customHeight="1" thickBot="1">
      <c r="B2683" s="16"/>
      <c r="D2683" s="250" t="s">
        <v>22</v>
      </c>
      <c r="E2683" s="251"/>
      <c r="F2683" s="252" t="s">
        <v>23</v>
      </c>
      <c r="G2683" s="253"/>
      <c r="H2683" s="123"/>
      <c r="I2683" s="242" t="s">
        <v>1</v>
      </c>
      <c r="J2683" s="243"/>
      <c r="K2683" s="244" t="s">
        <v>2</v>
      </c>
      <c r="L2683" s="245"/>
      <c r="M2683" s="123"/>
      <c r="N2683" s="242" t="s">
        <v>43</v>
      </c>
      <c r="O2683" s="243"/>
      <c r="P2683" s="244" t="s">
        <v>44</v>
      </c>
      <c r="Q2683" s="245"/>
      <c r="R2683" s="123"/>
      <c r="S2683" s="242" t="s">
        <v>32</v>
      </c>
      <c r="T2683" s="243"/>
      <c r="U2683" s="244" t="s">
        <v>33</v>
      </c>
      <c r="V2683" s="245"/>
      <c r="W2683" s="123"/>
      <c r="X2683" s="242" t="s">
        <v>45</v>
      </c>
      <c r="Y2683" s="243"/>
      <c r="Z2683" s="244" t="s">
        <v>46</v>
      </c>
      <c r="AA2683" s="245"/>
      <c r="AB2683" s="127"/>
      <c r="AC2683" s="242" t="s">
        <v>62</v>
      </c>
      <c r="AD2683" s="243"/>
      <c r="AE2683" s="244" t="s">
        <v>3</v>
      </c>
      <c r="AF2683" s="245"/>
      <c r="AG2683" s="123"/>
      <c r="AH2683" s="242" t="s">
        <v>76</v>
      </c>
      <c r="AI2683" s="243"/>
      <c r="AJ2683" s="244" t="s">
        <v>77</v>
      </c>
      <c r="AK2683" s="245"/>
      <c r="AL2683" s="127"/>
      <c r="AM2683" s="242" t="s">
        <v>64</v>
      </c>
      <c r="AN2683" s="243"/>
      <c r="AO2683" s="244" t="s">
        <v>65</v>
      </c>
      <c r="AP2683" s="245"/>
      <c r="AQ2683" s="123"/>
      <c r="AR2683" s="242" t="s">
        <v>80</v>
      </c>
      <c r="AS2683" s="243"/>
      <c r="AT2683" s="244" t="s">
        <v>81</v>
      </c>
      <c r="AU2683" s="245"/>
      <c r="AV2683" s="127"/>
      <c r="AW2683" s="242" t="s">
        <v>68</v>
      </c>
      <c r="AX2683" s="243"/>
      <c r="AY2683" s="244" t="s">
        <v>69</v>
      </c>
      <c r="AZ2683" s="245"/>
      <c r="BA2683" s="123"/>
      <c r="BB2683" s="246" t="s">
        <v>84</v>
      </c>
      <c r="BC2683" s="247"/>
      <c r="BD2683" s="248" t="s">
        <v>85</v>
      </c>
      <c r="BE2683" s="249"/>
      <c r="BF2683" s="127"/>
      <c r="BG2683" s="242" t="s">
        <v>72</v>
      </c>
      <c r="BH2683" s="243"/>
      <c r="BI2683" s="244" t="s">
        <v>73</v>
      </c>
      <c r="BJ2683" s="245"/>
      <c r="BK2683" s="123"/>
      <c r="BL2683" s="242" t="s">
        <v>88</v>
      </c>
      <c r="BM2683" s="243"/>
      <c r="BN2683" s="244" t="s">
        <v>89</v>
      </c>
      <c r="BO2683" s="245"/>
      <c r="BP2683" s="123"/>
      <c r="BQ2683" s="19" t="s">
        <v>165</v>
      </c>
      <c r="BS2683" s="63" t="s">
        <v>120</v>
      </c>
      <c r="BT2683" s="4"/>
      <c r="BU2683" s="28"/>
      <c r="BV2683" s="28"/>
      <c r="BW2683" s="28"/>
      <c r="BX2683" s="28"/>
    </row>
    <row r="2684" spans="2:76" ht="18.649999999999999" customHeight="1" thickTop="1" thickBot="1">
      <c r="B2684" s="39">
        <v>7.6</v>
      </c>
      <c r="D2684" s="25">
        <f t="shared" ref="D2684" si="26977">COS($F$8*$B2684)</f>
        <v>-0.81528649704069278</v>
      </c>
      <c r="E2684" s="26">
        <v>0</v>
      </c>
      <c r="F2684" s="10">
        <v>0</v>
      </c>
      <c r="G2684" s="85">
        <f t="shared" ref="G2684" si="26978">$E$8*SIN($B2684*$F$8)</f>
        <v>1.7371733792825772</v>
      </c>
      <c r="I2684" s="21">
        <v>1</v>
      </c>
      <c r="J2684" s="24">
        <v>0</v>
      </c>
      <c r="K2684" s="22">
        <v>0</v>
      </c>
      <c r="L2684" s="23">
        <v>0</v>
      </c>
      <c r="N2684" s="21">
        <f t="shared" ref="N2684" si="26979">D2684*I2684+F2684*I2687-E2684*J2684-G2684*J2687</f>
        <v>-7.0982530645836706E-2</v>
      </c>
      <c r="O2684" s="24">
        <f t="shared" ref="O2684" si="26980">(D2684*J2684+E2684*I2684+F2684*J2687+G2684*I2687)</f>
        <v>0</v>
      </c>
      <c r="P2684" s="22">
        <f t="shared" ref="P2684" si="26981">D2684*K2684+F2684*K2687-E2684*L2684-G2684*L2687</f>
        <v>0</v>
      </c>
      <c r="Q2684" s="23">
        <f t="shared" ref="Q2684" si="26982">(D2684*L2684+E2684*K2684+F2684*L2687+G2684*K2687)</f>
        <v>1.7371733792825772</v>
      </c>
      <c r="S2684" s="25">
        <f t="shared" ref="S2684" si="26983">COS($U$8*$B2684)</f>
        <v>-0.30278055577012658</v>
      </c>
      <c r="T2684" s="26">
        <v>0</v>
      </c>
      <c r="U2684" s="10">
        <v>0</v>
      </c>
      <c r="V2684" s="85">
        <f t="shared" ref="V2684" si="26984">$T$8*SIN($B2684*$U$8)</f>
        <v>-2.8591808993884595</v>
      </c>
      <c r="X2684" s="21">
        <f t="shared" ref="X2684" si="26985">N2684*S2684+P2684*S2687-O2684*T2684-Q2684*T2687</f>
        <v>0.5733691239645663</v>
      </c>
      <c r="Y2684" s="24">
        <f t="shared" ref="Y2684" si="26986">(N2684*T2684+O2684*S2684+P2684*T2687+Q2684*S2687)</f>
        <v>0</v>
      </c>
      <c r="Z2684" s="22">
        <f t="shared" ref="Z2684" si="26987">N2684*U2684+P2684*U2687-O2684*V2684-Q2684*V2687</f>
        <v>0</v>
      </c>
      <c r="AA2684" s="23">
        <f t="shared" ref="AA2684" si="26988">(N2684*V2684+O2684*U2684+P2684*V2687+Q2684*U2687)</f>
        <v>-0.32303042543541532</v>
      </c>
      <c r="AB2684" s="8"/>
      <c r="AC2684" s="21">
        <v>1</v>
      </c>
      <c r="AD2684" s="24">
        <v>0</v>
      </c>
      <c r="AE2684" s="22">
        <v>0</v>
      </c>
      <c r="AF2684" s="23">
        <v>0</v>
      </c>
      <c r="AH2684" s="21">
        <f t="shared" ref="AH2684" si="26989">X2684*AC2684+Z2684*AC2687-Y2684*AD2684-AA2684*AD2687</f>
        <v>0.64496716856338387</v>
      </c>
      <c r="AI2684" s="24">
        <f t="shared" ref="AI2684" si="26990">(X2684*AD2684+Y2684*AC2684+Z2684*AD2687+AA2684*AC2687)</f>
        <v>0</v>
      </c>
      <c r="AJ2684" s="22">
        <f t="shared" ref="AJ2684" si="26991">X2684*AE2684+Z2684*AE2687-Y2684*AF2684-AA2684*AF2687</f>
        <v>0</v>
      </c>
      <c r="AK2684" s="23">
        <f t="shared" ref="AK2684" si="26992">(X2684*AF2684+Y2684*AE2684+Z2684*AF2687+AA2684*AE2687)</f>
        <v>-0.32303042543541532</v>
      </c>
      <c r="AL2684" s="8"/>
      <c r="AM2684" s="25">
        <f t="shared" ref="AM2684" si="26993">COS($AO$8*$B2684)</f>
        <v>-0.30278055577012658</v>
      </c>
      <c r="AN2684" s="26">
        <v>0</v>
      </c>
      <c r="AO2684" s="10">
        <v>0</v>
      </c>
      <c r="AP2684" s="85">
        <f t="shared" ref="AP2684" si="26994">$AN$8*SIN($B2684*$AO$8)</f>
        <v>-2.8591808993884595</v>
      </c>
      <c r="AR2684" s="21">
        <f t="shared" ref="AR2684" si="26995">AH2684*AM2684+AJ2684*AM2687-AI2684*AN2684-AK2684*AN2687</f>
        <v>-0.29790600912069154</v>
      </c>
      <c r="AS2684" s="24">
        <f t="shared" ref="AS2684" si="26996">(AH2684*AN2684+AI2684*AM2684+AJ2684*AN2687+AK2684*AM2687)</f>
        <v>0</v>
      </c>
      <c r="AT2684" s="22">
        <f t="shared" ref="AT2684" si="26997">AH2684*AO2684+AJ2684*AO2687-AI2684*AP2684-AK2684*AP2687</f>
        <v>0</v>
      </c>
      <c r="AU2684" s="23">
        <f t="shared" ref="AU2684" si="26998">(AH2684*AP2684+AI2684*AO2684+AJ2684*AP2687+AK2684*AO2687)</f>
        <v>-1.7462704773450886</v>
      </c>
      <c r="AV2684" s="8"/>
      <c r="AW2684" s="21">
        <v>1</v>
      </c>
      <c r="AX2684" s="24">
        <v>0</v>
      </c>
      <c r="AY2684" s="22">
        <v>0</v>
      </c>
      <c r="AZ2684" s="23">
        <v>0</v>
      </c>
      <c r="BB2684" s="21">
        <f t="shared" ref="BB2684" si="26999">AR2684*AW2684+AT2684*AW2687-AS2684*AX2684-AU2684*AX2687</f>
        <v>-1.0461076901889135</v>
      </c>
      <c r="BC2684" s="24">
        <f t="shared" ref="BC2684" si="27000">(AR2684*AX2684+AS2684*AW2684+AT2684*AX2687+AU2684*AW2687)</f>
        <v>0</v>
      </c>
      <c r="BD2684" s="22">
        <f t="shared" ref="BD2684" si="27001">AR2684*AY2684+AT2684*AY2687-AS2684*AZ2684-AU2684*AZ2687</f>
        <v>0</v>
      </c>
      <c r="BE2684" s="23">
        <f t="shared" ref="BE2684" si="27002">(AR2684*AZ2684+AS2684*AY2684+AT2684*AZ2687+AU2684*AY2687)</f>
        <v>-1.7462704773450886</v>
      </c>
      <c r="BF2684" s="8"/>
      <c r="BG2684" s="25">
        <f t="shared" ref="BG2684" si="27003">COS($BI$8*$B2684)</f>
        <v>-0.81533373247680607</v>
      </c>
      <c r="BH2684" s="26">
        <v>0</v>
      </c>
      <c r="BI2684" s="10">
        <v>0</v>
      </c>
      <c r="BJ2684" s="85">
        <f t="shared" ref="BJ2684" si="27004">$BH$8*SIN($B2684*$BI$8)</f>
        <v>1.7369738461384387</v>
      </c>
      <c r="BL2684" s="21">
        <f t="shared" ref="BL2684" si="27005">BB2684*BG2684+BD2684*BG2687-BC2684*BH2684-BE2684*BH2687</f>
        <v>1.1899520151068734</v>
      </c>
      <c r="BM2684" s="24">
        <f t="shared" ref="BM2684" si="27006">(BB2684*BH2684+BC2684*BG2684+BD2684*BH2687+BE2684*BG2687)</f>
        <v>0</v>
      </c>
      <c r="BN2684" s="22">
        <f t="shared" ref="BN2684" si="27007">BB2684*BI2684+BD2684*BI2687-BC2684*BJ2684-BE2684*BJ2687</f>
        <v>0</v>
      </c>
      <c r="BO2684" s="23">
        <f t="shared" ref="BO2684" si="27008">(BB2684*BJ2684+BC2684*BI2684+BD2684*BJ2687+BE2684*BI2687)</f>
        <v>-0.39326847189461067</v>
      </c>
      <c r="BQ2684" s="27">
        <f t="shared" ref="BQ2684" si="27009">20*LOG((2*$BL$8)/(($BL$8*BL2684+BN2684+$BL$8*BL2687+BN2687)^2+($BL$8*BM2684+BO2684+$BL$8*BM2687+BO2687)^2)^0.5)</f>
        <v>-1.8349297387968382</v>
      </c>
      <c r="BS2684" s="64">
        <f t="shared" ref="BS2684" si="27010">((BL2684^2+BM2684^2)/(BL2687^2+BM2687^2))^0.5</f>
        <v>1.1258352505549059</v>
      </c>
      <c r="BT2684" s="4"/>
      <c r="BU2684" s="28"/>
      <c r="BV2684" s="28"/>
      <c r="BW2684" s="28"/>
      <c r="BX2684" s="28"/>
    </row>
    <row r="2685" spans="2:76" ht="18.649999999999999" customHeight="1" thickBot="1">
      <c r="D2685" s="25"/>
      <c r="E2685" s="10"/>
      <c r="F2685" s="10"/>
      <c r="G2685" s="31"/>
      <c r="I2685" s="29"/>
      <c r="L2685" s="30"/>
      <c r="N2685" s="29"/>
      <c r="Q2685" s="30"/>
      <c r="S2685" s="29"/>
      <c r="V2685" s="30"/>
      <c r="X2685" s="29"/>
      <c r="AA2685" s="30"/>
      <c r="AC2685" s="29"/>
      <c r="AF2685" s="30"/>
      <c r="AH2685" s="29"/>
      <c r="AK2685" s="30"/>
      <c r="AM2685" s="29"/>
      <c r="AP2685" s="30"/>
      <c r="AR2685" s="29"/>
      <c r="AU2685" s="30"/>
      <c r="AW2685" s="29"/>
      <c r="AZ2685" s="30"/>
      <c r="BB2685" s="29"/>
      <c r="BE2685" s="30"/>
      <c r="BG2685" s="29"/>
      <c r="BJ2685" s="30"/>
      <c r="BL2685" s="29"/>
      <c r="BO2685" s="30"/>
      <c r="BS2685" s="65"/>
      <c r="BT2685" s="65"/>
      <c r="BU2685" s="28"/>
      <c r="BV2685" s="28"/>
      <c r="BW2685" s="28"/>
      <c r="BX2685" s="28"/>
    </row>
    <row r="2686" spans="2:76" ht="18.649999999999999" customHeight="1" thickBot="1">
      <c r="D2686" s="254" t="s">
        <v>24</v>
      </c>
      <c r="E2686" s="255"/>
      <c r="F2686" s="256" t="s">
        <v>25</v>
      </c>
      <c r="G2686" s="257"/>
      <c r="H2686" s="123"/>
      <c r="I2686" s="242" t="s">
        <v>4</v>
      </c>
      <c r="J2686" s="243"/>
      <c r="K2686" s="244" t="s">
        <v>5</v>
      </c>
      <c r="L2686" s="245"/>
      <c r="M2686" s="123"/>
      <c r="N2686" s="242" t="s">
        <v>6</v>
      </c>
      <c r="O2686" s="243"/>
      <c r="P2686" s="244" t="s">
        <v>7</v>
      </c>
      <c r="Q2686" s="245"/>
      <c r="R2686" s="123"/>
      <c r="S2686" s="242" t="s">
        <v>34</v>
      </c>
      <c r="T2686" s="243"/>
      <c r="U2686" s="244" t="s">
        <v>35</v>
      </c>
      <c r="V2686" s="245"/>
      <c r="W2686" s="123"/>
      <c r="X2686" s="242" t="s">
        <v>47</v>
      </c>
      <c r="Y2686" s="243"/>
      <c r="Z2686" s="244" t="s">
        <v>48</v>
      </c>
      <c r="AA2686" s="245"/>
      <c r="AB2686" s="127"/>
      <c r="AC2686" s="242" t="s">
        <v>63</v>
      </c>
      <c r="AD2686" s="243"/>
      <c r="AE2686" s="244" t="s">
        <v>8</v>
      </c>
      <c r="AF2686" s="245"/>
      <c r="AG2686" s="123"/>
      <c r="AH2686" s="242" t="s">
        <v>78</v>
      </c>
      <c r="AI2686" s="243"/>
      <c r="AJ2686" s="244" t="s">
        <v>79</v>
      </c>
      <c r="AK2686" s="245"/>
      <c r="AL2686" s="127"/>
      <c r="AM2686" s="242" t="s">
        <v>67</v>
      </c>
      <c r="AN2686" s="243"/>
      <c r="AO2686" s="244" t="s">
        <v>66</v>
      </c>
      <c r="AP2686" s="245"/>
      <c r="AQ2686" s="123"/>
      <c r="AR2686" s="242" t="s">
        <v>83</v>
      </c>
      <c r="AS2686" s="243"/>
      <c r="AT2686" s="244" t="s">
        <v>82</v>
      </c>
      <c r="AU2686" s="245"/>
      <c r="AV2686" s="127"/>
      <c r="AW2686" s="242" t="s">
        <v>71</v>
      </c>
      <c r="AX2686" s="243"/>
      <c r="AY2686" s="244" t="s">
        <v>70</v>
      </c>
      <c r="AZ2686" s="245"/>
      <c r="BA2686" s="123"/>
      <c r="BB2686" s="124" t="s">
        <v>87</v>
      </c>
      <c r="BC2686" s="125"/>
      <c r="BD2686" s="122" t="s">
        <v>86</v>
      </c>
      <c r="BE2686" s="126"/>
      <c r="BF2686" s="127"/>
      <c r="BG2686" s="242" t="s">
        <v>74</v>
      </c>
      <c r="BH2686" s="243"/>
      <c r="BI2686" s="244" t="s">
        <v>75</v>
      </c>
      <c r="BJ2686" s="245"/>
      <c r="BK2686" s="123"/>
      <c r="BL2686" s="242" t="s">
        <v>91</v>
      </c>
      <c r="BM2686" s="243"/>
      <c r="BN2686" s="244" t="s">
        <v>90</v>
      </c>
      <c r="BO2686" s="245"/>
      <c r="BP2686" s="123"/>
      <c r="BQ2686" s="35" t="s">
        <v>166</v>
      </c>
      <c r="BS2686" s="66" t="s">
        <v>121</v>
      </c>
      <c r="BT2686" s="65"/>
      <c r="BU2686" s="28"/>
      <c r="BV2686" s="28"/>
      <c r="BW2686" s="28"/>
      <c r="BX2686" s="28"/>
    </row>
    <row r="2687" spans="2:76" ht="18.649999999999999" customHeight="1" thickTop="1" thickBot="1">
      <c r="D2687" s="15">
        <v>0</v>
      </c>
      <c r="E2687" s="145">
        <f t="shared" ref="E2687" si="27011">(1/$E$8)*SIN($B2684*$F$8)</f>
        <v>0.19301926436473077</v>
      </c>
      <c r="F2687" s="15">
        <f t="shared" ref="F2687" si="27012">COS($F$8*$B2684)</f>
        <v>-0.81528649704069278</v>
      </c>
      <c r="G2687" s="37">
        <v>0</v>
      </c>
      <c r="I2687" s="21">
        <v>0</v>
      </c>
      <c r="J2687" s="24">
        <f t="shared" ref="J2687" si="27013">(TAN($K$8*$B2684))/$J$8</f>
        <v>-0.42845692621783144</v>
      </c>
      <c r="K2687" s="22">
        <v>1</v>
      </c>
      <c r="L2687" s="23">
        <v>0</v>
      </c>
      <c r="N2687" s="21">
        <f t="shared" ref="N2687" si="27014">D2687*I2684+F2687*I2687-E2687*J2684-G2687*J2687</f>
        <v>0</v>
      </c>
      <c r="O2687" s="24">
        <f t="shared" ref="O2687" si="27015">(D2687*J2684+E2687*I2684+F2687*J2687+G2687*I2687)</f>
        <v>0.54233441087368917</v>
      </c>
      <c r="P2687" s="22">
        <f t="shared" ref="P2687" si="27016">D2687*K2684+F2687*K2687-E2687*L2684-G2687*L2687</f>
        <v>-0.81528649704069278</v>
      </c>
      <c r="Q2687" s="23">
        <f t="shared" ref="Q2687" si="27017">(D2687*L2684+E2687*K2684+F2687*L2687+G2687*K2687)</f>
        <v>0</v>
      </c>
      <c r="S2687" s="15">
        <v>0</v>
      </c>
      <c r="T2687" s="145">
        <f t="shared" ref="T2687" si="27018">(1/$T$8)*SIN($B2684*$U$8)</f>
        <v>-0.3176867665987177</v>
      </c>
      <c r="U2687" s="15">
        <f t="shared" ref="U2687" si="27019">COS($U$8*$B2684)</f>
        <v>-0.30278055577012658</v>
      </c>
      <c r="V2687" s="37">
        <v>0</v>
      </c>
      <c r="X2687" s="21">
        <f t="shared" ref="X2687" si="27020">N2687*S2684+P2687*S2687-O2687*T2684-Q2687*T2687</f>
        <v>0</v>
      </c>
      <c r="Y2687" s="24">
        <f t="shared" ref="Y2687" si="27021">(N2687*T2684+O2687*S2684+P2687*T2687+Q2687*S2687)</f>
        <v>9.479741675885292E-2</v>
      </c>
      <c r="Z2687" s="22">
        <f t="shared" ref="Z2687" si="27022">N2687*U2684+P2687*U2687-O2687*V2684-Q2687*V2687</f>
        <v>1.7974850873370056</v>
      </c>
      <c r="AA2687" s="23">
        <f t="shared" ref="AA2687" si="27023">(N2687*V2684+O2687*U2684+P2687*V2687+Q2687*U2687)</f>
        <v>0</v>
      </c>
      <c r="AB2687" s="8"/>
      <c r="AC2687" s="21">
        <v>0</v>
      </c>
      <c r="AD2687" s="24">
        <f t="shared" ref="AD2687" si="27024">(TAN($AE$8*$B2684))/$AD$8</f>
        <v>0.22164489460183209</v>
      </c>
      <c r="AE2687" s="22">
        <v>1</v>
      </c>
      <c r="AF2687" s="23">
        <v>0</v>
      </c>
      <c r="AH2687" s="21">
        <f t="shared" ref="AH2687" si="27025">X2687*AC2684+Z2687*AC2687-Y2687*AD2684-AA2687*AD2687</f>
        <v>0</v>
      </c>
      <c r="AI2687" s="24">
        <f t="shared" ref="AI2687" si="27026">(X2687*AD2684+Y2687*AC2684+Z2687*AD2687+AA2687*AC2687)</f>
        <v>0.49320080949002854</v>
      </c>
      <c r="AJ2687" s="22">
        <f t="shared" ref="AJ2687" si="27027">X2687*AE2684+Z2687*AE2687-Y2687*AF2684-AA2687*AF2687</f>
        <v>1.7974850873370056</v>
      </c>
      <c r="AK2687" s="23">
        <f t="shared" ref="AK2687" si="27028">(X2687*AF2684+Y2687*AE2684+Z2687*AF2687+AA2687*AE2687)</f>
        <v>0</v>
      </c>
      <c r="AL2687" s="8"/>
      <c r="AM2687" s="15">
        <v>0</v>
      </c>
      <c r="AN2687" s="85">
        <f t="shared" ref="AN2687" si="27029">(1/$AN$8)*SIN($B2684*$AO$8)</f>
        <v>-0.3176867665987177</v>
      </c>
      <c r="AO2687" s="25">
        <f t="shared" ref="AO2687" si="27030">COS($AO$8*$B2684)</f>
        <v>-0.30278055577012658</v>
      </c>
      <c r="AP2687" s="37">
        <v>0</v>
      </c>
      <c r="AR2687" s="21">
        <f t="shared" ref="AR2687" si="27031">AH2687*AM2684+AJ2687*AM2687-AI2687*AN2684-AK2687*AN2687</f>
        <v>0</v>
      </c>
      <c r="AS2687" s="24">
        <f t="shared" ref="AS2687" si="27032">(AH2687*AN2684+AI2687*AM2684+AJ2687*AN2687+AK2687*AM2687)</f>
        <v>-0.72036884060917417</v>
      </c>
      <c r="AT2687" s="22">
        <f t="shared" ref="AT2687" si="27033">AH2687*AO2684+AJ2687*AO2687-AI2687*AP2684-AK2687*AP2687</f>
        <v>0.86590680032440293</v>
      </c>
      <c r="AU2687" s="23">
        <f t="shared" ref="AU2687" si="27034">(AH2687*AP2684+AI2687*AO2684+AJ2687*AP2687+AK2687*AO2687)</f>
        <v>0</v>
      </c>
      <c r="AV2687" s="8"/>
      <c r="AW2687" s="21">
        <v>0</v>
      </c>
      <c r="AX2687" s="24">
        <f t="shared" ref="AX2687" si="27035">(TAN($AY$8*$B2684))/$AX$8</f>
        <v>-0.42845692621783144</v>
      </c>
      <c r="AY2687" s="22">
        <v>1</v>
      </c>
      <c r="AZ2687" s="23">
        <v>0</v>
      </c>
      <c r="BB2687" s="21">
        <f t="shared" ref="BB2687" si="27036">AR2687*AW2684+AT2687*AW2687-AS2687*AX2684-AU2687*AX2687</f>
        <v>0</v>
      </c>
      <c r="BC2687" s="24">
        <f t="shared" ref="BC2687" si="27037">(AR2687*AX2684+AS2687*AW2684+AT2687*AX2687+AU2687*AW2687)</f>
        <v>-1.0913726066672853</v>
      </c>
      <c r="BD2687" s="22">
        <f t="shared" ref="BD2687" si="27038">AR2687*AY2684+AT2687*AY2687-AS2687*AZ2684-AU2687*AZ2687</f>
        <v>0.86590680032440293</v>
      </c>
      <c r="BE2687" s="23">
        <f t="shared" ref="BE2687" si="27039">(AR2687*AZ2684+AS2687*AY2684+AT2687*AZ2687+AU2687*AY2687)</f>
        <v>0</v>
      </c>
      <c r="BF2687" s="8"/>
      <c r="BG2687" s="15">
        <v>0</v>
      </c>
      <c r="BH2687" s="85">
        <f t="shared" ref="BH2687" si="27040">(1/$BH$8)*SIN($B2684*$BI$8)</f>
        <v>0.19299709401538206</v>
      </c>
      <c r="BI2687" s="25">
        <f t="shared" ref="BI2687" si="27041">COS($BI$8*$B2684)</f>
        <v>-0.81533373247680607</v>
      </c>
      <c r="BJ2687" s="37">
        <v>0</v>
      </c>
      <c r="BL2687" s="21">
        <f t="shared" ref="BL2687" si="27042">BB2687*BG2684+BD2687*BG2687-BC2687*BH2684-BE2687*BH2687</f>
        <v>0</v>
      </c>
      <c r="BM2687" s="24">
        <f t="shared" ref="BM2687" si="27043">(BB2687*BH2684+BC2687*BG2684+BD2687*BH2687+BE2687*BG2687)</f>
        <v>1.0569503970677463</v>
      </c>
      <c r="BN2687" s="22">
        <f t="shared" ref="BN2687" si="27044">BB2687*BI2684+BD2687*BI2687-BC2687*BJ2684-BE2687*BJ2687</f>
        <v>1.1896826506874643</v>
      </c>
      <c r="BO2687" s="23">
        <f t="shared" ref="BO2687" si="27045">(BB2687*BJ2684+BC2687*BI2684+BD2687*BJ2687+BE2687*BI2687)</f>
        <v>0</v>
      </c>
      <c r="BQ2687" s="38">
        <f t="shared" ref="BQ2687" si="27046">(180/PI())*ATAN(-1*(($BL$8*BM2684+BO2684+$BL$8*BM2687+BO2687)/($BL$8*BL2684+BN2684+$BL$8*BL2687+BN2687)))</f>
        <v>-15.583826974408534</v>
      </c>
      <c r="BS2687" s="67">
        <f t="shared" ref="BS2687" si="27047">20*LOG(((($BL$8*BL2684+BN2684-$BL$8*BL2687-BN2687)^2+($BL$8*BM2684+BO2684-$BL$8*BM2687-BO2687)^2)/(($BL$8*BL2684+BN2684+$BL$8*BL2687+BN2687)^2+($BL$8*BM2684+BO2684+$BL$8*BM2687+BO2687)^2))^0.5)</f>
        <v>-4.6268584725895003</v>
      </c>
      <c r="BT2687" s="65"/>
      <c r="BU2687" s="28"/>
      <c r="BV2687" s="28"/>
      <c r="BW2687" s="28"/>
      <c r="BX2687" s="28"/>
    </row>
    <row r="2688" spans="2:76" ht="18.649999999999999" customHeight="1">
      <c r="BS2688" s="32"/>
    </row>
    <row r="2689" spans="2:76" ht="18.649999999999999" customHeight="1" thickBot="1">
      <c r="D2689" s="8"/>
      <c r="E2689" s="8" t="s">
        <v>93</v>
      </c>
      <c r="F2689" s="8"/>
      <c r="G2689" s="8"/>
      <c r="H2689" s="8"/>
      <c r="I2689" s="8"/>
      <c r="J2689" s="8" t="s">
        <v>94</v>
      </c>
      <c r="K2689" s="8"/>
      <c r="L2689" s="8"/>
      <c r="M2689" s="8"/>
      <c r="N2689" s="8"/>
      <c r="O2689" s="8" t="s">
        <v>95</v>
      </c>
      <c r="P2689" s="8"/>
      <c r="Q2689" s="8"/>
      <c r="R2689" s="8"/>
      <c r="S2689" s="8"/>
      <c r="T2689" s="8" t="s">
        <v>96</v>
      </c>
      <c r="U2689" s="8"/>
      <c r="V2689" s="8"/>
      <c r="W2689" s="8"/>
      <c r="X2689" s="8"/>
      <c r="Y2689" s="8" t="s">
        <v>97</v>
      </c>
      <c r="Z2689" s="8"/>
      <c r="AA2689" s="8"/>
      <c r="AB2689" s="8"/>
      <c r="AC2689" s="8"/>
      <c r="AD2689" s="8" t="s">
        <v>98</v>
      </c>
      <c r="AE2689" s="8"/>
      <c r="AF2689" s="8"/>
      <c r="AG2689" s="8"/>
      <c r="AH2689" s="8"/>
      <c r="AI2689" s="8" t="s">
        <v>99</v>
      </c>
      <c r="AJ2689" s="8"/>
      <c r="AK2689" s="8"/>
      <c r="AL2689" s="8"/>
      <c r="AM2689" s="8"/>
      <c r="AN2689" s="8" t="s">
        <v>96</v>
      </c>
      <c r="AO2689" s="8"/>
      <c r="AP2689" s="8"/>
      <c r="AQ2689" s="8"/>
      <c r="AR2689" s="8"/>
      <c r="AS2689" s="8" t="s">
        <v>100</v>
      </c>
      <c r="AT2689" s="8"/>
      <c r="AU2689" s="8"/>
      <c r="AV2689" s="8"/>
      <c r="AW2689" s="8"/>
      <c r="AX2689" s="8" t="s">
        <v>94</v>
      </c>
      <c r="AY2689" s="8"/>
      <c r="AZ2689" s="8"/>
      <c r="BA2689" s="8"/>
      <c r="BB2689" s="8"/>
      <c r="BC2689" s="8" t="s">
        <v>101</v>
      </c>
      <c r="BD2689" s="8"/>
      <c r="BE2689" s="8"/>
      <c r="BF2689" s="8"/>
      <c r="BG2689" s="8"/>
      <c r="BH2689" s="8" t="s">
        <v>96</v>
      </c>
      <c r="BI2689" s="8"/>
      <c r="BJ2689" s="8"/>
      <c r="BK2689" s="8"/>
      <c r="BL2689" s="8"/>
      <c r="BM2689" s="8" t="s">
        <v>102</v>
      </c>
      <c r="BN2689" s="8"/>
      <c r="BO2689" s="8"/>
      <c r="BP2689" s="8"/>
    </row>
    <row r="2690" spans="2:76" ht="18.649999999999999" customHeight="1" thickBot="1">
      <c r="B2690" s="16"/>
      <c r="D2690" s="250" t="s">
        <v>22</v>
      </c>
      <c r="E2690" s="251"/>
      <c r="F2690" s="252" t="s">
        <v>23</v>
      </c>
      <c r="G2690" s="253"/>
      <c r="H2690" s="123"/>
      <c r="I2690" s="242" t="s">
        <v>1</v>
      </c>
      <c r="J2690" s="243"/>
      <c r="K2690" s="244" t="s">
        <v>2</v>
      </c>
      <c r="L2690" s="245"/>
      <c r="M2690" s="123"/>
      <c r="N2690" s="242" t="s">
        <v>43</v>
      </c>
      <c r="O2690" s="243"/>
      <c r="P2690" s="244" t="s">
        <v>44</v>
      </c>
      <c r="Q2690" s="245"/>
      <c r="R2690" s="123"/>
      <c r="S2690" s="242" t="s">
        <v>32</v>
      </c>
      <c r="T2690" s="243"/>
      <c r="U2690" s="244" t="s">
        <v>33</v>
      </c>
      <c r="V2690" s="245"/>
      <c r="W2690" s="123"/>
      <c r="X2690" s="242" t="s">
        <v>45</v>
      </c>
      <c r="Y2690" s="243"/>
      <c r="Z2690" s="244" t="s">
        <v>46</v>
      </c>
      <c r="AA2690" s="245"/>
      <c r="AB2690" s="127"/>
      <c r="AC2690" s="242" t="s">
        <v>62</v>
      </c>
      <c r="AD2690" s="243"/>
      <c r="AE2690" s="244" t="s">
        <v>3</v>
      </c>
      <c r="AF2690" s="245"/>
      <c r="AG2690" s="123"/>
      <c r="AH2690" s="242" t="s">
        <v>76</v>
      </c>
      <c r="AI2690" s="243"/>
      <c r="AJ2690" s="244" t="s">
        <v>77</v>
      </c>
      <c r="AK2690" s="245"/>
      <c r="AL2690" s="127"/>
      <c r="AM2690" s="242" t="s">
        <v>64</v>
      </c>
      <c r="AN2690" s="243"/>
      <c r="AO2690" s="244" t="s">
        <v>65</v>
      </c>
      <c r="AP2690" s="245"/>
      <c r="AQ2690" s="123"/>
      <c r="AR2690" s="242" t="s">
        <v>80</v>
      </c>
      <c r="AS2690" s="243"/>
      <c r="AT2690" s="244" t="s">
        <v>81</v>
      </c>
      <c r="AU2690" s="245"/>
      <c r="AV2690" s="127"/>
      <c r="AW2690" s="242" t="s">
        <v>68</v>
      </c>
      <c r="AX2690" s="243"/>
      <c r="AY2690" s="244" t="s">
        <v>69</v>
      </c>
      <c r="AZ2690" s="245"/>
      <c r="BA2690" s="123"/>
      <c r="BB2690" s="246" t="s">
        <v>84</v>
      </c>
      <c r="BC2690" s="247"/>
      <c r="BD2690" s="248" t="s">
        <v>85</v>
      </c>
      <c r="BE2690" s="249"/>
      <c r="BF2690" s="127"/>
      <c r="BG2690" s="242" t="s">
        <v>72</v>
      </c>
      <c r="BH2690" s="243"/>
      <c r="BI2690" s="244" t="s">
        <v>73</v>
      </c>
      <c r="BJ2690" s="245"/>
      <c r="BK2690" s="123"/>
      <c r="BL2690" s="242" t="s">
        <v>88</v>
      </c>
      <c r="BM2690" s="243"/>
      <c r="BN2690" s="244" t="s">
        <v>89</v>
      </c>
      <c r="BO2690" s="245"/>
      <c r="BP2690" s="123"/>
      <c r="BQ2690" s="19" t="s">
        <v>165</v>
      </c>
      <c r="BS2690" s="63" t="s">
        <v>120</v>
      </c>
      <c r="BT2690" s="4"/>
      <c r="BU2690" s="28"/>
      <c r="BV2690" s="28"/>
      <c r="BW2690" s="28"/>
      <c r="BX2690" s="28"/>
    </row>
    <row r="2691" spans="2:76" ht="18.649999999999999" customHeight="1" thickTop="1" thickBot="1">
      <c r="B2691" s="39">
        <v>7.62</v>
      </c>
      <c r="D2691" s="25">
        <f t="shared" ref="D2691" si="27048">COS($F$8*$B2691)</f>
        <v>-0.81911467777776348</v>
      </c>
      <c r="E2691" s="26">
        <v>0</v>
      </c>
      <c r="F2691" s="10">
        <v>0</v>
      </c>
      <c r="G2691" s="85">
        <f t="shared" ref="G2691" si="27049">$E$8*SIN($B2691*$F$8)</f>
        <v>1.7208893926807953</v>
      </c>
      <c r="I2691" s="21">
        <v>1</v>
      </c>
      <c r="J2691" s="24">
        <v>0</v>
      </c>
      <c r="K2691" s="22">
        <v>0</v>
      </c>
      <c r="L2691" s="23">
        <v>0</v>
      </c>
      <c r="N2691" s="21">
        <f t="shared" ref="N2691" si="27050">D2691*I2691+F2691*I2694-E2691*J2691-G2691*J2694</f>
        <v>-0.12384321350919902</v>
      </c>
      <c r="O2691" s="24">
        <f t="shared" ref="O2691" si="27051">(D2691*J2691+E2691*I2691+F2691*J2694+G2691*I2694)</f>
        <v>0</v>
      </c>
      <c r="P2691" s="22">
        <f t="shared" ref="P2691" si="27052">D2691*K2691+F2691*K2694-E2691*L2691-G2691*L2694</f>
        <v>0</v>
      </c>
      <c r="Q2691" s="23">
        <f t="shared" ref="Q2691" si="27053">(D2691*L2691+E2691*K2691+F2691*L2694+G2691*K2694)</f>
        <v>1.7208893926807953</v>
      </c>
      <c r="S2691" s="25">
        <f t="shared" ref="S2691" si="27054">COS($U$8*$B2691)</f>
        <v>-0.29171303809130711</v>
      </c>
      <c r="T2691" s="26">
        <v>0</v>
      </c>
      <c r="U2691" s="10">
        <v>0</v>
      </c>
      <c r="V2691" s="85">
        <f t="shared" ref="V2691" si="27055">$T$8*SIN($B2691*$U$8)</f>
        <v>-2.8695176477359148</v>
      </c>
      <c r="X2691" s="21">
        <f t="shared" ref="X2691" si="27056">N2691*S2691+P2691*S2694-O2691*T2691-Q2691*T2694</f>
        <v>0.5848069558485457</v>
      </c>
      <c r="Y2691" s="24">
        <f t="shared" ref="Y2691" si="27057">(N2691*T2691+O2691*S2691+P2691*T2694+Q2691*S2694)</f>
        <v>0</v>
      </c>
      <c r="Z2691" s="22">
        <f t="shared" ref="Z2691" si="27058">N2691*U2691+P2691*U2694-O2691*V2691-Q2691*V2694</f>
        <v>0</v>
      </c>
      <c r="AA2691" s="23">
        <f t="shared" ref="AA2691" si="27059">(N2691*V2691+O2691*U2691+P2691*V2694+Q2691*U2694)</f>
        <v>-0.14663558624104578</v>
      </c>
      <c r="AB2691" s="8"/>
      <c r="AC2691" s="21">
        <v>1</v>
      </c>
      <c r="AD2691" s="24">
        <v>0</v>
      </c>
      <c r="AE2691" s="22">
        <v>0</v>
      </c>
      <c r="AF2691" s="23">
        <v>0</v>
      </c>
      <c r="AH2691" s="21">
        <f t="shared" ref="AH2691" si="27060">X2691*AC2691+Z2691*AC2694-Y2691*AD2691-AA2691*AD2694</f>
        <v>0.62095186180259776</v>
      </c>
      <c r="AI2691" s="24">
        <f t="shared" ref="AI2691" si="27061">(X2691*AD2691+Y2691*AC2691+Z2691*AD2694+AA2691*AC2694)</f>
        <v>0</v>
      </c>
      <c r="AJ2691" s="22">
        <f t="shared" ref="AJ2691" si="27062">X2691*AE2691+Z2691*AE2694-Y2691*AF2691-AA2691*AF2694</f>
        <v>0</v>
      </c>
      <c r="AK2691" s="23">
        <f t="shared" ref="AK2691" si="27063">(X2691*AF2691+Y2691*AE2691+Z2691*AF2694+AA2691*AE2694)</f>
        <v>-0.14663558624104578</v>
      </c>
      <c r="AL2691" s="8"/>
      <c r="AM2691" s="25">
        <f t="shared" ref="AM2691" si="27064">COS($AO$8*$B2691)</f>
        <v>-0.29171303809130711</v>
      </c>
      <c r="AN2691" s="26">
        <v>0</v>
      </c>
      <c r="AO2691" s="10">
        <v>0</v>
      </c>
      <c r="AP2691" s="85">
        <f t="shared" ref="AP2691" si="27065">$AN$8*SIN($B2691*$AO$8)</f>
        <v>-2.8695176477359148</v>
      </c>
      <c r="AR2691" s="21">
        <f t="shared" ref="AR2691" si="27066">AH2691*AM2691+AJ2691*AM2694-AI2691*AN2691-AK2691*AN2694</f>
        <v>-0.22789235439319844</v>
      </c>
      <c r="AS2691" s="24">
        <f t="shared" ref="AS2691" si="27067">(AH2691*AN2691+AI2691*AM2691+AJ2691*AN2694+AK2691*AM2694)</f>
        <v>0</v>
      </c>
      <c r="AT2691" s="22">
        <f t="shared" ref="AT2691" si="27068">AH2691*AO2691+AJ2691*AO2694-AI2691*AP2691-AK2691*AP2694</f>
        <v>0</v>
      </c>
      <c r="AU2691" s="23">
        <f t="shared" ref="AU2691" si="27069">(AH2691*AP2691+AI2691*AO2691+AJ2691*AP2694+AK2691*AO2694)</f>
        <v>-1.7390568134823519</v>
      </c>
      <c r="AV2691" s="8"/>
      <c r="AW2691" s="21">
        <v>1</v>
      </c>
      <c r="AX2691" s="24">
        <v>0</v>
      </c>
      <c r="AY2691" s="22">
        <v>0</v>
      </c>
      <c r="AZ2691" s="23">
        <v>0</v>
      </c>
      <c r="BB2691" s="21">
        <f t="shared" ref="BB2691" si="27070">AR2691*AW2691+AT2691*AW2694-AS2691*AX2691-AU2691*AX2694</f>
        <v>-0.93050379606902922</v>
      </c>
      <c r="BC2691" s="24">
        <f t="shared" ref="BC2691" si="27071">(AR2691*AX2691+AS2691*AW2691+AT2691*AX2694+AU2691*AW2694)</f>
        <v>0</v>
      </c>
      <c r="BD2691" s="22">
        <f t="shared" ref="BD2691" si="27072">AR2691*AY2691+AT2691*AY2694-AS2691*AZ2691-AU2691*AZ2694</f>
        <v>0</v>
      </c>
      <c r="BE2691" s="23">
        <f t="shared" ref="BE2691" si="27073">(AR2691*AZ2691+AS2691*AY2691+AT2691*AZ2694+AU2691*AY2694)</f>
        <v>-1.7390568134823519</v>
      </c>
      <c r="BF2691" s="8"/>
      <c r="BG2691" s="25">
        <f t="shared" ref="BG2691" si="27074">COS($BI$8*$B2691)</f>
        <v>-0.81916159352953677</v>
      </c>
      <c r="BH2691" s="26">
        <v>0</v>
      </c>
      <c r="BI2691" s="10">
        <v>0</v>
      </c>
      <c r="BJ2691" s="85">
        <f t="shared" ref="BJ2691" si="27075">$BH$8*SIN($B2691*$BI$8)</f>
        <v>1.7206883951417091</v>
      </c>
      <c r="BL2691" s="21">
        <f t="shared" ref="BL2691" si="27076">BB2691*BG2691+BD2691*BG2694-BC2691*BH2691-BE2691*BH2694</f>
        <v>1.0947190698677671</v>
      </c>
      <c r="BM2691" s="24">
        <f t="shared" ref="BM2691" si="27077">(BB2691*BH2691+BC2691*BG2691+BD2691*BH2694+BE2691*BG2694)</f>
        <v>0</v>
      </c>
      <c r="BN2691" s="22">
        <f t="shared" ref="BN2691" si="27078">BB2691*BI2691+BD2691*BI2694-BC2691*BJ2691-BE2691*BJ2694</f>
        <v>0</v>
      </c>
      <c r="BO2691" s="23">
        <f t="shared" ref="BO2691" si="27079">(BB2691*BJ2691+BC2691*BI2691+BD2691*BJ2694+BE2691*BI2694)</f>
        <v>-0.17653853296068434</v>
      </c>
      <c r="BQ2691" s="27">
        <f t="shared" ref="BQ2691" si="27080">20*LOG((2*$BL$8)/(($BL$8*BL2691+BN2691+$BL$8*BL2694+BN2694)^2+($BL$8*BM2691+BO2691+$BL$8*BM2694+BO2694)^2)^0.5)</f>
        <v>-1.5279255694206573</v>
      </c>
      <c r="BS2691" s="64">
        <f t="shared" ref="BS2691" si="27081">((BL2691^2+BM2691^2)/(BL2694^2+BM2694^2))^0.5</f>
        <v>0.97555292116556125</v>
      </c>
      <c r="BT2691" s="4"/>
      <c r="BU2691" s="28"/>
      <c r="BV2691" s="28"/>
      <c r="BW2691" s="28"/>
      <c r="BX2691" s="28"/>
    </row>
    <row r="2692" spans="2:76" ht="18.649999999999999" customHeight="1" thickBot="1">
      <c r="D2692" s="25"/>
      <c r="E2692" s="10"/>
      <c r="F2692" s="10"/>
      <c r="G2692" s="31"/>
      <c r="I2692" s="29"/>
      <c r="L2692" s="30"/>
      <c r="N2692" s="29"/>
      <c r="Q2692" s="30"/>
      <c r="S2692" s="29"/>
      <c r="V2692" s="30"/>
      <c r="X2692" s="29"/>
      <c r="AA2692" s="30"/>
      <c r="AC2692" s="29"/>
      <c r="AF2692" s="30"/>
      <c r="AH2692" s="29"/>
      <c r="AK2692" s="30"/>
      <c r="AM2692" s="29"/>
      <c r="AP2692" s="30"/>
      <c r="AR2692" s="29"/>
      <c r="AU2692" s="30"/>
      <c r="AW2692" s="29"/>
      <c r="AZ2692" s="30"/>
      <c r="BB2692" s="29"/>
      <c r="BE2692" s="30"/>
      <c r="BG2692" s="29"/>
      <c r="BJ2692" s="30"/>
      <c r="BL2692" s="29"/>
      <c r="BO2692" s="30"/>
      <c r="BS2692" s="65"/>
      <c r="BT2692" s="65"/>
      <c r="BU2692" s="28"/>
      <c r="BV2692" s="28"/>
      <c r="BW2692" s="28"/>
      <c r="BX2692" s="28"/>
    </row>
    <row r="2693" spans="2:76" ht="18.649999999999999" customHeight="1" thickBot="1">
      <c r="D2693" s="254" t="s">
        <v>24</v>
      </c>
      <c r="E2693" s="255"/>
      <c r="F2693" s="256" t="s">
        <v>25</v>
      </c>
      <c r="G2693" s="257"/>
      <c r="H2693" s="123"/>
      <c r="I2693" s="242" t="s">
        <v>4</v>
      </c>
      <c r="J2693" s="243"/>
      <c r="K2693" s="244" t="s">
        <v>5</v>
      </c>
      <c r="L2693" s="245"/>
      <c r="M2693" s="123"/>
      <c r="N2693" s="242" t="s">
        <v>6</v>
      </c>
      <c r="O2693" s="243"/>
      <c r="P2693" s="244" t="s">
        <v>7</v>
      </c>
      <c r="Q2693" s="245"/>
      <c r="R2693" s="123"/>
      <c r="S2693" s="242" t="s">
        <v>34</v>
      </c>
      <c r="T2693" s="243"/>
      <c r="U2693" s="244" t="s">
        <v>35</v>
      </c>
      <c r="V2693" s="245"/>
      <c r="W2693" s="123"/>
      <c r="X2693" s="242" t="s">
        <v>47</v>
      </c>
      <c r="Y2693" s="243"/>
      <c r="Z2693" s="244" t="s">
        <v>48</v>
      </c>
      <c r="AA2693" s="245"/>
      <c r="AB2693" s="127"/>
      <c r="AC2693" s="242" t="s">
        <v>63</v>
      </c>
      <c r="AD2693" s="243"/>
      <c r="AE2693" s="244" t="s">
        <v>8</v>
      </c>
      <c r="AF2693" s="245"/>
      <c r="AG2693" s="123"/>
      <c r="AH2693" s="242" t="s">
        <v>78</v>
      </c>
      <c r="AI2693" s="243"/>
      <c r="AJ2693" s="244" t="s">
        <v>79</v>
      </c>
      <c r="AK2693" s="245"/>
      <c r="AL2693" s="127"/>
      <c r="AM2693" s="242" t="s">
        <v>67</v>
      </c>
      <c r="AN2693" s="243"/>
      <c r="AO2693" s="244" t="s">
        <v>66</v>
      </c>
      <c r="AP2693" s="245"/>
      <c r="AQ2693" s="123"/>
      <c r="AR2693" s="242" t="s">
        <v>83</v>
      </c>
      <c r="AS2693" s="243"/>
      <c r="AT2693" s="244" t="s">
        <v>82</v>
      </c>
      <c r="AU2693" s="245"/>
      <c r="AV2693" s="127"/>
      <c r="AW2693" s="242" t="s">
        <v>71</v>
      </c>
      <c r="AX2693" s="243"/>
      <c r="AY2693" s="244" t="s">
        <v>70</v>
      </c>
      <c r="AZ2693" s="245"/>
      <c r="BA2693" s="123"/>
      <c r="BB2693" s="124" t="s">
        <v>87</v>
      </c>
      <c r="BC2693" s="125"/>
      <c r="BD2693" s="122" t="s">
        <v>86</v>
      </c>
      <c r="BE2693" s="126"/>
      <c r="BF2693" s="127"/>
      <c r="BG2693" s="242" t="s">
        <v>74</v>
      </c>
      <c r="BH2693" s="243"/>
      <c r="BI2693" s="244" t="s">
        <v>75</v>
      </c>
      <c r="BJ2693" s="245"/>
      <c r="BK2693" s="123"/>
      <c r="BL2693" s="242" t="s">
        <v>91</v>
      </c>
      <c r="BM2693" s="243"/>
      <c r="BN2693" s="244" t="s">
        <v>90</v>
      </c>
      <c r="BO2693" s="245"/>
      <c r="BP2693" s="123"/>
      <c r="BQ2693" s="35" t="s">
        <v>166</v>
      </c>
      <c r="BS2693" s="66" t="s">
        <v>121</v>
      </c>
      <c r="BT2693" s="65"/>
      <c r="BU2693" s="28"/>
      <c r="BV2693" s="28"/>
      <c r="BW2693" s="28"/>
      <c r="BX2693" s="28"/>
    </row>
    <row r="2694" spans="2:76" ht="18.649999999999999" customHeight="1" thickTop="1" thickBot="1">
      <c r="D2694" s="15">
        <v>0</v>
      </c>
      <c r="E2694" s="145">
        <f t="shared" ref="E2694" si="27082">(1/$E$8)*SIN($B2691*$F$8)</f>
        <v>0.19120993252008836</v>
      </c>
      <c r="F2694" s="15">
        <f t="shared" ref="F2694" si="27083">COS($F$8*$B2691)</f>
        <v>-0.81911467777776348</v>
      </c>
      <c r="G2694" s="37">
        <v>0</v>
      </c>
      <c r="I2694" s="21">
        <v>0</v>
      </c>
      <c r="J2694" s="24">
        <f t="shared" ref="J2694" si="27084">(TAN($K$8*$B2691))/$J$8</f>
        <v>-0.40401868198250268</v>
      </c>
      <c r="K2694" s="22">
        <v>1</v>
      </c>
      <c r="L2694" s="23">
        <v>0</v>
      </c>
      <c r="N2694" s="21">
        <f t="shared" ref="N2694" si="27085">D2694*I2691+F2694*I2694-E2694*J2691-G2694*J2694</f>
        <v>0</v>
      </c>
      <c r="O2694" s="24">
        <f t="shared" ref="O2694" si="27086">(D2694*J2691+E2694*I2691+F2694*J2694+G2694*I2694)</f>
        <v>0.52214756502838278</v>
      </c>
      <c r="P2694" s="22">
        <f t="shared" ref="P2694" si="27087">D2694*K2691+F2694*K2694-E2694*L2691-G2694*L2694</f>
        <v>-0.81911467777776348</v>
      </c>
      <c r="Q2694" s="23">
        <f t="shared" ref="Q2694" si="27088">(D2694*L2691+E2694*K2691+F2694*L2694+G2694*K2694)</f>
        <v>0</v>
      </c>
      <c r="S2694" s="15">
        <v>0</v>
      </c>
      <c r="T2694" s="145">
        <f t="shared" ref="T2694" si="27089">(1/$T$8)*SIN($B2691*$U$8)</f>
        <v>-0.31883529419287937</v>
      </c>
      <c r="U2694" s="15">
        <f t="shared" ref="U2694" si="27090">COS($U$8*$B2691)</f>
        <v>-0.29171303809130711</v>
      </c>
      <c r="V2694" s="37">
        <v>0</v>
      </c>
      <c r="X2694" s="21">
        <f t="shared" ref="X2694" si="27091">N2694*S2691+P2694*S2694-O2694*T2691-Q2694*T2694</f>
        <v>0</v>
      </c>
      <c r="Y2694" s="24">
        <f t="shared" ref="Y2694" si="27092">(N2694*T2691+O2694*S2691+P2694*T2694+Q2694*S2694)</f>
        <v>0.10884541674057091</v>
      </c>
      <c r="Z2694" s="22">
        <f t="shared" ref="Z2694" si="27093">N2694*U2691+P2694*U2694-O2694*V2691-Q2694*V2694</f>
        <v>1.7372580837710139</v>
      </c>
      <c r="AA2694" s="23">
        <f t="shared" ref="AA2694" si="27094">(N2694*V2691+O2694*U2691+P2694*V2694+Q2694*U2694)</f>
        <v>0</v>
      </c>
      <c r="AB2694" s="8"/>
      <c r="AC2694" s="21">
        <v>0</v>
      </c>
      <c r="AD2694" s="24">
        <f t="shared" ref="AD2694" si="27095">(TAN($AE$8*$B2691))/$AD$8</f>
        <v>0.24649477579497986</v>
      </c>
      <c r="AE2694" s="22">
        <v>1</v>
      </c>
      <c r="AF2694" s="23">
        <v>0</v>
      </c>
      <c r="AH2694" s="21">
        <f t="shared" ref="AH2694" si="27096">X2694*AC2691+Z2694*AC2694-Y2694*AD2691-AA2694*AD2694</f>
        <v>0</v>
      </c>
      <c r="AI2694" s="24">
        <f t="shared" ref="AI2694" si="27097">(X2694*AD2691+Y2694*AC2691+Z2694*AD2694+AA2694*AC2694)</f>
        <v>0.53707045859772329</v>
      </c>
      <c r="AJ2694" s="22">
        <f t="shared" ref="AJ2694" si="27098">X2694*AE2691+Z2694*AE2694-Y2694*AF2691-AA2694*AF2694</f>
        <v>1.7372580837710139</v>
      </c>
      <c r="AK2694" s="23">
        <f t="shared" ref="AK2694" si="27099">(X2694*AF2691+Y2694*AE2691+Z2694*AF2694+AA2694*AE2694)</f>
        <v>0</v>
      </c>
      <c r="AL2694" s="8"/>
      <c r="AM2694" s="15">
        <v>0</v>
      </c>
      <c r="AN2694" s="85">
        <f t="shared" ref="AN2694" si="27100">(1/$AN$8)*SIN($B2691*$AO$8)</f>
        <v>-0.31883529419287937</v>
      </c>
      <c r="AO2694" s="25">
        <f t="shared" ref="AO2694" si="27101">COS($AO$8*$B2691)</f>
        <v>-0.29171303809130711</v>
      </c>
      <c r="AP2694" s="37">
        <v>0</v>
      </c>
      <c r="AR2694" s="21">
        <f t="shared" ref="AR2694" si="27102">AH2694*AM2691+AJ2694*AM2694-AI2694*AN2691-AK2694*AN2694</f>
        <v>0</v>
      </c>
      <c r="AS2694" s="24">
        <f t="shared" ref="AS2694" si="27103">(AH2694*AN2691+AI2694*AM2691+AJ2694*AN2694+AK2694*AM2694)</f>
        <v>-0.7105696473747225</v>
      </c>
      <c r="AT2694" s="22">
        <f t="shared" ref="AT2694" si="27104">AH2694*AO2691+AJ2694*AO2694-AI2694*AP2691-AK2694*AP2694</f>
        <v>1.0343523254582632</v>
      </c>
      <c r="AU2694" s="23">
        <f t="shared" ref="AU2694" si="27105">(AH2694*AP2691+AI2694*AO2691+AJ2694*AP2694+AK2694*AO2694)</f>
        <v>0</v>
      </c>
      <c r="AV2694" s="8"/>
      <c r="AW2694" s="21">
        <v>0</v>
      </c>
      <c r="AX2694" s="24">
        <f t="shared" ref="AX2694" si="27106">(TAN($AY$8*$B2691))/$AX$8</f>
        <v>-0.40401868198250268</v>
      </c>
      <c r="AY2694" s="22">
        <v>1</v>
      </c>
      <c r="AZ2694" s="23">
        <v>0</v>
      </c>
      <c r="BB2694" s="21">
        <f t="shared" ref="BB2694" si="27107">AR2694*AW2691+AT2694*AW2694-AS2694*AX2691-AU2694*AX2694</f>
        <v>0</v>
      </c>
      <c r="BC2694" s="24">
        <f t="shared" ref="BC2694" si="27108">(AR2694*AX2691+AS2694*AW2691+AT2694*AX2694+AU2694*AW2694)</f>
        <v>-1.1284673106119065</v>
      </c>
      <c r="BD2694" s="22">
        <f t="shared" ref="BD2694" si="27109">AR2694*AY2691+AT2694*AY2694-AS2694*AZ2691-AU2694*AZ2694</f>
        <v>1.0343523254582632</v>
      </c>
      <c r="BE2694" s="23">
        <f t="shared" ref="BE2694" si="27110">(AR2694*AZ2691+AS2694*AY2691+AT2694*AZ2694+AU2694*AY2694)</f>
        <v>0</v>
      </c>
      <c r="BF2694" s="8"/>
      <c r="BG2694" s="15">
        <v>0</v>
      </c>
      <c r="BH2694" s="85">
        <f t="shared" ref="BH2694" si="27111">(1/$BH$8)*SIN($B2691*$BI$8)</f>
        <v>0.19118759946018987</v>
      </c>
      <c r="BI2694" s="25">
        <f t="shared" ref="BI2694" si="27112">COS($BI$8*$B2691)</f>
        <v>-0.81916159352953677</v>
      </c>
      <c r="BJ2694" s="37">
        <v>0</v>
      </c>
      <c r="BL2694" s="21">
        <f t="shared" ref="BL2694" si="27113">BB2694*BG2691+BD2694*BG2694-BC2694*BH2691-BE2694*BH2694</f>
        <v>0</v>
      </c>
      <c r="BM2694" s="24">
        <f t="shared" ref="BM2694" si="27114">(BB2694*BH2691+BC2694*BG2691+BD2694*BH2694+BE2694*BG2694)</f>
        <v>1.1221524185072704</v>
      </c>
      <c r="BN2694" s="22">
        <f t="shared" ref="BN2694" si="27115">BB2694*BI2691+BD2694*BI2694-BC2694*BJ2691-BE2694*BJ2694</f>
        <v>1.0944389064733091</v>
      </c>
      <c r="BO2694" s="23">
        <f t="shared" ref="BO2694" si="27116">(BB2694*BJ2691+BC2694*BI2691+BD2694*BJ2694+BE2694*BI2694)</f>
        <v>0</v>
      </c>
      <c r="BQ2694" s="38">
        <f t="shared" ref="BQ2694" si="27117">(180/PI())*ATAN(-1*(($BL$8*BM2691+BO2691+$BL$8*BM2694+BO2694)/($BL$8*BL2691+BN2691+$BL$8*BL2694+BN2694)))</f>
        <v>-23.362086750970128</v>
      </c>
      <c r="BS2694" s="67">
        <f t="shared" ref="BS2694" si="27118">20*LOG(((($BL$8*BL2691+BN2691-$BL$8*BL2694-BN2694)^2+($BL$8*BM2691+BO2691-$BL$8*BM2694-BO2694)^2)/(($BL$8*BL2691+BN2691+$BL$8*BL2694+BN2694)^2+($BL$8*BM2691+BO2691+$BL$8*BM2694+BO2694)^2))^0.5)</f>
        <v>-5.2784089880057472</v>
      </c>
      <c r="BT2694" s="65"/>
      <c r="BU2694" s="28"/>
      <c r="BV2694" s="28"/>
      <c r="BW2694" s="28"/>
      <c r="BX2694" s="28"/>
    </row>
    <row r="2695" spans="2:76" ht="18.649999999999999" customHeight="1">
      <c r="BS2695" s="32"/>
    </row>
    <row r="2696" spans="2:76" ht="18.649999999999999" customHeight="1" thickBot="1">
      <c r="D2696" s="8"/>
      <c r="E2696" s="8" t="s">
        <v>93</v>
      </c>
      <c r="F2696" s="8"/>
      <c r="G2696" s="8"/>
      <c r="H2696" s="8"/>
      <c r="I2696" s="8"/>
      <c r="J2696" s="8" t="s">
        <v>94</v>
      </c>
      <c r="K2696" s="8"/>
      <c r="L2696" s="8"/>
      <c r="M2696" s="8"/>
      <c r="N2696" s="8"/>
      <c r="O2696" s="8" t="s">
        <v>95</v>
      </c>
      <c r="P2696" s="8"/>
      <c r="Q2696" s="8"/>
      <c r="R2696" s="8"/>
      <c r="S2696" s="8"/>
      <c r="T2696" s="8" t="s">
        <v>96</v>
      </c>
      <c r="U2696" s="8"/>
      <c r="V2696" s="8"/>
      <c r="W2696" s="8"/>
      <c r="X2696" s="8"/>
      <c r="Y2696" s="8" t="s">
        <v>97</v>
      </c>
      <c r="Z2696" s="8"/>
      <c r="AA2696" s="8"/>
      <c r="AB2696" s="8"/>
      <c r="AC2696" s="8"/>
      <c r="AD2696" s="8" t="s">
        <v>98</v>
      </c>
      <c r="AE2696" s="8"/>
      <c r="AF2696" s="8"/>
      <c r="AG2696" s="8"/>
      <c r="AH2696" s="8"/>
      <c r="AI2696" s="8" t="s">
        <v>99</v>
      </c>
      <c r="AJ2696" s="8"/>
      <c r="AK2696" s="8"/>
      <c r="AL2696" s="8"/>
      <c r="AM2696" s="8"/>
      <c r="AN2696" s="8" t="s">
        <v>96</v>
      </c>
      <c r="AO2696" s="8"/>
      <c r="AP2696" s="8"/>
      <c r="AQ2696" s="8"/>
      <c r="AR2696" s="8"/>
      <c r="AS2696" s="8" t="s">
        <v>100</v>
      </c>
      <c r="AT2696" s="8"/>
      <c r="AU2696" s="8"/>
      <c r="AV2696" s="8"/>
      <c r="AW2696" s="8"/>
      <c r="AX2696" s="8" t="s">
        <v>94</v>
      </c>
      <c r="AY2696" s="8"/>
      <c r="AZ2696" s="8"/>
      <c r="BA2696" s="8"/>
      <c r="BB2696" s="8"/>
      <c r="BC2696" s="8" t="s">
        <v>101</v>
      </c>
      <c r="BD2696" s="8"/>
      <c r="BE2696" s="8"/>
      <c r="BF2696" s="8"/>
      <c r="BG2696" s="8"/>
      <c r="BH2696" s="8" t="s">
        <v>96</v>
      </c>
      <c r="BI2696" s="8"/>
      <c r="BJ2696" s="8"/>
      <c r="BK2696" s="8"/>
      <c r="BL2696" s="8"/>
      <c r="BM2696" s="8" t="s">
        <v>102</v>
      </c>
      <c r="BN2696" s="8"/>
      <c r="BO2696" s="8"/>
      <c r="BP2696" s="8"/>
    </row>
    <row r="2697" spans="2:76" ht="18.649999999999999" customHeight="1" thickBot="1">
      <c r="B2697" s="16"/>
      <c r="D2697" s="250" t="s">
        <v>22</v>
      </c>
      <c r="E2697" s="251"/>
      <c r="F2697" s="252" t="s">
        <v>23</v>
      </c>
      <c r="G2697" s="253"/>
      <c r="H2697" s="123"/>
      <c r="I2697" s="242" t="s">
        <v>1</v>
      </c>
      <c r="J2697" s="243"/>
      <c r="K2697" s="244" t="s">
        <v>2</v>
      </c>
      <c r="L2697" s="245"/>
      <c r="M2697" s="123"/>
      <c r="N2697" s="242" t="s">
        <v>43</v>
      </c>
      <c r="O2697" s="243"/>
      <c r="P2697" s="244" t="s">
        <v>44</v>
      </c>
      <c r="Q2697" s="245"/>
      <c r="R2697" s="123"/>
      <c r="S2697" s="242" t="s">
        <v>32</v>
      </c>
      <c r="T2697" s="243"/>
      <c r="U2697" s="244" t="s">
        <v>33</v>
      </c>
      <c r="V2697" s="245"/>
      <c r="W2697" s="123"/>
      <c r="X2697" s="242" t="s">
        <v>45</v>
      </c>
      <c r="Y2697" s="243"/>
      <c r="Z2697" s="244" t="s">
        <v>46</v>
      </c>
      <c r="AA2697" s="245"/>
      <c r="AB2697" s="127"/>
      <c r="AC2697" s="242" t="s">
        <v>62</v>
      </c>
      <c r="AD2697" s="243"/>
      <c r="AE2697" s="244" t="s">
        <v>3</v>
      </c>
      <c r="AF2697" s="245"/>
      <c r="AG2697" s="123"/>
      <c r="AH2697" s="242" t="s">
        <v>76</v>
      </c>
      <c r="AI2697" s="243"/>
      <c r="AJ2697" s="244" t="s">
        <v>77</v>
      </c>
      <c r="AK2697" s="245"/>
      <c r="AL2697" s="127"/>
      <c r="AM2697" s="242" t="s">
        <v>64</v>
      </c>
      <c r="AN2697" s="243"/>
      <c r="AO2697" s="244" t="s">
        <v>65</v>
      </c>
      <c r="AP2697" s="245"/>
      <c r="AQ2697" s="123"/>
      <c r="AR2697" s="242" t="s">
        <v>80</v>
      </c>
      <c r="AS2697" s="243"/>
      <c r="AT2697" s="244" t="s">
        <v>81</v>
      </c>
      <c r="AU2697" s="245"/>
      <c r="AV2697" s="127"/>
      <c r="AW2697" s="242" t="s">
        <v>68</v>
      </c>
      <c r="AX2697" s="243"/>
      <c r="AY2697" s="244" t="s">
        <v>69</v>
      </c>
      <c r="AZ2697" s="245"/>
      <c r="BA2697" s="123"/>
      <c r="BB2697" s="246" t="s">
        <v>84</v>
      </c>
      <c r="BC2697" s="247"/>
      <c r="BD2697" s="248" t="s">
        <v>85</v>
      </c>
      <c r="BE2697" s="249"/>
      <c r="BF2697" s="127"/>
      <c r="BG2697" s="242" t="s">
        <v>72</v>
      </c>
      <c r="BH2697" s="243"/>
      <c r="BI2697" s="244" t="s">
        <v>73</v>
      </c>
      <c r="BJ2697" s="245"/>
      <c r="BK2697" s="123"/>
      <c r="BL2697" s="242" t="s">
        <v>88</v>
      </c>
      <c r="BM2697" s="243"/>
      <c r="BN2697" s="244" t="s">
        <v>89</v>
      </c>
      <c r="BO2697" s="245"/>
      <c r="BP2697" s="123"/>
      <c r="BQ2697" s="19" t="s">
        <v>165</v>
      </c>
      <c r="BS2697" s="63" t="s">
        <v>120</v>
      </c>
      <c r="BT2697" s="4"/>
      <c r="BU2697" s="28"/>
      <c r="BV2697" s="28"/>
      <c r="BW2697" s="28"/>
      <c r="BX2697" s="28"/>
    </row>
    <row r="2698" spans="2:76" ht="18.649999999999999" customHeight="1" thickTop="1" thickBot="1">
      <c r="B2698" s="39">
        <v>7.64</v>
      </c>
      <c r="D2698" s="25">
        <f t="shared" ref="D2698" si="27119">COS($F$8*$B2698)</f>
        <v>-0.82290672072888837</v>
      </c>
      <c r="E2698" s="26">
        <v>0</v>
      </c>
      <c r="F2698" s="10">
        <v>0</v>
      </c>
      <c r="G2698" s="85">
        <f t="shared" ref="G2698" si="27120">$E$8*SIN($B2698*$F$8)</f>
        <v>1.7045294837030673</v>
      </c>
      <c r="I2698" s="21">
        <v>1</v>
      </c>
      <c r="J2698" s="24">
        <v>0</v>
      </c>
      <c r="K2698" s="22">
        <v>0</v>
      </c>
      <c r="L2698" s="23">
        <v>0</v>
      </c>
      <c r="N2698" s="21">
        <f t="shared" ref="N2698" si="27121">D2698*I2698+F2698*I2701-E2698*J2698-G2698*J2701</f>
        <v>-0.17553077571398135</v>
      </c>
      <c r="O2698" s="24">
        <f t="shared" ref="O2698" si="27122">(D2698*J2698+E2698*I2698+F2698*J2701+G2698*I2701)</f>
        <v>0</v>
      </c>
      <c r="P2698" s="22">
        <f t="shared" ref="P2698" si="27123">D2698*K2698+F2698*K2701-E2698*L2698-G2698*L2701</f>
        <v>0</v>
      </c>
      <c r="Q2698" s="23">
        <f t="shared" ref="Q2698" si="27124">(D2698*L2698+E2698*K2698+F2698*L2701+G2698*K2701)</f>
        <v>1.7045294837030673</v>
      </c>
      <c r="S2698" s="25">
        <f t="shared" ref="S2698" si="27125">COS($U$8*$B2698)</f>
        <v>-0.28060632526868196</v>
      </c>
      <c r="T2698" s="26">
        <v>0</v>
      </c>
      <c r="U2698" s="10">
        <v>0</v>
      </c>
      <c r="V2698" s="85">
        <f t="shared" ref="V2698" si="27126">$T$8*SIN($B2698*$U$8)</f>
        <v>-2.8794688419868097</v>
      </c>
      <c r="X2698" s="21">
        <f t="shared" ref="X2698" si="27127">N2698*S2698+P2698*S2701-O2698*T2698-Q2698*T2701</f>
        <v>0.59460388356364435</v>
      </c>
      <c r="Y2698" s="24">
        <f t="shared" ref="Y2698" si="27128">(N2698*T2698+O2698*S2698+P2698*T2701+Q2698*S2701)</f>
        <v>0</v>
      </c>
      <c r="Z2698" s="22">
        <f t="shared" ref="Z2698" si="27129">N2698*U2698+P2698*U2701-O2698*V2698-Q2698*V2701</f>
        <v>0</v>
      </c>
      <c r="AA2698" s="23">
        <f t="shared" ref="AA2698" si="27130">(N2698*V2698+O2698*U2698+P2698*V2701+Q2698*U2701)</f>
        <v>2.7133644744142871E-2</v>
      </c>
      <c r="AB2698" s="8"/>
      <c r="AC2698" s="21">
        <v>1</v>
      </c>
      <c r="AD2698" s="24">
        <v>0</v>
      </c>
      <c r="AE2698" s="22">
        <v>0</v>
      </c>
      <c r="AF2698" s="23">
        <v>0</v>
      </c>
      <c r="AH2698" s="21">
        <f t="shared" ref="AH2698" si="27131">X2698*AC2698+Z2698*AC2701-Y2698*AD2698-AA2698*AD2701</f>
        <v>0.58723736047686992</v>
      </c>
      <c r="AI2698" s="24">
        <f t="shared" ref="AI2698" si="27132">(X2698*AD2698+Y2698*AC2698+Z2698*AD2701+AA2698*AC2701)</f>
        <v>0</v>
      </c>
      <c r="AJ2698" s="22">
        <f t="shared" ref="AJ2698" si="27133">X2698*AE2698+Z2698*AE2701-Y2698*AF2698-AA2698*AF2701</f>
        <v>0</v>
      </c>
      <c r="AK2698" s="23">
        <f t="shared" ref="AK2698" si="27134">(X2698*AF2698+Y2698*AE2698+Z2698*AF2701+AA2698*AE2701)</f>
        <v>2.7133644744142871E-2</v>
      </c>
      <c r="AL2698" s="8"/>
      <c r="AM2698" s="25">
        <f t="shared" ref="AM2698" si="27135">COS($AO$8*$B2698)</f>
        <v>-0.28060632526868196</v>
      </c>
      <c r="AN2698" s="26">
        <v>0</v>
      </c>
      <c r="AO2698" s="10">
        <v>0</v>
      </c>
      <c r="AP2698" s="85">
        <f t="shared" ref="AP2698" si="27136">$AN$8*SIN($B2698*$AO$8)</f>
        <v>-2.8794688419868097</v>
      </c>
      <c r="AR2698" s="21">
        <f t="shared" ref="AR2698" si="27137">AH2698*AM2698+AJ2698*AM2701-AI2698*AN2698-AK2698*AN2701</f>
        <v>-0.15610135282719495</v>
      </c>
      <c r="AS2698" s="24">
        <f t="shared" ref="AS2698" si="27138">(AH2698*AN2698+AI2698*AM2698+AJ2698*AN2701+AK2698*AM2701)</f>
        <v>0</v>
      </c>
      <c r="AT2698" s="22">
        <f t="shared" ref="AT2698" si="27139">AH2698*AO2698+AJ2698*AO2701-AI2698*AP2698-AK2698*AP2701</f>
        <v>0</v>
      </c>
      <c r="AU2698" s="23">
        <f t="shared" ref="AU2698" si="27140">(AH2698*AP2698+AI2698*AO2698+AJ2698*AP2701+AK2698*AO2701)</f>
        <v>-1.6985455546865234</v>
      </c>
      <c r="AV2698" s="8"/>
      <c r="AW2698" s="21">
        <v>1</v>
      </c>
      <c r="AX2698" s="24">
        <v>0</v>
      </c>
      <c r="AY2698" s="22">
        <v>0</v>
      </c>
      <c r="AZ2698" s="23">
        <v>0</v>
      </c>
      <c r="BB2698" s="21">
        <f t="shared" ref="BB2698" si="27141">AR2698*AW2698+AT2698*AW2701-AS2698*AX2698-AU2698*AX2701</f>
        <v>-0.80120461688291356</v>
      </c>
      <c r="BC2698" s="24">
        <f t="shared" ref="BC2698" si="27142">(AR2698*AX2698+AS2698*AW2698+AT2698*AX2701+AU2698*AW2701)</f>
        <v>0</v>
      </c>
      <c r="BD2698" s="22">
        <f t="shared" ref="BD2698" si="27143">AR2698*AY2698+AT2698*AY2701-AS2698*AZ2698-AU2698*AZ2701</f>
        <v>0</v>
      </c>
      <c r="BE2698" s="23">
        <f t="shared" ref="BE2698" si="27144">(AR2698*AZ2698+AS2698*AY2698+AT2698*AZ2701+AU2698*AY2701)</f>
        <v>-1.6985455546865234</v>
      </c>
      <c r="BF2698" s="8"/>
      <c r="BG2698" s="25">
        <f t="shared" ref="BG2698" si="27145">COS($BI$8*$B2698)</f>
        <v>-0.82295331239034164</v>
      </c>
      <c r="BH2698" s="26">
        <v>0</v>
      </c>
      <c r="BI2698" s="10">
        <v>0</v>
      </c>
      <c r="BJ2698" s="85">
        <f t="shared" ref="BJ2698" si="27146">$BH$8*SIN($B2698*$BI$8)</f>
        <v>1.704327025729476</v>
      </c>
      <c r="BL2698" s="21">
        <f t="shared" ref="BL2698" si="27147">BB2698*BG2698+BD2698*BG2701-BC2698*BH2698-BE2698*BH2701</f>
        <v>0.98100700373121785</v>
      </c>
      <c r="BM2698" s="24">
        <f t="shared" ref="BM2698" si="27148">(BB2698*BH2698+BC2698*BG2698+BD2698*BH2701+BE2698*BG2701)</f>
        <v>0</v>
      </c>
      <c r="BN2698" s="22">
        <f t="shared" ref="BN2698" si="27149">BB2698*BI2698+BD2698*BI2701-BC2698*BJ2698-BE2698*BJ2701</f>
        <v>0</v>
      </c>
      <c r="BO2698" s="23">
        <f t="shared" ref="BO2698" si="27150">(BB2698*BJ2698+BC2698*BI2698+BD2698*BJ2701+BE2698*BI2701)</f>
        <v>3.2309008782384296E-2</v>
      </c>
      <c r="BQ2698" s="27">
        <f t="shared" ref="BQ2698" si="27151">20*LOG((2*$BL$8)/(($BL$8*BL2698+BN2698+$BL$8*BL2701+BN2701)^2+($BL$8*BM2698+BO2698+$BL$8*BM2701+BO2701)^2)^0.5)</f>
        <v>-1.2236484526563971</v>
      </c>
      <c r="BS2698" s="64">
        <f t="shared" ref="BS2698" si="27152">((BL2698^2+BM2698^2)/(BL2701^2+BM2701^2))^0.5</f>
        <v>0.83612246621369302</v>
      </c>
      <c r="BT2698" s="4"/>
      <c r="BU2698" s="28"/>
      <c r="BV2698" s="28"/>
      <c r="BW2698" s="28"/>
      <c r="BX2698" s="28"/>
    </row>
    <row r="2699" spans="2:76" ht="18.649999999999999" customHeight="1" thickBot="1">
      <c r="D2699" s="25"/>
      <c r="E2699" s="10"/>
      <c r="F2699" s="10"/>
      <c r="G2699" s="31"/>
      <c r="I2699" s="29"/>
      <c r="L2699" s="30"/>
      <c r="N2699" s="29"/>
      <c r="Q2699" s="30"/>
      <c r="S2699" s="29"/>
      <c r="V2699" s="30"/>
      <c r="X2699" s="29"/>
      <c r="AA2699" s="30"/>
      <c r="AC2699" s="29"/>
      <c r="AF2699" s="30"/>
      <c r="AH2699" s="29"/>
      <c r="AK2699" s="30"/>
      <c r="AM2699" s="29"/>
      <c r="AP2699" s="30"/>
      <c r="AR2699" s="29"/>
      <c r="AU2699" s="30"/>
      <c r="AW2699" s="29"/>
      <c r="AZ2699" s="30"/>
      <c r="BB2699" s="29"/>
      <c r="BE2699" s="30"/>
      <c r="BG2699" s="29"/>
      <c r="BJ2699" s="30"/>
      <c r="BL2699" s="29"/>
      <c r="BO2699" s="30"/>
      <c r="BS2699" s="65"/>
      <c r="BT2699" s="65"/>
      <c r="BU2699" s="28"/>
      <c r="BV2699" s="28"/>
      <c r="BW2699" s="28"/>
      <c r="BX2699" s="28"/>
    </row>
    <row r="2700" spans="2:76" ht="18.649999999999999" customHeight="1" thickBot="1">
      <c r="D2700" s="254" t="s">
        <v>24</v>
      </c>
      <c r="E2700" s="255"/>
      <c r="F2700" s="256" t="s">
        <v>25</v>
      </c>
      <c r="G2700" s="257"/>
      <c r="H2700" s="123"/>
      <c r="I2700" s="242" t="s">
        <v>4</v>
      </c>
      <c r="J2700" s="243"/>
      <c r="K2700" s="244" t="s">
        <v>5</v>
      </c>
      <c r="L2700" s="245"/>
      <c r="M2700" s="123"/>
      <c r="N2700" s="242" t="s">
        <v>6</v>
      </c>
      <c r="O2700" s="243"/>
      <c r="P2700" s="244" t="s">
        <v>7</v>
      </c>
      <c r="Q2700" s="245"/>
      <c r="R2700" s="123"/>
      <c r="S2700" s="242" t="s">
        <v>34</v>
      </c>
      <c r="T2700" s="243"/>
      <c r="U2700" s="244" t="s">
        <v>35</v>
      </c>
      <c r="V2700" s="245"/>
      <c r="W2700" s="123"/>
      <c r="X2700" s="242" t="s">
        <v>47</v>
      </c>
      <c r="Y2700" s="243"/>
      <c r="Z2700" s="244" t="s">
        <v>48</v>
      </c>
      <c r="AA2700" s="245"/>
      <c r="AB2700" s="127"/>
      <c r="AC2700" s="242" t="s">
        <v>63</v>
      </c>
      <c r="AD2700" s="243"/>
      <c r="AE2700" s="244" t="s">
        <v>8</v>
      </c>
      <c r="AF2700" s="245"/>
      <c r="AG2700" s="123"/>
      <c r="AH2700" s="242" t="s">
        <v>78</v>
      </c>
      <c r="AI2700" s="243"/>
      <c r="AJ2700" s="244" t="s">
        <v>79</v>
      </c>
      <c r="AK2700" s="245"/>
      <c r="AL2700" s="127"/>
      <c r="AM2700" s="242" t="s">
        <v>67</v>
      </c>
      <c r="AN2700" s="243"/>
      <c r="AO2700" s="244" t="s">
        <v>66</v>
      </c>
      <c r="AP2700" s="245"/>
      <c r="AQ2700" s="123"/>
      <c r="AR2700" s="242" t="s">
        <v>83</v>
      </c>
      <c r="AS2700" s="243"/>
      <c r="AT2700" s="244" t="s">
        <v>82</v>
      </c>
      <c r="AU2700" s="245"/>
      <c r="AV2700" s="127"/>
      <c r="AW2700" s="242" t="s">
        <v>71</v>
      </c>
      <c r="AX2700" s="243"/>
      <c r="AY2700" s="244" t="s">
        <v>70</v>
      </c>
      <c r="AZ2700" s="245"/>
      <c r="BA2700" s="123"/>
      <c r="BB2700" s="124" t="s">
        <v>87</v>
      </c>
      <c r="BC2700" s="125"/>
      <c r="BD2700" s="122" t="s">
        <v>86</v>
      </c>
      <c r="BE2700" s="126"/>
      <c r="BF2700" s="127"/>
      <c r="BG2700" s="242" t="s">
        <v>74</v>
      </c>
      <c r="BH2700" s="243"/>
      <c r="BI2700" s="244" t="s">
        <v>75</v>
      </c>
      <c r="BJ2700" s="245"/>
      <c r="BK2700" s="123"/>
      <c r="BL2700" s="242" t="s">
        <v>91</v>
      </c>
      <c r="BM2700" s="243"/>
      <c r="BN2700" s="244" t="s">
        <v>90</v>
      </c>
      <c r="BO2700" s="245"/>
      <c r="BP2700" s="123"/>
      <c r="BQ2700" s="35" t="s">
        <v>166</v>
      </c>
      <c r="BS2700" s="66" t="s">
        <v>121</v>
      </c>
      <c r="BT2700" s="65"/>
      <c r="BU2700" s="28"/>
      <c r="BV2700" s="28"/>
      <c r="BW2700" s="28"/>
      <c r="BX2700" s="28"/>
    </row>
    <row r="2701" spans="2:76" ht="18.649999999999999" customHeight="1" thickTop="1" thickBot="1">
      <c r="D2701" s="15">
        <v>0</v>
      </c>
      <c r="E2701" s="145">
        <f t="shared" ref="E2701" si="27153">(1/$E$8)*SIN($B2698*$F$8)</f>
        <v>0.18939216485589638</v>
      </c>
      <c r="F2701" s="15">
        <f t="shared" ref="F2701" si="27154">COS($F$8*$B2698)</f>
        <v>-0.82290672072888837</v>
      </c>
      <c r="G2701" s="37">
        <v>0</v>
      </c>
      <c r="I2701" s="21">
        <v>0</v>
      </c>
      <c r="J2701" s="24">
        <f t="shared" ref="J2701" si="27155">(TAN($K$8*$B2698))/$J$8</f>
        <v>-0.37979744627736889</v>
      </c>
      <c r="K2701" s="22">
        <v>1</v>
      </c>
      <c r="L2701" s="23">
        <v>0</v>
      </c>
      <c r="N2701" s="21">
        <f t="shared" ref="N2701" si="27156">D2701*I2698+F2701*I2701-E2701*J2698-G2701*J2701</f>
        <v>0</v>
      </c>
      <c r="O2701" s="24">
        <f t="shared" ref="O2701" si="27157">(D2701*J2698+E2701*I2698+F2701*J2701+G2701*I2701)</f>
        <v>0.50193003591321217</v>
      </c>
      <c r="P2701" s="22">
        <f t="shared" ref="P2701" si="27158">D2701*K2698+F2701*K2701-E2701*L2698-G2701*L2701</f>
        <v>-0.82290672072888837</v>
      </c>
      <c r="Q2701" s="23">
        <f t="shared" ref="Q2701" si="27159">(D2701*L2698+E2701*K2698+F2701*L2701+G2701*K2701)</f>
        <v>0</v>
      </c>
      <c r="S2701" s="15">
        <v>0</v>
      </c>
      <c r="T2701" s="145">
        <f t="shared" ref="T2701" si="27160">(1/$T$8)*SIN($B2698*$U$8)</f>
        <v>-0.31994098244297886</v>
      </c>
      <c r="U2701" s="15">
        <f t="shared" ref="U2701" si="27161">COS($U$8*$B2698)</f>
        <v>-0.28060632526868196</v>
      </c>
      <c r="V2701" s="37">
        <v>0</v>
      </c>
      <c r="X2701" s="21">
        <f t="shared" ref="X2701" si="27162">N2701*S2698+P2701*S2701-O2701*T2698-Q2701*T2701</f>
        <v>0</v>
      </c>
      <c r="Y2701" s="24">
        <f t="shared" ref="Y2701" si="27163">(N2701*T2698+O2701*S2698+P2701*T2701+Q2701*S2701)</f>
        <v>0.12243684176934655</v>
      </c>
      <c r="Z2701" s="22">
        <f t="shared" ref="Z2701" si="27164">N2701*U2698+P2701*U2701-O2701*V2698-Q2701*V2701</f>
        <v>1.6762047302120497</v>
      </c>
      <c r="AA2701" s="23">
        <f t="shared" ref="AA2701" si="27165">(N2701*V2698+O2701*U2698+P2701*V2701+Q2701*U2701)</f>
        <v>0</v>
      </c>
      <c r="AB2701" s="8"/>
      <c r="AC2701" s="21">
        <v>0</v>
      </c>
      <c r="AD2701" s="24">
        <f t="shared" ref="AD2701" si="27166">(TAN($AE$8*$B2698))/$AD$8</f>
        <v>0.27149036394620624</v>
      </c>
      <c r="AE2701" s="22">
        <v>1</v>
      </c>
      <c r="AF2701" s="23">
        <v>0</v>
      </c>
      <c r="AH2701" s="21">
        <f t="shared" ref="AH2701" si="27167">X2701*AC2698+Z2701*AC2701-Y2701*AD2698-AA2701*AD2701</f>
        <v>0</v>
      </c>
      <c r="AI2701" s="24">
        <f t="shared" ref="AI2701" si="27168">(X2701*AD2698+Y2701*AC2698+Z2701*AD2701+AA2701*AC2701)</f>
        <v>0.5775102740229684</v>
      </c>
      <c r="AJ2701" s="22">
        <f t="shared" ref="AJ2701" si="27169">X2701*AE2698+Z2701*AE2701-Y2701*AF2698-AA2701*AF2701</f>
        <v>1.6762047302120497</v>
      </c>
      <c r="AK2701" s="23">
        <f t="shared" ref="AK2701" si="27170">(X2701*AF2698+Y2701*AE2698+Z2701*AF2701+AA2701*AE2701)</f>
        <v>0</v>
      </c>
      <c r="AL2701" s="8"/>
      <c r="AM2701" s="15">
        <v>0</v>
      </c>
      <c r="AN2701" s="85">
        <f t="shared" ref="AN2701" si="27171">(1/$AN$8)*SIN($B2698*$AO$8)</f>
        <v>-0.31994098244297886</v>
      </c>
      <c r="AO2701" s="25">
        <f t="shared" ref="AO2701" si="27172">COS($AO$8*$B2698)</f>
        <v>-0.28060632526868196</v>
      </c>
      <c r="AP2701" s="37">
        <v>0</v>
      </c>
      <c r="AR2701" s="21">
        <f t="shared" ref="AR2701" si="27173">AH2701*AM2698+AJ2701*AM2701-AI2701*AN2698-AK2701*AN2701</f>
        <v>0</v>
      </c>
      <c r="AS2701" s="24">
        <f t="shared" ref="AS2701" si="27174">(AH2701*AN2698+AI2701*AM2698+AJ2701*AN2701+AK2701*AM2701)</f>
        <v>-0.69833962395810623</v>
      </c>
      <c r="AT2701" s="22">
        <f t="shared" ref="AT2701" si="27175">AH2701*AO2698+AJ2701*AO2701-AI2701*AP2698-AK2701*AP2701</f>
        <v>1.1925691902336162</v>
      </c>
      <c r="AU2701" s="23">
        <f t="shared" ref="AU2701" si="27176">(AH2701*AP2698+AI2701*AO2698+AJ2701*AP2701+AK2701*AO2701)</f>
        <v>0</v>
      </c>
      <c r="AV2701" s="8"/>
      <c r="AW2701" s="21">
        <v>0</v>
      </c>
      <c r="AX2701" s="24">
        <f t="shared" ref="AX2701" si="27177">(TAN($AY$8*$B2698))/$AX$8</f>
        <v>-0.37979744627736889</v>
      </c>
      <c r="AY2701" s="22">
        <v>1</v>
      </c>
      <c r="AZ2701" s="23">
        <v>0</v>
      </c>
      <c r="BB2701" s="21">
        <f t="shared" ref="BB2701" si="27178">AR2701*AW2698+AT2701*AW2701-AS2701*AX2698-AU2701*AX2701</f>
        <v>0</v>
      </c>
      <c r="BC2701" s="24">
        <f t="shared" ref="BC2701" si="27179">(AR2701*AX2698+AS2701*AW2698+AT2701*AX2701+AU2701*AW2701)</f>
        <v>-1.1512743569179034</v>
      </c>
      <c r="BD2701" s="22">
        <f t="shared" ref="BD2701" si="27180">AR2701*AY2698+AT2701*AY2701-AS2701*AZ2698-AU2701*AZ2701</f>
        <v>1.1925691902336162</v>
      </c>
      <c r="BE2701" s="23">
        <f t="shared" ref="BE2701" si="27181">(AR2701*AZ2698+AS2701*AY2698+AT2701*AZ2701+AU2701*AY2701)</f>
        <v>0</v>
      </c>
      <c r="BF2701" s="8"/>
      <c r="BG2701" s="15">
        <v>0</v>
      </c>
      <c r="BH2701" s="85">
        <f t="shared" ref="BH2701" si="27182">(1/$BH$8)*SIN($B2698*$BI$8)</f>
        <v>0.18936966952549733</v>
      </c>
      <c r="BI2701" s="25">
        <f t="shared" ref="BI2701" si="27183">COS($BI$8*$B2698)</f>
        <v>-0.82295331239034164</v>
      </c>
      <c r="BJ2701" s="37">
        <v>0</v>
      </c>
      <c r="BL2701" s="21">
        <f t="shared" ref="BL2701" si="27184">BB2701*BG2698+BD2701*BG2701-BC2701*BH2698-BE2701*BH2701</f>
        <v>0</v>
      </c>
      <c r="BM2701" s="24">
        <f t="shared" ref="BM2701" si="27185">(BB2701*BH2698+BC2701*BG2698+BD2701*BH2701+BE2701*BG2701)</f>
        <v>1.1732814789364789</v>
      </c>
      <c r="BN2701" s="22">
        <f t="shared" ref="BN2701" si="27186">BB2701*BI2698+BD2701*BI2701-BC2701*BJ2698-BE2701*BJ2701</f>
        <v>0.9807192351670837</v>
      </c>
      <c r="BO2701" s="23">
        <f t="shared" ref="BO2701" si="27187">(BB2701*BJ2698+BC2701*BI2698+BD2701*BJ2701+BE2701*BI2701)</f>
        <v>0</v>
      </c>
      <c r="BQ2701" s="38">
        <f t="shared" ref="BQ2701" si="27188">(180/PI())*ATAN(-1*(($BL$8*BM2698+BO2698+$BL$8*BM2701+BO2701)/($BL$8*BL2698+BN2698+$BL$8*BL2701+BN2701)))</f>
        <v>-31.573050981998804</v>
      </c>
      <c r="BS2701" s="67">
        <f t="shared" ref="BS2701" si="27189">20*LOG(((($BL$8*BL2698+BN2698-$BL$8*BL2701-BN2701)^2+($BL$8*BM2698+BO2698-$BL$8*BM2701-BO2701)^2)/(($BL$8*BL2698+BN2698+$BL$8*BL2701+BN2701)^2+($BL$8*BM2698+BO2698+$BL$8*BM2701+BO2701)^2))^0.5)</f>
        <v>-6.0987447754450699</v>
      </c>
      <c r="BT2701" s="65"/>
      <c r="BU2701" s="28"/>
      <c r="BV2701" s="28"/>
      <c r="BW2701" s="28"/>
      <c r="BX2701" s="28"/>
    </row>
    <row r="2702" spans="2:76" ht="18.649999999999999" customHeight="1">
      <c r="BS2702" s="32"/>
    </row>
    <row r="2703" spans="2:76" ht="18.649999999999999" customHeight="1" thickBot="1">
      <c r="D2703" s="8"/>
      <c r="E2703" s="8" t="s">
        <v>93</v>
      </c>
      <c r="F2703" s="8"/>
      <c r="G2703" s="8"/>
      <c r="H2703" s="8"/>
      <c r="I2703" s="8"/>
      <c r="J2703" s="8" t="s">
        <v>94</v>
      </c>
      <c r="K2703" s="8"/>
      <c r="L2703" s="8"/>
      <c r="M2703" s="8"/>
      <c r="N2703" s="8"/>
      <c r="O2703" s="8" t="s">
        <v>95</v>
      </c>
      <c r="P2703" s="8"/>
      <c r="Q2703" s="8"/>
      <c r="R2703" s="8"/>
      <c r="S2703" s="8"/>
      <c r="T2703" s="8" t="s">
        <v>96</v>
      </c>
      <c r="U2703" s="8"/>
      <c r="V2703" s="8"/>
      <c r="W2703" s="8"/>
      <c r="X2703" s="8"/>
      <c r="Y2703" s="8" t="s">
        <v>97</v>
      </c>
      <c r="Z2703" s="8"/>
      <c r="AA2703" s="8"/>
      <c r="AB2703" s="8"/>
      <c r="AC2703" s="8"/>
      <c r="AD2703" s="8" t="s">
        <v>98</v>
      </c>
      <c r="AE2703" s="8"/>
      <c r="AF2703" s="8"/>
      <c r="AG2703" s="8"/>
      <c r="AH2703" s="8"/>
      <c r="AI2703" s="8" t="s">
        <v>99</v>
      </c>
      <c r="AJ2703" s="8"/>
      <c r="AK2703" s="8"/>
      <c r="AL2703" s="8"/>
      <c r="AM2703" s="8"/>
      <c r="AN2703" s="8" t="s">
        <v>96</v>
      </c>
      <c r="AO2703" s="8"/>
      <c r="AP2703" s="8"/>
      <c r="AQ2703" s="8"/>
      <c r="AR2703" s="8"/>
      <c r="AS2703" s="8" t="s">
        <v>100</v>
      </c>
      <c r="AT2703" s="8"/>
      <c r="AU2703" s="8"/>
      <c r="AV2703" s="8"/>
      <c r="AW2703" s="8"/>
      <c r="AX2703" s="8" t="s">
        <v>94</v>
      </c>
      <c r="AY2703" s="8"/>
      <c r="AZ2703" s="8"/>
      <c r="BA2703" s="8"/>
      <c r="BB2703" s="8"/>
      <c r="BC2703" s="8" t="s">
        <v>101</v>
      </c>
      <c r="BD2703" s="8"/>
      <c r="BE2703" s="8"/>
      <c r="BF2703" s="8"/>
      <c r="BG2703" s="8"/>
      <c r="BH2703" s="8" t="s">
        <v>96</v>
      </c>
      <c r="BI2703" s="8"/>
      <c r="BJ2703" s="8"/>
      <c r="BK2703" s="8"/>
      <c r="BL2703" s="8"/>
      <c r="BM2703" s="8" t="s">
        <v>102</v>
      </c>
      <c r="BN2703" s="8"/>
      <c r="BO2703" s="8"/>
      <c r="BP2703" s="8"/>
    </row>
    <row r="2704" spans="2:76" ht="18.649999999999999" customHeight="1" thickBot="1">
      <c r="B2704" s="16"/>
      <c r="D2704" s="250" t="s">
        <v>22</v>
      </c>
      <c r="E2704" s="251"/>
      <c r="F2704" s="252" t="s">
        <v>23</v>
      </c>
      <c r="G2704" s="253"/>
      <c r="H2704" s="123"/>
      <c r="I2704" s="242" t="s">
        <v>1</v>
      </c>
      <c r="J2704" s="243"/>
      <c r="K2704" s="244" t="s">
        <v>2</v>
      </c>
      <c r="L2704" s="245"/>
      <c r="M2704" s="123"/>
      <c r="N2704" s="242" t="s">
        <v>43</v>
      </c>
      <c r="O2704" s="243"/>
      <c r="P2704" s="244" t="s">
        <v>44</v>
      </c>
      <c r="Q2704" s="245"/>
      <c r="R2704" s="123"/>
      <c r="S2704" s="242" t="s">
        <v>32</v>
      </c>
      <c r="T2704" s="243"/>
      <c r="U2704" s="244" t="s">
        <v>33</v>
      </c>
      <c r="V2704" s="245"/>
      <c r="W2704" s="123"/>
      <c r="X2704" s="242" t="s">
        <v>45</v>
      </c>
      <c r="Y2704" s="243"/>
      <c r="Z2704" s="244" t="s">
        <v>46</v>
      </c>
      <c r="AA2704" s="245"/>
      <c r="AB2704" s="127"/>
      <c r="AC2704" s="242" t="s">
        <v>62</v>
      </c>
      <c r="AD2704" s="243"/>
      <c r="AE2704" s="244" t="s">
        <v>3</v>
      </c>
      <c r="AF2704" s="245"/>
      <c r="AG2704" s="123"/>
      <c r="AH2704" s="242" t="s">
        <v>76</v>
      </c>
      <c r="AI2704" s="243"/>
      <c r="AJ2704" s="244" t="s">
        <v>77</v>
      </c>
      <c r="AK2704" s="245"/>
      <c r="AL2704" s="127"/>
      <c r="AM2704" s="242" t="s">
        <v>64</v>
      </c>
      <c r="AN2704" s="243"/>
      <c r="AO2704" s="244" t="s">
        <v>65</v>
      </c>
      <c r="AP2704" s="245"/>
      <c r="AQ2704" s="123"/>
      <c r="AR2704" s="242" t="s">
        <v>80</v>
      </c>
      <c r="AS2704" s="243"/>
      <c r="AT2704" s="244" t="s">
        <v>81</v>
      </c>
      <c r="AU2704" s="245"/>
      <c r="AV2704" s="127"/>
      <c r="AW2704" s="242" t="s">
        <v>68</v>
      </c>
      <c r="AX2704" s="243"/>
      <c r="AY2704" s="244" t="s">
        <v>69</v>
      </c>
      <c r="AZ2704" s="245"/>
      <c r="BA2704" s="123"/>
      <c r="BB2704" s="246" t="s">
        <v>84</v>
      </c>
      <c r="BC2704" s="247"/>
      <c r="BD2704" s="248" t="s">
        <v>85</v>
      </c>
      <c r="BE2704" s="249"/>
      <c r="BF2704" s="127"/>
      <c r="BG2704" s="242" t="s">
        <v>72</v>
      </c>
      <c r="BH2704" s="243"/>
      <c r="BI2704" s="244" t="s">
        <v>73</v>
      </c>
      <c r="BJ2704" s="245"/>
      <c r="BK2704" s="123"/>
      <c r="BL2704" s="242" t="s">
        <v>88</v>
      </c>
      <c r="BM2704" s="243"/>
      <c r="BN2704" s="244" t="s">
        <v>89</v>
      </c>
      <c r="BO2704" s="245"/>
      <c r="BP2704" s="123"/>
      <c r="BQ2704" s="19" t="s">
        <v>165</v>
      </c>
      <c r="BS2704" s="63" t="s">
        <v>120</v>
      </c>
      <c r="BT2704" s="4"/>
      <c r="BU2704" s="28"/>
      <c r="BV2704" s="28"/>
      <c r="BW2704" s="28"/>
      <c r="BX2704" s="28"/>
    </row>
    <row r="2705" spans="2:76" ht="18.649999999999999" customHeight="1" thickTop="1" thickBot="1">
      <c r="B2705" s="39">
        <v>7.66</v>
      </c>
      <c r="D2705" s="25">
        <f t="shared" ref="D2705" si="27190">COS($F$8*$B2705)</f>
        <v>-0.82666245859632514</v>
      </c>
      <c r="E2705" s="26">
        <v>0</v>
      </c>
      <c r="F2705" s="10">
        <v>0</v>
      </c>
      <c r="G2705" s="85">
        <f t="shared" ref="G2705" si="27191">$E$8*SIN($B2705*$F$8)</f>
        <v>1.6880943741175463</v>
      </c>
      <c r="I2705" s="21">
        <v>1</v>
      </c>
      <c r="J2705" s="24">
        <v>0</v>
      </c>
      <c r="K2705" s="22">
        <v>0</v>
      </c>
      <c r="L2705" s="23">
        <v>0</v>
      </c>
      <c r="N2705" s="21">
        <f t="shared" ref="N2705" si="27192">D2705*I2705+F2705*I2708-E2705*J2705-G2705*J2708</f>
        <v>-0.22607485598305355</v>
      </c>
      <c r="O2705" s="24">
        <f t="shared" ref="O2705" si="27193">(D2705*J2705+E2705*I2705+F2705*J2708+G2705*I2708)</f>
        <v>0</v>
      </c>
      <c r="P2705" s="22">
        <f t="shared" ref="P2705" si="27194">D2705*K2705+F2705*K2708-E2705*L2705-G2705*L2708</f>
        <v>0</v>
      </c>
      <c r="Q2705" s="23">
        <f t="shared" ref="Q2705" si="27195">(D2705*L2705+E2705*K2705+F2705*L2708+G2705*K2708)</f>
        <v>1.6880943741175463</v>
      </c>
      <c r="S2705" s="25">
        <f t="shared" ref="S2705" si="27196">COS($U$8*$B2705)</f>
        <v>-0.26946190962226835</v>
      </c>
      <c r="T2705" s="26">
        <v>0</v>
      </c>
      <c r="U2705" s="10">
        <v>0</v>
      </c>
      <c r="V2705" s="85">
        <f t="shared" ref="V2705" si="27197">$T$8*SIN($B2705*$U$8)</f>
        <v>-2.8890331450789009</v>
      </c>
      <c r="X2705" s="21">
        <f t="shared" ref="X2705" si="27198">N2705*S2705+P2705*S2708-O2705*T2705-Q2705*T2708</f>
        <v>0.60280307339375205</v>
      </c>
      <c r="Y2705" s="24">
        <f t="shared" ref="Y2705" si="27199">(N2705*T2705+O2705*S2705+P2705*T2708+Q2705*S2708)</f>
        <v>0</v>
      </c>
      <c r="Z2705" s="22">
        <f t="shared" ref="Z2705" si="27200">N2705*U2705+P2705*U2708-O2705*V2705-Q2705*V2708</f>
        <v>0</v>
      </c>
      <c r="AA2705" s="23">
        <f t="shared" ref="AA2705" si="27201">(N2705*V2705+O2705*U2705+P2705*V2708+Q2705*U2708)</f>
        <v>0.19826061853165883</v>
      </c>
      <c r="AB2705" s="8"/>
      <c r="AC2705" s="21">
        <v>1</v>
      </c>
      <c r="AD2705" s="24">
        <v>0</v>
      </c>
      <c r="AE2705" s="22">
        <v>0</v>
      </c>
      <c r="AF2705" s="23">
        <v>0</v>
      </c>
      <c r="AH2705" s="21">
        <f t="shared" ref="AH2705" si="27202">X2705*AC2705+Z2705*AC2708-Y2705*AD2705-AA2705*AD2708</f>
        <v>0.54398957175807527</v>
      </c>
      <c r="AI2705" s="24">
        <f t="shared" ref="AI2705" si="27203">(X2705*AD2705+Y2705*AC2705+Z2705*AD2708+AA2705*AC2708)</f>
        <v>0</v>
      </c>
      <c r="AJ2705" s="22">
        <f t="shared" ref="AJ2705" si="27204">X2705*AE2705+Z2705*AE2708-Y2705*AF2705-AA2705*AF2708</f>
        <v>0</v>
      </c>
      <c r="AK2705" s="23">
        <f t="shared" ref="AK2705" si="27205">(X2705*AF2705+Y2705*AE2705+Z2705*AF2708+AA2705*AE2708)</f>
        <v>0.19826061853165883</v>
      </c>
      <c r="AL2705" s="8"/>
      <c r="AM2705" s="25">
        <f t="shared" ref="AM2705" si="27206">COS($AO$8*$B2705)</f>
        <v>-0.26946190962226835</v>
      </c>
      <c r="AN2705" s="26">
        <v>0</v>
      </c>
      <c r="AO2705" s="10">
        <v>0</v>
      </c>
      <c r="AP2705" s="85">
        <f t="shared" ref="AP2705" si="27207">$AN$8*SIN($B2705*$AO$8)</f>
        <v>-2.8890331450789009</v>
      </c>
      <c r="AR2705" s="21">
        <f t="shared" ref="AR2705" si="27208">AH2705*AM2705+AJ2705*AM2708-AI2705*AN2705-AK2705*AN2708</f>
        <v>-8.2942080120330219E-2</v>
      </c>
      <c r="AS2705" s="24">
        <f t="shared" ref="AS2705" si="27209">(AH2705*AN2705+AI2705*AM2705+AJ2705*AN2708+AK2705*AM2708)</f>
        <v>0</v>
      </c>
      <c r="AT2705" s="22">
        <f t="shared" ref="AT2705" si="27210">AH2705*AO2705+AJ2705*AO2708-AI2705*AP2705-AK2705*AP2708</f>
        <v>0</v>
      </c>
      <c r="AU2705" s="23">
        <f t="shared" ref="AU2705" si="27211">(AH2705*AP2705+AI2705*AO2705+AJ2705*AP2708+AK2705*AO2708)</f>
        <v>-1.6250275882587895</v>
      </c>
      <c r="AV2705" s="8"/>
      <c r="AW2705" s="21">
        <v>1</v>
      </c>
      <c r="AX2705" s="24">
        <v>0</v>
      </c>
      <c r="AY2705" s="22">
        <v>0</v>
      </c>
      <c r="AZ2705" s="23">
        <v>0</v>
      </c>
      <c r="BB2705" s="21">
        <f t="shared" ref="BB2705" si="27212">AR2705*AW2705+AT2705*AW2708-AS2705*AX2705-AU2705*AX2708</f>
        <v>-0.66109187931207469</v>
      </c>
      <c r="BC2705" s="24">
        <f t="shared" ref="BC2705" si="27213">(AR2705*AX2705+AS2705*AW2705+AT2705*AX2708+AU2705*AW2708)</f>
        <v>0</v>
      </c>
      <c r="BD2705" s="22">
        <f t="shared" ref="BD2705" si="27214">AR2705*AY2705+AT2705*AY2708-AS2705*AZ2705-AU2705*AZ2708</f>
        <v>0</v>
      </c>
      <c r="BE2705" s="23">
        <f t="shared" ref="BE2705" si="27215">(AR2705*AZ2705+AS2705*AY2705+AT2705*AZ2708+AU2705*AY2708)</f>
        <v>-1.6250275882587895</v>
      </c>
      <c r="BF2705" s="8"/>
      <c r="BG2705" s="25">
        <f t="shared" ref="BG2705" si="27216">COS($BI$8*$B2705)</f>
        <v>-0.82670872176496324</v>
      </c>
      <c r="BH2705" s="26">
        <v>0</v>
      </c>
      <c r="BI2705" s="10">
        <v>0</v>
      </c>
      <c r="BJ2705" s="85">
        <f t="shared" ref="BJ2705" si="27217">$BH$8*SIN($B2705*$BI$8)</f>
        <v>1.6878904597809852</v>
      </c>
      <c r="BL2705" s="21">
        <f t="shared" ref="BL2705" si="27218">BB2705*BG2705+BD2705*BG2708-BC2705*BH2705-BE2705*BH2708</f>
        <v>0.85129359619338407</v>
      </c>
      <c r="BM2705" s="24">
        <f t="shared" ref="BM2705" si="27219">(BB2705*BH2705+BC2705*BG2705+BD2705*BH2708+BE2705*BG2708)</f>
        <v>0</v>
      </c>
      <c r="BN2705" s="22">
        <f t="shared" ref="BN2705" si="27220">BB2705*BI2705+BD2705*BI2708-BC2705*BJ2705-BE2705*BJ2708</f>
        <v>0</v>
      </c>
      <c r="BO2705" s="23">
        <f t="shared" ref="BO2705" si="27221">(BB2705*BJ2705+BC2705*BI2705+BD2705*BJ2708+BE2705*BI2708)</f>
        <v>0.22757380419269158</v>
      </c>
      <c r="BQ2705" s="27">
        <f t="shared" ref="BQ2705" si="27222">20*LOG((2*$BL$8)/(($BL$8*BL2705+BN2705+$BL$8*BL2708+BN2708)^2+($BL$8*BM2705+BO2705+$BL$8*BM2708+BO2708)^2)^0.5)</f>
        <v>-0.94012249796073977</v>
      </c>
      <c r="BS2705" s="64">
        <f t="shared" ref="BS2705" si="27223">((BL2705^2+BM2705^2)/(BL2708^2+BM2708^2))^0.5</f>
        <v>0.70307900574985671</v>
      </c>
      <c r="BT2705" s="4"/>
      <c r="BU2705" s="28"/>
      <c r="BV2705" s="28"/>
      <c r="BW2705" s="28"/>
      <c r="BX2705" s="28"/>
    </row>
    <row r="2706" spans="2:76" ht="18.649999999999999" customHeight="1" thickBot="1">
      <c r="D2706" s="25"/>
      <c r="E2706" s="10"/>
      <c r="F2706" s="10"/>
      <c r="G2706" s="31"/>
      <c r="I2706" s="29"/>
      <c r="L2706" s="30"/>
      <c r="N2706" s="29"/>
      <c r="Q2706" s="30"/>
      <c r="S2706" s="29"/>
      <c r="V2706" s="30"/>
      <c r="X2706" s="29"/>
      <c r="AA2706" s="30"/>
      <c r="AC2706" s="29"/>
      <c r="AF2706" s="30"/>
      <c r="AH2706" s="29"/>
      <c r="AK2706" s="30"/>
      <c r="AM2706" s="29"/>
      <c r="AP2706" s="30"/>
      <c r="AR2706" s="29"/>
      <c r="AU2706" s="30"/>
      <c r="AW2706" s="29"/>
      <c r="AZ2706" s="30"/>
      <c r="BB2706" s="29"/>
      <c r="BE2706" s="30"/>
      <c r="BG2706" s="29"/>
      <c r="BJ2706" s="30"/>
      <c r="BL2706" s="29"/>
      <c r="BO2706" s="30"/>
      <c r="BS2706" s="65"/>
      <c r="BT2706" s="65"/>
      <c r="BU2706" s="28"/>
      <c r="BV2706" s="28"/>
      <c r="BW2706" s="28"/>
      <c r="BX2706" s="28"/>
    </row>
    <row r="2707" spans="2:76" ht="18.649999999999999" customHeight="1" thickBot="1">
      <c r="D2707" s="254" t="s">
        <v>24</v>
      </c>
      <c r="E2707" s="255"/>
      <c r="F2707" s="256" t="s">
        <v>25</v>
      </c>
      <c r="G2707" s="257"/>
      <c r="H2707" s="123"/>
      <c r="I2707" s="242" t="s">
        <v>4</v>
      </c>
      <c r="J2707" s="243"/>
      <c r="K2707" s="244" t="s">
        <v>5</v>
      </c>
      <c r="L2707" s="245"/>
      <c r="M2707" s="123"/>
      <c r="N2707" s="242" t="s">
        <v>6</v>
      </c>
      <c r="O2707" s="243"/>
      <c r="P2707" s="244" t="s">
        <v>7</v>
      </c>
      <c r="Q2707" s="245"/>
      <c r="R2707" s="123"/>
      <c r="S2707" s="242" t="s">
        <v>34</v>
      </c>
      <c r="T2707" s="243"/>
      <c r="U2707" s="244" t="s">
        <v>35</v>
      </c>
      <c r="V2707" s="245"/>
      <c r="W2707" s="123"/>
      <c r="X2707" s="242" t="s">
        <v>47</v>
      </c>
      <c r="Y2707" s="243"/>
      <c r="Z2707" s="244" t="s">
        <v>48</v>
      </c>
      <c r="AA2707" s="245"/>
      <c r="AB2707" s="127"/>
      <c r="AC2707" s="242" t="s">
        <v>63</v>
      </c>
      <c r="AD2707" s="243"/>
      <c r="AE2707" s="244" t="s">
        <v>8</v>
      </c>
      <c r="AF2707" s="245"/>
      <c r="AG2707" s="123"/>
      <c r="AH2707" s="242" t="s">
        <v>78</v>
      </c>
      <c r="AI2707" s="243"/>
      <c r="AJ2707" s="244" t="s">
        <v>79</v>
      </c>
      <c r="AK2707" s="245"/>
      <c r="AL2707" s="127"/>
      <c r="AM2707" s="242" t="s">
        <v>67</v>
      </c>
      <c r="AN2707" s="243"/>
      <c r="AO2707" s="244" t="s">
        <v>66</v>
      </c>
      <c r="AP2707" s="245"/>
      <c r="AQ2707" s="123"/>
      <c r="AR2707" s="242" t="s">
        <v>83</v>
      </c>
      <c r="AS2707" s="243"/>
      <c r="AT2707" s="244" t="s">
        <v>82</v>
      </c>
      <c r="AU2707" s="245"/>
      <c r="AV2707" s="127"/>
      <c r="AW2707" s="242" t="s">
        <v>71</v>
      </c>
      <c r="AX2707" s="243"/>
      <c r="AY2707" s="244" t="s">
        <v>70</v>
      </c>
      <c r="AZ2707" s="245"/>
      <c r="BA2707" s="123"/>
      <c r="BB2707" s="124" t="s">
        <v>87</v>
      </c>
      <c r="BC2707" s="125"/>
      <c r="BD2707" s="122" t="s">
        <v>86</v>
      </c>
      <c r="BE2707" s="126"/>
      <c r="BF2707" s="127"/>
      <c r="BG2707" s="242" t="s">
        <v>74</v>
      </c>
      <c r="BH2707" s="243"/>
      <c r="BI2707" s="244" t="s">
        <v>75</v>
      </c>
      <c r="BJ2707" s="245"/>
      <c r="BK2707" s="123"/>
      <c r="BL2707" s="242" t="s">
        <v>91</v>
      </c>
      <c r="BM2707" s="243"/>
      <c r="BN2707" s="244" t="s">
        <v>90</v>
      </c>
      <c r="BO2707" s="245"/>
      <c r="BP2707" s="123"/>
      <c r="BQ2707" s="35" t="s">
        <v>166</v>
      </c>
      <c r="BS2707" s="66" t="s">
        <v>121</v>
      </c>
      <c r="BT2707" s="65"/>
      <c r="BU2707" s="28"/>
      <c r="BV2707" s="28"/>
      <c r="BW2707" s="28"/>
      <c r="BX2707" s="28"/>
    </row>
    <row r="2708" spans="2:76" ht="18.649999999999999" customHeight="1" thickTop="1" thickBot="1">
      <c r="D2708" s="15">
        <v>0</v>
      </c>
      <c r="E2708" s="145">
        <f t="shared" ref="E2708" si="27224">(1/$E$8)*SIN($B2705*$F$8)</f>
        <v>0.18756604156861625</v>
      </c>
      <c r="F2708" s="15">
        <f t="shared" ref="F2708" si="27225">COS($F$8*$B2705)</f>
        <v>-0.82666245859632514</v>
      </c>
      <c r="G2708" s="37">
        <v>0</v>
      </c>
      <c r="I2708" s="21">
        <v>0</v>
      </c>
      <c r="J2708" s="24">
        <f t="shared" ref="J2708" si="27226">(TAN($K$8*$B2705))/$J$8</f>
        <v>-0.35577845162076888</v>
      </c>
      <c r="K2708" s="22">
        <v>1</v>
      </c>
      <c r="L2708" s="23">
        <v>0</v>
      </c>
      <c r="N2708" s="21">
        <f t="shared" ref="N2708" si="27227">D2708*I2705+F2708*I2708-E2708*J2705-G2708*J2708</f>
        <v>0</v>
      </c>
      <c r="O2708" s="24">
        <f t="shared" ref="O2708" si="27228">(D2708*J2705+E2708*I2705+F2708*J2708+G2708*I2708)</f>
        <v>0.48167473110103476</v>
      </c>
      <c r="P2708" s="22">
        <f t="shared" ref="P2708" si="27229">D2708*K2705+F2708*K2708-E2708*L2705-G2708*L2708</f>
        <v>-0.82666245859632514</v>
      </c>
      <c r="Q2708" s="23">
        <f t="shared" ref="Q2708" si="27230">(D2708*L2705+E2708*K2705+F2708*L2708+G2708*K2708)</f>
        <v>0</v>
      </c>
      <c r="S2708" s="15">
        <v>0</v>
      </c>
      <c r="T2708" s="145">
        <f t="shared" ref="T2708" si="27231">(1/$T$8)*SIN($B2705*$U$8)</f>
        <v>-0.32100368278654451</v>
      </c>
      <c r="U2708" s="15">
        <f t="shared" ref="U2708" si="27232">COS($U$8*$B2705)</f>
        <v>-0.26946190962226835</v>
      </c>
      <c r="V2708" s="37">
        <v>0</v>
      </c>
      <c r="X2708" s="21">
        <f t="shared" ref="X2708" si="27233">N2708*S2705+P2708*S2708-O2708*T2705-Q2708*T2708</f>
        <v>0</v>
      </c>
      <c r="Y2708" s="24">
        <f t="shared" ref="Y2708" si="27234">(N2708*T2705+O2708*S2705+P2708*T2708+Q2708*S2708)</f>
        <v>0.1355687007715223</v>
      </c>
      <c r="Z2708" s="22">
        <f t="shared" ref="Z2708" si="27235">N2708*U2705+P2708*U2708-O2708*V2705-Q2708*V2708</f>
        <v>1.6143283080042614</v>
      </c>
      <c r="AA2708" s="23">
        <f t="shared" ref="AA2708" si="27236">(N2708*V2705+O2708*U2705+P2708*V2708+Q2708*U2708)</f>
        <v>0</v>
      </c>
      <c r="AB2708" s="8"/>
      <c r="AC2708" s="21">
        <v>0</v>
      </c>
      <c r="AD2708" s="24">
        <f t="shared" ref="AD2708" si="27237">(TAN($AE$8*$B2705))/$AD$8</f>
        <v>0.2966474233322603</v>
      </c>
      <c r="AE2708" s="22">
        <v>1</v>
      </c>
      <c r="AF2708" s="23">
        <v>0</v>
      </c>
      <c r="AH2708" s="21">
        <f t="shared" ref="AH2708" si="27238">X2708*AC2705+Z2708*AC2708-Y2708*AD2705-AA2708*AD2708</f>
        <v>0</v>
      </c>
      <c r="AI2708" s="24">
        <f t="shared" ref="AI2708" si="27239">(X2708*AD2705+Y2708*AC2705+Z2708*AD2708+AA2708*AC2708)</f>
        <v>0.6144550337533139</v>
      </c>
      <c r="AJ2708" s="22">
        <f t="shared" ref="AJ2708" si="27240">X2708*AE2705+Z2708*AE2708-Y2708*AF2705-AA2708*AF2708</f>
        <v>1.6143283080042614</v>
      </c>
      <c r="AK2708" s="23">
        <f t="shared" ref="AK2708" si="27241">(X2708*AF2705+Y2708*AE2705+Z2708*AF2708+AA2708*AE2708)</f>
        <v>0</v>
      </c>
      <c r="AL2708" s="8"/>
      <c r="AM2708" s="15">
        <v>0</v>
      </c>
      <c r="AN2708" s="85">
        <f t="shared" ref="AN2708" si="27242">(1/$AN$8)*SIN($B2705*$AO$8)</f>
        <v>-0.32100368278654451</v>
      </c>
      <c r="AO2708" s="25">
        <f t="shared" ref="AO2708" si="27243">COS($AO$8*$B2705)</f>
        <v>-0.26946190962226835</v>
      </c>
      <c r="AP2708" s="37">
        <v>0</v>
      </c>
      <c r="AR2708" s="21">
        <f t="shared" ref="AR2708" si="27244">AH2708*AM2705+AJ2708*AM2708-AI2708*AN2705-AK2708*AN2708</f>
        <v>0</v>
      </c>
      <c r="AS2708" s="24">
        <f t="shared" ref="AS2708" si="27245">(AH2708*AN2705+AI2708*AM2705+AJ2708*AN2708+AK2708*AM2708)</f>
        <v>-0.6837775588681223</v>
      </c>
      <c r="AT2708" s="22">
        <f t="shared" ref="AT2708" si="27246">AH2708*AO2705+AJ2708*AO2708-AI2708*AP2705-AK2708*AP2708</f>
        <v>1.340180970041785</v>
      </c>
      <c r="AU2708" s="23">
        <f t="shared" ref="AU2708" si="27247">(AH2708*AP2705+AI2708*AO2705+AJ2708*AP2708+AK2708*AO2708)</f>
        <v>0</v>
      </c>
      <c r="AV2708" s="8"/>
      <c r="AW2708" s="21">
        <v>0</v>
      </c>
      <c r="AX2708" s="24">
        <f t="shared" ref="AX2708" si="27248">(TAN($AY$8*$B2705))/$AX$8</f>
        <v>-0.35577845162076888</v>
      </c>
      <c r="AY2708" s="22">
        <v>1</v>
      </c>
      <c r="AZ2708" s="23">
        <v>0</v>
      </c>
      <c r="BB2708" s="21">
        <f t="shared" ref="BB2708" si="27249">AR2708*AW2705+AT2708*AW2708-AS2708*AX2705-AU2708*AX2708</f>
        <v>0</v>
      </c>
      <c r="BC2708" s="24">
        <f t="shared" ref="BC2708" si="27250">(AR2708*AX2705+AS2708*AW2705+AT2708*AX2708+AU2708*AW2708)</f>
        <v>-1.1605850692812085</v>
      </c>
      <c r="BD2708" s="22">
        <f t="shared" ref="BD2708" si="27251">AR2708*AY2705+AT2708*AY2708-AS2708*AZ2705-AU2708*AZ2708</f>
        <v>1.340180970041785</v>
      </c>
      <c r="BE2708" s="23">
        <f t="shared" ref="BE2708" si="27252">(AR2708*AZ2705+AS2708*AY2705+AT2708*AZ2708+AU2708*AY2708)</f>
        <v>0</v>
      </c>
      <c r="BF2708" s="8"/>
      <c r="BG2708" s="15">
        <v>0</v>
      </c>
      <c r="BH2708" s="85">
        <f t="shared" ref="BH2708" si="27253">(1/$BH$8)*SIN($B2705*$BI$8)</f>
        <v>0.18754338442010945</v>
      </c>
      <c r="BI2708" s="25">
        <f t="shared" ref="BI2708" si="27254">COS($BI$8*$B2705)</f>
        <v>-0.82670872176496324</v>
      </c>
      <c r="BJ2708" s="37">
        <v>0</v>
      </c>
      <c r="BL2708" s="21">
        <f t="shared" ref="BL2708" si="27255">BB2708*BG2705+BD2708*BG2708-BC2708*BH2705-BE2708*BH2708</f>
        <v>0</v>
      </c>
      <c r="BM2708" s="24">
        <f t="shared" ref="BM2708" si="27256">(BB2708*BH2705+BC2708*BG2705+BD2708*BH2708+BE2708*BG2708)</f>
        <v>1.2108078739820309</v>
      </c>
      <c r="BN2708" s="22">
        <f t="shared" ref="BN2708" si="27257">BB2708*BI2705+BD2708*BI2708-BC2708*BJ2705-BE2708*BJ2708</f>
        <v>0.85100116952703297</v>
      </c>
      <c r="BO2708" s="23">
        <f t="shared" ref="BO2708" si="27258">(BB2708*BJ2705+BC2708*BI2705+BD2708*BJ2708+BE2708*BI2708)</f>
        <v>0</v>
      </c>
      <c r="BQ2708" s="38">
        <f t="shared" ref="BQ2708" si="27259">(180/PI())*ATAN(-1*(($BL$8*BM2705+BO2705+$BL$8*BM2708+BO2708)/($BL$8*BL2705+BN2705+$BL$8*BL2708+BN2708)))</f>
        <v>-40.196682761295079</v>
      </c>
      <c r="BS2708" s="67">
        <f t="shared" ref="BS2708" si="27260">20*LOG(((($BL$8*BL2705+BN2705-$BL$8*BL2708-BN2708)^2+($BL$8*BM2705+BO2705-$BL$8*BM2708-BO2708)^2)/(($BL$8*BL2705+BN2705+$BL$8*BL2708+BN2708)^2+($BL$8*BM2705+BO2705+$BL$8*BM2708+BO2708)^2))^0.5)</f>
        <v>-7.1075836517903124</v>
      </c>
      <c r="BT2708" s="65"/>
      <c r="BU2708" s="28"/>
      <c r="BV2708" s="28"/>
      <c r="BW2708" s="28"/>
      <c r="BX2708" s="28"/>
    </row>
    <row r="2709" spans="2:76" ht="18.649999999999999" customHeight="1">
      <c r="BS2709" s="32"/>
    </row>
    <row r="2710" spans="2:76" ht="18.649999999999999" customHeight="1" thickBot="1">
      <c r="D2710" s="8"/>
      <c r="E2710" s="8" t="s">
        <v>93</v>
      </c>
      <c r="F2710" s="8"/>
      <c r="G2710" s="8"/>
      <c r="H2710" s="8"/>
      <c r="I2710" s="8"/>
      <c r="J2710" s="8" t="s">
        <v>94</v>
      </c>
      <c r="K2710" s="8"/>
      <c r="L2710" s="8"/>
      <c r="M2710" s="8"/>
      <c r="N2710" s="8"/>
      <c r="O2710" s="8" t="s">
        <v>95</v>
      </c>
      <c r="P2710" s="8"/>
      <c r="Q2710" s="8"/>
      <c r="R2710" s="8"/>
      <c r="S2710" s="8"/>
      <c r="T2710" s="8" t="s">
        <v>96</v>
      </c>
      <c r="U2710" s="8"/>
      <c r="V2710" s="8"/>
      <c r="W2710" s="8"/>
      <c r="X2710" s="8"/>
      <c r="Y2710" s="8" t="s">
        <v>97</v>
      </c>
      <c r="Z2710" s="8"/>
      <c r="AA2710" s="8"/>
      <c r="AB2710" s="8"/>
      <c r="AC2710" s="8"/>
      <c r="AD2710" s="8" t="s">
        <v>98</v>
      </c>
      <c r="AE2710" s="8"/>
      <c r="AF2710" s="8"/>
      <c r="AG2710" s="8"/>
      <c r="AH2710" s="8"/>
      <c r="AI2710" s="8" t="s">
        <v>99</v>
      </c>
      <c r="AJ2710" s="8"/>
      <c r="AK2710" s="8"/>
      <c r="AL2710" s="8"/>
      <c r="AM2710" s="8"/>
      <c r="AN2710" s="8" t="s">
        <v>96</v>
      </c>
      <c r="AO2710" s="8"/>
      <c r="AP2710" s="8"/>
      <c r="AQ2710" s="8"/>
      <c r="AR2710" s="8"/>
      <c r="AS2710" s="8" t="s">
        <v>100</v>
      </c>
      <c r="AT2710" s="8"/>
      <c r="AU2710" s="8"/>
      <c r="AV2710" s="8"/>
      <c r="AW2710" s="8"/>
      <c r="AX2710" s="8" t="s">
        <v>94</v>
      </c>
      <c r="AY2710" s="8"/>
      <c r="AZ2710" s="8"/>
      <c r="BA2710" s="8"/>
      <c r="BB2710" s="8"/>
      <c r="BC2710" s="8" t="s">
        <v>101</v>
      </c>
      <c r="BD2710" s="8"/>
      <c r="BE2710" s="8"/>
      <c r="BF2710" s="8"/>
      <c r="BG2710" s="8"/>
      <c r="BH2710" s="8" t="s">
        <v>96</v>
      </c>
      <c r="BI2710" s="8"/>
      <c r="BJ2710" s="8"/>
      <c r="BK2710" s="8"/>
      <c r="BL2710" s="8"/>
      <c r="BM2710" s="8" t="s">
        <v>102</v>
      </c>
      <c r="BN2710" s="8"/>
      <c r="BO2710" s="8"/>
      <c r="BP2710" s="8"/>
    </row>
    <row r="2711" spans="2:76" ht="18.649999999999999" customHeight="1" thickBot="1">
      <c r="B2711" s="16"/>
      <c r="D2711" s="250" t="s">
        <v>22</v>
      </c>
      <c r="E2711" s="251"/>
      <c r="F2711" s="252" t="s">
        <v>23</v>
      </c>
      <c r="G2711" s="253"/>
      <c r="H2711" s="123"/>
      <c r="I2711" s="242" t="s">
        <v>1</v>
      </c>
      <c r="J2711" s="243"/>
      <c r="K2711" s="244" t="s">
        <v>2</v>
      </c>
      <c r="L2711" s="245"/>
      <c r="M2711" s="123"/>
      <c r="N2711" s="242" t="s">
        <v>43</v>
      </c>
      <c r="O2711" s="243"/>
      <c r="P2711" s="244" t="s">
        <v>44</v>
      </c>
      <c r="Q2711" s="245"/>
      <c r="R2711" s="123"/>
      <c r="S2711" s="242" t="s">
        <v>32</v>
      </c>
      <c r="T2711" s="243"/>
      <c r="U2711" s="244" t="s">
        <v>33</v>
      </c>
      <c r="V2711" s="245"/>
      <c r="W2711" s="123"/>
      <c r="X2711" s="242" t="s">
        <v>45</v>
      </c>
      <c r="Y2711" s="243"/>
      <c r="Z2711" s="244" t="s">
        <v>46</v>
      </c>
      <c r="AA2711" s="245"/>
      <c r="AB2711" s="127"/>
      <c r="AC2711" s="242" t="s">
        <v>62</v>
      </c>
      <c r="AD2711" s="243"/>
      <c r="AE2711" s="244" t="s">
        <v>3</v>
      </c>
      <c r="AF2711" s="245"/>
      <c r="AG2711" s="123"/>
      <c r="AH2711" s="242" t="s">
        <v>76</v>
      </c>
      <c r="AI2711" s="243"/>
      <c r="AJ2711" s="244" t="s">
        <v>77</v>
      </c>
      <c r="AK2711" s="245"/>
      <c r="AL2711" s="127"/>
      <c r="AM2711" s="242" t="s">
        <v>64</v>
      </c>
      <c r="AN2711" s="243"/>
      <c r="AO2711" s="244" t="s">
        <v>65</v>
      </c>
      <c r="AP2711" s="245"/>
      <c r="AQ2711" s="123"/>
      <c r="AR2711" s="242" t="s">
        <v>80</v>
      </c>
      <c r="AS2711" s="243"/>
      <c r="AT2711" s="244" t="s">
        <v>81</v>
      </c>
      <c r="AU2711" s="245"/>
      <c r="AV2711" s="127"/>
      <c r="AW2711" s="242" t="s">
        <v>68</v>
      </c>
      <c r="AX2711" s="243"/>
      <c r="AY2711" s="244" t="s">
        <v>69</v>
      </c>
      <c r="AZ2711" s="245"/>
      <c r="BA2711" s="123"/>
      <c r="BB2711" s="246" t="s">
        <v>84</v>
      </c>
      <c r="BC2711" s="247"/>
      <c r="BD2711" s="248" t="s">
        <v>85</v>
      </c>
      <c r="BE2711" s="249"/>
      <c r="BF2711" s="127"/>
      <c r="BG2711" s="242" t="s">
        <v>72</v>
      </c>
      <c r="BH2711" s="243"/>
      <c r="BI2711" s="244" t="s">
        <v>73</v>
      </c>
      <c r="BJ2711" s="245"/>
      <c r="BK2711" s="123"/>
      <c r="BL2711" s="242" t="s">
        <v>88</v>
      </c>
      <c r="BM2711" s="243"/>
      <c r="BN2711" s="244" t="s">
        <v>89</v>
      </c>
      <c r="BO2711" s="245"/>
      <c r="BP2711" s="123"/>
      <c r="BQ2711" s="19" t="s">
        <v>165</v>
      </c>
      <c r="BS2711" s="63" t="s">
        <v>120</v>
      </c>
      <c r="BT2711" s="4"/>
      <c r="BU2711" s="28"/>
      <c r="BV2711" s="28"/>
      <c r="BW2711" s="28"/>
      <c r="BX2711" s="28"/>
    </row>
    <row r="2712" spans="2:76" ht="18.649999999999999" customHeight="1" thickTop="1" thickBot="1">
      <c r="B2712" s="39">
        <v>7.68</v>
      </c>
      <c r="D2712" s="25">
        <f t="shared" ref="D2712" si="27261">COS($F$8*$B2712)</f>
        <v>-0.83038172568404234</v>
      </c>
      <c r="E2712" s="26">
        <v>0</v>
      </c>
      <c r="F2712" s="10">
        <v>0</v>
      </c>
      <c r="G2712" s="85">
        <f t="shared" ref="G2712" si="27262">$E$8*SIN($B2712*$F$8)</f>
        <v>1.6715847890100961</v>
      </c>
      <c r="I2712" s="21">
        <v>1</v>
      </c>
      <c r="J2712" s="24">
        <v>0</v>
      </c>
      <c r="K2712" s="22">
        <v>0</v>
      </c>
      <c r="L2712" s="23">
        <v>0</v>
      </c>
      <c r="N2712" s="21">
        <f t="shared" ref="N2712" si="27263">D2712*I2712+F2712*I2715-E2712*J2712-G2712*J2715</f>
        <v>-0.27550354168605407</v>
      </c>
      <c r="O2712" s="24">
        <f t="shared" ref="O2712" si="27264">(D2712*J2712+E2712*I2712+F2712*J2715+G2712*I2715)</f>
        <v>0</v>
      </c>
      <c r="P2712" s="22">
        <f t="shared" ref="P2712" si="27265">D2712*K2712+F2712*K2715-E2712*L2712-G2712*L2715</f>
        <v>0</v>
      </c>
      <c r="Q2712" s="23">
        <f t="shared" ref="Q2712" si="27266">(D2712*L2712+E2712*K2712+F2712*L2715+G2712*K2715)</f>
        <v>1.6715847890100961</v>
      </c>
      <c r="S2712" s="25">
        <f t="shared" ref="S2712" si="27267">COS($U$8*$B2712)</f>
        <v>-0.25828128853791249</v>
      </c>
      <c r="T2712" s="26">
        <v>0</v>
      </c>
      <c r="U2712" s="10">
        <v>0</v>
      </c>
      <c r="V2712" s="85">
        <f t="shared" ref="V2712" si="27268">$T$8*SIN($B2712*$U$8)</f>
        <v>-2.8982092719334056</v>
      </c>
      <c r="X2712" s="21">
        <f t="shared" ref="X2712" si="27269">N2712*S2712+P2712*S2715-O2712*T2712-Q2712*T2715</f>
        <v>0.6094465802247554</v>
      </c>
      <c r="Y2712" s="24">
        <f t="shared" ref="Y2712" si="27270">(N2712*T2712+O2712*S2712+P2712*T2715+Q2712*S2715)</f>
        <v>0</v>
      </c>
      <c r="Z2712" s="22">
        <f t="shared" ref="Z2712" si="27271">N2712*U2712+P2712*U2715-O2712*V2712-Q2712*V2715</f>
        <v>0</v>
      </c>
      <c r="AA2712" s="23">
        <f t="shared" ref="AA2712" si="27272">(N2712*V2712+O2712*U2712+P2712*V2715+Q2712*U2715)</f>
        <v>0.36672784575911122</v>
      </c>
      <c r="AB2712" s="8"/>
      <c r="AC2712" s="21">
        <v>1</v>
      </c>
      <c r="AD2712" s="24">
        <v>0</v>
      </c>
      <c r="AE2712" s="22">
        <v>0</v>
      </c>
      <c r="AF2712" s="23">
        <v>0</v>
      </c>
      <c r="AH2712" s="21">
        <f t="shared" ref="AH2712" si="27273">X2712*AC2712+Z2712*AC2715-Y2712*AD2712-AA2712*AD2715</f>
        <v>0.4913667749250325</v>
      </c>
      <c r="AI2712" s="24">
        <f t="shared" ref="AI2712" si="27274">(X2712*AD2712+Y2712*AC2712+Z2712*AD2715+AA2712*AC2715)</f>
        <v>0</v>
      </c>
      <c r="AJ2712" s="22">
        <f t="shared" ref="AJ2712" si="27275">X2712*AE2712+Z2712*AE2715-Y2712*AF2712-AA2712*AF2715</f>
        <v>0</v>
      </c>
      <c r="AK2712" s="23">
        <f t="shared" ref="AK2712" si="27276">(X2712*AF2712+Y2712*AE2712+Z2712*AF2715+AA2712*AE2715)</f>
        <v>0.36672784575911122</v>
      </c>
      <c r="AL2712" s="8"/>
      <c r="AM2712" s="25">
        <f t="shared" ref="AM2712" si="27277">COS($AO$8*$B2712)</f>
        <v>-0.25828128853791249</v>
      </c>
      <c r="AN2712" s="26">
        <v>0</v>
      </c>
      <c r="AO2712" s="10">
        <v>0</v>
      </c>
      <c r="AP2712" s="85">
        <f t="shared" ref="AP2712" si="27278">$AN$8*SIN($B2712*$AO$8)</f>
        <v>-2.8982092719334056</v>
      </c>
      <c r="AR2712" s="21">
        <f t="shared" ref="AR2712" si="27279">AH2712*AM2712+AJ2712*AM2715-AI2712*AN2712-AK2712*AN2715</f>
        <v>-8.8159501217758285E-3</v>
      </c>
      <c r="AS2712" s="24">
        <f t="shared" ref="AS2712" si="27280">(AH2712*AN2712+AI2712*AM2712+AJ2712*AN2715+AK2712*AM2715)</f>
        <v>0</v>
      </c>
      <c r="AT2712" s="22">
        <f t="shared" ref="AT2712" si="27281">AH2712*AO2712+AJ2712*AO2715-AI2712*AP2712-AK2712*AP2715</f>
        <v>0</v>
      </c>
      <c r="AU2712" s="23">
        <f t="shared" ref="AU2712" si="27282">(AH2712*AP2712+AI2712*AO2712+AJ2712*AP2715+AK2712*AO2715)</f>
        <v>-1.5188026835531401</v>
      </c>
      <c r="AV2712" s="8"/>
      <c r="AW2712" s="21">
        <v>1</v>
      </c>
      <c r="AX2712" s="24">
        <v>0</v>
      </c>
      <c r="AY2712" s="22">
        <v>0</v>
      </c>
      <c r="AZ2712" s="23">
        <v>0</v>
      </c>
      <c r="BB2712" s="21">
        <f t="shared" ref="BB2712" si="27283">AR2712*AW2712+AT2712*AW2715-AS2712*AX2712-AU2712*AX2715</f>
        <v>-0.51297851515702597</v>
      </c>
      <c r="BC2712" s="24">
        <f t="shared" ref="BC2712" si="27284">(AR2712*AX2712+AS2712*AW2712+AT2712*AX2715+AU2712*AW2715)</f>
        <v>0</v>
      </c>
      <c r="BD2712" s="22">
        <f t="shared" ref="BD2712" si="27285">AR2712*AY2712+AT2712*AY2715-AS2712*AZ2712-AU2712*AZ2715</f>
        <v>0</v>
      </c>
      <c r="BE2712" s="23">
        <f t="shared" ref="BE2712" si="27286">(AR2712*AZ2712+AS2712*AY2712+AT2712*AZ2715+AU2712*AY2715)</f>
        <v>-1.5188026835531401</v>
      </c>
      <c r="BF2712" s="8"/>
      <c r="BG2712" s="25">
        <f t="shared" ref="BG2712" si="27287">COS($BI$8*$B2712)</f>
        <v>-0.83042765596115242</v>
      </c>
      <c r="BH2712" s="26">
        <v>0</v>
      </c>
      <c r="BI2712" s="10">
        <v>0</v>
      </c>
      <c r="BJ2712" s="85">
        <f t="shared" ref="BJ2712" si="27288">$BH$8*SIN($B2712*$BI$8)</f>
        <v>1.6713794224932272</v>
      </c>
      <c r="BL2712" s="21">
        <f t="shared" ref="BL2712" si="27289">BB2712*BG2712+BD2712*BG2715-BC2712*BH2712-BE2712*BH2715</f>
        <v>0.7080466072467495</v>
      </c>
      <c r="BM2712" s="24">
        <f t="shared" ref="BM2712" si="27290">(BB2712*BH2712+BC2712*BG2712+BD2712*BH2715+BE2712*BG2715)</f>
        <v>0</v>
      </c>
      <c r="BN2712" s="22">
        <f t="shared" ref="BN2712" si="27291">BB2712*BI2712+BD2712*BI2715-BC2712*BJ2712-BE2712*BJ2715</f>
        <v>0</v>
      </c>
      <c r="BO2712" s="23">
        <f t="shared" ref="BO2712" si="27292">(BB2712*BJ2712+BC2712*BI2712+BD2712*BJ2715+BE2712*BI2715)</f>
        <v>0.40387401795595879</v>
      </c>
      <c r="BQ2712" s="27">
        <f t="shared" ref="BQ2712" si="27293">20*LOG((2*$BL$8)/(($BL$8*BL2712+BN2712+$BL$8*BL2715+BN2715)^2+($BL$8*BM2712+BO2712+$BL$8*BM2715+BO2715)^2)^0.5)</f>
        <v>-0.69220026501329246</v>
      </c>
      <c r="BS2712" s="64">
        <f t="shared" ref="BS2712" si="27294">((BL2712^2+BM2712^2)/(BL2715^2+BM2715^2))^0.5</f>
        <v>0.57320903172024229</v>
      </c>
      <c r="BT2712" s="4"/>
      <c r="BU2712" s="28"/>
      <c r="BV2712" s="28"/>
      <c r="BW2712" s="28"/>
      <c r="BX2712" s="28"/>
    </row>
    <row r="2713" spans="2:76" ht="18.649999999999999" customHeight="1" thickBot="1">
      <c r="D2713" s="25"/>
      <c r="E2713" s="10"/>
      <c r="F2713" s="10"/>
      <c r="G2713" s="31"/>
      <c r="I2713" s="29"/>
      <c r="L2713" s="30"/>
      <c r="N2713" s="29"/>
      <c r="Q2713" s="30"/>
      <c r="S2713" s="29"/>
      <c r="V2713" s="30"/>
      <c r="X2713" s="29"/>
      <c r="AA2713" s="30"/>
      <c r="AC2713" s="29"/>
      <c r="AF2713" s="30"/>
      <c r="AH2713" s="29"/>
      <c r="AK2713" s="30"/>
      <c r="AM2713" s="29"/>
      <c r="AP2713" s="30"/>
      <c r="AR2713" s="29"/>
      <c r="AU2713" s="30"/>
      <c r="AW2713" s="29"/>
      <c r="AZ2713" s="30"/>
      <c r="BB2713" s="29"/>
      <c r="BE2713" s="30"/>
      <c r="BG2713" s="29"/>
      <c r="BJ2713" s="30"/>
      <c r="BL2713" s="29"/>
      <c r="BO2713" s="30"/>
      <c r="BS2713" s="65"/>
      <c r="BT2713" s="65"/>
      <c r="BU2713" s="28"/>
      <c r="BV2713" s="28"/>
      <c r="BW2713" s="28"/>
      <c r="BX2713" s="28"/>
    </row>
    <row r="2714" spans="2:76" ht="18.649999999999999" customHeight="1" thickBot="1">
      <c r="D2714" s="254" t="s">
        <v>24</v>
      </c>
      <c r="E2714" s="255"/>
      <c r="F2714" s="256" t="s">
        <v>25</v>
      </c>
      <c r="G2714" s="257"/>
      <c r="H2714" s="123"/>
      <c r="I2714" s="242" t="s">
        <v>4</v>
      </c>
      <c r="J2714" s="243"/>
      <c r="K2714" s="244" t="s">
        <v>5</v>
      </c>
      <c r="L2714" s="245"/>
      <c r="M2714" s="123"/>
      <c r="N2714" s="242" t="s">
        <v>6</v>
      </c>
      <c r="O2714" s="243"/>
      <c r="P2714" s="244" t="s">
        <v>7</v>
      </c>
      <c r="Q2714" s="245"/>
      <c r="R2714" s="123"/>
      <c r="S2714" s="242" t="s">
        <v>34</v>
      </c>
      <c r="T2714" s="243"/>
      <c r="U2714" s="244" t="s">
        <v>35</v>
      </c>
      <c r="V2714" s="245"/>
      <c r="W2714" s="123"/>
      <c r="X2714" s="242" t="s">
        <v>47</v>
      </c>
      <c r="Y2714" s="243"/>
      <c r="Z2714" s="244" t="s">
        <v>48</v>
      </c>
      <c r="AA2714" s="245"/>
      <c r="AB2714" s="127"/>
      <c r="AC2714" s="242" t="s">
        <v>63</v>
      </c>
      <c r="AD2714" s="243"/>
      <c r="AE2714" s="244" t="s">
        <v>8</v>
      </c>
      <c r="AF2714" s="245"/>
      <c r="AG2714" s="123"/>
      <c r="AH2714" s="242" t="s">
        <v>78</v>
      </c>
      <c r="AI2714" s="243"/>
      <c r="AJ2714" s="244" t="s">
        <v>79</v>
      </c>
      <c r="AK2714" s="245"/>
      <c r="AL2714" s="127"/>
      <c r="AM2714" s="242" t="s">
        <v>67</v>
      </c>
      <c r="AN2714" s="243"/>
      <c r="AO2714" s="244" t="s">
        <v>66</v>
      </c>
      <c r="AP2714" s="245"/>
      <c r="AQ2714" s="123"/>
      <c r="AR2714" s="242" t="s">
        <v>83</v>
      </c>
      <c r="AS2714" s="243"/>
      <c r="AT2714" s="244" t="s">
        <v>82</v>
      </c>
      <c r="AU2714" s="245"/>
      <c r="AV2714" s="127"/>
      <c r="AW2714" s="242" t="s">
        <v>71</v>
      </c>
      <c r="AX2714" s="243"/>
      <c r="AY2714" s="244" t="s">
        <v>70</v>
      </c>
      <c r="AZ2714" s="245"/>
      <c r="BA2714" s="123"/>
      <c r="BB2714" s="124" t="s">
        <v>87</v>
      </c>
      <c r="BC2714" s="125"/>
      <c r="BD2714" s="122" t="s">
        <v>86</v>
      </c>
      <c r="BE2714" s="126"/>
      <c r="BF2714" s="127"/>
      <c r="BG2714" s="242" t="s">
        <v>74</v>
      </c>
      <c r="BH2714" s="243"/>
      <c r="BI2714" s="244" t="s">
        <v>75</v>
      </c>
      <c r="BJ2714" s="245"/>
      <c r="BK2714" s="123"/>
      <c r="BL2714" s="242" t="s">
        <v>91</v>
      </c>
      <c r="BM2714" s="243"/>
      <c r="BN2714" s="244" t="s">
        <v>90</v>
      </c>
      <c r="BO2714" s="245"/>
      <c r="BP2714" s="123"/>
      <c r="BQ2714" s="35" t="s">
        <v>166</v>
      </c>
      <c r="BS2714" s="66" t="s">
        <v>121</v>
      </c>
      <c r="BT2714" s="65"/>
      <c r="BU2714" s="28"/>
      <c r="BV2714" s="28"/>
      <c r="BW2714" s="28"/>
      <c r="BX2714" s="28"/>
    </row>
    <row r="2715" spans="2:76" ht="18.649999999999999" customHeight="1" thickTop="1" thickBot="1">
      <c r="D2715" s="15">
        <v>0</v>
      </c>
      <c r="E2715" s="145">
        <f t="shared" ref="E2715" si="27295">(1/$E$8)*SIN($B2712*$F$8)</f>
        <v>0.18573164322334401</v>
      </c>
      <c r="F2715" s="15">
        <f t="shared" ref="F2715" si="27296">COS($F$8*$B2712)</f>
        <v>-0.83038172568404234</v>
      </c>
      <c r="G2715" s="37">
        <v>0</v>
      </c>
      <c r="I2715" s="21">
        <v>0</v>
      </c>
      <c r="J2715" s="24">
        <f t="shared" ref="J2715" si="27297">(TAN($K$8*$B2712))/$J$8</f>
        <v>-0.33194737571558319</v>
      </c>
      <c r="K2715" s="22">
        <v>1</v>
      </c>
      <c r="L2715" s="23">
        <v>0</v>
      </c>
      <c r="N2715" s="21">
        <f t="shared" ref="N2715" si="27298">D2715*I2712+F2715*I2715-E2715*J2712-G2715*J2715</f>
        <v>0</v>
      </c>
      <c r="O2715" s="24">
        <f t="shared" ref="O2715" si="27299">(D2715*J2712+E2715*I2712+F2715*J2715+G2715*I2715)</f>
        <v>0.46137467790633913</v>
      </c>
      <c r="P2715" s="22">
        <f t="shared" ref="P2715" si="27300">D2715*K2712+F2715*K2715-E2715*L2712-G2715*L2715</f>
        <v>-0.83038172568404234</v>
      </c>
      <c r="Q2715" s="23">
        <f t="shared" ref="Q2715" si="27301">(D2715*L2712+E2715*K2712+F2715*L2715+G2715*K2715)</f>
        <v>0</v>
      </c>
      <c r="S2715" s="15">
        <v>0</v>
      </c>
      <c r="T2715" s="145">
        <f t="shared" ref="T2715" si="27302">(1/$T$8)*SIN($B2712*$U$8)</f>
        <v>-0.32202325243704505</v>
      </c>
      <c r="U2715" s="15">
        <f t="shared" ref="U2715" si="27303">COS($U$8*$B2712)</f>
        <v>-0.25828128853791249</v>
      </c>
      <c r="V2715" s="37">
        <v>0</v>
      </c>
      <c r="X2715" s="21">
        <f t="shared" ref="X2715" si="27304">N2715*S2712+P2715*S2715-O2715*T2712-Q2715*T2715</f>
        <v>0</v>
      </c>
      <c r="Y2715" s="24">
        <f t="shared" ref="Y2715" si="27305">(N2715*T2712+O2715*S2712+P2715*T2715+Q2715*S2715)</f>
        <v>0.14823777776064784</v>
      </c>
      <c r="Z2715" s="22">
        <f t="shared" ref="Z2715" si="27306">N2715*U2712+P2715*U2715-O2715*V2712-Q2715*V2715</f>
        <v>1.5516324314314505</v>
      </c>
      <c r="AA2715" s="23">
        <f t="shared" ref="AA2715" si="27307">(N2715*V2712+O2715*U2712+P2715*V2715+Q2715*U2715)</f>
        <v>0</v>
      </c>
      <c r="AB2715" s="8"/>
      <c r="AC2715" s="21">
        <v>0</v>
      </c>
      <c r="AD2715" s="24">
        <f t="shared" ref="AD2715" si="27308">(TAN($AE$8*$B2712))/$AD$8</f>
        <v>0.32198210925407827</v>
      </c>
      <c r="AE2715" s="22">
        <v>1</v>
      </c>
      <c r="AF2715" s="23">
        <v>0</v>
      </c>
      <c r="AH2715" s="21">
        <f t="shared" ref="AH2715" si="27309">X2715*AC2712+Z2715*AC2715-Y2715*AD2712-AA2715*AD2715</f>
        <v>0</v>
      </c>
      <c r="AI2715" s="24">
        <f t="shared" ref="AI2715" si="27310">(X2715*AD2712+Y2715*AC2712+Z2715*AD2715+AA2715*AC2715)</f>
        <v>0.64783566081998023</v>
      </c>
      <c r="AJ2715" s="22">
        <f t="shared" ref="AJ2715" si="27311">X2715*AE2712+Z2715*AE2715-Y2715*AF2712-AA2715*AF2715</f>
        <v>1.5516324314314505</v>
      </c>
      <c r="AK2715" s="23">
        <f t="shared" ref="AK2715" si="27312">(X2715*AF2712+Y2715*AE2712+Z2715*AF2715+AA2715*AE2715)</f>
        <v>0</v>
      </c>
      <c r="AL2715" s="8"/>
      <c r="AM2715" s="15">
        <v>0</v>
      </c>
      <c r="AN2715" s="85">
        <f t="shared" ref="AN2715" si="27313">(1/$AN$8)*SIN($B2712*$AO$8)</f>
        <v>-0.32202325243704505</v>
      </c>
      <c r="AO2715" s="25">
        <f t="shared" ref="AO2715" si="27314">COS($AO$8*$B2712)</f>
        <v>-0.25828128853791249</v>
      </c>
      <c r="AP2715" s="37">
        <v>0</v>
      </c>
      <c r="AR2715" s="21">
        <f t="shared" ref="AR2715" si="27315">AH2715*AM2712+AJ2715*AM2715-AI2715*AN2712-AK2715*AN2715</f>
        <v>0</v>
      </c>
      <c r="AS2715" s="24">
        <f t="shared" ref="AS2715" si="27316">(AH2715*AN2712+AI2715*AM2712+AJ2715*AN2715+AK2715*AM2715)</f>
        <v>-0.66698555139375049</v>
      </c>
      <c r="AT2715" s="22">
        <f t="shared" ref="AT2715" si="27317">AH2715*AO2712+AJ2715*AO2715-AI2715*AP2712-AK2715*AP2715</f>
        <v>1.4768056951502424</v>
      </c>
      <c r="AU2715" s="23">
        <f t="shared" ref="AU2715" si="27318">(AH2715*AP2712+AI2715*AO2712+AJ2715*AP2715+AK2715*AO2715)</f>
        <v>0</v>
      </c>
      <c r="AV2715" s="8"/>
      <c r="AW2715" s="21">
        <v>0</v>
      </c>
      <c r="AX2715" s="24">
        <f t="shared" ref="AX2715" si="27319">(TAN($AY$8*$B2712))/$AX$8</f>
        <v>-0.33194737571558319</v>
      </c>
      <c r="AY2715" s="22">
        <v>1</v>
      </c>
      <c r="AZ2715" s="23">
        <v>0</v>
      </c>
      <c r="BB2715" s="21">
        <f t="shared" ref="BB2715" si="27320">AR2715*AW2712+AT2715*AW2715-AS2715*AX2712-AU2715*AX2715</f>
        <v>0</v>
      </c>
      <c r="BC2715" s="24">
        <f t="shared" ref="BC2715" si="27321">(AR2715*AX2712+AS2715*AW2712+AT2715*AX2715+AU2715*AW2715)</f>
        <v>-1.157207326340701</v>
      </c>
      <c r="BD2715" s="22">
        <f t="shared" ref="BD2715" si="27322">AR2715*AY2712+AT2715*AY2715-AS2715*AZ2712-AU2715*AZ2715</f>
        <v>1.4768056951502424</v>
      </c>
      <c r="BE2715" s="23">
        <f t="shared" ref="BE2715" si="27323">(AR2715*AZ2712+AS2715*AY2712+AT2715*AZ2715+AU2715*AY2715)</f>
        <v>0</v>
      </c>
      <c r="BF2715" s="8"/>
      <c r="BG2715" s="15">
        <v>0</v>
      </c>
      <c r="BH2715" s="85">
        <f t="shared" ref="BH2715" si="27324">(1/$BH$8)*SIN($B2712*$BI$8)</f>
        <v>0.18570882472146968</v>
      </c>
      <c r="BI2715" s="25">
        <f t="shared" ref="BI2715" si="27325">COS($BI$8*$B2712)</f>
        <v>-0.83042765596115242</v>
      </c>
      <c r="BJ2715" s="37">
        <v>0</v>
      </c>
      <c r="BL2715" s="21">
        <f t="shared" ref="BL2715" si="27326">BB2715*BG2712+BD2715*BG2715-BC2715*BH2712-BE2715*BH2715</f>
        <v>0</v>
      </c>
      <c r="BM2715" s="24">
        <f t="shared" ref="BM2715" si="27327">(BB2715*BH2712+BC2715*BG2712+BD2715*BH2715+BE2715*BG2715)</f>
        <v>1.2352328174625054</v>
      </c>
      <c r="BN2715" s="22">
        <f t="shared" ref="BN2715" si="27328">BB2715*BI2712+BD2715*BI2715-BC2715*BJ2712-BE2715*BJ2715</f>
        <v>0.70775222107055624</v>
      </c>
      <c r="BO2715" s="23">
        <f t="shared" ref="BO2715" si="27329">(BB2715*BJ2712+BC2715*BI2712+BD2715*BJ2715+BE2715*BI2715)</f>
        <v>0</v>
      </c>
      <c r="BQ2715" s="38">
        <f t="shared" ref="BQ2715" si="27330">(180/PI())*ATAN(-1*(($BL$8*BM2712+BO2712+$BL$8*BM2715+BO2715)/($BL$8*BL2712+BN2712+$BL$8*BL2715+BN2715)))</f>
        <v>-49.180780643973684</v>
      </c>
      <c r="BS2715" s="67">
        <f t="shared" ref="BS2715" si="27331">20*LOG(((($BL$8*BL2712+BN2712-$BL$8*BL2715-BN2715)^2+($BL$8*BM2712+BO2712-$BL$8*BM2715-BO2715)^2)/(($BL$8*BL2712+BN2712+$BL$8*BL2715+BN2715)^2+($BL$8*BM2712+BO2712+$BL$8*BM2715+BO2715)^2))^0.5)</f>
        <v>-8.3170296751332931</v>
      </c>
      <c r="BT2715" s="65"/>
      <c r="BU2715" s="28"/>
      <c r="BV2715" s="28"/>
      <c r="BW2715" s="28"/>
      <c r="BX2715" s="28"/>
    </row>
    <row r="2716" spans="2:76" ht="18.649999999999999" customHeight="1">
      <c r="BS2716" s="32"/>
    </row>
    <row r="2717" spans="2:76" ht="18.649999999999999" customHeight="1" thickBot="1">
      <c r="D2717" s="8"/>
      <c r="E2717" s="8" t="s">
        <v>93</v>
      </c>
      <c r="F2717" s="8"/>
      <c r="G2717" s="8"/>
      <c r="H2717" s="8"/>
      <c r="I2717" s="8"/>
      <c r="J2717" s="8" t="s">
        <v>94</v>
      </c>
      <c r="K2717" s="8"/>
      <c r="L2717" s="8"/>
      <c r="M2717" s="8"/>
      <c r="N2717" s="8"/>
      <c r="O2717" s="8" t="s">
        <v>95</v>
      </c>
      <c r="P2717" s="8"/>
      <c r="Q2717" s="8"/>
      <c r="R2717" s="8"/>
      <c r="S2717" s="8"/>
      <c r="T2717" s="8" t="s">
        <v>96</v>
      </c>
      <c r="U2717" s="8"/>
      <c r="V2717" s="8"/>
      <c r="W2717" s="8"/>
      <c r="X2717" s="8"/>
      <c r="Y2717" s="8" t="s">
        <v>97</v>
      </c>
      <c r="Z2717" s="8"/>
      <c r="AA2717" s="8"/>
      <c r="AB2717" s="8"/>
      <c r="AC2717" s="8"/>
      <c r="AD2717" s="8" t="s">
        <v>98</v>
      </c>
      <c r="AE2717" s="8"/>
      <c r="AF2717" s="8"/>
      <c r="AG2717" s="8"/>
      <c r="AH2717" s="8"/>
      <c r="AI2717" s="8" t="s">
        <v>99</v>
      </c>
      <c r="AJ2717" s="8"/>
      <c r="AK2717" s="8"/>
      <c r="AL2717" s="8"/>
      <c r="AM2717" s="8"/>
      <c r="AN2717" s="8" t="s">
        <v>96</v>
      </c>
      <c r="AO2717" s="8"/>
      <c r="AP2717" s="8"/>
      <c r="AQ2717" s="8"/>
      <c r="AR2717" s="8"/>
      <c r="AS2717" s="8" t="s">
        <v>100</v>
      </c>
      <c r="AT2717" s="8"/>
      <c r="AU2717" s="8"/>
      <c r="AV2717" s="8"/>
      <c r="AW2717" s="8"/>
      <c r="AX2717" s="8" t="s">
        <v>94</v>
      </c>
      <c r="AY2717" s="8"/>
      <c r="AZ2717" s="8"/>
      <c r="BA2717" s="8"/>
      <c r="BB2717" s="8"/>
      <c r="BC2717" s="8" t="s">
        <v>101</v>
      </c>
      <c r="BD2717" s="8"/>
      <c r="BE2717" s="8"/>
      <c r="BF2717" s="8"/>
      <c r="BG2717" s="8"/>
      <c r="BH2717" s="8" t="s">
        <v>96</v>
      </c>
      <c r="BI2717" s="8"/>
      <c r="BJ2717" s="8"/>
      <c r="BK2717" s="8"/>
      <c r="BL2717" s="8"/>
      <c r="BM2717" s="8" t="s">
        <v>102</v>
      </c>
      <c r="BN2717" s="8"/>
      <c r="BO2717" s="8"/>
      <c r="BP2717" s="8"/>
    </row>
    <row r="2718" spans="2:76" ht="18.649999999999999" customHeight="1" thickBot="1">
      <c r="B2718" s="16"/>
      <c r="D2718" s="250" t="s">
        <v>22</v>
      </c>
      <c r="E2718" s="251"/>
      <c r="F2718" s="252" t="s">
        <v>23</v>
      </c>
      <c r="G2718" s="253"/>
      <c r="H2718" s="123"/>
      <c r="I2718" s="242" t="s">
        <v>1</v>
      </c>
      <c r="J2718" s="243"/>
      <c r="K2718" s="244" t="s">
        <v>2</v>
      </c>
      <c r="L2718" s="245"/>
      <c r="M2718" s="123"/>
      <c r="N2718" s="242" t="s">
        <v>43</v>
      </c>
      <c r="O2718" s="243"/>
      <c r="P2718" s="244" t="s">
        <v>44</v>
      </c>
      <c r="Q2718" s="245"/>
      <c r="R2718" s="123"/>
      <c r="S2718" s="242" t="s">
        <v>32</v>
      </c>
      <c r="T2718" s="243"/>
      <c r="U2718" s="244" t="s">
        <v>33</v>
      </c>
      <c r="V2718" s="245"/>
      <c r="W2718" s="123"/>
      <c r="X2718" s="242" t="s">
        <v>45</v>
      </c>
      <c r="Y2718" s="243"/>
      <c r="Z2718" s="244" t="s">
        <v>46</v>
      </c>
      <c r="AA2718" s="245"/>
      <c r="AB2718" s="127"/>
      <c r="AC2718" s="242" t="s">
        <v>62</v>
      </c>
      <c r="AD2718" s="243"/>
      <c r="AE2718" s="244" t="s">
        <v>3</v>
      </c>
      <c r="AF2718" s="245"/>
      <c r="AG2718" s="123"/>
      <c r="AH2718" s="242" t="s">
        <v>76</v>
      </c>
      <c r="AI2718" s="243"/>
      <c r="AJ2718" s="244" t="s">
        <v>77</v>
      </c>
      <c r="AK2718" s="245"/>
      <c r="AL2718" s="127"/>
      <c r="AM2718" s="242" t="s">
        <v>64</v>
      </c>
      <c r="AN2718" s="243"/>
      <c r="AO2718" s="244" t="s">
        <v>65</v>
      </c>
      <c r="AP2718" s="245"/>
      <c r="AQ2718" s="123"/>
      <c r="AR2718" s="242" t="s">
        <v>80</v>
      </c>
      <c r="AS2718" s="243"/>
      <c r="AT2718" s="244" t="s">
        <v>81</v>
      </c>
      <c r="AU2718" s="245"/>
      <c r="AV2718" s="127"/>
      <c r="AW2718" s="242" t="s">
        <v>68</v>
      </c>
      <c r="AX2718" s="243"/>
      <c r="AY2718" s="244" t="s">
        <v>69</v>
      </c>
      <c r="AZ2718" s="245"/>
      <c r="BA2718" s="123"/>
      <c r="BB2718" s="246" t="s">
        <v>84</v>
      </c>
      <c r="BC2718" s="247"/>
      <c r="BD2718" s="248" t="s">
        <v>85</v>
      </c>
      <c r="BE2718" s="249"/>
      <c r="BF2718" s="127"/>
      <c r="BG2718" s="242" t="s">
        <v>72</v>
      </c>
      <c r="BH2718" s="243"/>
      <c r="BI2718" s="244" t="s">
        <v>73</v>
      </c>
      <c r="BJ2718" s="245"/>
      <c r="BK2718" s="123"/>
      <c r="BL2718" s="242" t="s">
        <v>88</v>
      </c>
      <c r="BM2718" s="243"/>
      <c r="BN2718" s="244" t="s">
        <v>89</v>
      </c>
      <c r="BO2718" s="245"/>
      <c r="BP2718" s="123"/>
      <c r="BQ2718" s="19" t="s">
        <v>165</v>
      </c>
      <c r="BS2718" s="63" t="s">
        <v>120</v>
      </c>
      <c r="BT2718" s="4"/>
      <c r="BU2718" s="28"/>
      <c r="BV2718" s="28"/>
      <c r="BW2718" s="28"/>
      <c r="BX2718" s="28"/>
    </row>
    <row r="2719" spans="2:76" ht="18.649999999999999" customHeight="1" thickTop="1" thickBot="1">
      <c r="B2719" s="39">
        <v>7.7</v>
      </c>
      <c r="D2719" s="25">
        <f t="shared" ref="D2719" si="27332">COS($F$8*$B2719)</f>
        <v>-0.83406435790503042</v>
      </c>
      <c r="E2719" s="26">
        <v>0</v>
      </c>
      <c r="F2719" s="10">
        <v>0</v>
      </c>
      <c r="G2719" s="85">
        <f t="shared" ref="G2719" si="27333">$E$8*SIN($B2719*$F$8)</f>
        <v>1.6550014567522964</v>
      </c>
      <c r="I2719" s="21">
        <v>1</v>
      </c>
      <c r="J2719" s="24">
        <v>0</v>
      </c>
      <c r="K2719" s="22">
        <v>0</v>
      </c>
      <c r="L2719" s="23">
        <v>0</v>
      </c>
      <c r="N2719" s="21">
        <f t="shared" ref="N2719" si="27334">D2719*I2719+F2719*I2722-E2719*J2719-G2719*J2722</f>
        <v>-0.32384345392590985</v>
      </c>
      <c r="O2719" s="24">
        <f t="shared" ref="O2719" si="27335">(D2719*J2719+E2719*I2719+F2719*J2722+G2719*I2722)</f>
        <v>0</v>
      </c>
      <c r="P2719" s="22">
        <f t="shared" ref="P2719" si="27336">D2719*K2719+F2719*K2722-E2719*L2719-G2719*L2722</f>
        <v>0</v>
      </c>
      <c r="Q2719" s="23">
        <f t="shared" ref="Q2719" si="27337">(D2719*L2719+E2719*K2719+F2719*L2722+G2719*K2722)</f>
        <v>1.6550014567522964</v>
      </c>
      <c r="S2719" s="25">
        <f t="shared" ref="S2719" si="27338">COS($U$8*$B2719)</f>
        <v>-0.24706596426609265</v>
      </c>
      <c r="T2719" s="26">
        <v>0</v>
      </c>
      <c r="U2719" s="10">
        <v>0</v>
      </c>
      <c r="V2719" s="85">
        <f t="shared" ref="V2719" si="27339">$T$8*SIN($B2719*$U$8)</f>
        <v>-2.906995989627676</v>
      </c>
      <c r="X2719" s="21">
        <f t="shared" ref="X2719" si="27340">N2719*S2719+P2719*S2722-O2719*T2719-Q2719*T2722</f>
        <v>0.61457542828289879</v>
      </c>
      <c r="Y2719" s="24">
        <f t="shared" ref="Y2719" si="27341">(N2719*T2719+O2719*S2719+P2719*T2722+Q2719*S2722)</f>
        <v>0</v>
      </c>
      <c r="Z2719" s="22">
        <f t="shared" ref="Z2719" si="27342">N2719*U2719+P2719*U2722-O2719*V2719-Q2719*V2722</f>
        <v>0</v>
      </c>
      <c r="AA2719" s="23">
        <f t="shared" ref="AA2719" si="27343">(N2719*V2719+O2719*U2719+P2719*V2722+Q2719*U2722)</f>
        <v>0.53251709105550082</v>
      </c>
      <c r="AB2719" s="8"/>
      <c r="AC2719" s="21">
        <v>1</v>
      </c>
      <c r="AD2719" s="24">
        <v>0</v>
      </c>
      <c r="AE2719" s="22">
        <v>0</v>
      </c>
      <c r="AF2719" s="23">
        <v>0</v>
      </c>
      <c r="AH2719" s="21">
        <f t="shared" ref="AH2719" si="27344">X2719*AC2719+Z2719*AC2722-Y2719*AD2719-AA2719*AD2722</f>
        <v>0.42951987535599045</v>
      </c>
      <c r="AI2719" s="24">
        <f t="shared" ref="AI2719" si="27345">(X2719*AD2719+Y2719*AC2719+Z2719*AD2722+AA2719*AC2722)</f>
        <v>0</v>
      </c>
      <c r="AJ2719" s="22">
        <f t="shared" ref="AJ2719" si="27346">X2719*AE2719+Z2719*AE2722-Y2719*AF2719-AA2719*AF2722</f>
        <v>0</v>
      </c>
      <c r="AK2719" s="23">
        <f t="shared" ref="AK2719" si="27347">(X2719*AF2719+Y2719*AE2719+Z2719*AF2722+AA2719*AE2722)</f>
        <v>0.53251709105550082</v>
      </c>
      <c r="AL2719" s="8"/>
      <c r="AM2719" s="25">
        <f t="shared" ref="AM2719" si="27348">COS($AO$8*$B2719)</f>
        <v>-0.24706596426609265</v>
      </c>
      <c r="AN2719" s="26">
        <v>0</v>
      </c>
      <c r="AO2719" s="10">
        <v>0</v>
      </c>
      <c r="AP2719" s="85">
        <f t="shared" ref="AP2719" si="27349">$AN$8*SIN($B2719*$AO$8)</f>
        <v>-2.906995989627676</v>
      </c>
      <c r="AR2719" s="21">
        <f t="shared" ref="AR2719" si="27350">AH2719*AM2719+AJ2719*AM2722-AI2719*AN2719-AK2719*AN2722</f>
        <v>6.588304094666883E-2</v>
      </c>
      <c r="AS2719" s="24">
        <f t="shared" ref="AS2719" si="27351">(AH2719*AN2719+AI2719*AM2719+AJ2719*AN2722+AK2719*AM2722)</f>
        <v>0</v>
      </c>
      <c r="AT2719" s="22">
        <f t="shared" ref="AT2719" si="27352">AH2719*AO2719+AJ2719*AO2722-AI2719*AP2719-AK2719*AP2722</f>
        <v>0</v>
      </c>
      <c r="AU2719" s="23">
        <f t="shared" ref="AU2719" si="27353">(AH2719*AP2719+AI2719*AO2719+AJ2719*AP2722+AK2719*AO2722)</f>
        <v>-1.3801794037150457</v>
      </c>
      <c r="AV2719" s="8"/>
      <c r="AW2719" s="21">
        <v>1</v>
      </c>
      <c r="AX2719" s="24">
        <v>0</v>
      </c>
      <c r="AY2719" s="22">
        <v>0</v>
      </c>
      <c r="AZ2719" s="23">
        <v>0</v>
      </c>
      <c r="BB2719" s="21">
        <f t="shared" ref="BB2719" si="27354">AR2719*AW2719+AT2719*AW2722-AS2719*AX2719-AU2719*AX2722</f>
        <v>-0.35961288846401518</v>
      </c>
      <c r="BC2719" s="24">
        <f t="shared" ref="BC2719" si="27355">(AR2719*AX2719+AS2719*AW2719+AT2719*AX2722+AU2719*AW2722)</f>
        <v>0</v>
      </c>
      <c r="BD2719" s="22">
        <f t="shared" ref="BD2719" si="27356">AR2719*AY2719+AT2719*AY2722-AS2719*AZ2719-AU2719*AZ2722</f>
        <v>0</v>
      </c>
      <c r="BE2719" s="23">
        <f t="shared" ref="BE2719" si="27357">(AR2719*AZ2719+AS2719*AY2719+AT2719*AZ2722+AU2719*AY2722)</f>
        <v>-1.3801794037150457</v>
      </c>
      <c r="BF2719" s="8"/>
      <c r="BG2719" s="25">
        <f t="shared" ref="BG2719" si="27358">COS($BI$8*$B2719)</f>
        <v>-0.8341099508959805</v>
      </c>
      <c r="BH2719" s="26">
        <v>0</v>
      </c>
      <c r="BI2719" s="10">
        <v>0</v>
      </c>
      <c r="BJ2719" s="85">
        <f t="shared" ref="BJ2719" si="27359">$BH$8*SIN($B2719*$BI$8)</f>
        <v>1.6547946423489366</v>
      </c>
      <c r="BL2719" s="21">
        <f t="shared" ref="BL2719" si="27360">BB2719*BG2719+BD2719*BG2722-BC2719*BH2719-BE2719*BH2722</f>
        <v>0.55372485348806</v>
      </c>
      <c r="BM2719" s="24">
        <f t="shared" ref="BM2719" si="27361">(BB2719*BH2719+BC2719*BG2719+BD2719*BH2722+BE2719*BG2722)</f>
        <v>0</v>
      </c>
      <c r="BN2719" s="22">
        <f t="shared" ref="BN2719" si="27362">BB2719*BI2719+BD2719*BI2722-BC2719*BJ2719-BE2719*BJ2722</f>
        <v>0</v>
      </c>
      <c r="BO2719" s="23">
        <f t="shared" ref="BO2719" si="27363">(BB2719*BJ2719+BC2719*BI2719+BD2719*BJ2722+BE2719*BI2722)</f>
        <v>0.55613589351052228</v>
      </c>
      <c r="BQ2719" s="27">
        <f t="shared" ref="BQ2719" si="27364">20*LOG((2*$BL$8)/(($BL$8*BL2719+BN2719+$BL$8*BL2722+BN2722)^2+($BL$8*BM2719+BO2719+$BL$8*BM2722+BO2722)^2)^0.5)</f>
        <v>-0.48967620243853249</v>
      </c>
      <c r="BS2719" s="64">
        <f t="shared" ref="BS2719" si="27365">((BL2719^2+BM2719^2)/(BL2722^2+BM2722^2))^0.5</f>
        <v>0.44401353748966282</v>
      </c>
      <c r="BT2719" s="4"/>
      <c r="BU2719" s="28"/>
      <c r="BV2719" s="28"/>
      <c r="BW2719" s="28"/>
      <c r="BX2719" s="28"/>
    </row>
    <row r="2720" spans="2:76" ht="18.649999999999999" customHeight="1" thickBot="1">
      <c r="D2720" s="25"/>
      <c r="E2720" s="10"/>
      <c r="F2720" s="10"/>
      <c r="G2720" s="31"/>
      <c r="I2720" s="29"/>
      <c r="L2720" s="30"/>
      <c r="N2720" s="29"/>
      <c r="Q2720" s="30"/>
      <c r="S2720" s="29"/>
      <c r="V2720" s="30"/>
      <c r="X2720" s="29"/>
      <c r="AA2720" s="30"/>
      <c r="AC2720" s="29"/>
      <c r="AF2720" s="30"/>
      <c r="AH2720" s="29"/>
      <c r="AK2720" s="30"/>
      <c r="AM2720" s="29"/>
      <c r="AP2720" s="30"/>
      <c r="AR2720" s="29"/>
      <c r="AU2720" s="30"/>
      <c r="AW2720" s="29"/>
      <c r="AZ2720" s="30"/>
      <c r="BB2720" s="29"/>
      <c r="BE2720" s="30"/>
      <c r="BG2720" s="29"/>
      <c r="BJ2720" s="30"/>
      <c r="BL2720" s="29"/>
      <c r="BO2720" s="30"/>
      <c r="BS2720" s="65"/>
      <c r="BT2720" s="65"/>
      <c r="BU2720" s="28"/>
      <c r="BV2720" s="28"/>
      <c r="BW2720" s="28"/>
      <c r="BX2720" s="28"/>
    </row>
    <row r="2721" spans="2:76" ht="18.649999999999999" customHeight="1" thickBot="1">
      <c r="D2721" s="254" t="s">
        <v>24</v>
      </c>
      <c r="E2721" s="255"/>
      <c r="F2721" s="256" t="s">
        <v>25</v>
      </c>
      <c r="G2721" s="257"/>
      <c r="H2721" s="123"/>
      <c r="I2721" s="242" t="s">
        <v>4</v>
      </c>
      <c r="J2721" s="243"/>
      <c r="K2721" s="244" t="s">
        <v>5</v>
      </c>
      <c r="L2721" s="245"/>
      <c r="M2721" s="123"/>
      <c r="N2721" s="242" t="s">
        <v>6</v>
      </c>
      <c r="O2721" s="243"/>
      <c r="P2721" s="244" t="s">
        <v>7</v>
      </c>
      <c r="Q2721" s="245"/>
      <c r="R2721" s="123"/>
      <c r="S2721" s="242" t="s">
        <v>34</v>
      </c>
      <c r="T2721" s="243"/>
      <c r="U2721" s="244" t="s">
        <v>35</v>
      </c>
      <c r="V2721" s="245"/>
      <c r="W2721" s="123"/>
      <c r="X2721" s="242" t="s">
        <v>47</v>
      </c>
      <c r="Y2721" s="243"/>
      <c r="Z2721" s="244" t="s">
        <v>48</v>
      </c>
      <c r="AA2721" s="245"/>
      <c r="AB2721" s="127"/>
      <c r="AC2721" s="242" t="s">
        <v>63</v>
      </c>
      <c r="AD2721" s="243"/>
      <c r="AE2721" s="244" t="s">
        <v>8</v>
      </c>
      <c r="AF2721" s="245"/>
      <c r="AG2721" s="123"/>
      <c r="AH2721" s="242" t="s">
        <v>78</v>
      </c>
      <c r="AI2721" s="243"/>
      <c r="AJ2721" s="244" t="s">
        <v>79</v>
      </c>
      <c r="AK2721" s="245"/>
      <c r="AL2721" s="127"/>
      <c r="AM2721" s="242" t="s">
        <v>67</v>
      </c>
      <c r="AN2721" s="243"/>
      <c r="AO2721" s="244" t="s">
        <v>66</v>
      </c>
      <c r="AP2721" s="245"/>
      <c r="AQ2721" s="123"/>
      <c r="AR2721" s="242" t="s">
        <v>83</v>
      </c>
      <c r="AS2721" s="243"/>
      <c r="AT2721" s="244" t="s">
        <v>82</v>
      </c>
      <c r="AU2721" s="245"/>
      <c r="AV2721" s="127"/>
      <c r="AW2721" s="242" t="s">
        <v>71</v>
      </c>
      <c r="AX2721" s="243"/>
      <c r="AY2721" s="244" t="s">
        <v>70</v>
      </c>
      <c r="AZ2721" s="245"/>
      <c r="BA2721" s="123"/>
      <c r="BB2721" s="124" t="s">
        <v>87</v>
      </c>
      <c r="BC2721" s="125"/>
      <c r="BD2721" s="122" t="s">
        <v>86</v>
      </c>
      <c r="BE2721" s="126"/>
      <c r="BF2721" s="127"/>
      <c r="BG2721" s="242" t="s">
        <v>74</v>
      </c>
      <c r="BH2721" s="243"/>
      <c r="BI2721" s="244" t="s">
        <v>75</v>
      </c>
      <c r="BJ2721" s="245"/>
      <c r="BK2721" s="123"/>
      <c r="BL2721" s="242" t="s">
        <v>91</v>
      </c>
      <c r="BM2721" s="243"/>
      <c r="BN2721" s="244" t="s">
        <v>90</v>
      </c>
      <c r="BO2721" s="245"/>
      <c r="BP2721" s="123"/>
      <c r="BQ2721" s="35" t="s">
        <v>166</v>
      </c>
      <c r="BS2721" s="66" t="s">
        <v>121</v>
      </c>
      <c r="BT2721" s="65"/>
      <c r="BU2721" s="28"/>
      <c r="BV2721" s="28"/>
      <c r="BW2721" s="28"/>
      <c r="BX2721" s="28"/>
    </row>
    <row r="2722" spans="2:76" ht="18.649999999999999" customHeight="1" thickTop="1" thickBot="1">
      <c r="D2722" s="15">
        <v>0</v>
      </c>
      <c r="E2722" s="145">
        <f t="shared" ref="E2722" si="27366">(1/$E$8)*SIN($B2719*$F$8)</f>
        <v>0.18388905075025513</v>
      </c>
      <c r="F2722" s="15">
        <f t="shared" ref="F2722" si="27367">COS($F$8*$B2719)</f>
        <v>-0.83406435790503042</v>
      </c>
      <c r="G2722" s="37">
        <v>0</v>
      </c>
      <c r="I2722" s="21">
        <v>0</v>
      </c>
      <c r="J2722" s="24">
        <f t="shared" ref="J2722" si="27368">(TAN($K$8*$B2719))/$J$8</f>
        <v>-0.30829030506133581</v>
      </c>
      <c r="K2722" s="22">
        <v>1</v>
      </c>
      <c r="L2722" s="23">
        <v>0</v>
      </c>
      <c r="N2722" s="21">
        <f t="shared" ref="N2722" si="27369">D2722*I2719+F2722*I2722-E2722*J2719-G2722*J2722</f>
        <v>0</v>
      </c>
      <c r="O2722" s="24">
        <f t="shared" ref="O2722" si="27370">(D2722*J2719+E2722*I2719+F2722*J2722+G2722*I2722)</f>
        <v>0.44102300608958411</v>
      </c>
      <c r="P2722" s="22">
        <f t="shared" ref="P2722" si="27371">D2722*K2719+F2722*K2722-E2722*L2719-G2722*L2722</f>
        <v>-0.83406435790503042</v>
      </c>
      <c r="Q2722" s="23">
        <f t="shared" ref="Q2722" si="27372">(D2722*L2719+E2722*K2719+F2722*L2722+G2722*K2722)</f>
        <v>0</v>
      </c>
      <c r="S2722" s="15">
        <v>0</v>
      </c>
      <c r="T2722" s="145">
        <f t="shared" ref="T2722" si="27373">(1/$T$8)*SIN($B2719*$U$8)</f>
        <v>-0.3229995544030751</v>
      </c>
      <c r="U2722" s="15">
        <f t="shared" ref="U2722" si="27374">COS($U$8*$B2719)</f>
        <v>-0.24706596426609265</v>
      </c>
      <c r="V2722" s="37">
        <v>0</v>
      </c>
      <c r="X2722" s="21">
        <f t="shared" ref="X2722" si="27375">N2722*S2719+P2722*S2722-O2722*T2719-Q2722*T2722</f>
        <v>0</v>
      </c>
      <c r="Y2722" s="24">
        <f t="shared" ref="Y2722" si="27376">(N2722*T2719+O2722*S2719+P2722*T2722+Q2722*S2722)</f>
        <v>0.1604406416837578</v>
      </c>
      <c r="Z2722" s="22">
        <f t="shared" ref="Z2722" si="27377">N2722*U2719+P2722*U2722-O2722*V2719-Q2722*V2722</f>
        <v>1.4881210248817489</v>
      </c>
      <c r="AA2722" s="23">
        <f t="shared" ref="AA2722" si="27378">(N2722*V2719+O2722*U2719+P2722*V2722+Q2722*U2722)</f>
        <v>0</v>
      </c>
      <c r="AB2722" s="8"/>
      <c r="AC2722" s="21">
        <v>0</v>
      </c>
      <c r="AD2722" s="24">
        <f t="shared" ref="AD2722" si="27379">(TAN($AE$8*$B2719))/$AD$8</f>
        <v>0.34751101144962343</v>
      </c>
      <c r="AE2722" s="22">
        <v>1</v>
      </c>
      <c r="AF2722" s="23">
        <v>0</v>
      </c>
      <c r="AH2722" s="21">
        <f t="shared" ref="AH2722" si="27380">X2722*AC2719+Z2722*AC2722-Y2722*AD2719-AA2722*AD2722</f>
        <v>0</v>
      </c>
      <c r="AI2722" s="24">
        <f t="shared" ref="AI2722" si="27381">(X2722*AD2719+Y2722*AC2719+Z2722*AD2722+AA2722*AC2722)</f>
        <v>0.67757908419986457</v>
      </c>
      <c r="AJ2722" s="22">
        <f t="shared" ref="AJ2722" si="27382">X2722*AE2719+Z2722*AE2722-Y2722*AF2719-AA2722*AF2722</f>
        <v>1.4881210248817489</v>
      </c>
      <c r="AK2722" s="23">
        <f t="shared" ref="AK2722" si="27383">(X2722*AF2719+Y2722*AE2719+Z2722*AF2722+AA2722*AE2722)</f>
        <v>0</v>
      </c>
      <c r="AL2722" s="8"/>
      <c r="AM2722" s="15">
        <v>0</v>
      </c>
      <c r="AN2722" s="85">
        <f t="shared" ref="AN2722" si="27384">(1/$AN$8)*SIN($B2719*$AO$8)</f>
        <v>-0.3229995544030751</v>
      </c>
      <c r="AO2722" s="25">
        <f t="shared" ref="AO2722" si="27385">COS($AO$8*$B2719)</f>
        <v>-0.24706596426609265</v>
      </c>
      <c r="AP2722" s="37">
        <v>0</v>
      </c>
      <c r="AR2722" s="21">
        <f t="shared" ref="AR2722" si="27386">AH2722*AM2719+AJ2722*AM2722-AI2722*AN2719-AK2722*AN2722</f>
        <v>0</v>
      </c>
      <c r="AS2722" s="24">
        <f t="shared" ref="AS2722" si="27387">(AH2722*AN2719+AI2722*AM2719+AJ2722*AN2722+AK2722*AM2722)</f>
        <v>-0.64806915773902785</v>
      </c>
      <c r="AT2722" s="22">
        <f t="shared" ref="AT2722" si="27388">AH2722*AO2719+AJ2722*AO2722-AI2722*AP2719-AK2722*AP2722</f>
        <v>1.6020556244675443</v>
      </c>
      <c r="AU2722" s="23">
        <f t="shared" ref="AU2722" si="27389">(AH2722*AP2719+AI2722*AO2719+AJ2722*AP2722+AK2722*AO2722)</f>
        <v>0</v>
      </c>
      <c r="AV2722" s="8"/>
      <c r="AW2722" s="21">
        <v>0</v>
      </c>
      <c r="AX2722" s="24">
        <f t="shared" ref="AX2722" si="27390">(TAN($AY$8*$B2719))/$AX$8</f>
        <v>-0.30829030506133581</v>
      </c>
      <c r="AY2722" s="22">
        <v>1</v>
      </c>
      <c r="AZ2722" s="23">
        <v>0</v>
      </c>
      <c r="BB2722" s="21">
        <f t="shared" ref="BB2722" si="27391">AR2722*AW2719+AT2722*AW2722-AS2722*AX2719-AU2722*AX2722</f>
        <v>0</v>
      </c>
      <c r="BC2722" s="24">
        <f t="shared" ref="BC2722" si="27392">(AR2722*AX2719+AS2722*AW2719+AT2722*AX2722+AU2722*AW2722)</f>
        <v>-1.1419673749313559</v>
      </c>
      <c r="BD2722" s="22">
        <f t="shared" ref="BD2722" si="27393">AR2722*AY2719+AT2722*AY2722-AS2722*AZ2719-AU2722*AZ2722</f>
        <v>1.6020556244675443</v>
      </c>
      <c r="BE2722" s="23">
        <f t="shared" ref="BE2722" si="27394">(AR2722*AZ2719+AS2722*AY2719+AT2722*AZ2722+AU2722*AY2722)</f>
        <v>0</v>
      </c>
      <c r="BF2722" s="8"/>
      <c r="BG2722" s="15">
        <v>0</v>
      </c>
      <c r="BH2722" s="85">
        <f t="shared" ref="BH2722" si="27395">(1/$BH$8)*SIN($B2719*$BI$8)</f>
        <v>0.18386607137210403</v>
      </c>
      <c r="BI2722" s="25">
        <f t="shared" ref="BI2722" si="27396">COS($BI$8*$B2719)</f>
        <v>-0.8341099508959805</v>
      </c>
      <c r="BJ2722" s="37">
        <v>0</v>
      </c>
      <c r="BL2722" s="21">
        <f t="shared" ref="BL2722" si="27397">BB2722*BG2719+BD2722*BG2722-BC2722*BH2719-BE2722*BH2722</f>
        <v>0</v>
      </c>
      <c r="BM2722" s="24">
        <f t="shared" ref="BM2722" si="27398">(BB2722*BH2719+BC2722*BG2719+BD2722*BH2722+BE2722*BG2722)</f>
        <v>1.2470900248192351</v>
      </c>
      <c r="BN2722" s="22">
        <f t="shared" ref="BN2722" si="27399">BB2722*BI2719+BD2722*BI2722-BC2722*BJ2719-BE2722*BJ2722</f>
        <v>0.55343095551643429</v>
      </c>
      <c r="BO2722" s="23">
        <f t="shared" ref="BO2722" si="27400">(BB2722*BJ2719+BC2722*BI2719+BD2722*BJ2722+BE2722*BI2722)</f>
        <v>0</v>
      </c>
      <c r="BQ2722" s="38">
        <f t="shared" ref="BQ2722" si="27401">(180/PI())*ATAN(-1*(($BL$8*BM2719+BO2719+$BL$8*BM2722+BO2722)/($BL$8*BL2719+BN2719+$BL$8*BL2722+BN2722)))</f>
        <v>-58.450649683192523</v>
      </c>
      <c r="BS2722" s="67">
        <f t="shared" ref="BS2722" si="27402">20*LOG(((($BL$8*BL2719+BN2719-$BL$8*BL2722-BN2722)^2+($BL$8*BM2719+BO2719-$BL$8*BM2722-BO2722)^2)/(($BL$8*BL2719+BN2719+$BL$8*BL2722+BN2722)^2+($BL$8*BM2719+BO2719+$BL$8*BM2722+BO2722)^2))^0.5)</f>
        <v>-9.7212909723842476</v>
      </c>
      <c r="BT2722" s="65"/>
      <c r="BU2722" s="28"/>
      <c r="BV2722" s="28"/>
      <c r="BW2722" s="28"/>
      <c r="BX2722" s="28"/>
    </row>
    <row r="2723" spans="2:76" ht="18.649999999999999" customHeight="1">
      <c r="BS2723" s="32"/>
    </row>
    <row r="2724" spans="2:76" ht="18.649999999999999" customHeight="1" thickBot="1">
      <c r="D2724" s="8"/>
      <c r="E2724" s="8" t="s">
        <v>93</v>
      </c>
      <c r="F2724" s="8"/>
      <c r="G2724" s="8"/>
      <c r="H2724" s="8"/>
      <c r="I2724" s="8"/>
      <c r="J2724" s="8" t="s">
        <v>94</v>
      </c>
      <c r="K2724" s="8"/>
      <c r="L2724" s="8"/>
      <c r="M2724" s="8"/>
      <c r="N2724" s="8"/>
      <c r="O2724" s="8" t="s">
        <v>95</v>
      </c>
      <c r="P2724" s="8"/>
      <c r="Q2724" s="8"/>
      <c r="R2724" s="8"/>
      <c r="S2724" s="8"/>
      <c r="T2724" s="8" t="s">
        <v>96</v>
      </c>
      <c r="U2724" s="8"/>
      <c r="V2724" s="8"/>
      <c r="W2724" s="8"/>
      <c r="X2724" s="8"/>
      <c r="Y2724" s="8" t="s">
        <v>97</v>
      </c>
      <c r="Z2724" s="8"/>
      <c r="AA2724" s="8"/>
      <c r="AB2724" s="8"/>
      <c r="AC2724" s="8"/>
      <c r="AD2724" s="8" t="s">
        <v>98</v>
      </c>
      <c r="AE2724" s="8"/>
      <c r="AF2724" s="8"/>
      <c r="AG2724" s="8"/>
      <c r="AH2724" s="8"/>
      <c r="AI2724" s="8" t="s">
        <v>99</v>
      </c>
      <c r="AJ2724" s="8"/>
      <c r="AK2724" s="8"/>
      <c r="AL2724" s="8"/>
      <c r="AM2724" s="8"/>
      <c r="AN2724" s="8" t="s">
        <v>96</v>
      </c>
      <c r="AO2724" s="8"/>
      <c r="AP2724" s="8"/>
      <c r="AQ2724" s="8"/>
      <c r="AR2724" s="8"/>
      <c r="AS2724" s="8" t="s">
        <v>100</v>
      </c>
      <c r="AT2724" s="8"/>
      <c r="AU2724" s="8"/>
      <c r="AV2724" s="8"/>
      <c r="AW2724" s="8"/>
      <c r="AX2724" s="8" t="s">
        <v>94</v>
      </c>
      <c r="AY2724" s="8"/>
      <c r="AZ2724" s="8"/>
      <c r="BA2724" s="8"/>
      <c r="BB2724" s="8"/>
      <c r="BC2724" s="8" t="s">
        <v>101</v>
      </c>
      <c r="BD2724" s="8"/>
      <c r="BE2724" s="8"/>
      <c r="BF2724" s="8"/>
      <c r="BG2724" s="8"/>
      <c r="BH2724" s="8" t="s">
        <v>96</v>
      </c>
      <c r="BI2724" s="8"/>
      <c r="BJ2724" s="8"/>
      <c r="BK2724" s="8"/>
      <c r="BL2724" s="8"/>
      <c r="BM2724" s="8" t="s">
        <v>102</v>
      </c>
      <c r="BN2724" s="8"/>
      <c r="BO2724" s="8"/>
      <c r="BP2724" s="8"/>
    </row>
    <row r="2725" spans="2:76" ht="18.649999999999999" customHeight="1" thickBot="1">
      <c r="B2725" s="16"/>
      <c r="D2725" s="250" t="s">
        <v>22</v>
      </c>
      <c r="E2725" s="251"/>
      <c r="F2725" s="252" t="s">
        <v>23</v>
      </c>
      <c r="G2725" s="253"/>
      <c r="H2725" s="123"/>
      <c r="I2725" s="242" t="s">
        <v>1</v>
      </c>
      <c r="J2725" s="243"/>
      <c r="K2725" s="244" t="s">
        <v>2</v>
      </c>
      <c r="L2725" s="245"/>
      <c r="M2725" s="123"/>
      <c r="N2725" s="242" t="s">
        <v>43</v>
      </c>
      <c r="O2725" s="243"/>
      <c r="P2725" s="244" t="s">
        <v>44</v>
      </c>
      <c r="Q2725" s="245"/>
      <c r="R2725" s="123"/>
      <c r="S2725" s="242" t="s">
        <v>32</v>
      </c>
      <c r="T2725" s="243"/>
      <c r="U2725" s="244" t="s">
        <v>33</v>
      </c>
      <c r="V2725" s="245"/>
      <c r="W2725" s="123"/>
      <c r="X2725" s="242" t="s">
        <v>45</v>
      </c>
      <c r="Y2725" s="243"/>
      <c r="Z2725" s="244" t="s">
        <v>46</v>
      </c>
      <c r="AA2725" s="245"/>
      <c r="AB2725" s="127"/>
      <c r="AC2725" s="242" t="s">
        <v>62</v>
      </c>
      <c r="AD2725" s="243"/>
      <c r="AE2725" s="244" t="s">
        <v>3</v>
      </c>
      <c r="AF2725" s="245"/>
      <c r="AG2725" s="123"/>
      <c r="AH2725" s="242" t="s">
        <v>76</v>
      </c>
      <c r="AI2725" s="243"/>
      <c r="AJ2725" s="244" t="s">
        <v>77</v>
      </c>
      <c r="AK2725" s="245"/>
      <c r="AL2725" s="127"/>
      <c r="AM2725" s="242" t="s">
        <v>64</v>
      </c>
      <c r="AN2725" s="243"/>
      <c r="AO2725" s="244" t="s">
        <v>65</v>
      </c>
      <c r="AP2725" s="245"/>
      <c r="AQ2725" s="123"/>
      <c r="AR2725" s="242" t="s">
        <v>80</v>
      </c>
      <c r="AS2725" s="243"/>
      <c r="AT2725" s="244" t="s">
        <v>81</v>
      </c>
      <c r="AU2725" s="245"/>
      <c r="AV2725" s="127"/>
      <c r="AW2725" s="242" t="s">
        <v>68</v>
      </c>
      <c r="AX2725" s="243"/>
      <c r="AY2725" s="244" t="s">
        <v>69</v>
      </c>
      <c r="AZ2725" s="245"/>
      <c r="BA2725" s="123"/>
      <c r="BB2725" s="246" t="s">
        <v>84</v>
      </c>
      <c r="BC2725" s="247"/>
      <c r="BD2725" s="248" t="s">
        <v>85</v>
      </c>
      <c r="BE2725" s="249"/>
      <c r="BF2725" s="127"/>
      <c r="BG2725" s="242" t="s">
        <v>72</v>
      </c>
      <c r="BH2725" s="243"/>
      <c r="BI2725" s="244" t="s">
        <v>73</v>
      </c>
      <c r="BJ2725" s="245"/>
      <c r="BK2725" s="123"/>
      <c r="BL2725" s="242" t="s">
        <v>88</v>
      </c>
      <c r="BM2725" s="243"/>
      <c r="BN2725" s="244" t="s">
        <v>89</v>
      </c>
      <c r="BO2725" s="245"/>
      <c r="BP2725" s="123"/>
      <c r="BQ2725" s="19" t="s">
        <v>165</v>
      </c>
      <c r="BS2725" s="63" t="s">
        <v>120</v>
      </c>
      <c r="BT2725" s="4"/>
      <c r="BU2725" s="28"/>
      <c r="BV2725" s="28"/>
      <c r="BW2725" s="28"/>
      <c r="BX2725" s="28"/>
    </row>
    <row r="2726" spans="2:76" ht="18.649999999999999" customHeight="1" thickTop="1" thickBot="1">
      <c r="B2726" s="39">
        <v>7.72</v>
      </c>
      <c r="D2726" s="25">
        <f t="shared" ref="D2726" si="27403">COS($F$8*$B2726)</f>
        <v>-0.83771019278854109</v>
      </c>
      <c r="E2726" s="26">
        <v>0</v>
      </c>
      <c r="F2726" s="10">
        <v>0</v>
      </c>
      <c r="G2726" s="85">
        <f t="shared" ref="G2726" si="27404">$E$8*SIN($B2726*$F$8)</f>
        <v>1.6383451089693124</v>
      </c>
      <c r="I2726" s="21">
        <v>1</v>
      </c>
      <c r="J2726" s="24">
        <v>0</v>
      </c>
      <c r="K2726" s="22">
        <v>0</v>
      </c>
      <c r="L2726" s="23">
        <v>0</v>
      </c>
      <c r="N2726" s="21">
        <f t="shared" ref="N2726" si="27405">D2726*I2726+F2726*I2729-E2726*J2726-G2726*J2729</f>
        <v>-0.37111982648984027</v>
      </c>
      <c r="O2726" s="24">
        <f t="shared" ref="O2726" si="27406">(D2726*J2726+E2726*I2726+F2726*J2729+G2726*I2729)</f>
        <v>0</v>
      </c>
      <c r="P2726" s="22">
        <f t="shared" ref="P2726" si="27407">D2726*K2726+F2726*K2729-E2726*L2726-G2726*L2729</f>
        <v>0</v>
      </c>
      <c r="Q2726" s="23">
        <f t="shared" ref="Q2726" si="27408">(D2726*L2726+E2726*K2726+F2726*L2729+G2726*K2729)</f>
        <v>1.6383451089693124</v>
      </c>
      <c r="S2726" s="25">
        <f t="shared" ref="S2726" si="27409">COS($U$8*$B2726)</f>
        <v>-0.23581744372007724</v>
      </c>
      <c r="T2726" s="26">
        <v>0</v>
      </c>
      <c r="U2726" s="10">
        <v>0</v>
      </c>
      <c r="V2726" s="85">
        <f t="shared" ref="V2726" si="27410">$T$8*SIN($B2726*$U$8)</f>
        <v>-2.9153921175608528</v>
      </c>
      <c r="X2726" s="21">
        <f t="shared" ref="X2726" si="27411">N2726*S2726+P2726*S2729-O2726*T2726-Q2726*T2729</f>
        <v>0.61822968618928487</v>
      </c>
      <c r="Y2726" s="24">
        <f t="shared" ref="Y2726" si="27412">(N2726*T2726+O2726*S2726+P2726*T2729+Q2726*S2729)</f>
        <v>0</v>
      </c>
      <c r="Z2726" s="22">
        <f t="shared" ref="Z2726" si="27413">N2726*U2726+P2726*U2729-O2726*V2726-Q2726*V2729</f>
        <v>0</v>
      </c>
      <c r="AA2726" s="23">
        <f t="shared" ref="AA2726" si="27414">(N2726*V2726+O2726*U2726+P2726*V2729+Q2726*U2729)</f>
        <v>0.69560946129059698</v>
      </c>
      <c r="AB2726" s="8"/>
      <c r="AC2726" s="21">
        <v>1</v>
      </c>
      <c r="AD2726" s="24">
        <v>0</v>
      </c>
      <c r="AE2726" s="22">
        <v>0</v>
      </c>
      <c r="AF2726" s="23">
        <v>0</v>
      </c>
      <c r="AH2726" s="21">
        <f t="shared" ref="AH2726" si="27415">X2726*AC2726+Z2726*AC2729-Y2726*AD2726-AA2726*AD2729</f>
        <v>0.35859262016110666</v>
      </c>
      <c r="AI2726" s="24">
        <f t="shared" ref="AI2726" si="27416">(X2726*AD2726+Y2726*AC2726+Z2726*AD2729+AA2726*AC2729)</f>
        <v>0</v>
      </c>
      <c r="AJ2726" s="22">
        <f t="shared" ref="AJ2726" si="27417">X2726*AE2726+Z2726*AE2729-Y2726*AF2726-AA2726*AF2729</f>
        <v>0</v>
      </c>
      <c r="AK2726" s="23">
        <f t="shared" ref="AK2726" si="27418">(X2726*AF2726+Y2726*AE2726+Z2726*AF2729+AA2726*AE2729)</f>
        <v>0.69560946129059698</v>
      </c>
      <c r="AL2726" s="8"/>
      <c r="AM2726" s="25">
        <f t="shared" ref="AM2726" si="27419">COS($AO$8*$B2726)</f>
        <v>-0.23581744372007724</v>
      </c>
      <c r="AN2726" s="26">
        <v>0</v>
      </c>
      <c r="AO2726" s="10">
        <v>0</v>
      </c>
      <c r="AP2726" s="85">
        <f t="shared" ref="AP2726" si="27420">$AN$8*SIN($B2726*$AO$8)</f>
        <v>-2.9153921175608528</v>
      </c>
      <c r="AR2726" s="21">
        <f t="shared" ref="AR2726" si="27421">AH2726*AM2726+AJ2726*AM2729-AI2726*AN2726-AK2726*AN2729</f>
        <v>0.1407680872375407</v>
      </c>
      <c r="AS2726" s="24">
        <f t="shared" ref="AS2726" si="27422">(AH2726*AN2726+AI2726*AM2726+AJ2726*AN2729+AK2726*AM2729)</f>
        <v>0</v>
      </c>
      <c r="AT2726" s="22">
        <f t="shared" ref="AT2726" si="27423">AH2726*AO2726+AJ2726*AO2729-AI2726*AP2726-AK2726*AP2729</f>
        <v>0</v>
      </c>
      <c r="AU2726" s="23">
        <f t="shared" ref="AU2726" si="27424">(AH2726*AP2726+AI2726*AO2726+AJ2726*AP2729+AK2726*AO2729)</f>
        <v>-1.2094749432222318</v>
      </c>
      <c r="AV2726" s="8"/>
      <c r="AW2726" s="21">
        <v>1</v>
      </c>
      <c r="AX2726" s="24">
        <v>0</v>
      </c>
      <c r="AY2726" s="22">
        <v>0</v>
      </c>
      <c r="AZ2726" s="23">
        <v>0</v>
      </c>
      <c r="BB2726" s="21">
        <f t="shared" ref="BB2726" si="27425">AR2726*AW2726+AT2726*AW2729-AS2726*AX2726-AU2726*AX2729</f>
        <v>-0.20368275751896042</v>
      </c>
      <c r="BC2726" s="24">
        <f t="shared" ref="BC2726" si="27426">(AR2726*AX2726+AS2726*AW2726+AT2726*AX2729+AU2726*AW2729)</f>
        <v>0</v>
      </c>
      <c r="BD2726" s="22">
        <f t="shared" ref="BD2726" si="27427">AR2726*AY2726+AT2726*AY2729-AS2726*AZ2726-AU2726*AZ2729</f>
        <v>0</v>
      </c>
      <c r="BE2726" s="23">
        <f t="shared" ref="BE2726" si="27428">(AR2726*AZ2726+AS2726*AY2726+AT2726*AZ2729+AU2726*AY2729)</f>
        <v>-1.2094749432222318</v>
      </c>
      <c r="BF2726" s="8"/>
      <c r="BG2726" s="25">
        <f t="shared" ref="BG2726" si="27429">COS($BI$8*$B2726)</f>
        <v>-0.8377554441030779</v>
      </c>
      <c r="BH2726" s="26">
        <v>0</v>
      </c>
      <c r="BI2726" s="10">
        <v>0</v>
      </c>
      <c r="BJ2726" s="85">
        <f t="shared" ref="BJ2726" si="27430">$BH$8*SIN($B2726*$BI$8)</f>
        <v>1.6381368510844543</v>
      </c>
      <c r="BL2726" s="21">
        <f t="shared" ref="BL2726" si="27431">BB2726*BG2726+BD2726*BG2729-BC2726*BH2726-BE2726*BH2729</f>
        <v>0.39077916953206021</v>
      </c>
      <c r="BM2726" s="24">
        <f t="shared" ref="BM2726" si="27432">(BB2726*BH2726+BC2726*BG2726+BD2726*BH2729+BE2726*BG2729)</f>
        <v>0</v>
      </c>
      <c r="BN2726" s="22">
        <f t="shared" ref="BN2726" si="27433">BB2726*BI2726+BD2726*BI2729-BC2726*BJ2726-BE2726*BJ2729</f>
        <v>0</v>
      </c>
      <c r="BO2726" s="23">
        <f t="shared" ref="BO2726" si="27434">(BB2726*BJ2726+BC2726*BI2726+BD2726*BJ2729+BE2726*BI2729)</f>
        <v>0.67958398716837753</v>
      </c>
      <c r="BQ2726" s="27">
        <f t="shared" ref="BQ2726" si="27435">20*LOG((2*$BL$8)/(($BL$8*BL2726+BN2726+$BL$8*BL2729+BN2729)^2+($BL$8*BM2726+BO2726+$BL$8*BM2729+BO2729)^2)^0.5)</f>
        <v>-0.33614848595790403</v>
      </c>
      <c r="BS2726" s="64">
        <f t="shared" ref="BS2726" si="27436">((BL2726^2+BM2726^2)/(BL2729^2+BM2729^2))^0.5</f>
        <v>0.31338867209385335</v>
      </c>
      <c r="BT2726" s="4"/>
      <c r="BU2726" s="28"/>
      <c r="BV2726" s="28"/>
      <c r="BW2726" s="28"/>
      <c r="BX2726" s="28"/>
    </row>
    <row r="2727" spans="2:76" ht="18.649999999999999" customHeight="1" thickBot="1">
      <c r="D2727" s="25"/>
      <c r="E2727" s="10"/>
      <c r="F2727" s="10"/>
      <c r="G2727" s="31"/>
      <c r="I2727" s="29"/>
      <c r="L2727" s="30"/>
      <c r="N2727" s="29"/>
      <c r="Q2727" s="30"/>
      <c r="S2727" s="29"/>
      <c r="V2727" s="30"/>
      <c r="X2727" s="29"/>
      <c r="AA2727" s="30"/>
      <c r="AC2727" s="29"/>
      <c r="AF2727" s="30"/>
      <c r="AH2727" s="29"/>
      <c r="AK2727" s="30"/>
      <c r="AM2727" s="29"/>
      <c r="AP2727" s="30"/>
      <c r="AR2727" s="29"/>
      <c r="AU2727" s="30"/>
      <c r="AW2727" s="29"/>
      <c r="AZ2727" s="30"/>
      <c r="BB2727" s="29"/>
      <c r="BE2727" s="30"/>
      <c r="BG2727" s="29"/>
      <c r="BJ2727" s="30"/>
      <c r="BL2727" s="29"/>
      <c r="BO2727" s="30"/>
      <c r="BS2727" s="65"/>
      <c r="BT2727" s="65"/>
      <c r="BU2727" s="28"/>
      <c r="BV2727" s="28"/>
      <c r="BW2727" s="28"/>
      <c r="BX2727" s="28"/>
    </row>
    <row r="2728" spans="2:76" ht="18.649999999999999" customHeight="1" thickBot="1">
      <c r="D2728" s="254" t="s">
        <v>24</v>
      </c>
      <c r="E2728" s="255"/>
      <c r="F2728" s="256" t="s">
        <v>25</v>
      </c>
      <c r="G2728" s="257"/>
      <c r="H2728" s="123"/>
      <c r="I2728" s="242" t="s">
        <v>4</v>
      </c>
      <c r="J2728" s="243"/>
      <c r="K2728" s="244" t="s">
        <v>5</v>
      </c>
      <c r="L2728" s="245"/>
      <c r="M2728" s="123"/>
      <c r="N2728" s="242" t="s">
        <v>6</v>
      </c>
      <c r="O2728" s="243"/>
      <c r="P2728" s="244" t="s">
        <v>7</v>
      </c>
      <c r="Q2728" s="245"/>
      <c r="R2728" s="123"/>
      <c r="S2728" s="242" t="s">
        <v>34</v>
      </c>
      <c r="T2728" s="243"/>
      <c r="U2728" s="244" t="s">
        <v>35</v>
      </c>
      <c r="V2728" s="245"/>
      <c r="W2728" s="123"/>
      <c r="X2728" s="242" t="s">
        <v>47</v>
      </c>
      <c r="Y2728" s="243"/>
      <c r="Z2728" s="244" t="s">
        <v>48</v>
      </c>
      <c r="AA2728" s="245"/>
      <c r="AB2728" s="127"/>
      <c r="AC2728" s="242" t="s">
        <v>63</v>
      </c>
      <c r="AD2728" s="243"/>
      <c r="AE2728" s="244" t="s">
        <v>8</v>
      </c>
      <c r="AF2728" s="245"/>
      <c r="AG2728" s="123"/>
      <c r="AH2728" s="242" t="s">
        <v>78</v>
      </c>
      <c r="AI2728" s="243"/>
      <c r="AJ2728" s="244" t="s">
        <v>79</v>
      </c>
      <c r="AK2728" s="245"/>
      <c r="AL2728" s="127"/>
      <c r="AM2728" s="242" t="s">
        <v>67</v>
      </c>
      <c r="AN2728" s="243"/>
      <c r="AO2728" s="244" t="s">
        <v>66</v>
      </c>
      <c r="AP2728" s="245"/>
      <c r="AQ2728" s="123"/>
      <c r="AR2728" s="242" t="s">
        <v>83</v>
      </c>
      <c r="AS2728" s="243"/>
      <c r="AT2728" s="244" t="s">
        <v>82</v>
      </c>
      <c r="AU2728" s="245"/>
      <c r="AV2728" s="127"/>
      <c r="AW2728" s="242" t="s">
        <v>71</v>
      </c>
      <c r="AX2728" s="243"/>
      <c r="AY2728" s="244" t="s">
        <v>70</v>
      </c>
      <c r="AZ2728" s="245"/>
      <c r="BA2728" s="123"/>
      <c r="BB2728" s="124" t="s">
        <v>87</v>
      </c>
      <c r="BC2728" s="125"/>
      <c r="BD2728" s="122" t="s">
        <v>86</v>
      </c>
      <c r="BE2728" s="126"/>
      <c r="BF2728" s="127"/>
      <c r="BG2728" s="242" t="s">
        <v>74</v>
      </c>
      <c r="BH2728" s="243"/>
      <c r="BI2728" s="244" t="s">
        <v>75</v>
      </c>
      <c r="BJ2728" s="245"/>
      <c r="BK2728" s="123"/>
      <c r="BL2728" s="242" t="s">
        <v>91</v>
      </c>
      <c r="BM2728" s="243"/>
      <c r="BN2728" s="244" t="s">
        <v>90</v>
      </c>
      <c r="BO2728" s="245"/>
      <c r="BP2728" s="123"/>
      <c r="BQ2728" s="35" t="s">
        <v>166</v>
      </c>
      <c r="BS2728" s="66" t="s">
        <v>121</v>
      </c>
      <c r="BT2728" s="65"/>
      <c r="BU2728" s="28"/>
      <c r="BV2728" s="28"/>
      <c r="BW2728" s="28"/>
      <c r="BX2728" s="28"/>
    </row>
    <row r="2729" spans="2:76" ht="18.649999999999999" customHeight="1" thickTop="1" thickBot="1">
      <c r="D2729" s="15">
        <v>0</v>
      </c>
      <c r="E2729" s="145">
        <f t="shared" ref="E2729" si="27437">(1/$E$8)*SIN($B2726*$F$8)</f>
        <v>0.1820383454410347</v>
      </c>
      <c r="F2729" s="15">
        <f t="shared" ref="F2729" si="27438">COS($F$8*$B2726)</f>
        <v>-0.83771019278854109</v>
      </c>
      <c r="G2729" s="37">
        <v>0</v>
      </c>
      <c r="I2729" s="21">
        <v>0</v>
      </c>
      <c r="J2729" s="24">
        <f t="shared" ref="J2729" si="27439">(TAN($K$8*$B2726))/$J$8</f>
        <v>-0.28479370051175246</v>
      </c>
      <c r="K2729" s="22">
        <v>1</v>
      </c>
      <c r="L2729" s="23">
        <v>0</v>
      </c>
      <c r="N2729" s="21">
        <f t="shared" ref="N2729" si="27440">D2729*I2726+F2729*I2729-E2729*J2726-G2729*J2729</f>
        <v>0</v>
      </c>
      <c r="O2729" s="24">
        <f t="shared" ref="O2729" si="27441">(D2729*J2726+E2729*I2726+F2729*J2729+G2729*I2729)</f>
        <v>0.42061293120169685</v>
      </c>
      <c r="P2729" s="22">
        <f t="shared" ref="P2729" si="27442">D2729*K2726+F2729*K2729-E2729*L2726-G2729*L2729</f>
        <v>-0.83771019278854109</v>
      </c>
      <c r="Q2729" s="23">
        <f t="shared" ref="Q2729" si="27443">(D2729*L2726+E2729*K2726+F2729*L2729+G2729*K2729)</f>
        <v>0</v>
      </c>
      <c r="S2729" s="15">
        <v>0</v>
      </c>
      <c r="T2729" s="145">
        <f t="shared" ref="T2729" si="27444">(1/$T$8)*SIN($B2726*$U$8)</f>
        <v>-0.32393245750676142</v>
      </c>
      <c r="U2729" s="15">
        <f t="shared" ref="U2729" si="27445">COS($U$8*$B2726)</f>
        <v>-0.23581744372007724</v>
      </c>
      <c r="V2729" s="37">
        <v>0</v>
      </c>
      <c r="X2729" s="21">
        <f t="shared" ref="X2729" si="27446">N2729*S2726+P2729*S2729-O2729*T2726-Q2729*T2729</f>
        <v>0</v>
      </c>
      <c r="Y2729" s="24">
        <f t="shared" ref="Y2729" si="27447">(N2729*T2726+O2729*S2726+P2729*T2729+Q2729*S2729)</f>
        <v>0.17217365519686212</v>
      </c>
      <c r="Z2729" s="22">
        <f t="shared" ref="Z2729" si="27448">N2729*U2726+P2729*U2729-O2729*V2726-Q2729*V2729</f>
        <v>1.4237983004112391</v>
      </c>
      <c r="AA2729" s="23">
        <f t="shared" ref="AA2729" si="27449">(N2729*V2726+O2729*U2726+P2729*V2729+Q2729*U2729)</f>
        <v>0</v>
      </c>
      <c r="AB2729" s="8"/>
      <c r="AC2729" s="21">
        <v>0</v>
      </c>
      <c r="AD2729" s="24">
        <f t="shared" ref="AD2729" si="27450">(TAN($AE$8*$B2726))/$AD$8</f>
        <v>0.37325119981327071</v>
      </c>
      <c r="AE2729" s="22">
        <v>1</v>
      </c>
      <c r="AF2729" s="23">
        <v>0</v>
      </c>
      <c r="AH2729" s="21">
        <f t="shared" ref="AH2729" si="27451">X2729*AC2726+Z2729*AC2729-Y2729*AD2726-AA2729*AD2729</f>
        <v>0</v>
      </c>
      <c r="AI2729" s="24">
        <f t="shared" ref="AI2729" si="27452">(X2729*AD2726+Y2729*AC2726+Z2729*AD2729+AA2729*AC2729)</f>
        <v>0.70360807911745271</v>
      </c>
      <c r="AJ2729" s="22">
        <f t="shared" ref="AJ2729" si="27453">X2729*AE2726+Z2729*AE2729-Y2729*AF2726-AA2729*AF2729</f>
        <v>1.4237983004112391</v>
      </c>
      <c r="AK2729" s="23">
        <f t="shared" ref="AK2729" si="27454">(X2729*AF2726+Y2729*AE2726+Z2729*AF2729+AA2729*AE2729)</f>
        <v>0</v>
      </c>
      <c r="AL2729" s="8"/>
      <c r="AM2729" s="15">
        <v>0</v>
      </c>
      <c r="AN2729" s="85">
        <f t="shared" ref="AN2729" si="27455">(1/$AN$8)*SIN($B2726*$AO$8)</f>
        <v>-0.32393245750676142</v>
      </c>
      <c r="AO2729" s="25">
        <f t="shared" ref="AO2729" si="27456">COS($AO$8*$B2726)</f>
        <v>-0.23581744372007724</v>
      </c>
      <c r="AP2729" s="37">
        <v>0</v>
      </c>
      <c r="AR2729" s="21">
        <f t="shared" ref="AR2729" si="27457">AH2729*AM2726+AJ2729*AM2729-AI2729*AN2726-AK2729*AN2729</f>
        <v>0</v>
      </c>
      <c r="AS2729" s="24">
        <f t="shared" ref="AS2729" si="27458">(AH2729*AN2726+AI2729*AM2726+AJ2729*AN2729+AK2729*AM2729)</f>
        <v>-0.62713754104443442</v>
      </c>
      <c r="AT2729" s="22">
        <f t="shared" ref="AT2729" si="27459">AH2729*AO2726+AJ2729*AO2729-AI2729*AP2726-AK2729*AP2729</f>
        <v>1.7155369721351856</v>
      </c>
      <c r="AU2729" s="23">
        <f t="shared" ref="AU2729" si="27460">(AH2729*AP2726+AI2729*AO2726+AJ2729*AP2729+AK2729*AO2729)</f>
        <v>0</v>
      </c>
      <c r="AV2729" s="8"/>
      <c r="AW2729" s="21">
        <v>0</v>
      </c>
      <c r="AX2729" s="24">
        <f t="shared" ref="AX2729" si="27461">(TAN($AY$8*$B2726))/$AX$8</f>
        <v>-0.28479370051175246</v>
      </c>
      <c r="AY2729" s="22">
        <v>1</v>
      </c>
      <c r="AZ2729" s="23">
        <v>0</v>
      </c>
      <c r="BB2729" s="21">
        <f t="shared" ref="BB2729" si="27462">AR2729*AW2726+AT2729*AW2729-AS2729*AX2726-AU2729*AX2729</f>
        <v>0</v>
      </c>
      <c r="BC2729" s="24">
        <f t="shared" ref="BC2729" si="27463">(AR2729*AX2726+AS2729*AW2726+AT2729*AX2729+AU2729*AW2729)</f>
        <v>-1.1157116637035411</v>
      </c>
      <c r="BD2729" s="22">
        <f t="shared" ref="BD2729" si="27464">AR2729*AY2726+AT2729*AY2729-AS2729*AZ2726-AU2729*AZ2729</f>
        <v>1.7155369721351856</v>
      </c>
      <c r="BE2729" s="23">
        <f t="shared" ref="BE2729" si="27465">(AR2729*AZ2726+AS2729*AY2726+AT2729*AZ2729+AU2729*AY2729)</f>
        <v>0</v>
      </c>
      <c r="BF2729" s="8"/>
      <c r="BG2729" s="15">
        <v>0</v>
      </c>
      <c r="BH2729" s="85">
        <f t="shared" ref="BH2729" si="27466">(1/$BH$8)*SIN($B2726*$BI$8)</f>
        <v>0.18201520567605048</v>
      </c>
      <c r="BI2729" s="25">
        <f t="shared" ref="BI2729" si="27467">COS($BI$8*$B2726)</f>
        <v>-0.8377554441030779</v>
      </c>
      <c r="BJ2729" s="37">
        <v>0</v>
      </c>
      <c r="BL2729" s="21">
        <f t="shared" ref="BL2729" si="27468">BB2729*BG2726+BD2729*BG2729-BC2729*BH2726-BE2729*BH2729</f>
        <v>0</v>
      </c>
      <c r="BM2729" s="24">
        <f t="shared" ref="BM2729" si="27469">(BB2729*BH2726+BC2729*BG2726+BD2729*BH2729+BE2729*BG2729)</f>
        <v>1.2469473351449987</v>
      </c>
      <c r="BN2729" s="22">
        <f t="shared" ref="BN2729" si="27470">BB2729*BI2726+BD2729*BI2729-BC2729*BJ2726-BE2729*BJ2729</f>
        <v>0.39048795353115451</v>
      </c>
      <c r="BO2729" s="23">
        <f t="shared" ref="BO2729" si="27471">(BB2729*BJ2726+BC2729*BI2726+BD2729*BJ2729+BE2729*BI2729)</f>
        <v>0</v>
      </c>
      <c r="BQ2729" s="38">
        <f t="shared" ref="BQ2729" si="27472">(180/PI())*ATAN(-1*(($BL$8*BM2726+BO2726+$BL$8*BM2729+BO2729)/($BL$8*BL2726+BN2726+$BL$8*BL2729+BN2729)))</f>
        <v>-67.925947252539629</v>
      </c>
      <c r="BS2729" s="67">
        <f t="shared" ref="BS2729" si="27473">20*LOG(((($BL$8*BL2726+BN2726-$BL$8*BL2729-BN2729)^2+($BL$8*BM2726+BO2726-$BL$8*BM2729-BO2729)^2)/(($BL$8*BL2726+BN2726+$BL$8*BL2729+BN2729)^2+($BL$8*BM2726+BO2726+$BL$8*BM2729+BO2729)^2))^0.5)</f>
        <v>-11.279521721588921</v>
      </c>
      <c r="BT2729" s="65"/>
      <c r="BU2729" s="28"/>
      <c r="BV2729" s="28"/>
      <c r="BW2729" s="28"/>
      <c r="BX2729" s="28"/>
    </row>
    <row r="2730" spans="2:76" ht="18.649999999999999" customHeight="1">
      <c r="BS2730" s="32"/>
    </row>
    <row r="2731" spans="2:76" ht="18.649999999999999" customHeight="1" thickBot="1">
      <c r="D2731" s="8"/>
      <c r="E2731" s="8" t="s">
        <v>93</v>
      </c>
      <c r="F2731" s="8"/>
      <c r="G2731" s="8"/>
      <c r="H2731" s="8"/>
      <c r="I2731" s="8"/>
      <c r="J2731" s="8" t="s">
        <v>94</v>
      </c>
      <c r="K2731" s="8"/>
      <c r="L2731" s="8"/>
      <c r="M2731" s="8"/>
      <c r="N2731" s="8"/>
      <c r="O2731" s="8" t="s">
        <v>95</v>
      </c>
      <c r="P2731" s="8"/>
      <c r="Q2731" s="8"/>
      <c r="R2731" s="8"/>
      <c r="S2731" s="8"/>
      <c r="T2731" s="8" t="s">
        <v>96</v>
      </c>
      <c r="U2731" s="8"/>
      <c r="V2731" s="8"/>
      <c r="W2731" s="8"/>
      <c r="X2731" s="8"/>
      <c r="Y2731" s="8" t="s">
        <v>97</v>
      </c>
      <c r="Z2731" s="8"/>
      <c r="AA2731" s="8"/>
      <c r="AB2731" s="8"/>
      <c r="AC2731" s="8"/>
      <c r="AD2731" s="8" t="s">
        <v>98</v>
      </c>
      <c r="AE2731" s="8"/>
      <c r="AF2731" s="8"/>
      <c r="AG2731" s="8"/>
      <c r="AH2731" s="8"/>
      <c r="AI2731" s="8" t="s">
        <v>99</v>
      </c>
      <c r="AJ2731" s="8"/>
      <c r="AK2731" s="8"/>
      <c r="AL2731" s="8"/>
      <c r="AM2731" s="8"/>
      <c r="AN2731" s="8" t="s">
        <v>96</v>
      </c>
      <c r="AO2731" s="8"/>
      <c r="AP2731" s="8"/>
      <c r="AQ2731" s="8"/>
      <c r="AR2731" s="8"/>
      <c r="AS2731" s="8" t="s">
        <v>100</v>
      </c>
      <c r="AT2731" s="8"/>
      <c r="AU2731" s="8"/>
      <c r="AV2731" s="8"/>
      <c r="AW2731" s="8"/>
      <c r="AX2731" s="8" t="s">
        <v>94</v>
      </c>
      <c r="AY2731" s="8"/>
      <c r="AZ2731" s="8"/>
      <c r="BA2731" s="8"/>
      <c r="BB2731" s="8"/>
      <c r="BC2731" s="8" t="s">
        <v>101</v>
      </c>
      <c r="BD2731" s="8"/>
      <c r="BE2731" s="8"/>
      <c r="BF2731" s="8"/>
      <c r="BG2731" s="8"/>
      <c r="BH2731" s="8" t="s">
        <v>96</v>
      </c>
      <c r="BI2731" s="8"/>
      <c r="BJ2731" s="8"/>
      <c r="BK2731" s="8"/>
      <c r="BL2731" s="8"/>
      <c r="BM2731" s="8" t="s">
        <v>102</v>
      </c>
      <c r="BN2731" s="8"/>
      <c r="BO2731" s="8"/>
      <c r="BP2731" s="8"/>
    </row>
    <row r="2732" spans="2:76" ht="18.649999999999999" customHeight="1" thickBot="1">
      <c r="B2732" s="16"/>
      <c r="D2732" s="250" t="s">
        <v>22</v>
      </c>
      <c r="E2732" s="251"/>
      <c r="F2732" s="252" t="s">
        <v>23</v>
      </c>
      <c r="G2732" s="253"/>
      <c r="H2732" s="123"/>
      <c r="I2732" s="242" t="s">
        <v>1</v>
      </c>
      <c r="J2732" s="243"/>
      <c r="K2732" s="244" t="s">
        <v>2</v>
      </c>
      <c r="L2732" s="245"/>
      <c r="M2732" s="123"/>
      <c r="N2732" s="242" t="s">
        <v>43</v>
      </c>
      <c r="O2732" s="243"/>
      <c r="P2732" s="244" t="s">
        <v>44</v>
      </c>
      <c r="Q2732" s="245"/>
      <c r="R2732" s="123"/>
      <c r="S2732" s="242" t="s">
        <v>32</v>
      </c>
      <c r="T2732" s="243"/>
      <c r="U2732" s="244" t="s">
        <v>33</v>
      </c>
      <c r="V2732" s="245"/>
      <c r="W2732" s="123"/>
      <c r="X2732" s="242" t="s">
        <v>45</v>
      </c>
      <c r="Y2732" s="243"/>
      <c r="Z2732" s="244" t="s">
        <v>46</v>
      </c>
      <c r="AA2732" s="245"/>
      <c r="AB2732" s="127"/>
      <c r="AC2732" s="242" t="s">
        <v>62</v>
      </c>
      <c r="AD2732" s="243"/>
      <c r="AE2732" s="244" t="s">
        <v>3</v>
      </c>
      <c r="AF2732" s="245"/>
      <c r="AG2732" s="123"/>
      <c r="AH2732" s="242" t="s">
        <v>76</v>
      </c>
      <c r="AI2732" s="243"/>
      <c r="AJ2732" s="244" t="s">
        <v>77</v>
      </c>
      <c r="AK2732" s="245"/>
      <c r="AL2732" s="127"/>
      <c r="AM2732" s="242" t="s">
        <v>64</v>
      </c>
      <c r="AN2732" s="243"/>
      <c r="AO2732" s="244" t="s">
        <v>65</v>
      </c>
      <c r="AP2732" s="245"/>
      <c r="AQ2732" s="123"/>
      <c r="AR2732" s="242" t="s">
        <v>80</v>
      </c>
      <c r="AS2732" s="243"/>
      <c r="AT2732" s="244" t="s">
        <v>81</v>
      </c>
      <c r="AU2732" s="245"/>
      <c r="AV2732" s="127"/>
      <c r="AW2732" s="242" t="s">
        <v>68</v>
      </c>
      <c r="AX2732" s="243"/>
      <c r="AY2732" s="244" t="s">
        <v>69</v>
      </c>
      <c r="AZ2732" s="245"/>
      <c r="BA2732" s="123"/>
      <c r="BB2732" s="246" t="s">
        <v>84</v>
      </c>
      <c r="BC2732" s="247"/>
      <c r="BD2732" s="248" t="s">
        <v>85</v>
      </c>
      <c r="BE2732" s="249"/>
      <c r="BF2732" s="127"/>
      <c r="BG2732" s="242" t="s">
        <v>72</v>
      </c>
      <c r="BH2732" s="243"/>
      <c r="BI2732" s="244" t="s">
        <v>73</v>
      </c>
      <c r="BJ2732" s="245"/>
      <c r="BK2732" s="123"/>
      <c r="BL2732" s="242" t="s">
        <v>88</v>
      </c>
      <c r="BM2732" s="243"/>
      <c r="BN2732" s="244" t="s">
        <v>89</v>
      </c>
      <c r="BO2732" s="245"/>
      <c r="BP2732" s="123"/>
      <c r="BQ2732" s="19" t="s">
        <v>165</v>
      </c>
      <c r="BS2732" s="63" t="s">
        <v>120</v>
      </c>
      <c r="BT2732" s="4"/>
      <c r="BU2732" s="28"/>
      <c r="BV2732" s="28"/>
      <c r="BW2732" s="28"/>
      <c r="BX2732" s="28"/>
    </row>
    <row r="2733" spans="2:76" ht="18.649999999999999" customHeight="1" thickTop="1" thickBot="1">
      <c r="B2733" s="39">
        <v>7.74</v>
      </c>
      <c r="D2733" s="25">
        <f t="shared" ref="D2733" si="27474">COS($F$8*$B2733)</f>
        <v>-0.84131906948725443</v>
      </c>
      <c r="E2733" s="26">
        <v>0</v>
      </c>
      <c r="F2733" s="10">
        <v>0</v>
      </c>
      <c r="G2733" s="85">
        <f t="shared" ref="G2733" si="27475">$E$8*SIN($B2733*$F$8)</f>
        <v>1.6216164805076145</v>
      </c>
      <c r="I2733" s="21">
        <v>1</v>
      </c>
      <c r="J2733" s="24">
        <v>0</v>
      </c>
      <c r="K2733" s="22">
        <v>0</v>
      </c>
      <c r="L2733" s="23">
        <v>0</v>
      </c>
      <c r="N2733" s="21">
        <f t="shared" ref="N2733" si="27476">D2733*I2733+F2733*I2736-E2733*J2733-G2733*J2736</f>
        <v>-0.41735657913471214</v>
      </c>
      <c r="O2733" s="24">
        <f t="shared" ref="O2733" si="27477">(D2733*J2733+E2733*I2733+F2733*J2736+G2733*I2736)</f>
        <v>0</v>
      </c>
      <c r="P2733" s="22">
        <f t="shared" ref="P2733" si="27478">D2733*K2733+F2733*K2736-E2733*L2733-G2733*L2736</f>
        <v>0</v>
      </c>
      <c r="Q2733" s="23">
        <f t="shared" ref="Q2733" si="27479">(D2733*L2733+E2733*K2733+F2733*L2736+G2733*K2736)</f>
        <v>1.6216164805076145</v>
      </c>
      <c r="S2733" s="25">
        <f t="shared" ref="S2733" si="27480">COS($U$8*$B2733)</f>
        <v>-0.22453723827345204</v>
      </c>
      <c r="T2733" s="26">
        <v>0</v>
      </c>
      <c r="U2733" s="10">
        <v>0</v>
      </c>
      <c r="V2733" s="85">
        <f t="shared" ref="V2733" si="27481">$T$8*SIN($B2733*$U$8)</f>
        <v>-2.9233965276124927</v>
      </c>
      <c r="X2733" s="21">
        <f t="shared" ref="X2733" si="27482">N2733*S2733+P2733*S2736-O2733*T2733-Q2733*T2736</f>
        <v>0.62044853679140277</v>
      </c>
      <c r="Y2733" s="24">
        <f t="shared" ref="Y2733" si="27483">(N2733*T2733+O2733*S2733+P2733*T2736+Q2733*S2736)</f>
        <v>0</v>
      </c>
      <c r="Z2733" s="22">
        <f t="shared" ref="Z2733" si="27484">N2733*U2733+P2733*U2736-O2733*V2733-Q2733*V2736</f>
        <v>0</v>
      </c>
      <c r="AA2733" s="23">
        <f t="shared" ref="AA2733" si="27485">(N2733*V2733+O2733*U2733+P2733*V2736+Q2733*U2736)</f>
        <v>0.85598548814675102</v>
      </c>
      <c r="AB2733" s="8"/>
      <c r="AC2733" s="21">
        <v>1</v>
      </c>
      <c r="AD2733" s="24">
        <v>0</v>
      </c>
      <c r="AE2733" s="22">
        <v>0</v>
      </c>
      <c r="AF2733" s="23">
        <v>0</v>
      </c>
      <c r="AH2733" s="21">
        <f t="shared" ref="AH2733" si="27486">X2733*AC2733+Z2733*AC2736-Y2733*AD2733-AA2733*AD2736</f>
        <v>0.27872177678571636</v>
      </c>
      <c r="AI2733" s="24">
        <f t="shared" ref="AI2733" si="27487">(X2733*AD2733+Y2733*AC2733+Z2733*AD2736+AA2733*AC2736)</f>
        <v>0</v>
      </c>
      <c r="AJ2733" s="22">
        <f t="shared" ref="AJ2733" si="27488">X2733*AE2733+Z2733*AE2736-Y2733*AF2733-AA2733*AF2736</f>
        <v>0</v>
      </c>
      <c r="AK2733" s="23">
        <f t="shared" ref="AK2733" si="27489">(X2733*AF2733+Y2733*AE2733+Z2733*AF2736+AA2733*AE2736)</f>
        <v>0.85598548814675102</v>
      </c>
      <c r="AL2733" s="8"/>
      <c r="AM2733" s="25">
        <f t="shared" ref="AM2733" si="27490">COS($AO$8*$B2733)</f>
        <v>-0.22453723827345204</v>
      </c>
      <c r="AN2733" s="26">
        <v>0</v>
      </c>
      <c r="AO2733" s="10">
        <v>0</v>
      </c>
      <c r="AP2733" s="85">
        <f t="shared" ref="AP2733" si="27491">$AN$8*SIN($B2733*$AO$8)</f>
        <v>-2.9233965276124927</v>
      </c>
      <c r="AR2733" s="21">
        <f t="shared" ref="AR2733" si="27492">AH2733*AM2733+AJ2733*AM2736-AI2733*AN2733-AK2733*AN2736</f>
        <v>0.21545936018663192</v>
      </c>
      <c r="AS2733" s="24">
        <f t="shared" ref="AS2733" si="27493">(AH2733*AN2733+AI2733*AM2733+AJ2733*AN2736+AK2733*AM2736)</f>
        <v>0</v>
      </c>
      <c r="AT2733" s="22">
        <f t="shared" ref="AT2733" si="27494">AH2733*AO2733+AJ2733*AO2736-AI2733*AP2733-AK2733*AP2736</f>
        <v>0</v>
      </c>
      <c r="AU2733" s="23">
        <f t="shared" ref="AU2733" si="27495">(AH2733*AP2733+AI2733*AO2733+AJ2733*AP2736+AK2733*AO2736)</f>
        <v>-1.0070148919359716</v>
      </c>
      <c r="AV2733" s="8"/>
      <c r="AW2733" s="21">
        <v>1</v>
      </c>
      <c r="AX2733" s="24">
        <v>0</v>
      </c>
      <c r="AY2733" s="22">
        <v>0</v>
      </c>
      <c r="AZ2733" s="23">
        <v>0</v>
      </c>
      <c r="BB2733" s="21">
        <f t="shared" ref="BB2733" si="27496">AR2733*AW2733+AT2733*AW2736-AS2733*AX2733-AU2733*AX2736</f>
        <v>-4.7819008366718541E-2</v>
      </c>
      <c r="BC2733" s="24">
        <f t="shared" ref="BC2733" si="27497">(AR2733*AX2733+AS2733*AW2733+AT2733*AX2736+AU2733*AW2736)</f>
        <v>0</v>
      </c>
      <c r="BD2733" s="22">
        <f t="shared" ref="BD2733" si="27498">AR2733*AY2733+AT2733*AY2736-AS2733*AZ2733-AU2733*AZ2736</f>
        <v>0</v>
      </c>
      <c r="BE2733" s="23">
        <f t="shared" ref="BE2733" si="27499">(AR2733*AZ2733+AS2733*AY2733+AT2733*AZ2736+AU2733*AY2736)</f>
        <v>-1.0070148919359716</v>
      </c>
      <c r="BF2733" s="8"/>
      <c r="BG2733" s="25">
        <f t="shared" ref="BG2733" si="27500">COS($BI$8*$B2733)</f>
        <v>-0.84136397473980262</v>
      </c>
      <c r="BH2733" s="26">
        <v>0</v>
      </c>
      <c r="BI2733" s="10">
        <v>0</v>
      </c>
      <c r="BJ2733" s="85">
        <f t="shared" ref="BJ2733" si="27501">$BH$8*SIN($B2733*$BI$8)</f>
        <v>1.6214067836574406</v>
      </c>
      <c r="BL2733" s="21">
        <f t="shared" ref="BL2733" si="27502">BB2733*BG2733+BD2733*BG2736-BC2733*BH2733-BE2733*BH2736</f>
        <v>0.22165327728409917</v>
      </c>
      <c r="BM2733" s="24">
        <f t="shared" ref="BM2733" si="27503">(BB2733*BH2733+BC2733*BG2733+BD2733*BH2736+BE2733*BG2736)</f>
        <v>0</v>
      </c>
      <c r="BN2733" s="22">
        <f t="shared" ref="BN2733" si="27504">BB2733*BI2733+BD2733*BI2736-BC2733*BJ2733-BE2733*BJ2736</f>
        <v>0</v>
      </c>
      <c r="BO2733" s="23">
        <f t="shared" ref="BO2733" si="27505">(BB2733*BJ2733+BC2733*BI2733+BD2733*BJ2736+BE2733*BI2736)</f>
        <v>0.76973198754785255</v>
      </c>
      <c r="BQ2733" s="27">
        <f t="shared" ref="BQ2733" si="27506">20*LOG((2*$BL$8)/(($BL$8*BL2733+BN2733+$BL$8*BL2736+BN2736)^2+($BL$8*BM2733+BO2733+$BL$8*BM2736+BO2736)^2)^0.5)</f>
        <v>-0.22928633877536397</v>
      </c>
      <c r="BS2733" s="64">
        <f t="shared" ref="BS2733" si="27507">((BL2733^2+BM2733^2)/(BL2736^2+BM2736^2))^0.5</f>
        <v>0.17941700925959581</v>
      </c>
      <c r="BT2733" s="4"/>
      <c r="BU2733" s="28"/>
      <c r="BV2733" s="28"/>
      <c r="BW2733" s="28"/>
      <c r="BX2733" s="28"/>
    </row>
    <row r="2734" spans="2:76" ht="18.649999999999999" customHeight="1" thickBot="1">
      <c r="D2734" s="25"/>
      <c r="E2734" s="10"/>
      <c r="F2734" s="10"/>
      <c r="G2734" s="31"/>
      <c r="I2734" s="29"/>
      <c r="L2734" s="30"/>
      <c r="N2734" s="29"/>
      <c r="Q2734" s="30"/>
      <c r="S2734" s="29"/>
      <c r="V2734" s="30"/>
      <c r="X2734" s="29"/>
      <c r="AA2734" s="30"/>
      <c r="AC2734" s="29"/>
      <c r="AF2734" s="30"/>
      <c r="AH2734" s="29"/>
      <c r="AK2734" s="30"/>
      <c r="AM2734" s="29"/>
      <c r="AP2734" s="30"/>
      <c r="AR2734" s="29"/>
      <c r="AU2734" s="30"/>
      <c r="AW2734" s="29"/>
      <c r="AZ2734" s="30"/>
      <c r="BB2734" s="29"/>
      <c r="BE2734" s="30"/>
      <c r="BG2734" s="29"/>
      <c r="BJ2734" s="30"/>
      <c r="BL2734" s="29"/>
      <c r="BO2734" s="30"/>
      <c r="BS2734" s="65"/>
      <c r="BT2734" s="65"/>
      <c r="BU2734" s="28"/>
      <c r="BV2734" s="28"/>
      <c r="BW2734" s="28"/>
      <c r="BX2734" s="28"/>
    </row>
    <row r="2735" spans="2:76" ht="18.649999999999999" customHeight="1" thickBot="1">
      <c r="D2735" s="254" t="s">
        <v>24</v>
      </c>
      <c r="E2735" s="255"/>
      <c r="F2735" s="256" t="s">
        <v>25</v>
      </c>
      <c r="G2735" s="257"/>
      <c r="H2735" s="123"/>
      <c r="I2735" s="242" t="s">
        <v>4</v>
      </c>
      <c r="J2735" s="243"/>
      <c r="K2735" s="244" t="s">
        <v>5</v>
      </c>
      <c r="L2735" s="245"/>
      <c r="M2735" s="123"/>
      <c r="N2735" s="242" t="s">
        <v>6</v>
      </c>
      <c r="O2735" s="243"/>
      <c r="P2735" s="244" t="s">
        <v>7</v>
      </c>
      <c r="Q2735" s="245"/>
      <c r="R2735" s="123"/>
      <c r="S2735" s="242" t="s">
        <v>34</v>
      </c>
      <c r="T2735" s="243"/>
      <c r="U2735" s="244" t="s">
        <v>35</v>
      </c>
      <c r="V2735" s="245"/>
      <c r="W2735" s="123"/>
      <c r="X2735" s="242" t="s">
        <v>47</v>
      </c>
      <c r="Y2735" s="243"/>
      <c r="Z2735" s="244" t="s">
        <v>48</v>
      </c>
      <c r="AA2735" s="245"/>
      <c r="AB2735" s="127"/>
      <c r="AC2735" s="242" t="s">
        <v>63</v>
      </c>
      <c r="AD2735" s="243"/>
      <c r="AE2735" s="244" t="s">
        <v>8</v>
      </c>
      <c r="AF2735" s="245"/>
      <c r="AG2735" s="123"/>
      <c r="AH2735" s="242" t="s">
        <v>78</v>
      </c>
      <c r="AI2735" s="243"/>
      <c r="AJ2735" s="244" t="s">
        <v>79</v>
      </c>
      <c r="AK2735" s="245"/>
      <c r="AL2735" s="127"/>
      <c r="AM2735" s="242" t="s">
        <v>67</v>
      </c>
      <c r="AN2735" s="243"/>
      <c r="AO2735" s="244" t="s">
        <v>66</v>
      </c>
      <c r="AP2735" s="245"/>
      <c r="AQ2735" s="123"/>
      <c r="AR2735" s="242" t="s">
        <v>83</v>
      </c>
      <c r="AS2735" s="243"/>
      <c r="AT2735" s="244" t="s">
        <v>82</v>
      </c>
      <c r="AU2735" s="245"/>
      <c r="AV2735" s="127"/>
      <c r="AW2735" s="242" t="s">
        <v>71</v>
      </c>
      <c r="AX2735" s="243"/>
      <c r="AY2735" s="244" t="s">
        <v>70</v>
      </c>
      <c r="AZ2735" s="245"/>
      <c r="BA2735" s="123"/>
      <c r="BB2735" s="124" t="s">
        <v>87</v>
      </c>
      <c r="BC2735" s="125"/>
      <c r="BD2735" s="122" t="s">
        <v>86</v>
      </c>
      <c r="BE2735" s="126"/>
      <c r="BF2735" s="127"/>
      <c r="BG2735" s="242" t="s">
        <v>74</v>
      </c>
      <c r="BH2735" s="243"/>
      <c r="BI2735" s="244" t="s">
        <v>75</v>
      </c>
      <c r="BJ2735" s="245"/>
      <c r="BK2735" s="123"/>
      <c r="BL2735" s="242" t="s">
        <v>91</v>
      </c>
      <c r="BM2735" s="243"/>
      <c r="BN2735" s="244" t="s">
        <v>90</v>
      </c>
      <c r="BO2735" s="245"/>
      <c r="BP2735" s="123"/>
      <c r="BQ2735" s="35" t="s">
        <v>166</v>
      </c>
      <c r="BS2735" s="66" t="s">
        <v>121</v>
      </c>
      <c r="BT2735" s="65"/>
      <c r="BU2735" s="28"/>
      <c r="BV2735" s="28"/>
      <c r="BW2735" s="28"/>
      <c r="BX2735" s="28"/>
    </row>
    <row r="2736" spans="2:76" ht="18.649999999999999" customHeight="1" thickTop="1" thickBot="1">
      <c r="D2736" s="15">
        <v>0</v>
      </c>
      <c r="E2736" s="145">
        <f t="shared" ref="E2736" si="27508">(1/$E$8)*SIN($B2733*$F$8)</f>
        <v>0.1801796089452905</v>
      </c>
      <c r="F2736" s="15">
        <f t="shared" ref="F2736" si="27509">COS($F$8*$B2733)</f>
        <v>-0.84131906948725443</v>
      </c>
      <c r="G2736" s="37">
        <v>0</v>
      </c>
      <c r="I2736" s="21">
        <v>0</v>
      </c>
      <c r="J2736" s="24">
        <f t="shared" ref="J2736" si="27510">(TAN($K$8*$B2733))/$J$8</f>
        <v>-0.26144436458849341</v>
      </c>
      <c r="K2736" s="22">
        <v>1</v>
      </c>
      <c r="L2736" s="23">
        <v>0</v>
      </c>
      <c r="N2736" s="21">
        <f t="shared" ref="N2736" si="27511">D2736*I2733+F2736*I2736-E2736*J2733-G2736*J2736</f>
        <v>0</v>
      </c>
      <c r="O2736" s="24">
        <f t="shared" ref="O2736" si="27512">(D2736*J2733+E2736*I2733+F2736*J2736+G2736*I2736)</f>
        <v>0.40013773848356826</v>
      </c>
      <c r="P2736" s="22">
        <f t="shared" ref="P2736" si="27513">D2736*K2733+F2736*K2736-E2736*L2733-G2736*L2736</f>
        <v>-0.84131906948725443</v>
      </c>
      <c r="Q2736" s="23">
        <f t="shared" ref="Q2736" si="27514">(D2736*L2733+E2736*K2733+F2736*L2736+G2736*K2736)</f>
        <v>0</v>
      </c>
      <c r="S2736" s="15">
        <v>0</v>
      </c>
      <c r="T2736" s="145">
        <f t="shared" ref="T2736" si="27515">(1/$T$8)*SIN($B2733*$U$8)</f>
        <v>-0.32482183640138806</v>
      </c>
      <c r="U2736" s="15">
        <f t="shared" ref="U2736" si="27516">COS($U$8*$B2733)</f>
        <v>-0.22453723827345204</v>
      </c>
      <c r="V2736" s="37">
        <v>0</v>
      </c>
      <c r="X2736" s="21">
        <f t="shared" ref="X2736" si="27517">N2736*S2733+P2736*S2736-O2736*T2733-Q2736*T2736</f>
        <v>0</v>
      </c>
      <c r="Y2736" s="24">
        <f t="shared" ref="Y2736" si="27518">(N2736*T2733+O2736*S2733+P2736*T2736+Q2736*S2736)</f>
        <v>0.1834329824222718</v>
      </c>
      <c r="Z2736" s="22">
        <f t="shared" ref="Z2736" si="27519">N2736*U2733+P2736*U2736-O2736*V2733-Q2736*V2736</f>
        <v>1.3586687356190379</v>
      </c>
      <c r="AA2736" s="23">
        <f t="shared" ref="AA2736" si="27520">(N2736*V2733+O2736*U2733+P2736*V2736+Q2736*U2736)</f>
        <v>0</v>
      </c>
      <c r="AB2736" s="8"/>
      <c r="AC2736" s="21">
        <v>0</v>
      </c>
      <c r="AD2736" s="24">
        <f t="shared" ref="AD2736" si="27521">(TAN($AE$8*$B2733))/$AD$8</f>
        <v>0.39922027270058164</v>
      </c>
      <c r="AE2736" s="22">
        <v>1</v>
      </c>
      <c r="AF2736" s="23">
        <v>0</v>
      </c>
      <c r="AH2736" s="21">
        <f t="shared" ref="AH2736" si="27522">X2736*AC2733+Z2736*AC2736-Y2736*AD2733-AA2736*AD2736</f>
        <v>0</v>
      </c>
      <c r="AI2736" s="24">
        <f t="shared" ref="AI2736" si="27523">(X2736*AD2733+Y2736*AC2733+Z2736*AD2736+AA2736*AC2736)</f>
        <v>0.72584108556585858</v>
      </c>
      <c r="AJ2736" s="22">
        <f t="shared" ref="AJ2736" si="27524">X2736*AE2733+Z2736*AE2736-Y2736*AF2733-AA2736*AF2736</f>
        <v>1.3586687356190379</v>
      </c>
      <c r="AK2736" s="23">
        <f t="shared" ref="AK2736" si="27525">(X2736*AF2733+Y2736*AE2733+Z2736*AF2736+AA2736*AE2736)</f>
        <v>0</v>
      </c>
      <c r="AL2736" s="8"/>
      <c r="AM2736" s="15">
        <v>0</v>
      </c>
      <c r="AN2736" s="85">
        <f t="shared" ref="AN2736" si="27526">(1/$AN$8)*SIN($B2733*$AO$8)</f>
        <v>-0.32482183640138806</v>
      </c>
      <c r="AO2736" s="25">
        <f t="shared" ref="AO2736" si="27527">COS($AO$8*$B2733)</f>
        <v>-0.22453723827345204</v>
      </c>
      <c r="AP2736" s="37">
        <v>0</v>
      </c>
      <c r="AR2736" s="21">
        <f t="shared" ref="AR2736" si="27528">AH2736*AM2733+AJ2736*AM2736-AI2736*AN2733-AK2736*AN2736</f>
        <v>0</v>
      </c>
      <c r="AS2736" s="24">
        <f t="shared" ref="AS2736" si="27529">(AH2736*AN2733+AI2736*AM2733+AJ2736*AN2736+AK2736*AM2736)</f>
        <v>-0.60430362654329017</v>
      </c>
      <c r="AT2736" s="22">
        <f t="shared" ref="AT2736" si="27530">AH2736*AO2733+AJ2736*AO2736-AI2736*AP2733-AK2736*AP2736</f>
        <v>1.8168495835173313</v>
      </c>
      <c r="AU2736" s="23">
        <f t="shared" ref="AU2736" si="27531">(AH2736*AP2733+AI2736*AO2733+AJ2736*AP2736+AK2736*AO2736)</f>
        <v>0</v>
      </c>
      <c r="AV2736" s="8"/>
      <c r="AW2736" s="21">
        <v>0</v>
      </c>
      <c r="AX2736" s="24">
        <f t="shared" ref="AX2736" si="27532">(TAN($AY$8*$B2733))/$AX$8</f>
        <v>-0.26144436458849341</v>
      </c>
      <c r="AY2736" s="22">
        <v>1</v>
      </c>
      <c r="AZ2736" s="23">
        <v>0</v>
      </c>
      <c r="BB2736" s="21">
        <f t="shared" ref="BB2736" si="27533">AR2736*AW2733+AT2736*AW2736-AS2736*AX2733-AU2736*AX2736</f>
        <v>0</v>
      </c>
      <c r="BC2736" s="24">
        <f t="shared" ref="BC2736" si="27534">(AR2736*AX2733+AS2736*AW2733+AT2736*AX2736+AU2736*AW2736)</f>
        <v>-1.0793087114588478</v>
      </c>
      <c r="BD2736" s="22">
        <f t="shared" ref="BD2736" si="27535">AR2736*AY2733+AT2736*AY2736-AS2736*AZ2733-AU2736*AZ2736</f>
        <v>1.8168495835173313</v>
      </c>
      <c r="BE2736" s="23">
        <f t="shared" ref="BE2736" si="27536">(AR2736*AZ2733+AS2736*AY2733+AT2736*AZ2736+AU2736*AY2736)</f>
        <v>0</v>
      </c>
      <c r="BF2736" s="8"/>
      <c r="BG2736" s="15">
        <v>0</v>
      </c>
      <c r="BH2736" s="85">
        <f t="shared" ref="BH2736" si="27537">(1/$BH$8)*SIN($B2733*$BI$8)</f>
        <v>0.18015630929527118</v>
      </c>
      <c r="BI2736" s="25">
        <f t="shared" ref="BI2736" si="27538">COS($BI$8*$B2733)</f>
        <v>-0.84136397473980262</v>
      </c>
      <c r="BJ2736" s="37">
        <v>0</v>
      </c>
      <c r="BL2736" s="21">
        <f t="shared" ref="BL2736" si="27539">BB2736*BG2733+BD2736*BG2736-BC2736*BH2733-BE2736*BH2736</f>
        <v>0</v>
      </c>
      <c r="BM2736" s="24">
        <f t="shared" ref="BM2736" si="27540">(BB2736*BH2733+BC2736*BG2733+BD2736*BH2736+BE2736*BG2736)</f>
        <v>1.2354083829554439</v>
      </c>
      <c r="BN2736" s="22">
        <f t="shared" ref="BN2736" si="27541">BB2736*BI2733+BD2736*BI2736-BC2736*BJ2733-BE2736*BJ2736</f>
        <v>0.22136667932745024</v>
      </c>
      <c r="BO2736" s="23">
        <f t="shared" ref="BO2736" si="27542">(BB2736*BJ2733+BC2736*BI2733+BD2736*BJ2736+BE2736*BI2736)</f>
        <v>0</v>
      </c>
      <c r="BQ2736" s="38">
        <f t="shared" ref="BQ2736" si="27543">(180/PI())*ATAN(-1*(($BL$8*BM2733+BO2733+$BL$8*BM2736+BO2736)/($BL$8*BL2733+BN2733+$BL$8*BL2736+BN2736)))</f>
        <v>-77.541104369842031</v>
      </c>
      <c r="BS2736" s="67">
        <f t="shared" ref="BS2736" si="27544">20*LOG(((($BL$8*BL2733+BN2733-$BL$8*BL2736-BN2736)^2+($BL$8*BM2733+BO2733-$BL$8*BM2736-BO2736)^2)/(($BL$8*BL2733+BN2733+$BL$8*BL2736+BN2736)^2+($BL$8*BM2733+BO2733+$BL$8*BM2736+BO2736)^2))^0.5)</f>
        <v>-12.888200114854662</v>
      </c>
      <c r="BT2736" s="65"/>
      <c r="BU2736" s="28"/>
      <c r="BV2736" s="28"/>
      <c r="BW2736" s="28"/>
      <c r="BX2736" s="28"/>
    </row>
    <row r="2737" spans="2:76" ht="18.649999999999999" customHeight="1">
      <c r="BS2737" s="32"/>
    </row>
    <row r="2738" spans="2:76" ht="18.649999999999999" customHeight="1" thickBot="1">
      <c r="D2738" s="8"/>
      <c r="E2738" s="8" t="s">
        <v>93</v>
      </c>
      <c r="F2738" s="8"/>
      <c r="G2738" s="8"/>
      <c r="H2738" s="8"/>
      <c r="I2738" s="8"/>
      <c r="J2738" s="8" t="s">
        <v>94</v>
      </c>
      <c r="K2738" s="8"/>
      <c r="L2738" s="8"/>
      <c r="M2738" s="8"/>
      <c r="N2738" s="8"/>
      <c r="O2738" s="8" t="s">
        <v>95</v>
      </c>
      <c r="P2738" s="8"/>
      <c r="Q2738" s="8"/>
      <c r="R2738" s="8"/>
      <c r="S2738" s="8"/>
      <c r="T2738" s="8" t="s">
        <v>96</v>
      </c>
      <c r="U2738" s="8"/>
      <c r="V2738" s="8"/>
      <c r="W2738" s="8"/>
      <c r="X2738" s="8"/>
      <c r="Y2738" s="8" t="s">
        <v>97</v>
      </c>
      <c r="Z2738" s="8"/>
      <c r="AA2738" s="8"/>
      <c r="AB2738" s="8"/>
      <c r="AC2738" s="8"/>
      <c r="AD2738" s="8" t="s">
        <v>98</v>
      </c>
      <c r="AE2738" s="8"/>
      <c r="AF2738" s="8"/>
      <c r="AG2738" s="8"/>
      <c r="AH2738" s="8"/>
      <c r="AI2738" s="8" t="s">
        <v>99</v>
      </c>
      <c r="AJ2738" s="8"/>
      <c r="AK2738" s="8"/>
      <c r="AL2738" s="8"/>
      <c r="AM2738" s="8"/>
      <c r="AN2738" s="8" t="s">
        <v>96</v>
      </c>
      <c r="AO2738" s="8"/>
      <c r="AP2738" s="8"/>
      <c r="AQ2738" s="8"/>
      <c r="AR2738" s="8"/>
      <c r="AS2738" s="8" t="s">
        <v>100</v>
      </c>
      <c r="AT2738" s="8"/>
      <c r="AU2738" s="8"/>
      <c r="AV2738" s="8"/>
      <c r="AW2738" s="8"/>
      <c r="AX2738" s="8" t="s">
        <v>94</v>
      </c>
      <c r="AY2738" s="8"/>
      <c r="AZ2738" s="8"/>
      <c r="BA2738" s="8"/>
      <c r="BB2738" s="8"/>
      <c r="BC2738" s="8" t="s">
        <v>101</v>
      </c>
      <c r="BD2738" s="8"/>
      <c r="BE2738" s="8"/>
      <c r="BF2738" s="8"/>
      <c r="BG2738" s="8"/>
      <c r="BH2738" s="8" t="s">
        <v>96</v>
      </c>
      <c r="BI2738" s="8"/>
      <c r="BJ2738" s="8"/>
      <c r="BK2738" s="8"/>
      <c r="BL2738" s="8"/>
      <c r="BM2738" s="8" t="s">
        <v>102</v>
      </c>
      <c r="BN2738" s="8"/>
      <c r="BO2738" s="8"/>
      <c r="BP2738" s="8"/>
    </row>
    <row r="2739" spans="2:76" ht="18.649999999999999" customHeight="1" thickBot="1">
      <c r="B2739" s="16"/>
      <c r="D2739" s="250" t="s">
        <v>22</v>
      </c>
      <c r="E2739" s="251"/>
      <c r="F2739" s="252" t="s">
        <v>23</v>
      </c>
      <c r="G2739" s="253"/>
      <c r="H2739" s="123"/>
      <c r="I2739" s="242" t="s">
        <v>1</v>
      </c>
      <c r="J2739" s="243"/>
      <c r="K2739" s="244" t="s">
        <v>2</v>
      </c>
      <c r="L2739" s="245"/>
      <c r="M2739" s="123"/>
      <c r="N2739" s="242" t="s">
        <v>43</v>
      </c>
      <c r="O2739" s="243"/>
      <c r="P2739" s="244" t="s">
        <v>44</v>
      </c>
      <c r="Q2739" s="245"/>
      <c r="R2739" s="123"/>
      <c r="S2739" s="242" t="s">
        <v>32</v>
      </c>
      <c r="T2739" s="243"/>
      <c r="U2739" s="244" t="s">
        <v>33</v>
      </c>
      <c r="V2739" s="245"/>
      <c r="W2739" s="123"/>
      <c r="X2739" s="242" t="s">
        <v>45</v>
      </c>
      <c r="Y2739" s="243"/>
      <c r="Z2739" s="244" t="s">
        <v>46</v>
      </c>
      <c r="AA2739" s="245"/>
      <c r="AB2739" s="127"/>
      <c r="AC2739" s="242" t="s">
        <v>62</v>
      </c>
      <c r="AD2739" s="243"/>
      <c r="AE2739" s="244" t="s">
        <v>3</v>
      </c>
      <c r="AF2739" s="245"/>
      <c r="AG2739" s="123"/>
      <c r="AH2739" s="242" t="s">
        <v>76</v>
      </c>
      <c r="AI2739" s="243"/>
      <c r="AJ2739" s="244" t="s">
        <v>77</v>
      </c>
      <c r="AK2739" s="245"/>
      <c r="AL2739" s="127"/>
      <c r="AM2739" s="242" t="s">
        <v>64</v>
      </c>
      <c r="AN2739" s="243"/>
      <c r="AO2739" s="244" t="s">
        <v>65</v>
      </c>
      <c r="AP2739" s="245"/>
      <c r="AQ2739" s="123"/>
      <c r="AR2739" s="242" t="s">
        <v>80</v>
      </c>
      <c r="AS2739" s="243"/>
      <c r="AT2739" s="244" t="s">
        <v>81</v>
      </c>
      <c r="AU2739" s="245"/>
      <c r="AV2739" s="127"/>
      <c r="AW2739" s="242" t="s">
        <v>68</v>
      </c>
      <c r="AX2739" s="243"/>
      <c r="AY2739" s="244" t="s">
        <v>69</v>
      </c>
      <c r="AZ2739" s="245"/>
      <c r="BA2739" s="123"/>
      <c r="BB2739" s="246" t="s">
        <v>84</v>
      </c>
      <c r="BC2739" s="247"/>
      <c r="BD2739" s="248" t="s">
        <v>85</v>
      </c>
      <c r="BE2739" s="249"/>
      <c r="BF2739" s="127"/>
      <c r="BG2739" s="242" t="s">
        <v>72</v>
      </c>
      <c r="BH2739" s="243"/>
      <c r="BI2739" s="244" t="s">
        <v>73</v>
      </c>
      <c r="BJ2739" s="245"/>
      <c r="BK2739" s="123"/>
      <c r="BL2739" s="242" t="s">
        <v>88</v>
      </c>
      <c r="BM2739" s="243"/>
      <c r="BN2739" s="244" t="s">
        <v>89</v>
      </c>
      <c r="BO2739" s="245"/>
      <c r="BP2739" s="123"/>
      <c r="BQ2739" s="19" t="s">
        <v>165</v>
      </c>
      <c r="BS2739" s="63" t="s">
        <v>120</v>
      </c>
      <c r="BT2739" s="4"/>
      <c r="BU2739" s="28"/>
      <c r="BV2739" s="28"/>
      <c r="BW2739" s="28"/>
      <c r="BX2739" s="28"/>
    </row>
    <row r="2740" spans="2:76" ht="18.649999999999999" customHeight="1" thickTop="1" thickBot="1">
      <c r="B2740" s="39">
        <v>7.76</v>
      </c>
      <c r="D2740" s="25">
        <f t="shared" ref="D2740" si="27545">COS($F$8*$B2740)</f>
        <v>-0.84489082878437527</v>
      </c>
      <c r="E2740" s="26">
        <v>0</v>
      </c>
      <c r="F2740" s="10">
        <v>0</v>
      </c>
      <c r="G2740" s="85">
        <f t="shared" ref="G2740" si="27546">$E$8*SIN($B2740*$F$8)</f>
        <v>1.6048163094025631</v>
      </c>
      <c r="I2740" s="21">
        <v>1</v>
      </c>
      <c r="J2740" s="24">
        <v>0</v>
      </c>
      <c r="K2740" s="22">
        <v>0</v>
      </c>
      <c r="L2740" s="23">
        <v>0</v>
      </c>
      <c r="N2740" s="21">
        <f t="shared" ref="N2740" si="27547">D2740*I2740+F2740*I2743-E2740*J2740-G2740*J2743</f>
        <v>-0.46257638563311509</v>
      </c>
      <c r="O2740" s="24">
        <f t="shared" ref="O2740" si="27548">(D2740*J2740+E2740*I2740+F2740*J2743+G2740*I2743)</f>
        <v>0</v>
      </c>
      <c r="P2740" s="22">
        <f t="shared" ref="P2740" si="27549">D2740*K2740+F2740*K2743-E2740*L2740-G2740*L2743</f>
        <v>0</v>
      </c>
      <c r="Q2740" s="23">
        <f t="shared" ref="Q2740" si="27550">(D2740*L2740+E2740*K2740+F2740*L2743+G2740*K2743)</f>
        <v>1.6048163094025631</v>
      </c>
      <c r="S2740" s="25">
        <f t="shared" ref="S2740" si="27551">COS($U$8*$B2740)</f>
        <v>-0.21322686355704906</v>
      </c>
      <c r="T2740" s="26">
        <v>0</v>
      </c>
      <c r="U2740" s="10">
        <v>0</v>
      </c>
      <c r="V2740" s="85">
        <f t="shared" ref="V2740" si="27552">$T$8*SIN($B2740*$U$8)</f>
        <v>-2.9310081442941458</v>
      </c>
      <c r="X2740" s="21">
        <f t="shared" ref="X2740" si="27553">N2740*S2740+P2740*S2743-O2740*T2740-Q2740*T2743</f>
        <v>0.62127034219243693</v>
      </c>
      <c r="Y2740" s="24">
        <f t="shared" ref="Y2740" si="27554">(N2740*T2740+O2740*S2740+P2740*T2743+Q2740*S2743)</f>
        <v>0</v>
      </c>
      <c r="Z2740" s="22">
        <f t="shared" ref="Z2740" si="27555">N2740*U2740+P2740*U2743-O2740*V2740-Q2740*V2743</f>
        <v>0</v>
      </c>
      <c r="AA2740" s="23">
        <f t="shared" ref="AA2740" si="27556">(N2740*V2740+O2740*U2740+P2740*V2743+Q2740*U2743)</f>
        <v>1.0136252054097026</v>
      </c>
      <c r="AB2740" s="8"/>
      <c r="AC2740" s="21">
        <v>1</v>
      </c>
      <c r="AD2740" s="24">
        <v>0</v>
      </c>
      <c r="AE2740" s="22">
        <v>0</v>
      </c>
      <c r="AF2740" s="23">
        <v>0</v>
      </c>
      <c r="AH2740" s="21">
        <f t="shared" ref="AH2740" si="27557">X2740*AC2740+Z2740*AC2743-Y2740*AD2740-AA2740*AD2743</f>
        <v>0.1900372756214122</v>
      </c>
      <c r="AI2740" s="24">
        <f t="shared" ref="AI2740" si="27558">(X2740*AD2740+Y2740*AC2740+Z2740*AD2743+AA2740*AC2743)</f>
        <v>0</v>
      </c>
      <c r="AJ2740" s="22">
        <f t="shared" ref="AJ2740" si="27559">X2740*AE2740+Z2740*AE2743-Y2740*AF2740-AA2740*AF2743</f>
        <v>0</v>
      </c>
      <c r="AK2740" s="23">
        <f t="shared" ref="AK2740" si="27560">(X2740*AF2740+Y2740*AE2740+Z2740*AF2743+AA2740*AE2743)</f>
        <v>1.0136252054097026</v>
      </c>
      <c r="AL2740" s="8"/>
      <c r="AM2740" s="25">
        <f t="shared" ref="AM2740" si="27561">COS($AO$8*$B2740)</f>
        <v>-0.21322686355704906</v>
      </c>
      <c r="AN2740" s="26">
        <v>0</v>
      </c>
      <c r="AO2740" s="10">
        <v>0</v>
      </c>
      <c r="AP2740" s="85">
        <f t="shared" ref="AP2740" si="27562">$AN$8*SIN($B2740*$AO$8)</f>
        <v>-2.9310081442941458</v>
      </c>
      <c r="AR2740" s="21">
        <f t="shared" ref="AR2740" si="27563">AH2740*AM2740+AJ2740*AM2743-AI2740*AN2740-AK2740*AN2743</f>
        <v>0.28958380690672697</v>
      </c>
      <c r="AS2740" s="24">
        <f t="shared" ref="AS2740" si="27564">(AH2740*AN2740+AI2740*AM2740+AJ2740*AN2743+AK2740*AM2743)</f>
        <v>0</v>
      </c>
      <c r="AT2740" s="22">
        <f t="shared" ref="AT2740" si="27565">AH2740*AO2740+AJ2740*AO2743-AI2740*AP2740-AK2740*AP2743</f>
        <v>0</v>
      </c>
      <c r="AU2740" s="23">
        <f t="shared" ref="AU2740" si="27566">(AH2740*AP2740+AI2740*AO2740+AJ2740*AP2743+AK2740*AO2743)</f>
        <v>-0.77313292593771099</v>
      </c>
      <c r="AV2740" s="8"/>
      <c r="AW2740" s="21">
        <v>1</v>
      </c>
      <c r="AX2740" s="24">
        <v>0</v>
      </c>
      <c r="AY2740" s="22">
        <v>0</v>
      </c>
      <c r="AZ2740" s="23">
        <v>0</v>
      </c>
      <c r="BB2740" s="21">
        <f t="shared" ref="BB2740" si="27567">AR2740*AW2740+AT2740*AW2743-AS2740*AX2740-AU2740*AX2743</f>
        <v>0.10540080581807393</v>
      </c>
      <c r="BC2740" s="24">
        <f t="shared" ref="BC2740" si="27568">(AR2740*AX2740+AS2740*AW2740+AT2740*AX2743+AU2740*AW2743)</f>
        <v>0</v>
      </c>
      <c r="BD2740" s="22">
        <f t="shared" ref="BD2740" si="27569">AR2740*AY2740+AT2740*AY2743-AS2740*AZ2740-AU2740*AZ2743</f>
        <v>0</v>
      </c>
      <c r="BE2740" s="23">
        <f t="shared" ref="BE2740" si="27570">(AR2740*AZ2740+AS2740*AY2740+AT2740*AZ2743+AU2740*AY2743)</f>
        <v>-0.77313292593771099</v>
      </c>
      <c r="BF2740" s="8"/>
      <c r="BG2740" s="25">
        <f t="shared" ref="BG2740" si="27571">COS($BI$8*$B2740)</f>
        <v>-0.84493538359433551</v>
      </c>
      <c r="BH2740" s="26">
        <v>0</v>
      </c>
      <c r="BI2740" s="10">
        <v>0</v>
      </c>
      <c r="BJ2740" s="85">
        <f t="shared" ref="BJ2740" si="27572">$BH$8*SIN($B2740*$BI$8)</f>
        <v>1.6046051782144533</v>
      </c>
      <c r="BL2740" s="21">
        <f t="shared" ref="BL2740" si="27573">BB2740*BG2740+BD2740*BG2743-BC2740*BH2740-BE2740*BH2743</f>
        <v>4.8784584861369468E-2</v>
      </c>
      <c r="BM2740" s="24">
        <f t="shared" ref="BM2740" si="27574">(BB2740*BH2740+BC2740*BG2740+BD2740*BH2743+BE2740*BG2743)</f>
        <v>0</v>
      </c>
      <c r="BN2740" s="22">
        <f t="shared" ref="BN2740" si="27575">BB2740*BI2740+BD2740*BI2743-BC2740*BJ2740-BE2740*BJ2743</f>
        <v>0</v>
      </c>
      <c r="BO2740" s="23">
        <f t="shared" ref="BO2740" si="27576">(BB2740*BJ2740+BC2740*BI2740+BD2740*BJ2743+BE2740*BI2743)</f>
        <v>0.82237404415024828</v>
      </c>
      <c r="BQ2740" s="27">
        <f t="shared" ref="BQ2740" si="27577">20*LOG((2*$BL$8)/(($BL$8*BL2740+BN2740+$BL$8*BL2743+BN2743)^2+($BL$8*BM2740+BO2740+$BL$8*BM2743+BO2743)^2)^0.5)</f>
        <v>-0.16268271065459089</v>
      </c>
      <c r="BS2740" s="64">
        <f t="shared" ref="BS2740" si="27578">((BL2740^2+BM2740^2)/(BL2743^2+BM2743^2))^0.5</f>
        <v>4.0214333959152616E-2</v>
      </c>
      <c r="BT2740" s="4"/>
      <c r="BU2740" s="28"/>
      <c r="BV2740" s="28"/>
      <c r="BW2740" s="28"/>
      <c r="BX2740" s="28"/>
    </row>
    <row r="2741" spans="2:76" ht="18.649999999999999" customHeight="1" thickBot="1">
      <c r="D2741" s="25"/>
      <c r="E2741" s="10"/>
      <c r="F2741" s="10"/>
      <c r="G2741" s="31"/>
      <c r="I2741" s="29"/>
      <c r="L2741" s="30"/>
      <c r="N2741" s="29"/>
      <c r="Q2741" s="30"/>
      <c r="S2741" s="29"/>
      <c r="V2741" s="30"/>
      <c r="X2741" s="29"/>
      <c r="AA2741" s="30"/>
      <c r="AC2741" s="29"/>
      <c r="AF2741" s="30"/>
      <c r="AH2741" s="29"/>
      <c r="AK2741" s="30"/>
      <c r="AM2741" s="29"/>
      <c r="AP2741" s="30"/>
      <c r="AR2741" s="29"/>
      <c r="AU2741" s="30"/>
      <c r="AW2741" s="29"/>
      <c r="AZ2741" s="30"/>
      <c r="BB2741" s="29"/>
      <c r="BE2741" s="30"/>
      <c r="BG2741" s="29"/>
      <c r="BJ2741" s="30"/>
      <c r="BL2741" s="29"/>
      <c r="BO2741" s="30"/>
      <c r="BS2741" s="65"/>
      <c r="BT2741" s="65"/>
      <c r="BU2741" s="28"/>
      <c r="BV2741" s="28"/>
      <c r="BW2741" s="28"/>
      <c r="BX2741" s="28"/>
    </row>
    <row r="2742" spans="2:76" ht="18.649999999999999" customHeight="1" thickBot="1">
      <c r="D2742" s="254" t="s">
        <v>24</v>
      </c>
      <c r="E2742" s="255"/>
      <c r="F2742" s="256" t="s">
        <v>25</v>
      </c>
      <c r="G2742" s="257"/>
      <c r="H2742" s="123"/>
      <c r="I2742" s="242" t="s">
        <v>4</v>
      </c>
      <c r="J2742" s="243"/>
      <c r="K2742" s="244" t="s">
        <v>5</v>
      </c>
      <c r="L2742" s="245"/>
      <c r="M2742" s="123"/>
      <c r="N2742" s="242" t="s">
        <v>6</v>
      </c>
      <c r="O2742" s="243"/>
      <c r="P2742" s="244" t="s">
        <v>7</v>
      </c>
      <c r="Q2742" s="245"/>
      <c r="R2742" s="123"/>
      <c r="S2742" s="242" t="s">
        <v>34</v>
      </c>
      <c r="T2742" s="243"/>
      <c r="U2742" s="244" t="s">
        <v>35</v>
      </c>
      <c r="V2742" s="245"/>
      <c r="W2742" s="123"/>
      <c r="X2742" s="242" t="s">
        <v>47</v>
      </c>
      <c r="Y2742" s="243"/>
      <c r="Z2742" s="244" t="s">
        <v>48</v>
      </c>
      <c r="AA2742" s="245"/>
      <c r="AB2742" s="127"/>
      <c r="AC2742" s="242" t="s">
        <v>63</v>
      </c>
      <c r="AD2742" s="243"/>
      <c r="AE2742" s="244" t="s">
        <v>8</v>
      </c>
      <c r="AF2742" s="245"/>
      <c r="AG2742" s="123"/>
      <c r="AH2742" s="242" t="s">
        <v>78</v>
      </c>
      <c r="AI2742" s="243"/>
      <c r="AJ2742" s="244" t="s">
        <v>79</v>
      </c>
      <c r="AK2742" s="245"/>
      <c r="AL2742" s="127"/>
      <c r="AM2742" s="242" t="s">
        <v>67</v>
      </c>
      <c r="AN2742" s="243"/>
      <c r="AO2742" s="244" t="s">
        <v>66</v>
      </c>
      <c r="AP2742" s="245"/>
      <c r="AQ2742" s="123"/>
      <c r="AR2742" s="242" t="s">
        <v>83</v>
      </c>
      <c r="AS2742" s="243"/>
      <c r="AT2742" s="244" t="s">
        <v>82</v>
      </c>
      <c r="AU2742" s="245"/>
      <c r="AV2742" s="127"/>
      <c r="AW2742" s="242" t="s">
        <v>71</v>
      </c>
      <c r="AX2742" s="243"/>
      <c r="AY2742" s="244" t="s">
        <v>70</v>
      </c>
      <c r="AZ2742" s="245"/>
      <c r="BA2742" s="123"/>
      <c r="BB2742" s="124" t="s">
        <v>87</v>
      </c>
      <c r="BC2742" s="125"/>
      <c r="BD2742" s="122" t="s">
        <v>86</v>
      </c>
      <c r="BE2742" s="126"/>
      <c r="BF2742" s="127"/>
      <c r="BG2742" s="242" t="s">
        <v>74</v>
      </c>
      <c r="BH2742" s="243"/>
      <c r="BI2742" s="244" t="s">
        <v>75</v>
      </c>
      <c r="BJ2742" s="245"/>
      <c r="BK2742" s="123"/>
      <c r="BL2742" s="242" t="s">
        <v>91</v>
      </c>
      <c r="BM2742" s="243"/>
      <c r="BN2742" s="244" t="s">
        <v>90</v>
      </c>
      <c r="BO2742" s="245"/>
      <c r="BP2742" s="123"/>
      <c r="BQ2742" s="35" t="s">
        <v>166</v>
      </c>
      <c r="BS2742" s="66" t="s">
        <v>121</v>
      </c>
      <c r="BT2742" s="65"/>
      <c r="BU2742" s="28"/>
      <c r="BV2742" s="28"/>
      <c r="BW2742" s="28"/>
      <c r="BX2742" s="28"/>
    </row>
    <row r="2743" spans="2:76" ht="18.649999999999999" customHeight="1" thickTop="1" thickBot="1">
      <c r="D2743" s="15">
        <v>0</v>
      </c>
      <c r="E2743" s="145">
        <f t="shared" ref="E2743" si="27579">(1/$E$8)*SIN($B2740*$F$8)</f>
        <v>0.17831292326695147</v>
      </c>
      <c r="F2743" s="15">
        <f t="shared" ref="F2743" si="27580">COS($F$8*$B2740)</f>
        <v>-0.84489082878437527</v>
      </c>
      <c r="G2743" s="37">
        <v>0</v>
      </c>
      <c r="I2743" s="21">
        <v>0</v>
      </c>
      <c r="J2743" s="24">
        <f t="shared" ref="J2743" si="27581">(TAN($K$8*$B2740))/$J$8</f>
        <v>-0.23822941037631104</v>
      </c>
      <c r="K2743" s="22">
        <v>1</v>
      </c>
      <c r="L2743" s="23">
        <v>0</v>
      </c>
      <c r="N2743" s="21">
        <f t="shared" ref="N2743" si="27582">D2743*I2740+F2743*I2743-E2743*J2740-G2743*J2743</f>
        <v>0</v>
      </c>
      <c r="O2743" s="24">
        <f t="shared" ref="O2743" si="27583">(D2743*J2740+E2743*I2740+F2743*J2743+G2743*I2743)</f>
        <v>0.37959076724060592</v>
      </c>
      <c r="P2743" s="22">
        <f t="shared" ref="P2743" si="27584">D2743*K2740+F2743*K2743-E2743*L2740-G2743*L2743</f>
        <v>-0.84489082878437527</v>
      </c>
      <c r="Q2743" s="23">
        <f t="shared" ref="Q2743" si="27585">(D2743*L2740+E2743*K2740+F2743*L2743+G2743*K2743)</f>
        <v>0</v>
      </c>
      <c r="S2743" s="15">
        <v>0</v>
      </c>
      <c r="T2743" s="145">
        <f t="shared" ref="T2743" si="27586">(1/$T$8)*SIN($B2740*$U$8)</f>
        <v>-0.32566757158823839</v>
      </c>
      <c r="U2743" s="15">
        <f t="shared" ref="U2743" si="27587">COS($U$8*$B2740)</f>
        <v>-0.21322686355704906</v>
      </c>
      <c r="V2743" s="37">
        <v>0</v>
      </c>
      <c r="X2743" s="21">
        <f t="shared" ref="X2743" si="27588">N2743*S2740+P2743*S2743-O2743*T2740-Q2743*T2743</f>
        <v>0</v>
      </c>
      <c r="Y2743" s="24">
        <f t="shared" ref="Y2743" si="27589">(N2743*T2740+O2743*S2740+P2743*T2743+Q2743*S2743)</f>
        <v>0.19421459573345334</v>
      </c>
      <c r="Z2743" s="22">
        <f t="shared" ref="Z2743" si="27590">N2743*U2740+P2743*U2743-O2743*V2740-Q2743*V2743</f>
        <v>1.2927370517508876</v>
      </c>
      <c r="AA2743" s="23">
        <f t="shared" ref="AA2743" si="27591">(N2743*V2740+O2743*U2740+P2743*V2743+Q2743*U2743)</f>
        <v>0</v>
      </c>
      <c r="AB2743" s="8"/>
      <c r="AC2743" s="21">
        <v>0</v>
      </c>
      <c r="AD2743" s="24">
        <f t="shared" ref="AD2743" si="27592">(TAN($AE$8*$B2740))/$AD$8</f>
        <v>0.42543640812160183</v>
      </c>
      <c r="AE2743" s="22">
        <v>1</v>
      </c>
      <c r="AF2743" s="23">
        <v>0</v>
      </c>
      <c r="AH2743" s="21">
        <f t="shared" ref="AH2743" si="27593">X2743*AC2740+Z2743*AC2743-Y2743*AD2740-AA2743*AD2743</f>
        <v>0</v>
      </c>
      <c r="AI2743" s="24">
        <f t="shared" ref="AI2743" si="27594">(X2743*AD2740+Y2743*AC2740+Z2743*AD2743+AA2743*AC2743)</f>
        <v>0.74419200367606031</v>
      </c>
      <c r="AJ2743" s="22">
        <f t="shared" ref="AJ2743" si="27595">X2743*AE2740+Z2743*AE2743-Y2743*AF2740-AA2743*AF2743</f>
        <v>1.2927370517508876</v>
      </c>
      <c r="AK2743" s="23">
        <f t="shared" ref="AK2743" si="27596">(X2743*AF2740+Y2743*AE2740+Z2743*AF2743+AA2743*AE2743)</f>
        <v>0</v>
      </c>
      <c r="AL2743" s="8"/>
      <c r="AM2743" s="15">
        <v>0</v>
      </c>
      <c r="AN2743" s="85">
        <f t="shared" ref="AN2743" si="27597">(1/$AN$8)*SIN($B2740*$AO$8)</f>
        <v>-0.32566757158823839</v>
      </c>
      <c r="AO2743" s="25">
        <f t="shared" ref="AO2743" si="27598">COS($AO$8*$B2740)</f>
        <v>-0.21322686355704906</v>
      </c>
      <c r="AP2743" s="37">
        <v>0</v>
      </c>
      <c r="AR2743" s="21">
        <f t="shared" ref="AR2743" si="27599">AH2743*AM2740+AJ2743*AM2743-AI2743*AN2740-AK2743*AN2743</f>
        <v>0</v>
      </c>
      <c r="AS2743" s="24">
        <f t="shared" ref="AS2743" si="27600">(AH2743*AN2740+AI2743*AM2740+AJ2743*AN2743+AK2743*AM2743)</f>
        <v>-0.57968426317393273</v>
      </c>
      <c r="AT2743" s="22">
        <f t="shared" ref="AT2743" si="27601">AH2743*AO2740+AJ2743*AO2743-AI2743*AP2740-AK2743*AP2743</f>
        <v>1.9055865567442831</v>
      </c>
      <c r="AU2743" s="23">
        <f t="shared" ref="AU2743" si="27602">(AH2743*AP2740+AI2743*AO2740+AJ2743*AP2743+AK2743*AO2743)</f>
        <v>0</v>
      </c>
      <c r="AV2743" s="8"/>
      <c r="AW2743" s="21">
        <v>0</v>
      </c>
      <c r="AX2743" s="24">
        <f t="shared" ref="AX2743" si="27603">(TAN($AY$8*$B2740))/$AX$8</f>
        <v>-0.23822941037631104</v>
      </c>
      <c r="AY2743" s="22">
        <v>1</v>
      </c>
      <c r="AZ2743" s="23">
        <v>0</v>
      </c>
      <c r="BB2743" s="21">
        <f t="shared" ref="BB2743" si="27604">AR2743*AW2740+AT2743*AW2743-AS2743*AX2740-AU2743*AX2743</f>
        <v>0</v>
      </c>
      <c r="BC2743" s="24">
        <f t="shared" ref="BC2743" si="27605">(AR2743*AX2740+AS2743*AW2740+AT2743*AX2743+AU2743*AW2743)</f>
        <v>-1.0336510250081481</v>
      </c>
      <c r="BD2743" s="22">
        <f t="shared" ref="BD2743" si="27606">AR2743*AY2740+AT2743*AY2743-AS2743*AZ2740-AU2743*AZ2743</f>
        <v>1.9055865567442831</v>
      </c>
      <c r="BE2743" s="23">
        <f t="shared" ref="BE2743" si="27607">(AR2743*AZ2740+AS2743*AY2740+AT2743*AZ2743+AU2743*AY2743)</f>
        <v>0</v>
      </c>
      <c r="BF2743" s="8"/>
      <c r="BG2743" s="15">
        <v>0</v>
      </c>
      <c r="BH2743" s="85">
        <f t="shared" ref="BH2743" si="27608">(1/$BH$8)*SIN($B2740*$BI$8)</f>
        <v>0.17828946424605036</v>
      </c>
      <c r="BI2743" s="25">
        <f t="shared" ref="BI2743" si="27609">COS($BI$8*$B2740)</f>
        <v>-0.84493538359433551</v>
      </c>
      <c r="BJ2743" s="37">
        <v>0</v>
      </c>
      <c r="BL2743" s="21">
        <f t="shared" ref="BL2743" si="27610">BB2743*BG2740+BD2743*BG2743-BC2743*BH2740-BE2743*BH2743</f>
        <v>0</v>
      </c>
      <c r="BM2743" s="24">
        <f t="shared" ref="BM2743" si="27611">(BB2743*BH2740+BC2743*BG2740+BD2743*BH2743+BE2743*BG2743)</f>
        <v>1.2131143315943518</v>
      </c>
      <c r="BN2743" s="22">
        <f t="shared" ref="BN2743" si="27612">BB2743*BI2740+BD2743*BI2743-BC2743*BJ2740-BE2743*BJ2743</f>
        <v>4.8504278899812014E-2</v>
      </c>
      <c r="BO2743" s="23">
        <f t="shared" ref="BO2743" si="27613">(BB2743*BJ2740+BC2743*BI2740+BD2743*BJ2743+BE2743*BI2743)</f>
        <v>0</v>
      </c>
      <c r="BQ2743" s="38">
        <f t="shared" ref="BQ2743" si="27614">(180/PI())*ATAN(-1*(($BL$8*BM2740+BO2740+$BL$8*BM2743+BO2743)/($BL$8*BL2740+BN2740+$BL$8*BL2743+BN2743)))</f>
        <v>-87.263554831063402</v>
      </c>
      <c r="BS2743" s="67">
        <f t="shared" ref="BS2743" si="27615">20*LOG(((($BL$8*BL2740+BN2740-$BL$8*BL2743-BN2743)^2+($BL$8*BM2740+BO2740-$BL$8*BM2743-BO2743)^2)/(($BL$8*BL2740+BN2740+$BL$8*BL2743+BN2743)^2+($BL$8*BM2740+BO2740+$BL$8*BM2743+BO2743)^2))^0.5)</f>
        <v>-14.345516555934392</v>
      </c>
      <c r="BT2743" s="65"/>
      <c r="BU2743" s="28"/>
      <c r="BV2743" s="28"/>
      <c r="BW2743" s="28"/>
      <c r="BX2743" s="28"/>
    </row>
    <row r="2744" spans="2:76" ht="18.649999999999999" customHeight="1">
      <c r="BS2744" s="32"/>
    </row>
    <row r="2745" spans="2:76" ht="18.649999999999999" customHeight="1" thickBot="1">
      <c r="D2745" s="8"/>
      <c r="E2745" s="8" t="s">
        <v>93</v>
      </c>
      <c r="F2745" s="8"/>
      <c r="G2745" s="8"/>
      <c r="H2745" s="8"/>
      <c r="I2745" s="8"/>
      <c r="J2745" s="8" t="s">
        <v>94</v>
      </c>
      <c r="K2745" s="8"/>
      <c r="L2745" s="8"/>
      <c r="M2745" s="8"/>
      <c r="N2745" s="8"/>
      <c r="O2745" s="8" t="s">
        <v>95</v>
      </c>
      <c r="P2745" s="8"/>
      <c r="Q2745" s="8"/>
      <c r="R2745" s="8"/>
      <c r="S2745" s="8"/>
      <c r="T2745" s="8" t="s">
        <v>96</v>
      </c>
      <c r="U2745" s="8"/>
      <c r="V2745" s="8"/>
      <c r="W2745" s="8"/>
      <c r="X2745" s="8"/>
      <c r="Y2745" s="8" t="s">
        <v>97</v>
      </c>
      <c r="Z2745" s="8"/>
      <c r="AA2745" s="8"/>
      <c r="AB2745" s="8"/>
      <c r="AC2745" s="8"/>
      <c r="AD2745" s="8" t="s">
        <v>98</v>
      </c>
      <c r="AE2745" s="8"/>
      <c r="AF2745" s="8"/>
      <c r="AG2745" s="8"/>
      <c r="AH2745" s="8"/>
      <c r="AI2745" s="8" t="s">
        <v>99</v>
      </c>
      <c r="AJ2745" s="8"/>
      <c r="AK2745" s="8"/>
      <c r="AL2745" s="8"/>
      <c r="AM2745" s="8"/>
      <c r="AN2745" s="8" t="s">
        <v>96</v>
      </c>
      <c r="AO2745" s="8"/>
      <c r="AP2745" s="8"/>
      <c r="AQ2745" s="8"/>
      <c r="AR2745" s="8"/>
      <c r="AS2745" s="8" t="s">
        <v>100</v>
      </c>
      <c r="AT2745" s="8"/>
      <c r="AU2745" s="8"/>
      <c r="AV2745" s="8"/>
      <c r="AW2745" s="8"/>
      <c r="AX2745" s="8" t="s">
        <v>94</v>
      </c>
      <c r="AY2745" s="8"/>
      <c r="AZ2745" s="8"/>
      <c r="BA2745" s="8"/>
      <c r="BB2745" s="8"/>
      <c r="BC2745" s="8" t="s">
        <v>101</v>
      </c>
      <c r="BD2745" s="8"/>
      <c r="BE2745" s="8"/>
      <c r="BF2745" s="8"/>
      <c r="BG2745" s="8"/>
      <c r="BH2745" s="8" t="s">
        <v>96</v>
      </c>
      <c r="BI2745" s="8"/>
      <c r="BJ2745" s="8"/>
      <c r="BK2745" s="8"/>
      <c r="BL2745" s="8"/>
      <c r="BM2745" s="8" t="s">
        <v>102</v>
      </c>
      <c r="BN2745" s="8"/>
      <c r="BO2745" s="8"/>
      <c r="BP2745" s="8"/>
    </row>
    <row r="2746" spans="2:76" ht="18.649999999999999" customHeight="1" thickBot="1">
      <c r="B2746" s="16"/>
      <c r="D2746" s="250" t="s">
        <v>22</v>
      </c>
      <c r="E2746" s="251"/>
      <c r="F2746" s="252" t="s">
        <v>23</v>
      </c>
      <c r="G2746" s="253"/>
      <c r="H2746" s="123"/>
      <c r="I2746" s="242" t="s">
        <v>1</v>
      </c>
      <c r="J2746" s="243"/>
      <c r="K2746" s="244" t="s">
        <v>2</v>
      </c>
      <c r="L2746" s="245"/>
      <c r="M2746" s="123"/>
      <c r="N2746" s="242" t="s">
        <v>43</v>
      </c>
      <c r="O2746" s="243"/>
      <c r="P2746" s="244" t="s">
        <v>44</v>
      </c>
      <c r="Q2746" s="245"/>
      <c r="R2746" s="123"/>
      <c r="S2746" s="242" t="s">
        <v>32</v>
      </c>
      <c r="T2746" s="243"/>
      <c r="U2746" s="244" t="s">
        <v>33</v>
      </c>
      <c r="V2746" s="245"/>
      <c r="W2746" s="123"/>
      <c r="X2746" s="242" t="s">
        <v>45</v>
      </c>
      <c r="Y2746" s="243"/>
      <c r="Z2746" s="244" t="s">
        <v>46</v>
      </c>
      <c r="AA2746" s="245"/>
      <c r="AB2746" s="127"/>
      <c r="AC2746" s="242" t="s">
        <v>62</v>
      </c>
      <c r="AD2746" s="243"/>
      <c r="AE2746" s="244" t="s">
        <v>3</v>
      </c>
      <c r="AF2746" s="245"/>
      <c r="AG2746" s="123"/>
      <c r="AH2746" s="242" t="s">
        <v>76</v>
      </c>
      <c r="AI2746" s="243"/>
      <c r="AJ2746" s="244" t="s">
        <v>77</v>
      </c>
      <c r="AK2746" s="245"/>
      <c r="AL2746" s="127"/>
      <c r="AM2746" s="242" t="s">
        <v>64</v>
      </c>
      <c r="AN2746" s="243"/>
      <c r="AO2746" s="244" t="s">
        <v>65</v>
      </c>
      <c r="AP2746" s="245"/>
      <c r="AQ2746" s="123"/>
      <c r="AR2746" s="242" t="s">
        <v>80</v>
      </c>
      <c r="AS2746" s="243"/>
      <c r="AT2746" s="244" t="s">
        <v>81</v>
      </c>
      <c r="AU2746" s="245"/>
      <c r="AV2746" s="127"/>
      <c r="AW2746" s="242" t="s">
        <v>68</v>
      </c>
      <c r="AX2746" s="243"/>
      <c r="AY2746" s="244" t="s">
        <v>69</v>
      </c>
      <c r="AZ2746" s="245"/>
      <c r="BA2746" s="123"/>
      <c r="BB2746" s="246" t="s">
        <v>84</v>
      </c>
      <c r="BC2746" s="247"/>
      <c r="BD2746" s="248" t="s">
        <v>85</v>
      </c>
      <c r="BE2746" s="249"/>
      <c r="BF2746" s="127"/>
      <c r="BG2746" s="242" t="s">
        <v>72</v>
      </c>
      <c r="BH2746" s="243"/>
      <c r="BI2746" s="244" t="s">
        <v>73</v>
      </c>
      <c r="BJ2746" s="245"/>
      <c r="BK2746" s="123"/>
      <c r="BL2746" s="242" t="s">
        <v>88</v>
      </c>
      <c r="BM2746" s="243"/>
      <c r="BN2746" s="244" t="s">
        <v>89</v>
      </c>
      <c r="BO2746" s="245"/>
      <c r="BP2746" s="123"/>
      <c r="BQ2746" s="19" t="s">
        <v>165</v>
      </c>
      <c r="BS2746" s="63" t="s">
        <v>120</v>
      </c>
      <c r="BT2746" s="4"/>
      <c r="BU2746" s="28"/>
      <c r="BV2746" s="28"/>
      <c r="BW2746" s="28"/>
      <c r="BX2746" s="28"/>
    </row>
    <row r="2747" spans="2:76" ht="18.649999999999999" customHeight="1" thickTop="1" thickBot="1">
      <c r="B2747" s="39">
        <v>7.78</v>
      </c>
      <c r="D2747" s="25">
        <f t="shared" ref="D2747" si="27616">COS($F$8*$B2747)</f>
        <v>-0.84842531310065816</v>
      </c>
      <c r="E2747" s="26">
        <v>0</v>
      </c>
      <c r="F2747" s="10">
        <v>0</v>
      </c>
      <c r="G2747" s="85">
        <f t="shared" ref="G2747" si="27617">$E$8*SIN($B2747*$F$8)</f>
        <v>1.5879453368458409</v>
      </c>
      <c r="I2747" s="21">
        <v>1</v>
      </c>
      <c r="J2747" s="24">
        <v>0</v>
      </c>
      <c r="K2747" s="22">
        <v>0</v>
      </c>
      <c r="L2747" s="23">
        <v>0</v>
      </c>
      <c r="N2747" s="21">
        <f t="shared" ref="N2747" si="27618">D2747*I2747+F2747*I2750-E2747*J2747-G2747*J2750</f>
        <v>-0.50680073696740635</v>
      </c>
      <c r="O2747" s="24">
        <f t="shared" ref="O2747" si="27619">(D2747*J2747+E2747*I2747+F2747*J2750+G2747*I2750)</f>
        <v>0</v>
      </c>
      <c r="P2747" s="22">
        <f t="shared" ref="P2747" si="27620">D2747*K2747+F2747*K2750-E2747*L2747-G2747*L2750</f>
        <v>0</v>
      </c>
      <c r="Q2747" s="23">
        <f t="shared" ref="Q2747" si="27621">(D2747*L2747+E2747*K2747+F2747*L2750+G2747*K2750)</f>
        <v>1.5879453368458409</v>
      </c>
      <c r="S2747" s="25">
        <f t="shared" ref="S2747" si="27622">COS($U$8*$B2747)</f>
        <v>-0.2018878392553026</v>
      </c>
      <c r="T2747" s="26">
        <v>0</v>
      </c>
      <c r="U2747" s="10">
        <v>0</v>
      </c>
      <c r="V2747" s="85">
        <f t="shared" ref="V2747" si="27623">$T$8*SIN($B2747*$U$8)</f>
        <v>-2.9382259448938615</v>
      </c>
      <c r="X2747" s="21">
        <f t="shared" ref="X2747" si="27624">N2747*S2747+P2747*S2750-O2747*T2747-Q2747*T2750</f>
        <v>0.62073270436308592</v>
      </c>
      <c r="Y2747" s="24">
        <f t="shared" ref="Y2747" si="27625">(N2747*T2747+O2747*S2747+P2747*T2750+Q2747*S2750)</f>
        <v>0</v>
      </c>
      <c r="Z2747" s="22">
        <f t="shared" ref="Z2747" si="27626">N2747*U2747+P2747*U2750-O2747*V2747-Q2747*V2750</f>
        <v>0</v>
      </c>
      <c r="AA2747" s="23">
        <f t="shared" ref="AA2747" si="27627">(N2747*V2747+O2747*U2747+P2747*V2750+Q2747*U2750)</f>
        <v>1.1685082213376223</v>
      </c>
      <c r="AB2747" s="8"/>
      <c r="AC2747" s="21">
        <v>1</v>
      </c>
      <c r="AD2747" s="24">
        <v>0</v>
      </c>
      <c r="AE2747" s="22">
        <v>0</v>
      </c>
      <c r="AF2747" s="23">
        <v>0</v>
      </c>
      <c r="AH2747" s="21">
        <f t="shared" ref="AH2747" si="27628">X2747*AC2747+Z2747*AC2750-Y2747*AD2747-AA2747*AD2750</f>
        <v>9.2662317376490555E-2</v>
      </c>
      <c r="AI2747" s="24">
        <f t="shared" ref="AI2747" si="27629">(X2747*AD2747+Y2747*AC2747+Z2747*AD2750+AA2747*AC2750)</f>
        <v>0</v>
      </c>
      <c r="AJ2747" s="22">
        <f t="shared" ref="AJ2747" si="27630">X2747*AE2747+Z2747*AE2750-Y2747*AF2747-AA2747*AF2750</f>
        <v>0</v>
      </c>
      <c r="AK2747" s="23">
        <f t="shared" ref="AK2747" si="27631">(X2747*AF2747+Y2747*AE2747+Z2747*AF2750+AA2747*AE2750)</f>
        <v>1.1685082213376223</v>
      </c>
      <c r="AL2747" s="8"/>
      <c r="AM2747" s="25">
        <f t="shared" ref="AM2747" si="27632">COS($AO$8*$B2747)</f>
        <v>-0.2018878392553026</v>
      </c>
      <c r="AN2747" s="26">
        <v>0</v>
      </c>
      <c r="AO2747" s="10">
        <v>0</v>
      </c>
      <c r="AP2747" s="85">
        <f t="shared" ref="AP2747" si="27633">$AN$8*SIN($B2747*$AO$8)</f>
        <v>-2.9382259448938615</v>
      </c>
      <c r="AR2747" s="21">
        <f t="shared" ref="AR2747" si="27634">AH2747*AM2747+AJ2747*AM2750-AI2747*AN2747-AK2747*AN2750</f>
        <v>0.36277495749291355</v>
      </c>
      <c r="AS2747" s="24">
        <f t="shared" ref="AS2747" si="27635">(AH2747*AN2747+AI2747*AM2747+AJ2747*AN2750+AK2747*AM2750)</f>
        <v>0</v>
      </c>
      <c r="AT2747" s="22">
        <f t="shared" ref="AT2747" si="27636">AH2747*AO2747+AJ2747*AO2750-AI2747*AP2747-AK2747*AP2750</f>
        <v>0</v>
      </c>
      <c r="AU2747" s="23">
        <f t="shared" ref="AU2747" si="27637">(AH2747*AP2747+AI2747*AO2747+AJ2747*AP2750+AK2747*AO2750)</f>
        <v>-0.5081704249875032</v>
      </c>
      <c r="AV2747" s="8"/>
      <c r="AW2747" s="21">
        <v>1</v>
      </c>
      <c r="AX2747" s="24">
        <v>0</v>
      </c>
      <c r="AY2747" s="22">
        <v>0</v>
      </c>
      <c r="AZ2747" s="23">
        <v>0</v>
      </c>
      <c r="BB2747" s="21">
        <f t="shared" ref="BB2747" si="27638">AR2747*AW2747+AT2747*AW2750-AS2747*AX2747-AU2747*AX2750</f>
        <v>0.25344908712974262</v>
      </c>
      <c r="BC2747" s="24">
        <f t="shared" ref="BC2747" si="27639">(AR2747*AX2747+AS2747*AW2747+AT2747*AX2750+AU2747*AW2750)</f>
        <v>0</v>
      </c>
      <c r="BD2747" s="22">
        <f t="shared" ref="BD2747" si="27640">AR2747*AY2747+AT2747*AY2750-AS2747*AZ2747-AU2747*AZ2750</f>
        <v>0</v>
      </c>
      <c r="BE2747" s="23">
        <f t="shared" ref="BE2747" si="27641">(AR2747*AZ2747+AS2747*AY2747+AT2747*AZ2750+AU2747*AY2750)</f>
        <v>-0.5081704249875032</v>
      </c>
      <c r="BF2747" s="8"/>
      <c r="BG2747" s="25">
        <f t="shared" ref="BG2747" si="27642">COS($BI$8*$B2747)</f>
        <v>-0.84846951309270768</v>
      </c>
      <c r="BH2747" s="26">
        <v>0</v>
      </c>
      <c r="BI2747" s="10">
        <v>0</v>
      </c>
      <c r="BJ2747" s="85">
        <f t="shared" ref="BJ2747" si="27643">$BH$8*SIN($B2747*$BI$8)</f>
        <v>1.5877327760583682</v>
      </c>
      <c r="BL2747" s="21">
        <f t="shared" ref="BL2747" si="27644">BB2747*BG2747+BD2747*BG2750-BC2747*BH2747-BE2747*BH2750</f>
        <v>-0.12539506359785629</v>
      </c>
      <c r="BM2747" s="24">
        <f t="shared" ref="BM2747" si="27645">(BB2747*BH2747+BC2747*BG2747+BD2747*BH2750+BE2747*BG2750)</f>
        <v>0</v>
      </c>
      <c r="BN2747" s="22">
        <f t="shared" ref="BN2747" si="27646">BB2747*BI2747+BD2747*BI2750-BC2747*BJ2747-BE2747*BJ2750</f>
        <v>0</v>
      </c>
      <c r="BO2747" s="23">
        <f t="shared" ref="BO2747" si="27647">(BB2747*BJ2747+BC2747*BI2747+BD2747*BJ2750+BE2747*BI2750)</f>
        <v>0.83357653575522672</v>
      </c>
      <c r="BQ2747" s="27">
        <f t="shared" ref="BQ2747" si="27648">20*LOG((2*$BL$8)/(($BL$8*BL2747+BN2747+$BL$8*BL2750+BN2750)^2+($BL$8*BM2747+BO2747+$BL$8*BM2750+BO2750)^2)^0.5)</f>
        <v>-0.12892719120115798</v>
      </c>
      <c r="BS2747" s="64">
        <f t="shared" ref="BS2747" si="27649">((BL2747^2+BM2747^2)/(BL2750^2+BM2750^2))^0.5</f>
        <v>0.10619989182271854</v>
      </c>
      <c r="BT2747" s="4"/>
      <c r="BU2747" s="28"/>
      <c r="BV2747" s="28"/>
      <c r="BW2747" s="28"/>
      <c r="BX2747" s="28"/>
    </row>
    <row r="2748" spans="2:76" ht="18.649999999999999" customHeight="1" thickBot="1">
      <c r="D2748" s="25"/>
      <c r="E2748" s="10"/>
      <c r="F2748" s="10"/>
      <c r="G2748" s="31"/>
      <c r="I2748" s="29"/>
      <c r="L2748" s="30"/>
      <c r="N2748" s="29"/>
      <c r="Q2748" s="30"/>
      <c r="S2748" s="29"/>
      <c r="V2748" s="30"/>
      <c r="X2748" s="29"/>
      <c r="AA2748" s="30"/>
      <c r="AC2748" s="29"/>
      <c r="AF2748" s="30"/>
      <c r="AH2748" s="29"/>
      <c r="AK2748" s="30"/>
      <c r="AM2748" s="29"/>
      <c r="AP2748" s="30"/>
      <c r="AR2748" s="29"/>
      <c r="AU2748" s="30"/>
      <c r="AW2748" s="29"/>
      <c r="AZ2748" s="30"/>
      <c r="BB2748" s="29"/>
      <c r="BE2748" s="30"/>
      <c r="BG2748" s="29"/>
      <c r="BJ2748" s="30"/>
      <c r="BL2748" s="29"/>
      <c r="BO2748" s="30"/>
      <c r="BS2748" s="65"/>
      <c r="BT2748" s="65"/>
      <c r="BU2748" s="28"/>
      <c r="BV2748" s="28"/>
      <c r="BW2748" s="28"/>
      <c r="BX2748" s="28"/>
    </row>
    <row r="2749" spans="2:76" ht="18.649999999999999" customHeight="1" thickBot="1">
      <c r="D2749" s="254" t="s">
        <v>24</v>
      </c>
      <c r="E2749" s="255"/>
      <c r="F2749" s="256" t="s">
        <v>25</v>
      </c>
      <c r="G2749" s="257"/>
      <c r="H2749" s="123"/>
      <c r="I2749" s="242" t="s">
        <v>4</v>
      </c>
      <c r="J2749" s="243"/>
      <c r="K2749" s="244" t="s">
        <v>5</v>
      </c>
      <c r="L2749" s="245"/>
      <c r="M2749" s="123"/>
      <c r="N2749" s="242" t="s">
        <v>6</v>
      </c>
      <c r="O2749" s="243"/>
      <c r="P2749" s="244" t="s">
        <v>7</v>
      </c>
      <c r="Q2749" s="245"/>
      <c r="R2749" s="123"/>
      <c r="S2749" s="242" t="s">
        <v>34</v>
      </c>
      <c r="T2749" s="243"/>
      <c r="U2749" s="244" t="s">
        <v>35</v>
      </c>
      <c r="V2749" s="245"/>
      <c r="W2749" s="123"/>
      <c r="X2749" s="242" t="s">
        <v>47</v>
      </c>
      <c r="Y2749" s="243"/>
      <c r="Z2749" s="244" t="s">
        <v>48</v>
      </c>
      <c r="AA2749" s="245"/>
      <c r="AB2749" s="127"/>
      <c r="AC2749" s="242" t="s">
        <v>63</v>
      </c>
      <c r="AD2749" s="243"/>
      <c r="AE2749" s="244" t="s">
        <v>8</v>
      </c>
      <c r="AF2749" s="245"/>
      <c r="AG2749" s="123"/>
      <c r="AH2749" s="242" t="s">
        <v>78</v>
      </c>
      <c r="AI2749" s="243"/>
      <c r="AJ2749" s="244" t="s">
        <v>79</v>
      </c>
      <c r="AK2749" s="245"/>
      <c r="AL2749" s="127"/>
      <c r="AM2749" s="242" t="s">
        <v>67</v>
      </c>
      <c r="AN2749" s="243"/>
      <c r="AO2749" s="244" t="s">
        <v>66</v>
      </c>
      <c r="AP2749" s="245"/>
      <c r="AQ2749" s="123"/>
      <c r="AR2749" s="242" t="s">
        <v>83</v>
      </c>
      <c r="AS2749" s="243"/>
      <c r="AT2749" s="244" t="s">
        <v>82</v>
      </c>
      <c r="AU2749" s="245"/>
      <c r="AV2749" s="127"/>
      <c r="AW2749" s="242" t="s">
        <v>71</v>
      </c>
      <c r="AX2749" s="243"/>
      <c r="AY2749" s="244" t="s">
        <v>70</v>
      </c>
      <c r="AZ2749" s="245"/>
      <c r="BA2749" s="123"/>
      <c r="BB2749" s="124" t="s">
        <v>87</v>
      </c>
      <c r="BC2749" s="125"/>
      <c r="BD2749" s="122" t="s">
        <v>86</v>
      </c>
      <c r="BE2749" s="126"/>
      <c r="BF2749" s="127"/>
      <c r="BG2749" s="242" t="s">
        <v>74</v>
      </c>
      <c r="BH2749" s="243"/>
      <c r="BI2749" s="244" t="s">
        <v>75</v>
      </c>
      <c r="BJ2749" s="245"/>
      <c r="BK2749" s="123"/>
      <c r="BL2749" s="242" t="s">
        <v>91</v>
      </c>
      <c r="BM2749" s="243"/>
      <c r="BN2749" s="244" t="s">
        <v>90</v>
      </c>
      <c r="BO2749" s="245"/>
      <c r="BP2749" s="123"/>
      <c r="BQ2749" s="35" t="s">
        <v>166</v>
      </c>
      <c r="BS2749" s="66" t="s">
        <v>121</v>
      </c>
      <c r="BT2749" s="65"/>
      <c r="BU2749" s="28"/>
      <c r="BV2749" s="28"/>
      <c r="BW2749" s="28"/>
      <c r="BX2749" s="28"/>
    </row>
    <row r="2750" spans="2:76" ht="18.649999999999999" customHeight="1" thickTop="1" thickBot="1">
      <c r="D2750" s="15">
        <v>0</v>
      </c>
      <c r="E2750" s="145">
        <f t="shared" ref="E2750" si="27650">(1/$E$8)*SIN($B2747*$F$8)</f>
        <v>0.17643837076064897</v>
      </c>
      <c r="F2750" s="15">
        <f t="shared" ref="F2750" si="27651">COS($F$8*$B2747)</f>
        <v>-0.84842531310065816</v>
      </c>
      <c r="G2750" s="37">
        <v>0</v>
      </c>
      <c r="I2750" s="21">
        <v>0</v>
      </c>
      <c r="J2750" s="24">
        <f t="shared" ref="J2750" si="27652">(TAN($K$8*$B2747))/$J$8</f>
        <v>-0.21513623183769393</v>
      </c>
      <c r="K2750" s="22">
        <v>1</v>
      </c>
      <c r="L2750" s="23">
        <v>0</v>
      </c>
      <c r="N2750" s="21">
        <f t="shared" ref="N2750" si="27653">D2750*I2747+F2750*I2750-E2750*J2747-G2750*J2750</f>
        <v>0</v>
      </c>
      <c r="O2750" s="24">
        <f t="shared" ref="O2750" si="27654">(D2750*J2747+E2750*I2747+F2750*J2750+G2750*I2750)</f>
        <v>0.35896539561684021</v>
      </c>
      <c r="P2750" s="22">
        <f t="shared" ref="P2750" si="27655">D2750*K2747+F2750*K2750-E2750*L2747-G2750*L2750</f>
        <v>-0.84842531310065816</v>
      </c>
      <c r="Q2750" s="23">
        <f t="shared" ref="Q2750" si="27656">(D2750*L2747+E2750*K2747+F2750*L2750+G2750*K2750)</f>
        <v>0</v>
      </c>
      <c r="S2750" s="15">
        <v>0</v>
      </c>
      <c r="T2750" s="145">
        <f t="shared" ref="T2750" si="27657">(1/$T$8)*SIN($B2747*$U$8)</f>
        <v>-0.32646954943265127</v>
      </c>
      <c r="U2750" s="15">
        <f t="shared" ref="U2750" si="27658">COS($U$8*$B2747)</f>
        <v>-0.2018878392553026</v>
      </c>
      <c r="V2750" s="37">
        <v>0</v>
      </c>
      <c r="X2750" s="21">
        <f t="shared" ref="X2750" si="27659">N2750*S2747+P2750*S2750-O2750*T2747-Q2750*T2750</f>
        <v>0</v>
      </c>
      <c r="Y2750" s="24">
        <f t="shared" ref="Y2750" si="27660">(N2750*T2747+O2750*S2747+P2750*T2750+Q2750*S2750)</f>
        <v>0.20451428160671925</v>
      </c>
      <c r="Z2750" s="22">
        <f t="shared" ref="Z2750" si="27661">N2750*U2747+P2750*U2750-O2750*V2747-Q2750*V2750</f>
        <v>1.2260081919518846</v>
      </c>
      <c r="AA2750" s="23">
        <f t="shared" ref="AA2750" si="27662">(N2750*V2747+O2750*U2747+P2750*V2750+Q2750*U2750)</f>
        <v>0</v>
      </c>
      <c r="AB2750" s="8"/>
      <c r="AC2750" s="21">
        <v>0</v>
      </c>
      <c r="AD2750" s="24">
        <f t="shared" ref="AD2750" si="27663">(TAN($AE$8*$B2747))/$AD$8</f>
        <v>0.45191841815378858</v>
      </c>
      <c r="AE2750" s="22">
        <v>1</v>
      </c>
      <c r="AF2750" s="23">
        <v>0</v>
      </c>
      <c r="AH2750" s="21">
        <f t="shared" ref="AH2750" si="27664">X2750*AC2747+Z2750*AC2750-Y2750*AD2747-AA2750*AD2750</f>
        <v>0</v>
      </c>
      <c r="AI2750" s="24">
        <f t="shared" ref="AI2750" si="27665">(X2750*AD2747+Y2750*AC2747+Z2750*AD2750+AA2750*AC2750)</f>
        <v>0.75856996435720137</v>
      </c>
      <c r="AJ2750" s="22">
        <f t="shared" ref="AJ2750" si="27666">X2750*AE2747+Z2750*AE2750-Y2750*AF2747-AA2750*AF2750</f>
        <v>1.2260081919518846</v>
      </c>
      <c r="AK2750" s="23">
        <f t="shared" ref="AK2750" si="27667">(X2750*AF2747+Y2750*AE2747+Z2750*AF2750+AA2750*AE2750)</f>
        <v>0</v>
      </c>
      <c r="AL2750" s="8"/>
      <c r="AM2750" s="15">
        <v>0</v>
      </c>
      <c r="AN2750" s="85">
        <f t="shared" ref="AN2750" si="27668">(1/$AN$8)*SIN($B2747*$AO$8)</f>
        <v>-0.32646954943265127</v>
      </c>
      <c r="AO2750" s="25">
        <f t="shared" ref="AO2750" si="27669">COS($AO$8*$B2747)</f>
        <v>-0.2018878392553026</v>
      </c>
      <c r="AP2750" s="37">
        <v>0</v>
      </c>
      <c r="AR2750" s="21">
        <f t="shared" ref="AR2750" si="27670">AH2750*AM2747+AJ2750*AM2750-AI2750*AN2747-AK2750*AN2750</f>
        <v>0</v>
      </c>
      <c r="AS2750" s="24">
        <f t="shared" ref="AS2750" si="27671">(AH2750*AN2747+AI2750*AM2747+AJ2750*AN2750+AK2750*AM2750)</f>
        <v>-0.55340039305531852</v>
      </c>
      <c r="AT2750" s="22">
        <f t="shared" ref="AT2750" si="27672">AH2750*AO2747+AJ2750*AO2750-AI2750*AP2747-AK2750*AP2750</f>
        <v>1.9813338055090746</v>
      </c>
      <c r="AU2750" s="23">
        <f t="shared" ref="AU2750" si="27673">(AH2750*AP2747+AI2750*AO2747+AJ2750*AP2750+AK2750*AO2750)</f>
        <v>0</v>
      </c>
      <c r="AV2750" s="8"/>
      <c r="AW2750" s="21">
        <v>0</v>
      </c>
      <c r="AX2750" s="24">
        <f t="shared" ref="AX2750" si="27674">(TAN($AY$8*$B2747))/$AX$8</f>
        <v>-0.21513623183769393</v>
      </c>
      <c r="AY2750" s="22">
        <v>1</v>
      </c>
      <c r="AZ2750" s="23">
        <v>0</v>
      </c>
      <c r="BB2750" s="21">
        <f t="shared" ref="BB2750" si="27675">AR2750*AW2747+AT2750*AW2750-AS2750*AX2747-AU2750*AX2750</f>
        <v>0</v>
      </c>
      <c r="BC2750" s="24">
        <f t="shared" ref="BC2750" si="27676">(AR2750*AX2747+AS2750*AW2747+AT2750*AX2750+AU2750*AW2750)</f>
        <v>-0.97965708198517909</v>
      </c>
      <c r="BD2750" s="22">
        <f t="shared" ref="BD2750" si="27677">AR2750*AY2747+AT2750*AY2750-AS2750*AZ2747-AU2750*AZ2750</f>
        <v>1.9813338055090746</v>
      </c>
      <c r="BE2750" s="23">
        <f t="shared" ref="BE2750" si="27678">(AR2750*AZ2747+AS2750*AY2747+AT2750*AZ2750+AU2750*AY2750)</f>
        <v>0</v>
      </c>
      <c r="BF2750" s="8"/>
      <c r="BG2750" s="15">
        <v>0</v>
      </c>
      <c r="BH2750" s="85">
        <f t="shared" ref="BH2750" si="27679">(1/$BH$8)*SIN($B2747*$BI$8)</f>
        <v>0.17641475289537423</v>
      </c>
      <c r="BI2750" s="25">
        <f t="shared" ref="BI2750" si="27680">COS($BI$8*$B2747)</f>
        <v>-0.84846951309270768</v>
      </c>
      <c r="BJ2750" s="37">
        <v>0</v>
      </c>
      <c r="BL2750" s="21">
        <f t="shared" ref="BL2750" si="27681">BB2750*BG2747+BD2750*BG2750-BC2750*BH2747-BE2750*BH2750</f>
        <v>0</v>
      </c>
      <c r="BM2750" s="24">
        <f t="shared" ref="BM2750" si="27682">(BB2750*BH2747+BC2750*BG2747+BD2750*BH2750+BE2750*BG2750)</f>
        <v>1.1807456810519226</v>
      </c>
      <c r="BN2750" s="22">
        <f t="shared" ref="BN2750" si="27683">BB2750*BI2747+BD2750*BI2750-BC2750*BJ2747-BE2750*BJ2750</f>
        <v>-0.12566767086883734</v>
      </c>
      <c r="BO2750" s="23">
        <f t="shared" ref="BO2750" si="27684">(BB2750*BJ2747+BC2750*BI2747+BD2750*BJ2750+BE2750*BI2750)</f>
        <v>0</v>
      </c>
      <c r="BQ2750" s="38">
        <f t="shared" ref="BQ2750" si="27685">(180/PI())*ATAN(-1*(($BL$8*BM2747+BO2747+$BL$8*BM2750+BO2750)/($BL$8*BL2747+BN2747+$BL$8*BL2750+BN2750)))</f>
        <v>82.895360547768846</v>
      </c>
      <c r="BS2750" s="67">
        <f t="shared" ref="BS2750" si="27686">20*LOG(((($BL$8*BL2747+BN2747-$BL$8*BL2750-BN2750)^2+($BL$8*BM2747+BO2747-$BL$8*BM2750-BO2750)^2)/(($BL$8*BL2747+BN2747+$BL$8*BL2750+BN2750)^2+($BL$8*BM2747+BO2747+$BL$8*BM2750+BO2750)^2))^0.5)</f>
        <v>-15.338702021878278</v>
      </c>
      <c r="BT2750" s="65"/>
      <c r="BU2750" s="28"/>
      <c r="BV2750" s="28"/>
      <c r="BW2750" s="28"/>
      <c r="BX2750" s="28"/>
    </row>
    <row r="2751" spans="2:76" ht="18.649999999999999" customHeight="1">
      <c r="BS2751" s="32"/>
    </row>
    <row r="2752" spans="2:76" ht="18.649999999999999" customHeight="1" thickBot="1">
      <c r="D2752" s="8"/>
      <c r="E2752" s="8" t="s">
        <v>93</v>
      </c>
      <c r="F2752" s="8"/>
      <c r="G2752" s="8"/>
      <c r="H2752" s="8"/>
      <c r="I2752" s="8"/>
      <c r="J2752" s="8" t="s">
        <v>94</v>
      </c>
      <c r="K2752" s="8"/>
      <c r="L2752" s="8"/>
      <c r="M2752" s="8"/>
      <c r="N2752" s="8"/>
      <c r="O2752" s="8" t="s">
        <v>95</v>
      </c>
      <c r="P2752" s="8"/>
      <c r="Q2752" s="8"/>
      <c r="R2752" s="8"/>
      <c r="S2752" s="8"/>
      <c r="T2752" s="8" t="s">
        <v>96</v>
      </c>
      <c r="U2752" s="8"/>
      <c r="V2752" s="8"/>
      <c r="W2752" s="8"/>
      <c r="X2752" s="8"/>
      <c r="Y2752" s="8" t="s">
        <v>97</v>
      </c>
      <c r="Z2752" s="8"/>
      <c r="AA2752" s="8"/>
      <c r="AB2752" s="8"/>
      <c r="AC2752" s="8"/>
      <c r="AD2752" s="8" t="s">
        <v>98</v>
      </c>
      <c r="AE2752" s="8"/>
      <c r="AF2752" s="8"/>
      <c r="AG2752" s="8"/>
      <c r="AH2752" s="8"/>
      <c r="AI2752" s="8" t="s">
        <v>99</v>
      </c>
      <c r="AJ2752" s="8"/>
      <c r="AK2752" s="8"/>
      <c r="AL2752" s="8"/>
      <c r="AM2752" s="8"/>
      <c r="AN2752" s="8" t="s">
        <v>96</v>
      </c>
      <c r="AO2752" s="8"/>
      <c r="AP2752" s="8"/>
      <c r="AQ2752" s="8"/>
      <c r="AR2752" s="8"/>
      <c r="AS2752" s="8" t="s">
        <v>100</v>
      </c>
      <c r="AT2752" s="8"/>
      <c r="AU2752" s="8"/>
      <c r="AV2752" s="8"/>
      <c r="AW2752" s="8"/>
      <c r="AX2752" s="8" t="s">
        <v>94</v>
      </c>
      <c r="AY2752" s="8"/>
      <c r="AZ2752" s="8"/>
      <c r="BA2752" s="8"/>
      <c r="BB2752" s="8"/>
      <c r="BC2752" s="8" t="s">
        <v>101</v>
      </c>
      <c r="BD2752" s="8"/>
      <c r="BE2752" s="8"/>
      <c r="BF2752" s="8"/>
      <c r="BG2752" s="8"/>
      <c r="BH2752" s="8" t="s">
        <v>96</v>
      </c>
      <c r="BI2752" s="8"/>
      <c r="BJ2752" s="8"/>
      <c r="BK2752" s="8"/>
      <c r="BL2752" s="8"/>
      <c r="BM2752" s="8" t="s">
        <v>102</v>
      </c>
      <c r="BN2752" s="8"/>
      <c r="BO2752" s="8"/>
      <c r="BP2752" s="8"/>
    </row>
    <row r="2753" spans="2:76" ht="18.649999999999999" customHeight="1" thickBot="1">
      <c r="B2753" s="16"/>
      <c r="D2753" s="250" t="s">
        <v>22</v>
      </c>
      <c r="E2753" s="251"/>
      <c r="F2753" s="252" t="s">
        <v>23</v>
      </c>
      <c r="G2753" s="253"/>
      <c r="H2753" s="123"/>
      <c r="I2753" s="242" t="s">
        <v>1</v>
      </c>
      <c r="J2753" s="243"/>
      <c r="K2753" s="244" t="s">
        <v>2</v>
      </c>
      <c r="L2753" s="245"/>
      <c r="M2753" s="123"/>
      <c r="N2753" s="242" t="s">
        <v>43</v>
      </c>
      <c r="O2753" s="243"/>
      <c r="P2753" s="244" t="s">
        <v>44</v>
      </c>
      <c r="Q2753" s="245"/>
      <c r="R2753" s="123"/>
      <c r="S2753" s="242" t="s">
        <v>32</v>
      </c>
      <c r="T2753" s="243"/>
      <c r="U2753" s="244" t="s">
        <v>33</v>
      </c>
      <c r="V2753" s="245"/>
      <c r="W2753" s="123"/>
      <c r="X2753" s="242" t="s">
        <v>45</v>
      </c>
      <c r="Y2753" s="243"/>
      <c r="Z2753" s="244" t="s">
        <v>46</v>
      </c>
      <c r="AA2753" s="245"/>
      <c r="AB2753" s="127"/>
      <c r="AC2753" s="242" t="s">
        <v>62</v>
      </c>
      <c r="AD2753" s="243"/>
      <c r="AE2753" s="244" t="s">
        <v>3</v>
      </c>
      <c r="AF2753" s="245"/>
      <c r="AG2753" s="123"/>
      <c r="AH2753" s="242" t="s">
        <v>76</v>
      </c>
      <c r="AI2753" s="243"/>
      <c r="AJ2753" s="244" t="s">
        <v>77</v>
      </c>
      <c r="AK2753" s="245"/>
      <c r="AL2753" s="127"/>
      <c r="AM2753" s="242" t="s">
        <v>64</v>
      </c>
      <c r="AN2753" s="243"/>
      <c r="AO2753" s="244" t="s">
        <v>65</v>
      </c>
      <c r="AP2753" s="245"/>
      <c r="AQ2753" s="123"/>
      <c r="AR2753" s="242" t="s">
        <v>80</v>
      </c>
      <c r="AS2753" s="243"/>
      <c r="AT2753" s="244" t="s">
        <v>81</v>
      </c>
      <c r="AU2753" s="245"/>
      <c r="AV2753" s="127"/>
      <c r="AW2753" s="242" t="s">
        <v>68</v>
      </c>
      <c r="AX2753" s="243"/>
      <c r="AY2753" s="244" t="s">
        <v>69</v>
      </c>
      <c r="AZ2753" s="245"/>
      <c r="BA2753" s="123"/>
      <c r="BB2753" s="246" t="s">
        <v>84</v>
      </c>
      <c r="BC2753" s="247"/>
      <c r="BD2753" s="248" t="s">
        <v>85</v>
      </c>
      <c r="BE2753" s="249"/>
      <c r="BF2753" s="127"/>
      <c r="BG2753" s="242" t="s">
        <v>72</v>
      </c>
      <c r="BH2753" s="243"/>
      <c r="BI2753" s="244" t="s">
        <v>73</v>
      </c>
      <c r="BJ2753" s="245"/>
      <c r="BK2753" s="123"/>
      <c r="BL2753" s="242" t="s">
        <v>88</v>
      </c>
      <c r="BM2753" s="243"/>
      <c r="BN2753" s="244" t="s">
        <v>89</v>
      </c>
      <c r="BO2753" s="245"/>
      <c r="BP2753" s="123"/>
      <c r="BQ2753" s="19" t="s">
        <v>165</v>
      </c>
      <c r="BS2753" s="63" t="s">
        <v>120</v>
      </c>
      <c r="BT2753" s="4"/>
      <c r="BU2753" s="28"/>
      <c r="BV2753" s="28"/>
      <c r="BW2753" s="28"/>
      <c r="BX2753" s="28"/>
    </row>
    <row r="2754" spans="2:76" ht="18.649999999999999" customHeight="1" thickTop="1" thickBot="1">
      <c r="B2754" s="39">
        <v>7.8</v>
      </c>
      <c r="D2754" s="25">
        <f t="shared" ref="D2754" si="27687">COS($F$8*$B2754)</f>
        <v>-0.85192236650135911</v>
      </c>
      <c r="E2754" s="26">
        <v>0</v>
      </c>
      <c r="F2754" s="10">
        <v>0</v>
      </c>
      <c r="G2754" s="85">
        <f t="shared" ref="G2754" si="27688">$E$8*SIN($B2754*$F$8)</f>
        <v>1.5710043071527573</v>
      </c>
      <c r="I2754" s="21">
        <v>1</v>
      </c>
      <c r="J2754" s="24">
        <v>0</v>
      </c>
      <c r="K2754" s="22">
        <v>0</v>
      </c>
      <c r="L2754" s="23">
        <v>0</v>
      </c>
      <c r="N2754" s="21">
        <f t="shared" ref="N2754" si="27689">D2754*I2754+F2754*I2757-E2754*J2754-G2754*J2757</f>
        <v>-0.55005000002352644</v>
      </c>
      <c r="O2754" s="24">
        <f t="shared" ref="O2754" si="27690">(D2754*J2754+E2754*I2754+F2754*J2757+G2754*I2757)</f>
        <v>0</v>
      </c>
      <c r="P2754" s="22">
        <f t="shared" ref="P2754" si="27691">D2754*K2754+F2754*K2757-E2754*L2754-G2754*L2757</f>
        <v>0</v>
      </c>
      <c r="Q2754" s="23">
        <f t="shared" ref="Q2754" si="27692">(D2754*L2754+E2754*K2754+F2754*L2757+G2754*K2757)</f>
        <v>1.5710043071527573</v>
      </c>
      <c r="S2754" s="25">
        <f t="shared" ref="S2754" si="27693">COS($U$8*$B2754)</f>
        <v>-0.1905216889020647</v>
      </c>
      <c r="T2754" s="26">
        <v>0</v>
      </c>
      <c r="U2754" s="10">
        <v>0</v>
      </c>
      <c r="V2754" s="85">
        <f t="shared" ref="V2754" si="27694">$T$8*SIN($B2754*$U$8)</f>
        <v>-2.9450489596135991</v>
      </c>
      <c r="X2754" s="21">
        <f t="shared" ref="X2754" si="27695">N2754*S2754+P2754*S2757-O2754*T2754-Q2754*T2757</f>
        <v>0.61887252168825302</v>
      </c>
      <c r="Y2754" s="24">
        <f t="shared" ref="Y2754" si="27696">(N2754*T2754+O2754*S2754+P2754*T2757+Q2754*S2757)</f>
        <v>0</v>
      </c>
      <c r="Z2754" s="22">
        <f t="shared" ref="Z2754" si="27697">N2754*U2754+P2754*U2757-O2754*V2754-Q2754*V2757</f>
        <v>0</v>
      </c>
      <c r="AA2754" s="23">
        <f t="shared" ref="AA2754" si="27698">(N2754*V2754+O2754*U2754+P2754*V2757+Q2754*U2757)</f>
        <v>1.3206137864335856</v>
      </c>
      <c r="AB2754" s="8"/>
      <c r="AC2754" s="21">
        <v>1</v>
      </c>
      <c r="AD2754" s="24">
        <v>0</v>
      </c>
      <c r="AE2754" s="22">
        <v>0</v>
      </c>
      <c r="AF2754" s="23">
        <v>0</v>
      </c>
      <c r="AH2754" s="21">
        <f t="shared" ref="AH2754" si="27699">X2754*AC2754+Z2754*AC2757-Y2754*AD2754-AA2754*AD2757</f>
        <v>-1.328655432302106E-2</v>
      </c>
      <c r="AI2754" s="24">
        <f t="shared" ref="AI2754" si="27700">(X2754*AD2754+Y2754*AC2754+Z2754*AD2757+AA2754*AC2757)</f>
        <v>0</v>
      </c>
      <c r="AJ2754" s="22">
        <f t="shared" ref="AJ2754" si="27701">X2754*AE2754+Z2754*AE2757-Y2754*AF2754-AA2754*AF2757</f>
        <v>0</v>
      </c>
      <c r="AK2754" s="23">
        <f t="shared" ref="AK2754" si="27702">(X2754*AF2754+Y2754*AE2754+Z2754*AF2757+AA2754*AE2757)</f>
        <v>1.3206137864335856</v>
      </c>
      <c r="AL2754" s="8"/>
      <c r="AM2754" s="25">
        <f t="shared" ref="AM2754" si="27703">COS($AO$8*$B2754)</f>
        <v>-0.1905216889020647</v>
      </c>
      <c r="AN2754" s="26">
        <v>0</v>
      </c>
      <c r="AO2754" s="10">
        <v>0</v>
      </c>
      <c r="AP2754" s="85">
        <f t="shared" ref="AP2754" si="27704">$AN$8*SIN($B2754*$AO$8)</f>
        <v>-2.9450489596135991</v>
      </c>
      <c r="AR2754" s="21">
        <f t="shared" ref="AR2754" si="27705">AH2754*AM2754+AJ2754*AM2757-AI2754*AN2754-AK2754*AN2757</f>
        <v>0.43467273874571177</v>
      </c>
      <c r="AS2754" s="24">
        <f t="shared" ref="AS2754" si="27706">(AH2754*AN2754+AI2754*AM2754+AJ2754*AN2757+AK2754*AM2757)</f>
        <v>0</v>
      </c>
      <c r="AT2754" s="22">
        <f t="shared" ref="AT2754" si="27707">AH2754*AO2754+AJ2754*AO2757-AI2754*AP2754-AK2754*AP2757</f>
        <v>0</v>
      </c>
      <c r="AU2754" s="23">
        <f t="shared" ref="AU2754" si="27708">(AH2754*AP2754+AI2754*AO2754+AJ2754*AP2757+AK2754*AO2757)</f>
        <v>-0.21247601599281457</v>
      </c>
      <c r="AV2754" s="8"/>
      <c r="AW2754" s="21">
        <v>1</v>
      </c>
      <c r="AX2754" s="24">
        <v>0</v>
      </c>
      <c r="AY2754" s="22">
        <v>0</v>
      </c>
      <c r="AZ2754" s="23">
        <v>0</v>
      </c>
      <c r="BB2754" s="21">
        <f t="shared" ref="BB2754" si="27709">AR2754*AW2754+AT2754*AW2757-AS2754*AX2754-AU2754*AX2757</f>
        <v>0.39384494631032413</v>
      </c>
      <c r="BC2754" s="24">
        <f t="shared" ref="BC2754" si="27710">(AR2754*AX2754+AS2754*AW2754+AT2754*AX2757+AU2754*AW2757)</f>
        <v>0</v>
      </c>
      <c r="BD2754" s="22">
        <f t="shared" ref="BD2754" si="27711">AR2754*AY2754+AT2754*AY2757-AS2754*AZ2754-AU2754*AZ2757</f>
        <v>0</v>
      </c>
      <c r="BE2754" s="23">
        <f t="shared" ref="BE2754" si="27712">(AR2754*AZ2754+AS2754*AY2754+AT2754*AZ2757+AU2754*AY2757)</f>
        <v>-0.21247601599281457</v>
      </c>
      <c r="BF2754" s="8"/>
      <c r="BG2754" s="25">
        <f t="shared" ref="BG2754" si="27713">COS($BI$8*$B2754)</f>
        <v>-0.85196620730574935</v>
      </c>
      <c r="BH2754" s="26">
        <v>0</v>
      </c>
      <c r="BI2754" s="10">
        <v>0</v>
      </c>
      <c r="BJ2754" s="85">
        <f t="shared" ref="BJ2754" si="27714">$BH$8*SIN($B2754*$BI$8)</f>
        <v>1.5707903216156869</v>
      </c>
      <c r="BL2754" s="21">
        <f t="shared" ref="BL2754" si="27715">BB2754*BG2754+BD2754*BG2757-BC2754*BH2754-BE2754*BH2757</f>
        <v>-0.29845866634154633</v>
      </c>
      <c r="BM2754" s="24">
        <f t="shared" ref="BM2754" si="27716">(BB2754*BH2754+BC2754*BG2754+BD2754*BH2757+BE2754*BG2757)</f>
        <v>0</v>
      </c>
      <c r="BN2754" s="22">
        <f t="shared" ref="BN2754" si="27717">BB2754*BI2754+BD2754*BI2757-BC2754*BJ2754-BE2754*BJ2757</f>
        <v>0</v>
      </c>
      <c r="BO2754" s="23">
        <f t="shared" ref="BO2754" si="27718">(BB2754*BJ2754+BC2754*BI2754+BD2754*BJ2757+BE2754*BI2757)</f>
        <v>0.799670215370341</v>
      </c>
      <c r="BQ2754" s="27">
        <f t="shared" ref="BQ2754" si="27719">20*LOG((2*$BL$8)/(($BL$8*BL2754+BN2754+$BL$8*BL2757+BN2757)^2+($BL$8*BM2754+BO2754+$BL$8*BM2757+BO2757)^2)^0.5)</f>
        <v>-0.12326857881718721</v>
      </c>
      <c r="BS2754" s="64">
        <f t="shared" ref="BS2754" si="27720">((BL2754^2+BM2754^2)/(BL2757^2+BM2757^2))^0.5</f>
        <v>0.26203014454840973</v>
      </c>
      <c r="BT2754" s="4"/>
      <c r="BU2754" s="28"/>
      <c r="BV2754" s="28"/>
      <c r="BW2754" s="28"/>
      <c r="BX2754" s="28"/>
    </row>
    <row r="2755" spans="2:76" ht="18.649999999999999" customHeight="1" thickBot="1">
      <c r="D2755" s="25"/>
      <c r="E2755" s="10"/>
      <c r="F2755" s="10"/>
      <c r="G2755" s="31"/>
      <c r="I2755" s="29"/>
      <c r="L2755" s="30"/>
      <c r="N2755" s="29"/>
      <c r="Q2755" s="30"/>
      <c r="S2755" s="29"/>
      <c r="V2755" s="30"/>
      <c r="X2755" s="29"/>
      <c r="AA2755" s="30"/>
      <c r="AC2755" s="29"/>
      <c r="AF2755" s="30"/>
      <c r="AH2755" s="29"/>
      <c r="AK2755" s="30"/>
      <c r="AM2755" s="29"/>
      <c r="AP2755" s="30"/>
      <c r="AR2755" s="29"/>
      <c r="AU2755" s="30"/>
      <c r="AW2755" s="29"/>
      <c r="AZ2755" s="30"/>
      <c r="BB2755" s="29"/>
      <c r="BE2755" s="30"/>
      <c r="BG2755" s="29"/>
      <c r="BJ2755" s="30"/>
      <c r="BL2755" s="29"/>
      <c r="BO2755" s="30"/>
      <c r="BS2755" s="65"/>
      <c r="BT2755" s="65"/>
      <c r="BU2755" s="28"/>
      <c r="BV2755" s="28"/>
      <c r="BW2755" s="28"/>
      <c r="BX2755" s="28"/>
    </row>
    <row r="2756" spans="2:76" ht="18.649999999999999" customHeight="1" thickBot="1">
      <c r="D2756" s="254" t="s">
        <v>24</v>
      </c>
      <c r="E2756" s="255"/>
      <c r="F2756" s="256" t="s">
        <v>25</v>
      </c>
      <c r="G2756" s="257"/>
      <c r="H2756" s="123"/>
      <c r="I2756" s="242" t="s">
        <v>4</v>
      </c>
      <c r="J2756" s="243"/>
      <c r="K2756" s="244" t="s">
        <v>5</v>
      </c>
      <c r="L2756" s="245"/>
      <c r="M2756" s="123"/>
      <c r="N2756" s="242" t="s">
        <v>6</v>
      </c>
      <c r="O2756" s="243"/>
      <c r="P2756" s="244" t="s">
        <v>7</v>
      </c>
      <c r="Q2756" s="245"/>
      <c r="R2756" s="123"/>
      <c r="S2756" s="242" t="s">
        <v>34</v>
      </c>
      <c r="T2756" s="243"/>
      <c r="U2756" s="244" t="s">
        <v>35</v>
      </c>
      <c r="V2756" s="245"/>
      <c r="W2756" s="123"/>
      <c r="X2756" s="242" t="s">
        <v>47</v>
      </c>
      <c r="Y2756" s="243"/>
      <c r="Z2756" s="244" t="s">
        <v>48</v>
      </c>
      <c r="AA2756" s="245"/>
      <c r="AB2756" s="127"/>
      <c r="AC2756" s="242" t="s">
        <v>63</v>
      </c>
      <c r="AD2756" s="243"/>
      <c r="AE2756" s="244" t="s">
        <v>8</v>
      </c>
      <c r="AF2756" s="245"/>
      <c r="AG2756" s="123"/>
      <c r="AH2756" s="242" t="s">
        <v>78</v>
      </c>
      <c r="AI2756" s="243"/>
      <c r="AJ2756" s="244" t="s">
        <v>79</v>
      </c>
      <c r="AK2756" s="245"/>
      <c r="AL2756" s="127"/>
      <c r="AM2756" s="242" t="s">
        <v>67</v>
      </c>
      <c r="AN2756" s="243"/>
      <c r="AO2756" s="244" t="s">
        <v>66</v>
      </c>
      <c r="AP2756" s="245"/>
      <c r="AQ2756" s="123"/>
      <c r="AR2756" s="242" t="s">
        <v>83</v>
      </c>
      <c r="AS2756" s="243"/>
      <c r="AT2756" s="244" t="s">
        <v>82</v>
      </c>
      <c r="AU2756" s="245"/>
      <c r="AV2756" s="127"/>
      <c r="AW2756" s="242" t="s">
        <v>71</v>
      </c>
      <c r="AX2756" s="243"/>
      <c r="AY2756" s="244" t="s">
        <v>70</v>
      </c>
      <c r="AZ2756" s="245"/>
      <c r="BA2756" s="123"/>
      <c r="BB2756" s="124" t="s">
        <v>87</v>
      </c>
      <c r="BC2756" s="125"/>
      <c r="BD2756" s="122" t="s">
        <v>86</v>
      </c>
      <c r="BE2756" s="126"/>
      <c r="BF2756" s="127"/>
      <c r="BG2756" s="242" t="s">
        <v>74</v>
      </c>
      <c r="BH2756" s="243"/>
      <c r="BI2756" s="244" t="s">
        <v>75</v>
      </c>
      <c r="BJ2756" s="245"/>
      <c r="BK2756" s="123"/>
      <c r="BL2756" s="242" t="s">
        <v>91</v>
      </c>
      <c r="BM2756" s="243"/>
      <c r="BN2756" s="244" t="s">
        <v>90</v>
      </c>
      <c r="BO2756" s="245"/>
      <c r="BP2756" s="123"/>
      <c r="BQ2756" s="35" t="s">
        <v>166</v>
      </c>
      <c r="BS2756" s="66" t="s">
        <v>121</v>
      </c>
      <c r="BT2756" s="65"/>
      <c r="BU2756" s="28"/>
      <c r="BV2756" s="28"/>
      <c r="BW2756" s="28"/>
      <c r="BX2756" s="28"/>
    </row>
    <row r="2757" spans="2:76" ht="18.649999999999999" customHeight="1" thickTop="1" thickBot="1">
      <c r="D2757" s="15">
        <v>0</v>
      </c>
      <c r="E2757" s="145">
        <f t="shared" ref="E2757" si="27721">(1/$E$8)*SIN($B2754*$F$8)</f>
        <v>0.17455603412808413</v>
      </c>
      <c r="F2757" s="15">
        <f t="shared" ref="F2757" si="27722">COS($F$8*$B2754)</f>
        <v>-0.85192236650135911</v>
      </c>
      <c r="G2757" s="37">
        <v>0</v>
      </c>
      <c r="I2757" s="21">
        <v>0</v>
      </c>
      <c r="J2757" s="24">
        <f t="shared" ref="J2757" si="27723">(TAN($K$8*$B2754))/$J$8</f>
        <v>-0.19215247539641531</v>
      </c>
      <c r="K2757" s="22">
        <v>1</v>
      </c>
      <c r="L2757" s="23">
        <v>0</v>
      </c>
      <c r="N2757" s="21">
        <f t="shared" ref="N2757" si="27724">D2757*I2754+F2757*I2757-E2757*J2754-G2757*J2757</f>
        <v>0</v>
      </c>
      <c r="O2757" s="24">
        <f t="shared" ref="O2757" si="27725">(D2757*J2754+E2757*I2754+F2757*J2757+G2757*I2757)</f>
        <v>0.33825502569689248</v>
      </c>
      <c r="P2757" s="22">
        <f t="shared" ref="P2757" si="27726">D2757*K2754+F2757*K2757-E2757*L2754-G2757*L2757</f>
        <v>-0.85192236650135911</v>
      </c>
      <c r="Q2757" s="23">
        <f t="shared" ref="Q2757" si="27727">(D2757*L2754+E2757*K2754+F2757*L2757+G2757*K2757)</f>
        <v>0</v>
      </c>
      <c r="S2757" s="15">
        <v>0</v>
      </c>
      <c r="T2757" s="145">
        <f t="shared" ref="T2757" si="27728">(1/$T$8)*SIN($B2754*$U$8)</f>
        <v>-0.32722766217928878</v>
      </c>
      <c r="U2757" s="15">
        <f t="shared" ref="U2757" si="27729">COS($U$8*$B2754)</f>
        <v>-0.1905216889020647</v>
      </c>
      <c r="V2757" s="37">
        <v>0</v>
      </c>
      <c r="X2757" s="21">
        <f t="shared" ref="X2757" si="27730">N2757*S2754+P2757*S2757-O2757*T2754-Q2757*T2757</f>
        <v>0</v>
      </c>
      <c r="Y2757" s="24">
        <f t="shared" ref="Y2757" si="27731">(N2757*T2754+O2757*S2754+P2757*T2757+Q2757*S2757)</f>
        <v>0.21432764557310371</v>
      </c>
      <c r="Z2757" s="22">
        <f t="shared" ref="Z2757" si="27732">N2757*U2754+P2757*U2757-O2757*V2754-Q2757*V2757</f>
        <v>1.158487299591987</v>
      </c>
      <c r="AA2757" s="23">
        <f t="shared" ref="AA2757" si="27733">(N2757*V2754+O2757*U2754+P2757*V2757+Q2757*U2757)</f>
        <v>0</v>
      </c>
      <c r="AB2757" s="8"/>
      <c r="AC2757" s="21">
        <v>0</v>
      </c>
      <c r="AD2757" s="24">
        <f t="shared" ref="AD2757" si="27734">(TAN($AE$8*$B2754))/$AD$8</f>
        <v>0.47868580693714097</v>
      </c>
      <c r="AE2757" s="22">
        <v>1</v>
      </c>
      <c r="AF2757" s="23">
        <v>0</v>
      </c>
      <c r="AH2757" s="21">
        <f t="shared" ref="AH2757" si="27735">X2757*AC2754+Z2757*AC2757-Y2757*AD2754-AA2757*AD2757</f>
        <v>0</v>
      </c>
      <c r="AI2757" s="24">
        <f t="shared" ref="AI2757" si="27736">(X2757*AD2754+Y2757*AC2754+Z2757*AD2757+AA2757*AC2757)</f>
        <v>0.76887907340472339</v>
      </c>
      <c r="AJ2757" s="22">
        <f t="shared" ref="AJ2757" si="27737">X2757*AE2754+Z2757*AE2757-Y2757*AF2754-AA2757*AF2757</f>
        <v>1.158487299591987</v>
      </c>
      <c r="AK2757" s="23">
        <f t="shared" ref="AK2757" si="27738">(X2757*AF2754+Y2757*AE2754+Z2757*AF2757+AA2757*AE2757)</f>
        <v>0</v>
      </c>
      <c r="AL2757" s="8"/>
      <c r="AM2757" s="15">
        <v>0</v>
      </c>
      <c r="AN2757" s="85">
        <f t="shared" ref="AN2757" si="27739">(1/$AN$8)*SIN($B2754*$AO$8)</f>
        <v>-0.32722766217928878</v>
      </c>
      <c r="AO2757" s="25">
        <f t="shared" ref="AO2757" si="27740">COS($AO$8*$B2754)</f>
        <v>-0.1905216889020647</v>
      </c>
      <c r="AP2757" s="37">
        <v>0</v>
      </c>
      <c r="AR2757" s="21">
        <f t="shared" ref="AR2757" si="27741">AH2757*AM2754+AJ2757*AM2757-AI2757*AN2754-AK2757*AN2757</f>
        <v>0</v>
      </c>
      <c r="AS2757" s="24">
        <f t="shared" ref="AS2757" si="27742">(AH2757*AN2754+AI2757*AM2754+AJ2757*AN2757+AK2757*AM2757)</f>
        <v>-0.52557723033640569</v>
      </c>
      <c r="AT2757" s="22">
        <f t="shared" ref="AT2757" si="27743">AH2757*AO2754+AJ2757*AO2757-AI2757*AP2754-AK2757*AP2757</f>
        <v>2.0436695583093911</v>
      </c>
      <c r="AU2757" s="23">
        <f t="shared" ref="AU2757" si="27744">(AH2757*AP2754+AI2757*AO2754+AJ2757*AP2757+AK2757*AO2757)</f>
        <v>0</v>
      </c>
      <c r="AV2757" s="8"/>
      <c r="AW2757" s="21">
        <v>0</v>
      </c>
      <c r="AX2757" s="24">
        <f t="shared" ref="AX2757" si="27745">(TAN($AY$8*$B2754))/$AX$8</f>
        <v>-0.19215247539641531</v>
      </c>
      <c r="AY2757" s="22">
        <v>1</v>
      </c>
      <c r="AZ2757" s="23">
        <v>0</v>
      </c>
      <c r="BB2757" s="21">
        <f t="shared" ref="BB2757" si="27746">AR2757*AW2754+AT2757*AW2757-AS2757*AX2754-AU2757*AX2757</f>
        <v>0</v>
      </c>
      <c r="BC2757" s="24">
        <f t="shared" ref="BC2757" si="27747">(AR2757*AX2754+AS2757*AW2754+AT2757*AX2757+AU2757*AW2757)</f>
        <v>-0.91827339485785386</v>
      </c>
      <c r="BD2757" s="22">
        <f t="shared" ref="BD2757" si="27748">AR2757*AY2754+AT2757*AY2757-AS2757*AZ2754-AU2757*AZ2757</f>
        <v>2.0436695583093911</v>
      </c>
      <c r="BE2757" s="23">
        <f t="shared" ref="BE2757" si="27749">(AR2757*AZ2754+AS2757*AY2754+AT2757*AZ2757+AU2757*AY2757)</f>
        <v>0</v>
      </c>
      <c r="BF2757" s="8"/>
      <c r="BG2757" s="15">
        <v>0</v>
      </c>
      <c r="BH2757" s="85">
        <f t="shared" ref="BH2757" si="27750">(1/$BH$8)*SIN($B2754*$BI$8)</f>
        <v>0.17453225795729854</v>
      </c>
      <c r="BI2757" s="25">
        <f t="shared" ref="BI2757" si="27751">COS($BI$8*$B2754)</f>
        <v>-0.85196620730574935</v>
      </c>
      <c r="BJ2757" s="37">
        <v>0</v>
      </c>
      <c r="BL2757" s="21">
        <f t="shared" ref="BL2757" si="27752">BB2757*BG2754+BD2757*BG2757-BC2757*BH2754-BE2757*BH2757</f>
        <v>0</v>
      </c>
      <c r="BM2757" s="24">
        <f t="shared" ref="BM2757" si="27753">(BB2757*BH2754+BC2757*BG2754+BD2757*BH2757+BE2757*BG2757)</f>
        <v>1.1390241640171537</v>
      </c>
      <c r="BN2757" s="22">
        <f t="shared" ref="BN2757" si="27754">BB2757*BI2754+BD2757*BI2757-BC2757*BJ2754-BE2757*BJ2757</f>
        <v>-0.29872244133917114</v>
      </c>
      <c r="BO2757" s="23">
        <f t="shared" ref="BO2757" si="27755">(BB2757*BJ2754+BC2757*BI2754+BD2757*BJ2757+BE2757*BI2757)</f>
        <v>0</v>
      </c>
      <c r="BQ2757" s="38">
        <f t="shared" ref="BQ2757" si="27756">(180/PI())*ATAN(-1*(($BL$8*BM2754+BO2754+$BL$8*BM2757+BO2757)/($BL$8*BL2754+BN2754+$BL$8*BL2757+BN2757)))</f>
        <v>72.879460666725222</v>
      </c>
      <c r="BS2757" s="67">
        <f t="shared" ref="BS2757" si="27757">20*LOG(((($BL$8*BL2754+BN2754-$BL$8*BL2757-BN2757)^2+($BL$8*BM2754+BO2754-$BL$8*BM2757-BO2757)^2)/(($BL$8*BL2754+BN2754+$BL$8*BL2757+BN2757)^2+($BL$8*BM2754+BO2754+$BL$8*BM2757+BO2757)^2))^0.5)</f>
        <v>-15.530807729995722</v>
      </c>
      <c r="BT2757" s="65"/>
      <c r="BU2757" s="28"/>
      <c r="BV2757" s="28"/>
      <c r="BW2757" s="28"/>
      <c r="BX2757" s="28"/>
    </row>
    <row r="2758" spans="2:76" ht="18.649999999999999" customHeight="1">
      <c r="BS2758" s="32"/>
    </row>
    <row r="2759" spans="2:76" ht="18.649999999999999" customHeight="1" thickBot="1">
      <c r="D2759" s="8"/>
      <c r="E2759" s="8" t="s">
        <v>93</v>
      </c>
      <c r="F2759" s="8"/>
      <c r="G2759" s="8"/>
      <c r="H2759" s="8"/>
      <c r="I2759" s="8"/>
      <c r="J2759" s="8" t="s">
        <v>94</v>
      </c>
      <c r="K2759" s="8"/>
      <c r="L2759" s="8"/>
      <c r="M2759" s="8"/>
      <c r="N2759" s="8"/>
      <c r="O2759" s="8" t="s">
        <v>95</v>
      </c>
      <c r="P2759" s="8"/>
      <c r="Q2759" s="8"/>
      <c r="R2759" s="8"/>
      <c r="S2759" s="8"/>
      <c r="T2759" s="8" t="s">
        <v>96</v>
      </c>
      <c r="U2759" s="8"/>
      <c r="V2759" s="8"/>
      <c r="W2759" s="8"/>
      <c r="X2759" s="8"/>
      <c r="Y2759" s="8" t="s">
        <v>97</v>
      </c>
      <c r="Z2759" s="8"/>
      <c r="AA2759" s="8"/>
      <c r="AB2759" s="8"/>
      <c r="AC2759" s="8"/>
      <c r="AD2759" s="8" t="s">
        <v>98</v>
      </c>
      <c r="AE2759" s="8"/>
      <c r="AF2759" s="8"/>
      <c r="AG2759" s="8"/>
      <c r="AH2759" s="8"/>
      <c r="AI2759" s="8" t="s">
        <v>99</v>
      </c>
      <c r="AJ2759" s="8"/>
      <c r="AK2759" s="8"/>
      <c r="AL2759" s="8"/>
      <c r="AM2759" s="8"/>
      <c r="AN2759" s="8" t="s">
        <v>96</v>
      </c>
      <c r="AO2759" s="8"/>
      <c r="AP2759" s="8"/>
      <c r="AQ2759" s="8"/>
      <c r="AR2759" s="8"/>
      <c r="AS2759" s="8" t="s">
        <v>100</v>
      </c>
      <c r="AT2759" s="8"/>
      <c r="AU2759" s="8"/>
      <c r="AV2759" s="8"/>
      <c r="AW2759" s="8"/>
      <c r="AX2759" s="8" t="s">
        <v>94</v>
      </c>
      <c r="AY2759" s="8"/>
      <c r="AZ2759" s="8"/>
      <c r="BA2759" s="8"/>
      <c r="BB2759" s="8"/>
      <c r="BC2759" s="8" t="s">
        <v>101</v>
      </c>
      <c r="BD2759" s="8"/>
      <c r="BE2759" s="8"/>
      <c r="BF2759" s="8"/>
      <c r="BG2759" s="8"/>
      <c r="BH2759" s="8" t="s">
        <v>96</v>
      </c>
      <c r="BI2759" s="8"/>
      <c r="BJ2759" s="8"/>
      <c r="BK2759" s="8"/>
      <c r="BL2759" s="8"/>
      <c r="BM2759" s="8" t="s">
        <v>102</v>
      </c>
      <c r="BN2759" s="8"/>
      <c r="BO2759" s="8"/>
      <c r="BP2759" s="8"/>
    </row>
    <row r="2760" spans="2:76" ht="18.649999999999999" customHeight="1" thickBot="1">
      <c r="B2760" s="16"/>
      <c r="D2760" s="250" t="s">
        <v>22</v>
      </c>
      <c r="E2760" s="251"/>
      <c r="F2760" s="252" t="s">
        <v>23</v>
      </c>
      <c r="G2760" s="253"/>
      <c r="H2760" s="123"/>
      <c r="I2760" s="242" t="s">
        <v>1</v>
      </c>
      <c r="J2760" s="243"/>
      <c r="K2760" s="244" t="s">
        <v>2</v>
      </c>
      <c r="L2760" s="245"/>
      <c r="M2760" s="123"/>
      <c r="N2760" s="242" t="s">
        <v>43</v>
      </c>
      <c r="O2760" s="243"/>
      <c r="P2760" s="244" t="s">
        <v>44</v>
      </c>
      <c r="Q2760" s="245"/>
      <c r="R2760" s="123"/>
      <c r="S2760" s="242" t="s">
        <v>32</v>
      </c>
      <c r="T2760" s="243"/>
      <c r="U2760" s="244" t="s">
        <v>33</v>
      </c>
      <c r="V2760" s="245"/>
      <c r="W2760" s="123"/>
      <c r="X2760" s="242" t="s">
        <v>45</v>
      </c>
      <c r="Y2760" s="243"/>
      <c r="Z2760" s="244" t="s">
        <v>46</v>
      </c>
      <c r="AA2760" s="245"/>
      <c r="AB2760" s="127"/>
      <c r="AC2760" s="242" t="s">
        <v>62</v>
      </c>
      <c r="AD2760" s="243"/>
      <c r="AE2760" s="244" t="s">
        <v>3</v>
      </c>
      <c r="AF2760" s="245"/>
      <c r="AG2760" s="123"/>
      <c r="AH2760" s="242" t="s">
        <v>76</v>
      </c>
      <c r="AI2760" s="243"/>
      <c r="AJ2760" s="244" t="s">
        <v>77</v>
      </c>
      <c r="AK2760" s="245"/>
      <c r="AL2760" s="127"/>
      <c r="AM2760" s="242" t="s">
        <v>64</v>
      </c>
      <c r="AN2760" s="243"/>
      <c r="AO2760" s="244" t="s">
        <v>65</v>
      </c>
      <c r="AP2760" s="245"/>
      <c r="AQ2760" s="123"/>
      <c r="AR2760" s="242" t="s">
        <v>80</v>
      </c>
      <c r="AS2760" s="243"/>
      <c r="AT2760" s="244" t="s">
        <v>81</v>
      </c>
      <c r="AU2760" s="245"/>
      <c r="AV2760" s="127"/>
      <c r="AW2760" s="242" t="s">
        <v>68</v>
      </c>
      <c r="AX2760" s="243"/>
      <c r="AY2760" s="244" t="s">
        <v>69</v>
      </c>
      <c r="AZ2760" s="245"/>
      <c r="BA2760" s="123"/>
      <c r="BB2760" s="246" t="s">
        <v>84</v>
      </c>
      <c r="BC2760" s="247"/>
      <c r="BD2760" s="248" t="s">
        <v>85</v>
      </c>
      <c r="BE2760" s="249"/>
      <c r="BF2760" s="127"/>
      <c r="BG2760" s="242" t="s">
        <v>72</v>
      </c>
      <c r="BH2760" s="243"/>
      <c r="BI2760" s="244" t="s">
        <v>73</v>
      </c>
      <c r="BJ2760" s="245"/>
      <c r="BK2760" s="123"/>
      <c r="BL2760" s="242" t="s">
        <v>88</v>
      </c>
      <c r="BM2760" s="243"/>
      <c r="BN2760" s="244" t="s">
        <v>89</v>
      </c>
      <c r="BO2760" s="245"/>
      <c r="BP2760" s="123"/>
      <c r="BQ2760" s="19" t="s">
        <v>165</v>
      </c>
      <c r="BS2760" s="63" t="s">
        <v>120</v>
      </c>
      <c r="BT2760" s="4"/>
      <c r="BU2760" s="28"/>
      <c r="BV2760" s="28"/>
      <c r="BW2760" s="28"/>
      <c r="BX2760" s="28"/>
    </row>
    <row r="2761" spans="2:76" ht="18.649999999999999" customHeight="1" thickTop="1" thickBot="1">
      <c r="B2761" s="39">
        <v>7.82</v>
      </c>
      <c r="D2761" s="25">
        <f t="shared" ref="D2761" si="27758">COS($F$8*$B2761)</f>
        <v>-0.85538183470311502</v>
      </c>
      <c r="E2761" s="26">
        <v>0</v>
      </c>
      <c r="F2761" s="10">
        <v>0</v>
      </c>
      <c r="G2761" s="85">
        <f t="shared" ref="G2761" si="27759">$E$8*SIN($B2761*$F$8)</f>
        <v>1.5539939677294103</v>
      </c>
      <c r="I2761" s="21">
        <v>1</v>
      </c>
      <c r="J2761" s="24">
        <v>0</v>
      </c>
      <c r="K2761" s="22">
        <v>0</v>
      </c>
      <c r="L2761" s="23">
        <v>0</v>
      </c>
      <c r="N2761" s="21">
        <f t="shared" ref="N2761" si="27760">D2761*I2761+F2761*I2764-E2761*J2761-G2761*J2764</f>
        <v>-0.59234347210434057</v>
      </c>
      <c r="O2761" s="24">
        <f t="shared" ref="O2761" si="27761">(D2761*J2761+E2761*I2761+F2761*J2764+G2761*I2764)</f>
        <v>0</v>
      </c>
      <c r="P2761" s="22">
        <f t="shared" ref="P2761" si="27762">D2761*K2761+F2761*K2764-E2761*L2761-G2761*L2764</f>
        <v>0</v>
      </c>
      <c r="Q2761" s="23">
        <f t="shared" ref="Q2761" si="27763">(D2761*L2761+E2761*K2761+F2761*L2764+G2761*K2764)</f>
        <v>1.5539939677294103</v>
      </c>
      <c r="S2761" s="25">
        <f t="shared" ref="S2761" si="27764">COS($U$8*$B2761)</f>
        <v>-0.17912993967589508</v>
      </c>
      <c r="T2761" s="26">
        <v>0</v>
      </c>
      <c r="U2761" s="10">
        <v>0</v>
      </c>
      <c r="V2761" s="85">
        <f t="shared" ref="V2761" si="27765">$T$8*SIN($B2761*$U$8)</f>
        <v>-2.9514762716995357</v>
      </c>
      <c r="X2761" s="21">
        <f t="shared" ref="X2761" si="27766">N2761*S2761+P2761*S2764-O2761*T2761-Q2761*T2764</f>
        <v>0.6157260417718573</v>
      </c>
      <c r="Y2761" s="24">
        <f t="shared" ref="Y2761" si="27767">(N2761*T2761+O2761*S2761+P2761*T2764+Q2761*S2764)</f>
        <v>0</v>
      </c>
      <c r="Z2761" s="22">
        <f t="shared" ref="Z2761" si="27768">N2761*U2761+P2761*U2764-O2761*V2761-Q2761*V2764</f>
        <v>0</v>
      </c>
      <c r="AA2761" s="23">
        <f t="shared" ref="AA2761" si="27769">(N2761*V2761+O2761*U2761+P2761*V2764+Q2761*U2764)</f>
        <v>1.4699208569160029</v>
      </c>
      <c r="AB2761" s="8"/>
      <c r="AC2761" s="21">
        <v>1</v>
      </c>
      <c r="AD2761" s="24">
        <v>0</v>
      </c>
      <c r="AE2761" s="22">
        <v>0</v>
      </c>
      <c r="AF2761" s="23">
        <v>0</v>
      </c>
      <c r="AH2761" s="21">
        <f t="shared" ref="AH2761" si="27770">X2761*AC2761+Z2761*AC2764-Y2761*AD2761-AA2761*AD2764</f>
        <v>-0.12769941490994852</v>
      </c>
      <c r="AI2761" s="24">
        <f t="shared" ref="AI2761" si="27771">(X2761*AD2761+Y2761*AC2761+Z2761*AD2764+AA2761*AC2764)</f>
        <v>0</v>
      </c>
      <c r="AJ2761" s="22">
        <f t="shared" ref="AJ2761" si="27772">X2761*AE2761+Z2761*AE2764-Y2761*AF2761-AA2761*AF2764</f>
        <v>0</v>
      </c>
      <c r="AK2761" s="23">
        <f t="shared" ref="AK2761" si="27773">(X2761*AF2761+Y2761*AE2761+Z2761*AF2764+AA2761*AE2764)</f>
        <v>1.4699208569160029</v>
      </c>
      <c r="AL2761" s="8"/>
      <c r="AM2761" s="25">
        <f t="shared" ref="AM2761" si="27774">COS($AO$8*$B2761)</f>
        <v>-0.17912993967589508</v>
      </c>
      <c r="AN2761" s="26">
        <v>0</v>
      </c>
      <c r="AO2761" s="10">
        <v>0</v>
      </c>
      <c r="AP2761" s="85">
        <f t="shared" ref="AP2761" si="27775">$AN$8*SIN($B2761*$AO$8)</f>
        <v>-2.9514762716995357</v>
      </c>
      <c r="AR2761" s="21">
        <f t="shared" ref="AR2761" si="27776">AH2761*AM2761+AJ2761*AM2764-AI2761*AN2761-AK2761*AN2764</f>
        <v>0.50492329187433638</v>
      </c>
      <c r="AS2761" s="24">
        <f t="shared" ref="AS2761" si="27777">(AH2761*AN2761+AI2761*AM2761+AJ2761*AN2764+AK2761*AM2764)</f>
        <v>0</v>
      </c>
      <c r="AT2761" s="22">
        <f t="shared" ref="AT2761" si="27778">AH2761*AO2761+AJ2761*AO2764-AI2761*AP2761-AK2761*AP2764</f>
        <v>0</v>
      </c>
      <c r="AU2761" s="23">
        <f t="shared" ref="AU2761" si="27779">(AH2761*AP2761+AI2761*AO2761+AJ2761*AP2764+AK2761*AO2764)</f>
        <v>0.11359495858892338</v>
      </c>
      <c r="AV2761" s="8"/>
      <c r="AW2761" s="21">
        <v>1</v>
      </c>
      <c r="AX2761" s="24">
        <v>0</v>
      </c>
      <c r="AY2761" s="22">
        <v>0</v>
      </c>
      <c r="AZ2761" s="23">
        <v>0</v>
      </c>
      <c r="BB2761" s="21">
        <f t="shared" ref="BB2761" si="27780">AR2761*AW2761+AT2761*AW2764-AS2761*AX2761-AU2761*AX2764</f>
        <v>0.52415105757175695</v>
      </c>
      <c r="BC2761" s="24">
        <f t="shared" ref="BC2761" si="27781">(AR2761*AX2761+AS2761*AW2761+AT2761*AX2764+AU2761*AW2764)</f>
        <v>0</v>
      </c>
      <c r="BD2761" s="22">
        <f t="shared" ref="BD2761" si="27782">AR2761*AY2761+AT2761*AY2764-AS2761*AZ2761-AU2761*AZ2764</f>
        <v>0</v>
      </c>
      <c r="BE2761" s="23">
        <f t="shared" ref="BE2761" si="27783">(AR2761*AZ2761+AS2761*AY2761+AT2761*AZ2764+AU2761*AY2764)</f>
        <v>0.11359495858892338</v>
      </c>
      <c r="BF2761" s="8"/>
      <c r="BG2761" s="25">
        <f t="shared" ref="BG2761" si="27784">COS($BI$8*$B2761)</f>
        <v>-0.85542531195597216</v>
      </c>
      <c r="BH2761" s="26">
        <v>0</v>
      </c>
      <c r="BI2761" s="10">
        <v>0</v>
      </c>
      <c r="BJ2761" s="85">
        <f t="shared" ref="BJ2761" si="27785">$BH$8*SIN($B2761*$BI$8)</f>
        <v>1.5537785624036808</v>
      </c>
      <c r="BL2761" s="21">
        <f t="shared" ref="BL2761" si="27786">BB2761*BG2761+BD2761*BG2764-BC2761*BH2761-BE2761*BH2764</f>
        <v>-0.46798334987455104</v>
      </c>
      <c r="BM2761" s="24">
        <f t="shared" ref="BM2761" si="27787">(BB2761*BH2761+BC2761*BG2761+BD2761*BH2764+BE2761*BG2764)</f>
        <v>0</v>
      </c>
      <c r="BN2761" s="22">
        <f t="shared" ref="BN2761" si="27788">BB2761*BI2761+BD2761*BI2764-BC2761*BJ2761-BE2761*BJ2764</f>
        <v>0</v>
      </c>
      <c r="BO2761" s="23">
        <f t="shared" ref="BO2761" si="27789">(BB2761*BJ2761+BC2761*BI2761+BD2761*BJ2764+BE2761*BI2764)</f>
        <v>0.71724267382865792</v>
      </c>
      <c r="BQ2761" s="27">
        <f t="shared" ref="BQ2761" si="27790">20*LOG((2*$BL$8)/(($BL$8*BL2761+BN2761+$BL$8*BL2764+BN2764)^2+($BL$8*BM2761+BO2761+$BL$8*BM2764+BO2764)^2)^0.5)</f>
        <v>-0.14729609658121726</v>
      </c>
      <c r="BS2761" s="64">
        <f t="shared" ref="BS2761" si="27791">((BL2761^2+BM2761^2)/(BL2764^2+BM2764^2))^0.5</f>
        <v>0.4298493723344321</v>
      </c>
      <c r="BT2761" s="4"/>
      <c r="BU2761" s="28"/>
      <c r="BV2761" s="28"/>
      <c r="BW2761" s="28"/>
      <c r="BX2761" s="28"/>
    </row>
    <row r="2762" spans="2:76" ht="18.649999999999999" customHeight="1" thickBot="1">
      <c r="D2762" s="25"/>
      <c r="E2762" s="10"/>
      <c r="F2762" s="10"/>
      <c r="G2762" s="31"/>
      <c r="I2762" s="29"/>
      <c r="L2762" s="30"/>
      <c r="N2762" s="29"/>
      <c r="Q2762" s="30"/>
      <c r="S2762" s="29"/>
      <c r="V2762" s="30"/>
      <c r="X2762" s="29"/>
      <c r="AA2762" s="30"/>
      <c r="AC2762" s="29"/>
      <c r="AF2762" s="30"/>
      <c r="AH2762" s="29"/>
      <c r="AK2762" s="30"/>
      <c r="AM2762" s="29"/>
      <c r="AP2762" s="30"/>
      <c r="AR2762" s="29"/>
      <c r="AU2762" s="30"/>
      <c r="AW2762" s="29"/>
      <c r="AZ2762" s="30"/>
      <c r="BB2762" s="29"/>
      <c r="BE2762" s="30"/>
      <c r="BG2762" s="29"/>
      <c r="BJ2762" s="30"/>
      <c r="BL2762" s="29"/>
      <c r="BO2762" s="30"/>
      <c r="BS2762" s="65"/>
      <c r="BT2762" s="65"/>
      <c r="BU2762" s="28"/>
      <c r="BV2762" s="28"/>
      <c r="BW2762" s="28"/>
      <c r="BX2762" s="28"/>
    </row>
    <row r="2763" spans="2:76" ht="18.649999999999999" customHeight="1" thickBot="1">
      <c r="D2763" s="254" t="s">
        <v>24</v>
      </c>
      <c r="E2763" s="255"/>
      <c r="F2763" s="256" t="s">
        <v>25</v>
      </c>
      <c r="G2763" s="257"/>
      <c r="H2763" s="123"/>
      <c r="I2763" s="242" t="s">
        <v>4</v>
      </c>
      <c r="J2763" s="243"/>
      <c r="K2763" s="244" t="s">
        <v>5</v>
      </c>
      <c r="L2763" s="245"/>
      <c r="M2763" s="123"/>
      <c r="N2763" s="242" t="s">
        <v>6</v>
      </c>
      <c r="O2763" s="243"/>
      <c r="P2763" s="244" t="s">
        <v>7</v>
      </c>
      <c r="Q2763" s="245"/>
      <c r="R2763" s="123"/>
      <c r="S2763" s="242" t="s">
        <v>34</v>
      </c>
      <c r="T2763" s="243"/>
      <c r="U2763" s="244" t="s">
        <v>35</v>
      </c>
      <c r="V2763" s="245"/>
      <c r="W2763" s="123"/>
      <c r="X2763" s="242" t="s">
        <v>47</v>
      </c>
      <c r="Y2763" s="243"/>
      <c r="Z2763" s="244" t="s">
        <v>48</v>
      </c>
      <c r="AA2763" s="245"/>
      <c r="AB2763" s="127"/>
      <c r="AC2763" s="242" t="s">
        <v>63</v>
      </c>
      <c r="AD2763" s="243"/>
      <c r="AE2763" s="244" t="s">
        <v>8</v>
      </c>
      <c r="AF2763" s="245"/>
      <c r="AG2763" s="123"/>
      <c r="AH2763" s="242" t="s">
        <v>78</v>
      </c>
      <c r="AI2763" s="243"/>
      <c r="AJ2763" s="244" t="s">
        <v>79</v>
      </c>
      <c r="AK2763" s="245"/>
      <c r="AL2763" s="127"/>
      <c r="AM2763" s="242" t="s">
        <v>67</v>
      </c>
      <c r="AN2763" s="243"/>
      <c r="AO2763" s="244" t="s">
        <v>66</v>
      </c>
      <c r="AP2763" s="245"/>
      <c r="AQ2763" s="123"/>
      <c r="AR2763" s="242" t="s">
        <v>83</v>
      </c>
      <c r="AS2763" s="243"/>
      <c r="AT2763" s="244" t="s">
        <v>82</v>
      </c>
      <c r="AU2763" s="245"/>
      <c r="AV2763" s="127"/>
      <c r="AW2763" s="242" t="s">
        <v>71</v>
      </c>
      <c r="AX2763" s="243"/>
      <c r="AY2763" s="244" t="s">
        <v>70</v>
      </c>
      <c r="AZ2763" s="245"/>
      <c r="BA2763" s="123"/>
      <c r="BB2763" s="124" t="s">
        <v>87</v>
      </c>
      <c r="BC2763" s="125"/>
      <c r="BD2763" s="122" t="s">
        <v>86</v>
      </c>
      <c r="BE2763" s="126"/>
      <c r="BF2763" s="127"/>
      <c r="BG2763" s="242" t="s">
        <v>74</v>
      </c>
      <c r="BH2763" s="243"/>
      <c r="BI2763" s="244" t="s">
        <v>75</v>
      </c>
      <c r="BJ2763" s="245"/>
      <c r="BK2763" s="123"/>
      <c r="BL2763" s="242" t="s">
        <v>91</v>
      </c>
      <c r="BM2763" s="243"/>
      <c r="BN2763" s="244" t="s">
        <v>90</v>
      </c>
      <c r="BO2763" s="245"/>
      <c r="BP2763" s="123"/>
      <c r="BQ2763" s="35" t="s">
        <v>166</v>
      </c>
      <c r="BS2763" s="66" t="s">
        <v>121</v>
      </c>
      <c r="BT2763" s="65"/>
      <c r="BU2763" s="28"/>
      <c r="BV2763" s="28"/>
      <c r="BW2763" s="28"/>
      <c r="BX2763" s="28"/>
    </row>
    <row r="2764" spans="2:76" ht="18.649999999999999" customHeight="1" thickTop="1" thickBot="1">
      <c r="D2764" s="15">
        <v>0</v>
      </c>
      <c r="E2764" s="145">
        <f t="shared" ref="E2764" si="27792">(1/$E$8)*SIN($B2761*$F$8)</f>
        <v>0.17266599641437891</v>
      </c>
      <c r="F2764" s="15">
        <f t="shared" ref="F2764" si="27793">COS($F$8*$B2761)</f>
        <v>-0.85538183470311502</v>
      </c>
      <c r="G2764" s="37">
        <v>0</v>
      </c>
      <c r="I2764" s="21">
        <v>0</v>
      </c>
      <c r="J2764" s="24">
        <f t="shared" ref="J2764" si="27794">(TAN($K$8*$B2761))/$J$8</f>
        <v>-0.16926601264939797</v>
      </c>
      <c r="K2764" s="22">
        <v>1</v>
      </c>
      <c r="L2764" s="23">
        <v>0</v>
      </c>
      <c r="N2764" s="21">
        <f t="shared" ref="N2764" si="27795">D2764*I2761+F2764*I2764-E2764*J2761-G2764*J2764</f>
        <v>0</v>
      </c>
      <c r="O2764" s="24">
        <f t="shared" ref="O2764" si="27796">(D2764*J2761+E2764*I2761+F2764*J2764+G2764*I2764)</f>
        <v>0.31745306886730162</v>
      </c>
      <c r="P2764" s="22">
        <f t="shared" ref="P2764" si="27797">D2764*K2761+F2764*K2764-E2764*L2761-G2764*L2764</f>
        <v>-0.85538183470311502</v>
      </c>
      <c r="Q2764" s="23">
        <f t="shared" ref="Q2764" si="27798">(D2764*L2761+E2764*K2761+F2764*L2764+G2764*K2764)</f>
        <v>0</v>
      </c>
      <c r="S2764" s="15">
        <v>0</v>
      </c>
      <c r="T2764" s="145">
        <f t="shared" ref="T2764" si="27799">(1/$T$8)*SIN($B2761*$U$8)</f>
        <v>-0.3279418079666151</v>
      </c>
      <c r="U2764" s="15">
        <f t="shared" ref="U2764" si="27800">COS($U$8*$B2761)</f>
        <v>-0.17912993967589508</v>
      </c>
      <c r="V2764" s="37">
        <v>0</v>
      </c>
      <c r="X2764" s="21">
        <f t="shared" ref="X2764" si="27801">N2764*S2761+P2764*S2764-O2764*T2761-Q2764*T2764</f>
        <v>0</v>
      </c>
      <c r="Y2764" s="24">
        <f t="shared" ref="Y2764" si="27802">(N2764*T2761+O2764*S2761+P2764*T2764+Q2764*S2764)</f>
        <v>0.22365011629821235</v>
      </c>
      <c r="Z2764" s="22">
        <f t="shared" ref="Z2764" si="27803">N2764*U2761+P2764*U2764-O2764*V2761-Q2764*V2764</f>
        <v>1.0901796965902648</v>
      </c>
      <c r="AA2764" s="23">
        <f t="shared" ref="AA2764" si="27804">(N2764*V2761+O2764*U2761+P2764*V2764+Q2764*U2764)</f>
        <v>0</v>
      </c>
      <c r="AB2764" s="8"/>
      <c r="AC2764" s="21">
        <v>0</v>
      </c>
      <c r="AD2764" s="24">
        <f t="shared" ref="AD2764" si="27805">(TAN($AE$8*$B2761))/$AD$8</f>
        <v>0.50575883265005472</v>
      </c>
      <c r="AE2764" s="22">
        <v>1</v>
      </c>
      <c r="AF2764" s="23">
        <v>0</v>
      </c>
      <c r="AH2764" s="21">
        <f t="shared" ref="AH2764" si="27806">X2764*AC2761+Z2764*AC2764-Y2764*AD2761-AA2764*AD2764</f>
        <v>0</v>
      </c>
      <c r="AI2764" s="24">
        <f t="shared" ref="AI2764" si="27807">(X2764*AD2761+Y2764*AC2761+Z2764*AD2764+AA2764*AC2764)</f>
        <v>0.77501812702449557</v>
      </c>
      <c r="AJ2764" s="22">
        <f t="shared" ref="AJ2764" si="27808">X2764*AE2761+Z2764*AE2764-Y2764*AF2761-AA2764*AF2764</f>
        <v>1.0901796965902648</v>
      </c>
      <c r="AK2764" s="23">
        <f t="shared" ref="AK2764" si="27809">(X2764*AF2761+Y2764*AE2761+Z2764*AF2764+AA2764*AE2764)</f>
        <v>0</v>
      </c>
      <c r="AL2764" s="8"/>
      <c r="AM2764" s="15">
        <v>0</v>
      </c>
      <c r="AN2764" s="85">
        <f t="shared" ref="AN2764" si="27810">(1/$AN$8)*SIN($B2761*$AO$8)</f>
        <v>-0.3279418079666151</v>
      </c>
      <c r="AO2764" s="25">
        <f t="shared" ref="AO2764" si="27811">COS($AO$8*$B2761)</f>
        <v>-0.17912993967589508</v>
      </c>
      <c r="AP2764" s="37">
        <v>0</v>
      </c>
      <c r="AR2764" s="21">
        <f t="shared" ref="AR2764" si="27812">AH2764*AM2761+AJ2764*AM2764-AI2764*AN2761-AK2764*AN2764</f>
        <v>0</v>
      </c>
      <c r="AS2764" s="24">
        <f t="shared" ref="AS2764" si="27813">(AH2764*AN2761+AI2764*AM2761+AJ2764*AN2764+AK2764*AM2764)</f>
        <v>-0.49634445104993041</v>
      </c>
      <c r="AT2764" s="22">
        <f t="shared" ref="AT2764" si="27814">AH2764*AO2761+AJ2764*AO2764-AI2764*AP2761-AK2764*AP2764</f>
        <v>2.0921637887637159</v>
      </c>
      <c r="AU2764" s="23">
        <f t="shared" ref="AU2764" si="27815">(AH2764*AP2761+AI2764*AO2761+AJ2764*AP2764+AK2764*AO2764)</f>
        <v>0</v>
      </c>
      <c r="AV2764" s="8"/>
      <c r="AW2764" s="21">
        <v>0</v>
      </c>
      <c r="AX2764" s="24">
        <f t="shared" ref="AX2764" si="27816">(TAN($AY$8*$B2761))/$AX$8</f>
        <v>-0.16926601264939797</v>
      </c>
      <c r="AY2764" s="22">
        <v>1</v>
      </c>
      <c r="AZ2764" s="23">
        <v>0</v>
      </c>
      <c r="BB2764" s="21">
        <f t="shared" ref="BB2764" si="27817">AR2764*AW2761+AT2764*AW2764-AS2764*AX2761-AU2764*AX2764</f>
        <v>0</v>
      </c>
      <c r="BC2764" s="24">
        <f t="shared" ref="BC2764" si="27818">(AR2764*AX2761+AS2764*AW2761+AT2764*AX2764+AU2764*AW2764)</f>
        <v>-0.85047667338342192</v>
      </c>
      <c r="BD2764" s="22">
        <f t="shared" ref="BD2764" si="27819">AR2764*AY2761+AT2764*AY2764-AS2764*AZ2761-AU2764*AZ2764</f>
        <v>2.0921637887637159</v>
      </c>
      <c r="BE2764" s="23">
        <f t="shared" ref="BE2764" si="27820">(AR2764*AZ2761+AS2764*AY2761+AT2764*AZ2764+AU2764*AY2764)</f>
        <v>0</v>
      </c>
      <c r="BF2764" s="8"/>
      <c r="BG2764" s="15">
        <v>0</v>
      </c>
      <c r="BH2764" s="85">
        <f t="shared" ref="BH2764" si="27821">(1/$BH$8)*SIN($B2761*$BI$8)</f>
        <v>0.17264206248929787</v>
      </c>
      <c r="BI2764" s="25">
        <f t="shared" ref="BI2764" si="27822">COS($BI$8*$B2761)</f>
        <v>-0.85542531195597216</v>
      </c>
      <c r="BJ2764" s="37">
        <v>0</v>
      </c>
      <c r="BL2764" s="21">
        <f t="shared" ref="BL2764" si="27823">BB2764*BG2761+BD2764*BG2764-BC2764*BH2761-BE2764*BH2764</f>
        <v>0</v>
      </c>
      <c r="BM2764" s="24">
        <f t="shared" ref="BM2764" si="27824">(BB2764*BH2761+BC2764*BG2761+BD2764*BH2764+BE2764*BG2764)</f>
        <v>1.0887147451978827</v>
      </c>
      <c r="BN2764" s="22">
        <f t="shared" ref="BN2764" si="27825">BB2764*BI2761+BD2764*BI2764-BC2764*BJ2761-BE2764*BJ2764</f>
        <v>-0.46823743873863211</v>
      </c>
      <c r="BO2764" s="23">
        <f t="shared" ref="BO2764" si="27826">(BB2764*BJ2761+BC2764*BI2761+BD2764*BJ2764+BE2764*BI2764)</f>
        <v>0</v>
      </c>
      <c r="BQ2764" s="38">
        <f t="shared" ref="BQ2764" si="27827">(180/PI())*ATAN(-1*(($BL$8*BM2761+BO2761+$BL$8*BM2764+BO2764)/($BL$8*BL2761+BN2761+$BL$8*BL2764+BN2764)))</f>
        <v>62.597464919136968</v>
      </c>
      <c r="BS2764" s="67">
        <f t="shared" ref="BS2764" si="27828">20*LOG(((($BL$8*BL2761+BN2761-$BL$8*BL2764-BN2764)^2+($BL$8*BM2761+BO2761-$BL$8*BM2764-BO2764)^2)/(($BL$8*BL2761+BN2761+$BL$8*BL2764+BN2764)^2+($BL$8*BM2761+BO2761+$BL$8*BM2764+BO2764)^2))^0.5)</f>
        <v>-14.769370628471052</v>
      </c>
      <c r="BT2764" s="65"/>
      <c r="BU2764" s="28"/>
      <c r="BV2764" s="28"/>
      <c r="BW2764" s="28"/>
      <c r="BX2764" s="28"/>
    </row>
    <row r="2765" spans="2:76" ht="18.649999999999999" customHeight="1">
      <c r="BS2765" s="32"/>
    </row>
    <row r="2766" spans="2:76" ht="18.649999999999999" customHeight="1" thickBot="1">
      <c r="D2766" s="8"/>
      <c r="E2766" s="8" t="s">
        <v>93</v>
      </c>
      <c r="F2766" s="8"/>
      <c r="G2766" s="8"/>
      <c r="H2766" s="8"/>
      <c r="I2766" s="8"/>
      <c r="J2766" s="8" t="s">
        <v>94</v>
      </c>
      <c r="K2766" s="8"/>
      <c r="L2766" s="8"/>
      <c r="M2766" s="8"/>
      <c r="N2766" s="8"/>
      <c r="O2766" s="8" t="s">
        <v>95</v>
      </c>
      <c r="P2766" s="8"/>
      <c r="Q2766" s="8"/>
      <c r="R2766" s="8"/>
      <c r="S2766" s="8"/>
      <c r="T2766" s="8" t="s">
        <v>96</v>
      </c>
      <c r="U2766" s="8"/>
      <c r="V2766" s="8"/>
      <c r="W2766" s="8"/>
      <c r="X2766" s="8"/>
      <c r="Y2766" s="8" t="s">
        <v>97</v>
      </c>
      <c r="Z2766" s="8"/>
      <c r="AA2766" s="8"/>
      <c r="AB2766" s="8"/>
      <c r="AC2766" s="8"/>
      <c r="AD2766" s="8" t="s">
        <v>98</v>
      </c>
      <c r="AE2766" s="8"/>
      <c r="AF2766" s="8"/>
      <c r="AG2766" s="8"/>
      <c r="AH2766" s="8"/>
      <c r="AI2766" s="8" t="s">
        <v>99</v>
      </c>
      <c r="AJ2766" s="8"/>
      <c r="AK2766" s="8"/>
      <c r="AL2766" s="8"/>
      <c r="AM2766" s="8"/>
      <c r="AN2766" s="8" t="s">
        <v>96</v>
      </c>
      <c r="AO2766" s="8"/>
      <c r="AP2766" s="8"/>
      <c r="AQ2766" s="8"/>
      <c r="AR2766" s="8"/>
      <c r="AS2766" s="8" t="s">
        <v>100</v>
      </c>
      <c r="AT2766" s="8"/>
      <c r="AU2766" s="8"/>
      <c r="AV2766" s="8"/>
      <c r="AW2766" s="8"/>
      <c r="AX2766" s="8" t="s">
        <v>94</v>
      </c>
      <c r="AY2766" s="8"/>
      <c r="AZ2766" s="8"/>
      <c r="BA2766" s="8"/>
      <c r="BB2766" s="8"/>
      <c r="BC2766" s="8" t="s">
        <v>101</v>
      </c>
      <c r="BD2766" s="8"/>
      <c r="BE2766" s="8"/>
      <c r="BF2766" s="8"/>
      <c r="BG2766" s="8"/>
      <c r="BH2766" s="8" t="s">
        <v>96</v>
      </c>
      <c r="BI2766" s="8"/>
      <c r="BJ2766" s="8"/>
      <c r="BK2766" s="8"/>
      <c r="BL2766" s="8"/>
      <c r="BM2766" s="8" t="s">
        <v>102</v>
      </c>
      <c r="BN2766" s="8"/>
      <c r="BO2766" s="8"/>
      <c r="BP2766" s="8"/>
    </row>
    <row r="2767" spans="2:76" ht="18.649999999999999" customHeight="1" thickBot="1">
      <c r="B2767" s="16"/>
      <c r="D2767" s="250" t="s">
        <v>22</v>
      </c>
      <c r="E2767" s="251"/>
      <c r="F2767" s="252" t="s">
        <v>23</v>
      </c>
      <c r="G2767" s="253"/>
      <c r="H2767" s="123"/>
      <c r="I2767" s="242" t="s">
        <v>1</v>
      </c>
      <c r="J2767" s="243"/>
      <c r="K2767" s="244" t="s">
        <v>2</v>
      </c>
      <c r="L2767" s="245"/>
      <c r="M2767" s="123"/>
      <c r="N2767" s="242" t="s">
        <v>43</v>
      </c>
      <c r="O2767" s="243"/>
      <c r="P2767" s="244" t="s">
        <v>44</v>
      </c>
      <c r="Q2767" s="245"/>
      <c r="R2767" s="123"/>
      <c r="S2767" s="242" t="s">
        <v>32</v>
      </c>
      <c r="T2767" s="243"/>
      <c r="U2767" s="244" t="s">
        <v>33</v>
      </c>
      <c r="V2767" s="245"/>
      <c r="W2767" s="123"/>
      <c r="X2767" s="242" t="s">
        <v>45</v>
      </c>
      <c r="Y2767" s="243"/>
      <c r="Z2767" s="244" t="s">
        <v>46</v>
      </c>
      <c r="AA2767" s="245"/>
      <c r="AB2767" s="127"/>
      <c r="AC2767" s="242" t="s">
        <v>62</v>
      </c>
      <c r="AD2767" s="243"/>
      <c r="AE2767" s="244" t="s">
        <v>3</v>
      </c>
      <c r="AF2767" s="245"/>
      <c r="AG2767" s="123"/>
      <c r="AH2767" s="242" t="s">
        <v>76</v>
      </c>
      <c r="AI2767" s="243"/>
      <c r="AJ2767" s="244" t="s">
        <v>77</v>
      </c>
      <c r="AK2767" s="245"/>
      <c r="AL2767" s="127"/>
      <c r="AM2767" s="242" t="s">
        <v>64</v>
      </c>
      <c r="AN2767" s="243"/>
      <c r="AO2767" s="244" t="s">
        <v>65</v>
      </c>
      <c r="AP2767" s="245"/>
      <c r="AQ2767" s="123"/>
      <c r="AR2767" s="242" t="s">
        <v>80</v>
      </c>
      <c r="AS2767" s="243"/>
      <c r="AT2767" s="244" t="s">
        <v>81</v>
      </c>
      <c r="AU2767" s="245"/>
      <c r="AV2767" s="127"/>
      <c r="AW2767" s="242" t="s">
        <v>68</v>
      </c>
      <c r="AX2767" s="243"/>
      <c r="AY2767" s="244" t="s">
        <v>69</v>
      </c>
      <c r="AZ2767" s="245"/>
      <c r="BA2767" s="123"/>
      <c r="BB2767" s="246" t="s">
        <v>84</v>
      </c>
      <c r="BC2767" s="247"/>
      <c r="BD2767" s="248" t="s">
        <v>85</v>
      </c>
      <c r="BE2767" s="249"/>
      <c r="BF2767" s="127"/>
      <c r="BG2767" s="242" t="s">
        <v>72</v>
      </c>
      <c r="BH2767" s="243"/>
      <c r="BI2767" s="244" t="s">
        <v>73</v>
      </c>
      <c r="BJ2767" s="245"/>
      <c r="BK2767" s="123"/>
      <c r="BL2767" s="242" t="s">
        <v>88</v>
      </c>
      <c r="BM2767" s="243"/>
      <c r="BN2767" s="244" t="s">
        <v>89</v>
      </c>
      <c r="BO2767" s="245"/>
      <c r="BP2767" s="123"/>
      <c r="BQ2767" s="19" t="s">
        <v>165</v>
      </c>
      <c r="BS2767" s="63" t="s">
        <v>120</v>
      </c>
      <c r="BT2767" s="4"/>
      <c r="BU2767" s="28"/>
      <c r="BV2767" s="28"/>
      <c r="BW2767" s="28"/>
      <c r="BX2767" s="28"/>
    </row>
    <row r="2768" spans="2:76" ht="18.649999999999999" customHeight="1" thickTop="1" thickBot="1">
      <c r="B2768" s="39">
        <v>7.84</v>
      </c>
      <c r="D2768" s="25">
        <f t="shared" ref="D2768" si="27829">COS($F$8*$B2768)</f>
        <v>-0.85880356508075051</v>
      </c>
      <c r="E2768" s="26">
        <v>0</v>
      </c>
      <c r="F2768" s="10">
        <v>0</v>
      </c>
      <c r="G2768" s="85">
        <f t="shared" ref="G2768" si="27830">$E$8*SIN($B2768*$F$8)</f>
        <v>1.5369150690397106</v>
      </c>
      <c r="I2768" s="21">
        <v>1</v>
      </c>
      <c r="J2768" s="24">
        <v>0</v>
      </c>
      <c r="K2768" s="22">
        <v>0</v>
      </c>
      <c r="L2768" s="23">
        <v>0</v>
      </c>
      <c r="N2768" s="21">
        <f t="shared" ref="N2768" si="27831">D2768*I2768+F2768*I2771-E2768*J2768-G2768*J2771</f>
        <v>-0.63369943155309172</v>
      </c>
      <c r="O2768" s="24">
        <f t="shared" ref="O2768" si="27832">(D2768*J2768+E2768*I2768+F2768*J2771+G2768*I2771)</f>
        <v>0</v>
      </c>
      <c r="P2768" s="22">
        <f t="shared" ref="P2768" si="27833">D2768*K2768+F2768*K2771-E2768*L2768-G2768*L2771</f>
        <v>0</v>
      </c>
      <c r="Q2768" s="23">
        <f t="shared" ref="Q2768" si="27834">(D2768*L2768+E2768*K2768+F2768*L2771+G2768*K2771)</f>
        <v>1.5369150690397106</v>
      </c>
      <c r="S2768" s="25">
        <f t="shared" ref="S2768" si="27835">COS($U$8*$B2768)</f>
        <v>-0.16771412219486978</v>
      </c>
      <c r="T2768" s="26">
        <v>0</v>
      </c>
      <c r="U2768" s="10">
        <v>0</v>
      </c>
      <c r="V2768" s="85">
        <f t="shared" ref="V2768" si="27836">$T$8*SIN($B2768*$U$8)</f>
        <v>-2.9575070175652396</v>
      </c>
      <c r="X2768" s="21">
        <f t="shared" ref="X2768" si="27837">N2768*S2768+P2768*S2771-O2768*T2768-Q2768*T2771</f>
        <v>0.61132891079683793</v>
      </c>
      <c r="Y2768" s="24">
        <f t="shared" ref="Y2768" si="27838">(N2768*T2768+O2768*S2768+P2768*T2771+Q2768*S2771)</f>
        <v>0</v>
      </c>
      <c r="Z2768" s="22">
        <f t="shared" ref="Z2768" si="27839">N2768*U2768+P2768*U2771-O2768*V2768-Q2768*V2771</f>
        <v>0</v>
      </c>
      <c r="AA2768" s="23">
        <f t="shared" ref="AA2768" si="27840">(N2768*V2768+O2768*U2768+P2768*V2771+Q2768*U2771)</f>
        <v>1.6164081541533091</v>
      </c>
      <c r="AB2768" s="8"/>
      <c r="AC2768" s="21">
        <v>1</v>
      </c>
      <c r="AD2768" s="24">
        <v>0</v>
      </c>
      <c r="AE2768" s="22">
        <v>0</v>
      </c>
      <c r="AF2768" s="23">
        <v>0</v>
      </c>
      <c r="AH2768" s="21">
        <f t="shared" ref="AH2768" si="27841">X2768*AC2768+Z2768*AC2771-Y2768*AD2768-AA2768*AD2771</f>
        <v>-0.25047295552008675</v>
      </c>
      <c r="AI2768" s="24">
        <f t="shared" ref="AI2768" si="27842">(X2768*AD2768+Y2768*AC2768+Z2768*AD2771+AA2768*AC2771)</f>
        <v>0</v>
      </c>
      <c r="AJ2768" s="22">
        <f t="shared" ref="AJ2768" si="27843">X2768*AE2768+Z2768*AE2771-Y2768*AF2768-AA2768*AF2771</f>
        <v>0</v>
      </c>
      <c r="AK2768" s="23">
        <f t="shared" ref="AK2768" si="27844">(X2768*AF2768+Y2768*AE2768+Z2768*AF2771+AA2768*AE2771)</f>
        <v>1.6164081541533091</v>
      </c>
      <c r="AL2768" s="8"/>
      <c r="AM2768" s="25">
        <f t="shared" ref="AM2768" si="27845">COS($AO$8*$B2768)</f>
        <v>-0.16771412219486978</v>
      </c>
      <c r="AN2768" s="26">
        <v>0</v>
      </c>
      <c r="AO2768" s="10">
        <v>0</v>
      </c>
      <c r="AP2768" s="85">
        <f t="shared" ref="AP2768" si="27846">$AN$8*SIN($B2768*$AO$8)</f>
        <v>-2.9575070175652396</v>
      </c>
      <c r="AR2768" s="21">
        <f t="shared" ref="AR2768" si="27847">AH2768*AM2768+AJ2768*AM2771-AI2768*AN2768-AK2768*AN2771</f>
        <v>0.57317879177506015</v>
      </c>
      <c r="AS2768" s="24">
        <f t="shared" ref="AS2768" si="27848">(AH2768*AN2768+AI2768*AM2768+AJ2768*AN2771+AK2768*AM2771)</f>
        <v>0</v>
      </c>
      <c r="AT2768" s="22">
        <f t="shared" ref="AT2768" si="27849">AH2768*AO2768+AJ2768*AO2771-AI2768*AP2768-AK2768*AP2771</f>
        <v>0</v>
      </c>
      <c r="AU2768" s="23">
        <f t="shared" ref="AU2768" si="27850">(AH2768*AP2768+AI2768*AO2768+AJ2768*AP2771+AK2768*AO2771)</f>
        <v>0.46968104897851065</v>
      </c>
      <c r="AV2768" s="8"/>
      <c r="AW2768" s="21">
        <v>1</v>
      </c>
      <c r="AX2768" s="24">
        <v>0</v>
      </c>
      <c r="AY2768" s="22">
        <v>0</v>
      </c>
      <c r="AZ2768" s="23">
        <v>0</v>
      </c>
      <c r="BB2768" s="21">
        <f t="shared" ref="BB2768" si="27851">AR2768*AW2768+AT2768*AW2771-AS2768*AX2768-AU2768*AX2771</f>
        <v>0.64197058625641001</v>
      </c>
      <c r="BC2768" s="24">
        <f t="shared" ref="BC2768" si="27852">(AR2768*AX2768+AS2768*AW2768+AT2768*AX2771+AU2768*AW2771)</f>
        <v>0</v>
      </c>
      <c r="BD2768" s="22">
        <f t="shared" ref="BD2768" si="27853">AR2768*AY2768+AT2768*AY2771-AS2768*AZ2768-AU2768*AZ2771</f>
        <v>0</v>
      </c>
      <c r="BE2768" s="23">
        <f t="shared" ref="BE2768" si="27854">(AR2768*AZ2768+AS2768*AY2768+AT2768*AZ2771+AU2768*AY2771)</f>
        <v>0.46968104897851065</v>
      </c>
      <c r="BF2768" s="8"/>
      <c r="BG2768" s="25">
        <f t="shared" ref="BG2768" si="27855">COS($BI$8*$B2768)</f>
        <v>-0.85884667442437501</v>
      </c>
      <c r="BH2768" s="26">
        <v>0</v>
      </c>
      <c r="BI2768" s="10">
        <v>0</v>
      </c>
      <c r="BJ2768" s="85">
        <f t="shared" ref="BJ2768" si="27856">$BH$8*SIN($B2768*$BI$8)</f>
        <v>1.5366982489974159</v>
      </c>
      <c r="BL2768" s="21">
        <f t="shared" ref="BL2768" si="27857">BB2768*BG2768+BD2768*BG2771-BC2768*BH2768-BE2768*BH2771</f>
        <v>-0.63154964147931159</v>
      </c>
      <c r="BM2768" s="24">
        <f t="shared" ref="BM2768" si="27858">(BB2768*BH2768+BC2768*BG2768+BD2768*BH2771+BE2768*BG2771)</f>
        <v>0</v>
      </c>
      <c r="BN2768" s="22">
        <f t="shared" ref="BN2768" si="27859">BB2768*BI2768+BD2768*BI2771-BC2768*BJ2768-BE2768*BJ2771</f>
        <v>0</v>
      </c>
      <c r="BO2768" s="23">
        <f t="shared" ref="BO2768" si="27860">(BB2768*BJ2768+BC2768*BI2768+BD2768*BJ2771+BE2768*BI2771)</f>
        <v>0.58313106885272403</v>
      </c>
      <c r="BQ2768" s="27">
        <f t="shared" ref="BQ2768" si="27861">20*LOG((2*$BL$8)/(($BL$8*BL2768+BN2768+$BL$8*BL2771+BN2771)^2+($BL$8*BM2768+BO2768+$BL$8*BM2771+BO2771)^2)^0.5)</f>
        <v>-0.21215493522147627</v>
      </c>
      <c r="BS2768" s="64">
        <f t="shared" ref="BS2768" si="27862">((BL2768^2+BM2768^2)/(BL2771^2+BM2771^2))^0.5</f>
        <v>0.61278152795374052</v>
      </c>
      <c r="BT2768" s="4"/>
      <c r="BU2768" s="28"/>
      <c r="BV2768" s="28"/>
      <c r="BW2768" s="28"/>
      <c r="BX2768" s="28"/>
    </row>
    <row r="2769" spans="2:76" ht="18.649999999999999" customHeight="1" thickBot="1">
      <c r="D2769" s="25"/>
      <c r="E2769" s="10"/>
      <c r="F2769" s="10"/>
      <c r="G2769" s="31"/>
      <c r="I2769" s="29"/>
      <c r="L2769" s="30"/>
      <c r="N2769" s="29"/>
      <c r="Q2769" s="30"/>
      <c r="S2769" s="29"/>
      <c r="V2769" s="30"/>
      <c r="X2769" s="29"/>
      <c r="AA2769" s="30"/>
      <c r="AC2769" s="29"/>
      <c r="AF2769" s="30"/>
      <c r="AH2769" s="29"/>
      <c r="AK2769" s="30"/>
      <c r="AM2769" s="29"/>
      <c r="AP2769" s="30"/>
      <c r="AR2769" s="29"/>
      <c r="AU2769" s="30"/>
      <c r="AW2769" s="29"/>
      <c r="AZ2769" s="30"/>
      <c r="BB2769" s="29"/>
      <c r="BE2769" s="30"/>
      <c r="BG2769" s="29"/>
      <c r="BJ2769" s="30"/>
      <c r="BL2769" s="29"/>
      <c r="BO2769" s="30"/>
      <c r="BS2769" s="65"/>
      <c r="BT2769" s="65"/>
      <c r="BU2769" s="28"/>
      <c r="BV2769" s="28"/>
      <c r="BW2769" s="28"/>
      <c r="BX2769" s="28"/>
    </row>
    <row r="2770" spans="2:76" ht="18.649999999999999" customHeight="1" thickBot="1">
      <c r="D2770" s="254" t="s">
        <v>24</v>
      </c>
      <c r="E2770" s="255"/>
      <c r="F2770" s="256" t="s">
        <v>25</v>
      </c>
      <c r="G2770" s="257"/>
      <c r="H2770" s="123"/>
      <c r="I2770" s="242" t="s">
        <v>4</v>
      </c>
      <c r="J2770" s="243"/>
      <c r="K2770" s="244" t="s">
        <v>5</v>
      </c>
      <c r="L2770" s="245"/>
      <c r="M2770" s="123"/>
      <c r="N2770" s="242" t="s">
        <v>6</v>
      </c>
      <c r="O2770" s="243"/>
      <c r="P2770" s="244" t="s">
        <v>7</v>
      </c>
      <c r="Q2770" s="245"/>
      <c r="R2770" s="123"/>
      <c r="S2770" s="242" t="s">
        <v>34</v>
      </c>
      <c r="T2770" s="243"/>
      <c r="U2770" s="244" t="s">
        <v>35</v>
      </c>
      <c r="V2770" s="245"/>
      <c r="W2770" s="123"/>
      <c r="X2770" s="242" t="s">
        <v>47</v>
      </c>
      <c r="Y2770" s="243"/>
      <c r="Z2770" s="244" t="s">
        <v>48</v>
      </c>
      <c r="AA2770" s="245"/>
      <c r="AB2770" s="127"/>
      <c r="AC2770" s="242" t="s">
        <v>63</v>
      </c>
      <c r="AD2770" s="243"/>
      <c r="AE2770" s="244" t="s">
        <v>8</v>
      </c>
      <c r="AF2770" s="245"/>
      <c r="AG2770" s="123"/>
      <c r="AH2770" s="242" t="s">
        <v>78</v>
      </c>
      <c r="AI2770" s="243"/>
      <c r="AJ2770" s="244" t="s">
        <v>79</v>
      </c>
      <c r="AK2770" s="245"/>
      <c r="AL2770" s="127"/>
      <c r="AM2770" s="242" t="s">
        <v>67</v>
      </c>
      <c r="AN2770" s="243"/>
      <c r="AO2770" s="244" t="s">
        <v>66</v>
      </c>
      <c r="AP2770" s="245"/>
      <c r="AQ2770" s="123"/>
      <c r="AR2770" s="242" t="s">
        <v>83</v>
      </c>
      <c r="AS2770" s="243"/>
      <c r="AT2770" s="244" t="s">
        <v>82</v>
      </c>
      <c r="AU2770" s="245"/>
      <c r="AV2770" s="127"/>
      <c r="AW2770" s="242" t="s">
        <v>71</v>
      </c>
      <c r="AX2770" s="243"/>
      <c r="AY2770" s="244" t="s">
        <v>70</v>
      </c>
      <c r="AZ2770" s="245"/>
      <c r="BA2770" s="123"/>
      <c r="BB2770" s="124" t="s">
        <v>87</v>
      </c>
      <c r="BC2770" s="125"/>
      <c r="BD2770" s="122" t="s">
        <v>86</v>
      </c>
      <c r="BE2770" s="126"/>
      <c r="BF2770" s="127"/>
      <c r="BG2770" s="242" t="s">
        <v>74</v>
      </c>
      <c r="BH2770" s="243"/>
      <c r="BI2770" s="244" t="s">
        <v>75</v>
      </c>
      <c r="BJ2770" s="245"/>
      <c r="BK2770" s="123"/>
      <c r="BL2770" s="242" t="s">
        <v>91</v>
      </c>
      <c r="BM2770" s="243"/>
      <c r="BN2770" s="244" t="s">
        <v>90</v>
      </c>
      <c r="BO2770" s="245"/>
      <c r="BP2770" s="123"/>
      <c r="BQ2770" s="35" t="s">
        <v>166</v>
      </c>
      <c r="BS2770" s="66" t="s">
        <v>121</v>
      </c>
      <c r="BT2770" s="65"/>
      <c r="BU2770" s="28"/>
      <c r="BV2770" s="28"/>
      <c r="BW2770" s="28"/>
      <c r="BX2770" s="28"/>
    </row>
    <row r="2771" spans="2:76" ht="18.649999999999999" customHeight="1" thickTop="1" thickBot="1">
      <c r="D2771" s="15">
        <v>0</v>
      </c>
      <c r="E2771" s="145">
        <f t="shared" ref="E2771" si="27863">(1/$E$8)*SIN($B2768*$F$8)</f>
        <v>0.17076834100441229</v>
      </c>
      <c r="F2771" s="15">
        <f t="shared" ref="F2771" si="27864">COS($F$8*$B2768)</f>
        <v>-0.85880356508075051</v>
      </c>
      <c r="G2771" s="37">
        <v>0</v>
      </c>
      <c r="I2771" s="21">
        <v>0</v>
      </c>
      <c r="J2771" s="24">
        <f t="shared" ref="J2771" si="27865">(TAN($K$8*$B2768))/$J$8</f>
        <v>-0.14646491407512027</v>
      </c>
      <c r="K2771" s="22">
        <v>1</v>
      </c>
      <c r="L2771" s="23">
        <v>0</v>
      </c>
      <c r="N2771" s="21">
        <f t="shared" ref="N2771" si="27866">D2771*I2768+F2771*I2771-E2771*J2768-G2771*J2771</f>
        <v>0</v>
      </c>
      <c r="O2771" s="24">
        <f t="shared" ref="O2771" si="27867">(D2771*J2768+E2771*I2768+F2771*J2771+G2771*I2771)</f>
        <v>0.2965529313713714</v>
      </c>
      <c r="P2771" s="22">
        <f t="shared" ref="P2771" si="27868">D2771*K2768+F2771*K2771-E2771*L2768-G2771*L2771</f>
        <v>-0.85880356508075051</v>
      </c>
      <c r="Q2771" s="23">
        <f t="shared" ref="Q2771" si="27869">(D2771*L2768+E2771*K2768+F2771*L2771+G2771*K2771)</f>
        <v>0</v>
      </c>
      <c r="S2771" s="15">
        <v>0</v>
      </c>
      <c r="T2771" s="145">
        <f t="shared" ref="T2771" si="27870">(1/$T$8)*SIN($B2768*$U$8)</f>
        <v>-0.32861189084058218</v>
      </c>
      <c r="U2771" s="15">
        <f t="shared" ref="U2771" si="27871">COS($U$8*$B2768)</f>
        <v>-0.16771412219486978</v>
      </c>
      <c r="V2771" s="37">
        <v>0</v>
      </c>
      <c r="X2771" s="21">
        <f t="shared" ref="X2771" si="27872">N2771*S2768+P2771*S2771-O2771*T2768-Q2771*T2771</f>
        <v>0</v>
      </c>
      <c r="Y2771" s="24">
        <f t="shared" ref="Y2771" si="27873">(N2771*T2768+O2771*S2768+P2771*T2771+Q2771*S2771)</f>
        <v>0.23247694881255337</v>
      </c>
      <c r="Z2771" s="22">
        <f t="shared" ref="Z2771" si="27874">N2771*U2768+P2771*U2771-O2771*V2768-Q2771*V2771</f>
        <v>1.0210908616657166</v>
      </c>
      <c r="AA2771" s="23">
        <f t="shared" ref="AA2771" si="27875">(N2771*V2768+O2771*U2768+P2771*V2771+Q2771*U2771)</f>
        <v>0</v>
      </c>
      <c r="AB2771" s="8"/>
      <c r="AC2771" s="21">
        <v>0</v>
      </c>
      <c r="AD2771" s="24">
        <f t="shared" ref="AD2771" si="27876">(TAN($AE$8*$B2768))/$AD$8</f>
        <v>0.53315857390508226</v>
      </c>
      <c r="AE2771" s="22">
        <v>1</v>
      </c>
      <c r="AF2771" s="23">
        <v>0</v>
      </c>
      <c r="AH2771" s="21">
        <f t="shared" ref="AH2771" si="27877">X2771*AC2768+Z2771*AC2771-Y2771*AD2768-AA2771*AD2771</f>
        <v>0</v>
      </c>
      <c r="AI2771" s="24">
        <f t="shared" ref="AI2771" si="27878">(X2771*AD2768+Y2771*AC2768+Z2771*AD2771+AA2771*AC2771)</f>
        <v>0.7768802964457584</v>
      </c>
      <c r="AJ2771" s="22">
        <f t="shared" ref="AJ2771" si="27879">X2771*AE2768+Z2771*AE2771-Y2771*AF2768-AA2771*AF2771</f>
        <v>1.0210908616657166</v>
      </c>
      <c r="AK2771" s="23">
        <f t="shared" ref="AK2771" si="27880">(X2771*AF2768+Y2771*AE2768+Z2771*AF2771+AA2771*AE2771)</f>
        <v>0</v>
      </c>
      <c r="AL2771" s="8"/>
      <c r="AM2771" s="15">
        <v>0</v>
      </c>
      <c r="AN2771" s="85">
        <f t="shared" ref="AN2771" si="27881">(1/$AN$8)*SIN($B2768*$AO$8)</f>
        <v>-0.32861189084058218</v>
      </c>
      <c r="AO2771" s="25">
        <f t="shared" ref="AO2771" si="27882">COS($AO$8*$B2768)</f>
        <v>-0.16771412219486978</v>
      </c>
      <c r="AP2771" s="37">
        <v>0</v>
      </c>
      <c r="AR2771" s="21">
        <f t="shared" ref="AR2771" si="27883">AH2771*AM2768+AJ2771*AM2771-AI2771*AN2768-AK2771*AN2771</f>
        <v>0</v>
      </c>
      <c r="AS2771" s="24">
        <f t="shared" ref="AS2771" si="27884">(AH2771*AN2768+AI2771*AM2768+AJ2771*AN2771+AK2771*AM2771)</f>
        <v>-0.46583639574090108</v>
      </c>
      <c r="AT2771" s="22">
        <f t="shared" ref="AT2771" si="27885">AH2771*AO2768+AJ2771*AO2771-AI2771*AP2768-AK2771*AP2771</f>
        <v>2.1263775710010249</v>
      </c>
      <c r="AU2771" s="23">
        <f t="shared" ref="AU2771" si="27886">(AH2771*AP2768+AI2771*AO2768+AJ2771*AP2771+AK2771*AO2771)</f>
        <v>0</v>
      </c>
      <c r="AV2771" s="8"/>
      <c r="AW2771" s="21">
        <v>0</v>
      </c>
      <c r="AX2771" s="24">
        <f t="shared" ref="AX2771" si="27887">(TAN($AY$8*$B2768))/$AX$8</f>
        <v>-0.14646491407512027</v>
      </c>
      <c r="AY2771" s="22">
        <v>1</v>
      </c>
      <c r="AZ2771" s="23">
        <v>0</v>
      </c>
      <c r="BB2771" s="21">
        <f t="shared" ref="BB2771" si="27888">AR2771*AW2768+AT2771*AW2771-AS2771*AX2768-AU2771*AX2771</f>
        <v>0</v>
      </c>
      <c r="BC2771" s="24">
        <f t="shared" ref="BC2771" si="27889">(AR2771*AX2768+AS2771*AW2768+AT2771*AX2771+AU2771*AW2771)</f>
        <v>-0.77727610396882918</v>
      </c>
      <c r="BD2771" s="22">
        <f t="shared" ref="BD2771" si="27890">AR2771*AY2768+AT2771*AY2771-AS2771*AZ2768-AU2771*AZ2771</f>
        <v>2.1263775710010249</v>
      </c>
      <c r="BE2771" s="23">
        <f t="shared" ref="BE2771" si="27891">(AR2771*AZ2768+AS2771*AY2768+AT2771*AZ2771+AU2771*AY2771)</f>
        <v>0</v>
      </c>
      <c r="BF2771" s="8"/>
      <c r="BG2771" s="15">
        <v>0</v>
      </c>
      <c r="BH2771" s="85">
        <f t="shared" ref="BH2771" si="27892">(1/$BH$8)*SIN($B2768*$BI$8)</f>
        <v>0.17074424988860176</v>
      </c>
      <c r="BI2771" s="25">
        <f t="shared" ref="BI2771" si="27893">COS($BI$8*$B2768)</f>
        <v>-0.85884667442437501</v>
      </c>
      <c r="BJ2771" s="37">
        <v>0</v>
      </c>
      <c r="BL2771" s="21">
        <f t="shared" ref="BL2771" si="27894">BB2771*BG2768+BD2771*BG2771-BC2771*BH2768-BE2771*BH2771</f>
        <v>0</v>
      </c>
      <c r="BM2771" s="24">
        <f t="shared" ref="BM2771" si="27895">(BB2771*BH2768+BC2771*BG2768+BD2771*BH2771+BE2771*BG2771)</f>
        <v>1.0306277403436808</v>
      </c>
      <c r="BN2771" s="22">
        <f t="shared" ref="BN2771" si="27896">BB2771*BI2768+BD2771*BI2771-BC2771*BJ2768-BE2771*BJ2771</f>
        <v>-0.63179347746837733</v>
      </c>
      <c r="BO2771" s="23">
        <f t="shared" ref="BO2771" si="27897">(BB2771*BJ2768+BC2771*BI2768+BD2771*BJ2771+BE2771*BI2771)</f>
        <v>0</v>
      </c>
      <c r="BQ2771" s="38">
        <f t="shared" ref="BQ2771" si="27898">(180/PI())*ATAN(-1*(($BL$8*BM2768+BO2768+$BL$8*BM2771+BO2771)/($BL$8*BL2768+BN2768+$BL$8*BL2771+BN2771)))</f>
        <v>51.944119321182647</v>
      </c>
      <c r="BS2771" s="67">
        <f t="shared" ref="BS2771" si="27899">20*LOG(((($BL$8*BL2768+BN2768-$BL$8*BL2771-BN2771)^2+($BL$8*BM2768+BO2768-$BL$8*BM2771-BO2771)^2)/(($BL$8*BL2768+BN2768+$BL$8*BL2771+BN2771)^2+($BL$8*BM2768+BO2768+$BL$8*BM2771+BO2771)^2))^0.5)</f>
        <v>-13.216957371991027</v>
      </c>
      <c r="BT2771" s="65"/>
      <c r="BU2771" s="28"/>
      <c r="BV2771" s="28"/>
      <c r="BW2771" s="28"/>
      <c r="BX2771" s="28"/>
    </row>
    <row r="2772" spans="2:76" ht="18.649999999999999" customHeight="1">
      <c r="BS2772" s="32"/>
    </row>
    <row r="2773" spans="2:76" ht="18.649999999999999" customHeight="1" thickBot="1">
      <c r="D2773" s="8"/>
      <c r="E2773" s="8" t="s">
        <v>93</v>
      </c>
      <c r="F2773" s="8"/>
      <c r="G2773" s="8"/>
      <c r="H2773" s="8"/>
      <c r="I2773" s="8"/>
      <c r="J2773" s="8" t="s">
        <v>94</v>
      </c>
      <c r="K2773" s="8"/>
      <c r="L2773" s="8"/>
      <c r="M2773" s="8"/>
      <c r="N2773" s="8"/>
      <c r="O2773" s="8" t="s">
        <v>95</v>
      </c>
      <c r="P2773" s="8"/>
      <c r="Q2773" s="8"/>
      <c r="R2773" s="8"/>
      <c r="S2773" s="8"/>
      <c r="T2773" s="8" t="s">
        <v>96</v>
      </c>
      <c r="U2773" s="8"/>
      <c r="V2773" s="8"/>
      <c r="W2773" s="8"/>
      <c r="X2773" s="8"/>
      <c r="Y2773" s="8" t="s">
        <v>97</v>
      </c>
      <c r="Z2773" s="8"/>
      <c r="AA2773" s="8"/>
      <c r="AB2773" s="8"/>
      <c r="AC2773" s="8"/>
      <c r="AD2773" s="8" t="s">
        <v>98</v>
      </c>
      <c r="AE2773" s="8"/>
      <c r="AF2773" s="8"/>
      <c r="AG2773" s="8"/>
      <c r="AH2773" s="8"/>
      <c r="AI2773" s="8" t="s">
        <v>99</v>
      </c>
      <c r="AJ2773" s="8"/>
      <c r="AK2773" s="8"/>
      <c r="AL2773" s="8"/>
      <c r="AM2773" s="8"/>
      <c r="AN2773" s="8" t="s">
        <v>96</v>
      </c>
      <c r="AO2773" s="8"/>
      <c r="AP2773" s="8"/>
      <c r="AQ2773" s="8"/>
      <c r="AR2773" s="8"/>
      <c r="AS2773" s="8" t="s">
        <v>100</v>
      </c>
      <c r="AT2773" s="8"/>
      <c r="AU2773" s="8"/>
      <c r="AV2773" s="8"/>
      <c r="AW2773" s="8"/>
      <c r="AX2773" s="8" t="s">
        <v>94</v>
      </c>
      <c r="AY2773" s="8"/>
      <c r="AZ2773" s="8"/>
      <c r="BA2773" s="8"/>
      <c r="BB2773" s="8"/>
      <c r="BC2773" s="8" t="s">
        <v>101</v>
      </c>
      <c r="BD2773" s="8"/>
      <c r="BE2773" s="8"/>
      <c r="BF2773" s="8"/>
      <c r="BG2773" s="8"/>
      <c r="BH2773" s="8" t="s">
        <v>96</v>
      </c>
      <c r="BI2773" s="8"/>
      <c r="BJ2773" s="8"/>
      <c r="BK2773" s="8"/>
      <c r="BL2773" s="8"/>
      <c r="BM2773" s="8" t="s">
        <v>102</v>
      </c>
      <c r="BN2773" s="8"/>
      <c r="BO2773" s="8"/>
      <c r="BP2773" s="8"/>
    </row>
    <row r="2774" spans="2:76" ht="18.649999999999999" customHeight="1" thickBot="1">
      <c r="B2774" s="16"/>
      <c r="D2774" s="250" t="s">
        <v>22</v>
      </c>
      <c r="E2774" s="251"/>
      <c r="F2774" s="252" t="s">
        <v>23</v>
      </c>
      <c r="G2774" s="253"/>
      <c r="H2774" s="123"/>
      <c r="I2774" s="242" t="s">
        <v>1</v>
      </c>
      <c r="J2774" s="243"/>
      <c r="K2774" s="244" t="s">
        <v>2</v>
      </c>
      <c r="L2774" s="245"/>
      <c r="M2774" s="123"/>
      <c r="N2774" s="242" t="s">
        <v>43</v>
      </c>
      <c r="O2774" s="243"/>
      <c r="P2774" s="244" t="s">
        <v>44</v>
      </c>
      <c r="Q2774" s="245"/>
      <c r="R2774" s="123"/>
      <c r="S2774" s="242" t="s">
        <v>32</v>
      </c>
      <c r="T2774" s="243"/>
      <c r="U2774" s="244" t="s">
        <v>33</v>
      </c>
      <c r="V2774" s="245"/>
      <c r="W2774" s="123"/>
      <c r="X2774" s="242" t="s">
        <v>45</v>
      </c>
      <c r="Y2774" s="243"/>
      <c r="Z2774" s="244" t="s">
        <v>46</v>
      </c>
      <c r="AA2774" s="245"/>
      <c r="AB2774" s="127"/>
      <c r="AC2774" s="242" t="s">
        <v>62</v>
      </c>
      <c r="AD2774" s="243"/>
      <c r="AE2774" s="244" t="s">
        <v>3</v>
      </c>
      <c r="AF2774" s="245"/>
      <c r="AG2774" s="123"/>
      <c r="AH2774" s="242" t="s">
        <v>76</v>
      </c>
      <c r="AI2774" s="243"/>
      <c r="AJ2774" s="244" t="s">
        <v>77</v>
      </c>
      <c r="AK2774" s="245"/>
      <c r="AL2774" s="127"/>
      <c r="AM2774" s="242" t="s">
        <v>64</v>
      </c>
      <c r="AN2774" s="243"/>
      <c r="AO2774" s="244" t="s">
        <v>65</v>
      </c>
      <c r="AP2774" s="245"/>
      <c r="AQ2774" s="123"/>
      <c r="AR2774" s="242" t="s">
        <v>80</v>
      </c>
      <c r="AS2774" s="243"/>
      <c r="AT2774" s="244" t="s">
        <v>81</v>
      </c>
      <c r="AU2774" s="245"/>
      <c r="AV2774" s="127"/>
      <c r="AW2774" s="242" t="s">
        <v>68</v>
      </c>
      <c r="AX2774" s="243"/>
      <c r="AY2774" s="244" t="s">
        <v>69</v>
      </c>
      <c r="AZ2774" s="245"/>
      <c r="BA2774" s="123"/>
      <c r="BB2774" s="246" t="s">
        <v>84</v>
      </c>
      <c r="BC2774" s="247"/>
      <c r="BD2774" s="248" t="s">
        <v>85</v>
      </c>
      <c r="BE2774" s="249"/>
      <c r="BF2774" s="127"/>
      <c r="BG2774" s="242" t="s">
        <v>72</v>
      </c>
      <c r="BH2774" s="243"/>
      <c r="BI2774" s="244" t="s">
        <v>73</v>
      </c>
      <c r="BJ2774" s="245"/>
      <c r="BK2774" s="123"/>
      <c r="BL2774" s="242" t="s">
        <v>88</v>
      </c>
      <c r="BM2774" s="243"/>
      <c r="BN2774" s="244" t="s">
        <v>89</v>
      </c>
      <c r="BO2774" s="245"/>
      <c r="BP2774" s="123"/>
      <c r="BQ2774" s="19" t="s">
        <v>165</v>
      </c>
      <c r="BS2774" s="63" t="s">
        <v>120</v>
      </c>
      <c r="BT2774" s="4"/>
      <c r="BU2774" s="28"/>
      <c r="BV2774" s="28"/>
      <c r="BW2774" s="28"/>
      <c r="BX2774" s="28"/>
    </row>
    <row r="2775" spans="2:76" ht="18.649999999999999" customHeight="1" thickTop="1" thickBot="1">
      <c r="B2775" s="39">
        <v>7.86</v>
      </c>
      <c r="D2775" s="25">
        <f t="shared" ref="D2775" si="27900">COS($F$8*$B2775)</f>
        <v>-0.86218740667401161</v>
      </c>
      <c r="E2775" s="26">
        <v>0</v>
      </c>
      <c r="F2775" s="10">
        <v>0</v>
      </c>
      <c r="G2775" s="85">
        <f t="shared" ref="G2775" si="27901">$E$8*SIN($B2775*$F$8)</f>
        <v>1.5197683645722737</v>
      </c>
      <c r="I2775" s="21">
        <v>1</v>
      </c>
      <c r="J2775" s="24">
        <v>0</v>
      </c>
      <c r="K2775" s="22">
        <v>0</v>
      </c>
      <c r="L2775" s="23">
        <v>0</v>
      </c>
      <c r="N2775" s="21">
        <f t="shared" ref="N2775" si="27902">D2775*I2775+F2775*I2778-E2775*J2775-G2775*J2778</f>
        <v>-0.67413518475121559</v>
      </c>
      <c r="O2775" s="24">
        <f t="shared" ref="O2775" si="27903">(D2775*J2775+E2775*I2775+F2775*J2778+G2775*I2778)</f>
        <v>0</v>
      </c>
      <c r="P2775" s="22">
        <f t="shared" ref="P2775" si="27904">D2775*K2775+F2775*K2778-E2775*L2775-G2775*L2778</f>
        <v>0</v>
      </c>
      <c r="Q2775" s="23">
        <f t="shared" ref="Q2775" si="27905">(D2775*L2775+E2775*K2775+F2775*L2778+G2775*K2778)</f>
        <v>1.5197683645722737</v>
      </c>
      <c r="S2775" s="25">
        <f t="shared" ref="S2775" si="27906">COS($U$8*$B2775)</f>
        <v>-0.15627577031092255</v>
      </c>
      <c r="T2775" s="26">
        <v>0</v>
      </c>
      <c r="U2775" s="10">
        <v>0</v>
      </c>
      <c r="V2775" s="85">
        <f t="shared" ref="V2775" si="27907">$T$8*SIN($B2775*$U$8)</f>
        <v>-2.963140386907706</v>
      </c>
      <c r="X2775" s="21">
        <f t="shared" ref="X2775" si="27908">N2775*S2775+P2775*S2778-O2775*T2775-Q2775*T2778</f>
        <v>0.60571621971388989</v>
      </c>
      <c r="Y2775" s="24">
        <f t="shared" ref="Y2775" si="27909">(N2775*T2775+O2775*S2775+P2775*T2778+Q2775*S2778)</f>
        <v>0</v>
      </c>
      <c r="Z2775" s="22">
        <f t="shared" ref="Z2775" si="27910">N2775*U2775+P2775*U2778-O2775*V2775-Q2775*V2778</f>
        <v>0</v>
      </c>
      <c r="AA2775" s="23">
        <f t="shared" ref="AA2775" si="27911">(N2775*V2775+O2775*U2775+P2775*V2778+Q2775*U2778)</f>
        <v>1.7600542203041116</v>
      </c>
      <c r="AB2775" s="8"/>
      <c r="AC2775" s="21">
        <v>1</v>
      </c>
      <c r="AD2775" s="24">
        <v>0</v>
      </c>
      <c r="AE2775" s="22">
        <v>0</v>
      </c>
      <c r="AF2775" s="23">
        <v>0</v>
      </c>
      <c r="AH2775" s="21">
        <f t="shared" ref="AH2775" si="27912">X2775*AC2775+Z2775*AC2778-Y2775*AD2775-AA2775*AD2778</f>
        <v>-0.38151051468223518</v>
      </c>
      <c r="AI2775" s="24">
        <f t="shared" ref="AI2775" si="27913">(X2775*AD2775+Y2775*AC2775+Z2775*AD2778+AA2775*AC2778)</f>
        <v>0</v>
      </c>
      <c r="AJ2775" s="22">
        <f t="shared" ref="AJ2775" si="27914">X2775*AE2775+Z2775*AE2778-Y2775*AF2775-AA2775*AF2778</f>
        <v>0</v>
      </c>
      <c r="AK2775" s="23">
        <f t="shared" ref="AK2775" si="27915">(X2775*AF2775+Y2775*AE2775+Z2775*AF2778+AA2775*AE2778)</f>
        <v>1.7600542203041116</v>
      </c>
      <c r="AL2775" s="8"/>
      <c r="AM2775" s="25">
        <f t="shared" ref="AM2775" si="27916">COS($AO$8*$B2775)</f>
        <v>-0.15627577031092255</v>
      </c>
      <c r="AN2775" s="26">
        <v>0</v>
      </c>
      <c r="AO2775" s="10">
        <v>0</v>
      </c>
      <c r="AP2775" s="85">
        <f t="shared" ref="AP2775" si="27917">$AN$8*SIN($B2775*$AO$8)</f>
        <v>-2.963140386907706</v>
      </c>
      <c r="AR2775" s="21">
        <f t="shared" ref="AR2775" si="27918">AH2775*AM2775+AJ2775*AM2778-AI2775*AN2775-AK2775*AN2778</f>
        <v>0.63909726548929024</v>
      </c>
      <c r="AS2775" s="24">
        <f t="shared" ref="AS2775" si="27919">(AH2775*AN2775+AI2775*AM2775+AJ2775*AN2778+AK2775*AM2778)</f>
        <v>0</v>
      </c>
      <c r="AT2775" s="22">
        <f t="shared" ref="AT2775" si="27920">AH2775*AO2775+AJ2775*AO2778-AI2775*AP2775-AK2775*AP2778</f>
        <v>0</v>
      </c>
      <c r="AU2775" s="23">
        <f t="shared" ref="AU2775" si="27921">(AH2775*AP2775+AI2775*AO2775+AJ2775*AP2778+AK2775*AO2778)</f>
        <v>0.85541538501786119</v>
      </c>
      <c r="AV2775" s="8"/>
      <c r="AW2775" s="21">
        <v>1</v>
      </c>
      <c r="AX2775" s="24">
        <v>0</v>
      </c>
      <c r="AY2775" s="22">
        <v>0</v>
      </c>
      <c r="AZ2775" s="23">
        <v>0</v>
      </c>
      <c r="BB2775" s="21">
        <f t="shared" ref="BB2775" si="27922">AR2775*AW2775+AT2775*AW2778-AS2775*AX2775-AU2775*AX2778</f>
        <v>0.74494416135149377</v>
      </c>
      <c r="BC2775" s="24">
        <f t="shared" ref="BC2775" si="27923">(AR2775*AX2775+AS2775*AW2775+AT2775*AX2778+AU2775*AW2778)</f>
        <v>0</v>
      </c>
      <c r="BD2775" s="22">
        <f t="shared" ref="BD2775" si="27924">AR2775*AY2775+AT2775*AY2778-AS2775*AZ2775-AU2775*AZ2778</f>
        <v>0</v>
      </c>
      <c r="BE2775" s="23">
        <f t="shared" ref="BE2775" si="27925">(AR2775*AZ2775+AS2775*AY2775+AT2775*AZ2778+AU2775*AY2778)</f>
        <v>0.85541538501786119</v>
      </c>
      <c r="BF2775" s="8"/>
      <c r="BG2775" s="25">
        <f t="shared" ref="BG2775" si="27926">COS($BI$8*$B2775)</f>
        <v>-0.8622301437571781</v>
      </c>
      <c r="BH2775" s="26">
        <v>0</v>
      </c>
      <c r="BI2775" s="10">
        <v>0</v>
      </c>
      <c r="BJ2775" s="85">
        <f t="shared" ref="BJ2775" si="27927">$BH$8*SIN($B2775*$BI$8)</f>
        <v>1.5195501349966321</v>
      </c>
      <c r="BL2775" s="21">
        <f t="shared" ref="BL2775" si="27928">BB2775*BG2775+BD2775*BG2778-BC2775*BH2775-BE2775*BH2778</f>
        <v>-0.7867407073089564</v>
      </c>
      <c r="BM2775" s="24">
        <f t="shared" ref="BM2775" si="27929">(BB2775*BH2775+BC2775*BG2775+BD2775*BH2778+BE2775*BG2778)</f>
        <v>0</v>
      </c>
      <c r="BN2775" s="22">
        <f t="shared" ref="BN2775" si="27930">BB2775*BI2775+BD2775*BI2778-BC2775*BJ2775-BE2775*BJ2778</f>
        <v>0</v>
      </c>
      <c r="BO2775" s="23">
        <f t="shared" ref="BO2775" si="27931">(BB2775*BJ2775+BC2775*BI2775+BD2775*BJ2778+BE2775*BI2778)</f>
        <v>0.39441507055056291</v>
      </c>
      <c r="BQ2775" s="27">
        <f t="shared" ref="BQ2775" si="27932">20*LOG((2*$BL$8)/(($BL$8*BL2775+BN2775+$BL$8*BL2778+BN2778)^2+($BL$8*BM2775+BO2775+$BL$8*BM2778+BO2778)^2)^0.5)</f>
        <v>-0.34054266304320407</v>
      </c>
      <c r="BS2775" s="64">
        <f t="shared" ref="BS2775" si="27933">((BL2775^2+BM2775^2)/(BL2778^2+BM2778^2))^0.5</f>
        <v>0.81475097146379571</v>
      </c>
      <c r="BT2775" s="4"/>
      <c r="BU2775" s="28"/>
      <c r="BV2775" s="28"/>
      <c r="BW2775" s="28"/>
      <c r="BX2775" s="28"/>
    </row>
    <row r="2776" spans="2:76" ht="18.649999999999999" customHeight="1" thickBot="1">
      <c r="D2776" s="25"/>
      <c r="E2776" s="10"/>
      <c r="F2776" s="10"/>
      <c r="G2776" s="31"/>
      <c r="I2776" s="29"/>
      <c r="L2776" s="30"/>
      <c r="N2776" s="29"/>
      <c r="Q2776" s="30"/>
      <c r="S2776" s="29"/>
      <c r="V2776" s="30"/>
      <c r="X2776" s="29"/>
      <c r="AA2776" s="30"/>
      <c r="AC2776" s="29"/>
      <c r="AF2776" s="30"/>
      <c r="AH2776" s="29"/>
      <c r="AK2776" s="30"/>
      <c r="AM2776" s="29"/>
      <c r="AP2776" s="30"/>
      <c r="AR2776" s="29"/>
      <c r="AU2776" s="30"/>
      <c r="AW2776" s="29"/>
      <c r="AZ2776" s="30"/>
      <c r="BB2776" s="29"/>
      <c r="BE2776" s="30"/>
      <c r="BG2776" s="29"/>
      <c r="BJ2776" s="30"/>
      <c r="BL2776" s="29"/>
      <c r="BO2776" s="30"/>
      <c r="BS2776" s="65"/>
      <c r="BT2776" s="65"/>
      <c r="BU2776" s="28"/>
      <c r="BV2776" s="28"/>
      <c r="BW2776" s="28"/>
      <c r="BX2776" s="28"/>
    </row>
    <row r="2777" spans="2:76" ht="18.649999999999999" customHeight="1" thickBot="1">
      <c r="D2777" s="254" t="s">
        <v>24</v>
      </c>
      <c r="E2777" s="255"/>
      <c r="F2777" s="256" t="s">
        <v>25</v>
      </c>
      <c r="G2777" s="257"/>
      <c r="H2777" s="123"/>
      <c r="I2777" s="242" t="s">
        <v>4</v>
      </c>
      <c r="J2777" s="243"/>
      <c r="K2777" s="244" t="s">
        <v>5</v>
      </c>
      <c r="L2777" s="245"/>
      <c r="M2777" s="123"/>
      <c r="N2777" s="242" t="s">
        <v>6</v>
      </c>
      <c r="O2777" s="243"/>
      <c r="P2777" s="244" t="s">
        <v>7</v>
      </c>
      <c r="Q2777" s="245"/>
      <c r="R2777" s="123"/>
      <c r="S2777" s="242" t="s">
        <v>34</v>
      </c>
      <c r="T2777" s="243"/>
      <c r="U2777" s="244" t="s">
        <v>35</v>
      </c>
      <c r="V2777" s="245"/>
      <c r="W2777" s="123"/>
      <c r="X2777" s="242" t="s">
        <v>47</v>
      </c>
      <c r="Y2777" s="243"/>
      <c r="Z2777" s="244" t="s">
        <v>48</v>
      </c>
      <c r="AA2777" s="245"/>
      <c r="AB2777" s="127"/>
      <c r="AC2777" s="242" t="s">
        <v>63</v>
      </c>
      <c r="AD2777" s="243"/>
      <c r="AE2777" s="244" t="s">
        <v>8</v>
      </c>
      <c r="AF2777" s="245"/>
      <c r="AG2777" s="123"/>
      <c r="AH2777" s="242" t="s">
        <v>78</v>
      </c>
      <c r="AI2777" s="243"/>
      <c r="AJ2777" s="244" t="s">
        <v>79</v>
      </c>
      <c r="AK2777" s="245"/>
      <c r="AL2777" s="127"/>
      <c r="AM2777" s="242" t="s">
        <v>67</v>
      </c>
      <c r="AN2777" s="243"/>
      <c r="AO2777" s="244" t="s">
        <v>66</v>
      </c>
      <c r="AP2777" s="245"/>
      <c r="AQ2777" s="123"/>
      <c r="AR2777" s="242" t="s">
        <v>83</v>
      </c>
      <c r="AS2777" s="243"/>
      <c r="AT2777" s="244" t="s">
        <v>82</v>
      </c>
      <c r="AU2777" s="245"/>
      <c r="AV2777" s="127"/>
      <c r="AW2777" s="242" t="s">
        <v>71</v>
      </c>
      <c r="AX2777" s="243"/>
      <c r="AY2777" s="244" t="s">
        <v>70</v>
      </c>
      <c r="AZ2777" s="245"/>
      <c r="BA2777" s="123"/>
      <c r="BB2777" s="124" t="s">
        <v>87</v>
      </c>
      <c r="BC2777" s="125"/>
      <c r="BD2777" s="122" t="s">
        <v>86</v>
      </c>
      <c r="BE2777" s="126"/>
      <c r="BF2777" s="127"/>
      <c r="BG2777" s="242" t="s">
        <v>74</v>
      </c>
      <c r="BH2777" s="243"/>
      <c r="BI2777" s="244" t="s">
        <v>75</v>
      </c>
      <c r="BJ2777" s="245"/>
      <c r="BK2777" s="123"/>
      <c r="BL2777" s="242" t="s">
        <v>91</v>
      </c>
      <c r="BM2777" s="243"/>
      <c r="BN2777" s="244" t="s">
        <v>90</v>
      </c>
      <c r="BO2777" s="245"/>
      <c r="BP2777" s="123"/>
      <c r="BQ2777" s="35" t="s">
        <v>166</v>
      </c>
      <c r="BS2777" s="66" t="s">
        <v>121</v>
      </c>
      <c r="BT2777" s="65"/>
      <c r="BU2777" s="28"/>
      <c r="BV2777" s="28"/>
      <c r="BW2777" s="28"/>
      <c r="BX2777" s="28"/>
    </row>
    <row r="2778" spans="2:76" ht="18.649999999999999" customHeight="1" thickTop="1" thickBot="1">
      <c r="D2778" s="15">
        <v>0</v>
      </c>
      <c r="E2778" s="145">
        <f t="shared" ref="E2778" si="27934">(1/$E$8)*SIN($B2775*$F$8)</f>
        <v>0.1688631516191415</v>
      </c>
      <c r="F2778" s="15">
        <f t="shared" ref="F2778" si="27935">COS($F$8*$B2775)</f>
        <v>-0.86218740667401161</v>
      </c>
      <c r="G2778" s="37">
        <v>0</v>
      </c>
      <c r="I2778" s="21">
        <v>0</v>
      </c>
      <c r="J2778" s="24">
        <f t="shared" ref="J2778" si="27936">(TAN($K$8*$B2775))/$J$8</f>
        <v>-0.12373742361436889</v>
      </c>
      <c r="K2778" s="22">
        <v>1</v>
      </c>
      <c r="L2778" s="23">
        <v>0</v>
      </c>
      <c r="N2778" s="21">
        <f t="shared" ref="N2778" si="27937">D2778*I2775+F2778*I2778-E2778*J2775-G2778*J2778</f>
        <v>0</v>
      </c>
      <c r="O2778" s="24">
        <f t="shared" ref="O2778" si="27938">(D2778*J2775+E2778*I2775+F2778*J2778+G2778*I2778)</f>
        <v>0.2755479999937378</v>
      </c>
      <c r="P2778" s="22">
        <f t="shared" ref="P2778" si="27939">D2778*K2775+F2778*K2778-E2778*L2775-G2778*L2778</f>
        <v>-0.86218740667401161</v>
      </c>
      <c r="Q2778" s="23">
        <f t="shared" ref="Q2778" si="27940">(D2778*L2775+E2778*K2775+F2778*L2778+G2778*K2778)</f>
        <v>0</v>
      </c>
      <c r="S2778" s="15">
        <v>0</v>
      </c>
      <c r="T2778" s="145">
        <f t="shared" ref="T2778" si="27941">(1/$T$8)*SIN($B2775*$U$8)</f>
        <v>-0.32923782076752289</v>
      </c>
      <c r="U2778" s="15">
        <f t="shared" ref="U2778" si="27942">COS($U$8*$B2775)</f>
        <v>-0.15627577031092255</v>
      </c>
      <c r="V2778" s="37">
        <v>0</v>
      </c>
      <c r="X2778" s="21">
        <f t="shared" ref="X2778" si="27943">N2778*S2775+P2778*S2778-O2778*T2775-Q2778*T2778</f>
        <v>0</v>
      </c>
      <c r="Y2778" s="24">
        <f t="shared" ref="Y2778" si="27944">(N2778*T2775+O2778*S2775+P2778*T2778+Q2778*S2778)</f>
        <v>0.24080322690989817</v>
      </c>
      <c r="Z2778" s="22">
        <f t="shared" ref="Z2778" si="27945">N2778*U2775+P2778*U2778-O2778*V2775-Q2778*V2778</f>
        <v>0.95122640844344652</v>
      </c>
      <c r="AA2778" s="23">
        <f t="shared" ref="AA2778" si="27946">(N2778*V2775+O2778*U2775+P2778*V2778+Q2778*U2778)</f>
        <v>0</v>
      </c>
      <c r="AB2778" s="8"/>
      <c r="AC2778" s="21">
        <v>0</v>
      </c>
      <c r="AD2778" s="24">
        <f t="shared" ref="AD2778" si="27947">(TAN($AE$8*$B2775))/$AD$8</f>
        <v>0.56090700104997149</v>
      </c>
      <c r="AE2778" s="22">
        <v>1</v>
      </c>
      <c r="AF2778" s="23">
        <v>0</v>
      </c>
      <c r="AH2778" s="21">
        <f t="shared" ref="AH2778" si="27948">X2778*AC2775+Z2778*AC2778-Y2778*AD2775-AA2778*AD2778</f>
        <v>0</v>
      </c>
      <c r="AI2778" s="24">
        <f t="shared" ref="AI2778" si="27949">(X2778*AD2775+Y2778*AC2775+Z2778*AD2778+AA2778*AC2778)</f>
        <v>0.7743527789894471</v>
      </c>
      <c r="AJ2778" s="22">
        <f t="shared" ref="AJ2778" si="27950">X2778*AE2775+Z2778*AE2778-Y2778*AF2775-AA2778*AF2778</f>
        <v>0.95122640844344652</v>
      </c>
      <c r="AK2778" s="23">
        <f t="shared" ref="AK2778" si="27951">(X2778*AF2775+Y2778*AE2775+Z2778*AF2778+AA2778*AE2778)</f>
        <v>0</v>
      </c>
      <c r="AL2778" s="8"/>
      <c r="AM2778" s="15">
        <v>0</v>
      </c>
      <c r="AN2778" s="85">
        <f t="shared" ref="AN2778" si="27952">(1/$AN$8)*SIN($B2775*$AO$8)</f>
        <v>-0.32923782076752289</v>
      </c>
      <c r="AO2778" s="25">
        <f t="shared" ref="AO2778" si="27953">COS($AO$8*$B2775)</f>
        <v>-0.15627577031092255</v>
      </c>
      <c r="AP2778" s="37">
        <v>0</v>
      </c>
      <c r="AR2778" s="21">
        <f t="shared" ref="AR2778" si="27954">AH2778*AM2775+AJ2778*AM2778-AI2778*AN2775-AK2778*AN2778</f>
        <v>0</v>
      </c>
      <c r="AS2778" s="24">
        <f t="shared" ref="AS2778" si="27955">(AH2778*AN2775+AI2778*AM2775+AJ2778*AN2778+AK2778*AM2778)</f>
        <v>-0.43419228680141736</v>
      </c>
      <c r="AT2778" s="22">
        <f t="shared" ref="AT2778" si="27956">AH2778*AO2775+AJ2778*AO2778-AI2778*AP2775-AK2778*AP2778</f>
        <v>2.1458623534182557</v>
      </c>
      <c r="AU2778" s="23">
        <f t="shared" ref="AU2778" si="27957">(AH2778*AP2775+AI2778*AO2775+AJ2778*AP2778+AK2778*AO2778)</f>
        <v>0</v>
      </c>
      <c r="AV2778" s="8"/>
      <c r="AW2778" s="21">
        <v>0</v>
      </c>
      <c r="AX2778" s="24">
        <f t="shared" ref="AX2778" si="27958">(TAN($AY$8*$B2775))/$AX$8</f>
        <v>-0.12373742361436889</v>
      </c>
      <c r="AY2778" s="22">
        <v>1</v>
      </c>
      <c r="AZ2778" s="23">
        <v>0</v>
      </c>
      <c r="BB2778" s="21">
        <f t="shared" ref="BB2778" si="27959">AR2778*AW2775+AT2778*AW2778-AS2778*AX2775-AU2778*AX2778</f>
        <v>0</v>
      </c>
      <c r="BC2778" s="24">
        <f t="shared" ref="BC2778" si="27960">(AR2778*AX2775+AS2778*AW2775+AT2778*AX2778+AU2778*AW2778)</f>
        <v>-0.6997157658444586</v>
      </c>
      <c r="BD2778" s="22">
        <f t="shared" ref="BD2778" si="27961">AR2778*AY2775+AT2778*AY2778-AS2778*AZ2775-AU2778*AZ2778</f>
        <v>2.1458623534182557</v>
      </c>
      <c r="BE2778" s="23">
        <f t="shared" ref="BE2778" si="27962">(AR2778*AZ2775+AS2778*AY2775+AT2778*AZ2778+AU2778*AY2778)</f>
        <v>0</v>
      </c>
      <c r="BF2778" s="8"/>
      <c r="BG2778" s="15">
        <v>0</v>
      </c>
      <c r="BH2778" s="85">
        <f t="shared" ref="BH2778" si="27963">(1/$BH$8)*SIN($B2775*$BI$8)</f>
        <v>0.16883890388851466</v>
      </c>
      <c r="BI2778" s="25">
        <f t="shared" ref="BI2778" si="27964">COS($BI$8*$B2775)</f>
        <v>-0.8622301437571781</v>
      </c>
      <c r="BJ2778" s="37">
        <v>0</v>
      </c>
      <c r="BL2778" s="21">
        <f t="shared" ref="BL2778" si="27965">BB2778*BG2775+BD2778*BG2778-BC2778*BH2775-BE2778*BH2778</f>
        <v>0</v>
      </c>
      <c r="BM2778" s="24">
        <f t="shared" ref="BM2778" si="27966">(BB2778*BH2775+BC2778*BG2775+BD2778*BH2778+BE2778*BG2778)</f>
        <v>0.96562107301999822</v>
      </c>
      <c r="BN2778" s="22">
        <f t="shared" ref="BN2778" si="27967">BB2778*BI2775+BD2778*BI2778-BC2778*BJ2775-BE2778*BJ2778</f>
        <v>-0.78697401902272035</v>
      </c>
      <c r="BO2778" s="23">
        <f t="shared" ref="BO2778" si="27968">(BB2778*BJ2775+BC2778*BI2775+BD2778*BJ2778+BE2778*BI2778)</f>
        <v>0</v>
      </c>
      <c r="BQ2778" s="38">
        <f t="shared" ref="BQ2778" si="27969">(180/PI())*ATAN(-1*(($BL$8*BM2775+BO2775+$BL$8*BM2778+BO2778)/($BL$8*BL2775+BN2775+$BL$8*BL2778+BN2778)))</f>
        <v>40.834240482307457</v>
      </c>
      <c r="BS2778" s="67">
        <f t="shared" ref="BS2778" si="27970">20*LOG(((($BL$8*BL2775+BN2775-$BL$8*BL2778-BN2778)^2+($BL$8*BM2775+BO2775-$BL$8*BM2778-BO2778)^2)/(($BL$8*BL2775+BN2775+$BL$8*BL2778+BN2778)^2+($BL$8*BM2775+BO2775+$BL$8*BM2778+BO2778)^2))^0.5)</f>
        <v>-11.225286600996522</v>
      </c>
      <c r="BT2778" s="65"/>
      <c r="BU2778" s="28"/>
      <c r="BV2778" s="28"/>
      <c r="BW2778" s="28"/>
      <c r="BX2778" s="28"/>
    </row>
    <row r="2779" spans="2:76" ht="18.649999999999999" customHeight="1">
      <c r="BS2779" s="32"/>
    </row>
    <row r="2780" spans="2:76" ht="18.649999999999999" customHeight="1" thickBot="1">
      <c r="D2780" s="8"/>
      <c r="E2780" s="8" t="s">
        <v>93</v>
      </c>
      <c r="F2780" s="8"/>
      <c r="G2780" s="8"/>
      <c r="H2780" s="8"/>
      <c r="I2780" s="8"/>
      <c r="J2780" s="8" t="s">
        <v>94</v>
      </c>
      <c r="K2780" s="8"/>
      <c r="L2780" s="8"/>
      <c r="M2780" s="8"/>
      <c r="N2780" s="8"/>
      <c r="O2780" s="8" t="s">
        <v>95</v>
      </c>
      <c r="P2780" s="8"/>
      <c r="Q2780" s="8"/>
      <c r="R2780" s="8"/>
      <c r="S2780" s="8"/>
      <c r="T2780" s="8" t="s">
        <v>96</v>
      </c>
      <c r="U2780" s="8"/>
      <c r="V2780" s="8"/>
      <c r="W2780" s="8"/>
      <c r="X2780" s="8"/>
      <c r="Y2780" s="8" t="s">
        <v>97</v>
      </c>
      <c r="Z2780" s="8"/>
      <c r="AA2780" s="8"/>
      <c r="AB2780" s="8"/>
      <c r="AC2780" s="8"/>
      <c r="AD2780" s="8" t="s">
        <v>98</v>
      </c>
      <c r="AE2780" s="8"/>
      <c r="AF2780" s="8"/>
      <c r="AG2780" s="8"/>
      <c r="AH2780" s="8"/>
      <c r="AI2780" s="8" t="s">
        <v>99</v>
      </c>
      <c r="AJ2780" s="8"/>
      <c r="AK2780" s="8"/>
      <c r="AL2780" s="8"/>
      <c r="AM2780" s="8"/>
      <c r="AN2780" s="8" t="s">
        <v>96</v>
      </c>
      <c r="AO2780" s="8"/>
      <c r="AP2780" s="8"/>
      <c r="AQ2780" s="8"/>
      <c r="AR2780" s="8"/>
      <c r="AS2780" s="8" t="s">
        <v>100</v>
      </c>
      <c r="AT2780" s="8"/>
      <c r="AU2780" s="8"/>
      <c r="AV2780" s="8"/>
      <c r="AW2780" s="8"/>
      <c r="AX2780" s="8" t="s">
        <v>94</v>
      </c>
      <c r="AY2780" s="8"/>
      <c r="AZ2780" s="8"/>
      <c r="BA2780" s="8"/>
      <c r="BB2780" s="8"/>
      <c r="BC2780" s="8" t="s">
        <v>101</v>
      </c>
      <c r="BD2780" s="8"/>
      <c r="BE2780" s="8"/>
      <c r="BF2780" s="8"/>
      <c r="BG2780" s="8"/>
      <c r="BH2780" s="8" t="s">
        <v>96</v>
      </c>
      <c r="BI2780" s="8"/>
      <c r="BJ2780" s="8"/>
      <c r="BK2780" s="8"/>
      <c r="BL2780" s="8"/>
      <c r="BM2780" s="8" t="s">
        <v>102</v>
      </c>
      <c r="BN2780" s="8"/>
      <c r="BO2780" s="8"/>
      <c r="BP2780" s="8"/>
    </row>
    <row r="2781" spans="2:76" ht="18.649999999999999" customHeight="1" thickBot="1">
      <c r="B2781" s="16"/>
      <c r="D2781" s="250" t="s">
        <v>22</v>
      </c>
      <c r="E2781" s="251"/>
      <c r="F2781" s="252" t="s">
        <v>23</v>
      </c>
      <c r="G2781" s="253"/>
      <c r="H2781" s="123"/>
      <c r="I2781" s="242" t="s">
        <v>1</v>
      </c>
      <c r="J2781" s="243"/>
      <c r="K2781" s="244" t="s">
        <v>2</v>
      </c>
      <c r="L2781" s="245"/>
      <c r="M2781" s="123"/>
      <c r="N2781" s="242" t="s">
        <v>43</v>
      </c>
      <c r="O2781" s="243"/>
      <c r="P2781" s="244" t="s">
        <v>44</v>
      </c>
      <c r="Q2781" s="245"/>
      <c r="R2781" s="123"/>
      <c r="S2781" s="242" t="s">
        <v>32</v>
      </c>
      <c r="T2781" s="243"/>
      <c r="U2781" s="244" t="s">
        <v>33</v>
      </c>
      <c r="V2781" s="245"/>
      <c r="W2781" s="123"/>
      <c r="X2781" s="242" t="s">
        <v>45</v>
      </c>
      <c r="Y2781" s="243"/>
      <c r="Z2781" s="244" t="s">
        <v>46</v>
      </c>
      <c r="AA2781" s="245"/>
      <c r="AB2781" s="127"/>
      <c r="AC2781" s="242" t="s">
        <v>62</v>
      </c>
      <c r="AD2781" s="243"/>
      <c r="AE2781" s="244" t="s">
        <v>3</v>
      </c>
      <c r="AF2781" s="245"/>
      <c r="AG2781" s="123"/>
      <c r="AH2781" s="242" t="s">
        <v>76</v>
      </c>
      <c r="AI2781" s="243"/>
      <c r="AJ2781" s="244" t="s">
        <v>77</v>
      </c>
      <c r="AK2781" s="245"/>
      <c r="AL2781" s="127"/>
      <c r="AM2781" s="242" t="s">
        <v>64</v>
      </c>
      <c r="AN2781" s="243"/>
      <c r="AO2781" s="244" t="s">
        <v>65</v>
      </c>
      <c r="AP2781" s="245"/>
      <c r="AQ2781" s="123"/>
      <c r="AR2781" s="242" t="s">
        <v>80</v>
      </c>
      <c r="AS2781" s="243"/>
      <c r="AT2781" s="244" t="s">
        <v>81</v>
      </c>
      <c r="AU2781" s="245"/>
      <c r="AV2781" s="127"/>
      <c r="AW2781" s="242" t="s">
        <v>68</v>
      </c>
      <c r="AX2781" s="243"/>
      <c r="AY2781" s="244" t="s">
        <v>69</v>
      </c>
      <c r="AZ2781" s="245"/>
      <c r="BA2781" s="123"/>
      <c r="BB2781" s="246" t="s">
        <v>84</v>
      </c>
      <c r="BC2781" s="247"/>
      <c r="BD2781" s="248" t="s">
        <v>85</v>
      </c>
      <c r="BE2781" s="249"/>
      <c r="BF2781" s="127"/>
      <c r="BG2781" s="242" t="s">
        <v>72</v>
      </c>
      <c r="BH2781" s="243"/>
      <c r="BI2781" s="244" t="s">
        <v>73</v>
      </c>
      <c r="BJ2781" s="245"/>
      <c r="BK2781" s="123"/>
      <c r="BL2781" s="242" t="s">
        <v>88</v>
      </c>
      <c r="BM2781" s="243"/>
      <c r="BN2781" s="244" t="s">
        <v>89</v>
      </c>
      <c r="BO2781" s="245"/>
      <c r="BP2781" s="123"/>
      <c r="BQ2781" s="19" t="s">
        <v>165</v>
      </c>
      <c r="BS2781" s="63" t="s">
        <v>120</v>
      </c>
      <c r="BT2781" s="4"/>
      <c r="BU2781" s="28"/>
      <c r="BV2781" s="28"/>
      <c r="BW2781" s="28"/>
      <c r="BX2781" s="28"/>
    </row>
    <row r="2782" spans="2:76" ht="18.649999999999999" customHeight="1" thickTop="1" thickBot="1">
      <c r="B2782" s="39">
        <v>7.88</v>
      </c>
      <c r="D2782" s="25">
        <f t="shared" ref="D2782" si="27971">COS($F$8*$B2782)</f>
        <v>-0.86553321019422491</v>
      </c>
      <c r="E2782" s="26">
        <v>0</v>
      </c>
      <c r="F2782" s="10">
        <v>0</v>
      </c>
      <c r="G2782" s="85">
        <f t="shared" ref="G2782" si="27972">$E$8*SIN($B2782*$F$8)</f>
        <v>1.5025546108071801</v>
      </c>
      <c r="I2782" s="21">
        <v>1</v>
      </c>
      <c r="J2782" s="24">
        <v>0</v>
      </c>
      <c r="K2782" s="22">
        <v>0</v>
      </c>
      <c r="L2782" s="23">
        <v>0</v>
      </c>
      <c r="N2782" s="21">
        <f t="shared" ref="N2782" si="27973">D2782*I2782+F2782*I2785-E2782*J2782-G2782*J2785</f>
        <v>-0.7136671097304732</v>
      </c>
      <c r="O2782" s="24">
        <f t="shared" ref="O2782" si="27974">(D2782*J2782+E2782*I2782+F2782*J2785+G2782*I2785)</f>
        <v>0</v>
      </c>
      <c r="P2782" s="22">
        <f t="shared" ref="P2782" si="27975">D2782*K2782+F2782*K2785-E2782*L2782-G2782*L2785</f>
        <v>0</v>
      </c>
      <c r="Q2782" s="23">
        <f t="shared" ref="Q2782" si="27976">(D2782*L2782+E2782*K2782+F2782*L2785+G2782*K2785)</f>
        <v>1.5025546108071801</v>
      </c>
      <c r="S2782" s="25">
        <f t="shared" ref="S2782" si="27977">COS($U$8*$B2782)</f>
        <v>-0.14481642090375693</v>
      </c>
      <c r="T2782" s="26">
        <v>0</v>
      </c>
      <c r="U2782" s="10">
        <v>0</v>
      </c>
      <c r="V2782" s="85">
        <f t="shared" ref="V2782" si="27978">$T$8*SIN($B2782*$U$8)</f>
        <v>-2.9683756228162288</v>
      </c>
      <c r="X2782" s="21">
        <f t="shared" ref="X2782" si="27979">N2782*S2782+P2782*S2785-O2782*T2782-Q2782*T2785</f>
        <v>0.59892254751124685</v>
      </c>
      <c r="Y2782" s="24">
        <f t="shared" ref="Y2782" si="27980">(N2782*T2782+O2782*S2782+P2782*T2785+Q2782*S2785)</f>
        <v>0</v>
      </c>
      <c r="Z2782" s="22">
        <f t="shared" ref="Z2782" si="27981">N2782*U2782+P2782*U2785-O2782*V2782-Q2782*V2785</f>
        <v>0</v>
      </c>
      <c r="AA2782" s="23">
        <f t="shared" ref="AA2782" si="27982">(N2782*V2782+O2782*U2782+P2782*V2785+Q2782*U2785)</f>
        <v>1.9008374703801183</v>
      </c>
      <c r="AB2782" s="8"/>
      <c r="AC2782" s="21">
        <v>1</v>
      </c>
      <c r="AD2782" s="24">
        <v>0</v>
      </c>
      <c r="AE2782" s="22">
        <v>0</v>
      </c>
      <c r="AF2782" s="23">
        <v>0</v>
      </c>
      <c r="AH2782" s="21">
        <f t="shared" ref="AH2782" si="27983">X2782*AC2782+Z2782*AC2785-Y2782*AD2782-AA2782*AD2785</f>
        <v>-0.52072214573105347</v>
      </c>
      <c r="AI2782" s="24">
        <f t="shared" ref="AI2782" si="27984">(X2782*AD2782+Y2782*AC2782+Z2782*AD2785+AA2782*AC2785)</f>
        <v>0</v>
      </c>
      <c r="AJ2782" s="22">
        <f t="shared" ref="AJ2782" si="27985">X2782*AE2782+Z2782*AE2785-Y2782*AF2782-AA2782*AF2785</f>
        <v>0</v>
      </c>
      <c r="AK2782" s="23">
        <f t="shared" ref="AK2782" si="27986">(X2782*AF2782+Y2782*AE2782+Z2782*AF2785+AA2782*AE2785)</f>
        <v>1.9008374703801183</v>
      </c>
      <c r="AL2782" s="8"/>
      <c r="AM2782" s="25">
        <f t="shared" ref="AM2782" si="27987">COS($AO$8*$B2782)</f>
        <v>-0.14481642090375693</v>
      </c>
      <c r="AN2782" s="26">
        <v>0</v>
      </c>
      <c r="AO2782" s="10">
        <v>0</v>
      </c>
      <c r="AP2782" s="85">
        <f t="shared" ref="AP2782" si="27988">$AN$8*SIN($B2782*$AO$8)</f>
        <v>-2.9683756228162288</v>
      </c>
      <c r="AR2782" s="21">
        <f t="shared" ref="AR2782" si="27989">AH2782*AM2782+AJ2782*AM2785-AI2782*AN2782-AK2782*AN2785</f>
        <v>0.70234240743142995</v>
      </c>
      <c r="AS2782" s="24">
        <f t="shared" ref="AS2782" si="27990">(AH2782*AN2782+AI2782*AM2782+AJ2782*AN2785+AK2782*AM2785)</f>
        <v>0</v>
      </c>
      <c r="AT2782" s="22">
        <f t="shared" ref="AT2782" si="27991">AH2782*AO2782+AJ2782*AO2785-AI2782*AP2782-AK2782*AP2785</f>
        <v>0</v>
      </c>
      <c r="AU2782" s="23">
        <f t="shared" ref="AU2782" si="27992">(AH2782*AP2782+AI2782*AO2782+AJ2782*AP2785+AK2782*AO2785)</f>
        <v>1.270426444468419</v>
      </c>
      <c r="AV2782" s="8"/>
      <c r="AW2782" s="21">
        <v>1</v>
      </c>
      <c r="AX2782" s="24">
        <v>0</v>
      </c>
      <c r="AY2782" s="22">
        <v>0</v>
      </c>
      <c r="AZ2782" s="23">
        <v>0</v>
      </c>
      <c r="BB2782" s="21">
        <f t="shared" ref="BB2782" si="27993">AR2782*AW2782+AT2782*AW2785-AS2782*AX2782-AU2782*AX2785</f>
        <v>0.83074686518608176</v>
      </c>
      <c r="BC2782" s="24">
        <f t="shared" ref="BC2782" si="27994">(AR2782*AX2782+AS2782*AW2782+AT2782*AX2785+AU2782*AW2785)</f>
        <v>0</v>
      </c>
      <c r="BD2782" s="22">
        <f t="shared" ref="BD2782" si="27995">AR2782*AY2782+AT2782*AY2785-AS2782*AZ2782-AU2782*AZ2785</f>
        <v>0</v>
      </c>
      <c r="BE2782" s="23">
        <f t="shared" ref="BE2782" si="27996">(AR2782*AZ2782+AS2782*AY2782+AT2782*AZ2785+AU2782*AY2785)</f>
        <v>1.270426444468419</v>
      </c>
      <c r="BF2782" s="8"/>
      <c r="BG2782" s="25">
        <f t="shared" ref="BG2782" si="27997">COS($BI$8*$B2782)</f>
        <v>-0.86557557067248247</v>
      </c>
      <c r="BH2782" s="26">
        <v>0</v>
      </c>
      <c r="BI2782" s="10">
        <v>0</v>
      </c>
      <c r="BJ2782" s="85">
        <f t="shared" ref="BJ2782" si="27998">$BH$8*SIN($B2782*$BI$8)</f>
        <v>1.5023349769925005</v>
      </c>
      <c r="BL2782" s="21">
        <f t="shared" ref="BL2782" si="27999">BB2782*BG2782+BD2782*BG2785-BC2782*BH2782-BE2782*BH2785</f>
        <v>-0.93114153449794379</v>
      </c>
      <c r="BM2782" s="24">
        <f t="shared" ref="BM2782" si="28000">(BB2782*BH2782+BC2782*BG2782+BD2782*BH2785+BE2782*BG2785)</f>
        <v>0</v>
      </c>
      <c r="BN2782" s="22">
        <f t="shared" ref="BN2782" si="28001">BB2782*BI2782+BD2782*BI2785-BC2782*BJ2782-BE2782*BJ2785</f>
        <v>0</v>
      </c>
      <c r="BO2782" s="23">
        <f t="shared" ref="BO2782" si="28002">(BB2782*BJ2782+BC2782*BI2782+BD2782*BJ2785+BE2782*BI2785)</f>
        <v>0.14840997792775945</v>
      </c>
      <c r="BQ2782" s="27">
        <f t="shared" ref="BQ2782" si="28003">20*LOG((2*$BL$8)/(($BL$8*BL2782+BN2782+$BL$8*BL2785+BN2785)^2+($BL$8*BM2782+BO2782+$BL$8*BM2785+BO2785)^2)^0.5)</f>
        <v>-0.56600320518079172</v>
      </c>
      <c r="BS2782" s="64">
        <f t="shared" ref="BS2782" si="28004">((BL2782^2+BM2782^2)/(BL2785^2+BM2785^2))^0.5</f>
        <v>1.0408436570908477</v>
      </c>
      <c r="BT2782" s="4"/>
      <c r="BU2782" s="28"/>
      <c r="BV2782" s="28"/>
      <c r="BW2782" s="28"/>
      <c r="BX2782" s="28"/>
    </row>
    <row r="2783" spans="2:76" ht="18.649999999999999" customHeight="1" thickBot="1">
      <c r="D2783" s="25"/>
      <c r="E2783" s="10"/>
      <c r="F2783" s="10"/>
      <c r="G2783" s="31"/>
      <c r="I2783" s="29"/>
      <c r="L2783" s="30"/>
      <c r="N2783" s="29"/>
      <c r="Q2783" s="30"/>
      <c r="S2783" s="29"/>
      <c r="V2783" s="30"/>
      <c r="X2783" s="29"/>
      <c r="AA2783" s="30"/>
      <c r="AC2783" s="29"/>
      <c r="AF2783" s="30"/>
      <c r="AH2783" s="29"/>
      <c r="AK2783" s="30"/>
      <c r="AM2783" s="29"/>
      <c r="AP2783" s="30"/>
      <c r="AR2783" s="29"/>
      <c r="AU2783" s="30"/>
      <c r="AW2783" s="29"/>
      <c r="AZ2783" s="30"/>
      <c r="BB2783" s="29"/>
      <c r="BE2783" s="30"/>
      <c r="BG2783" s="29"/>
      <c r="BJ2783" s="30"/>
      <c r="BL2783" s="29"/>
      <c r="BO2783" s="30"/>
      <c r="BS2783" s="65"/>
      <c r="BT2783" s="65"/>
      <c r="BU2783" s="28"/>
      <c r="BV2783" s="28"/>
      <c r="BW2783" s="28"/>
      <c r="BX2783" s="28"/>
    </row>
    <row r="2784" spans="2:76" ht="18.649999999999999" customHeight="1" thickBot="1">
      <c r="D2784" s="254" t="s">
        <v>24</v>
      </c>
      <c r="E2784" s="255"/>
      <c r="F2784" s="256" t="s">
        <v>25</v>
      </c>
      <c r="G2784" s="257"/>
      <c r="H2784" s="123"/>
      <c r="I2784" s="242" t="s">
        <v>4</v>
      </c>
      <c r="J2784" s="243"/>
      <c r="K2784" s="244" t="s">
        <v>5</v>
      </c>
      <c r="L2784" s="245"/>
      <c r="M2784" s="123"/>
      <c r="N2784" s="242" t="s">
        <v>6</v>
      </c>
      <c r="O2784" s="243"/>
      <c r="P2784" s="244" t="s">
        <v>7</v>
      </c>
      <c r="Q2784" s="245"/>
      <c r="R2784" s="123"/>
      <c r="S2784" s="242" t="s">
        <v>34</v>
      </c>
      <c r="T2784" s="243"/>
      <c r="U2784" s="244" t="s">
        <v>35</v>
      </c>
      <c r="V2784" s="245"/>
      <c r="W2784" s="123"/>
      <c r="X2784" s="242" t="s">
        <v>47</v>
      </c>
      <c r="Y2784" s="243"/>
      <c r="Z2784" s="244" t="s">
        <v>48</v>
      </c>
      <c r="AA2784" s="245"/>
      <c r="AB2784" s="127"/>
      <c r="AC2784" s="242" t="s">
        <v>63</v>
      </c>
      <c r="AD2784" s="243"/>
      <c r="AE2784" s="244" t="s">
        <v>8</v>
      </c>
      <c r="AF2784" s="245"/>
      <c r="AG2784" s="123"/>
      <c r="AH2784" s="242" t="s">
        <v>78</v>
      </c>
      <c r="AI2784" s="243"/>
      <c r="AJ2784" s="244" t="s">
        <v>79</v>
      </c>
      <c r="AK2784" s="245"/>
      <c r="AL2784" s="127"/>
      <c r="AM2784" s="242" t="s">
        <v>67</v>
      </c>
      <c r="AN2784" s="243"/>
      <c r="AO2784" s="244" t="s">
        <v>66</v>
      </c>
      <c r="AP2784" s="245"/>
      <c r="AQ2784" s="123"/>
      <c r="AR2784" s="242" t="s">
        <v>83</v>
      </c>
      <c r="AS2784" s="243"/>
      <c r="AT2784" s="244" t="s">
        <v>82</v>
      </c>
      <c r="AU2784" s="245"/>
      <c r="AV2784" s="127"/>
      <c r="AW2784" s="242" t="s">
        <v>71</v>
      </c>
      <c r="AX2784" s="243"/>
      <c r="AY2784" s="244" t="s">
        <v>70</v>
      </c>
      <c r="AZ2784" s="245"/>
      <c r="BA2784" s="123"/>
      <c r="BB2784" s="124" t="s">
        <v>87</v>
      </c>
      <c r="BC2784" s="125"/>
      <c r="BD2784" s="122" t="s">
        <v>86</v>
      </c>
      <c r="BE2784" s="126"/>
      <c r="BF2784" s="127"/>
      <c r="BG2784" s="242" t="s">
        <v>74</v>
      </c>
      <c r="BH2784" s="243"/>
      <c r="BI2784" s="244" t="s">
        <v>75</v>
      </c>
      <c r="BJ2784" s="245"/>
      <c r="BK2784" s="123"/>
      <c r="BL2784" s="242" t="s">
        <v>91</v>
      </c>
      <c r="BM2784" s="243"/>
      <c r="BN2784" s="244" t="s">
        <v>90</v>
      </c>
      <c r="BO2784" s="245"/>
      <c r="BP2784" s="123"/>
      <c r="BQ2784" s="35" t="s">
        <v>166</v>
      </c>
      <c r="BS2784" s="66" t="s">
        <v>121</v>
      </c>
      <c r="BT2784" s="65"/>
      <c r="BU2784" s="28"/>
      <c r="BV2784" s="28"/>
      <c r="BW2784" s="28"/>
      <c r="BX2784" s="28"/>
    </row>
    <row r="2785" spans="2:76" ht="18.649999999999999" customHeight="1" thickTop="1" thickBot="1">
      <c r="D2785" s="15">
        <v>0</v>
      </c>
      <c r="E2785" s="145">
        <f t="shared" ref="E2785" si="28005">(1/$E$8)*SIN($B2782*$F$8)</f>
        <v>0.16695051231190888</v>
      </c>
      <c r="F2785" s="15">
        <f t="shared" ref="F2785" si="28006">COS($F$8*$B2782)</f>
        <v>-0.86553321019422491</v>
      </c>
      <c r="G2785" s="37">
        <v>0</v>
      </c>
      <c r="I2785" s="21">
        <v>0</v>
      </c>
      <c r="J2785" s="24">
        <f t="shared" ref="J2785" si="28007">(TAN($K$8*$B2782))/$J$8</f>
        <v>-0.10107193400589182</v>
      </c>
      <c r="K2785" s="22">
        <v>1</v>
      </c>
      <c r="L2785" s="23">
        <v>0</v>
      </c>
      <c r="N2785" s="21">
        <f t="shared" ref="N2785" si="28008">D2785*I2782+F2785*I2785-E2785*J2782-G2785*J2785</f>
        <v>0</v>
      </c>
      <c r="O2785" s="24">
        <f t="shared" ref="O2785" si="28009">(D2785*J2782+E2785*I2782+F2785*J2785+G2785*I2785)</f>
        <v>0.25443162781256728</v>
      </c>
      <c r="P2785" s="22">
        <f t="shared" ref="P2785" si="28010">D2785*K2782+F2785*K2785-E2785*L2782-G2785*L2785</f>
        <v>-0.86553321019422491</v>
      </c>
      <c r="Q2785" s="23">
        <f t="shared" ref="Q2785" si="28011">(D2785*L2782+E2785*K2782+F2785*L2785+G2785*K2785)</f>
        <v>0</v>
      </c>
      <c r="S2785" s="15">
        <v>0</v>
      </c>
      <c r="T2785" s="145">
        <f t="shared" ref="T2785" si="28012">(1/$T$8)*SIN($B2782*$U$8)</f>
        <v>-0.32981951364624762</v>
      </c>
      <c r="U2785" s="15">
        <f t="shared" ref="U2785" si="28013">COS($U$8*$B2782)</f>
        <v>-0.14481642090375693</v>
      </c>
      <c r="V2785" s="37">
        <v>0</v>
      </c>
      <c r="X2785" s="21">
        <f t="shared" ref="X2785" si="28014">N2785*S2782+P2785*S2785-O2785*T2782-Q2785*T2785</f>
        <v>0</v>
      </c>
      <c r="Y2785" s="24">
        <f t="shared" ref="Y2785" si="28015">(N2785*T2782+O2785*S2782+P2785*T2785+Q2785*S2785)</f>
        <v>0.24862386472640188</v>
      </c>
      <c r="Z2785" s="22">
        <f t="shared" ref="Z2785" si="28016">N2785*U2782+P2785*U2785-O2785*V2782-Q2785*V2785</f>
        <v>0.8805920633459432</v>
      </c>
      <c r="AA2785" s="23">
        <f t="shared" ref="AA2785" si="28017">(N2785*V2782+O2785*U2782+P2785*V2785+Q2785*U2785)</f>
        <v>0</v>
      </c>
      <c r="AB2785" s="8"/>
      <c r="AC2785" s="21">
        <v>0</v>
      </c>
      <c r="AD2785" s="24">
        <f t="shared" ref="AD2785" si="28018">(TAN($AE$8*$B2782))/$AD$8</f>
        <v>0.58902705291178858</v>
      </c>
      <c r="AE2785" s="22">
        <v>1</v>
      </c>
      <c r="AF2785" s="23">
        <v>0</v>
      </c>
      <c r="AH2785" s="21">
        <f t="shared" ref="AH2785" si="28019">X2785*AC2782+Z2785*AC2785-Y2785*AD2782-AA2785*AD2785</f>
        <v>0</v>
      </c>
      <c r="AI2785" s="24">
        <f t="shared" ref="AI2785" si="28020">(X2785*AD2782+Y2785*AC2782+Z2785*AD2785+AA2785*AC2785)</f>
        <v>0.7673164126165738</v>
      </c>
      <c r="AJ2785" s="22">
        <f t="shared" ref="AJ2785" si="28021">X2785*AE2782+Z2785*AE2785-Y2785*AF2782-AA2785*AF2785</f>
        <v>0.8805920633459432</v>
      </c>
      <c r="AK2785" s="23">
        <f t="shared" ref="AK2785" si="28022">(X2785*AF2782+Y2785*AE2782+Z2785*AF2785+AA2785*AE2785)</f>
        <v>0</v>
      </c>
      <c r="AL2785" s="8"/>
      <c r="AM2785" s="15">
        <v>0</v>
      </c>
      <c r="AN2785" s="85">
        <f t="shared" ref="AN2785" si="28023">(1/$AN$8)*SIN($B2782*$AO$8)</f>
        <v>-0.32981951364624762</v>
      </c>
      <c r="AO2785" s="25">
        <f t="shared" ref="AO2785" si="28024">COS($AO$8*$B2782)</f>
        <v>-0.14481642090375693</v>
      </c>
      <c r="AP2785" s="37">
        <v>0</v>
      </c>
      <c r="AR2785" s="21">
        <f t="shared" ref="AR2785" si="28025">AH2785*AM2782+AJ2785*AM2785-AI2785*AN2782-AK2785*AN2785</f>
        <v>0</v>
      </c>
      <c r="AS2785" s="24">
        <f t="shared" ref="AS2785" si="28026">(AH2785*AN2782+AI2785*AM2782+AJ2785*AN2785+AK2785*AM2785)</f>
        <v>-0.40155646262934724</v>
      </c>
      <c r="AT2785" s="22">
        <f t="shared" ref="AT2785" si="28027">AH2785*AO2782+AJ2785*AO2785-AI2785*AP2782-AK2785*AP2785</f>
        <v>2.1501591433078229</v>
      </c>
      <c r="AU2785" s="23">
        <f t="shared" ref="AU2785" si="28028">(AH2785*AP2782+AI2785*AO2782+AJ2785*AP2785+AK2785*AO2785)</f>
        <v>0</v>
      </c>
      <c r="AV2785" s="8"/>
      <c r="AW2785" s="21">
        <v>0</v>
      </c>
      <c r="AX2785" s="24">
        <f t="shared" ref="AX2785" si="28029">(TAN($AY$8*$B2782))/$AX$8</f>
        <v>-0.10107193400589182</v>
      </c>
      <c r="AY2785" s="22">
        <v>1</v>
      </c>
      <c r="AZ2785" s="23">
        <v>0</v>
      </c>
      <c r="BB2785" s="21">
        <f t="shared" ref="BB2785" si="28030">AR2785*AW2782+AT2785*AW2785-AS2785*AX2782-AU2785*AX2785</f>
        <v>0</v>
      </c>
      <c r="BC2785" s="24">
        <f t="shared" ref="BC2785" si="28031">(AR2785*AX2782+AS2785*AW2782+AT2785*AX2785+AU2785*AW2785)</f>
        <v>-0.61887720566392046</v>
      </c>
      <c r="BD2785" s="22">
        <f t="shared" ref="BD2785" si="28032">AR2785*AY2782+AT2785*AY2785-AS2785*AZ2782-AU2785*AZ2785</f>
        <v>2.1501591433078229</v>
      </c>
      <c r="BE2785" s="23">
        <f t="shared" ref="BE2785" si="28033">(AR2785*AZ2782+AS2785*AY2782+AT2785*AZ2785+AU2785*AY2785)</f>
        <v>0</v>
      </c>
      <c r="BF2785" s="8"/>
      <c r="BG2785" s="15">
        <v>0</v>
      </c>
      <c r="BH2785" s="85">
        <f t="shared" ref="BH2785" si="28034">(1/$BH$8)*SIN($B2782*$BI$8)</f>
        <v>0.16692610855472226</v>
      </c>
      <c r="BI2785" s="25">
        <f t="shared" ref="BI2785" si="28035">COS($BI$8*$B2782)</f>
        <v>-0.86557557067248247</v>
      </c>
      <c r="BJ2785" s="37">
        <v>0</v>
      </c>
      <c r="BL2785" s="21">
        <f t="shared" ref="BL2785" si="28036">BB2785*BG2782+BD2785*BG2785-BC2785*BH2782-BE2785*BH2785</f>
        <v>0</v>
      </c>
      <c r="BM2785" s="24">
        <f t="shared" ref="BM2785" si="28037">(BB2785*BH2782+BC2785*BG2782+BD2785*BH2785+BE2785*BG2785)</f>
        <v>0.8946026890344696</v>
      </c>
      <c r="BN2785" s="22">
        <f t="shared" ref="BN2785" si="28038">BB2785*BI2782+BD2785*BI2785-BC2785*BJ2782-BE2785*BJ2785</f>
        <v>-0.93136435497303571</v>
      </c>
      <c r="BO2785" s="23">
        <f t="shared" ref="BO2785" si="28039">(BB2785*BJ2782+BC2785*BI2782+BD2785*BJ2785+BE2785*BI2785)</f>
        <v>0</v>
      </c>
      <c r="BQ2785" s="38">
        <f t="shared" ref="BQ2785" si="28040">(180/PI())*ATAN(-1*(($BL$8*BM2782+BO2782+$BL$8*BM2785+BO2785)/($BL$8*BL2782+BN2782+$BL$8*BL2785+BN2785)))</f>
        <v>29.249045742085009</v>
      </c>
      <c r="BS2785" s="67">
        <f t="shared" ref="BS2785" si="28041">20*LOG(((($BL$8*BL2782+BN2782-$BL$8*BL2785-BN2785)^2+($BL$8*BM2782+BO2782-$BL$8*BM2785-BO2785)^2)/(($BL$8*BL2782+BN2782+$BL$8*BL2785+BN2785)^2+($BL$8*BM2782+BO2782+$BL$8*BM2785+BO2785)^2))^0.5)</f>
        <v>-9.1295826814337069</v>
      </c>
      <c r="BT2785" s="65"/>
      <c r="BU2785" s="28"/>
      <c r="BV2785" s="28"/>
      <c r="BW2785" s="28"/>
      <c r="BX2785" s="28"/>
    </row>
    <row r="2786" spans="2:76" ht="18.649999999999999" customHeight="1">
      <c r="BS2786" s="32"/>
    </row>
    <row r="2787" spans="2:76" ht="18.649999999999999" customHeight="1" thickBot="1">
      <c r="D2787" s="8"/>
      <c r="E2787" s="8" t="s">
        <v>93</v>
      </c>
      <c r="F2787" s="8"/>
      <c r="G2787" s="8"/>
      <c r="H2787" s="8"/>
      <c r="I2787" s="8"/>
      <c r="J2787" s="8" t="s">
        <v>94</v>
      </c>
      <c r="K2787" s="8"/>
      <c r="L2787" s="8"/>
      <c r="M2787" s="8"/>
      <c r="N2787" s="8"/>
      <c r="O2787" s="8" t="s">
        <v>95</v>
      </c>
      <c r="P2787" s="8"/>
      <c r="Q2787" s="8"/>
      <c r="R2787" s="8"/>
      <c r="S2787" s="8"/>
      <c r="T2787" s="8" t="s">
        <v>96</v>
      </c>
      <c r="U2787" s="8"/>
      <c r="V2787" s="8"/>
      <c r="W2787" s="8"/>
      <c r="X2787" s="8"/>
      <c r="Y2787" s="8" t="s">
        <v>97</v>
      </c>
      <c r="Z2787" s="8"/>
      <c r="AA2787" s="8"/>
      <c r="AB2787" s="8"/>
      <c r="AC2787" s="8"/>
      <c r="AD2787" s="8" t="s">
        <v>98</v>
      </c>
      <c r="AE2787" s="8"/>
      <c r="AF2787" s="8"/>
      <c r="AG2787" s="8"/>
      <c r="AH2787" s="8"/>
      <c r="AI2787" s="8" t="s">
        <v>99</v>
      </c>
      <c r="AJ2787" s="8"/>
      <c r="AK2787" s="8"/>
      <c r="AL2787" s="8"/>
      <c r="AM2787" s="8"/>
      <c r="AN2787" s="8" t="s">
        <v>96</v>
      </c>
      <c r="AO2787" s="8"/>
      <c r="AP2787" s="8"/>
      <c r="AQ2787" s="8"/>
      <c r="AR2787" s="8"/>
      <c r="AS2787" s="8" t="s">
        <v>100</v>
      </c>
      <c r="AT2787" s="8"/>
      <c r="AU2787" s="8"/>
      <c r="AV2787" s="8"/>
      <c r="AW2787" s="8"/>
      <c r="AX2787" s="8" t="s">
        <v>94</v>
      </c>
      <c r="AY2787" s="8"/>
      <c r="AZ2787" s="8"/>
      <c r="BA2787" s="8"/>
      <c r="BB2787" s="8"/>
      <c r="BC2787" s="8" t="s">
        <v>101</v>
      </c>
      <c r="BD2787" s="8"/>
      <c r="BE2787" s="8"/>
      <c r="BF2787" s="8"/>
      <c r="BG2787" s="8"/>
      <c r="BH2787" s="8" t="s">
        <v>96</v>
      </c>
      <c r="BI2787" s="8"/>
      <c r="BJ2787" s="8"/>
      <c r="BK2787" s="8"/>
      <c r="BL2787" s="8"/>
      <c r="BM2787" s="8" t="s">
        <v>102</v>
      </c>
      <c r="BN2787" s="8"/>
      <c r="BO2787" s="8"/>
      <c r="BP2787" s="8"/>
    </row>
    <row r="2788" spans="2:76" ht="18.649999999999999" customHeight="1" thickBot="1">
      <c r="B2788" s="16"/>
      <c r="D2788" s="250" t="s">
        <v>22</v>
      </c>
      <c r="E2788" s="251"/>
      <c r="F2788" s="252" t="s">
        <v>23</v>
      </c>
      <c r="G2788" s="253"/>
      <c r="H2788" s="123"/>
      <c r="I2788" s="242" t="s">
        <v>1</v>
      </c>
      <c r="J2788" s="243"/>
      <c r="K2788" s="244" t="s">
        <v>2</v>
      </c>
      <c r="L2788" s="245"/>
      <c r="M2788" s="123"/>
      <c r="N2788" s="242" t="s">
        <v>43</v>
      </c>
      <c r="O2788" s="243"/>
      <c r="P2788" s="244" t="s">
        <v>44</v>
      </c>
      <c r="Q2788" s="245"/>
      <c r="R2788" s="123"/>
      <c r="S2788" s="242" t="s">
        <v>32</v>
      </c>
      <c r="T2788" s="243"/>
      <c r="U2788" s="244" t="s">
        <v>33</v>
      </c>
      <c r="V2788" s="245"/>
      <c r="W2788" s="123"/>
      <c r="X2788" s="242" t="s">
        <v>45</v>
      </c>
      <c r="Y2788" s="243"/>
      <c r="Z2788" s="244" t="s">
        <v>46</v>
      </c>
      <c r="AA2788" s="245"/>
      <c r="AB2788" s="127"/>
      <c r="AC2788" s="242" t="s">
        <v>62</v>
      </c>
      <c r="AD2788" s="243"/>
      <c r="AE2788" s="244" t="s">
        <v>3</v>
      </c>
      <c r="AF2788" s="245"/>
      <c r="AG2788" s="123"/>
      <c r="AH2788" s="242" t="s">
        <v>76</v>
      </c>
      <c r="AI2788" s="243"/>
      <c r="AJ2788" s="244" t="s">
        <v>77</v>
      </c>
      <c r="AK2788" s="245"/>
      <c r="AL2788" s="127"/>
      <c r="AM2788" s="242" t="s">
        <v>64</v>
      </c>
      <c r="AN2788" s="243"/>
      <c r="AO2788" s="244" t="s">
        <v>65</v>
      </c>
      <c r="AP2788" s="245"/>
      <c r="AQ2788" s="123"/>
      <c r="AR2788" s="242" t="s">
        <v>80</v>
      </c>
      <c r="AS2788" s="243"/>
      <c r="AT2788" s="244" t="s">
        <v>81</v>
      </c>
      <c r="AU2788" s="245"/>
      <c r="AV2788" s="127"/>
      <c r="AW2788" s="242" t="s">
        <v>68</v>
      </c>
      <c r="AX2788" s="243"/>
      <c r="AY2788" s="244" t="s">
        <v>69</v>
      </c>
      <c r="AZ2788" s="245"/>
      <c r="BA2788" s="123"/>
      <c r="BB2788" s="246" t="s">
        <v>84</v>
      </c>
      <c r="BC2788" s="247"/>
      <c r="BD2788" s="248" t="s">
        <v>85</v>
      </c>
      <c r="BE2788" s="249"/>
      <c r="BF2788" s="127"/>
      <c r="BG2788" s="242" t="s">
        <v>72</v>
      </c>
      <c r="BH2788" s="243"/>
      <c r="BI2788" s="244" t="s">
        <v>73</v>
      </c>
      <c r="BJ2788" s="245"/>
      <c r="BK2788" s="123"/>
      <c r="BL2788" s="242" t="s">
        <v>88</v>
      </c>
      <c r="BM2788" s="243"/>
      <c r="BN2788" s="244" t="s">
        <v>89</v>
      </c>
      <c r="BO2788" s="245"/>
      <c r="BP2788" s="123"/>
      <c r="BQ2788" s="19" t="s">
        <v>165</v>
      </c>
      <c r="BS2788" s="63" t="s">
        <v>120</v>
      </c>
      <c r="BT2788" s="4"/>
      <c r="BU2788" s="28"/>
      <c r="BV2788" s="28"/>
      <c r="BW2788" s="28"/>
      <c r="BX2788" s="28"/>
    </row>
    <row r="2789" spans="2:76" ht="18.649999999999999" customHeight="1" thickTop="1" thickBot="1">
      <c r="B2789" s="39">
        <v>7.9</v>
      </c>
      <c r="D2789" s="25">
        <f t="shared" ref="D2789" si="28042">COS($F$8*$B2789)</f>
        <v>-0.86884082803088558</v>
      </c>
      <c r="E2789" s="26">
        <v>0</v>
      </c>
      <c r="F2789" s="10">
        <v>0</v>
      </c>
      <c r="G2789" s="85">
        <f t="shared" ref="G2789" si="28043">$E$8*SIN($B2789*$F$8)</f>
        <v>1.4852745671825951</v>
      </c>
      <c r="I2789" s="21">
        <v>1</v>
      </c>
      <c r="J2789" s="24">
        <v>0</v>
      </c>
      <c r="K2789" s="22">
        <v>0</v>
      </c>
      <c r="L2789" s="23">
        <v>0</v>
      </c>
      <c r="N2789" s="21">
        <f t="shared" ref="N2789" si="28044">D2789*I2789+F2789*I2792-E2789*J2789-G2789*J2792</f>
        <v>-0.7523106966175318</v>
      </c>
      <c r="O2789" s="24">
        <f t="shared" ref="O2789" si="28045">(D2789*J2789+E2789*I2789+F2789*J2792+G2789*I2792)</f>
        <v>0</v>
      </c>
      <c r="P2789" s="22">
        <f t="shared" ref="P2789" si="28046">D2789*K2789+F2789*K2792-E2789*L2789-G2789*L2792</f>
        <v>0</v>
      </c>
      <c r="Q2789" s="23">
        <f t="shared" ref="Q2789" si="28047">(D2789*L2789+E2789*K2789+F2789*L2792+G2789*K2792)</f>
        <v>1.4852745671825951</v>
      </c>
      <c r="S2789" s="25">
        <f t="shared" ref="S2789" si="28048">COS($U$8*$B2789)</f>
        <v>-0.1333376136743428</v>
      </c>
      <c r="T2789" s="26">
        <v>0</v>
      </c>
      <c r="U2789" s="10">
        <v>0</v>
      </c>
      <c r="V2789" s="85">
        <f t="shared" ref="V2789" si="28049">$T$8*SIN($B2789*$U$8)</f>
        <v>-2.9732120218741018</v>
      </c>
      <c r="X2789" s="21">
        <f t="shared" ref="X2789" si="28050">N2789*S2789+P2789*S2792-O2789*T2789-Q2789*T2792</f>
        <v>0.59098200179879135</v>
      </c>
      <c r="Y2789" s="24">
        <f t="shared" ref="Y2789" si="28051">(N2789*T2789+O2789*S2789+P2789*T2792+Q2789*S2792)</f>
        <v>0</v>
      </c>
      <c r="Z2789" s="22">
        <f t="shared" ref="Z2789" si="28052">N2789*U2789+P2789*U2792-O2789*V2789-Q2789*V2792</f>
        <v>0</v>
      </c>
      <c r="AA2789" s="23">
        <f t="shared" ref="AA2789" si="28053">(N2789*V2789+O2789*U2789+P2789*V2792+Q2789*U2792)</f>
        <v>2.0387362409284062</v>
      </c>
      <c r="AB2789" s="8"/>
      <c r="AC2789" s="21">
        <v>1</v>
      </c>
      <c r="AD2789" s="24">
        <v>0</v>
      </c>
      <c r="AE2789" s="22">
        <v>0</v>
      </c>
      <c r="AF2789" s="23">
        <v>0</v>
      </c>
      <c r="AH2789" s="21">
        <f t="shared" ref="AH2789" si="28054">X2789*AC2789+Z2789*AC2792-Y2789*AD2789-AA2789*AD2792</f>
        <v>-0.66802472093348608</v>
      </c>
      <c r="AI2789" s="24">
        <f t="shared" ref="AI2789" si="28055">(X2789*AD2789+Y2789*AC2789+Z2789*AD2792+AA2789*AC2792)</f>
        <v>0</v>
      </c>
      <c r="AJ2789" s="22">
        <f t="shared" ref="AJ2789" si="28056">X2789*AE2789+Z2789*AE2792-Y2789*AF2789-AA2789*AF2792</f>
        <v>0</v>
      </c>
      <c r="AK2789" s="23">
        <f t="shared" ref="AK2789" si="28057">(X2789*AF2789+Y2789*AE2789+Z2789*AF2792+AA2789*AE2792)</f>
        <v>2.0387362409284062</v>
      </c>
      <c r="AL2789" s="8"/>
      <c r="AM2789" s="25">
        <f t="shared" ref="AM2789" si="28058">COS($AO$8*$B2789)</f>
        <v>-0.1333376136743428</v>
      </c>
      <c r="AN2789" s="26">
        <v>0</v>
      </c>
      <c r="AO2789" s="10">
        <v>0</v>
      </c>
      <c r="AP2789" s="85">
        <f t="shared" ref="AP2789" si="28059">$AN$8*SIN($B2789*$AO$8)</f>
        <v>-2.9732120218741018</v>
      </c>
      <c r="AR2789" s="21">
        <f t="shared" ref="AR2789" si="28060">AH2789*AM2789+AJ2789*AM2792-AI2789*AN2789-AK2789*AN2792</f>
        <v>0.76258338893793454</v>
      </c>
      <c r="AS2789" s="24">
        <f t="shared" ref="AS2789" si="28061">(AH2789*AN2789+AI2789*AM2789+AJ2789*AN2792+AK2789*AM2792)</f>
        <v>0</v>
      </c>
      <c r="AT2789" s="22">
        <f t="shared" ref="AT2789" si="28062">AH2789*AO2789+AJ2789*AO2792-AI2789*AP2789-AK2789*AP2792</f>
        <v>0</v>
      </c>
      <c r="AU2789" s="23">
        <f t="shared" ref="AU2789" si="28063">(AH2789*AP2789+AI2789*AO2789+AJ2789*AP2792+AK2789*AO2792)</f>
        <v>1.7143389059117391</v>
      </c>
      <c r="AV2789" s="8"/>
      <c r="AW2789" s="21">
        <v>1</v>
      </c>
      <c r="AX2789" s="24">
        <v>0</v>
      </c>
      <c r="AY2789" s="22">
        <v>0</v>
      </c>
      <c r="AZ2789" s="23">
        <v>0</v>
      </c>
      <c r="BB2789" s="21">
        <f t="shared" ref="BB2789" si="28064">AR2789*AW2789+AT2789*AW2792-AS2789*AX2789-AU2789*AX2792</f>
        <v>0.89708521264576668</v>
      </c>
      <c r="BC2789" s="24">
        <f t="shared" ref="BC2789" si="28065">(AR2789*AX2789+AS2789*AW2789+AT2789*AX2792+AU2789*AW2792)</f>
        <v>0</v>
      </c>
      <c r="BD2789" s="22">
        <f t="shared" ref="BD2789" si="28066">AR2789*AY2789+AT2789*AY2792-AS2789*AZ2789-AU2789*AZ2792</f>
        <v>0</v>
      </c>
      <c r="BE2789" s="23">
        <f t="shared" ref="BE2789" si="28067">(AR2789*AZ2789+AS2789*AY2789+AT2789*AZ2792+AU2789*AY2792)</f>
        <v>1.7143389059117391</v>
      </c>
      <c r="BF2789" s="8"/>
      <c r="BG2789" s="25">
        <f t="shared" ref="BG2789" si="28068">COS($BI$8*$B2789)</f>
        <v>-0.86888280756685721</v>
      </c>
      <c r="BH2789" s="26">
        <v>0</v>
      </c>
      <c r="BI2789" s="10">
        <v>0</v>
      </c>
      <c r="BJ2789" s="85">
        <f t="shared" ref="BJ2789" si="28069">$BH$8*SIN($B2789*$BI$8)</f>
        <v>1.4850535345342342</v>
      </c>
      <c r="BL2789" s="21">
        <f t="shared" ref="BL2789" si="28070">BB2789*BG2789+BD2789*BG2792-BC2789*BH2789-BE2789*BH2792</f>
        <v>-1.0623380350363405</v>
      </c>
      <c r="BM2789" s="24">
        <f t="shared" ref="BM2789" si="28071">(BB2789*BH2789+BC2789*BG2789+BD2789*BH2792+BE2789*BG2792)</f>
        <v>0</v>
      </c>
      <c r="BN2789" s="22">
        <f t="shared" ref="BN2789" si="28072">BB2789*BI2789+BD2789*BI2792-BC2789*BJ2789-BE2789*BJ2792</f>
        <v>0</v>
      </c>
      <c r="BO2789" s="23">
        <f t="shared" ref="BO2789" si="28073">(BB2789*BJ2789+BC2789*BI2789+BD2789*BJ2792+BE2789*BI2792)</f>
        <v>-0.15734003587169521</v>
      </c>
      <c r="BQ2789" s="27">
        <f t="shared" ref="BQ2789" si="28074">20*LOG((2*$BL$8)/(($BL$8*BL2789+BN2789+$BL$8*BL2792+BN2792)^2+($BL$8*BM2789+BO2789+$BL$8*BM2792+BO2792)^2)^0.5)</f>
        <v>-0.92749455307190531</v>
      </c>
      <c r="BS2789" s="64">
        <f t="shared" ref="BS2789" si="28075">((BL2789^2+BM2789^2)/(BL2792^2+BM2792^2))^0.5</f>
        <v>1.2978558465686969</v>
      </c>
      <c r="BT2789" s="4"/>
      <c r="BU2789" s="28"/>
      <c r="BV2789" s="28"/>
      <c r="BW2789" s="28"/>
      <c r="BX2789" s="28"/>
    </row>
    <row r="2790" spans="2:76" ht="18.649999999999999" customHeight="1" thickBot="1">
      <c r="D2790" s="25"/>
      <c r="E2790" s="10"/>
      <c r="F2790" s="10"/>
      <c r="G2790" s="31"/>
      <c r="I2790" s="29"/>
      <c r="L2790" s="30"/>
      <c r="N2790" s="29"/>
      <c r="Q2790" s="30"/>
      <c r="S2790" s="29"/>
      <c r="V2790" s="30"/>
      <c r="X2790" s="29"/>
      <c r="AA2790" s="30"/>
      <c r="AC2790" s="29"/>
      <c r="AF2790" s="30"/>
      <c r="AH2790" s="29"/>
      <c r="AK2790" s="30"/>
      <c r="AM2790" s="29"/>
      <c r="AP2790" s="30"/>
      <c r="AR2790" s="29"/>
      <c r="AU2790" s="30"/>
      <c r="AW2790" s="29"/>
      <c r="AZ2790" s="30"/>
      <c r="BB2790" s="29"/>
      <c r="BE2790" s="30"/>
      <c r="BG2790" s="29"/>
      <c r="BJ2790" s="30"/>
      <c r="BL2790" s="29"/>
      <c r="BO2790" s="30"/>
      <c r="BS2790" s="65"/>
      <c r="BT2790" s="65"/>
      <c r="BU2790" s="28"/>
      <c r="BV2790" s="28"/>
      <c r="BW2790" s="28"/>
      <c r="BX2790" s="28"/>
    </row>
    <row r="2791" spans="2:76" ht="18.649999999999999" customHeight="1" thickBot="1">
      <c r="D2791" s="254" t="s">
        <v>24</v>
      </c>
      <c r="E2791" s="255"/>
      <c r="F2791" s="256" t="s">
        <v>25</v>
      </c>
      <c r="G2791" s="257"/>
      <c r="H2791" s="123"/>
      <c r="I2791" s="242" t="s">
        <v>4</v>
      </c>
      <c r="J2791" s="243"/>
      <c r="K2791" s="244" t="s">
        <v>5</v>
      </c>
      <c r="L2791" s="245"/>
      <c r="M2791" s="123"/>
      <c r="N2791" s="242" t="s">
        <v>6</v>
      </c>
      <c r="O2791" s="243"/>
      <c r="P2791" s="244" t="s">
        <v>7</v>
      </c>
      <c r="Q2791" s="245"/>
      <c r="R2791" s="123"/>
      <c r="S2791" s="242" t="s">
        <v>34</v>
      </c>
      <c r="T2791" s="243"/>
      <c r="U2791" s="244" t="s">
        <v>35</v>
      </c>
      <c r="V2791" s="245"/>
      <c r="W2791" s="123"/>
      <c r="X2791" s="242" t="s">
        <v>47</v>
      </c>
      <c r="Y2791" s="243"/>
      <c r="Z2791" s="244" t="s">
        <v>48</v>
      </c>
      <c r="AA2791" s="245"/>
      <c r="AB2791" s="127"/>
      <c r="AC2791" s="242" t="s">
        <v>63</v>
      </c>
      <c r="AD2791" s="243"/>
      <c r="AE2791" s="244" t="s">
        <v>8</v>
      </c>
      <c r="AF2791" s="245"/>
      <c r="AG2791" s="123"/>
      <c r="AH2791" s="242" t="s">
        <v>78</v>
      </c>
      <c r="AI2791" s="243"/>
      <c r="AJ2791" s="244" t="s">
        <v>79</v>
      </c>
      <c r="AK2791" s="245"/>
      <c r="AL2791" s="127"/>
      <c r="AM2791" s="242" t="s">
        <v>67</v>
      </c>
      <c r="AN2791" s="243"/>
      <c r="AO2791" s="244" t="s">
        <v>66</v>
      </c>
      <c r="AP2791" s="245"/>
      <c r="AQ2791" s="123"/>
      <c r="AR2791" s="242" t="s">
        <v>83</v>
      </c>
      <c r="AS2791" s="243"/>
      <c r="AT2791" s="244" t="s">
        <v>82</v>
      </c>
      <c r="AU2791" s="245"/>
      <c r="AV2791" s="127"/>
      <c r="AW2791" s="242" t="s">
        <v>71</v>
      </c>
      <c r="AX2791" s="243"/>
      <c r="AY2791" s="244" t="s">
        <v>70</v>
      </c>
      <c r="AZ2791" s="245"/>
      <c r="BA2791" s="123"/>
      <c r="BB2791" s="124" t="s">
        <v>87</v>
      </c>
      <c r="BC2791" s="125"/>
      <c r="BD2791" s="122" t="s">
        <v>86</v>
      </c>
      <c r="BE2791" s="126"/>
      <c r="BF2791" s="127"/>
      <c r="BG2791" s="242" t="s">
        <v>74</v>
      </c>
      <c r="BH2791" s="243"/>
      <c r="BI2791" s="244" t="s">
        <v>75</v>
      </c>
      <c r="BJ2791" s="245"/>
      <c r="BK2791" s="123"/>
      <c r="BL2791" s="242" t="s">
        <v>91</v>
      </c>
      <c r="BM2791" s="243"/>
      <c r="BN2791" s="244" t="s">
        <v>90</v>
      </c>
      <c r="BO2791" s="245"/>
      <c r="BP2791" s="123"/>
      <c r="BQ2791" s="35" t="s">
        <v>166</v>
      </c>
      <c r="BS2791" s="66" t="s">
        <v>121</v>
      </c>
      <c r="BT2791" s="65"/>
      <c r="BU2791" s="28"/>
      <c r="BV2791" s="28"/>
      <c r="BW2791" s="28"/>
      <c r="BX2791" s="28"/>
    </row>
    <row r="2792" spans="2:76" ht="18.649999999999999" customHeight="1" thickTop="1" thickBot="1">
      <c r="D2792" s="15">
        <v>0</v>
      </c>
      <c r="E2792" s="145">
        <f t="shared" ref="E2792" si="28076">(1/$E$8)*SIN($B2789*$F$8)</f>
        <v>0.16503050746473277</v>
      </c>
      <c r="F2792" s="15">
        <f t="shared" ref="F2792" si="28077">COS($F$8*$B2789)</f>
        <v>-0.86884082803088558</v>
      </c>
      <c r="G2792" s="37">
        <v>0</v>
      </c>
      <c r="I2792" s="21">
        <v>0</v>
      </c>
      <c r="J2792" s="24">
        <f t="shared" ref="J2792" si="28078">(TAN($K$8*$B2789))/$J$8</f>
        <v>-7.845696276507233E-2</v>
      </c>
      <c r="K2792" s="22">
        <v>1</v>
      </c>
      <c r="L2792" s="23">
        <v>0</v>
      </c>
      <c r="N2792" s="21">
        <f t="shared" ref="N2792" si="28079">D2792*I2789+F2792*I2792-E2792*J2789-G2792*J2792</f>
        <v>0</v>
      </c>
      <c r="O2792" s="24">
        <f t="shared" ref="O2792" si="28080">(D2792*J2789+E2792*I2789+F2792*J2792+G2792*I2792)</f>
        <v>0.23319711995832659</v>
      </c>
      <c r="P2792" s="22">
        <f t="shared" ref="P2792" si="28081">D2792*K2789+F2792*K2792-E2792*L2789-G2792*L2792</f>
        <v>-0.86884082803088558</v>
      </c>
      <c r="Q2792" s="23">
        <f t="shared" ref="Q2792" si="28082">(D2792*L2789+E2792*K2789+F2792*L2792+G2792*K2792)</f>
        <v>0</v>
      </c>
      <c r="S2792" s="15">
        <v>0</v>
      </c>
      <c r="T2792" s="145">
        <f t="shared" ref="T2792" si="28083">(1/$T$8)*SIN($B2789*$U$8)</f>
        <v>-0.33035689131934465</v>
      </c>
      <c r="U2792" s="15">
        <f t="shared" ref="U2792" si="28084">COS($U$8*$B2789)</f>
        <v>-0.1333376136743428</v>
      </c>
      <c r="V2792" s="37">
        <v>0</v>
      </c>
      <c r="X2792" s="21">
        <f t="shared" ref="X2792" si="28085">N2792*S2789+P2792*S2792-O2792*T2789-Q2792*T2792</f>
        <v>0</v>
      </c>
      <c r="Y2792" s="24">
        <f t="shared" ref="Y2792" si="28086">(N2792*T2789+O2792*S2789+P2792*T2792+Q2792*S2792)</f>
        <v>0.25593360750863597</v>
      </c>
      <c r="Z2792" s="22">
        <f t="shared" ref="Z2792" si="28087">N2792*U2789+P2792*U2792-O2792*V2789-Q2792*V2792</f>
        <v>0.80919364319899201</v>
      </c>
      <c r="AA2792" s="23">
        <f t="shared" ref="AA2792" si="28088">(N2792*V2789+O2792*U2789+P2792*V2792+Q2792*U2792)</f>
        <v>0</v>
      </c>
      <c r="AB2792" s="8"/>
      <c r="AC2792" s="21">
        <v>0</v>
      </c>
      <c r="AD2792" s="24">
        <f t="shared" ref="AD2792" si="28089">(TAN($AE$8*$B2789))/$AD$8</f>
        <v>0.61754271958149276</v>
      </c>
      <c r="AE2792" s="22">
        <v>1</v>
      </c>
      <c r="AF2792" s="23">
        <v>0</v>
      </c>
      <c r="AH2792" s="21">
        <f t="shared" ref="AH2792" si="28090">X2792*AC2789+Z2792*AC2792-Y2792*AD2789-AA2792*AD2792</f>
        <v>0</v>
      </c>
      <c r="AI2792" s="24">
        <f t="shared" ref="AI2792" si="28091">(X2792*AD2789+Y2792*AC2789+Z2792*AD2792+AA2792*AC2792)</f>
        <v>0.75564525059779752</v>
      </c>
      <c r="AJ2792" s="22">
        <f t="shared" ref="AJ2792" si="28092">X2792*AE2789+Z2792*AE2792-Y2792*AF2789-AA2792*AF2792</f>
        <v>0.80919364319899201</v>
      </c>
      <c r="AK2792" s="23">
        <f t="shared" ref="AK2792" si="28093">(X2792*AF2789+Y2792*AE2789+Z2792*AF2792+AA2792*AE2792)</f>
        <v>0</v>
      </c>
      <c r="AL2792" s="8"/>
      <c r="AM2792" s="15">
        <v>0</v>
      </c>
      <c r="AN2792" s="85">
        <f t="shared" ref="AN2792" si="28094">(1/$AN$8)*SIN($B2789*$AO$8)</f>
        <v>-0.33035689131934465</v>
      </c>
      <c r="AO2792" s="25">
        <f t="shared" ref="AO2792" si="28095">COS($AO$8*$B2789)</f>
        <v>-0.1333376136743428</v>
      </c>
      <c r="AP2792" s="37">
        <v>0</v>
      </c>
      <c r="AR2792" s="21">
        <f t="shared" ref="AR2792" si="28096">AH2792*AM2789+AJ2792*AM2792-AI2792*AN2789-AK2792*AN2792</f>
        <v>0</v>
      </c>
      <c r="AS2792" s="24">
        <f t="shared" ref="AS2792" si="28097">(AH2792*AN2789+AI2792*AM2789+AJ2792*AN2792+AK2792*AM2792)</f>
        <v>-0.36807863094165499</v>
      </c>
      <c r="AT2792" s="22">
        <f t="shared" ref="AT2792" si="28098">AH2792*AO2789+AJ2792*AO2792-AI2792*AP2789-AK2792*AP2792</f>
        <v>2.1387975939648385</v>
      </c>
      <c r="AU2792" s="23">
        <f t="shared" ref="AU2792" si="28099">(AH2792*AP2789+AI2792*AO2789+AJ2792*AP2792+AK2792*AO2792)</f>
        <v>0</v>
      </c>
      <c r="AV2792" s="8"/>
      <c r="AW2792" s="21">
        <v>0</v>
      </c>
      <c r="AX2792" s="24">
        <f t="shared" ref="AX2792" si="28100">(TAN($AY$8*$B2789))/$AX$8</f>
        <v>-7.845696276507233E-2</v>
      </c>
      <c r="AY2792" s="22">
        <v>1</v>
      </c>
      <c r="AZ2792" s="23">
        <v>0</v>
      </c>
      <c r="BB2792" s="21">
        <f t="shared" ref="BB2792" si="28101">AR2792*AW2789+AT2792*AW2792-AS2792*AX2789-AU2792*AX2792</f>
        <v>0</v>
      </c>
      <c r="BC2792" s="24">
        <f t="shared" ref="BC2792" si="28102">(AR2792*AX2789+AS2792*AW2789+AT2792*AX2792+AU2792*AW2792)</f>
        <v>-0.53588219413338067</v>
      </c>
      <c r="BD2792" s="22">
        <f t="shared" ref="BD2792" si="28103">AR2792*AY2789+AT2792*AY2792-AS2792*AZ2789-AU2792*AZ2792</f>
        <v>2.1387975939648385</v>
      </c>
      <c r="BE2792" s="23">
        <f t="shared" ref="BE2792" si="28104">(AR2792*AZ2789+AS2792*AY2789+AT2792*AZ2792+AU2792*AY2792)</f>
        <v>0</v>
      </c>
      <c r="BF2792" s="8"/>
      <c r="BG2792" s="15">
        <v>0</v>
      </c>
      <c r="BH2792" s="85">
        <f t="shared" ref="BH2792" si="28105">(1/$BH$8)*SIN($B2789*$BI$8)</f>
        <v>0.16500594828158155</v>
      </c>
      <c r="BI2792" s="25">
        <f t="shared" ref="BI2792" si="28106">COS($BI$8*$B2789)</f>
        <v>-0.86888280756685721</v>
      </c>
      <c r="BJ2792" s="37">
        <v>0</v>
      </c>
      <c r="BL2792" s="21">
        <f t="shared" ref="BL2792" si="28107">BB2792*BG2789+BD2792*BG2792-BC2792*BH2789-BE2792*BH2792</f>
        <v>0</v>
      </c>
      <c r="BM2792" s="24">
        <f t="shared" ref="BM2792" si="28108">(BB2792*BH2789+BC2792*BG2789+BD2792*BH2792+BE2792*BG2792)</f>
        <v>0.81853315053823261</v>
      </c>
      <c r="BN2792" s="22">
        <f t="shared" ref="BN2792" si="28109">BB2792*BI2789+BD2792*BI2792-BC2792*BJ2789-BE2792*BJ2792</f>
        <v>-1.0625507117696704</v>
      </c>
      <c r="BO2792" s="23">
        <f t="shared" ref="BO2792" si="28110">(BB2792*BJ2789+BC2792*BI2789+BD2792*BJ2792+BE2792*BI2792)</f>
        <v>0</v>
      </c>
      <c r="BQ2792" s="38">
        <f t="shared" ref="BQ2792" si="28111">(180/PI())*ATAN(-1*(($BL$8*BM2789+BO2789+$BL$8*BM2792+BO2792)/($BL$8*BL2789+BN2789+$BL$8*BL2792+BN2792)))</f>
        <v>17.284365274949163</v>
      </c>
      <c r="BS2792" s="67">
        <f t="shared" ref="BS2792" si="28112">20*LOG(((($BL$8*BL2789+BN2789-$BL$8*BL2792-BN2792)^2+($BL$8*BM2789+BO2789-$BL$8*BM2792-BO2792)^2)/(($BL$8*BL2789+BN2789+$BL$8*BL2792+BN2792)^2+($BL$8*BM2789+BO2789+$BL$8*BM2792+BO2792)^2))^0.5)</f>
        <v>-7.1602265547116417</v>
      </c>
      <c r="BT2792" s="65"/>
      <c r="BU2792" s="28"/>
      <c r="BV2792" s="28"/>
      <c r="BW2792" s="28"/>
      <c r="BX2792" s="28"/>
    </row>
    <row r="2793" spans="2:76" ht="18.649999999999999" customHeight="1">
      <c r="BS2793" s="32"/>
    </row>
    <row r="2794" spans="2:76" ht="18.649999999999999" customHeight="1" thickBot="1">
      <c r="D2794" s="8"/>
      <c r="E2794" s="8" t="s">
        <v>93</v>
      </c>
      <c r="F2794" s="8"/>
      <c r="G2794" s="8"/>
      <c r="H2794" s="8"/>
      <c r="I2794" s="8"/>
      <c r="J2794" s="8" t="s">
        <v>94</v>
      </c>
      <c r="K2794" s="8"/>
      <c r="L2794" s="8"/>
      <c r="M2794" s="8"/>
      <c r="N2794" s="8"/>
      <c r="O2794" s="8" t="s">
        <v>95</v>
      </c>
      <c r="P2794" s="8"/>
      <c r="Q2794" s="8"/>
      <c r="R2794" s="8"/>
      <c r="S2794" s="8"/>
      <c r="T2794" s="8" t="s">
        <v>96</v>
      </c>
      <c r="U2794" s="8"/>
      <c r="V2794" s="8"/>
      <c r="W2794" s="8"/>
      <c r="X2794" s="8"/>
      <c r="Y2794" s="8" t="s">
        <v>97</v>
      </c>
      <c r="Z2794" s="8"/>
      <c r="AA2794" s="8"/>
      <c r="AB2794" s="8"/>
      <c r="AC2794" s="8"/>
      <c r="AD2794" s="8" t="s">
        <v>98</v>
      </c>
      <c r="AE2794" s="8"/>
      <c r="AF2794" s="8"/>
      <c r="AG2794" s="8"/>
      <c r="AH2794" s="8"/>
      <c r="AI2794" s="8" t="s">
        <v>99</v>
      </c>
      <c r="AJ2794" s="8"/>
      <c r="AK2794" s="8"/>
      <c r="AL2794" s="8"/>
      <c r="AM2794" s="8"/>
      <c r="AN2794" s="8" t="s">
        <v>96</v>
      </c>
      <c r="AO2794" s="8"/>
      <c r="AP2794" s="8"/>
      <c r="AQ2794" s="8"/>
      <c r="AR2794" s="8"/>
      <c r="AS2794" s="8" t="s">
        <v>100</v>
      </c>
      <c r="AT2794" s="8"/>
      <c r="AU2794" s="8"/>
      <c r="AV2794" s="8"/>
      <c r="AW2794" s="8"/>
      <c r="AX2794" s="8" t="s">
        <v>94</v>
      </c>
      <c r="AY2794" s="8"/>
      <c r="AZ2794" s="8"/>
      <c r="BA2794" s="8"/>
      <c r="BB2794" s="8"/>
      <c r="BC2794" s="8" t="s">
        <v>101</v>
      </c>
      <c r="BD2794" s="8"/>
      <c r="BE2794" s="8"/>
      <c r="BF2794" s="8"/>
      <c r="BG2794" s="8"/>
      <c r="BH2794" s="8" t="s">
        <v>96</v>
      </c>
      <c r="BI2794" s="8"/>
      <c r="BJ2794" s="8"/>
      <c r="BK2794" s="8"/>
      <c r="BL2794" s="8"/>
      <c r="BM2794" s="8" t="s">
        <v>102</v>
      </c>
      <c r="BN2794" s="8"/>
      <c r="BO2794" s="8"/>
      <c r="BP2794" s="8"/>
    </row>
    <row r="2795" spans="2:76" ht="18.649999999999999" customHeight="1" thickBot="1">
      <c r="B2795" s="16"/>
      <c r="D2795" s="250" t="s">
        <v>22</v>
      </c>
      <c r="E2795" s="251"/>
      <c r="F2795" s="252" t="s">
        <v>23</v>
      </c>
      <c r="G2795" s="253"/>
      <c r="H2795" s="123"/>
      <c r="I2795" s="242" t="s">
        <v>1</v>
      </c>
      <c r="J2795" s="243"/>
      <c r="K2795" s="244" t="s">
        <v>2</v>
      </c>
      <c r="L2795" s="245"/>
      <c r="M2795" s="123"/>
      <c r="N2795" s="242" t="s">
        <v>43</v>
      </c>
      <c r="O2795" s="243"/>
      <c r="P2795" s="244" t="s">
        <v>44</v>
      </c>
      <c r="Q2795" s="245"/>
      <c r="R2795" s="123"/>
      <c r="S2795" s="242" t="s">
        <v>32</v>
      </c>
      <c r="T2795" s="243"/>
      <c r="U2795" s="244" t="s">
        <v>33</v>
      </c>
      <c r="V2795" s="245"/>
      <c r="W2795" s="123"/>
      <c r="X2795" s="242" t="s">
        <v>45</v>
      </c>
      <c r="Y2795" s="243"/>
      <c r="Z2795" s="244" t="s">
        <v>46</v>
      </c>
      <c r="AA2795" s="245"/>
      <c r="AB2795" s="127"/>
      <c r="AC2795" s="242" t="s">
        <v>62</v>
      </c>
      <c r="AD2795" s="243"/>
      <c r="AE2795" s="244" t="s">
        <v>3</v>
      </c>
      <c r="AF2795" s="245"/>
      <c r="AG2795" s="123"/>
      <c r="AH2795" s="242" t="s">
        <v>76</v>
      </c>
      <c r="AI2795" s="243"/>
      <c r="AJ2795" s="244" t="s">
        <v>77</v>
      </c>
      <c r="AK2795" s="245"/>
      <c r="AL2795" s="127"/>
      <c r="AM2795" s="242" t="s">
        <v>64</v>
      </c>
      <c r="AN2795" s="243"/>
      <c r="AO2795" s="244" t="s">
        <v>65</v>
      </c>
      <c r="AP2795" s="245"/>
      <c r="AQ2795" s="123"/>
      <c r="AR2795" s="242" t="s">
        <v>80</v>
      </c>
      <c r="AS2795" s="243"/>
      <c r="AT2795" s="244" t="s">
        <v>81</v>
      </c>
      <c r="AU2795" s="245"/>
      <c r="AV2795" s="127"/>
      <c r="AW2795" s="242" t="s">
        <v>68</v>
      </c>
      <c r="AX2795" s="243"/>
      <c r="AY2795" s="244" t="s">
        <v>69</v>
      </c>
      <c r="AZ2795" s="245"/>
      <c r="BA2795" s="123"/>
      <c r="BB2795" s="246" t="s">
        <v>84</v>
      </c>
      <c r="BC2795" s="247"/>
      <c r="BD2795" s="248" t="s">
        <v>85</v>
      </c>
      <c r="BE2795" s="249"/>
      <c r="BF2795" s="127"/>
      <c r="BG2795" s="242" t="s">
        <v>72</v>
      </c>
      <c r="BH2795" s="243"/>
      <c r="BI2795" s="244" t="s">
        <v>73</v>
      </c>
      <c r="BJ2795" s="245"/>
      <c r="BK2795" s="123"/>
      <c r="BL2795" s="242" t="s">
        <v>88</v>
      </c>
      <c r="BM2795" s="243"/>
      <c r="BN2795" s="244" t="s">
        <v>89</v>
      </c>
      <c r="BO2795" s="245"/>
      <c r="BP2795" s="123"/>
      <c r="BQ2795" s="19" t="s">
        <v>165</v>
      </c>
      <c r="BS2795" s="63" t="s">
        <v>120</v>
      </c>
      <c r="BT2795" s="4"/>
      <c r="BU2795" s="28"/>
      <c r="BV2795" s="28"/>
      <c r="BW2795" s="28"/>
      <c r="BX2795" s="28"/>
    </row>
    <row r="2796" spans="2:76" ht="18.649999999999999" customHeight="1" thickTop="1" thickBot="1">
      <c r="B2796" s="39">
        <v>7.92</v>
      </c>
      <c r="D2796" s="25">
        <f t="shared" ref="D2796" si="28113">COS($F$8*$B2796)</f>
        <v>-0.87211011425816831</v>
      </c>
      <c r="E2796" s="26">
        <v>0</v>
      </c>
      <c r="F2796" s="10">
        <v>0</v>
      </c>
      <c r="G2796" s="85">
        <f t="shared" ref="G2796" si="28114">$E$8*SIN($B2796*$F$8)</f>
        <v>1.4679289960612678</v>
      </c>
      <c r="I2796" s="21">
        <v>1</v>
      </c>
      <c r="J2796" s="24">
        <v>0</v>
      </c>
      <c r="K2796" s="22">
        <v>0</v>
      </c>
      <c r="L2796" s="23">
        <v>0</v>
      </c>
      <c r="N2796" s="21">
        <f t="shared" ref="N2796" si="28115">D2796*I2796+F2796*I2799-E2796*J2796-G2796*J2799</f>
        <v>-0.79008058510882784</v>
      </c>
      <c r="O2796" s="24">
        <f t="shared" ref="O2796" si="28116">(D2796*J2796+E2796*I2796+F2796*J2799+G2796*I2799)</f>
        <v>0</v>
      </c>
      <c r="P2796" s="22">
        <f t="shared" ref="P2796" si="28117">D2796*K2796+F2796*K2799-E2796*L2796-G2796*L2799</f>
        <v>0</v>
      </c>
      <c r="Q2796" s="23">
        <f t="shared" ref="Q2796" si="28118">(D2796*L2796+E2796*K2796+F2796*L2799+G2796*K2799)</f>
        <v>1.4679289960612678</v>
      </c>
      <c r="S2796" s="25">
        <f t="shared" ref="S2796" si="28119">COS($U$8*$B2796)</f>
        <v>-0.12184089093804262</v>
      </c>
      <c r="T2796" s="26">
        <v>0</v>
      </c>
      <c r="U2796" s="10">
        <v>0</v>
      </c>
      <c r="V2796" s="85">
        <f t="shared" ref="V2796" si="28120">$T$8*SIN($B2796*$U$8)</f>
        <v>-2.9776489342531325</v>
      </c>
      <c r="X2796" s="21">
        <f t="shared" ref="X2796" si="28121">N2796*S2796+P2796*S2799-O2796*T2796-Q2796*T2799</f>
        <v>0.58192825692263228</v>
      </c>
      <c r="Y2796" s="24">
        <f t="shared" ref="Y2796" si="28122">(N2796*T2796+O2796*S2796+P2796*T2799+Q2796*S2799)</f>
        <v>0</v>
      </c>
      <c r="Z2796" s="22">
        <f t="shared" ref="Z2796" si="28123">N2796*U2796+P2796*U2799-O2796*V2796-Q2796*V2799</f>
        <v>0</v>
      </c>
      <c r="AA2796" s="23">
        <f t="shared" ref="AA2796" si="28124">(N2796*V2796+O2796*U2796+P2796*V2799+Q2796*U2799)</f>
        <v>2.1737288355095012</v>
      </c>
      <c r="AB2796" s="8"/>
      <c r="AC2796" s="21">
        <v>1</v>
      </c>
      <c r="AD2796" s="24">
        <v>0</v>
      </c>
      <c r="AE2796" s="22">
        <v>0</v>
      </c>
      <c r="AF2796" s="23">
        <v>0</v>
      </c>
      <c r="AH2796" s="21">
        <f t="shared" ref="AH2796" si="28125">X2796*AC2796+Z2796*AC2799-Y2796*AD2796-AA2796*AD2799</f>
        <v>-0.82334207365238821</v>
      </c>
      <c r="AI2796" s="24">
        <f t="shared" ref="AI2796" si="28126">(X2796*AD2796+Y2796*AC2796+Z2796*AD2799+AA2796*AC2799)</f>
        <v>0</v>
      </c>
      <c r="AJ2796" s="22">
        <f t="shared" ref="AJ2796" si="28127">X2796*AE2796+Z2796*AE2799-Y2796*AF2796-AA2796*AF2799</f>
        <v>0</v>
      </c>
      <c r="AK2796" s="23">
        <f t="shared" ref="AK2796" si="28128">(X2796*AF2796+Y2796*AE2796+Z2796*AF2799+AA2796*AE2799)</f>
        <v>2.1737288355095012</v>
      </c>
      <c r="AL2796" s="8"/>
      <c r="AM2796" s="25">
        <f t="shared" ref="AM2796" si="28129">COS($AO$8*$B2796)</f>
        <v>-0.12184089093804262</v>
      </c>
      <c r="AN2796" s="26">
        <v>0</v>
      </c>
      <c r="AO2796" s="10">
        <v>0</v>
      </c>
      <c r="AP2796" s="85">
        <f t="shared" ref="AP2796" si="28130">$AN$8*SIN($B2796*$AO$8)</f>
        <v>-2.9776489342531325</v>
      </c>
      <c r="AR2796" s="21">
        <f t="shared" ref="AR2796" si="28131">AH2796*AM2796+AJ2796*AM2799-AI2796*AN2796-AK2796*AN2799</f>
        <v>0.81949465962393453</v>
      </c>
      <c r="AS2796" s="24">
        <f t="shared" ref="AS2796" si="28132">(AH2796*AN2796+AI2796*AM2796+AJ2796*AN2799+AK2796*AM2799)</f>
        <v>0</v>
      </c>
      <c r="AT2796" s="22">
        <f t="shared" ref="AT2796" si="28133">AH2796*AO2796+AJ2796*AO2799-AI2796*AP2796-AK2796*AP2799</f>
        <v>0</v>
      </c>
      <c r="AU2796" s="23">
        <f t="shared" ref="AU2796" si="28134">(AH2796*AP2796+AI2796*AO2796+AJ2796*AP2799+AK2796*AO2799)</f>
        <v>2.1867745901606064</v>
      </c>
      <c r="AV2796" s="8"/>
      <c r="AW2796" s="21">
        <v>1</v>
      </c>
      <c r="AX2796" s="24">
        <v>0</v>
      </c>
      <c r="AY2796" s="22">
        <v>0</v>
      </c>
      <c r="AZ2796" s="23">
        <v>0</v>
      </c>
      <c r="BB2796" s="21">
        <f t="shared" ref="BB2796" si="28135">AR2796*AW2796+AT2796*AW2799-AS2796*AX2796-AU2796*AX2799</f>
        <v>0.94169409193157849</v>
      </c>
      <c r="BC2796" s="24">
        <f t="shared" ref="BC2796" si="28136">(AR2796*AX2796+AS2796*AW2796+AT2796*AX2799+AU2796*AW2799)</f>
        <v>0</v>
      </c>
      <c r="BD2796" s="22">
        <f t="shared" ref="BD2796" si="28137">AR2796*AY2796+AT2796*AY2799-AS2796*AZ2796-AU2796*AZ2799</f>
        <v>0</v>
      </c>
      <c r="BE2796" s="23">
        <f t="shared" ref="BE2796" si="28138">(AR2796*AZ2796+AS2796*AY2796+AT2796*AZ2799+AU2796*AY2799)</f>
        <v>2.1867745901606064</v>
      </c>
      <c r="BF2796" s="8"/>
      <c r="BG2796" s="25">
        <f t="shared" ref="BG2796" si="28139">COS($BI$8*$B2796)</f>
        <v>-0.87215170852185187</v>
      </c>
      <c r="BH2796" s="26">
        <v>0</v>
      </c>
      <c r="BI2796" s="10">
        <v>0</v>
      </c>
      <c r="BJ2796" s="85">
        <f t="shared" ref="BJ2796" si="28140">$BH$8*SIN($B2796*$BI$8)</f>
        <v>1.4677065700955803</v>
      </c>
      <c r="BL2796" s="21">
        <f t="shared" ref="BL2796" si="28141">BB2796*BG2796+BD2796*BG2799-BC2796*BH2796-BE2796*BH2799</f>
        <v>-1.1779160482160369</v>
      </c>
      <c r="BM2796" s="24">
        <f t="shared" ref="BM2796" si="28142">(BB2796*BH2796+BC2796*BG2796+BD2796*BH2799+BE2796*BG2799)</f>
        <v>0</v>
      </c>
      <c r="BN2796" s="22">
        <f t="shared" ref="BN2796" si="28143">BB2796*BI2796+BD2796*BI2799-BC2796*BJ2796-BE2796*BJ2799</f>
        <v>0</v>
      </c>
      <c r="BO2796" s="23">
        <f t="shared" ref="BO2796" si="28144">(BB2796*BJ2796+BC2796*BI2796+BD2796*BJ2799+BE2796*BI2799)</f>
        <v>-0.52506858921257615</v>
      </c>
      <c r="BQ2796" s="27">
        <f t="shared" ref="BQ2796" si="28145">20*LOG((2*$BL$8)/(($BL$8*BL2796+BN2796+$BL$8*BL2799+BN2799)^2+($BL$8*BM2796+BO2796+$BL$8*BM2799+BO2799)^2)^0.5)</f>
        <v>-1.4585067876887901</v>
      </c>
      <c r="BS2796" s="64">
        <f t="shared" ref="BS2796" si="28146">((BL2796^2+BM2796^2)/(BL2799^2+BM2799^2))^0.5</f>
        <v>1.5951661577117446</v>
      </c>
      <c r="BT2796" s="4"/>
      <c r="BU2796" s="28"/>
      <c r="BV2796" s="28"/>
      <c r="BW2796" s="28"/>
      <c r="BX2796" s="28"/>
    </row>
    <row r="2797" spans="2:76" ht="18.649999999999999" customHeight="1" thickBot="1">
      <c r="D2797" s="25"/>
      <c r="E2797" s="10"/>
      <c r="F2797" s="10"/>
      <c r="G2797" s="31"/>
      <c r="I2797" s="29"/>
      <c r="L2797" s="30"/>
      <c r="N2797" s="29"/>
      <c r="Q2797" s="30"/>
      <c r="S2797" s="29"/>
      <c r="V2797" s="30"/>
      <c r="X2797" s="29"/>
      <c r="AA2797" s="30"/>
      <c r="AC2797" s="29"/>
      <c r="AF2797" s="30"/>
      <c r="AH2797" s="29"/>
      <c r="AK2797" s="30"/>
      <c r="AM2797" s="29"/>
      <c r="AP2797" s="30"/>
      <c r="AR2797" s="29"/>
      <c r="AU2797" s="30"/>
      <c r="AW2797" s="29"/>
      <c r="AZ2797" s="30"/>
      <c r="BB2797" s="29"/>
      <c r="BE2797" s="30"/>
      <c r="BG2797" s="29"/>
      <c r="BJ2797" s="30"/>
      <c r="BL2797" s="29"/>
      <c r="BO2797" s="30"/>
      <c r="BS2797" s="65"/>
      <c r="BT2797" s="65"/>
      <c r="BU2797" s="28"/>
      <c r="BV2797" s="28"/>
      <c r="BW2797" s="28"/>
      <c r="BX2797" s="28"/>
    </row>
    <row r="2798" spans="2:76" ht="18.649999999999999" customHeight="1" thickBot="1">
      <c r="D2798" s="254" t="s">
        <v>24</v>
      </c>
      <c r="E2798" s="255"/>
      <c r="F2798" s="256" t="s">
        <v>25</v>
      </c>
      <c r="G2798" s="257"/>
      <c r="H2798" s="123"/>
      <c r="I2798" s="242" t="s">
        <v>4</v>
      </c>
      <c r="J2798" s="243"/>
      <c r="K2798" s="244" t="s">
        <v>5</v>
      </c>
      <c r="L2798" s="245"/>
      <c r="M2798" s="123"/>
      <c r="N2798" s="242" t="s">
        <v>6</v>
      </c>
      <c r="O2798" s="243"/>
      <c r="P2798" s="244" t="s">
        <v>7</v>
      </c>
      <c r="Q2798" s="245"/>
      <c r="R2798" s="123"/>
      <c r="S2798" s="242" t="s">
        <v>34</v>
      </c>
      <c r="T2798" s="243"/>
      <c r="U2798" s="244" t="s">
        <v>35</v>
      </c>
      <c r="V2798" s="245"/>
      <c r="W2798" s="123"/>
      <c r="X2798" s="242" t="s">
        <v>47</v>
      </c>
      <c r="Y2798" s="243"/>
      <c r="Z2798" s="244" t="s">
        <v>48</v>
      </c>
      <c r="AA2798" s="245"/>
      <c r="AB2798" s="127"/>
      <c r="AC2798" s="242" t="s">
        <v>63</v>
      </c>
      <c r="AD2798" s="243"/>
      <c r="AE2798" s="244" t="s">
        <v>8</v>
      </c>
      <c r="AF2798" s="245"/>
      <c r="AG2798" s="123"/>
      <c r="AH2798" s="242" t="s">
        <v>78</v>
      </c>
      <c r="AI2798" s="243"/>
      <c r="AJ2798" s="244" t="s">
        <v>79</v>
      </c>
      <c r="AK2798" s="245"/>
      <c r="AL2798" s="127"/>
      <c r="AM2798" s="242" t="s">
        <v>67</v>
      </c>
      <c r="AN2798" s="243"/>
      <c r="AO2798" s="244" t="s">
        <v>66</v>
      </c>
      <c r="AP2798" s="245"/>
      <c r="AQ2798" s="123"/>
      <c r="AR2798" s="242" t="s">
        <v>83</v>
      </c>
      <c r="AS2798" s="243"/>
      <c r="AT2798" s="244" t="s">
        <v>82</v>
      </c>
      <c r="AU2798" s="245"/>
      <c r="AV2798" s="127"/>
      <c r="AW2798" s="242" t="s">
        <v>71</v>
      </c>
      <c r="AX2798" s="243"/>
      <c r="AY2798" s="244" t="s">
        <v>70</v>
      </c>
      <c r="AZ2798" s="245"/>
      <c r="BA2798" s="123"/>
      <c r="BB2798" s="124" t="s">
        <v>87</v>
      </c>
      <c r="BC2798" s="125"/>
      <c r="BD2798" s="122" t="s">
        <v>86</v>
      </c>
      <c r="BE2798" s="126"/>
      <c r="BF2798" s="127"/>
      <c r="BG2798" s="242" t="s">
        <v>74</v>
      </c>
      <c r="BH2798" s="243"/>
      <c r="BI2798" s="244" t="s">
        <v>75</v>
      </c>
      <c r="BJ2798" s="245"/>
      <c r="BK2798" s="123"/>
      <c r="BL2798" s="242" t="s">
        <v>91</v>
      </c>
      <c r="BM2798" s="243"/>
      <c r="BN2798" s="244" t="s">
        <v>90</v>
      </c>
      <c r="BO2798" s="245"/>
      <c r="BP2798" s="123"/>
      <c r="BQ2798" s="35" t="s">
        <v>166</v>
      </c>
      <c r="BS2798" s="66" t="s">
        <v>121</v>
      </c>
      <c r="BT2798" s="65"/>
      <c r="BU2798" s="28"/>
      <c r="BV2798" s="28"/>
      <c r="BW2798" s="28"/>
      <c r="BX2798" s="28"/>
    </row>
    <row r="2799" spans="2:76" ht="18.649999999999999" customHeight="1" thickTop="1" thickBot="1">
      <c r="D2799" s="15">
        <v>0</v>
      </c>
      <c r="E2799" s="145">
        <f t="shared" ref="E2799" si="28147">(1/$E$8)*SIN($B2796*$F$8)</f>
        <v>0.16310322178458531</v>
      </c>
      <c r="F2799" s="15">
        <f t="shared" ref="F2799" si="28148">COS($F$8*$B2796)</f>
        <v>-0.87211011425816831</v>
      </c>
      <c r="G2799" s="37">
        <v>0</v>
      </c>
      <c r="I2799" s="21">
        <v>0</v>
      </c>
      <c r="J2799" s="24">
        <f t="shared" ref="J2799" si="28149">(TAN($K$8*$B2796))/$J$8</f>
        <v>-5.5881128698623238E-2</v>
      </c>
      <c r="K2799" s="22">
        <v>1</v>
      </c>
      <c r="L2799" s="23">
        <v>0</v>
      </c>
      <c r="N2799" s="21">
        <f t="shared" ref="N2799" si="28150">D2799*I2796+F2799*I2799-E2799*J2796-G2799*J2799</f>
        <v>0</v>
      </c>
      <c r="O2799" s="24">
        <f t="shared" ref="O2799" si="28151">(D2799*J2796+E2799*I2796+F2799*J2799+G2799*I2799)</f>
        <v>0.21183771931881704</v>
      </c>
      <c r="P2799" s="22">
        <f t="shared" ref="P2799" si="28152">D2799*K2796+F2799*K2799-E2799*L2796-G2799*L2799</f>
        <v>-0.87211011425816831</v>
      </c>
      <c r="Q2799" s="23">
        <f t="shared" ref="Q2799" si="28153">(D2799*L2796+E2799*K2796+F2799*L2799+G2799*K2799)</f>
        <v>0</v>
      </c>
      <c r="S2799" s="15">
        <v>0</v>
      </c>
      <c r="T2799" s="145">
        <f t="shared" ref="T2799" si="28154">(1/$T$8)*SIN($B2796*$U$8)</f>
        <v>-0.33084988158368134</v>
      </c>
      <c r="U2799" s="15">
        <f t="shared" ref="U2799" si="28155">COS($U$8*$B2796)</f>
        <v>-0.12184089093804262</v>
      </c>
      <c r="V2799" s="37">
        <v>0</v>
      </c>
      <c r="X2799" s="21">
        <f t="shared" ref="X2799" si="28156">N2799*S2796+P2799*S2799-O2799*T2796-Q2799*T2799</f>
        <v>0</v>
      </c>
      <c r="Y2799" s="24">
        <f t="shared" ref="Y2799" si="28157">(N2799*T2796+O2799*S2796+P2799*T2799+Q2799*S2799)</f>
        <v>0.26272703157415811</v>
      </c>
      <c r="Z2799" s="22">
        <f t="shared" ref="Z2799" si="28158">N2799*U2796+P2799*U2799-O2799*V2796-Q2799*V2799</f>
        <v>0.73703703248158314</v>
      </c>
      <c r="AA2799" s="23">
        <f t="shared" ref="AA2799" si="28159">(N2799*V2796+O2799*U2796+P2799*V2799+Q2799*U2799)</f>
        <v>0</v>
      </c>
      <c r="AB2799" s="8"/>
      <c r="AC2799" s="21">
        <v>0</v>
      </c>
      <c r="AD2799" s="24">
        <f t="shared" ref="AD2799" si="28160">(TAN($AE$8*$B2796))/$AD$8</f>
        <v>0.64647913190406681</v>
      </c>
      <c r="AE2799" s="22">
        <v>1</v>
      </c>
      <c r="AF2799" s="23">
        <v>0</v>
      </c>
      <c r="AH2799" s="21">
        <f t="shared" ref="AH2799" si="28161">X2799*AC2796+Z2799*AC2799-Y2799*AD2796-AA2799*AD2799</f>
        <v>0</v>
      </c>
      <c r="AI2799" s="24">
        <f t="shared" ref="AI2799" si="28162">(X2799*AD2796+Y2799*AC2796+Z2799*AD2799+AA2799*AC2799)</f>
        <v>0.73920609251400149</v>
      </c>
      <c r="AJ2799" s="22">
        <f t="shared" ref="AJ2799" si="28163">X2799*AE2796+Z2799*AE2799-Y2799*AF2796-AA2799*AF2799</f>
        <v>0.73703703248158314</v>
      </c>
      <c r="AK2799" s="23">
        <f t="shared" ref="AK2799" si="28164">(X2799*AF2796+Y2799*AE2796+Z2799*AF2799+AA2799*AE2799)</f>
        <v>0</v>
      </c>
      <c r="AL2799" s="8"/>
      <c r="AM2799" s="15">
        <v>0</v>
      </c>
      <c r="AN2799" s="85">
        <f t="shared" ref="AN2799" si="28165">(1/$AN$8)*SIN($B2796*$AO$8)</f>
        <v>-0.33084988158368134</v>
      </c>
      <c r="AO2799" s="25">
        <f t="shared" ref="AO2799" si="28166">COS($AO$8*$B2796)</f>
        <v>-0.12184089093804262</v>
      </c>
      <c r="AP2799" s="37">
        <v>0</v>
      </c>
      <c r="AR2799" s="21">
        <f t="shared" ref="AR2799" si="28167">AH2799*AM2796+AJ2799*AM2799-AI2799*AN2796-AK2799*AN2799</f>
        <v>0</v>
      </c>
      <c r="AS2799" s="24">
        <f t="shared" ref="AS2799" si="28168">(AH2799*AN2796+AI2799*AM2796+AJ2799*AN2799+AK2799*AM2799)</f>
        <v>-0.33391414381805479</v>
      </c>
      <c r="AT2799" s="22">
        <f t="shared" ref="AT2799" si="28169">AH2799*AO2796+AJ2799*AO2799-AI2799*AP2796-AK2799*AP2799</f>
        <v>2.111294984875852</v>
      </c>
      <c r="AU2799" s="23">
        <f t="shared" ref="AU2799" si="28170">(AH2799*AP2796+AI2799*AO2796+AJ2799*AP2799+AK2799*AO2799)</f>
        <v>0</v>
      </c>
      <c r="AV2799" s="8"/>
      <c r="AW2799" s="21">
        <v>0</v>
      </c>
      <c r="AX2799" s="24">
        <f t="shared" ref="AX2799" si="28171">(TAN($AY$8*$B2796))/$AX$8</f>
        <v>-5.5881128698623238E-2</v>
      </c>
      <c r="AY2799" s="22">
        <v>1</v>
      </c>
      <c r="AZ2799" s="23">
        <v>0</v>
      </c>
      <c r="BB2799" s="21">
        <f t="shared" ref="BB2799" si="28172">AR2799*AW2796+AT2799*AW2799-AS2799*AX2796-AU2799*AX2799</f>
        <v>0</v>
      </c>
      <c r="BC2799" s="24">
        <f t="shared" ref="BC2799" si="28173">(AR2799*AX2796+AS2799*AW2796+AT2799*AX2799+AU2799*AW2799)</f>
        <v>-0.45189569058866008</v>
      </c>
      <c r="BD2799" s="22">
        <f t="shared" ref="BD2799" si="28174">AR2799*AY2796+AT2799*AY2799-AS2799*AZ2796-AU2799*AZ2799</f>
        <v>2.111294984875852</v>
      </c>
      <c r="BE2799" s="23">
        <f t="shared" ref="BE2799" si="28175">(AR2799*AZ2796+AS2799*AY2796+AT2799*AZ2799+AU2799*AY2799)</f>
        <v>0</v>
      </c>
      <c r="BF2799" s="8"/>
      <c r="BG2799" s="15">
        <v>0</v>
      </c>
      <c r="BH2799" s="85">
        <f t="shared" ref="BH2799" si="28176">(1/$BH$8)*SIN($B2796*$BI$8)</f>
        <v>0.1630785077883978</v>
      </c>
      <c r="BI2799" s="25">
        <f t="shared" ref="BI2799" si="28177">COS($BI$8*$B2796)</f>
        <v>-0.87215170852185187</v>
      </c>
      <c r="BJ2799" s="37">
        <v>0</v>
      </c>
      <c r="BL2799" s="21">
        <f t="shared" ref="BL2799" si="28178">BB2799*BG2796+BD2799*BG2799-BC2799*BH2796-BE2799*BH2799</f>
        <v>0</v>
      </c>
      <c r="BM2799" s="24">
        <f t="shared" ref="BM2799" si="28179">(BB2799*BH2796+BC2799*BG2796+BD2799*BH2799+BE2799*BG2799)</f>
        <v>0.73842843425524385</v>
      </c>
      <c r="BN2799" s="22">
        <f t="shared" ref="BN2799" si="28180">BB2799*BI2796+BD2799*BI2799-BC2799*BJ2796-BE2799*BJ2799</f>
        <v>-1.1781192541782359</v>
      </c>
      <c r="BO2799" s="23">
        <f t="shared" ref="BO2799" si="28181">(BB2799*BJ2796+BC2799*BI2796+BD2799*BJ2799+BE2799*BI2799)</f>
        <v>0</v>
      </c>
      <c r="BQ2799" s="38">
        <f t="shared" ref="BQ2799" si="28182">(180/PI())*ATAN(-1*(($BL$8*BM2796+BO2796+$BL$8*BM2799+BO2799)/($BL$8*BL2796+BN2796+$BL$8*BL2799+BN2799)))</f>
        <v>5.1745253800360906</v>
      </c>
      <c r="BS2799" s="67">
        <f t="shared" ref="BS2799" si="28183">20*LOG(((($BL$8*BL2796+BN2796-$BL$8*BL2799-BN2799)^2+($BL$8*BM2796+BO2796-$BL$8*BM2799-BO2799)^2)/(($BL$8*BL2796+BN2796+$BL$8*BL2799+BN2799)^2+($BL$8*BM2796+BO2796+$BL$8*BM2799+BO2799)^2))^0.5)</f>
        <v>-5.4476221256141057</v>
      </c>
      <c r="BT2799" s="65"/>
      <c r="BU2799" s="28"/>
      <c r="BV2799" s="28"/>
      <c r="BW2799" s="28"/>
      <c r="BX2799" s="28"/>
    </row>
    <row r="2800" spans="2:76" ht="18.649999999999999" customHeight="1">
      <c r="BS2800" s="32"/>
    </row>
    <row r="2801" spans="2:76" ht="18.649999999999999" customHeight="1" thickBot="1">
      <c r="D2801" s="8"/>
      <c r="E2801" s="8" t="s">
        <v>93</v>
      </c>
      <c r="F2801" s="8"/>
      <c r="G2801" s="8"/>
      <c r="H2801" s="8"/>
      <c r="I2801" s="8"/>
      <c r="J2801" s="8" t="s">
        <v>94</v>
      </c>
      <c r="K2801" s="8"/>
      <c r="L2801" s="8"/>
      <c r="M2801" s="8"/>
      <c r="N2801" s="8"/>
      <c r="O2801" s="8" t="s">
        <v>95</v>
      </c>
      <c r="P2801" s="8"/>
      <c r="Q2801" s="8"/>
      <c r="R2801" s="8"/>
      <c r="S2801" s="8"/>
      <c r="T2801" s="8" t="s">
        <v>96</v>
      </c>
      <c r="U2801" s="8"/>
      <c r="V2801" s="8"/>
      <c r="W2801" s="8"/>
      <c r="X2801" s="8"/>
      <c r="Y2801" s="8" t="s">
        <v>97</v>
      </c>
      <c r="Z2801" s="8"/>
      <c r="AA2801" s="8"/>
      <c r="AB2801" s="8"/>
      <c r="AC2801" s="8"/>
      <c r="AD2801" s="8" t="s">
        <v>98</v>
      </c>
      <c r="AE2801" s="8"/>
      <c r="AF2801" s="8"/>
      <c r="AG2801" s="8"/>
      <c r="AH2801" s="8"/>
      <c r="AI2801" s="8" t="s">
        <v>99</v>
      </c>
      <c r="AJ2801" s="8"/>
      <c r="AK2801" s="8"/>
      <c r="AL2801" s="8"/>
      <c r="AM2801" s="8"/>
      <c r="AN2801" s="8" t="s">
        <v>96</v>
      </c>
      <c r="AO2801" s="8"/>
      <c r="AP2801" s="8"/>
      <c r="AQ2801" s="8"/>
      <c r="AR2801" s="8"/>
      <c r="AS2801" s="8" t="s">
        <v>100</v>
      </c>
      <c r="AT2801" s="8"/>
      <c r="AU2801" s="8"/>
      <c r="AV2801" s="8"/>
      <c r="AW2801" s="8"/>
      <c r="AX2801" s="8" t="s">
        <v>94</v>
      </c>
      <c r="AY2801" s="8"/>
      <c r="AZ2801" s="8"/>
      <c r="BA2801" s="8"/>
      <c r="BB2801" s="8"/>
      <c r="BC2801" s="8" t="s">
        <v>101</v>
      </c>
      <c r="BD2801" s="8"/>
      <c r="BE2801" s="8"/>
      <c r="BF2801" s="8"/>
      <c r="BG2801" s="8"/>
      <c r="BH2801" s="8" t="s">
        <v>96</v>
      </c>
      <c r="BI2801" s="8"/>
      <c r="BJ2801" s="8"/>
      <c r="BK2801" s="8"/>
      <c r="BL2801" s="8"/>
      <c r="BM2801" s="8" t="s">
        <v>102</v>
      </c>
      <c r="BN2801" s="8"/>
      <c r="BO2801" s="8"/>
      <c r="BP2801" s="8"/>
    </row>
    <row r="2802" spans="2:76" ht="18.649999999999999" customHeight="1" thickBot="1">
      <c r="B2802" s="16"/>
      <c r="D2802" s="250" t="s">
        <v>22</v>
      </c>
      <c r="E2802" s="251"/>
      <c r="F2802" s="252" t="s">
        <v>23</v>
      </c>
      <c r="G2802" s="253"/>
      <c r="H2802" s="123"/>
      <c r="I2802" s="242" t="s">
        <v>1</v>
      </c>
      <c r="J2802" s="243"/>
      <c r="K2802" s="244" t="s">
        <v>2</v>
      </c>
      <c r="L2802" s="245"/>
      <c r="M2802" s="123"/>
      <c r="N2802" s="242" t="s">
        <v>43</v>
      </c>
      <c r="O2802" s="243"/>
      <c r="P2802" s="244" t="s">
        <v>44</v>
      </c>
      <c r="Q2802" s="245"/>
      <c r="R2802" s="123"/>
      <c r="S2802" s="242" t="s">
        <v>32</v>
      </c>
      <c r="T2802" s="243"/>
      <c r="U2802" s="244" t="s">
        <v>33</v>
      </c>
      <c r="V2802" s="245"/>
      <c r="W2802" s="123"/>
      <c r="X2802" s="242" t="s">
        <v>45</v>
      </c>
      <c r="Y2802" s="243"/>
      <c r="Z2802" s="244" t="s">
        <v>46</v>
      </c>
      <c r="AA2802" s="245"/>
      <c r="AB2802" s="127"/>
      <c r="AC2802" s="242" t="s">
        <v>62</v>
      </c>
      <c r="AD2802" s="243"/>
      <c r="AE2802" s="244" t="s">
        <v>3</v>
      </c>
      <c r="AF2802" s="245"/>
      <c r="AG2802" s="123"/>
      <c r="AH2802" s="242" t="s">
        <v>76</v>
      </c>
      <c r="AI2802" s="243"/>
      <c r="AJ2802" s="244" t="s">
        <v>77</v>
      </c>
      <c r="AK2802" s="245"/>
      <c r="AL2802" s="127"/>
      <c r="AM2802" s="242" t="s">
        <v>64</v>
      </c>
      <c r="AN2802" s="243"/>
      <c r="AO2802" s="244" t="s">
        <v>65</v>
      </c>
      <c r="AP2802" s="245"/>
      <c r="AQ2802" s="123"/>
      <c r="AR2802" s="242" t="s">
        <v>80</v>
      </c>
      <c r="AS2802" s="243"/>
      <c r="AT2802" s="244" t="s">
        <v>81</v>
      </c>
      <c r="AU2802" s="245"/>
      <c r="AV2802" s="127"/>
      <c r="AW2802" s="242" t="s">
        <v>68</v>
      </c>
      <c r="AX2802" s="243"/>
      <c r="AY2802" s="244" t="s">
        <v>69</v>
      </c>
      <c r="AZ2802" s="245"/>
      <c r="BA2802" s="123"/>
      <c r="BB2802" s="246" t="s">
        <v>84</v>
      </c>
      <c r="BC2802" s="247"/>
      <c r="BD2802" s="248" t="s">
        <v>85</v>
      </c>
      <c r="BE2802" s="249"/>
      <c r="BF2802" s="127"/>
      <c r="BG2802" s="242" t="s">
        <v>72</v>
      </c>
      <c r="BH2802" s="243"/>
      <c r="BI2802" s="244" t="s">
        <v>73</v>
      </c>
      <c r="BJ2802" s="245"/>
      <c r="BK2802" s="123"/>
      <c r="BL2802" s="242" t="s">
        <v>88</v>
      </c>
      <c r="BM2802" s="243"/>
      <c r="BN2802" s="244" t="s">
        <v>89</v>
      </c>
      <c r="BO2802" s="245"/>
      <c r="BP2802" s="123"/>
      <c r="BQ2802" s="19" t="s">
        <v>165</v>
      </c>
      <c r="BS2802" s="63" t="s">
        <v>120</v>
      </c>
      <c r="BT2802" s="4"/>
      <c r="BU2802" s="28"/>
      <c r="BV2802" s="28"/>
      <c r="BW2802" s="28"/>
      <c r="BX2802" s="28"/>
    </row>
    <row r="2803" spans="2:76" ht="18.649999999999999" customHeight="1" thickTop="1" thickBot="1">
      <c r="B2803" s="39">
        <v>7.94</v>
      </c>
      <c r="D2803" s="25">
        <f t="shared" ref="D2803" si="28184">COS($F$8*$B2803)</f>
        <v>-0.87534092464136581</v>
      </c>
      <c r="E2803" s="26">
        <v>0</v>
      </c>
      <c r="F2803" s="10">
        <v>0</v>
      </c>
      <c r="G2803" s="85">
        <f t="shared" ref="G2803" si="28185">$E$8*SIN($B2803*$F$8)</f>
        <v>1.4505186626968951</v>
      </c>
      <c r="I2803" s="21">
        <v>1</v>
      </c>
      <c r="J2803" s="24">
        <v>0</v>
      </c>
      <c r="K2803" s="22">
        <v>0</v>
      </c>
      <c r="L2803" s="23">
        <v>0</v>
      </c>
      <c r="N2803" s="21">
        <f t="shared" ref="N2803" si="28186">D2803*I2803+F2803*I2806-E2803*J2803-G2803*J2806</f>
        <v>-0.82699059915511797</v>
      </c>
      <c r="O2803" s="24">
        <f t="shared" ref="O2803" si="28187">(D2803*J2803+E2803*I2803+F2803*J2806+G2803*I2806)</f>
        <v>0</v>
      </c>
      <c r="P2803" s="22">
        <f t="shared" ref="P2803" si="28188">D2803*K2803+F2803*K2806-E2803*L2803-G2803*L2806</f>
        <v>0</v>
      </c>
      <c r="Q2803" s="23">
        <f t="shared" ref="Q2803" si="28189">(D2803*L2803+E2803*K2803+F2803*L2806+G2803*K2806)</f>
        <v>1.4505186626968951</v>
      </c>
      <c r="S2803" s="25">
        <f t="shared" ref="S2803" si="28190">COS($U$8*$B2803)</f>
        <v>-0.11032779741738108</v>
      </c>
      <c r="T2803" s="26">
        <v>0</v>
      </c>
      <c r="U2803" s="10">
        <v>0</v>
      </c>
      <c r="V2803" s="85">
        <f t="shared" ref="V2803" si="28191">$T$8*SIN($B2803*$U$8)</f>
        <v>-2.9816857638009515</v>
      </c>
      <c r="X2803" s="21">
        <f t="shared" ref="X2803" si="28192">N2803*S2803+P2803*S2806-O2803*T2803-Q2803*T2806</f>
        <v>0.5717945898108785</v>
      </c>
      <c r="Y2803" s="24">
        <f t="shared" ref="Y2803" si="28193">(N2803*T2803+O2803*S2803+P2803*T2806+Q2803*S2806)</f>
        <v>0</v>
      </c>
      <c r="Z2803" s="22">
        <f t="shared" ref="Z2803" si="28194">N2803*U2803+P2803*U2806-O2803*V2803-Q2803*V2806</f>
        <v>0</v>
      </c>
      <c r="AA2803" s="23">
        <f t="shared" ref="AA2803" si="28195">(N2803*V2803+O2803*U2803+P2803*V2806+Q2803*U2806)</f>
        <v>2.3057935671298808</v>
      </c>
      <c r="AB2803" s="8"/>
      <c r="AC2803" s="21">
        <v>1</v>
      </c>
      <c r="AD2803" s="24">
        <v>0</v>
      </c>
      <c r="AE2803" s="22">
        <v>0</v>
      </c>
      <c r="AF2803" s="23">
        <v>0</v>
      </c>
      <c r="AH2803" s="21">
        <f t="shared" ref="AH2803" si="28196">X2803*AC2803+Z2803*AC2806-Y2803*AD2803-AA2803*AD2806</f>
        <v>-0.9866051802289737</v>
      </c>
      <c r="AI2803" s="24">
        <f t="shared" ref="AI2803" si="28197">(X2803*AD2803+Y2803*AC2803+Z2803*AD2806+AA2803*AC2806)</f>
        <v>0</v>
      </c>
      <c r="AJ2803" s="22">
        <f t="shared" ref="AJ2803" si="28198">X2803*AE2803+Z2803*AE2806-Y2803*AF2803-AA2803*AF2806</f>
        <v>0</v>
      </c>
      <c r="AK2803" s="23">
        <f t="shared" ref="AK2803" si="28199">(X2803*AF2803+Y2803*AE2803+Z2803*AF2806+AA2803*AE2806)</f>
        <v>2.3057935671298808</v>
      </c>
      <c r="AL2803" s="8"/>
      <c r="AM2803" s="25">
        <f t="shared" ref="AM2803" si="28200">COS($AO$8*$B2803)</f>
        <v>-0.11032779741738108</v>
      </c>
      <c r="AN2803" s="26">
        <v>0</v>
      </c>
      <c r="AO2803" s="10">
        <v>0</v>
      </c>
      <c r="AP2803" s="85">
        <f t="shared" ref="AP2803" si="28201">$AN$8*SIN($B2803*$AO$8)</f>
        <v>-2.9816857638009515</v>
      </c>
      <c r="AR2803" s="21">
        <f t="shared" ref="AR2803" si="28202">AH2803*AM2803+AJ2803*AM2806-AI2803*AN2803-AK2803*AN2806</f>
        <v>0.87275573794134975</v>
      </c>
      <c r="AS2803" s="24">
        <f t="shared" ref="AS2803" si="28203">(AH2803*AN2803+AI2803*AM2803+AJ2803*AN2806+AK2803*AM2806)</f>
        <v>0</v>
      </c>
      <c r="AT2803" s="22">
        <f t="shared" ref="AT2803" si="28204">AH2803*AO2803+AJ2803*AO2806-AI2803*AP2803-AK2803*AP2806</f>
        <v>0</v>
      </c>
      <c r="AU2803" s="23">
        <f t="shared" ref="AU2803" si="28205">(AH2803*AP2803+AI2803*AO2803+AJ2803*AP2806+AK2803*AO2806)</f>
        <v>2.687353494820397</v>
      </c>
      <c r="AV2803" s="8"/>
      <c r="AW2803" s="21">
        <v>1</v>
      </c>
      <c r="AX2803" s="24">
        <v>0</v>
      </c>
      <c r="AY2803" s="22">
        <v>0</v>
      </c>
      <c r="AZ2803" s="23">
        <v>0</v>
      </c>
      <c r="BB2803" s="21">
        <f t="shared" ref="BB2803" si="28206">AR2803*AW2803+AT2803*AW2806-AS2803*AX2803-AU2803*AX2806</f>
        <v>0.96233363825570328</v>
      </c>
      <c r="BC2803" s="24">
        <f t="shared" ref="BC2803" si="28207">(AR2803*AX2803+AS2803*AW2803+AT2803*AX2806+AU2803*AW2806)</f>
        <v>0</v>
      </c>
      <c r="BD2803" s="22">
        <f t="shared" ref="BD2803" si="28208">AR2803*AY2803+AT2803*AY2806-AS2803*AZ2803-AU2803*AZ2806</f>
        <v>0</v>
      </c>
      <c r="BE2803" s="23">
        <f t="shared" ref="BE2803" si="28209">(AR2803*AZ2803+AS2803*AY2803+AT2803*AZ2806+AU2803*AY2806)</f>
        <v>2.687353494820397</v>
      </c>
      <c r="BF2803" s="8"/>
      <c r="BG2803" s="25">
        <f t="shared" ref="BG2803" si="28210">COS($BI$8*$B2803)</f>
        <v>-0.87538212931043413</v>
      </c>
      <c r="BH2803" s="26">
        <v>0</v>
      </c>
      <c r="BI2803" s="10">
        <v>0</v>
      </c>
      <c r="BJ2803" s="85">
        <f t="shared" ref="BJ2803" si="28211">$BH$8*SIN($B2803*$BI$8)</f>
        <v>1.4502948490411782</v>
      </c>
      <c r="BL2803" s="21">
        <f t="shared" ref="BL2803" si="28212">BB2803*BG2803+BD2803*BG2806-BC2803*BH2803-BE2803*BH2806</f>
        <v>-1.2754602172623157</v>
      </c>
      <c r="BM2803" s="24">
        <f t="shared" ref="BM2803" si="28213">(BB2803*BH2803+BC2803*BG2803+BD2803*BH2806+BE2803*BG2806)</f>
        <v>0</v>
      </c>
      <c r="BN2803" s="22">
        <f t="shared" ref="BN2803" si="28214">BB2803*BI2803+BD2803*BI2806-BC2803*BJ2803-BE2803*BJ2806</f>
        <v>0</v>
      </c>
      <c r="BO2803" s="23">
        <f t="shared" ref="BO2803" si="28215">(BB2803*BJ2803+BC2803*BI2803+BD2803*BJ2806+BE2803*BI2806)</f>
        <v>-0.9567937058844127</v>
      </c>
      <c r="BQ2803" s="27">
        <f t="shared" ref="BQ2803" si="28216">20*LOG((2*$BL$8)/(($BL$8*BL2803+BN2803+$BL$8*BL2806+BN2806)^2+($BL$8*BM2803+BO2803+$BL$8*BM2806+BO2806)^2)^0.5)</f>
        <v>-2.1742137213379409</v>
      </c>
      <c r="BS2803" s="64">
        <f t="shared" ref="BS2803" si="28217">((BL2803^2+BM2803^2)/(BL2806^2+BM2806^2))^0.5</f>
        <v>1.9461890479334543</v>
      </c>
      <c r="BT2803" s="4"/>
      <c r="BU2803" s="28"/>
      <c r="BV2803" s="28"/>
      <c r="BW2803" s="28"/>
      <c r="BX2803" s="28"/>
    </row>
    <row r="2804" spans="2:76" ht="18.649999999999999" customHeight="1" thickBot="1">
      <c r="D2804" s="25"/>
      <c r="E2804" s="10"/>
      <c r="F2804" s="10"/>
      <c r="G2804" s="31"/>
      <c r="I2804" s="29"/>
      <c r="L2804" s="30"/>
      <c r="N2804" s="29"/>
      <c r="Q2804" s="30"/>
      <c r="S2804" s="29"/>
      <c r="V2804" s="30"/>
      <c r="X2804" s="29"/>
      <c r="AA2804" s="30"/>
      <c r="AC2804" s="29"/>
      <c r="AF2804" s="30"/>
      <c r="AH2804" s="29"/>
      <c r="AK2804" s="30"/>
      <c r="AM2804" s="29"/>
      <c r="AP2804" s="30"/>
      <c r="AR2804" s="29"/>
      <c r="AU2804" s="30"/>
      <c r="AW2804" s="29"/>
      <c r="AZ2804" s="30"/>
      <c r="BB2804" s="29"/>
      <c r="BE2804" s="30"/>
      <c r="BG2804" s="29"/>
      <c r="BJ2804" s="30"/>
      <c r="BL2804" s="29"/>
      <c r="BO2804" s="30"/>
      <c r="BS2804" s="65"/>
      <c r="BT2804" s="65"/>
      <c r="BU2804" s="28"/>
      <c r="BV2804" s="28"/>
      <c r="BW2804" s="28"/>
      <c r="BX2804" s="28"/>
    </row>
    <row r="2805" spans="2:76" ht="18.649999999999999" customHeight="1" thickBot="1">
      <c r="D2805" s="254" t="s">
        <v>24</v>
      </c>
      <c r="E2805" s="255"/>
      <c r="F2805" s="256" t="s">
        <v>25</v>
      </c>
      <c r="G2805" s="257"/>
      <c r="H2805" s="123"/>
      <c r="I2805" s="242" t="s">
        <v>4</v>
      </c>
      <c r="J2805" s="243"/>
      <c r="K2805" s="244" t="s">
        <v>5</v>
      </c>
      <c r="L2805" s="245"/>
      <c r="M2805" s="123"/>
      <c r="N2805" s="242" t="s">
        <v>6</v>
      </c>
      <c r="O2805" s="243"/>
      <c r="P2805" s="244" t="s">
        <v>7</v>
      </c>
      <c r="Q2805" s="245"/>
      <c r="R2805" s="123"/>
      <c r="S2805" s="242" t="s">
        <v>34</v>
      </c>
      <c r="T2805" s="243"/>
      <c r="U2805" s="244" t="s">
        <v>35</v>
      </c>
      <c r="V2805" s="245"/>
      <c r="W2805" s="123"/>
      <c r="X2805" s="242" t="s">
        <v>47</v>
      </c>
      <c r="Y2805" s="243"/>
      <c r="Z2805" s="244" t="s">
        <v>48</v>
      </c>
      <c r="AA2805" s="245"/>
      <c r="AB2805" s="127"/>
      <c r="AC2805" s="242" t="s">
        <v>63</v>
      </c>
      <c r="AD2805" s="243"/>
      <c r="AE2805" s="244" t="s">
        <v>8</v>
      </c>
      <c r="AF2805" s="245"/>
      <c r="AG2805" s="123"/>
      <c r="AH2805" s="242" t="s">
        <v>78</v>
      </c>
      <c r="AI2805" s="243"/>
      <c r="AJ2805" s="244" t="s">
        <v>79</v>
      </c>
      <c r="AK2805" s="245"/>
      <c r="AL2805" s="127"/>
      <c r="AM2805" s="242" t="s">
        <v>67</v>
      </c>
      <c r="AN2805" s="243"/>
      <c r="AO2805" s="244" t="s">
        <v>66</v>
      </c>
      <c r="AP2805" s="245"/>
      <c r="AQ2805" s="123"/>
      <c r="AR2805" s="242" t="s">
        <v>83</v>
      </c>
      <c r="AS2805" s="243"/>
      <c r="AT2805" s="244" t="s">
        <v>82</v>
      </c>
      <c r="AU2805" s="245"/>
      <c r="AV2805" s="127"/>
      <c r="AW2805" s="242" t="s">
        <v>71</v>
      </c>
      <c r="AX2805" s="243"/>
      <c r="AY2805" s="244" t="s">
        <v>70</v>
      </c>
      <c r="AZ2805" s="245"/>
      <c r="BA2805" s="123"/>
      <c r="BB2805" s="124" t="s">
        <v>87</v>
      </c>
      <c r="BC2805" s="125"/>
      <c r="BD2805" s="122" t="s">
        <v>86</v>
      </c>
      <c r="BE2805" s="126"/>
      <c r="BF2805" s="127"/>
      <c r="BG2805" s="242" t="s">
        <v>74</v>
      </c>
      <c r="BH2805" s="243"/>
      <c r="BI2805" s="244" t="s">
        <v>75</v>
      </c>
      <c r="BJ2805" s="245"/>
      <c r="BK2805" s="123"/>
      <c r="BL2805" s="242" t="s">
        <v>91</v>
      </c>
      <c r="BM2805" s="243"/>
      <c r="BN2805" s="244" t="s">
        <v>90</v>
      </c>
      <c r="BO2805" s="245"/>
      <c r="BP2805" s="123"/>
      <c r="BQ2805" s="35" t="s">
        <v>166</v>
      </c>
      <c r="BS2805" s="66" t="s">
        <v>121</v>
      </c>
      <c r="BT2805" s="65"/>
      <c r="BU2805" s="28"/>
      <c r="BV2805" s="28"/>
      <c r="BW2805" s="28"/>
      <c r="BX2805" s="28"/>
    </row>
    <row r="2806" spans="2:76" ht="18.649999999999999" customHeight="1" thickTop="1" thickBot="1">
      <c r="D2806" s="15">
        <v>0</v>
      </c>
      <c r="E2806" s="145">
        <f t="shared" ref="E2806" si="28218">(1/$E$8)*SIN($B2803*$F$8)</f>
        <v>0.161168740299655</v>
      </c>
      <c r="F2806" s="15">
        <f t="shared" ref="F2806" si="28219">COS($F$8*$B2803)</f>
        <v>-0.87534092464136581</v>
      </c>
      <c r="G2806" s="37">
        <v>0</v>
      </c>
      <c r="I2806" s="21">
        <v>0</v>
      </c>
      <c r="J2806" s="24">
        <f t="shared" ref="J2806" si="28220">(TAN($K$8*$B2803))/$J$8</f>
        <v>-3.3333128852235452E-2</v>
      </c>
      <c r="K2806" s="22">
        <v>1</v>
      </c>
      <c r="L2806" s="23">
        <v>0</v>
      </c>
      <c r="N2806" s="21">
        <f t="shared" ref="N2806" si="28221">D2806*I2803+F2806*I2806-E2806*J2803-G2806*J2806</f>
        <v>0</v>
      </c>
      <c r="O2806" s="24">
        <f t="shared" ref="O2806" si="28222">(D2806*J2803+E2806*I2803+F2806*J2806+G2806*I2806)</f>
        <v>0.19034659213036056</v>
      </c>
      <c r="P2806" s="22">
        <f t="shared" ref="P2806" si="28223">D2806*K2803+F2806*K2806-E2806*L2803-G2806*L2806</f>
        <v>-0.87534092464136581</v>
      </c>
      <c r="Q2806" s="23">
        <f t="shared" ref="Q2806" si="28224">(D2806*L2803+E2806*K2803+F2806*L2806+G2806*K2806)</f>
        <v>0</v>
      </c>
      <c r="S2806" s="15">
        <v>0</v>
      </c>
      <c r="T2806" s="145">
        <f t="shared" ref="T2806" si="28225">(1/$T$8)*SIN($B2803*$U$8)</f>
        <v>-0.33129841820010569</v>
      </c>
      <c r="U2806" s="15">
        <f t="shared" ref="U2806" si="28226">COS($U$8*$B2803)</f>
        <v>-0.11032779741738108</v>
      </c>
      <c r="V2806" s="37">
        <v>0</v>
      </c>
      <c r="X2806" s="21">
        <f t="shared" ref="X2806" si="28227">N2806*S2803+P2806*S2806-O2806*T2803-Q2806*T2806</f>
        <v>0</v>
      </c>
      <c r="Y2806" s="24">
        <f t="shared" ref="Y2806" si="28228">(N2806*T2803+O2806*S2803+P2806*T2806+Q2806*S2806)</f>
        <v>0.2689985434638551</v>
      </c>
      <c r="Z2806" s="22">
        <f t="shared" ref="Z2806" si="28229">N2806*U2803+P2806*U2806-O2806*V2803-Q2806*V2806</f>
        <v>0.66412816014809795</v>
      </c>
      <c r="AA2806" s="23">
        <f t="shared" ref="AA2806" si="28230">(N2806*V2803+O2806*U2803+P2806*V2806+Q2806*U2806)</f>
        <v>0</v>
      </c>
      <c r="AB2806" s="8"/>
      <c r="AC2806" s="21">
        <v>0</v>
      </c>
      <c r="AD2806" s="24">
        <f t="shared" ref="AD2806" si="28231">(TAN($AE$8*$B2803))/$AD$8</f>
        <v>0.67586265841640736</v>
      </c>
      <c r="AE2806" s="22">
        <v>1</v>
      </c>
      <c r="AF2806" s="23">
        <v>0</v>
      </c>
      <c r="AH2806" s="21">
        <f t="shared" ref="AH2806" si="28232">X2806*AC2803+Z2806*AC2806-Y2806*AD2803-AA2806*AD2806</f>
        <v>0</v>
      </c>
      <c r="AI2806" s="24">
        <f t="shared" ref="AI2806" si="28233">(X2806*AD2803+Y2806*AC2803+Z2806*AD2806+AA2806*AC2806)</f>
        <v>0.71785796731074614</v>
      </c>
      <c r="AJ2806" s="22">
        <f t="shared" ref="AJ2806" si="28234">X2806*AE2803+Z2806*AE2806-Y2806*AF2803-AA2806*AF2806</f>
        <v>0.66412816014809795</v>
      </c>
      <c r="AK2806" s="23">
        <f t="shared" ref="AK2806" si="28235">(X2806*AF2803+Y2806*AE2803+Z2806*AF2806+AA2806*AE2806)</f>
        <v>0</v>
      </c>
      <c r="AL2806" s="8"/>
      <c r="AM2806" s="15">
        <v>0</v>
      </c>
      <c r="AN2806" s="85">
        <f t="shared" ref="AN2806" si="28236">(1/$AN$8)*SIN($B2803*$AO$8)</f>
        <v>-0.33129841820010569</v>
      </c>
      <c r="AO2806" s="25">
        <f t="shared" ref="AO2806" si="28237">COS($AO$8*$B2803)</f>
        <v>-0.11032779741738108</v>
      </c>
      <c r="AP2806" s="37">
        <v>0</v>
      </c>
      <c r="AR2806" s="21">
        <f t="shared" ref="AR2806" si="28238">AH2806*AM2803+AJ2806*AM2806-AI2806*AN2803-AK2806*AN2806</f>
        <v>0</v>
      </c>
      <c r="AS2806" s="24">
        <f t="shared" ref="AS2806" si="28239">(AH2806*AN2803+AI2806*AM2803+AJ2806*AN2806+AK2806*AM2806)</f>
        <v>-0.29922429733112432</v>
      </c>
      <c r="AT2806" s="22">
        <f t="shared" ref="AT2806" si="28240">AH2806*AO2803+AJ2806*AO2806-AI2806*AP2803-AK2806*AP2806</f>
        <v>2.067155084449543</v>
      </c>
      <c r="AU2806" s="23">
        <f t="shared" ref="AU2806" si="28241">(AH2806*AP2803+AI2806*AO2803+AJ2806*AP2806+AK2806*AO2806)</f>
        <v>0</v>
      </c>
      <c r="AV2806" s="8"/>
      <c r="AW2806" s="21">
        <v>0</v>
      </c>
      <c r="AX2806" s="24">
        <f t="shared" ref="AX2806" si="28242">(TAN($AY$8*$B2803))/$AX$8</f>
        <v>-3.3333128852235452E-2</v>
      </c>
      <c r="AY2806" s="22">
        <v>1</v>
      </c>
      <c r="AZ2806" s="23">
        <v>0</v>
      </c>
      <c r="BB2806" s="21">
        <f t="shared" ref="BB2806" si="28243">AR2806*AW2803+AT2806*AW2806-AS2806*AX2803-AU2806*AX2806</f>
        <v>0</v>
      </c>
      <c r="BC2806" s="24">
        <f t="shared" ref="BC2806" si="28244">(AR2806*AX2803+AS2806*AW2803+AT2806*AX2806+AU2806*AW2806)</f>
        <v>-0.36812904411863456</v>
      </c>
      <c r="BD2806" s="22">
        <f t="shared" ref="BD2806" si="28245">AR2806*AY2803+AT2806*AY2806-AS2806*AZ2803-AU2806*AZ2806</f>
        <v>2.067155084449543</v>
      </c>
      <c r="BE2806" s="23">
        <f t="shared" ref="BE2806" si="28246">(AR2806*AZ2803+AS2806*AY2803+AT2806*AZ2806+AU2806*AY2806)</f>
        <v>0</v>
      </c>
      <c r="BF2806" s="8"/>
      <c r="BG2806" s="15">
        <v>0</v>
      </c>
      <c r="BH2806" s="85">
        <f t="shared" ref="BH2806" si="28247">(1/$BH$8)*SIN($B2803*$BI$8)</f>
        <v>0.16114387211568645</v>
      </c>
      <c r="BI2806" s="25">
        <f t="shared" ref="BI2806" si="28248">COS($BI$8*$B2803)</f>
        <v>-0.87538212931043413</v>
      </c>
      <c r="BJ2806" s="37">
        <v>0</v>
      </c>
      <c r="BL2806" s="21">
        <f t="shared" ref="BL2806" si="28249">BB2806*BG2803+BD2806*BG2806-BC2806*BH2803-BE2806*BH2806</f>
        <v>0</v>
      </c>
      <c r="BM2806" s="24">
        <f t="shared" ref="BM2806" si="28250">(BB2806*BH2803+BC2806*BG2803+BD2806*BH2806+BE2806*BG2806)</f>
        <v>0.6553629610734133</v>
      </c>
      <c r="BN2806" s="22">
        <f t="shared" ref="BN2806" si="28251">BB2806*BI2803+BD2806*BI2806-BC2806*BJ2803-BE2806*BJ2806</f>
        <v>-1.2756549629726228</v>
      </c>
      <c r="BO2806" s="23">
        <f t="shared" ref="BO2806" si="28252">(BB2806*BJ2803+BC2806*BI2803+BD2806*BJ2806+BE2806*BI2806)</f>
        <v>0</v>
      </c>
      <c r="BQ2806" s="38">
        <f t="shared" ref="BQ2806" si="28253">(180/PI())*ATAN(-1*(($BL$8*BM2803+BO2803+$BL$8*BM2806+BO2806)/($BL$8*BL2803+BN2803+$BL$8*BL2806+BN2806)))</f>
        <v>-6.7386233244748102</v>
      </c>
      <c r="BS2806" s="67">
        <f t="shared" ref="BS2806" si="28254">20*LOG(((($BL$8*BL2803+BN2803-$BL$8*BL2806-BN2806)^2+($BL$8*BM2803+BO2803-$BL$8*BM2806-BO2806)^2)/(($BL$8*BL2803+BN2803+$BL$8*BL2806+BN2806)^2+($BL$8*BM2803+BO2803+$BL$8*BM2806+BO2806)^2))^0.5)</f>
        <v>-4.0466686991683813</v>
      </c>
      <c r="BT2806" s="65"/>
      <c r="BU2806" s="28"/>
      <c r="BV2806" s="28"/>
      <c r="BW2806" s="28"/>
      <c r="BX2806" s="28"/>
    </row>
    <row r="2807" spans="2:76" ht="18.649999999999999" customHeight="1">
      <c r="BS2807" s="32"/>
    </row>
    <row r="2808" spans="2:76" ht="18.649999999999999" customHeight="1" thickBot="1">
      <c r="D2808" s="8"/>
      <c r="E2808" s="8" t="s">
        <v>93</v>
      </c>
      <c r="F2808" s="8"/>
      <c r="G2808" s="8"/>
      <c r="H2808" s="8"/>
      <c r="I2808" s="8"/>
      <c r="J2808" s="8" t="s">
        <v>94</v>
      </c>
      <c r="K2808" s="8"/>
      <c r="L2808" s="8"/>
      <c r="M2808" s="8"/>
      <c r="N2808" s="8"/>
      <c r="O2808" s="8" t="s">
        <v>95</v>
      </c>
      <c r="P2808" s="8"/>
      <c r="Q2808" s="8"/>
      <c r="R2808" s="8"/>
      <c r="S2808" s="8"/>
      <c r="T2808" s="8" t="s">
        <v>96</v>
      </c>
      <c r="U2808" s="8"/>
      <c r="V2808" s="8"/>
      <c r="W2808" s="8"/>
      <c r="X2808" s="8"/>
      <c r="Y2808" s="8" t="s">
        <v>97</v>
      </c>
      <c r="Z2808" s="8"/>
      <c r="AA2808" s="8"/>
      <c r="AB2808" s="8"/>
      <c r="AC2808" s="8"/>
      <c r="AD2808" s="8" t="s">
        <v>98</v>
      </c>
      <c r="AE2808" s="8"/>
      <c r="AF2808" s="8"/>
      <c r="AG2808" s="8"/>
      <c r="AH2808" s="8"/>
      <c r="AI2808" s="8" t="s">
        <v>99</v>
      </c>
      <c r="AJ2808" s="8"/>
      <c r="AK2808" s="8"/>
      <c r="AL2808" s="8"/>
      <c r="AM2808" s="8"/>
      <c r="AN2808" s="8" t="s">
        <v>96</v>
      </c>
      <c r="AO2808" s="8"/>
      <c r="AP2808" s="8"/>
      <c r="AQ2808" s="8"/>
      <c r="AR2808" s="8"/>
      <c r="AS2808" s="8" t="s">
        <v>100</v>
      </c>
      <c r="AT2808" s="8"/>
      <c r="AU2808" s="8"/>
      <c r="AV2808" s="8"/>
      <c r="AW2808" s="8"/>
      <c r="AX2808" s="8" t="s">
        <v>94</v>
      </c>
      <c r="AY2808" s="8"/>
      <c r="AZ2808" s="8"/>
      <c r="BA2808" s="8"/>
      <c r="BB2808" s="8"/>
      <c r="BC2808" s="8" t="s">
        <v>101</v>
      </c>
      <c r="BD2808" s="8"/>
      <c r="BE2808" s="8"/>
      <c r="BF2808" s="8"/>
      <c r="BG2808" s="8"/>
      <c r="BH2808" s="8" t="s">
        <v>96</v>
      </c>
      <c r="BI2808" s="8"/>
      <c r="BJ2808" s="8"/>
      <c r="BK2808" s="8"/>
      <c r="BL2808" s="8"/>
      <c r="BM2808" s="8" t="s">
        <v>102</v>
      </c>
      <c r="BN2808" s="8"/>
      <c r="BO2808" s="8"/>
      <c r="BP2808" s="8"/>
    </row>
    <row r="2809" spans="2:76" ht="18.649999999999999" customHeight="1" thickBot="1">
      <c r="B2809" s="16"/>
      <c r="D2809" s="250" t="s">
        <v>22</v>
      </c>
      <c r="E2809" s="251"/>
      <c r="F2809" s="252" t="s">
        <v>23</v>
      </c>
      <c r="G2809" s="253"/>
      <c r="H2809" s="123"/>
      <c r="I2809" s="242" t="s">
        <v>1</v>
      </c>
      <c r="J2809" s="243"/>
      <c r="K2809" s="244" t="s">
        <v>2</v>
      </c>
      <c r="L2809" s="245"/>
      <c r="M2809" s="123"/>
      <c r="N2809" s="242" t="s">
        <v>43</v>
      </c>
      <c r="O2809" s="243"/>
      <c r="P2809" s="244" t="s">
        <v>44</v>
      </c>
      <c r="Q2809" s="245"/>
      <c r="R2809" s="123"/>
      <c r="S2809" s="242" t="s">
        <v>32</v>
      </c>
      <c r="T2809" s="243"/>
      <c r="U2809" s="244" t="s">
        <v>33</v>
      </c>
      <c r="V2809" s="245"/>
      <c r="W2809" s="123"/>
      <c r="X2809" s="242" t="s">
        <v>45</v>
      </c>
      <c r="Y2809" s="243"/>
      <c r="Z2809" s="244" t="s">
        <v>46</v>
      </c>
      <c r="AA2809" s="245"/>
      <c r="AB2809" s="127"/>
      <c r="AC2809" s="242" t="s">
        <v>62</v>
      </c>
      <c r="AD2809" s="243"/>
      <c r="AE2809" s="244" t="s">
        <v>3</v>
      </c>
      <c r="AF2809" s="245"/>
      <c r="AG2809" s="123"/>
      <c r="AH2809" s="242" t="s">
        <v>76</v>
      </c>
      <c r="AI2809" s="243"/>
      <c r="AJ2809" s="244" t="s">
        <v>77</v>
      </c>
      <c r="AK2809" s="245"/>
      <c r="AL2809" s="127"/>
      <c r="AM2809" s="242" t="s">
        <v>64</v>
      </c>
      <c r="AN2809" s="243"/>
      <c r="AO2809" s="244" t="s">
        <v>65</v>
      </c>
      <c r="AP2809" s="245"/>
      <c r="AQ2809" s="123"/>
      <c r="AR2809" s="242" t="s">
        <v>80</v>
      </c>
      <c r="AS2809" s="243"/>
      <c r="AT2809" s="244" t="s">
        <v>81</v>
      </c>
      <c r="AU2809" s="245"/>
      <c r="AV2809" s="127"/>
      <c r="AW2809" s="242" t="s">
        <v>68</v>
      </c>
      <c r="AX2809" s="243"/>
      <c r="AY2809" s="244" t="s">
        <v>69</v>
      </c>
      <c r="AZ2809" s="245"/>
      <c r="BA2809" s="123"/>
      <c r="BB2809" s="246" t="s">
        <v>84</v>
      </c>
      <c r="BC2809" s="247"/>
      <c r="BD2809" s="248" t="s">
        <v>85</v>
      </c>
      <c r="BE2809" s="249"/>
      <c r="BF2809" s="127"/>
      <c r="BG2809" s="242" t="s">
        <v>72</v>
      </c>
      <c r="BH2809" s="243"/>
      <c r="BI2809" s="244" t="s">
        <v>73</v>
      </c>
      <c r="BJ2809" s="245"/>
      <c r="BK2809" s="123"/>
      <c r="BL2809" s="242" t="s">
        <v>88</v>
      </c>
      <c r="BM2809" s="243"/>
      <c r="BN2809" s="244" t="s">
        <v>89</v>
      </c>
      <c r="BO2809" s="245"/>
      <c r="BP2809" s="123"/>
      <c r="BQ2809" s="19" t="s">
        <v>165</v>
      </c>
      <c r="BS2809" s="63" t="s">
        <v>120</v>
      </c>
      <c r="BT2809" s="4"/>
      <c r="BU2809" s="28"/>
      <c r="BV2809" s="28"/>
      <c r="BW2809" s="28"/>
      <c r="BX2809" s="28"/>
    </row>
    <row r="2810" spans="2:76" ht="18.649999999999999" customHeight="1" thickTop="1" thickBot="1">
      <c r="B2810" s="39">
        <v>7.96</v>
      </c>
      <c r="D2810" s="25">
        <f t="shared" ref="D2810" si="28255">COS($F$8*$B2810)</f>
        <v>-0.87853311664325151</v>
      </c>
      <c r="E2810" s="26">
        <v>0</v>
      </c>
      <c r="F2810" s="10">
        <v>0</v>
      </c>
      <c r="G2810" s="85">
        <f t="shared" ref="G2810" si="28256">$E$8*SIN($B2810*$F$8)</f>
        <v>1.4330443352003648</v>
      </c>
      <c r="I2810" s="21">
        <v>1</v>
      </c>
      <c r="J2810" s="24">
        <v>0</v>
      </c>
      <c r="K2810" s="22">
        <v>0</v>
      </c>
      <c r="L2810" s="23">
        <v>0</v>
      </c>
      <c r="N2810" s="21">
        <f t="shared" ref="N2810" si="28257">D2810*I2810+F2810*I2813-E2810*J2810-G2810*J2813</f>
        <v>-0.8630537790180669</v>
      </c>
      <c r="O2810" s="24">
        <f t="shared" ref="O2810" si="28258">(D2810*J2810+E2810*I2810+F2810*J2813+G2810*I2813)</f>
        <v>0</v>
      </c>
      <c r="P2810" s="22">
        <f t="shared" ref="P2810" si="28259">D2810*K2810+F2810*K2813-E2810*L2810-G2810*L2813</f>
        <v>0</v>
      </c>
      <c r="Q2810" s="23">
        <f t="shared" ref="Q2810" si="28260">(D2810*L2810+E2810*K2810+F2810*L2813+G2810*K2813)</f>
        <v>1.4330443352003648</v>
      </c>
      <c r="S2810" s="25">
        <f t="shared" ref="S2810" si="28261">COS($U$8*$B2810)</f>
        <v>-9.8799880034496662E-2</v>
      </c>
      <c r="T2810" s="26">
        <v>0</v>
      </c>
      <c r="U2810" s="10">
        <v>0</v>
      </c>
      <c r="V2810" s="85">
        <f t="shared" ref="V2810" si="28262">$T$8*SIN($B2810*$U$8)</f>
        <v>-2.9853219681211143</v>
      </c>
      <c r="X2810" s="21">
        <f t="shared" ref="X2810" si="28263">N2810*S2810+P2810*S2813-O2810*T2810-Q2810*T2813</f>
        <v>0.56061391373754477</v>
      </c>
      <c r="Y2810" s="24">
        <f t="shared" ref="Y2810" si="28264">(N2810*T2810+O2810*S2810+P2810*T2813+Q2810*S2813)</f>
        <v>0</v>
      </c>
      <c r="Z2810" s="22">
        <f t="shared" ref="Z2810" si="28265">N2810*U2810+P2810*U2813-O2810*V2810-Q2810*V2813</f>
        <v>0</v>
      </c>
      <c r="AA2810" s="23">
        <f t="shared" ref="AA2810" si="28266">(N2810*V2810+O2810*U2810+P2810*V2813+Q2810*U2813)</f>
        <v>2.4349087977706696</v>
      </c>
      <c r="AB2810" s="8"/>
      <c r="AC2810" s="21">
        <v>1</v>
      </c>
      <c r="AD2810" s="24">
        <v>0</v>
      </c>
      <c r="AE2810" s="22">
        <v>0</v>
      </c>
      <c r="AF2810" s="23">
        <v>0</v>
      </c>
      <c r="AH2810" s="21">
        <f t="shared" ref="AH2810" si="28267">X2810*AC2810+Z2810*AC2813-Y2810*AD2810-AA2810*AD2813</f>
        <v>-1.1577523836540728</v>
      </c>
      <c r="AI2810" s="24">
        <f t="shared" ref="AI2810" si="28268">(X2810*AD2810+Y2810*AC2810+Z2810*AD2813+AA2810*AC2813)</f>
        <v>0</v>
      </c>
      <c r="AJ2810" s="22">
        <f t="shared" ref="AJ2810" si="28269">X2810*AE2810+Z2810*AE2813-Y2810*AF2810-AA2810*AF2813</f>
        <v>0</v>
      </c>
      <c r="AK2810" s="23">
        <f t="shared" ref="AK2810" si="28270">(X2810*AF2810+Y2810*AE2810+Z2810*AF2813+AA2810*AE2813)</f>
        <v>2.4349087977706696</v>
      </c>
      <c r="AL2810" s="8"/>
      <c r="AM2810" s="25">
        <f t="shared" ref="AM2810" si="28271">COS($AO$8*$B2810)</f>
        <v>-9.8799880034496662E-2</v>
      </c>
      <c r="AN2810" s="26">
        <v>0</v>
      </c>
      <c r="AO2810" s="10">
        <v>0</v>
      </c>
      <c r="AP2810" s="85">
        <f t="shared" ref="AP2810" si="28272">$AN$8*SIN($B2810*$AO$8)</f>
        <v>-2.9853219681211143</v>
      </c>
      <c r="AR2810" s="21">
        <f t="shared" ref="AR2810" si="28273">AH2810*AM2810+AJ2810*AM2813-AI2810*AN2810-AK2810*AN2813</f>
        <v>0.92205098820980291</v>
      </c>
      <c r="AS2810" s="24">
        <f t="shared" ref="AS2810" si="28274">(AH2810*AN2810+AI2810*AM2810+AJ2810*AN2813+AK2810*AM2813)</f>
        <v>0</v>
      </c>
      <c r="AT2810" s="22">
        <f t="shared" ref="AT2810" si="28275">AH2810*AO2810+AJ2810*AO2813-AI2810*AP2810-AK2810*AP2813</f>
        <v>0</v>
      </c>
      <c r="AU2810" s="23">
        <f t="shared" ref="AU2810" si="28276">(AH2810*AP2810+AI2810*AO2810+AJ2810*AP2813+AK2810*AO2813)</f>
        <v>3.2156949274524056</v>
      </c>
      <c r="AV2810" s="8"/>
      <c r="AW2810" s="21">
        <v>1</v>
      </c>
      <c r="AX2810" s="24">
        <v>0</v>
      </c>
      <c r="AY2810" s="22">
        <v>0</v>
      </c>
      <c r="AZ2810" s="23">
        <v>0</v>
      </c>
      <c r="BB2810" s="21">
        <f t="shared" ref="BB2810" si="28277">AR2810*AW2810+AT2810*AW2813-AS2810*AX2810-AU2810*AX2813</f>
        <v>0.95678601088770876</v>
      </c>
      <c r="BC2810" s="24">
        <f t="shared" ref="BC2810" si="28278">(AR2810*AX2810+AS2810*AW2810+AT2810*AX2813+AU2810*AW2813)</f>
        <v>0</v>
      </c>
      <c r="BD2810" s="22">
        <f t="shared" ref="BD2810" si="28279">AR2810*AY2810+AT2810*AY2813-AS2810*AZ2810-AU2810*AZ2813</f>
        <v>0</v>
      </c>
      <c r="BE2810" s="23">
        <f t="shared" ref="BE2810" si="28280">(AR2810*AZ2810+AS2810*AY2810+AT2810*AZ2813+AU2810*AY2813)</f>
        <v>3.2156949274524056</v>
      </c>
      <c r="BF2810" s="8"/>
      <c r="BG2810" s="25">
        <f t="shared" ref="BG2810" si="28281">COS($BI$8*$B2810)</f>
        <v>-0.87857392740335283</v>
      </c>
      <c r="BH2810" s="26">
        <v>0</v>
      </c>
      <c r="BI2810" s="10">
        <v>0</v>
      </c>
      <c r="BJ2810" s="85">
        <f t="shared" ref="BJ2810" si="28282">$BH$8*SIN($B2810*$BI$8)</f>
        <v>1.4328191395927934</v>
      </c>
      <c r="BL2810" s="21">
        <f t="shared" ref="BL2810" si="28283">BB2810*BG2810+BD2810*BG2813-BC2810*BH2810-BE2810*BH2813</f>
        <v>-1.3525527142863421</v>
      </c>
      <c r="BM2810" s="24">
        <f t="shared" ref="BM2810" si="28284">(BB2810*BH2810+BC2810*BG2810+BD2810*BH2813+BE2810*BG2813)</f>
        <v>0</v>
      </c>
      <c r="BN2810" s="22">
        <f t="shared" ref="BN2810" si="28285">BB2810*BI2810+BD2810*BI2813-BC2810*BJ2810-BE2810*BJ2813</f>
        <v>0</v>
      </c>
      <c r="BO2810" s="23">
        <f t="shared" ref="BO2810" si="28286">(BB2810*BJ2810+BC2810*BI2810+BD2810*BJ2813+BE2810*BI2813)</f>
        <v>-1.4543244128483519</v>
      </c>
      <c r="BQ2810" s="27">
        <f t="shared" ref="BQ2810" si="28287">20*LOG((2*$BL$8)/(($BL$8*BL2810+BN2810+$BL$8*BL2813+BN2813)^2+($BL$8*BM2810+BO2810+$BL$8*BM2813+BO2813)^2)^0.5)</f>
        <v>-3.0641452620276537</v>
      </c>
      <c r="BS2810" s="64">
        <f t="shared" ref="BS2810" si="28288">((BL2810^2+BM2810^2)/(BL2813^2+BM2813^2))^0.5</f>
        <v>2.3709325090185809</v>
      </c>
      <c r="BT2810" s="4"/>
      <c r="BU2810" s="28"/>
      <c r="BV2810" s="28"/>
      <c r="BW2810" s="28"/>
      <c r="BX2810" s="28"/>
    </row>
    <row r="2811" spans="2:76" ht="18.649999999999999" customHeight="1" thickBot="1">
      <c r="D2811" s="25"/>
      <c r="E2811" s="10"/>
      <c r="F2811" s="10"/>
      <c r="G2811" s="31"/>
      <c r="I2811" s="29"/>
      <c r="L2811" s="30"/>
      <c r="N2811" s="29"/>
      <c r="Q2811" s="30"/>
      <c r="S2811" s="29"/>
      <c r="V2811" s="30"/>
      <c r="X2811" s="29"/>
      <c r="AA2811" s="30"/>
      <c r="AC2811" s="29"/>
      <c r="AF2811" s="30"/>
      <c r="AH2811" s="29"/>
      <c r="AK2811" s="30"/>
      <c r="AM2811" s="29"/>
      <c r="AP2811" s="30"/>
      <c r="AR2811" s="29"/>
      <c r="AU2811" s="30"/>
      <c r="AW2811" s="29"/>
      <c r="AZ2811" s="30"/>
      <c r="BB2811" s="29"/>
      <c r="BE2811" s="30"/>
      <c r="BG2811" s="29"/>
      <c r="BJ2811" s="30"/>
      <c r="BL2811" s="29"/>
      <c r="BO2811" s="30"/>
      <c r="BS2811" s="65"/>
      <c r="BT2811" s="65"/>
      <c r="BU2811" s="28"/>
      <c r="BV2811" s="28"/>
      <c r="BW2811" s="28"/>
      <c r="BX2811" s="28"/>
    </row>
    <row r="2812" spans="2:76" ht="18.649999999999999" customHeight="1" thickBot="1">
      <c r="D2812" s="254" t="s">
        <v>24</v>
      </c>
      <c r="E2812" s="255"/>
      <c r="F2812" s="256" t="s">
        <v>25</v>
      </c>
      <c r="G2812" s="257"/>
      <c r="H2812" s="123"/>
      <c r="I2812" s="242" t="s">
        <v>4</v>
      </c>
      <c r="J2812" s="243"/>
      <c r="K2812" s="244" t="s">
        <v>5</v>
      </c>
      <c r="L2812" s="245"/>
      <c r="M2812" s="123"/>
      <c r="N2812" s="242" t="s">
        <v>6</v>
      </c>
      <c r="O2812" s="243"/>
      <c r="P2812" s="244" t="s">
        <v>7</v>
      </c>
      <c r="Q2812" s="245"/>
      <c r="R2812" s="123"/>
      <c r="S2812" s="242" t="s">
        <v>34</v>
      </c>
      <c r="T2812" s="243"/>
      <c r="U2812" s="244" t="s">
        <v>35</v>
      </c>
      <c r="V2812" s="245"/>
      <c r="W2812" s="123"/>
      <c r="X2812" s="242" t="s">
        <v>47</v>
      </c>
      <c r="Y2812" s="243"/>
      <c r="Z2812" s="244" t="s">
        <v>48</v>
      </c>
      <c r="AA2812" s="245"/>
      <c r="AB2812" s="127"/>
      <c r="AC2812" s="242" t="s">
        <v>63</v>
      </c>
      <c r="AD2812" s="243"/>
      <c r="AE2812" s="244" t="s">
        <v>8</v>
      </c>
      <c r="AF2812" s="245"/>
      <c r="AG2812" s="123"/>
      <c r="AH2812" s="242" t="s">
        <v>78</v>
      </c>
      <c r="AI2812" s="243"/>
      <c r="AJ2812" s="244" t="s">
        <v>79</v>
      </c>
      <c r="AK2812" s="245"/>
      <c r="AL2812" s="127"/>
      <c r="AM2812" s="242" t="s">
        <v>67</v>
      </c>
      <c r="AN2812" s="243"/>
      <c r="AO2812" s="244" t="s">
        <v>66</v>
      </c>
      <c r="AP2812" s="245"/>
      <c r="AQ2812" s="123"/>
      <c r="AR2812" s="242" t="s">
        <v>83</v>
      </c>
      <c r="AS2812" s="243"/>
      <c r="AT2812" s="244" t="s">
        <v>82</v>
      </c>
      <c r="AU2812" s="245"/>
      <c r="AV2812" s="127"/>
      <c r="AW2812" s="242" t="s">
        <v>71</v>
      </c>
      <c r="AX2812" s="243"/>
      <c r="AY2812" s="244" t="s">
        <v>70</v>
      </c>
      <c r="AZ2812" s="245"/>
      <c r="BA2812" s="123"/>
      <c r="BB2812" s="124" t="s">
        <v>87</v>
      </c>
      <c r="BC2812" s="125"/>
      <c r="BD2812" s="122" t="s">
        <v>86</v>
      </c>
      <c r="BE2812" s="126"/>
      <c r="BF2812" s="127"/>
      <c r="BG2812" s="242" t="s">
        <v>74</v>
      </c>
      <c r="BH2812" s="243"/>
      <c r="BI2812" s="244" t="s">
        <v>75</v>
      </c>
      <c r="BJ2812" s="245"/>
      <c r="BK2812" s="123"/>
      <c r="BL2812" s="242" t="s">
        <v>91</v>
      </c>
      <c r="BM2812" s="243"/>
      <c r="BN2812" s="244" t="s">
        <v>90</v>
      </c>
      <c r="BO2812" s="245"/>
      <c r="BP2812" s="123"/>
      <c r="BQ2812" s="35" t="s">
        <v>166</v>
      </c>
      <c r="BS2812" s="66" t="s">
        <v>121</v>
      </c>
      <c r="BT2812" s="65"/>
      <c r="BU2812" s="28"/>
      <c r="BV2812" s="28"/>
      <c r="BW2812" s="28"/>
      <c r="BX2812" s="28"/>
    </row>
    <row r="2813" spans="2:76" ht="18.649999999999999" customHeight="1" thickTop="1" thickBot="1">
      <c r="D2813" s="15">
        <v>0</v>
      </c>
      <c r="E2813" s="145">
        <f t="shared" ref="E2813" si="28289">(1/$E$8)*SIN($B2810*$F$8)</f>
        <v>0.15922714835559609</v>
      </c>
      <c r="F2813" s="15">
        <f t="shared" ref="F2813" si="28290">COS($F$8*$B2810)</f>
        <v>-0.87853311664325151</v>
      </c>
      <c r="G2813" s="37">
        <v>0</v>
      </c>
      <c r="I2813" s="21">
        <v>0</v>
      </c>
      <c r="J2813" s="24">
        <f t="shared" ref="J2813" si="28291">(TAN($K$8*$B2810))/$J$8</f>
        <v>-1.0801715791312399E-2</v>
      </c>
      <c r="K2813" s="22">
        <v>1</v>
      </c>
      <c r="L2813" s="23">
        <v>0</v>
      </c>
      <c r="N2813" s="21">
        <f t="shared" ref="N2813" si="28292">D2813*I2810+F2813*I2813-E2813*J2810-G2813*J2813</f>
        <v>0</v>
      </c>
      <c r="O2813" s="24">
        <f t="shared" ref="O2813" si="28293">(D2813*J2810+E2813*I2810+F2813*J2813+G2813*I2813)</f>
        <v>0.16871681339483241</v>
      </c>
      <c r="P2813" s="22">
        <f t="shared" ref="P2813" si="28294">D2813*K2810+F2813*K2813-E2813*L2810-G2813*L2813</f>
        <v>-0.87853311664325151</v>
      </c>
      <c r="Q2813" s="23">
        <f t="shared" ref="Q2813" si="28295">(D2813*L2810+E2813*K2810+F2813*L2813+G2813*K2813)</f>
        <v>0</v>
      </c>
      <c r="S2813" s="15">
        <v>0</v>
      </c>
      <c r="T2813" s="145">
        <f t="shared" ref="T2813" si="28296">(1/$T$8)*SIN($B2810*$U$8)</f>
        <v>-0.33170244090234602</v>
      </c>
      <c r="U2813" s="15">
        <f t="shared" ref="U2813" si="28297">COS($U$8*$B2810)</f>
        <v>-9.8799880034496662E-2</v>
      </c>
      <c r="V2813" s="37">
        <v>0</v>
      </c>
      <c r="X2813" s="21">
        <f t="shared" ref="X2813" si="28298">N2813*S2810+P2813*S2813-O2813*T2810-Q2813*T2813</f>
        <v>0</v>
      </c>
      <c r="Y2813" s="24">
        <f t="shared" ref="Y2813" si="28299">(N2813*T2810+O2813*S2810+P2813*T2813+Q2813*S2813)</f>
        <v>0.27474237828089998</v>
      </c>
      <c r="Z2813" s="22">
        <f t="shared" ref="Z2813" si="28300">N2813*U2810+P2813*U2813-O2813*V2810-Q2813*V2813</f>
        <v>0.59047297594966963</v>
      </c>
      <c r="AA2813" s="23">
        <f t="shared" ref="AA2813" si="28301">(N2813*V2810+O2813*U2810+P2813*V2813+Q2813*U2813)</f>
        <v>0</v>
      </c>
      <c r="AB2813" s="8"/>
      <c r="AC2813" s="21">
        <v>0</v>
      </c>
      <c r="AD2813" s="24">
        <f t="shared" ref="AD2813" si="28302">(TAN($AE$8*$B2810))/$AD$8</f>
        <v>0.70572101056306624</v>
      </c>
      <c r="AE2813" s="22">
        <v>1</v>
      </c>
      <c r="AF2813" s="23">
        <v>0</v>
      </c>
      <c r="AH2813" s="21">
        <f t="shared" ref="AH2813" si="28303">X2813*AC2810+Z2813*AC2813-Y2813*AD2810-AA2813*AD2813</f>
        <v>0</v>
      </c>
      <c r="AI2813" s="24">
        <f t="shared" ref="AI2813" si="28304">(X2813*AD2810+Y2813*AC2810+Z2813*AD2813+AA2813*AC2813)</f>
        <v>0.69145156357828186</v>
      </c>
      <c r="AJ2813" s="22">
        <f t="shared" ref="AJ2813" si="28305">X2813*AE2810+Z2813*AE2813-Y2813*AF2810-AA2813*AF2813</f>
        <v>0.59047297594966963</v>
      </c>
      <c r="AK2813" s="23">
        <f t="shared" ref="AK2813" si="28306">(X2813*AF2810+Y2813*AE2810+Z2813*AF2813+AA2813*AE2813)</f>
        <v>0</v>
      </c>
      <c r="AL2813" s="8"/>
      <c r="AM2813" s="15">
        <v>0</v>
      </c>
      <c r="AN2813" s="85">
        <f t="shared" ref="AN2813" si="28307">(1/$AN$8)*SIN($B2810*$AO$8)</f>
        <v>-0.33170244090234602</v>
      </c>
      <c r="AO2813" s="25">
        <f t="shared" ref="AO2813" si="28308">COS($AO$8*$B2810)</f>
        <v>-9.8799880034496662E-2</v>
      </c>
      <c r="AP2813" s="37">
        <v>0</v>
      </c>
      <c r="AR2813" s="21">
        <f t="shared" ref="AR2813" si="28309">AH2813*AM2810+AJ2813*AM2813-AI2813*AN2810-AK2813*AN2813</f>
        <v>0</v>
      </c>
      <c r="AS2813" s="24">
        <f t="shared" ref="AS2813" si="28310">(AH2813*AN2810+AI2813*AM2810+AJ2813*AN2813+AK2813*AM2813)</f>
        <v>-0.26417665894057707</v>
      </c>
      <c r="AT2813" s="22">
        <f t="shared" ref="AT2813" si="28311">AH2813*AO2810+AJ2813*AO2813-AI2813*AP2810-AK2813*AP2813</f>
        <v>2.0058668834544986</v>
      </c>
      <c r="AU2813" s="23">
        <f t="shared" ref="AU2813" si="28312">(AH2813*AP2810+AI2813*AO2810+AJ2813*AP2813+AK2813*AO2813)</f>
        <v>0</v>
      </c>
      <c r="AV2813" s="8"/>
      <c r="AW2813" s="21">
        <v>0</v>
      </c>
      <c r="AX2813" s="24">
        <f t="shared" ref="AX2813" si="28313">(TAN($AY$8*$B2810))/$AX$8</f>
        <v>-1.0801715791312399E-2</v>
      </c>
      <c r="AY2813" s="22">
        <v>1</v>
      </c>
      <c r="AZ2813" s="23">
        <v>0</v>
      </c>
      <c r="BB2813" s="21">
        <f t="shared" ref="BB2813" si="28314">AR2813*AW2810+AT2813*AW2813-AS2813*AX2810-AU2813*AX2813</f>
        <v>0</v>
      </c>
      <c r="BC2813" s="24">
        <f t="shared" ref="BC2813" si="28315">(AR2813*AX2810+AS2813*AW2810+AT2813*AX2813+AU2813*AW2813)</f>
        <v>-0.28584346293085811</v>
      </c>
      <c r="BD2813" s="22">
        <f t="shared" ref="BD2813" si="28316">AR2813*AY2810+AT2813*AY2813-AS2813*AZ2810-AU2813*AZ2813</f>
        <v>2.0058668834544986</v>
      </c>
      <c r="BE2813" s="23">
        <f t="shared" ref="BE2813" si="28317">(AR2813*AZ2810+AS2813*AY2810+AT2813*AZ2813+AU2813*AY2813)</f>
        <v>0</v>
      </c>
      <c r="BF2813" s="8"/>
      <c r="BG2813" s="15">
        <v>0</v>
      </c>
      <c r="BH2813" s="85">
        <f t="shared" ref="BH2813" si="28318">(1/$BH$8)*SIN($B2810*$BI$8)</f>
        <v>0.15920212662142147</v>
      </c>
      <c r="BI2813" s="25">
        <f t="shared" ref="BI2813" si="28319">COS($BI$8*$B2810)</f>
        <v>-0.87857392740335283</v>
      </c>
      <c r="BJ2813" s="37">
        <v>0</v>
      </c>
      <c r="BL2813" s="21">
        <f t="shared" ref="BL2813" si="28320">BB2813*BG2810+BD2813*BG2813-BC2813*BH2810-BE2813*BH2813</f>
        <v>0</v>
      </c>
      <c r="BM2813" s="24">
        <f t="shared" ref="BM2813" si="28321">(BB2813*BH2810+BC2813*BG2810+BD2813*BH2813+BE2813*BG2813)</f>
        <v>0.57047288741517788</v>
      </c>
      <c r="BN2813" s="22">
        <f t="shared" ref="BN2813" si="28322">BB2813*BI2810+BD2813*BI2813-BC2813*BJ2810-BE2813*BJ2813</f>
        <v>-1.3527403610301256</v>
      </c>
      <c r="BO2813" s="23">
        <f t="shared" ref="BO2813" si="28323">(BB2813*BJ2810+BC2813*BI2810+BD2813*BJ2813+BE2813*BI2813)</f>
        <v>0</v>
      </c>
      <c r="BQ2813" s="38">
        <f t="shared" ref="BQ2813" si="28324">(180/PI())*ATAN(-1*(($BL$8*BM2810+BO2810+$BL$8*BM2813+BO2813)/($BL$8*BL2810+BN2810+$BL$8*BL2813+BN2813)))</f>
        <v>-18.092832743696992</v>
      </c>
      <c r="BS2813" s="67">
        <f t="shared" ref="BS2813" si="28325">20*LOG(((($BL$8*BL2810+BN2810-$BL$8*BL2813-BN2813)^2+($BL$8*BM2810+BO2810-$BL$8*BM2813-BO2813)^2)/(($BL$8*BL2810+BN2810+$BL$8*BL2813+BN2813)^2+($BL$8*BM2810+BO2810+$BL$8*BM2813+BO2813)^2))^0.5)</f>
        <v>-2.957114076211159</v>
      </c>
      <c r="BT2813" s="65"/>
      <c r="BU2813" s="28"/>
      <c r="BV2813" s="28"/>
      <c r="BW2813" s="28"/>
      <c r="BX2813" s="28"/>
    </row>
    <row r="2814" spans="2:76" ht="18.649999999999999" customHeight="1">
      <c r="BS2814" s="32"/>
    </row>
    <row r="2815" spans="2:76" ht="18.649999999999999" customHeight="1" thickBot="1">
      <c r="D2815" s="8"/>
      <c r="E2815" s="8" t="s">
        <v>93</v>
      </c>
      <c r="F2815" s="8"/>
      <c r="G2815" s="8"/>
      <c r="H2815" s="8"/>
      <c r="I2815" s="8"/>
      <c r="J2815" s="8" t="s">
        <v>94</v>
      </c>
      <c r="K2815" s="8"/>
      <c r="L2815" s="8"/>
      <c r="M2815" s="8"/>
      <c r="N2815" s="8"/>
      <c r="O2815" s="8" t="s">
        <v>95</v>
      </c>
      <c r="P2815" s="8"/>
      <c r="Q2815" s="8"/>
      <c r="R2815" s="8"/>
      <c r="S2815" s="8"/>
      <c r="T2815" s="8" t="s">
        <v>96</v>
      </c>
      <c r="U2815" s="8"/>
      <c r="V2815" s="8"/>
      <c r="W2815" s="8"/>
      <c r="X2815" s="8"/>
      <c r="Y2815" s="8" t="s">
        <v>97</v>
      </c>
      <c r="Z2815" s="8"/>
      <c r="AA2815" s="8"/>
      <c r="AB2815" s="8"/>
      <c r="AC2815" s="8"/>
      <c r="AD2815" s="8" t="s">
        <v>98</v>
      </c>
      <c r="AE2815" s="8"/>
      <c r="AF2815" s="8"/>
      <c r="AG2815" s="8"/>
      <c r="AH2815" s="8"/>
      <c r="AI2815" s="8" t="s">
        <v>99</v>
      </c>
      <c r="AJ2815" s="8"/>
      <c r="AK2815" s="8"/>
      <c r="AL2815" s="8"/>
      <c r="AM2815" s="8"/>
      <c r="AN2815" s="8" t="s">
        <v>96</v>
      </c>
      <c r="AO2815" s="8"/>
      <c r="AP2815" s="8"/>
      <c r="AQ2815" s="8"/>
      <c r="AR2815" s="8"/>
      <c r="AS2815" s="8" t="s">
        <v>100</v>
      </c>
      <c r="AT2815" s="8"/>
      <c r="AU2815" s="8"/>
      <c r="AV2815" s="8"/>
      <c r="AW2815" s="8"/>
      <c r="AX2815" s="8" t="s">
        <v>94</v>
      </c>
      <c r="AY2815" s="8"/>
      <c r="AZ2815" s="8"/>
      <c r="BA2815" s="8"/>
      <c r="BB2815" s="8"/>
      <c r="BC2815" s="8" t="s">
        <v>101</v>
      </c>
      <c r="BD2815" s="8"/>
      <c r="BE2815" s="8"/>
      <c r="BF2815" s="8"/>
      <c r="BG2815" s="8"/>
      <c r="BH2815" s="8" t="s">
        <v>96</v>
      </c>
      <c r="BI2815" s="8"/>
      <c r="BJ2815" s="8"/>
      <c r="BK2815" s="8"/>
      <c r="BL2815" s="8"/>
      <c r="BM2815" s="8" t="s">
        <v>102</v>
      </c>
      <c r="BN2815" s="8"/>
      <c r="BO2815" s="8"/>
      <c r="BP2815" s="8"/>
    </row>
    <row r="2816" spans="2:76" ht="18.649999999999999" customHeight="1" thickBot="1">
      <c r="B2816" s="16"/>
      <c r="D2816" s="250" t="s">
        <v>22</v>
      </c>
      <c r="E2816" s="251"/>
      <c r="F2816" s="252" t="s">
        <v>23</v>
      </c>
      <c r="G2816" s="253"/>
      <c r="H2816" s="123"/>
      <c r="I2816" s="242" t="s">
        <v>1</v>
      </c>
      <c r="J2816" s="243"/>
      <c r="K2816" s="244" t="s">
        <v>2</v>
      </c>
      <c r="L2816" s="245"/>
      <c r="M2816" s="123"/>
      <c r="N2816" s="242" t="s">
        <v>43</v>
      </c>
      <c r="O2816" s="243"/>
      <c r="P2816" s="244" t="s">
        <v>44</v>
      </c>
      <c r="Q2816" s="245"/>
      <c r="R2816" s="123"/>
      <c r="S2816" s="242" t="s">
        <v>32</v>
      </c>
      <c r="T2816" s="243"/>
      <c r="U2816" s="244" t="s">
        <v>33</v>
      </c>
      <c r="V2816" s="245"/>
      <c r="W2816" s="123"/>
      <c r="X2816" s="242" t="s">
        <v>45</v>
      </c>
      <c r="Y2816" s="243"/>
      <c r="Z2816" s="244" t="s">
        <v>46</v>
      </c>
      <c r="AA2816" s="245"/>
      <c r="AB2816" s="127"/>
      <c r="AC2816" s="242" t="s">
        <v>62</v>
      </c>
      <c r="AD2816" s="243"/>
      <c r="AE2816" s="244" t="s">
        <v>3</v>
      </c>
      <c r="AF2816" s="245"/>
      <c r="AG2816" s="123"/>
      <c r="AH2816" s="242" t="s">
        <v>76</v>
      </c>
      <c r="AI2816" s="243"/>
      <c r="AJ2816" s="244" t="s">
        <v>77</v>
      </c>
      <c r="AK2816" s="245"/>
      <c r="AL2816" s="127"/>
      <c r="AM2816" s="242" t="s">
        <v>64</v>
      </c>
      <c r="AN2816" s="243"/>
      <c r="AO2816" s="244" t="s">
        <v>65</v>
      </c>
      <c r="AP2816" s="245"/>
      <c r="AQ2816" s="123"/>
      <c r="AR2816" s="242" t="s">
        <v>80</v>
      </c>
      <c r="AS2816" s="243"/>
      <c r="AT2816" s="244" t="s">
        <v>81</v>
      </c>
      <c r="AU2816" s="245"/>
      <c r="AV2816" s="127"/>
      <c r="AW2816" s="242" t="s">
        <v>68</v>
      </c>
      <c r="AX2816" s="243"/>
      <c r="AY2816" s="244" t="s">
        <v>69</v>
      </c>
      <c r="AZ2816" s="245"/>
      <c r="BA2816" s="123"/>
      <c r="BB2816" s="246" t="s">
        <v>84</v>
      </c>
      <c r="BC2816" s="247"/>
      <c r="BD2816" s="248" t="s">
        <v>85</v>
      </c>
      <c r="BE2816" s="249"/>
      <c r="BF2816" s="127"/>
      <c r="BG2816" s="242" t="s">
        <v>72</v>
      </c>
      <c r="BH2816" s="243"/>
      <c r="BI2816" s="244" t="s">
        <v>73</v>
      </c>
      <c r="BJ2816" s="245"/>
      <c r="BK2816" s="123"/>
      <c r="BL2816" s="242" t="s">
        <v>88</v>
      </c>
      <c r="BM2816" s="243"/>
      <c r="BN2816" s="244" t="s">
        <v>89</v>
      </c>
      <c r="BO2816" s="245"/>
      <c r="BP2816" s="123"/>
      <c r="BQ2816" s="19" t="s">
        <v>165</v>
      </c>
      <c r="BS2816" s="63" t="s">
        <v>120</v>
      </c>
      <c r="BT2816" s="4"/>
      <c r="BU2816" s="28"/>
      <c r="BV2816" s="28"/>
      <c r="BW2816" s="28"/>
      <c r="BX2816" s="28"/>
    </row>
    <row r="2817" spans="2:76" ht="18.649999999999999" customHeight="1" thickTop="1" thickBot="1">
      <c r="B2817" s="39">
        <v>7.98</v>
      </c>
      <c r="D2817" s="25">
        <f t="shared" ref="D2817" si="28326">COS($F$8*$B2817)</f>
        <v>-0.88168654943036928</v>
      </c>
      <c r="E2817" s="26">
        <v>0</v>
      </c>
      <c r="F2817" s="10">
        <v>0</v>
      </c>
      <c r="G2817" s="85">
        <f t="shared" ref="G2817" si="28327">$E$8*SIN($B2817*$F$8)</f>
        <v>1.4155067845058609</v>
      </c>
      <c r="I2817" s="21">
        <v>1</v>
      </c>
      <c r="J2817" s="24">
        <v>0</v>
      </c>
      <c r="K2817" s="22">
        <v>0</v>
      </c>
      <c r="L2817" s="23">
        <v>0</v>
      </c>
      <c r="N2817" s="21">
        <f t="shared" ref="N2817" si="28328">D2817*I2817+F2817*I2820-E2817*J2817-G2817*J2820</f>
        <v>-0.89828241084551086</v>
      </c>
      <c r="O2817" s="24">
        <f t="shared" ref="O2817" si="28329">(D2817*J2817+E2817*I2817+F2817*J2820+G2817*I2820)</f>
        <v>0</v>
      </c>
      <c r="P2817" s="22">
        <f t="shared" ref="P2817" si="28330">D2817*K2817+F2817*K2820-E2817*L2817-G2817*L2820</f>
        <v>0</v>
      </c>
      <c r="Q2817" s="23">
        <f t="shared" ref="Q2817" si="28331">(D2817*L2817+E2817*K2817+F2817*L2820+G2817*K2820)</f>
        <v>1.4155067845058609</v>
      </c>
      <c r="S2817" s="25">
        <f t="shared" ref="S2817" si="28332">COS($U$8*$B2817)</f>
        <v>-8.7258687703288776E-2</v>
      </c>
      <c r="T2817" s="26">
        <v>0</v>
      </c>
      <c r="U2817" s="10">
        <v>0</v>
      </c>
      <c r="V2817" s="85">
        <f t="shared" ref="V2817" si="28333">$T$8*SIN($B2817*$U$8)</f>
        <v>-2.988557058645978</v>
      </c>
      <c r="X2817" s="21">
        <f t="shared" ref="X2817" si="28334">N2817*S2817+P2817*S2820-O2817*T2817-Q2817*T2820</f>
        <v>0.54841881017913263</v>
      </c>
      <c r="Y2817" s="24">
        <f t="shared" ref="Y2817" si="28335">(N2817*T2817+O2817*S2817+P2817*T2820+Q2817*S2820)</f>
        <v>0</v>
      </c>
      <c r="Z2817" s="22">
        <f t="shared" ref="Z2817" si="28336">N2817*U2817+P2817*U2820-O2817*V2817-Q2817*V2820</f>
        <v>0</v>
      </c>
      <c r="AA2817" s="23">
        <f t="shared" ref="AA2817" si="28337">(N2817*V2817+O2817*U2817+P2817*V2820+Q2817*U2820)</f>
        <v>2.5610529751387943</v>
      </c>
      <c r="AB2817" s="8"/>
      <c r="AC2817" s="21">
        <v>1</v>
      </c>
      <c r="AD2817" s="24">
        <v>0</v>
      </c>
      <c r="AE2817" s="22">
        <v>0</v>
      </c>
      <c r="AF2817" s="23">
        <v>0</v>
      </c>
      <c r="AH2817" s="21">
        <f t="shared" ref="AH2817" si="28338">X2817*AC2817+Z2817*AC2820-Y2817*AD2817-AA2817*AD2820</f>
        <v>-1.3367296615238224</v>
      </c>
      <c r="AI2817" s="24">
        <f t="shared" ref="AI2817" si="28339">(X2817*AD2817+Y2817*AC2817+Z2817*AD2820+AA2817*AC2820)</f>
        <v>0</v>
      </c>
      <c r="AJ2817" s="22">
        <f t="shared" ref="AJ2817" si="28340">X2817*AE2817+Z2817*AE2820-Y2817*AF2817-AA2817*AF2820</f>
        <v>0</v>
      </c>
      <c r="AK2817" s="23">
        <f t="shared" ref="AK2817" si="28341">(X2817*AF2817+Y2817*AE2817+Z2817*AF2820+AA2817*AE2820)</f>
        <v>2.5610529751387943</v>
      </c>
      <c r="AL2817" s="8"/>
      <c r="AM2817" s="25">
        <f t="shared" ref="AM2817" si="28342">COS($AO$8*$B2817)</f>
        <v>-8.7258687703288776E-2</v>
      </c>
      <c r="AN2817" s="26">
        <v>0</v>
      </c>
      <c r="AO2817" s="10">
        <v>0</v>
      </c>
      <c r="AP2817" s="85">
        <f t="shared" ref="AP2817" si="28343">$AN$8*SIN($B2817*$AO$8)</f>
        <v>-2.988557058645978</v>
      </c>
      <c r="AR2817" s="21">
        <f t="shared" ref="AR2817" si="28344">AH2817*AM2817+AJ2817*AM2820-AI2817*AN2817-AK2817*AN2820</f>
        <v>0.96706938123611086</v>
      </c>
      <c r="AS2817" s="24">
        <f t="shared" ref="AS2817" si="28345">(AH2817*AN2817+AI2817*AM2817+AJ2817*AN2820+AK2817*AM2820)</f>
        <v>0</v>
      </c>
      <c r="AT2817" s="22">
        <f t="shared" ref="AT2817" si="28346">AH2817*AO2817+AJ2817*AO2820-AI2817*AP2817-AK2817*AP2820</f>
        <v>0</v>
      </c>
      <c r="AU2817" s="23">
        <f t="shared" ref="AU2817" si="28347">(AH2817*AP2817+AI2817*AO2817+AJ2817*AP2820+AK2817*AO2820)</f>
        <v>3.7714187436992539</v>
      </c>
      <c r="AV2817" s="8"/>
      <c r="AW2817" s="21">
        <v>1</v>
      </c>
      <c r="AX2817" s="24">
        <v>0</v>
      </c>
      <c r="AY2817" s="22">
        <v>0</v>
      </c>
      <c r="AZ2817" s="23">
        <v>0</v>
      </c>
      <c r="BB2817" s="21">
        <f t="shared" ref="BB2817" si="28348">AR2817*AW2817+AT2817*AW2820-AS2817*AX2817-AU2817*AX2820</f>
        <v>0.92285204261646625</v>
      </c>
      <c r="BC2817" s="24">
        <f t="shared" ref="BC2817" si="28349">(AR2817*AX2817+AS2817*AW2817+AT2817*AX2820+AU2817*AW2820)</f>
        <v>0</v>
      </c>
      <c r="BD2817" s="22">
        <f t="shared" ref="BD2817" si="28350">AR2817*AY2817+AT2817*AY2820-AS2817*AZ2817-AU2817*AZ2820</f>
        <v>0</v>
      </c>
      <c r="BE2817" s="23">
        <f t="shared" ref="BE2817" si="28351">(AR2817*AZ2817+AS2817*AY2817+AT2817*AZ2820+AU2817*AY2820)</f>
        <v>3.7714187436992539</v>
      </c>
      <c r="BF2817" s="8"/>
      <c r="BG2817" s="25">
        <f t="shared" ref="BG2817" si="28352">COS($BI$8*$B2817)</f>
        <v>-0.88172696197542777</v>
      </c>
      <c r="BH2817" s="26">
        <v>0</v>
      </c>
      <c r="BI2817" s="10">
        <v>0</v>
      </c>
      <c r="BJ2817" s="85">
        <f t="shared" ref="BJ2817" si="28353">$BH$8*SIN($B2817*$BI$8)</f>
        <v>1.4152802127954178</v>
      </c>
      <c r="BL2817" s="21">
        <f t="shared" ref="BL2817" si="28354">BB2817*BG2817+BD2817*BG2820-BC2817*BH2817-BE2817*BH2820</f>
        <v>-1.4067717859027355</v>
      </c>
      <c r="BM2817" s="24">
        <f t="shared" ref="BM2817" si="28355">(BB2817*BH2817+BC2817*BG2817+BD2817*BH2820+BE2817*BG2820)</f>
        <v>0</v>
      </c>
      <c r="BN2817" s="22">
        <f t="shared" ref="BN2817" si="28356">BB2817*BI2817+BD2817*BI2820-BC2817*BJ2817-BE2817*BJ2820</f>
        <v>0</v>
      </c>
      <c r="BO2817" s="23">
        <f t="shared" ref="BO2817" si="28357">(BB2817*BJ2817+BC2817*BI2817+BD2817*BJ2820+BE2817*BI2820)</f>
        <v>-2.0192673559662091</v>
      </c>
      <c r="BQ2817" s="27">
        <f t="shared" ref="BQ2817" si="28358">20*LOG((2*$BL$8)/(($BL$8*BL2817+BN2817+$BL$8*BL2820+BN2820)^2+($BL$8*BM2817+BO2817+$BL$8*BM2820+BO2820)^2)^0.5)</f>
        <v>-4.0955921328568259</v>
      </c>
      <c r="BS2817" s="64">
        <f t="shared" ref="BS2817" si="28359">((BL2817^2+BM2817^2)/(BL2820^2+BM2820^2))^0.5</f>
        <v>2.9008014641174142</v>
      </c>
      <c r="BT2817" s="4"/>
      <c r="BU2817" s="28"/>
      <c r="BV2817" s="28"/>
      <c r="BW2817" s="28"/>
      <c r="BX2817" s="28"/>
    </row>
    <row r="2818" spans="2:76" ht="18.649999999999999" customHeight="1" thickBot="1">
      <c r="D2818" s="25"/>
      <c r="E2818" s="10"/>
      <c r="F2818" s="10"/>
      <c r="G2818" s="31"/>
      <c r="I2818" s="29"/>
      <c r="L2818" s="30"/>
      <c r="N2818" s="29"/>
      <c r="Q2818" s="30"/>
      <c r="S2818" s="29"/>
      <c r="V2818" s="30"/>
      <c r="X2818" s="29"/>
      <c r="AA2818" s="30"/>
      <c r="AC2818" s="29"/>
      <c r="AF2818" s="30"/>
      <c r="AH2818" s="29"/>
      <c r="AK2818" s="30"/>
      <c r="AM2818" s="29"/>
      <c r="AP2818" s="30"/>
      <c r="AR2818" s="29"/>
      <c r="AU2818" s="30"/>
      <c r="AW2818" s="29"/>
      <c r="AZ2818" s="30"/>
      <c r="BB2818" s="29"/>
      <c r="BE2818" s="30"/>
      <c r="BG2818" s="29"/>
      <c r="BJ2818" s="30"/>
      <c r="BL2818" s="29"/>
      <c r="BO2818" s="30"/>
      <c r="BS2818" s="65"/>
      <c r="BT2818" s="65"/>
      <c r="BU2818" s="28"/>
      <c r="BV2818" s="28"/>
      <c r="BW2818" s="28"/>
      <c r="BX2818" s="28"/>
    </row>
    <row r="2819" spans="2:76" ht="18.649999999999999" customHeight="1" thickBot="1">
      <c r="D2819" s="254" t="s">
        <v>24</v>
      </c>
      <c r="E2819" s="255"/>
      <c r="F2819" s="256" t="s">
        <v>25</v>
      </c>
      <c r="G2819" s="257"/>
      <c r="H2819" s="123"/>
      <c r="I2819" s="242" t="s">
        <v>4</v>
      </c>
      <c r="J2819" s="243"/>
      <c r="K2819" s="244" t="s">
        <v>5</v>
      </c>
      <c r="L2819" s="245"/>
      <c r="M2819" s="123"/>
      <c r="N2819" s="242" t="s">
        <v>6</v>
      </c>
      <c r="O2819" s="243"/>
      <c r="P2819" s="244" t="s">
        <v>7</v>
      </c>
      <c r="Q2819" s="245"/>
      <c r="R2819" s="123"/>
      <c r="S2819" s="242" t="s">
        <v>34</v>
      </c>
      <c r="T2819" s="243"/>
      <c r="U2819" s="244" t="s">
        <v>35</v>
      </c>
      <c r="V2819" s="245"/>
      <c r="W2819" s="123"/>
      <c r="X2819" s="242" t="s">
        <v>47</v>
      </c>
      <c r="Y2819" s="243"/>
      <c r="Z2819" s="244" t="s">
        <v>48</v>
      </c>
      <c r="AA2819" s="245"/>
      <c r="AB2819" s="127"/>
      <c r="AC2819" s="242" t="s">
        <v>63</v>
      </c>
      <c r="AD2819" s="243"/>
      <c r="AE2819" s="244" t="s">
        <v>8</v>
      </c>
      <c r="AF2819" s="245"/>
      <c r="AG2819" s="123"/>
      <c r="AH2819" s="242" t="s">
        <v>78</v>
      </c>
      <c r="AI2819" s="243"/>
      <c r="AJ2819" s="244" t="s">
        <v>79</v>
      </c>
      <c r="AK2819" s="245"/>
      <c r="AL2819" s="127"/>
      <c r="AM2819" s="242" t="s">
        <v>67</v>
      </c>
      <c r="AN2819" s="243"/>
      <c r="AO2819" s="244" t="s">
        <v>66</v>
      </c>
      <c r="AP2819" s="245"/>
      <c r="AQ2819" s="123"/>
      <c r="AR2819" s="242" t="s">
        <v>83</v>
      </c>
      <c r="AS2819" s="243"/>
      <c r="AT2819" s="244" t="s">
        <v>82</v>
      </c>
      <c r="AU2819" s="245"/>
      <c r="AV2819" s="127"/>
      <c r="AW2819" s="242" t="s">
        <v>71</v>
      </c>
      <c r="AX2819" s="243"/>
      <c r="AY2819" s="244" t="s">
        <v>70</v>
      </c>
      <c r="AZ2819" s="245"/>
      <c r="BA2819" s="123"/>
      <c r="BB2819" s="124" t="s">
        <v>87</v>
      </c>
      <c r="BC2819" s="125"/>
      <c r="BD2819" s="122" t="s">
        <v>86</v>
      </c>
      <c r="BE2819" s="126"/>
      <c r="BF2819" s="127"/>
      <c r="BG2819" s="242" t="s">
        <v>74</v>
      </c>
      <c r="BH2819" s="243"/>
      <c r="BI2819" s="244" t="s">
        <v>75</v>
      </c>
      <c r="BJ2819" s="245"/>
      <c r="BK2819" s="123"/>
      <c r="BL2819" s="242" t="s">
        <v>91</v>
      </c>
      <c r="BM2819" s="243"/>
      <c r="BN2819" s="244" t="s">
        <v>90</v>
      </c>
      <c r="BO2819" s="245"/>
      <c r="BP2819" s="123"/>
      <c r="BQ2819" s="35" t="s">
        <v>166</v>
      </c>
      <c r="BS2819" s="66" t="s">
        <v>121</v>
      </c>
      <c r="BT2819" s="65"/>
      <c r="BU2819" s="28"/>
      <c r="BV2819" s="28"/>
      <c r="BW2819" s="28"/>
      <c r="BX2819" s="28"/>
    </row>
    <row r="2820" spans="2:76" ht="18.649999999999999" customHeight="1" thickTop="1" thickBot="1">
      <c r="D2820" s="15">
        <v>0</v>
      </c>
      <c r="E2820" s="145">
        <f t="shared" ref="E2820" si="28360">(1/$E$8)*SIN($B2817*$F$8)</f>
        <v>0.15727853161176231</v>
      </c>
      <c r="F2820" s="15">
        <f t="shared" ref="F2820" si="28361">COS($F$8*$B2817)</f>
        <v>-0.88168654943036928</v>
      </c>
      <c r="G2820" s="37">
        <v>0</v>
      </c>
      <c r="I2820" s="21">
        <v>0</v>
      </c>
      <c r="J2820" s="24">
        <f t="shared" ref="J2820" si="28362">(TAN($K$8*$B2817))/$J$8</f>
        <v>1.1724324882649705E-2</v>
      </c>
      <c r="K2820" s="22">
        <v>1</v>
      </c>
      <c r="L2820" s="23">
        <v>0</v>
      </c>
      <c r="N2820" s="21">
        <f t="shared" ref="N2820" si="28363">D2820*I2817+F2820*I2820-E2820*J2817-G2820*J2820</f>
        <v>0</v>
      </c>
      <c r="O2820" s="24">
        <f t="shared" ref="O2820" si="28364">(D2820*J2817+E2820*I2817+F2820*J2820+G2820*I2820)</f>
        <v>0.14694135206157827</v>
      </c>
      <c r="P2820" s="22">
        <f t="shared" ref="P2820" si="28365">D2820*K2817+F2820*K2820-E2820*L2817-G2820*L2820</f>
        <v>-0.88168654943036928</v>
      </c>
      <c r="Q2820" s="23">
        <f t="shared" ref="Q2820" si="28366">(D2820*L2817+E2820*K2817+F2820*L2820+G2820*K2820)</f>
        <v>0</v>
      </c>
      <c r="S2820" s="15">
        <v>0</v>
      </c>
      <c r="T2820" s="145">
        <f t="shared" ref="T2820" si="28367">(1/$T$8)*SIN($B2817*$U$8)</f>
        <v>-0.33206189540510866</v>
      </c>
      <c r="U2820" s="15">
        <f t="shared" ref="U2820" si="28368">COS($U$8*$B2817)</f>
        <v>-8.7258687703288776E-2</v>
      </c>
      <c r="V2820" s="37">
        <v>0</v>
      </c>
      <c r="X2820" s="21">
        <f t="shared" ref="X2820" si="28369">N2820*S2817+P2820*S2820-O2820*T2817-Q2820*T2820</f>
        <v>0</v>
      </c>
      <c r="Y2820" s="24">
        <f t="shared" ref="Y2820" si="28370">(N2820*T2817+O2820*S2817+P2820*T2820+Q2820*S2820)</f>
        <v>0.27995259720679821</v>
      </c>
      <c r="Z2820" s="22">
        <f t="shared" ref="Z2820" si="28371">N2820*U2817+P2820*U2820-O2820*V2817-Q2820*V2820</f>
        <v>0.51607742617954833</v>
      </c>
      <c r="AA2820" s="23">
        <f t="shared" ref="AA2820" si="28372">(N2820*V2817+O2820*U2817+P2820*V2820+Q2820*U2820)</f>
        <v>0</v>
      </c>
      <c r="AB2820" s="8"/>
      <c r="AC2820" s="21">
        <v>0</v>
      </c>
      <c r="AD2820" s="24">
        <f t="shared" ref="AD2820" si="28373">(TAN($AE$8*$B2817))/$AD$8</f>
        <v>0.73608335712024497</v>
      </c>
      <c r="AE2820" s="22">
        <v>1</v>
      </c>
      <c r="AF2820" s="23">
        <v>0</v>
      </c>
      <c r="AH2820" s="21">
        <f t="shared" ref="AH2820" si="28374">X2820*AC2817+Z2820*AC2820-Y2820*AD2817-AA2820*AD2820</f>
        <v>0</v>
      </c>
      <c r="AI2820" s="24">
        <f t="shared" ref="AI2820" si="28375">(X2820*AD2817+Y2820*AC2817+Z2820*AD2820+AA2820*AC2820)</f>
        <v>0.65982860160301549</v>
      </c>
      <c r="AJ2820" s="22">
        <f t="shared" ref="AJ2820" si="28376">X2820*AE2817+Z2820*AE2820-Y2820*AF2817-AA2820*AF2820</f>
        <v>0.51607742617954833</v>
      </c>
      <c r="AK2820" s="23">
        <f t="shared" ref="AK2820" si="28377">(X2820*AF2817+Y2820*AE2817+Z2820*AF2820+AA2820*AE2820)</f>
        <v>0</v>
      </c>
      <c r="AL2820" s="8"/>
      <c r="AM2820" s="15">
        <v>0</v>
      </c>
      <c r="AN2820" s="85">
        <f t="shared" ref="AN2820" si="28378">(1/$AN$8)*SIN($B2817*$AO$8)</f>
        <v>-0.33206189540510866</v>
      </c>
      <c r="AO2820" s="25">
        <f t="shared" ref="AO2820" si="28379">COS($AO$8*$B2817)</f>
        <v>-8.7258687703288776E-2</v>
      </c>
      <c r="AP2820" s="37">
        <v>0</v>
      </c>
      <c r="AR2820" s="21">
        <f t="shared" ref="AR2820" si="28380">AH2820*AM2817+AJ2820*AM2820-AI2820*AN2817-AK2820*AN2820</f>
        <v>0</v>
      </c>
      <c r="AS2820" s="24">
        <f t="shared" ref="AS2820" si="28381">(AH2820*AN2817+AI2820*AM2817+AJ2820*AN2820+AK2820*AM2820)</f>
        <v>-0.22894542619794614</v>
      </c>
      <c r="AT2820" s="22">
        <f t="shared" ref="AT2820" si="28382">AH2820*AO2817+AJ2820*AO2820-AI2820*AP2817-AK2820*AP2820</f>
        <v>1.9269031858554784</v>
      </c>
      <c r="AU2820" s="23">
        <f t="shared" ref="AU2820" si="28383">(AH2820*AP2817+AI2820*AO2817+AJ2820*AP2820+AK2820*AO2820)</f>
        <v>0</v>
      </c>
      <c r="AV2820" s="8"/>
      <c r="AW2820" s="21">
        <v>0</v>
      </c>
      <c r="AX2820" s="24">
        <f t="shared" ref="AX2820" si="28384">(TAN($AY$8*$B2817))/$AX$8</f>
        <v>1.1724324882649705E-2</v>
      </c>
      <c r="AY2820" s="22">
        <v>1</v>
      </c>
      <c r="AZ2820" s="23">
        <v>0</v>
      </c>
      <c r="BB2820" s="21">
        <f t="shared" ref="BB2820" si="28385">AR2820*AW2817+AT2820*AW2820-AS2820*AX2817-AU2820*AX2820</f>
        <v>0</v>
      </c>
      <c r="BC2820" s="24">
        <f t="shared" ref="BC2820" si="28386">(AR2820*AX2817+AS2820*AW2817+AT2820*AX2820+AU2820*AW2820)</f>
        <v>-0.20635378722956377</v>
      </c>
      <c r="BD2820" s="22">
        <f t="shared" ref="BD2820" si="28387">AR2820*AY2817+AT2820*AY2820-AS2820*AZ2817-AU2820*AZ2820</f>
        <v>1.9269031858554784</v>
      </c>
      <c r="BE2820" s="23">
        <f t="shared" ref="BE2820" si="28388">(AR2820*AZ2817+AS2820*AY2817+AT2820*AZ2820+AU2820*AY2820)</f>
        <v>0</v>
      </c>
      <c r="BF2820" s="8"/>
      <c r="BG2820" s="15">
        <v>0</v>
      </c>
      <c r="BH2820" s="85">
        <f t="shared" ref="BH2820" si="28389">(1/$BH$8)*SIN($B2817*$BI$8)</f>
        <v>0.15725335697726864</v>
      </c>
      <c r="BI2820" s="25">
        <f t="shared" ref="BI2820" si="28390">COS($BI$8*$B2817)</f>
        <v>-0.88172696197542777</v>
      </c>
      <c r="BJ2820" s="37">
        <v>0</v>
      </c>
      <c r="BL2820" s="21">
        <f t="shared" ref="BL2820" si="28391">BB2820*BG2817+BD2820*BG2820-BC2820*BH2817-BE2820*BH2820</f>
        <v>0</v>
      </c>
      <c r="BM2820" s="24">
        <f t="shared" ref="BM2820" si="28392">(BB2820*BH2817+BC2820*BG2817+BD2820*BH2820+BE2820*BG2820)</f>
        <v>0.48495969245201487</v>
      </c>
      <c r="BN2820" s="22">
        <f t="shared" ref="BN2820" si="28393">BB2820*BI2817+BD2820*BI2820-BC2820*BJ2817-BE2820*BJ2820</f>
        <v>-1.4069540601837267</v>
      </c>
      <c r="BO2820" s="23">
        <f t="shared" ref="BO2820" si="28394">(BB2820*BJ2817+BC2820*BI2817+BD2820*BJ2820+BE2820*BI2820)</f>
        <v>0</v>
      </c>
      <c r="BQ2820" s="38">
        <f t="shared" ref="BQ2820" si="28395">(180/PI())*ATAN(-1*(($BL$8*BM2817+BO2817+$BL$8*BM2820+BO2820)/($BL$8*BL2817+BN2817+$BL$8*BL2820+BN2820)))</f>
        <v>-28.603367358406864</v>
      </c>
      <c r="BS2820" s="67">
        <f t="shared" ref="BS2820" si="28396">20*LOG(((($BL$8*BL2817+BN2817-$BL$8*BL2820-BN2820)^2+($BL$8*BM2817+BO2817-$BL$8*BM2820-BO2820)^2)/(($BL$8*BL2817+BN2817+$BL$8*BL2820+BN2820)^2+($BL$8*BM2817+BO2817+$BL$8*BM2820+BO2820)^2))^0.5)</f>
        <v>-2.1427179812026251</v>
      </c>
      <c r="BT2820" s="65"/>
      <c r="BU2820" s="28"/>
      <c r="BV2820" s="28"/>
      <c r="BW2820" s="28"/>
      <c r="BX2820" s="28"/>
    </row>
    <row r="2821" spans="2:76" ht="18.649999999999999" customHeight="1">
      <c r="BS2821" s="32"/>
    </row>
    <row r="2822" spans="2:76" ht="18.649999999999999" customHeight="1" thickBot="1">
      <c r="D2822" s="8"/>
      <c r="E2822" s="8" t="s">
        <v>93</v>
      </c>
      <c r="F2822" s="8"/>
      <c r="G2822" s="8"/>
      <c r="H2822" s="8"/>
      <c r="I2822" s="8"/>
      <c r="J2822" s="8" t="s">
        <v>94</v>
      </c>
      <c r="K2822" s="8"/>
      <c r="L2822" s="8"/>
      <c r="M2822" s="8"/>
      <c r="N2822" s="8"/>
      <c r="O2822" s="8" t="s">
        <v>95</v>
      </c>
      <c r="P2822" s="8"/>
      <c r="Q2822" s="8"/>
      <c r="R2822" s="8"/>
      <c r="S2822" s="8"/>
      <c r="T2822" s="8" t="s">
        <v>96</v>
      </c>
      <c r="U2822" s="8"/>
      <c r="V2822" s="8"/>
      <c r="W2822" s="8"/>
      <c r="X2822" s="8"/>
      <c r="Y2822" s="8" t="s">
        <v>97</v>
      </c>
      <c r="Z2822" s="8"/>
      <c r="AA2822" s="8"/>
      <c r="AB2822" s="8"/>
      <c r="AC2822" s="8"/>
      <c r="AD2822" s="8" t="s">
        <v>98</v>
      </c>
      <c r="AE2822" s="8"/>
      <c r="AF2822" s="8"/>
      <c r="AG2822" s="8"/>
      <c r="AH2822" s="8"/>
      <c r="AI2822" s="8" t="s">
        <v>99</v>
      </c>
      <c r="AJ2822" s="8"/>
      <c r="AK2822" s="8"/>
      <c r="AL2822" s="8"/>
      <c r="AM2822" s="8"/>
      <c r="AN2822" s="8" t="s">
        <v>96</v>
      </c>
      <c r="AO2822" s="8"/>
      <c r="AP2822" s="8"/>
      <c r="AQ2822" s="8"/>
      <c r="AR2822" s="8"/>
      <c r="AS2822" s="8" t="s">
        <v>100</v>
      </c>
      <c r="AT2822" s="8"/>
      <c r="AU2822" s="8"/>
      <c r="AV2822" s="8"/>
      <c r="AW2822" s="8"/>
      <c r="AX2822" s="8" t="s">
        <v>94</v>
      </c>
      <c r="AY2822" s="8"/>
      <c r="AZ2822" s="8"/>
      <c r="BA2822" s="8"/>
      <c r="BB2822" s="8"/>
      <c r="BC2822" s="8" t="s">
        <v>101</v>
      </c>
      <c r="BD2822" s="8"/>
      <c r="BE2822" s="8"/>
      <c r="BF2822" s="8"/>
      <c r="BG2822" s="8"/>
      <c r="BH2822" s="8" t="s">
        <v>96</v>
      </c>
      <c r="BI2822" s="8"/>
      <c r="BJ2822" s="8"/>
      <c r="BK2822" s="8"/>
      <c r="BL2822" s="8"/>
      <c r="BM2822" s="8" t="s">
        <v>102</v>
      </c>
      <c r="BN2822" s="8"/>
      <c r="BO2822" s="8"/>
      <c r="BP2822" s="8"/>
    </row>
    <row r="2823" spans="2:76" ht="18.649999999999999" customHeight="1" thickBot="1">
      <c r="B2823" s="16"/>
      <c r="D2823" s="250" t="s">
        <v>22</v>
      </c>
      <c r="E2823" s="251"/>
      <c r="F2823" s="252" t="s">
        <v>23</v>
      </c>
      <c r="G2823" s="253"/>
      <c r="H2823" s="123"/>
      <c r="I2823" s="242" t="s">
        <v>1</v>
      </c>
      <c r="J2823" s="243"/>
      <c r="K2823" s="244" t="s">
        <v>2</v>
      </c>
      <c r="L2823" s="245"/>
      <c r="M2823" s="123"/>
      <c r="N2823" s="242" t="s">
        <v>43</v>
      </c>
      <c r="O2823" s="243"/>
      <c r="P2823" s="244" t="s">
        <v>44</v>
      </c>
      <c r="Q2823" s="245"/>
      <c r="R2823" s="123"/>
      <c r="S2823" s="242" t="s">
        <v>32</v>
      </c>
      <c r="T2823" s="243"/>
      <c r="U2823" s="244" t="s">
        <v>33</v>
      </c>
      <c r="V2823" s="245"/>
      <c r="W2823" s="123"/>
      <c r="X2823" s="242" t="s">
        <v>45</v>
      </c>
      <c r="Y2823" s="243"/>
      <c r="Z2823" s="244" t="s">
        <v>46</v>
      </c>
      <c r="AA2823" s="245"/>
      <c r="AB2823" s="127"/>
      <c r="AC2823" s="242" t="s">
        <v>62</v>
      </c>
      <c r="AD2823" s="243"/>
      <c r="AE2823" s="244" t="s">
        <v>3</v>
      </c>
      <c r="AF2823" s="245"/>
      <c r="AG2823" s="123"/>
      <c r="AH2823" s="242" t="s">
        <v>76</v>
      </c>
      <c r="AI2823" s="243"/>
      <c r="AJ2823" s="244" t="s">
        <v>77</v>
      </c>
      <c r="AK2823" s="245"/>
      <c r="AL2823" s="127"/>
      <c r="AM2823" s="242" t="s">
        <v>64</v>
      </c>
      <c r="AN2823" s="243"/>
      <c r="AO2823" s="244" t="s">
        <v>65</v>
      </c>
      <c r="AP2823" s="245"/>
      <c r="AQ2823" s="123"/>
      <c r="AR2823" s="242" t="s">
        <v>80</v>
      </c>
      <c r="AS2823" s="243"/>
      <c r="AT2823" s="244" t="s">
        <v>81</v>
      </c>
      <c r="AU2823" s="245"/>
      <c r="AV2823" s="127"/>
      <c r="AW2823" s="242" t="s">
        <v>68</v>
      </c>
      <c r="AX2823" s="243"/>
      <c r="AY2823" s="244" t="s">
        <v>69</v>
      </c>
      <c r="AZ2823" s="245"/>
      <c r="BA2823" s="123"/>
      <c r="BB2823" s="246" t="s">
        <v>84</v>
      </c>
      <c r="BC2823" s="247"/>
      <c r="BD2823" s="248" t="s">
        <v>85</v>
      </c>
      <c r="BE2823" s="249"/>
      <c r="BF2823" s="127"/>
      <c r="BG2823" s="242" t="s">
        <v>72</v>
      </c>
      <c r="BH2823" s="243"/>
      <c r="BI2823" s="244" t="s">
        <v>73</v>
      </c>
      <c r="BJ2823" s="245"/>
      <c r="BK2823" s="123"/>
      <c r="BL2823" s="242" t="s">
        <v>88</v>
      </c>
      <c r="BM2823" s="243"/>
      <c r="BN2823" s="244" t="s">
        <v>89</v>
      </c>
      <c r="BO2823" s="245"/>
      <c r="BP2823" s="123"/>
      <c r="BQ2823" s="19" t="s">
        <v>165</v>
      </c>
      <c r="BS2823" s="63" t="s">
        <v>120</v>
      </c>
      <c r="BT2823" s="4"/>
      <c r="BU2823" s="28"/>
      <c r="BV2823" s="28"/>
      <c r="BW2823" s="28"/>
      <c r="BX2823" s="28"/>
    </row>
    <row r="2824" spans="2:76" ht="18.649999999999999" customHeight="1" thickTop="1" thickBot="1">
      <c r="B2824" s="39">
        <v>8</v>
      </c>
      <c r="D2824" s="25">
        <f t="shared" ref="D2824" si="28397">COS($F$8*$B2824)</f>
        <v>-0.88480108387924572</v>
      </c>
      <c r="E2824" s="26">
        <v>0</v>
      </c>
      <c r="F2824" s="10">
        <v>0</v>
      </c>
      <c r="G2824" s="85">
        <f t="shared" ref="G2824" si="28398">$E$8*SIN($B2824*$F$8)</f>
        <v>1.3979067843368558</v>
      </c>
      <c r="I2824" s="21">
        <v>1</v>
      </c>
      <c r="J2824" s="24">
        <v>0</v>
      </c>
      <c r="K2824" s="22">
        <v>0</v>
      </c>
      <c r="L2824" s="23">
        <v>0</v>
      </c>
      <c r="N2824" s="21">
        <f t="shared" ref="N2824" si="28399">D2824*I2824+F2824*I2827-E2824*J2824-G2824*J2827</f>
        <v>-0.93268805389739273</v>
      </c>
      <c r="O2824" s="24">
        <f t="shared" ref="O2824" si="28400">(D2824*J2824+E2824*I2824+F2824*J2827+G2824*I2827)</f>
        <v>0</v>
      </c>
      <c r="P2824" s="22">
        <f t="shared" ref="P2824" si="28401">D2824*K2824+F2824*K2827-E2824*L2824-G2824*L2827</f>
        <v>0</v>
      </c>
      <c r="Q2824" s="23">
        <f t="shared" ref="Q2824" si="28402">(D2824*L2824+E2824*K2824+F2824*L2827+G2824*K2827)</f>
        <v>1.3979067843368558</v>
      </c>
      <c r="S2824" s="25">
        <f t="shared" ref="S2824" si="28403">COS($U$8*$B2824)</f>
        <v>-7.570577112130622E-2</v>
      </c>
      <c r="T2824" s="26">
        <v>0</v>
      </c>
      <c r="U2824" s="10">
        <v>0</v>
      </c>
      <c r="V2824" s="85">
        <f t="shared" ref="V2824" si="28404">$T$8*SIN($B2824*$U$8)</f>
        <v>-2.9913906007023483</v>
      </c>
      <c r="X2824" s="21">
        <f t="shared" ref="X2824" si="28405">N2824*S2824+P2824*S2827-O2824*T2824-Q2824*T2827</f>
        <v>0.53524155892741188</v>
      </c>
      <c r="Y2824" s="24">
        <f t="shared" ref="Y2824" si="28406">(N2824*T2824+O2824*S2824+P2824*T2827+Q2824*S2827)</f>
        <v>0</v>
      </c>
      <c r="Z2824" s="22">
        <f t="shared" ref="Z2824" si="28407">N2824*U2824+P2824*U2827-O2824*V2824-Q2824*V2827</f>
        <v>0</v>
      </c>
      <c r="AA2824" s="23">
        <f t="shared" ref="AA2824" si="28408">(N2824*V2824+O2824*U2824+P2824*V2827+Q2824*U2827)</f>
        <v>2.6842046667520987</v>
      </c>
      <c r="AB2824" s="8"/>
      <c r="AC2824" s="21">
        <v>1</v>
      </c>
      <c r="AD2824" s="24">
        <v>0</v>
      </c>
      <c r="AE2824" s="22">
        <v>0</v>
      </c>
      <c r="AF2824" s="23">
        <v>0</v>
      </c>
      <c r="AH2824" s="21">
        <f t="shared" ref="AH2824" si="28409">X2824*AC2824+Z2824*AC2827-Y2824*AD2824-AA2824*AD2827</f>
        <v>-1.5234909412454525</v>
      </c>
      <c r="AI2824" s="24">
        <f t="shared" ref="AI2824" si="28410">(X2824*AD2824+Y2824*AC2824+Z2824*AD2827+AA2824*AC2827)</f>
        <v>0</v>
      </c>
      <c r="AJ2824" s="22">
        <f t="shared" ref="AJ2824" si="28411">X2824*AE2824+Z2824*AE2827-Y2824*AF2824-AA2824*AF2827</f>
        <v>0</v>
      </c>
      <c r="AK2824" s="23">
        <f t="shared" ref="AK2824" si="28412">(X2824*AF2824+Y2824*AE2824+Z2824*AF2827+AA2824*AE2827)</f>
        <v>2.6842046667520987</v>
      </c>
      <c r="AL2824" s="8"/>
      <c r="AM2824" s="25">
        <f t="shared" ref="AM2824" si="28413">COS($AO$8*$B2824)</f>
        <v>-7.570577112130622E-2</v>
      </c>
      <c r="AN2824" s="26">
        <v>0</v>
      </c>
      <c r="AO2824" s="10">
        <v>0</v>
      </c>
      <c r="AP2824" s="85">
        <f t="shared" ref="AP2824" si="28414">$AN$8*SIN($B2824*$AO$8)</f>
        <v>-2.9913906007023483</v>
      </c>
      <c r="AR2824" s="21">
        <f t="shared" ref="AR2824" si="28415">AH2824*AM2824+AJ2824*AM2827-AI2824*AN2824-AK2824*AN2827</f>
        <v>1.0075042354459345</v>
      </c>
      <c r="AS2824" s="24">
        <f t="shared" ref="AS2824" si="28416">(AH2824*AN2824+AI2824*AM2824+AJ2824*AN2827+AK2824*AM2827)</f>
        <v>0</v>
      </c>
      <c r="AT2824" s="22">
        <f t="shared" ref="AT2824" si="28417">AH2824*AO2824+AJ2824*AO2827-AI2824*AP2824-AK2824*AP2827</f>
        <v>0</v>
      </c>
      <c r="AU2824" s="23">
        <f t="shared" ref="AU2824" si="28418">(AH2824*AP2824+AI2824*AO2824+AJ2824*AP2827+AK2824*AO2827)</f>
        <v>4.3541466977529435</v>
      </c>
      <c r="AV2824" s="8"/>
      <c r="AW2824" s="21">
        <v>1</v>
      </c>
      <c r="AX2824" s="24">
        <v>0</v>
      </c>
      <c r="AY2824" s="22">
        <v>0</v>
      </c>
      <c r="AZ2824" s="23">
        <v>0</v>
      </c>
      <c r="BB2824" s="21">
        <f t="shared" ref="BB2824" si="28419">AR2824*AW2824+AT2824*AW2827-AS2824*AX2824-AU2824*AX2827</f>
        <v>0.85834772894194666</v>
      </c>
      <c r="BC2824" s="24">
        <f t="shared" ref="BC2824" si="28420">(AR2824*AX2824+AS2824*AW2824+AT2824*AX2827+AU2824*AW2827)</f>
        <v>0</v>
      </c>
      <c r="BD2824" s="22">
        <f t="shared" ref="BD2824" si="28421">AR2824*AY2824+AT2824*AY2827-AS2824*AZ2824-AU2824*AZ2827</f>
        <v>0</v>
      </c>
      <c r="BE2824" s="23">
        <f t="shared" ref="BE2824" si="28422">(AR2824*AZ2824+AS2824*AY2824+AT2824*AZ2827+AU2824*AY2827)</f>
        <v>4.3541466977529435</v>
      </c>
      <c r="BF2824" s="8"/>
      <c r="BG2824" s="25">
        <f t="shared" ref="BG2824" si="28423">COS($BI$8*$B2824)</f>
        <v>-0.88484109391176191</v>
      </c>
      <c r="BH2824" s="26">
        <v>0</v>
      </c>
      <c r="BI2824" s="10">
        <v>0</v>
      </c>
      <c r="BJ2824" s="85">
        <f t="shared" ref="BJ2824" si="28424">$BH$8*SIN($B2824*$BI$8)</f>
        <v>1.3976788424832538</v>
      </c>
      <c r="BL2824" s="21">
        <f t="shared" ref="BL2824" si="28425">BB2824*BG2824+BD2824*BG2827-BC2824*BH2824-BE2824*BH2827</f>
        <v>-1.4356900897134035</v>
      </c>
      <c r="BM2824" s="24">
        <f t="shared" ref="BM2824" si="28426">(BB2824*BH2824+BC2824*BG2824+BD2824*BH2827+BE2824*BG2827)</f>
        <v>0</v>
      </c>
      <c r="BN2824" s="22">
        <f t="shared" ref="BN2824" si="28427">BB2824*BI2824+BD2824*BI2827-BC2824*BJ2824-BE2824*BJ2827</f>
        <v>0</v>
      </c>
      <c r="BO2824" s="23">
        <f t="shared" ref="BO2824" si="28428">(BB2824*BJ2824+BC2824*BI2824+BD2824*BJ2827+BE2824*BI2827)</f>
        <v>-2.6530334668562903</v>
      </c>
      <c r="BQ2824" s="27">
        <f t="shared" ref="BQ2824" si="28429">20*LOG((2*$BL$8)/(($BL$8*BL2824+BN2824+$BL$8*BL2827+BN2827)^2+($BL$8*BM2824+BO2824+$BL$8*BM2827+BO2827)^2)^0.5)</f>
        <v>-5.2249600562389737</v>
      </c>
      <c r="BS2824" s="64">
        <f t="shared" ref="BS2824" si="28430">((BL2824^2+BM2824^2)/(BL2827^2+BM2827^2))^0.5</f>
        <v>3.5883810629380815</v>
      </c>
      <c r="BT2824" s="4"/>
      <c r="BU2824" s="28"/>
      <c r="BV2824" s="28"/>
      <c r="BW2824" s="28"/>
      <c r="BX2824" s="28"/>
    </row>
    <row r="2825" spans="2:76" ht="18.649999999999999" customHeight="1" thickBot="1">
      <c r="D2825" s="25"/>
      <c r="E2825" s="10"/>
      <c r="F2825" s="10"/>
      <c r="G2825" s="31"/>
      <c r="I2825" s="29"/>
      <c r="L2825" s="30"/>
      <c r="N2825" s="29"/>
      <c r="Q2825" s="30"/>
      <c r="S2825" s="29"/>
      <c r="V2825" s="30"/>
      <c r="X2825" s="29"/>
      <c r="AA2825" s="30"/>
      <c r="AC2825" s="29"/>
      <c r="AF2825" s="30"/>
      <c r="AH2825" s="29"/>
      <c r="AK2825" s="30"/>
      <c r="AM2825" s="29"/>
      <c r="AP2825" s="30"/>
      <c r="AR2825" s="29"/>
      <c r="AU2825" s="30"/>
      <c r="AW2825" s="29"/>
      <c r="AZ2825" s="30"/>
      <c r="BB2825" s="29"/>
      <c r="BE2825" s="30"/>
      <c r="BG2825" s="29"/>
      <c r="BJ2825" s="30"/>
      <c r="BL2825" s="29"/>
      <c r="BO2825" s="30"/>
      <c r="BS2825" s="65"/>
      <c r="BT2825" s="65"/>
      <c r="BU2825" s="28"/>
      <c r="BV2825" s="28"/>
      <c r="BW2825" s="28"/>
      <c r="BX2825" s="28"/>
    </row>
    <row r="2826" spans="2:76" ht="18.649999999999999" customHeight="1" thickBot="1">
      <c r="D2826" s="254" t="s">
        <v>24</v>
      </c>
      <c r="E2826" s="255"/>
      <c r="F2826" s="256" t="s">
        <v>25</v>
      </c>
      <c r="G2826" s="257"/>
      <c r="H2826" s="123"/>
      <c r="I2826" s="242" t="s">
        <v>4</v>
      </c>
      <c r="J2826" s="243"/>
      <c r="K2826" s="244" t="s">
        <v>5</v>
      </c>
      <c r="L2826" s="245"/>
      <c r="M2826" s="123"/>
      <c r="N2826" s="242" t="s">
        <v>6</v>
      </c>
      <c r="O2826" s="243"/>
      <c r="P2826" s="244" t="s">
        <v>7</v>
      </c>
      <c r="Q2826" s="245"/>
      <c r="R2826" s="123"/>
      <c r="S2826" s="242" t="s">
        <v>34</v>
      </c>
      <c r="T2826" s="243"/>
      <c r="U2826" s="244" t="s">
        <v>35</v>
      </c>
      <c r="V2826" s="245"/>
      <c r="W2826" s="123"/>
      <c r="X2826" s="242" t="s">
        <v>47</v>
      </c>
      <c r="Y2826" s="243"/>
      <c r="Z2826" s="244" t="s">
        <v>48</v>
      </c>
      <c r="AA2826" s="245"/>
      <c r="AB2826" s="127"/>
      <c r="AC2826" s="242" t="s">
        <v>63</v>
      </c>
      <c r="AD2826" s="243"/>
      <c r="AE2826" s="244" t="s">
        <v>8</v>
      </c>
      <c r="AF2826" s="245"/>
      <c r="AG2826" s="123"/>
      <c r="AH2826" s="242" t="s">
        <v>78</v>
      </c>
      <c r="AI2826" s="243"/>
      <c r="AJ2826" s="244" t="s">
        <v>79</v>
      </c>
      <c r="AK2826" s="245"/>
      <c r="AL2826" s="127"/>
      <c r="AM2826" s="242" t="s">
        <v>67</v>
      </c>
      <c r="AN2826" s="243"/>
      <c r="AO2826" s="244" t="s">
        <v>66</v>
      </c>
      <c r="AP2826" s="245"/>
      <c r="AQ2826" s="123"/>
      <c r="AR2826" s="242" t="s">
        <v>83</v>
      </c>
      <c r="AS2826" s="243"/>
      <c r="AT2826" s="244" t="s">
        <v>82</v>
      </c>
      <c r="AU2826" s="245"/>
      <c r="AV2826" s="127"/>
      <c r="AW2826" s="242" t="s">
        <v>71</v>
      </c>
      <c r="AX2826" s="243"/>
      <c r="AY2826" s="244" t="s">
        <v>70</v>
      </c>
      <c r="AZ2826" s="245"/>
      <c r="BA2826" s="123"/>
      <c r="BB2826" s="124" t="s">
        <v>87</v>
      </c>
      <c r="BC2826" s="125"/>
      <c r="BD2826" s="122" t="s">
        <v>86</v>
      </c>
      <c r="BE2826" s="126"/>
      <c r="BF2826" s="127"/>
      <c r="BG2826" s="242" t="s">
        <v>74</v>
      </c>
      <c r="BH2826" s="243"/>
      <c r="BI2826" s="244" t="s">
        <v>75</v>
      </c>
      <c r="BJ2826" s="245"/>
      <c r="BK2826" s="123"/>
      <c r="BL2826" s="242" t="s">
        <v>91</v>
      </c>
      <c r="BM2826" s="243"/>
      <c r="BN2826" s="244" t="s">
        <v>90</v>
      </c>
      <c r="BO2826" s="245"/>
      <c r="BP2826" s="123"/>
      <c r="BQ2826" s="35" t="s">
        <v>166</v>
      </c>
      <c r="BS2826" s="66" t="s">
        <v>121</v>
      </c>
      <c r="BT2826" s="65"/>
      <c r="BU2826" s="28"/>
      <c r="BV2826" s="28"/>
      <c r="BW2826" s="28"/>
      <c r="BX2826" s="28"/>
    </row>
    <row r="2827" spans="2:76" ht="18.649999999999999" customHeight="1" thickTop="1" thickBot="1">
      <c r="D2827" s="15">
        <v>0</v>
      </c>
      <c r="E2827" s="145">
        <f t="shared" ref="E2827" si="28431">(1/$E$8)*SIN($B2824*$F$8)</f>
        <v>0.1553229760374284</v>
      </c>
      <c r="F2827" s="15">
        <f t="shared" ref="F2827" si="28432">COS($F$8*$B2824)</f>
        <v>-0.88480108387924572</v>
      </c>
      <c r="G2827" s="37">
        <v>0</v>
      </c>
      <c r="I2827" s="21">
        <v>0</v>
      </c>
      <c r="J2827" s="24">
        <f t="shared" ref="J2827" si="28433">(TAN($K$8*$B2824))/$J$8</f>
        <v>3.4256196875719284E-2</v>
      </c>
      <c r="K2827" s="22">
        <v>1</v>
      </c>
      <c r="L2827" s="23">
        <v>0</v>
      </c>
      <c r="N2827" s="21">
        <f t="shared" ref="N2827" si="28434">D2827*I2824+F2827*I2827-E2827*J2824-G2827*J2827</f>
        <v>0</v>
      </c>
      <c r="O2827" s="24">
        <f t="shared" ref="O2827" si="28435">(D2827*J2824+E2827*I2824+F2827*J2827+G2827*I2827)</f>
        <v>0.12501305591221115</v>
      </c>
      <c r="P2827" s="22">
        <f t="shared" ref="P2827" si="28436">D2827*K2824+F2827*K2827-E2827*L2824-G2827*L2827</f>
        <v>-0.88480108387924572</v>
      </c>
      <c r="Q2827" s="23">
        <f t="shared" ref="Q2827" si="28437">(D2827*L2824+E2827*K2824+F2827*L2827+G2827*K2827)</f>
        <v>0</v>
      </c>
      <c r="S2827" s="15">
        <v>0</v>
      </c>
      <c r="T2827" s="145">
        <f t="shared" ref="T2827" si="28438">(1/$T$8)*SIN($B2824*$U$8)</f>
        <v>-0.33237673341137197</v>
      </c>
      <c r="U2827" s="15">
        <f t="shared" ref="U2827" si="28439">COS($U$8*$B2824)</f>
        <v>-7.570577112130622E-2</v>
      </c>
      <c r="V2827" s="37">
        <v>0</v>
      </c>
      <c r="X2827" s="21">
        <f t="shared" ref="X2827" si="28440">N2827*S2824+P2827*S2827-O2827*T2824-Q2827*T2827</f>
        <v>0</v>
      </c>
      <c r="Y2827" s="24">
        <f t="shared" ref="Y2827" si="28441">(N2827*T2824+O2827*S2824+P2827*T2827+Q2827*S2827)</f>
        <v>0.28462308418056015</v>
      </c>
      <c r="Z2827" s="22">
        <f t="shared" ref="Z2827" si="28442">N2827*U2824+P2827*U2827-O2827*V2824-Q2827*V2827</f>
        <v>0.44094742876491139</v>
      </c>
      <c r="AA2827" s="23">
        <f t="shared" ref="AA2827" si="28443">(N2827*V2824+O2827*U2824+P2827*V2827+Q2827*U2827)</f>
        <v>0</v>
      </c>
      <c r="AB2827" s="8"/>
      <c r="AC2827" s="21">
        <v>0</v>
      </c>
      <c r="AD2827" s="24">
        <f t="shared" ref="AD2827" si="28444">(TAN($AE$8*$B2824))/$AD$8</f>
        <v>0.76698044887312611</v>
      </c>
      <c r="AE2827" s="22">
        <v>1</v>
      </c>
      <c r="AF2827" s="23">
        <v>0</v>
      </c>
      <c r="AH2827" s="21">
        <f t="shared" ref="AH2827" si="28445">X2827*AC2824+Z2827*AC2827-Y2827*AD2824-AA2827*AD2827</f>
        <v>0</v>
      </c>
      <c r="AI2827" s="24">
        <f t="shared" ref="AI2827" si="28446">(X2827*AD2824+Y2827*AC2824+Z2827*AD2827+AA2827*AC2827)</f>
        <v>0.62282114102412267</v>
      </c>
      <c r="AJ2827" s="22">
        <f t="shared" ref="AJ2827" si="28447">X2827*AE2824+Z2827*AE2827-Y2827*AF2824-AA2827*AF2827</f>
        <v>0.44094742876491139</v>
      </c>
      <c r="AK2827" s="23">
        <f t="shared" ref="AK2827" si="28448">(X2827*AF2824+Y2827*AE2824+Z2827*AF2827+AA2827*AE2827)</f>
        <v>0</v>
      </c>
      <c r="AL2827" s="8"/>
      <c r="AM2827" s="15">
        <v>0</v>
      </c>
      <c r="AN2827" s="85">
        <f t="shared" ref="AN2827" si="28449">(1/$AN$8)*SIN($B2824*$AO$8)</f>
        <v>-0.33237673341137197</v>
      </c>
      <c r="AO2827" s="25">
        <f t="shared" ref="AO2827" si="28450">COS($AO$8*$B2824)</f>
        <v>-7.570577112130622E-2</v>
      </c>
      <c r="AP2827" s="37">
        <v>0</v>
      </c>
      <c r="AR2827" s="21">
        <f t="shared" ref="AR2827" si="28451">AH2827*AM2824+AJ2827*AM2827-AI2827*AN2824-AK2827*AN2827</f>
        <v>0</v>
      </c>
      <c r="AS2827" s="24">
        <f t="shared" ref="AS2827" si="28452">(AH2827*AN2824+AI2827*AM2824+AJ2827*AN2827+AK2827*AM2827)</f>
        <v>-0.19371182073090792</v>
      </c>
      <c r="AT2827" s="22">
        <f t="shared" ref="AT2827" si="28453">AH2827*AO2824+AJ2827*AO2827-AI2827*AP2824-AK2827*AP2827</f>
        <v>1.8297190420596674</v>
      </c>
      <c r="AU2827" s="23">
        <f t="shared" ref="AU2827" si="28454">(AH2827*AP2824+AI2827*AO2824+AJ2827*AP2827+AK2827*AO2827)</f>
        <v>0</v>
      </c>
      <c r="AV2827" s="8"/>
      <c r="AW2827" s="21">
        <v>0</v>
      </c>
      <c r="AX2827" s="24">
        <f t="shared" ref="AX2827" si="28455">(TAN($AY$8*$B2824))/$AX$8</f>
        <v>3.4256196875719284E-2</v>
      </c>
      <c r="AY2827" s="22">
        <v>1</v>
      </c>
      <c r="AZ2827" s="23">
        <v>0</v>
      </c>
      <c r="BB2827" s="21">
        <f t="shared" ref="BB2827" si="28456">AR2827*AW2824+AT2827*AW2827-AS2827*AX2824-AU2827*AX2827</f>
        <v>0</v>
      </c>
      <c r="BC2827" s="24">
        <f t="shared" ref="BC2827" si="28457">(AR2827*AX2824+AS2827*AW2824+AT2827*AX2827+AU2827*AW2827)</f>
        <v>-0.13103260499885946</v>
      </c>
      <c r="BD2827" s="22">
        <f t="shared" ref="BD2827" si="28458">AR2827*AY2824+AT2827*AY2827-AS2827*AZ2824-AU2827*AZ2827</f>
        <v>1.8297190420596674</v>
      </c>
      <c r="BE2827" s="23">
        <f t="shared" ref="BE2827" si="28459">(AR2827*AZ2824+AS2827*AY2824+AT2827*AZ2827+AU2827*AY2827)</f>
        <v>0</v>
      </c>
      <c r="BF2827" s="8"/>
      <c r="BG2827" s="15">
        <v>0</v>
      </c>
      <c r="BH2827" s="85">
        <f t="shared" ref="BH2827" si="28460">(1/$BH$8)*SIN($B2824*$BI$8)</f>
        <v>0.15529764916480596</v>
      </c>
      <c r="BI2827" s="25">
        <f t="shared" ref="BI2827" si="28461">COS($BI$8*$B2824)</f>
        <v>-0.88484109391176191</v>
      </c>
      <c r="BJ2827" s="37">
        <v>0</v>
      </c>
      <c r="BL2827" s="21">
        <f t="shared" ref="BL2827" si="28462">BB2827*BG2824+BD2827*BG2827-BC2827*BH2824-BE2827*BH2827</f>
        <v>0</v>
      </c>
      <c r="BM2827" s="24">
        <f t="shared" ref="BM2827" si="28463">(BB2827*BH2824+BC2827*BG2824+BD2827*BH2827+BE2827*BG2827)</f>
        <v>0.40009409940924567</v>
      </c>
      <c r="BN2827" s="22">
        <f t="shared" ref="BN2827" si="28464">BB2827*BI2824+BD2827*BI2827-BC2827*BJ2824-BE2827*BJ2827</f>
        <v>-1.4358690990448859</v>
      </c>
      <c r="BO2827" s="23">
        <f t="shared" ref="BO2827" si="28465">(BB2827*BJ2824+BC2827*BI2824+BD2827*BJ2827+BE2827*BI2827)</f>
        <v>0</v>
      </c>
      <c r="BQ2827" s="38">
        <f t="shared" ref="BQ2827" si="28466">(180/PI())*ATAN(-1*(($BL$8*BM2824+BO2824+$BL$8*BM2827+BO2827)/($BL$8*BL2824+BN2824+$BL$8*BL2827+BN2827)))</f>
        <v>-38.116668989060635</v>
      </c>
      <c r="BS2827" s="67">
        <f t="shared" ref="BS2827" si="28467">20*LOG(((($BL$8*BL2824+BN2824-$BL$8*BL2827-BN2827)^2+($BL$8*BM2824+BO2824-$BL$8*BM2827-BO2827)^2)/(($BL$8*BL2824+BN2824+$BL$8*BL2827+BN2827)^2+($BL$8*BM2824+BO2824+$BL$8*BM2827+BO2827)^2))^0.5)</f>
        <v>-1.5506609458003222</v>
      </c>
      <c r="BT2827" s="65"/>
      <c r="BU2827" s="28"/>
      <c r="BV2827" s="28"/>
      <c r="BW2827" s="28"/>
      <c r="BX2827" s="28"/>
    </row>
    <row r="2828" spans="2:76" ht="18.649999999999999" customHeight="1">
      <c r="BS2828" s="32"/>
    </row>
    <row r="2829" spans="2:76" ht="18.649999999999999" customHeight="1" thickBot="1">
      <c r="D2829" s="8"/>
      <c r="E2829" s="8" t="s">
        <v>93</v>
      </c>
      <c r="F2829" s="8"/>
      <c r="G2829" s="8"/>
      <c r="H2829" s="8"/>
      <c r="I2829" s="8"/>
      <c r="J2829" s="8" t="s">
        <v>94</v>
      </c>
      <c r="K2829" s="8"/>
      <c r="L2829" s="8"/>
      <c r="M2829" s="8"/>
      <c r="N2829" s="8"/>
      <c r="O2829" s="8" t="s">
        <v>95</v>
      </c>
      <c r="P2829" s="8"/>
      <c r="Q2829" s="8"/>
      <c r="R2829" s="8"/>
      <c r="S2829" s="8"/>
      <c r="T2829" s="8" t="s">
        <v>96</v>
      </c>
      <c r="U2829" s="8"/>
      <c r="V2829" s="8"/>
      <c r="W2829" s="8"/>
      <c r="X2829" s="8"/>
      <c r="Y2829" s="8" t="s">
        <v>97</v>
      </c>
      <c r="Z2829" s="8"/>
      <c r="AA2829" s="8"/>
      <c r="AB2829" s="8"/>
      <c r="AC2829" s="8"/>
      <c r="AD2829" s="8" t="s">
        <v>98</v>
      </c>
      <c r="AE2829" s="8"/>
      <c r="AF2829" s="8"/>
      <c r="AG2829" s="8"/>
      <c r="AH2829" s="8"/>
      <c r="AI2829" s="8" t="s">
        <v>99</v>
      </c>
      <c r="AJ2829" s="8"/>
      <c r="AK2829" s="8"/>
      <c r="AL2829" s="8"/>
      <c r="AM2829" s="8"/>
      <c r="AN2829" s="8" t="s">
        <v>96</v>
      </c>
      <c r="AO2829" s="8"/>
      <c r="AP2829" s="8"/>
      <c r="AQ2829" s="8"/>
      <c r="AR2829" s="8"/>
      <c r="AS2829" s="8" t="s">
        <v>100</v>
      </c>
      <c r="AT2829" s="8"/>
      <c r="AU2829" s="8"/>
      <c r="AV2829" s="8"/>
      <c r="AW2829" s="8"/>
      <c r="AX2829" s="8" t="s">
        <v>94</v>
      </c>
      <c r="AY2829" s="8"/>
      <c r="AZ2829" s="8"/>
      <c r="BA2829" s="8"/>
      <c r="BB2829" s="8"/>
      <c r="BC2829" s="8" t="s">
        <v>101</v>
      </c>
      <c r="BD2829" s="8"/>
      <c r="BE2829" s="8"/>
      <c r="BF2829" s="8"/>
      <c r="BG2829" s="8"/>
      <c r="BH2829" s="8" t="s">
        <v>96</v>
      </c>
      <c r="BI2829" s="8"/>
      <c r="BJ2829" s="8"/>
      <c r="BK2829" s="8"/>
      <c r="BL2829" s="8"/>
      <c r="BM2829" s="8" t="s">
        <v>102</v>
      </c>
      <c r="BN2829" s="8"/>
      <c r="BO2829" s="8"/>
      <c r="BP2829" s="8"/>
    </row>
    <row r="2830" spans="2:76" ht="18.649999999999999" customHeight="1" thickBot="1">
      <c r="B2830" s="16"/>
      <c r="D2830" s="250" t="s">
        <v>22</v>
      </c>
      <c r="E2830" s="251"/>
      <c r="F2830" s="252" t="s">
        <v>23</v>
      </c>
      <c r="G2830" s="253"/>
      <c r="H2830" s="123"/>
      <c r="I2830" s="242" t="s">
        <v>1</v>
      </c>
      <c r="J2830" s="243"/>
      <c r="K2830" s="244" t="s">
        <v>2</v>
      </c>
      <c r="L2830" s="245"/>
      <c r="M2830" s="123"/>
      <c r="N2830" s="242" t="s">
        <v>43</v>
      </c>
      <c r="O2830" s="243"/>
      <c r="P2830" s="244" t="s">
        <v>44</v>
      </c>
      <c r="Q2830" s="245"/>
      <c r="R2830" s="123"/>
      <c r="S2830" s="242" t="s">
        <v>32</v>
      </c>
      <c r="T2830" s="243"/>
      <c r="U2830" s="244" t="s">
        <v>33</v>
      </c>
      <c r="V2830" s="245"/>
      <c r="W2830" s="123"/>
      <c r="X2830" s="242" t="s">
        <v>45</v>
      </c>
      <c r="Y2830" s="243"/>
      <c r="Z2830" s="244" t="s">
        <v>46</v>
      </c>
      <c r="AA2830" s="245"/>
      <c r="AB2830" s="127"/>
      <c r="AC2830" s="242" t="s">
        <v>62</v>
      </c>
      <c r="AD2830" s="243"/>
      <c r="AE2830" s="244" t="s">
        <v>3</v>
      </c>
      <c r="AF2830" s="245"/>
      <c r="AG2830" s="123"/>
      <c r="AH2830" s="242" t="s">
        <v>76</v>
      </c>
      <c r="AI2830" s="243"/>
      <c r="AJ2830" s="244" t="s">
        <v>77</v>
      </c>
      <c r="AK2830" s="245"/>
      <c r="AL2830" s="127"/>
      <c r="AM2830" s="242" t="s">
        <v>64</v>
      </c>
      <c r="AN2830" s="243"/>
      <c r="AO2830" s="244" t="s">
        <v>65</v>
      </c>
      <c r="AP2830" s="245"/>
      <c r="AQ2830" s="123"/>
      <c r="AR2830" s="242" t="s">
        <v>80</v>
      </c>
      <c r="AS2830" s="243"/>
      <c r="AT2830" s="244" t="s">
        <v>81</v>
      </c>
      <c r="AU2830" s="245"/>
      <c r="AV2830" s="127"/>
      <c r="AW2830" s="242" t="s">
        <v>68</v>
      </c>
      <c r="AX2830" s="243"/>
      <c r="AY2830" s="244" t="s">
        <v>69</v>
      </c>
      <c r="AZ2830" s="245"/>
      <c r="BA2830" s="123"/>
      <c r="BB2830" s="246" t="s">
        <v>84</v>
      </c>
      <c r="BC2830" s="247"/>
      <c r="BD2830" s="248" t="s">
        <v>85</v>
      </c>
      <c r="BE2830" s="249"/>
      <c r="BF2830" s="127"/>
      <c r="BG2830" s="242" t="s">
        <v>72</v>
      </c>
      <c r="BH2830" s="243"/>
      <c r="BI2830" s="244" t="s">
        <v>73</v>
      </c>
      <c r="BJ2830" s="245"/>
      <c r="BK2830" s="123"/>
      <c r="BL2830" s="242" t="s">
        <v>88</v>
      </c>
      <c r="BM2830" s="243"/>
      <c r="BN2830" s="244" t="s">
        <v>89</v>
      </c>
      <c r="BO2830" s="245"/>
      <c r="BP2830" s="123"/>
      <c r="BQ2830" s="19" t="s">
        <v>165</v>
      </c>
      <c r="BS2830" s="63" t="s">
        <v>120</v>
      </c>
      <c r="BT2830" s="4"/>
      <c r="BU2830" s="28"/>
      <c r="BV2830" s="28"/>
      <c r="BW2830" s="28"/>
      <c r="BX2830" s="28"/>
    </row>
    <row r="2831" spans="2:76" ht="18.649999999999999" customHeight="1" thickTop="1" thickBot="1">
      <c r="B2831" s="39">
        <v>8.02</v>
      </c>
      <c r="D2831" s="25">
        <f t="shared" ref="D2831" si="28468">COS($F$8*$B2831)</f>
        <v>-0.88787658258252833</v>
      </c>
      <c r="E2831" s="26">
        <v>0</v>
      </c>
      <c r="F2831" s="10">
        <v>0</v>
      </c>
      <c r="G2831" s="85">
        <f t="shared" ref="G2831" si="28469">$E$8*SIN($B2831*$F$8)</f>
        <v>1.3802451111719747</v>
      </c>
      <c r="I2831" s="21">
        <v>1</v>
      </c>
      <c r="J2831" s="24">
        <v>0</v>
      </c>
      <c r="K2831" s="22">
        <v>0</v>
      </c>
      <c r="L2831" s="23">
        <v>0</v>
      </c>
      <c r="N2831" s="21">
        <f t="shared" ref="N2831" si="28470">D2831*I2831+F2831*I2834-E2831*J2831-G2831*J2834</f>
        <v>-0.9662815655409196</v>
      </c>
      <c r="O2831" s="24">
        <f t="shared" ref="O2831" si="28471">(D2831*J2831+E2831*I2831+F2831*J2834+G2831*I2834)</f>
        <v>0</v>
      </c>
      <c r="P2831" s="22">
        <f t="shared" ref="P2831" si="28472">D2831*K2831+F2831*K2834-E2831*L2831-G2831*L2834</f>
        <v>0</v>
      </c>
      <c r="Q2831" s="23">
        <f t="shared" ref="Q2831" si="28473">(D2831*L2831+E2831*K2831+F2831*L2834+G2831*K2834)</f>
        <v>1.3802451111719747</v>
      </c>
      <c r="S2831" s="25">
        <f t="shared" ref="S2831" si="28474">COS($U$8*$B2831)</f>
        <v>-6.414268256139137E-2</v>
      </c>
      <c r="T2831" s="26">
        <v>0</v>
      </c>
      <c r="U2831" s="10">
        <v>0</v>
      </c>
      <c r="V2831" s="85">
        <f t="shared" ref="V2831" si="28475">$T$8*SIN($B2831*$U$8)</f>
        <v>-2.9938222135698802</v>
      </c>
      <c r="X2831" s="21">
        <f t="shared" ref="X2831" si="28476">N2831*S2831+P2831*S2834-O2831*T2831-Q2831*T2834</f>
        <v>0.52111416661206955</v>
      </c>
      <c r="Y2831" s="24">
        <f t="shared" ref="Y2831" si="28477">(N2831*T2831+O2831*S2831+P2831*T2834+Q2831*S2834)</f>
        <v>0</v>
      </c>
      <c r="Z2831" s="22">
        <f t="shared" ref="Z2831" si="28478">N2831*U2831+P2831*U2834-O2831*V2831-Q2831*V2834</f>
        <v>0</v>
      </c>
      <c r="AA2831" s="23">
        <f t="shared" ref="AA2831" si="28479">(N2831*V2831+O2831*U2831+P2831*V2834+Q2831*U2834)</f>
        <v>2.8043425914566686</v>
      </c>
      <c r="AB2831" s="8"/>
      <c r="AC2831" s="21">
        <v>1</v>
      </c>
      <c r="AD2831" s="24">
        <v>0</v>
      </c>
      <c r="AE2831" s="22">
        <v>0</v>
      </c>
      <c r="AF2831" s="23">
        <v>0</v>
      </c>
      <c r="AH2831" s="21">
        <f t="shared" ref="AH2831" si="28480">X2831*AC2831+Z2831*AC2834-Y2831*AD2831-AA2831*AD2834</f>
        <v>-1.7179984659826866</v>
      </c>
      <c r="AI2831" s="24">
        <f t="shared" ref="AI2831" si="28481">(X2831*AD2831+Y2831*AC2831+Z2831*AD2834+AA2831*AC2834)</f>
        <v>0</v>
      </c>
      <c r="AJ2831" s="22">
        <f t="shared" ref="AJ2831" si="28482">X2831*AE2831+Z2831*AE2834-Y2831*AF2831-AA2831*AF2834</f>
        <v>0</v>
      </c>
      <c r="AK2831" s="23">
        <f t="shared" ref="AK2831" si="28483">(X2831*AF2831+Y2831*AE2831+Z2831*AF2834+AA2831*AE2834)</f>
        <v>2.8043425914566686</v>
      </c>
      <c r="AL2831" s="8"/>
      <c r="AM2831" s="25">
        <f t="shared" ref="AM2831" si="28484">COS($AO$8*$B2831)</f>
        <v>-6.414268256139137E-2</v>
      </c>
      <c r="AN2831" s="26">
        <v>0</v>
      </c>
      <c r="AO2831" s="10">
        <v>0</v>
      </c>
      <c r="AP2831" s="85">
        <f t="shared" ref="AP2831" si="28485">$AN$8*SIN($B2831*$AO$8)</f>
        <v>-2.9938222135698802</v>
      </c>
      <c r="AR2831" s="21">
        <f t="shared" ref="AR2831" si="28486">AH2831*AM2831+AJ2831*AM2834-AI2831*AN2831-AK2831*AN2834</f>
        <v>1.0430529352181623</v>
      </c>
      <c r="AS2831" s="24">
        <f t="shared" ref="AS2831" si="28487">(AH2831*AN2831+AI2831*AM2831+AJ2831*AN2834+AK2831*AM2834)</f>
        <v>0</v>
      </c>
      <c r="AT2831" s="22">
        <f t="shared" ref="AT2831" si="28488">AH2831*AO2831+AJ2831*AO2834-AI2831*AP2831-AK2831*AP2834</f>
        <v>0</v>
      </c>
      <c r="AU2831" s="23">
        <f t="shared" ref="AU2831" si="28489">(AH2831*AP2831+AI2831*AO2831+AJ2831*AP2834+AK2831*AO2834)</f>
        <v>4.9635039137007499</v>
      </c>
      <c r="AV2831" s="8"/>
      <c r="AW2831" s="21">
        <v>1</v>
      </c>
      <c r="AX2831" s="24">
        <v>0</v>
      </c>
      <c r="AY2831" s="22">
        <v>0</v>
      </c>
      <c r="AZ2831" s="23">
        <v>0</v>
      </c>
      <c r="BB2831" s="21">
        <f t="shared" ref="BB2831" si="28490">AR2831*AW2831+AT2831*AW2834-AS2831*AX2831-AU2831*AX2834</f>
        <v>0.76110052211584411</v>
      </c>
      <c r="BC2831" s="24">
        <f t="shared" ref="BC2831" si="28491">(AR2831*AX2831+AS2831*AW2831+AT2831*AX2834+AU2831*AW2834)</f>
        <v>0</v>
      </c>
      <c r="BD2831" s="22">
        <f t="shared" ref="BD2831" si="28492">AR2831*AY2831+AT2831*AY2834-AS2831*AZ2831-AU2831*AZ2834</f>
        <v>0</v>
      </c>
      <c r="BE2831" s="23">
        <f t="shared" ref="BE2831" si="28493">(AR2831*AZ2831+AS2831*AY2831+AT2831*AZ2834+AU2831*AY2834)</f>
        <v>4.9635039137007499</v>
      </c>
      <c r="BF2831" s="8"/>
      <c r="BG2831" s="25">
        <f t="shared" ref="BG2831" si="28494">COS($BI$8*$B2831)</f>
        <v>-0.88791618581387999</v>
      </c>
      <c r="BH2831" s="26">
        <v>0</v>
      </c>
      <c r="BI2831" s="10">
        <v>0</v>
      </c>
      <c r="BJ2831" s="85">
        <f t="shared" ref="BJ2831" si="28495">$BH$8*SIN($B2831*$BI$8)</f>
        <v>1.3800158052455713</v>
      </c>
      <c r="BL2831" s="21">
        <f t="shared" ref="BL2831" si="28496">BB2831*BG2831+BD2831*BG2834-BC2831*BH2831-BE2831*BH2834</f>
        <v>-1.4368727893186399</v>
      </c>
      <c r="BM2831" s="24">
        <f t="shared" ref="BM2831" si="28497">(BB2831*BH2831+BC2831*BG2831+BD2831*BH2834+BE2831*BG2834)</f>
        <v>0</v>
      </c>
      <c r="BN2831" s="22">
        <f t="shared" ref="BN2831" si="28498">BB2831*BI2831+BD2831*BI2834-BC2831*BJ2831-BE2831*BJ2834</f>
        <v>0</v>
      </c>
      <c r="BO2831" s="23">
        <f t="shared" ref="BO2831" si="28499">(BB2831*BJ2831+BC2831*BI2831+BD2831*BJ2834+BE2831*BI2834)</f>
        <v>-3.356844713424914</v>
      </c>
      <c r="BQ2831" s="27">
        <f t="shared" ref="BQ2831" si="28500">20*LOG((2*$BL$8)/(($BL$8*BL2831+BN2831+$BL$8*BL2834+BN2834)^2+($BL$8*BM2831+BO2831+$BL$8*BM2834+BO2834)^2)^0.5)</f>
        <v>-6.4094714189782405</v>
      </c>
      <c r="BS2831" s="64">
        <f t="shared" ref="BS2831" si="28501">((BL2831^2+BM2831^2)/(BL2834^2+BM2834^2))^0.5</f>
        <v>4.5295728365909644</v>
      </c>
      <c r="BT2831" s="4"/>
      <c r="BU2831" s="28"/>
      <c r="BV2831" s="28"/>
      <c r="BW2831" s="28"/>
      <c r="BX2831" s="28"/>
    </row>
    <row r="2832" spans="2:76" ht="18.649999999999999" customHeight="1" thickBot="1">
      <c r="D2832" s="25"/>
      <c r="E2832" s="10"/>
      <c r="F2832" s="10"/>
      <c r="G2832" s="31"/>
      <c r="I2832" s="29"/>
      <c r="L2832" s="30"/>
      <c r="N2832" s="29"/>
      <c r="Q2832" s="30"/>
      <c r="S2832" s="29"/>
      <c r="V2832" s="30"/>
      <c r="X2832" s="29"/>
      <c r="AA2832" s="30"/>
      <c r="AC2832" s="29"/>
      <c r="AF2832" s="30"/>
      <c r="AH2832" s="29"/>
      <c r="AK2832" s="30"/>
      <c r="AM2832" s="29"/>
      <c r="AP2832" s="30"/>
      <c r="AR2832" s="29"/>
      <c r="AU2832" s="30"/>
      <c r="AW2832" s="29"/>
      <c r="AZ2832" s="30"/>
      <c r="BB2832" s="29"/>
      <c r="BE2832" s="30"/>
      <c r="BG2832" s="29"/>
      <c r="BJ2832" s="30"/>
      <c r="BL2832" s="29"/>
      <c r="BO2832" s="30"/>
      <c r="BS2832" s="65"/>
      <c r="BT2832" s="65"/>
      <c r="BU2832" s="28"/>
      <c r="BV2832" s="28"/>
      <c r="BW2832" s="28"/>
      <c r="BX2832" s="28"/>
    </row>
    <row r="2833" spans="2:76" ht="18.649999999999999" customHeight="1" thickBot="1">
      <c r="D2833" s="254" t="s">
        <v>24</v>
      </c>
      <c r="E2833" s="255"/>
      <c r="F2833" s="256" t="s">
        <v>25</v>
      </c>
      <c r="G2833" s="257"/>
      <c r="H2833" s="123"/>
      <c r="I2833" s="242" t="s">
        <v>4</v>
      </c>
      <c r="J2833" s="243"/>
      <c r="K2833" s="244" t="s">
        <v>5</v>
      </c>
      <c r="L2833" s="245"/>
      <c r="M2833" s="123"/>
      <c r="N2833" s="242" t="s">
        <v>6</v>
      </c>
      <c r="O2833" s="243"/>
      <c r="P2833" s="244" t="s">
        <v>7</v>
      </c>
      <c r="Q2833" s="245"/>
      <c r="R2833" s="123"/>
      <c r="S2833" s="242" t="s">
        <v>34</v>
      </c>
      <c r="T2833" s="243"/>
      <c r="U2833" s="244" t="s">
        <v>35</v>
      </c>
      <c r="V2833" s="245"/>
      <c r="W2833" s="123"/>
      <c r="X2833" s="242" t="s">
        <v>47</v>
      </c>
      <c r="Y2833" s="243"/>
      <c r="Z2833" s="244" t="s">
        <v>48</v>
      </c>
      <c r="AA2833" s="245"/>
      <c r="AB2833" s="127"/>
      <c r="AC2833" s="242" t="s">
        <v>63</v>
      </c>
      <c r="AD2833" s="243"/>
      <c r="AE2833" s="244" t="s">
        <v>8</v>
      </c>
      <c r="AF2833" s="245"/>
      <c r="AG2833" s="123"/>
      <c r="AH2833" s="242" t="s">
        <v>78</v>
      </c>
      <c r="AI2833" s="243"/>
      <c r="AJ2833" s="244" t="s">
        <v>79</v>
      </c>
      <c r="AK2833" s="245"/>
      <c r="AL2833" s="127"/>
      <c r="AM2833" s="242" t="s">
        <v>67</v>
      </c>
      <c r="AN2833" s="243"/>
      <c r="AO2833" s="244" t="s">
        <v>66</v>
      </c>
      <c r="AP2833" s="245"/>
      <c r="AQ2833" s="123"/>
      <c r="AR2833" s="242" t="s">
        <v>83</v>
      </c>
      <c r="AS2833" s="243"/>
      <c r="AT2833" s="244" t="s">
        <v>82</v>
      </c>
      <c r="AU2833" s="245"/>
      <c r="AV2833" s="127"/>
      <c r="AW2833" s="242" t="s">
        <v>71</v>
      </c>
      <c r="AX2833" s="243"/>
      <c r="AY2833" s="244" t="s">
        <v>70</v>
      </c>
      <c r="AZ2833" s="245"/>
      <c r="BA2833" s="123"/>
      <c r="BB2833" s="124" t="s">
        <v>87</v>
      </c>
      <c r="BC2833" s="125"/>
      <c r="BD2833" s="122" t="s">
        <v>86</v>
      </c>
      <c r="BE2833" s="126"/>
      <c r="BF2833" s="127"/>
      <c r="BG2833" s="242" t="s">
        <v>74</v>
      </c>
      <c r="BH2833" s="243"/>
      <c r="BI2833" s="244" t="s">
        <v>75</v>
      </c>
      <c r="BJ2833" s="245"/>
      <c r="BK2833" s="123"/>
      <c r="BL2833" s="242" t="s">
        <v>91</v>
      </c>
      <c r="BM2833" s="243"/>
      <c r="BN2833" s="244" t="s">
        <v>90</v>
      </c>
      <c r="BO2833" s="245"/>
      <c r="BP2833" s="123"/>
      <c r="BQ2833" s="35" t="s">
        <v>166</v>
      </c>
      <c r="BS2833" s="66" t="s">
        <v>121</v>
      </c>
      <c r="BT2833" s="65"/>
      <c r="BU2833" s="28"/>
      <c r="BV2833" s="28"/>
      <c r="BW2833" s="28"/>
      <c r="BX2833" s="28"/>
    </row>
    <row r="2834" spans="2:76" ht="18.649999999999999" customHeight="1" thickTop="1" thickBot="1">
      <c r="D2834" s="15">
        <v>0</v>
      </c>
      <c r="E2834" s="145">
        <f t="shared" ref="E2834" si="28502">(1/$E$8)*SIN($B2831*$F$8)</f>
        <v>0.15336056790799718</v>
      </c>
      <c r="F2834" s="15">
        <f t="shared" ref="F2834" si="28503">COS($F$8*$B2831)</f>
        <v>-0.88787658258252833</v>
      </c>
      <c r="G2834" s="37">
        <v>0</v>
      </c>
      <c r="I2834" s="21">
        <v>0</v>
      </c>
      <c r="J2834" s="24">
        <f t="shared" ref="J2834" si="28504">(TAN($K$8*$B2831))/$J$8</f>
        <v>5.6805115499968792E-2</v>
      </c>
      <c r="K2834" s="22">
        <v>1</v>
      </c>
      <c r="L2834" s="23">
        <v>0</v>
      </c>
      <c r="N2834" s="21">
        <f t="shared" ref="N2834" si="28505">D2834*I2831+F2834*I2834-E2834*J2831-G2834*J2834</f>
        <v>0</v>
      </c>
      <c r="O2834" s="24">
        <f t="shared" ref="O2834" si="28506">(D2834*J2831+E2834*I2831+F2834*J2834+G2834*I2834)</f>
        <v>0.10292463608467908</v>
      </c>
      <c r="P2834" s="22">
        <f t="shared" ref="P2834" si="28507">D2834*K2831+F2834*K2834-E2834*L2831-G2834*L2834</f>
        <v>-0.88787658258252833</v>
      </c>
      <c r="Q2834" s="23">
        <f t="shared" ref="Q2834" si="28508">(D2834*L2831+E2834*K2831+F2834*L2834+G2834*K2834)</f>
        <v>0</v>
      </c>
      <c r="S2834" s="15">
        <v>0</v>
      </c>
      <c r="T2834" s="145">
        <f t="shared" ref="T2834" si="28509">(1/$T$8)*SIN($B2831*$U$8)</f>
        <v>-0.33264691261887558</v>
      </c>
      <c r="U2834" s="15">
        <f t="shared" ref="U2834" si="28510">COS($U$8*$B2831)</f>
        <v>-6.414268256139137E-2</v>
      </c>
      <c r="V2834" s="37">
        <v>0</v>
      </c>
      <c r="X2834" s="21">
        <f t="shared" ref="X2834" si="28511">N2834*S2831+P2834*S2834-O2834*T2831-Q2834*T2834</f>
        <v>0</v>
      </c>
      <c r="Y2834" s="24">
        <f t="shared" ref="Y2834" si="28512">(N2834*T2831+O2834*S2831+P2834*T2834+Q2834*S2834)</f>
        <v>0.28874754172254985</v>
      </c>
      <c r="Z2834" s="22">
        <f t="shared" ref="Z2834" si="28513">N2834*U2831+P2834*U2834-O2834*V2831-Q2834*V2834</f>
        <v>0.36508884762419241</v>
      </c>
      <c r="AA2834" s="23">
        <f t="shared" ref="AA2834" si="28514">(N2834*V2831+O2834*U2831+P2834*V2834+Q2834*U2834)</f>
        <v>0</v>
      </c>
      <c r="AB2834" s="8"/>
      <c r="AC2834" s="21">
        <v>0</v>
      </c>
      <c r="AD2834" s="24">
        <f t="shared" ref="AD2834" si="28515">(TAN($AE$8*$B2831))/$AD$8</f>
        <v>0.79844475472295506</v>
      </c>
      <c r="AE2834" s="22">
        <v>1</v>
      </c>
      <c r="AF2834" s="23">
        <v>0</v>
      </c>
      <c r="AH2834" s="21">
        <f t="shared" ref="AH2834" si="28516">X2834*AC2831+Z2834*AC2834-Y2834*AD2831-AA2834*AD2834</f>
        <v>0</v>
      </c>
      <c r="AI2834" s="24">
        <f t="shared" ref="AI2834" si="28517">(X2834*AD2831+Y2834*AC2831+Z2834*AD2834+AA2834*AC2834)</f>
        <v>0.5802508171159344</v>
      </c>
      <c r="AJ2834" s="22">
        <f t="shared" ref="AJ2834" si="28518">X2834*AE2831+Z2834*AE2834-Y2834*AF2831-AA2834*AF2834</f>
        <v>0.36508884762419241</v>
      </c>
      <c r="AK2834" s="23">
        <f t="shared" ref="AK2834" si="28519">(X2834*AF2831+Y2834*AE2831+Z2834*AF2834+AA2834*AE2834)</f>
        <v>0</v>
      </c>
      <c r="AL2834" s="8"/>
      <c r="AM2834" s="15">
        <v>0</v>
      </c>
      <c r="AN2834" s="85">
        <f t="shared" ref="AN2834" si="28520">(1/$AN$8)*SIN($B2831*$AO$8)</f>
        <v>-0.33264691261887558</v>
      </c>
      <c r="AO2834" s="25">
        <f t="shared" ref="AO2834" si="28521">COS($AO$8*$B2831)</f>
        <v>-6.414268256139137E-2</v>
      </c>
      <c r="AP2834" s="37">
        <v>0</v>
      </c>
      <c r="AR2834" s="21">
        <f t="shared" ref="AR2834" si="28522">AH2834*AM2831+AJ2834*AM2834-AI2834*AN2831-AK2834*AN2834</f>
        <v>0</v>
      </c>
      <c r="AS2834" s="24">
        <f t="shared" ref="AS2834" si="28523">(AH2834*AN2831+AI2834*AM2831+AJ2834*AN2834+AK2834*AM2834)</f>
        <v>-0.15866452196202607</v>
      </c>
      <c r="AT2834" s="22">
        <f t="shared" ref="AT2834" si="28524">AH2834*AO2831+AJ2834*AO2834-AI2834*AP2831-AK2834*AP2834</f>
        <v>1.7137500076638956</v>
      </c>
      <c r="AU2834" s="23">
        <f t="shared" ref="AU2834" si="28525">(AH2834*AP2831+AI2834*AO2831+AJ2834*AP2834+AK2834*AO2834)</f>
        <v>0</v>
      </c>
      <c r="AV2834" s="8"/>
      <c r="AW2834" s="21">
        <v>0</v>
      </c>
      <c r="AX2834" s="24">
        <f t="shared" ref="AX2834" si="28526">(TAN($AY$8*$B2831))/$AX$8</f>
        <v>5.6805115499968792E-2</v>
      </c>
      <c r="AY2834" s="22">
        <v>1</v>
      </c>
      <c r="AZ2834" s="23">
        <v>0</v>
      </c>
      <c r="BB2834" s="21">
        <f t="shared" ref="BB2834" si="28527">AR2834*AW2831+AT2834*AW2834-AS2834*AX2831-AU2834*AX2834</f>
        <v>0</v>
      </c>
      <c r="BC2834" s="24">
        <f t="shared" ref="BC2834" si="28528">(AR2834*AX2831+AS2834*AW2831+AT2834*AX2834+AU2834*AW2834)</f>
        <v>-6.1314754838606086E-2</v>
      </c>
      <c r="BD2834" s="22">
        <f t="shared" ref="BD2834" si="28529">AR2834*AY2831+AT2834*AY2834-AS2834*AZ2831-AU2834*AZ2834</f>
        <v>1.7137500076638956</v>
      </c>
      <c r="BE2834" s="23">
        <f t="shared" ref="BE2834" si="28530">(AR2834*AZ2831+AS2834*AY2831+AT2834*AZ2834+AU2834*AY2834)</f>
        <v>0</v>
      </c>
      <c r="BF2834" s="8"/>
      <c r="BG2834" s="15">
        <v>0</v>
      </c>
      <c r="BH2834" s="85">
        <f t="shared" ref="BH2834" si="28531">(1/$BH$8)*SIN($B2831*$BI$8)</f>
        <v>0.15333508947173013</v>
      </c>
      <c r="BI2834" s="25">
        <f t="shared" ref="BI2834" si="28532">COS($BI$8*$B2831)</f>
        <v>-0.88791618581387999</v>
      </c>
      <c r="BJ2834" s="37">
        <v>0</v>
      </c>
      <c r="BL2834" s="21">
        <f t="shared" ref="BL2834" si="28533">BB2834*BG2831+BD2834*BG2834-BC2834*BH2831-BE2834*BH2834</f>
        <v>0</v>
      </c>
      <c r="BM2834" s="24">
        <f t="shared" ref="BM2834" si="28534">(BB2834*BH2831+BC2834*BG2831+BD2834*BH2834+BE2834*BG2834)</f>
        <v>0.3172203740077299</v>
      </c>
      <c r="BN2834" s="22">
        <f t="shared" ref="BN2834" si="28535">BB2834*BI2831+BD2834*BI2834-BC2834*BJ2831-BE2834*BJ2834</f>
        <v>-1.4370510394714</v>
      </c>
      <c r="BO2834" s="23">
        <f t="shared" ref="BO2834" si="28536">(BB2834*BJ2831+BC2834*BI2831+BD2834*BJ2834+BE2834*BI2834)</f>
        <v>0</v>
      </c>
      <c r="BQ2834" s="38">
        <f t="shared" ref="BQ2834" si="28537">(180/PI())*ATAN(-1*(($BL$8*BM2831+BO2831+$BL$8*BM2834+BO2834)/($BL$8*BL2831+BN2831+$BL$8*BL2834+BN2834)))</f>
        <v>-46.60503577660112</v>
      </c>
      <c r="BS2834" s="67">
        <f t="shared" ref="BS2834" si="28538">20*LOG(((($BL$8*BL2831+BN2831-$BL$8*BL2834-BN2834)^2+($BL$8*BM2831+BO2831-$BL$8*BM2834-BO2834)^2)/(($BL$8*BL2831+BN2831+$BL$8*BL2834+BN2834)^2+($BL$8*BM2831+BO2831+$BL$8*BM2834+BO2834)^2))^0.5)</f>
        <v>-1.1271344075038798</v>
      </c>
      <c r="BT2834" s="65"/>
      <c r="BU2834" s="28"/>
      <c r="BV2834" s="28"/>
      <c r="BW2834" s="28"/>
      <c r="BX2834" s="28"/>
    </row>
    <row r="2835" spans="2:76" ht="18.649999999999999" customHeight="1">
      <c r="BS2835" s="32"/>
    </row>
    <row r="2836" spans="2:76" ht="18.649999999999999" customHeight="1" thickBot="1">
      <c r="D2836" s="8"/>
      <c r="E2836" s="8" t="s">
        <v>93</v>
      </c>
      <c r="F2836" s="8"/>
      <c r="G2836" s="8"/>
      <c r="H2836" s="8"/>
      <c r="I2836" s="8"/>
      <c r="J2836" s="8" t="s">
        <v>94</v>
      </c>
      <c r="K2836" s="8"/>
      <c r="L2836" s="8"/>
      <c r="M2836" s="8"/>
      <c r="N2836" s="8"/>
      <c r="O2836" s="8" t="s">
        <v>95</v>
      </c>
      <c r="P2836" s="8"/>
      <c r="Q2836" s="8"/>
      <c r="R2836" s="8"/>
      <c r="S2836" s="8"/>
      <c r="T2836" s="8" t="s">
        <v>96</v>
      </c>
      <c r="U2836" s="8"/>
      <c r="V2836" s="8"/>
      <c r="W2836" s="8"/>
      <c r="X2836" s="8"/>
      <c r="Y2836" s="8" t="s">
        <v>97</v>
      </c>
      <c r="Z2836" s="8"/>
      <c r="AA2836" s="8"/>
      <c r="AB2836" s="8"/>
      <c r="AC2836" s="8"/>
      <c r="AD2836" s="8" t="s">
        <v>98</v>
      </c>
      <c r="AE2836" s="8"/>
      <c r="AF2836" s="8"/>
      <c r="AG2836" s="8"/>
      <c r="AH2836" s="8"/>
      <c r="AI2836" s="8" t="s">
        <v>99</v>
      </c>
      <c r="AJ2836" s="8"/>
      <c r="AK2836" s="8"/>
      <c r="AL2836" s="8"/>
      <c r="AM2836" s="8"/>
      <c r="AN2836" s="8" t="s">
        <v>96</v>
      </c>
      <c r="AO2836" s="8"/>
      <c r="AP2836" s="8"/>
      <c r="AQ2836" s="8"/>
      <c r="AR2836" s="8"/>
      <c r="AS2836" s="8" t="s">
        <v>100</v>
      </c>
      <c r="AT2836" s="8"/>
      <c r="AU2836" s="8"/>
      <c r="AV2836" s="8"/>
      <c r="AW2836" s="8"/>
      <c r="AX2836" s="8" t="s">
        <v>94</v>
      </c>
      <c r="AY2836" s="8"/>
      <c r="AZ2836" s="8"/>
      <c r="BA2836" s="8"/>
      <c r="BB2836" s="8"/>
      <c r="BC2836" s="8" t="s">
        <v>101</v>
      </c>
      <c r="BD2836" s="8"/>
      <c r="BE2836" s="8"/>
      <c r="BF2836" s="8"/>
      <c r="BG2836" s="8"/>
      <c r="BH2836" s="8" t="s">
        <v>96</v>
      </c>
      <c r="BI2836" s="8"/>
      <c r="BJ2836" s="8"/>
      <c r="BK2836" s="8"/>
      <c r="BL2836" s="8"/>
      <c r="BM2836" s="8" t="s">
        <v>102</v>
      </c>
      <c r="BN2836" s="8"/>
      <c r="BO2836" s="8"/>
      <c r="BP2836" s="8"/>
    </row>
    <row r="2837" spans="2:76" ht="18.649999999999999" customHeight="1" thickBot="1">
      <c r="B2837" s="16"/>
      <c r="D2837" s="250" t="s">
        <v>22</v>
      </c>
      <c r="E2837" s="251"/>
      <c r="F2837" s="252" t="s">
        <v>23</v>
      </c>
      <c r="G2837" s="253"/>
      <c r="H2837" s="123"/>
      <c r="I2837" s="242" t="s">
        <v>1</v>
      </c>
      <c r="J2837" s="243"/>
      <c r="K2837" s="244" t="s">
        <v>2</v>
      </c>
      <c r="L2837" s="245"/>
      <c r="M2837" s="123"/>
      <c r="N2837" s="242" t="s">
        <v>43</v>
      </c>
      <c r="O2837" s="243"/>
      <c r="P2837" s="244" t="s">
        <v>44</v>
      </c>
      <c r="Q2837" s="245"/>
      <c r="R2837" s="123"/>
      <c r="S2837" s="242" t="s">
        <v>32</v>
      </c>
      <c r="T2837" s="243"/>
      <c r="U2837" s="244" t="s">
        <v>33</v>
      </c>
      <c r="V2837" s="245"/>
      <c r="W2837" s="123"/>
      <c r="X2837" s="242" t="s">
        <v>45</v>
      </c>
      <c r="Y2837" s="243"/>
      <c r="Z2837" s="244" t="s">
        <v>46</v>
      </c>
      <c r="AA2837" s="245"/>
      <c r="AB2837" s="127"/>
      <c r="AC2837" s="242" t="s">
        <v>62</v>
      </c>
      <c r="AD2837" s="243"/>
      <c r="AE2837" s="244" t="s">
        <v>3</v>
      </c>
      <c r="AF2837" s="245"/>
      <c r="AG2837" s="123"/>
      <c r="AH2837" s="242" t="s">
        <v>76</v>
      </c>
      <c r="AI2837" s="243"/>
      <c r="AJ2837" s="244" t="s">
        <v>77</v>
      </c>
      <c r="AK2837" s="245"/>
      <c r="AL2837" s="127"/>
      <c r="AM2837" s="242" t="s">
        <v>64</v>
      </c>
      <c r="AN2837" s="243"/>
      <c r="AO2837" s="244" t="s">
        <v>65</v>
      </c>
      <c r="AP2837" s="245"/>
      <c r="AQ2837" s="123"/>
      <c r="AR2837" s="242" t="s">
        <v>80</v>
      </c>
      <c r="AS2837" s="243"/>
      <c r="AT2837" s="244" t="s">
        <v>81</v>
      </c>
      <c r="AU2837" s="245"/>
      <c r="AV2837" s="127"/>
      <c r="AW2837" s="242" t="s">
        <v>68</v>
      </c>
      <c r="AX2837" s="243"/>
      <c r="AY2837" s="244" t="s">
        <v>69</v>
      </c>
      <c r="AZ2837" s="245"/>
      <c r="BA2837" s="123"/>
      <c r="BB2837" s="246" t="s">
        <v>84</v>
      </c>
      <c r="BC2837" s="247"/>
      <c r="BD2837" s="248" t="s">
        <v>85</v>
      </c>
      <c r="BE2837" s="249"/>
      <c r="BF2837" s="127"/>
      <c r="BG2837" s="242" t="s">
        <v>72</v>
      </c>
      <c r="BH2837" s="243"/>
      <c r="BI2837" s="244" t="s">
        <v>73</v>
      </c>
      <c r="BJ2837" s="245"/>
      <c r="BK2837" s="123"/>
      <c r="BL2837" s="242" t="s">
        <v>88</v>
      </c>
      <c r="BM2837" s="243"/>
      <c r="BN2837" s="244" t="s">
        <v>89</v>
      </c>
      <c r="BO2837" s="245"/>
      <c r="BP2837" s="123"/>
      <c r="BQ2837" s="19" t="s">
        <v>165</v>
      </c>
      <c r="BS2837" s="63" t="s">
        <v>120</v>
      </c>
      <c r="BT2837" s="4"/>
      <c r="BU2837" s="28"/>
      <c r="BV2837" s="28"/>
      <c r="BW2837" s="28"/>
      <c r="BX2837" s="28"/>
    </row>
    <row r="2838" spans="2:76" ht="18.649999999999999" customHeight="1" thickTop="1" thickBot="1">
      <c r="B2838" s="39">
        <v>8.0399999999999991</v>
      </c>
      <c r="D2838" s="25">
        <f t="shared" ref="D2838" si="28539">COS($F$8*$B2838)</f>
        <v>-0.89091290985504779</v>
      </c>
      <c r="E2838" s="26">
        <v>0</v>
      </c>
      <c r="F2838" s="10">
        <v>0</v>
      </c>
      <c r="G2838" s="85">
        <f t="shared" ref="G2838" si="28540">$E$8*SIN($B2838*$F$8)</f>
        <v>1.362522544210738</v>
      </c>
      <c r="I2838" s="21">
        <v>1</v>
      </c>
      <c r="J2838" s="24">
        <v>0</v>
      </c>
      <c r="K2838" s="22">
        <v>0</v>
      </c>
      <c r="L2838" s="23">
        <v>0</v>
      </c>
      <c r="N2838" s="21">
        <f t="shared" ref="N2838" si="28541">D2838*I2838+F2838*I2841-E2838*J2838-G2838*J2841</f>
        <v>-0.99907312412064309</v>
      </c>
      <c r="O2838" s="24">
        <f t="shared" ref="O2838" si="28542">(D2838*J2838+E2838*I2838+F2838*J2841+G2838*I2841)</f>
        <v>0</v>
      </c>
      <c r="P2838" s="22">
        <f t="shared" ref="P2838" si="28543">D2838*K2838+F2838*K2841-E2838*L2838-G2838*L2841</f>
        <v>0</v>
      </c>
      <c r="Q2838" s="23">
        <f t="shared" ref="Q2838" si="28544">(D2838*L2838+E2838*K2838+F2838*L2841+G2838*K2841)</f>
        <v>1.362522544210738</v>
      </c>
      <c r="S2838" s="25">
        <f t="shared" ref="S2838" si="28545">COS($U$8*$B2838)</f>
        <v>-5.2570975663113848E-2</v>
      </c>
      <c r="T2838" s="26">
        <v>0</v>
      </c>
      <c r="U2838" s="10">
        <v>0</v>
      </c>
      <c r="V2838" s="85">
        <f t="shared" ref="V2838" si="28546">$T$8*SIN($B2838*$U$8)</f>
        <v>-2.9958515705322344</v>
      </c>
      <c r="X2838" s="21">
        <f t="shared" ref="X2838" si="28547">N2838*S2838+P2838*S2841-O2838*T2838-Q2838*T2841</f>
        <v>0.5060683937781858</v>
      </c>
      <c r="Y2838" s="24">
        <f t="shared" ref="Y2838" si="28548">(N2838*T2838+O2838*S2838+P2838*T2841+Q2838*S2841)</f>
        <v>0</v>
      </c>
      <c r="Z2838" s="22">
        <f t="shared" ref="Z2838" si="28549">N2838*U2838+P2838*U2841-O2838*V2838-Q2838*V2841</f>
        <v>0</v>
      </c>
      <c r="AA2838" s="23">
        <f t="shared" ref="AA2838" si="28550">(N2838*V2838+O2838*U2838+P2838*V2841+Q2838*U2841)</f>
        <v>2.9214456484612281</v>
      </c>
      <c r="AB2838" s="8"/>
      <c r="AC2838" s="21">
        <v>1</v>
      </c>
      <c r="AD2838" s="24">
        <v>0</v>
      </c>
      <c r="AE2838" s="22">
        <v>0</v>
      </c>
      <c r="AF2838" s="23">
        <v>0</v>
      </c>
      <c r="AH2838" s="21">
        <f t="shared" ref="AH2838" si="28551">X2838*AC2838+Z2838*AC2841-Y2838*AD2838-AA2838*AD2841</f>
        <v>-1.9202232154167278</v>
      </c>
      <c r="AI2838" s="24">
        <f t="shared" ref="AI2838" si="28552">(X2838*AD2838+Y2838*AC2838+Z2838*AD2841+AA2838*AC2841)</f>
        <v>0</v>
      </c>
      <c r="AJ2838" s="22">
        <f t="shared" ref="AJ2838" si="28553">X2838*AE2838+Z2838*AE2841-Y2838*AF2838-AA2838*AF2841</f>
        <v>0</v>
      </c>
      <c r="AK2838" s="23">
        <f t="shared" ref="AK2838" si="28554">(X2838*AF2838+Y2838*AE2838+Z2838*AF2841+AA2838*AE2841)</f>
        <v>2.9214456484612281</v>
      </c>
      <c r="AL2838" s="8"/>
      <c r="AM2838" s="25">
        <f t="shared" ref="AM2838" si="28555">COS($AO$8*$B2838)</f>
        <v>-5.2570975663113848E-2</v>
      </c>
      <c r="AN2838" s="26">
        <v>0</v>
      </c>
      <c r="AO2838" s="10">
        <v>0</v>
      </c>
      <c r="AP2838" s="85">
        <f t="shared" ref="AP2838" si="28556">$AN$8*SIN($B2838*$AO$8)</f>
        <v>-2.9958515705322344</v>
      </c>
      <c r="AR2838" s="21">
        <f t="shared" ref="AR2838" si="28557">AH2838*AM2838+AJ2838*AM2841-AI2838*AN2838-AK2838*AN2841</f>
        <v>1.0734166228328781</v>
      </c>
      <c r="AS2838" s="24">
        <f t="shared" ref="AS2838" si="28558">(AH2838*AN2838+AI2838*AM2838+AJ2838*AN2841+AK2838*AM2841)</f>
        <v>0</v>
      </c>
      <c r="AT2838" s="22">
        <f t="shared" ref="AT2838" si="28559">AH2838*AO2838+AJ2838*AO2841-AI2838*AP2838-AK2838*AP2841</f>
        <v>0</v>
      </c>
      <c r="AU2838" s="23">
        <f t="shared" ref="AU2838" si="28560">(AH2838*AP2838+AI2838*AO2838+AJ2838*AP2841+AK2838*AO2841)</f>
        <v>5.5991204875922964</v>
      </c>
      <c r="AV2838" s="8"/>
      <c r="AW2838" s="21">
        <v>1</v>
      </c>
      <c r="AX2838" s="24">
        <v>0</v>
      </c>
      <c r="AY2838" s="22">
        <v>0</v>
      </c>
      <c r="AZ2838" s="23">
        <v>0</v>
      </c>
      <c r="BB2838" s="21">
        <f t="shared" ref="BB2838" si="28561">AR2838*AW2838+AT2838*AW2841-AS2838*AX2838-AU2838*AX2841</f>
        <v>0.62894539245945946</v>
      </c>
      <c r="BC2838" s="24">
        <f t="shared" ref="BC2838" si="28562">(AR2838*AX2838+AS2838*AW2838+AT2838*AX2841+AU2838*AW2841)</f>
        <v>0</v>
      </c>
      <c r="BD2838" s="22">
        <f t="shared" ref="BD2838" si="28563">AR2838*AY2838+AT2838*AY2841-AS2838*AZ2838-AU2838*AZ2841</f>
        <v>0</v>
      </c>
      <c r="BE2838" s="23">
        <f t="shared" ref="BE2838" si="28564">(AR2838*AZ2838+AS2838*AY2838+AT2838*AZ2841+AU2838*AY2841)</f>
        <v>5.5991204875922964</v>
      </c>
      <c r="BF2838" s="8"/>
      <c r="BG2838" s="25">
        <f t="shared" ref="BG2838" si="28565">COS($BI$8*$B2838)</f>
        <v>-0.89095210200578989</v>
      </c>
      <c r="BH2838" s="26">
        <v>0</v>
      </c>
      <c r="BI2838" s="10">
        <v>0</v>
      </c>
      <c r="BJ2838" s="85">
        <f t="shared" ref="BJ2838" si="28566">$BH$8*SIN($B2838*$BI$8)</f>
        <v>1.3622918803924444</v>
      </c>
      <c r="BL2838" s="21">
        <f t="shared" ref="BL2838" si="28567">BB2838*BG2838+BD2838*BG2841-BC2838*BH2838-BE2838*BH2841</f>
        <v>-1.4078753725237196</v>
      </c>
      <c r="BM2838" s="24">
        <f t="shared" ref="BM2838" si="28568">(BB2838*BH2838+BC2838*BG2838+BD2838*BH2841+BE2838*BG2841)</f>
        <v>0</v>
      </c>
      <c r="BN2838" s="22">
        <f t="shared" ref="BN2838" si="28569">BB2838*BI2838+BD2838*BI2841-BC2838*BJ2838-BE2838*BJ2841</f>
        <v>0</v>
      </c>
      <c r="BO2838" s="23">
        <f t="shared" ref="BO2838" si="28570">(BB2838*BJ2838+BC2838*BI2838+BD2838*BJ2841+BE2838*BI2841)</f>
        <v>-4.1317409664462783</v>
      </c>
      <c r="BQ2838" s="27">
        <f t="shared" ref="BQ2838" si="28571">20*LOG((2*$BL$8)/(($BL$8*BL2838+BN2838+$BL$8*BL2841+BN2841)^2+($BL$8*BM2838+BO2838+$BL$8*BM2841+BO2841)^2)^0.5)</f>
        <v>-7.614118616602652</v>
      </c>
      <c r="BS2838" s="64">
        <f t="shared" ref="BS2838" si="28572">((BL2838^2+BM2838^2)/(BL2841^2+BM2841^2))^0.5</f>
        <v>5.92138779990694</v>
      </c>
      <c r="BT2838" s="4"/>
      <c r="BU2838" s="28"/>
      <c r="BV2838" s="28"/>
      <c r="BW2838" s="28"/>
      <c r="BX2838" s="28"/>
    </row>
    <row r="2839" spans="2:76" ht="18.649999999999999" customHeight="1" thickBot="1">
      <c r="D2839" s="25"/>
      <c r="E2839" s="10"/>
      <c r="F2839" s="10"/>
      <c r="G2839" s="31"/>
      <c r="I2839" s="29"/>
      <c r="L2839" s="30"/>
      <c r="N2839" s="29"/>
      <c r="Q2839" s="30"/>
      <c r="S2839" s="29"/>
      <c r="V2839" s="30"/>
      <c r="X2839" s="29"/>
      <c r="AA2839" s="30"/>
      <c r="AC2839" s="29"/>
      <c r="AF2839" s="30"/>
      <c r="AH2839" s="29"/>
      <c r="AK2839" s="30"/>
      <c r="AM2839" s="29"/>
      <c r="AP2839" s="30"/>
      <c r="AR2839" s="29"/>
      <c r="AU2839" s="30"/>
      <c r="AW2839" s="29"/>
      <c r="AZ2839" s="30"/>
      <c r="BB2839" s="29"/>
      <c r="BE2839" s="30"/>
      <c r="BG2839" s="29"/>
      <c r="BJ2839" s="30"/>
      <c r="BL2839" s="29"/>
      <c r="BO2839" s="30"/>
      <c r="BS2839" s="65"/>
      <c r="BT2839" s="65"/>
      <c r="BU2839" s="28"/>
      <c r="BV2839" s="28"/>
      <c r="BW2839" s="28"/>
      <c r="BX2839" s="28"/>
    </row>
    <row r="2840" spans="2:76" ht="18.649999999999999" customHeight="1" thickBot="1">
      <c r="D2840" s="254" t="s">
        <v>24</v>
      </c>
      <c r="E2840" s="255"/>
      <c r="F2840" s="256" t="s">
        <v>25</v>
      </c>
      <c r="G2840" s="257"/>
      <c r="H2840" s="123"/>
      <c r="I2840" s="242" t="s">
        <v>4</v>
      </c>
      <c r="J2840" s="243"/>
      <c r="K2840" s="244" t="s">
        <v>5</v>
      </c>
      <c r="L2840" s="245"/>
      <c r="M2840" s="123"/>
      <c r="N2840" s="242" t="s">
        <v>6</v>
      </c>
      <c r="O2840" s="243"/>
      <c r="P2840" s="244" t="s">
        <v>7</v>
      </c>
      <c r="Q2840" s="245"/>
      <c r="R2840" s="123"/>
      <c r="S2840" s="242" t="s">
        <v>34</v>
      </c>
      <c r="T2840" s="243"/>
      <c r="U2840" s="244" t="s">
        <v>35</v>
      </c>
      <c r="V2840" s="245"/>
      <c r="W2840" s="123"/>
      <c r="X2840" s="242" t="s">
        <v>47</v>
      </c>
      <c r="Y2840" s="243"/>
      <c r="Z2840" s="244" t="s">
        <v>48</v>
      </c>
      <c r="AA2840" s="245"/>
      <c r="AB2840" s="127"/>
      <c r="AC2840" s="242" t="s">
        <v>63</v>
      </c>
      <c r="AD2840" s="243"/>
      <c r="AE2840" s="244" t="s">
        <v>8</v>
      </c>
      <c r="AF2840" s="245"/>
      <c r="AG2840" s="123"/>
      <c r="AH2840" s="242" t="s">
        <v>78</v>
      </c>
      <c r="AI2840" s="243"/>
      <c r="AJ2840" s="244" t="s">
        <v>79</v>
      </c>
      <c r="AK2840" s="245"/>
      <c r="AL2840" s="127"/>
      <c r="AM2840" s="242" t="s">
        <v>67</v>
      </c>
      <c r="AN2840" s="243"/>
      <c r="AO2840" s="244" t="s">
        <v>66</v>
      </c>
      <c r="AP2840" s="245"/>
      <c r="AQ2840" s="123"/>
      <c r="AR2840" s="242" t="s">
        <v>83</v>
      </c>
      <c r="AS2840" s="243"/>
      <c r="AT2840" s="244" t="s">
        <v>82</v>
      </c>
      <c r="AU2840" s="245"/>
      <c r="AV2840" s="127"/>
      <c r="AW2840" s="242" t="s">
        <v>71</v>
      </c>
      <c r="AX2840" s="243"/>
      <c r="AY2840" s="244" t="s">
        <v>70</v>
      </c>
      <c r="AZ2840" s="245"/>
      <c r="BA2840" s="123"/>
      <c r="BB2840" s="124" t="s">
        <v>87</v>
      </c>
      <c r="BC2840" s="125"/>
      <c r="BD2840" s="122" t="s">
        <v>86</v>
      </c>
      <c r="BE2840" s="126"/>
      <c r="BF2840" s="127"/>
      <c r="BG2840" s="242" t="s">
        <v>74</v>
      </c>
      <c r="BH2840" s="243"/>
      <c r="BI2840" s="244" t="s">
        <v>75</v>
      </c>
      <c r="BJ2840" s="245"/>
      <c r="BK2840" s="123"/>
      <c r="BL2840" s="242" t="s">
        <v>91</v>
      </c>
      <c r="BM2840" s="243"/>
      <c r="BN2840" s="244" t="s">
        <v>90</v>
      </c>
      <c r="BO2840" s="245"/>
      <c r="BP2840" s="123"/>
      <c r="BQ2840" s="35" t="s">
        <v>166</v>
      </c>
      <c r="BS2840" s="66" t="s">
        <v>121</v>
      </c>
      <c r="BT2840" s="65"/>
      <c r="BU2840" s="28"/>
      <c r="BV2840" s="28"/>
      <c r="BW2840" s="28"/>
      <c r="BX2840" s="28"/>
    </row>
    <row r="2841" spans="2:76" ht="18.649999999999999" customHeight="1" thickTop="1" thickBot="1">
      <c r="D2841" s="15">
        <v>0</v>
      </c>
      <c r="E2841" s="145">
        <f t="shared" ref="E2841" si="28573">(1/$E$8)*SIN($B2838*$F$8)</f>
        <v>0.1513913938011931</v>
      </c>
      <c r="F2841" s="15">
        <f t="shared" ref="F2841" si="28574">COS($F$8*$B2838)</f>
        <v>-0.89091290985504779</v>
      </c>
      <c r="G2841" s="37">
        <v>0</v>
      </c>
      <c r="I2841" s="21">
        <v>0</v>
      </c>
      <c r="J2841" s="24">
        <f t="shared" ref="J2841" si="28575">(TAN($K$8*$B2838))/$J$8</f>
        <v>7.938233002100438E-2</v>
      </c>
      <c r="K2841" s="22">
        <v>1</v>
      </c>
      <c r="L2841" s="23">
        <v>0</v>
      </c>
      <c r="N2841" s="21">
        <f t="shared" ref="N2841" si="28576">D2841*I2838+F2841*I2841-E2841*J2838-G2841*J2841</f>
        <v>0</v>
      </c>
      <c r="O2841" s="24">
        <f t="shared" ref="O2841" si="28577">(D2841*J2838+E2841*I2838+F2841*J2841+G2841*I2841)</f>
        <v>8.0668651171106373E-2</v>
      </c>
      <c r="P2841" s="22">
        <f t="shared" ref="P2841" si="28578">D2841*K2838+F2841*K2841-E2841*L2838-G2841*L2841</f>
        <v>-0.89091290985504779</v>
      </c>
      <c r="Q2841" s="23">
        <f t="shared" ref="Q2841" si="28579">(D2841*L2838+E2841*K2838+F2841*L2841+G2841*K2841)</f>
        <v>0</v>
      </c>
      <c r="S2841" s="15">
        <v>0</v>
      </c>
      <c r="T2841" s="145">
        <f t="shared" ref="T2841" si="28580">(1/$T$8)*SIN($B2838*$U$8)</f>
        <v>-0.33287239672580382</v>
      </c>
      <c r="U2841" s="15">
        <f t="shared" ref="U2841" si="28581">COS($U$8*$B2838)</f>
        <v>-5.2570975663113848E-2</v>
      </c>
      <c r="V2841" s="37">
        <v>0</v>
      </c>
      <c r="X2841" s="21">
        <f t="shared" ref="X2841" si="28582">N2841*S2838+P2841*S2841-O2841*T2838-Q2841*T2841</f>
        <v>0</v>
      </c>
      <c r="Y2841" s="24">
        <f t="shared" ref="Y2841" si="28583">(N2841*T2838+O2841*S2838+P2841*T2841+Q2841*S2841)</f>
        <v>0.2923194858799173</v>
      </c>
      <c r="Z2841" s="22">
        <f t="shared" ref="Z2841" si="28584">N2841*U2838+P2841*U2841-O2841*V2838-Q2841*V2841</f>
        <v>0.28850746620561968</v>
      </c>
      <c r="AA2841" s="23">
        <f t="shared" ref="AA2841" si="28585">(N2841*V2838+O2841*U2838+P2841*V2841+Q2841*U2841)</f>
        <v>0</v>
      </c>
      <c r="AB2841" s="8"/>
      <c r="AC2841" s="21">
        <v>0</v>
      </c>
      <c r="AD2841" s="24">
        <f t="shared" ref="AD2841" si="28586">(TAN($AE$8*$B2838))/$AD$8</f>
        <v>0.83051061055093733</v>
      </c>
      <c r="AE2841" s="22">
        <v>1</v>
      </c>
      <c r="AF2841" s="23">
        <v>0</v>
      </c>
      <c r="AH2841" s="21">
        <f t="shared" ref="AH2841" si="28587">X2841*AC2838+Z2841*AC2841-Y2841*AD2838-AA2841*AD2841</f>
        <v>0</v>
      </c>
      <c r="AI2841" s="24">
        <f t="shared" ref="AI2841" si="28588">(X2841*AD2838+Y2841*AC2838+Z2841*AD2841+AA2841*AC2841)</f>
        <v>0.5319279977868504</v>
      </c>
      <c r="AJ2841" s="22">
        <f t="shared" ref="AJ2841" si="28589">X2841*AE2838+Z2841*AE2841-Y2841*AF2838-AA2841*AF2841</f>
        <v>0.28850746620561968</v>
      </c>
      <c r="AK2841" s="23">
        <f t="shared" ref="AK2841" si="28590">(X2841*AF2838+Y2841*AE2838+Z2841*AF2841+AA2841*AE2841)</f>
        <v>0</v>
      </c>
      <c r="AL2841" s="8"/>
      <c r="AM2841" s="15">
        <v>0</v>
      </c>
      <c r="AN2841" s="85">
        <f t="shared" ref="AN2841" si="28591">(1/$AN$8)*SIN($B2838*$AO$8)</f>
        <v>-0.33287239672580382</v>
      </c>
      <c r="AO2841" s="25">
        <f t="shared" ref="AO2841" si="28592">COS($AO$8*$B2838)</f>
        <v>-5.2570975663113848E-2</v>
      </c>
      <c r="AP2841" s="37">
        <v>0</v>
      </c>
      <c r="AR2841" s="21">
        <f t="shared" ref="AR2841" si="28593">AH2841*AM2838+AJ2841*AM2841-AI2841*AN2838-AK2841*AN2841</f>
        <v>0</v>
      </c>
      <c r="AS2841" s="24">
        <f t="shared" ref="AS2841" si="28594">(AH2841*AN2838+AI2841*AM2838+AJ2841*AN2841+AK2841*AM2841)</f>
        <v>-0.12400014557533487</v>
      </c>
      <c r="AT2841" s="22">
        <f t="shared" ref="AT2841" si="28595">AH2841*AO2838+AJ2841*AO2841-AI2841*AP2838-AK2841*AP2841</f>
        <v>1.5784102085952805</v>
      </c>
      <c r="AU2841" s="23">
        <f t="shared" ref="AU2841" si="28596">(AH2841*AP2838+AI2841*AO2838+AJ2841*AP2841+AK2841*AO2841)</f>
        <v>0</v>
      </c>
      <c r="AV2841" s="8"/>
      <c r="AW2841" s="21">
        <v>0</v>
      </c>
      <c r="AX2841" s="24">
        <f t="shared" ref="AX2841" si="28597">(TAN($AY$8*$B2838))/$AX$8</f>
        <v>7.938233002100438E-2</v>
      </c>
      <c r="AY2841" s="22">
        <v>1</v>
      </c>
      <c r="AZ2841" s="23">
        <v>0</v>
      </c>
      <c r="BB2841" s="21">
        <f t="shared" ref="BB2841" si="28598">AR2841*AW2838+AT2841*AW2841-AS2841*AX2838-AU2841*AX2841</f>
        <v>0</v>
      </c>
      <c r="BC2841" s="24">
        <f t="shared" ref="BC2841" si="28599">(AR2841*AX2838+AS2841*AW2838+AT2841*AX2841+AU2841*AW2841)</f>
        <v>1.2977345118980466E-3</v>
      </c>
      <c r="BD2841" s="22">
        <f t="shared" ref="BD2841" si="28600">AR2841*AY2838+AT2841*AY2841-AS2841*AZ2838-AU2841*AZ2841</f>
        <v>1.5784102085952805</v>
      </c>
      <c r="BE2841" s="23">
        <f t="shared" ref="BE2841" si="28601">(AR2841*AZ2838+AS2841*AY2838+AT2841*AZ2841+AU2841*AY2841)</f>
        <v>0</v>
      </c>
      <c r="BF2841" s="8"/>
      <c r="BG2841" s="15">
        <v>0</v>
      </c>
      <c r="BH2841" s="85">
        <f t="shared" ref="BH2841" si="28602">(1/$BH$8)*SIN($B2838*$BI$8)</f>
        <v>0.15136576448804936</v>
      </c>
      <c r="BI2841" s="25">
        <f t="shared" ref="BI2841" si="28603">COS($BI$8*$B2838)</f>
        <v>-0.89095210200578989</v>
      </c>
      <c r="BJ2841" s="37">
        <v>0</v>
      </c>
      <c r="BL2841" s="21">
        <f t="shared" ref="BL2841" si="28604">BB2841*BG2838+BD2841*BG2841-BC2841*BH2838-BE2841*BH2841</f>
        <v>0</v>
      </c>
      <c r="BM2841" s="24">
        <f t="shared" ref="BM2841" si="28605">(BB2841*BH2838+BC2841*BG2838+BD2841*BH2841+BE2841*BG2841)</f>
        <v>0.23776104860854505</v>
      </c>
      <c r="BN2841" s="22">
        <f t="shared" ref="BN2841" si="28606">BB2841*BI2838+BD2841*BI2841-BC2841*BJ2838-BE2841*BJ2841</f>
        <v>-1.4080557863638261</v>
      </c>
      <c r="BO2841" s="23">
        <f t="shared" ref="BO2841" si="28607">(BB2841*BJ2838+BC2841*BI2838+BD2841*BJ2841+BE2841*BI2841)</f>
        <v>0</v>
      </c>
      <c r="BQ2841" s="38">
        <f t="shared" ref="BQ2841" si="28608">(180/PI())*ATAN(-1*(($BL$8*BM2838+BO2838+$BL$8*BM2841+BO2841)/($BL$8*BL2838+BN2838+$BL$8*BL2841+BN2841)))</f>
        <v>-54.127431155724423</v>
      </c>
      <c r="BS2841" s="67">
        <f t="shared" ref="BS2841" si="28609">20*LOG(((($BL$8*BL2838+BN2838-$BL$8*BL2841-BN2841)^2+($BL$8*BM2838+BO2838-$BL$8*BM2841-BO2841)^2)/(($BL$8*BL2838+BN2838+$BL$8*BL2841+BN2841)^2+($BL$8*BM2838+BO2838+$BL$8*BM2841+BO2841)^2))^0.5)</f>
        <v>-0.82607964319526206</v>
      </c>
      <c r="BT2841" s="65"/>
      <c r="BU2841" s="28"/>
      <c r="BV2841" s="28"/>
      <c r="BW2841" s="28"/>
      <c r="BX2841" s="28"/>
    </row>
    <row r="2842" spans="2:76" ht="18.649999999999999" customHeight="1">
      <c r="BS2842" s="32"/>
    </row>
    <row r="2843" spans="2:76" ht="18.649999999999999" customHeight="1" thickBot="1">
      <c r="D2843" s="8"/>
      <c r="E2843" s="8" t="s">
        <v>93</v>
      </c>
      <c r="F2843" s="8"/>
      <c r="G2843" s="8"/>
      <c r="H2843" s="8"/>
      <c r="I2843" s="8"/>
      <c r="J2843" s="8" t="s">
        <v>94</v>
      </c>
      <c r="K2843" s="8"/>
      <c r="L2843" s="8"/>
      <c r="M2843" s="8"/>
      <c r="N2843" s="8"/>
      <c r="O2843" s="8" t="s">
        <v>95</v>
      </c>
      <c r="P2843" s="8"/>
      <c r="Q2843" s="8"/>
      <c r="R2843" s="8"/>
      <c r="S2843" s="8"/>
      <c r="T2843" s="8" t="s">
        <v>96</v>
      </c>
      <c r="U2843" s="8"/>
      <c r="V2843" s="8"/>
      <c r="W2843" s="8"/>
      <c r="X2843" s="8"/>
      <c r="Y2843" s="8" t="s">
        <v>97</v>
      </c>
      <c r="Z2843" s="8"/>
      <c r="AA2843" s="8"/>
      <c r="AB2843" s="8"/>
      <c r="AC2843" s="8"/>
      <c r="AD2843" s="8" t="s">
        <v>98</v>
      </c>
      <c r="AE2843" s="8"/>
      <c r="AF2843" s="8"/>
      <c r="AG2843" s="8"/>
      <c r="AH2843" s="8"/>
      <c r="AI2843" s="8" t="s">
        <v>99</v>
      </c>
      <c r="AJ2843" s="8"/>
      <c r="AK2843" s="8"/>
      <c r="AL2843" s="8"/>
      <c r="AM2843" s="8"/>
      <c r="AN2843" s="8" t="s">
        <v>96</v>
      </c>
      <c r="AO2843" s="8"/>
      <c r="AP2843" s="8"/>
      <c r="AQ2843" s="8"/>
      <c r="AR2843" s="8"/>
      <c r="AS2843" s="8" t="s">
        <v>100</v>
      </c>
      <c r="AT2843" s="8"/>
      <c r="AU2843" s="8"/>
      <c r="AV2843" s="8"/>
      <c r="AW2843" s="8"/>
      <c r="AX2843" s="8" t="s">
        <v>94</v>
      </c>
      <c r="AY2843" s="8"/>
      <c r="AZ2843" s="8"/>
      <c r="BA2843" s="8"/>
      <c r="BB2843" s="8"/>
      <c r="BC2843" s="8" t="s">
        <v>101</v>
      </c>
      <c r="BD2843" s="8"/>
      <c r="BE2843" s="8"/>
      <c r="BF2843" s="8"/>
      <c r="BG2843" s="8"/>
      <c r="BH2843" s="8" t="s">
        <v>96</v>
      </c>
      <c r="BI2843" s="8"/>
      <c r="BJ2843" s="8"/>
      <c r="BK2843" s="8"/>
      <c r="BL2843" s="8"/>
      <c r="BM2843" s="8" t="s">
        <v>102</v>
      </c>
      <c r="BN2843" s="8"/>
      <c r="BO2843" s="8"/>
      <c r="BP2843" s="8"/>
    </row>
    <row r="2844" spans="2:76" ht="18.649999999999999" customHeight="1" thickBot="1">
      <c r="B2844" s="16"/>
      <c r="D2844" s="250" t="s">
        <v>22</v>
      </c>
      <c r="E2844" s="251"/>
      <c r="F2844" s="252" t="s">
        <v>23</v>
      </c>
      <c r="G2844" s="253"/>
      <c r="H2844" s="123"/>
      <c r="I2844" s="242" t="s">
        <v>1</v>
      </c>
      <c r="J2844" s="243"/>
      <c r="K2844" s="244" t="s">
        <v>2</v>
      </c>
      <c r="L2844" s="245"/>
      <c r="M2844" s="123"/>
      <c r="N2844" s="242" t="s">
        <v>43</v>
      </c>
      <c r="O2844" s="243"/>
      <c r="P2844" s="244" t="s">
        <v>44</v>
      </c>
      <c r="Q2844" s="245"/>
      <c r="R2844" s="123"/>
      <c r="S2844" s="242" t="s">
        <v>32</v>
      </c>
      <c r="T2844" s="243"/>
      <c r="U2844" s="244" t="s">
        <v>33</v>
      </c>
      <c r="V2844" s="245"/>
      <c r="W2844" s="123"/>
      <c r="X2844" s="242" t="s">
        <v>45</v>
      </c>
      <c r="Y2844" s="243"/>
      <c r="Z2844" s="244" t="s">
        <v>46</v>
      </c>
      <c r="AA2844" s="245"/>
      <c r="AB2844" s="127"/>
      <c r="AC2844" s="242" t="s">
        <v>62</v>
      </c>
      <c r="AD2844" s="243"/>
      <c r="AE2844" s="244" t="s">
        <v>3</v>
      </c>
      <c r="AF2844" s="245"/>
      <c r="AG2844" s="123"/>
      <c r="AH2844" s="242" t="s">
        <v>76</v>
      </c>
      <c r="AI2844" s="243"/>
      <c r="AJ2844" s="244" t="s">
        <v>77</v>
      </c>
      <c r="AK2844" s="245"/>
      <c r="AL2844" s="127"/>
      <c r="AM2844" s="242" t="s">
        <v>64</v>
      </c>
      <c r="AN2844" s="243"/>
      <c r="AO2844" s="244" t="s">
        <v>65</v>
      </c>
      <c r="AP2844" s="245"/>
      <c r="AQ2844" s="123"/>
      <c r="AR2844" s="242" t="s">
        <v>80</v>
      </c>
      <c r="AS2844" s="243"/>
      <c r="AT2844" s="244" t="s">
        <v>81</v>
      </c>
      <c r="AU2844" s="245"/>
      <c r="AV2844" s="127"/>
      <c r="AW2844" s="242" t="s">
        <v>68</v>
      </c>
      <c r="AX2844" s="243"/>
      <c r="AY2844" s="244" t="s">
        <v>69</v>
      </c>
      <c r="AZ2844" s="245"/>
      <c r="BA2844" s="123"/>
      <c r="BB2844" s="246" t="s">
        <v>84</v>
      </c>
      <c r="BC2844" s="247"/>
      <c r="BD2844" s="248" t="s">
        <v>85</v>
      </c>
      <c r="BE2844" s="249"/>
      <c r="BF2844" s="127"/>
      <c r="BG2844" s="242" t="s">
        <v>72</v>
      </c>
      <c r="BH2844" s="243"/>
      <c r="BI2844" s="244" t="s">
        <v>73</v>
      </c>
      <c r="BJ2844" s="245"/>
      <c r="BK2844" s="123"/>
      <c r="BL2844" s="242" t="s">
        <v>88</v>
      </c>
      <c r="BM2844" s="243"/>
      <c r="BN2844" s="244" t="s">
        <v>89</v>
      </c>
      <c r="BO2844" s="245"/>
      <c r="BP2844" s="123"/>
      <c r="BQ2844" s="19" t="s">
        <v>165</v>
      </c>
      <c r="BS2844" s="63" t="s">
        <v>120</v>
      </c>
      <c r="BT2844" s="4"/>
      <c r="BU2844" s="28"/>
      <c r="BV2844" s="28"/>
      <c r="BW2844" s="28"/>
      <c r="BX2844" s="28"/>
    </row>
    <row r="2845" spans="2:76" ht="18.649999999999999" customHeight="1" thickTop="1" thickBot="1">
      <c r="B2845" s="39">
        <v>8.06</v>
      </c>
      <c r="D2845" s="25">
        <f t="shared" ref="D2845" si="28610">COS($F$8*$B2845)</f>
        <v>-0.89390993173980415</v>
      </c>
      <c r="E2845" s="26">
        <v>0</v>
      </c>
      <c r="F2845" s="10">
        <v>0</v>
      </c>
      <c r="G2845" s="85">
        <f t="shared" ref="G2845" si="28611">$E$8*SIN($B2845*$F$8)</f>
        <v>1.3447398653391844</v>
      </c>
      <c r="I2845" s="21">
        <v>1</v>
      </c>
      <c r="J2845" s="24">
        <v>0</v>
      </c>
      <c r="K2845" s="22">
        <v>0</v>
      </c>
      <c r="L2845" s="23">
        <v>0</v>
      </c>
      <c r="N2845" s="21">
        <f t="shared" ref="N2845" si="28612">D2845*I2845+F2845*I2848-E2845*J2845-G2845*J2848</f>
        <v>-1.0310722497973814</v>
      </c>
      <c r="O2845" s="24">
        <f t="shared" ref="O2845" si="28613">(D2845*J2845+E2845*I2845+F2845*J2848+G2845*I2848)</f>
        <v>0</v>
      </c>
      <c r="P2845" s="22">
        <f t="shared" ref="P2845" si="28614">D2845*K2845+F2845*K2848-E2845*L2845-G2845*L2848</f>
        <v>0</v>
      </c>
      <c r="Q2845" s="23">
        <f t="shared" ref="Q2845" si="28615">(D2845*L2845+E2845*K2845+F2845*L2848+G2845*K2848)</f>
        <v>1.3447398653391844</v>
      </c>
      <c r="S2845" s="25">
        <f t="shared" ref="S2845" si="28616">COS($U$8*$B2845)</f>
        <v>-4.0992205224019418E-2</v>
      </c>
      <c r="T2845" s="26">
        <v>0</v>
      </c>
      <c r="U2845" s="10">
        <v>0</v>
      </c>
      <c r="V2845" s="85">
        <f t="shared" ref="V2845" si="28617">$T$8*SIN($B2845*$U$8)</f>
        <v>-2.9974783989209741</v>
      </c>
      <c r="X2845" s="21">
        <f t="shared" ref="X2845" si="28618">N2845*S2845+P2845*S2848-O2845*T2845-Q2845*T2848</f>
        <v>0.49013578065583063</v>
      </c>
      <c r="Y2845" s="24">
        <f t="shared" ref="Y2845" si="28619">(N2845*T2845+O2845*S2845+P2845*T2848+Q2845*S2848)</f>
        <v>0</v>
      </c>
      <c r="Z2845" s="22">
        <f t="shared" ref="Z2845" si="28620">N2845*U2845+P2845*U2848-O2845*V2845-Q2845*V2848</f>
        <v>0</v>
      </c>
      <c r="AA2845" s="23">
        <f t="shared" ref="AA2845" si="28621">(N2845*V2845+O2845*U2845+P2845*V2848+Q2845*U2848)</f>
        <v>3.0354929439615974</v>
      </c>
      <c r="AB2845" s="8"/>
      <c r="AC2845" s="21">
        <v>1</v>
      </c>
      <c r="AD2845" s="24">
        <v>0</v>
      </c>
      <c r="AE2845" s="22">
        <v>0</v>
      </c>
      <c r="AF2845" s="23">
        <v>0</v>
      </c>
      <c r="AH2845" s="21">
        <f t="shared" ref="AH2845" si="28622">X2845*AC2845+Z2845*AC2848-Y2845*AD2845-AA2845*AD2848</f>
        <v>-2.1301453860609953</v>
      </c>
      <c r="AI2845" s="24">
        <f t="shared" ref="AI2845" si="28623">(X2845*AD2845+Y2845*AC2845+Z2845*AD2848+AA2845*AC2848)</f>
        <v>0</v>
      </c>
      <c r="AJ2845" s="22">
        <f t="shared" ref="AJ2845" si="28624">X2845*AE2845+Z2845*AE2848-Y2845*AF2845-AA2845*AF2848</f>
        <v>0</v>
      </c>
      <c r="AK2845" s="23">
        <f t="shared" ref="AK2845" si="28625">(X2845*AF2845+Y2845*AE2845+Z2845*AF2848+AA2845*AE2848)</f>
        <v>3.0354929439615974</v>
      </c>
      <c r="AL2845" s="8"/>
      <c r="AM2845" s="25">
        <f t="shared" ref="AM2845" si="28626">COS($AO$8*$B2845)</f>
        <v>-4.0992205224019418E-2</v>
      </c>
      <c r="AN2845" s="26">
        <v>0</v>
      </c>
      <c r="AO2845" s="10">
        <v>0</v>
      </c>
      <c r="AP2845" s="85">
        <f t="shared" ref="AP2845" si="28627">$AN$8*SIN($B2845*$AO$8)</f>
        <v>-2.9974783989209741</v>
      </c>
      <c r="AR2845" s="21">
        <f t="shared" ref="AR2845" si="28628">AH2845*AM2845+AJ2845*AM2848-AI2845*AN2845-AK2845*AN2848</f>
        <v>1.098299860111513</v>
      </c>
      <c r="AS2845" s="24">
        <f t="shared" ref="AS2845" si="28629">(AH2845*AN2845+AI2845*AM2845+AJ2845*AN2848+AK2845*AM2848)</f>
        <v>0</v>
      </c>
      <c r="AT2845" s="22">
        <f t="shared" ref="AT2845" si="28630">AH2845*AO2845+AJ2845*AO2848-AI2845*AP2845-AK2845*AP2848</f>
        <v>0</v>
      </c>
      <c r="AU2845" s="23">
        <f t="shared" ref="AU2845" si="28631">(AH2845*AP2845+AI2845*AO2845+AJ2845*AP2848+AK2845*AO2848)</f>
        <v>6.2606332315640758</v>
      </c>
      <c r="AV2845" s="8"/>
      <c r="AW2845" s="21">
        <v>1</v>
      </c>
      <c r="AX2845" s="24">
        <v>0</v>
      </c>
      <c r="AY2845" s="22">
        <v>0</v>
      </c>
      <c r="AZ2845" s="23">
        <v>0</v>
      </c>
      <c r="BB2845" s="21">
        <f t="shared" ref="BB2845" si="28632">AR2845*AW2845+AT2845*AW2848-AS2845*AX2845-AU2845*AX2848</f>
        <v>0.45972061613778481</v>
      </c>
      <c r="BC2845" s="24">
        <f t="shared" ref="BC2845" si="28633">(AR2845*AX2845+AS2845*AW2845+AT2845*AX2848+AU2845*AW2848)</f>
        <v>0</v>
      </c>
      <c r="BD2845" s="22">
        <f t="shared" ref="BD2845" si="28634">AR2845*AY2845+AT2845*AY2848-AS2845*AZ2845-AU2845*AZ2848</f>
        <v>0</v>
      </c>
      <c r="BE2845" s="23">
        <f t="shared" ref="BE2845" si="28635">(AR2845*AZ2845+AS2845*AY2845+AT2845*AZ2848+AU2845*AY2848)</f>
        <v>6.2606332315640758</v>
      </c>
      <c r="BF2845" s="8"/>
      <c r="BG2845" s="25">
        <f t="shared" ref="BG2845" si="28636">COS($BI$8*$B2845)</f>
        <v>-0.89394870853996966</v>
      </c>
      <c r="BH2845" s="26">
        <v>0</v>
      </c>
      <c r="BI2845" s="10">
        <v>0</v>
      </c>
      <c r="BJ2845" s="85">
        <f t="shared" ref="BJ2845" si="28637">$BH$8*SIN($B2845*$BI$8)</f>
        <v>1.3445078499203651</v>
      </c>
      <c r="BL2845" s="21">
        <f t="shared" ref="BL2845" si="28638">BB2845*BG2845+BD2845*BG2848-BC2845*BH2845-BE2845*BH2848</f>
        <v>-1.3462411538978163</v>
      </c>
      <c r="BM2845" s="24">
        <f t="shared" ref="BM2845" si="28639">(BB2845*BH2845+BC2845*BG2845+BD2845*BH2848+BE2845*BG2848)</f>
        <v>0</v>
      </c>
      <c r="BN2845" s="22">
        <f t="shared" ref="BN2845" si="28640">BB2845*BI2845+BD2845*BI2848-BC2845*BJ2845-BE2845*BJ2848</f>
        <v>0</v>
      </c>
      <c r="BO2845" s="23">
        <f t="shared" ref="BO2845" si="28641">(BB2845*BJ2845+BC2845*BI2845+BD2845*BJ2848+BE2845*BI2848)</f>
        <v>-4.9785870148316445</v>
      </c>
      <c r="BQ2845" s="27">
        <f t="shared" ref="BQ2845" si="28642">20*LOG((2*$BL$8)/(($BL$8*BL2845+BN2845+$BL$8*BL2848+BN2848)^2+($BL$8*BM2845+BO2845+$BL$8*BM2848+BO2848)^2)^0.5)</f>
        <v>-8.8135899333754271</v>
      </c>
      <c r="BS2845" s="64">
        <f t="shared" ref="BS2845" si="28643">((BL2845^2+BM2845^2)/(BL2848^2+BM2848^2))^0.5</f>
        <v>8.2479084104002762</v>
      </c>
      <c r="BT2845" s="4"/>
      <c r="BU2845" s="28"/>
      <c r="BV2845" s="28"/>
      <c r="BW2845" s="28"/>
      <c r="BX2845" s="28"/>
    </row>
    <row r="2846" spans="2:76" ht="18.649999999999999" customHeight="1" thickBot="1">
      <c r="D2846" s="25"/>
      <c r="E2846" s="10"/>
      <c r="F2846" s="10"/>
      <c r="G2846" s="31"/>
      <c r="I2846" s="29"/>
      <c r="L2846" s="30"/>
      <c r="N2846" s="29"/>
      <c r="Q2846" s="30"/>
      <c r="S2846" s="29"/>
      <c r="V2846" s="30"/>
      <c r="X2846" s="29"/>
      <c r="AA2846" s="30"/>
      <c r="AC2846" s="29"/>
      <c r="AF2846" s="30"/>
      <c r="AH2846" s="29"/>
      <c r="AK2846" s="30"/>
      <c r="AM2846" s="29"/>
      <c r="AP2846" s="30"/>
      <c r="AR2846" s="29"/>
      <c r="AU2846" s="30"/>
      <c r="AW2846" s="29"/>
      <c r="AZ2846" s="30"/>
      <c r="BB2846" s="29"/>
      <c r="BE2846" s="30"/>
      <c r="BG2846" s="29"/>
      <c r="BJ2846" s="30"/>
      <c r="BL2846" s="29"/>
      <c r="BO2846" s="30"/>
      <c r="BS2846" s="65"/>
      <c r="BT2846" s="65"/>
      <c r="BU2846" s="28"/>
      <c r="BV2846" s="28"/>
      <c r="BW2846" s="28"/>
      <c r="BX2846" s="28"/>
    </row>
    <row r="2847" spans="2:76" ht="18.649999999999999" customHeight="1" thickBot="1">
      <c r="D2847" s="254" t="s">
        <v>24</v>
      </c>
      <c r="E2847" s="255"/>
      <c r="F2847" s="256" t="s">
        <v>25</v>
      </c>
      <c r="G2847" s="257"/>
      <c r="H2847" s="123"/>
      <c r="I2847" s="242" t="s">
        <v>4</v>
      </c>
      <c r="J2847" s="243"/>
      <c r="K2847" s="244" t="s">
        <v>5</v>
      </c>
      <c r="L2847" s="245"/>
      <c r="M2847" s="123"/>
      <c r="N2847" s="242" t="s">
        <v>6</v>
      </c>
      <c r="O2847" s="243"/>
      <c r="P2847" s="244" t="s">
        <v>7</v>
      </c>
      <c r="Q2847" s="245"/>
      <c r="R2847" s="123"/>
      <c r="S2847" s="242" t="s">
        <v>34</v>
      </c>
      <c r="T2847" s="243"/>
      <c r="U2847" s="244" t="s">
        <v>35</v>
      </c>
      <c r="V2847" s="245"/>
      <c r="W2847" s="123"/>
      <c r="X2847" s="242" t="s">
        <v>47</v>
      </c>
      <c r="Y2847" s="243"/>
      <c r="Z2847" s="244" t="s">
        <v>48</v>
      </c>
      <c r="AA2847" s="245"/>
      <c r="AB2847" s="127"/>
      <c r="AC2847" s="242" t="s">
        <v>63</v>
      </c>
      <c r="AD2847" s="243"/>
      <c r="AE2847" s="244" t="s">
        <v>8</v>
      </c>
      <c r="AF2847" s="245"/>
      <c r="AG2847" s="123"/>
      <c r="AH2847" s="242" t="s">
        <v>78</v>
      </c>
      <c r="AI2847" s="243"/>
      <c r="AJ2847" s="244" t="s">
        <v>79</v>
      </c>
      <c r="AK2847" s="245"/>
      <c r="AL2847" s="127"/>
      <c r="AM2847" s="242" t="s">
        <v>67</v>
      </c>
      <c r="AN2847" s="243"/>
      <c r="AO2847" s="244" t="s">
        <v>66</v>
      </c>
      <c r="AP2847" s="245"/>
      <c r="AQ2847" s="123"/>
      <c r="AR2847" s="242" t="s">
        <v>83</v>
      </c>
      <c r="AS2847" s="243"/>
      <c r="AT2847" s="244" t="s">
        <v>82</v>
      </c>
      <c r="AU2847" s="245"/>
      <c r="AV2847" s="127"/>
      <c r="AW2847" s="242" t="s">
        <v>71</v>
      </c>
      <c r="AX2847" s="243"/>
      <c r="AY2847" s="244" t="s">
        <v>70</v>
      </c>
      <c r="AZ2847" s="245"/>
      <c r="BA2847" s="123"/>
      <c r="BB2847" s="124" t="s">
        <v>87</v>
      </c>
      <c r="BC2847" s="125"/>
      <c r="BD2847" s="122" t="s">
        <v>86</v>
      </c>
      <c r="BE2847" s="126"/>
      <c r="BF2847" s="127"/>
      <c r="BG2847" s="242" t="s">
        <v>74</v>
      </c>
      <c r="BH2847" s="243"/>
      <c r="BI2847" s="244" t="s">
        <v>75</v>
      </c>
      <c r="BJ2847" s="245"/>
      <c r="BK2847" s="123"/>
      <c r="BL2847" s="242" t="s">
        <v>91</v>
      </c>
      <c r="BM2847" s="243"/>
      <c r="BN2847" s="244" t="s">
        <v>90</v>
      </c>
      <c r="BO2847" s="245"/>
      <c r="BP2847" s="123"/>
      <c r="BQ2847" s="35" t="s">
        <v>166</v>
      </c>
      <c r="BS2847" s="66" t="s">
        <v>121</v>
      </c>
      <c r="BT2847" s="65"/>
      <c r="BU2847" s="28"/>
      <c r="BV2847" s="28"/>
      <c r="BW2847" s="28"/>
      <c r="BX2847" s="28"/>
    </row>
    <row r="2848" spans="2:76" ht="18.649999999999999" customHeight="1" thickTop="1" thickBot="1">
      <c r="D2848" s="15">
        <v>0</v>
      </c>
      <c r="E2848" s="145">
        <f t="shared" ref="E2848" si="28644">(1/$E$8)*SIN($B2845*$F$8)</f>
        <v>0.14941554059324269</v>
      </c>
      <c r="F2848" s="15">
        <f t="shared" ref="F2848" si="28645">COS($F$8*$B2845)</f>
        <v>-0.89390993173980415</v>
      </c>
      <c r="G2848" s="37">
        <v>0</v>
      </c>
      <c r="I2848" s="21">
        <v>0</v>
      </c>
      <c r="J2848" s="24">
        <f t="shared" ref="J2848" si="28646">(TAN($K$8*$B2845))/$J$8</f>
        <v>0.10199914614934148</v>
      </c>
      <c r="K2848" s="22">
        <v>1</v>
      </c>
      <c r="L2848" s="23">
        <v>0</v>
      </c>
      <c r="N2848" s="21">
        <f t="shared" ref="N2848" si="28647">D2848*I2845+F2848*I2848-E2848*J2845-G2848*J2848</f>
        <v>0</v>
      </c>
      <c r="O2848" s="24">
        <f t="shared" ref="O2848" si="28648">(D2848*J2845+E2848*I2845+F2848*J2848+G2848*I2848)</f>
        <v>5.8237490821366533E-2</v>
      </c>
      <c r="P2848" s="22">
        <f t="shared" ref="P2848" si="28649">D2848*K2845+F2848*K2848-E2848*L2845-G2848*L2848</f>
        <v>-0.89390993173980415</v>
      </c>
      <c r="Q2848" s="23">
        <f t="shared" ref="Q2848" si="28650">(D2848*L2845+E2848*K2845+F2848*L2848+G2848*K2848)</f>
        <v>0</v>
      </c>
      <c r="S2848" s="15">
        <v>0</v>
      </c>
      <c r="T2848" s="145">
        <f t="shared" ref="T2848" si="28651">(1/$T$8)*SIN($B2845*$U$8)</f>
        <v>-0.33305315543566377</v>
      </c>
      <c r="U2848" s="15">
        <f t="shared" ref="U2848" si="28652">COS($U$8*$B2845)</f>
        <v>-4.0992205224019418E-2</v>
      </c>
      <c r="V2848" s="37">
        <v>0</v>
      </c>
      <c r="X2848" s="21">
        <f t="shared" ref="X2848" si="28653">N2848*S2845+P2848*S2848-O2848*T2845-Q2848*T2848</f>
        <v>0</v>
      </c>
      <c r="Y2848" s="24">
        <f t="shared" ref="Y2848" si="28654">(N2848*T2845+O2848*S2845+P2848*T2848+Q2848*S2848)</f>
        <v>0.29533224026573918</v>
      </c>
      <c r="Z2848" s="22">
        <f t="shared" ref="Z2848" si="28655">N2848*U2845+P2848*U2848-O2848*V2845-Q2848*V2848</f>
        <v>0.21120896011807191</v>
      </c>
      <c r="AA2848" s="23">
        <f t="shared" ref="AA2848" si="28656">(N2848*V2845+O2848*U2845+P2848*V2848+Q2848*U2848)</f>
        <v>0</v>
      </c>
      <c r="AB2848" s="8"/>
      <c r="AC2848" s="21">
        <v>0</v>
      </c>
      <c r="AD2848" s="24">
        <f t="shared" ref="AD2848" si="28657">(TAN($AE$8*$B2845))/$AD$8</f>
        <v>0.86321438233920522</v>
      </c>
      <c r="AE2848" s="22">
        <v>1</v>
      </c>
      <c r="AF2848" s="23">
        <v>0</v>
      </c>
      <c r="AH2848" s="21">
        <f t="shared" ref="AH2848" si="28658">X2848*AC2845+Z2848*AC2848-Y2848*AD2845-AA2848*AD2848</f>
        <v>0</v>
      </c>
      <c r="AI2848" s="24">
        <f t="shared" ref="AI2848" si="28659">(X2848*AD2845+Y2848*AC2845+Z2848*AD2848+AA2848*AC2848)</f>
        <v>0.47765085231856647</v>
      </c>
      <c r="AJ2848" s="22">
        <f t="shared" ref="AJ2848" si="28660">X2848*AE2845+Z2848*AE2848-Y2848*AF2845-AA2848*AF2848</f>
        <v>0.21120896011807191</v>
      </c>
      <c r="AK2848" s="23">
        <f t="shared" ref="AK2848" si="28661">(X2848*AF2845+Y2848*AE2845+Z2848*AF2848+AA2848*AE2848)</f>
        <v>0</v>
      </c>
      <c r="AL2848" s="8"/>
      <c r="AM2848" s="15">
        <v>0</v>
      </c>
      <c r="AN2848" s="85">
        <f t="shared" ref="AN2848" si="28662">(1/$AN$8)*SIN($B2845*$AO$8)</f>
        <v>-0.33305315543566377</v>
      </c>
      <c r="AO2848" s="25">
        <f t="shared" ref="AO2848" si="28663">COS($AO$8*$B2845)</f>
        <v>-4.0992205224019418E-2</v>
      </c>
      <c r="AP2848" s="37">
        <v>0</v>
      </c>
      <c r="AR2848" s="21">
        <f t="shared" ref="AR2848" si="28664">AH2848*AM2845+AJ2848*AM2848-AI2848*AN2845-AK2848*AN2848</f>
        <v>0</v>
      </c>
      <c r="AS2848" s="24">
        <f t="shared" ref="AS2848" si="28665">(AH2848*AN2845+AI2848*AM2845+AJ2848*AN2848+AK2848*AM2848)</f>
        <v>-8.9923772387279582E-2</v>
      </c>
      <c r="AT2848" s="22">
        <f t="shared" ref="AT2848" si="28666">AH2848*AO2845+AJ2848*AO2848-AI2848*AP2845-AK2848*AP2848</f>
        <v>1.4230901910127836</v>
      </c>
      <c r="AU2848" s="23">
        <f t="shared" ref="AU2848" si="28667">(AH2848*AP2845+AI2848*AO2845+AJ2848*AP2848+AK2848*AO2848)</f>
        <v>0</v>
      </c>
      <c r="AV2848" s="8"/>
      <c r="AW2848" s="21">
        <v>0</v>
      </c>
      <c r="AX2848" s="24">
        <f t="shared" ref="AX2848" si="28668">(TAN($AY$8*$B2845))/$AX$8</f>
        <v>0.10199914614934148</v>
      </c>
      <c r="AY2848" s="22">
        <v>1</v>
      </c>
      <c r="AZ2848" s="23">
        <v>0</v>
      </c>
      <c r="BB2848" s="21">
        <f t="shared" ref="BB2848" si="28669">AR2848*AW2845+AT2848*AW2848-AS2848*AX2845-AU2848*AX2848</f>
        <v>0</v>
      </c>
      <c r="BC2848" s="24">
        <f t="shared" ref="BC2848" si="28670">(AR2848*AX2845+AS2848*AW2845+AT2848*AX2848+AU2848*AW2848)</f>
        <v>5.5230211989527628E-2</v>
      </c>
      <c r="BD2848" s="22">
        <f t="shared" ref="BD2848" si="28671">AR2848*AY2845+AT2848*AY2848-AS2848*AZ2845-AU2848*AZ2848</f>
        <v>1.4230901910127836</v>
      </c>
      <c r="BE2848" s="23">
        <f t="shared" ref="BE2848" si="28672">(AR2848*AZ2845+AS2848*AY2845+AT2848*AZ2848+AU2848*AY2848)</f>
        <v>0</v>
      </c>
      <c r="BF2848" s="8"/>
      <c r="BG2848" s="15">
        <v>0</v>
      </c>
      <c r="BH2848" s="85">
        <f t="shared" ref="BH2848" si="28673">(1/$BH$8)*SIN($B2845*$BI$8)</f>
        <v>0.14938976110226276</v>
      </c>
      <c r="BI2848" s="25">
        <f t="shared" ref="BI2848" si="28674">COS($BI$8*$B2845)</f>
        <v>-0.89394870853996966</v>
      </c>
      <c r="BJ2848" s="37">
        <v>0</v>
      </c>
      <c r="BL2848" s="21">
        <f t="shared" ref="BL2848" si="28675">BB2848*BG2845+BD2848*BG2848-BC2848*BH2845-BE2848*BH2848</f>
        <v>0</v>
      </c>
      <c r="BM2848" s="24">
        <f t="shared" ref="BM2848" si="28676">(BB2848*BH2845+BC2848*BG2845+BD2848*BH2848+BE2848*BG2848)</f>
        <v>0.16322212698194624</v>
      </c>
      <c r="BN2848" s="22">
        <f t="shared" ref="BN2848" si="28677">BB2848*BI2845+BD2848*BI2848-BC2848*BJ2845-BE2848*BJ2848</f>
        <v>-1.3464270919644625</v>
      </c>
      <c r="BO2848" s="23">
        <f t="shared" ref="BO2848" si="28678">(BB2848*BJ2845+BC2848*BI2845+BD2848*BJ2848+BE2848*BI2848)</f>
        <v>0</v>
      </c>
      <c r="BQ2848" s="38">
        <f t="shared" ref="BQ2848" si="28679">(180/PI())*ATAN(-1*(($BL$8*BM2845+BO2845+$BL$8*BM2848+BO2848)/($BL$8*BL2845+BN2845+$BL$8*BL2848+BN2848)))</f>
        <v>-60.786839036055738</v>
      </c>
      <c r="BS2848" s="67">
        <f t="shared" ref="BS2848" si="28680">20*LOG(((($BL$8*BL2845+BN2845-$BL$8*BL2848-BN2848)^2+($BL$8*BM2845+BO2845-$BL$8*BM2848-BO2848)^2)/(($BL$8*BL2845+BN2845+$BL$8*BL2848+BN2848)^2+($BL$8*BM2845+BO2845+$BL$8*BM2848+BO2848)^2))^0.5)</f>
        <v>-0.61187079933347299</v>
      </c>
      <c r="BT2848" s="65"/>
      <c r="BU2848" s="28"/>
      <c r="BV2848" s="28"/>
      <c r="BW2848" s="28"/>
      <c r="BX2848" s="28"/>
    </row>
    <row r="2849" spans="2:76" ht="18.649999999999999" customHeight="1">
      <c r="BS2849" s="32"/>
    </row>
    <row r="2850" spans="2:76" ht="18.649999999999999" customHeight="1" thickBot="1">
      <c r="D2850" s="8"/>
      <c r="E2850" s="8" t="s">
        <v>93</v>
      </c>
      <c r="F2850" s="8"/>
      <c r="G2850" s="8"/>
      <c r="H2850" s="8"/>
      <c r="I2850" s="8"/>
      <c r="J2850" s="8" t="s">
        <v>94</v>
      </c>
      <c r="K2850" s="8"/>
      <c r="L2850" s="8"/>
      <c r="M2850" s="8"/>
      <c r="N2850" s="8"/>
      <c r="O2850" s="8" t="s">
        <v>95</v>
      </c>
      <c r="P2850" s="8"/>
      <c r="Q2850" s="8"/>
      <c r="R2850" s="8"/>
      <c r="S2850" s="8"/>
      <c r="T2850" s="8" t="s">
        <v>96</v>
      </c>
      <c r="U2850" s="8"/>
      <c r="V2850" s="8"/>
      <c r="W2850" s="8"/>
      <c r="X2850" s="8"/>
      <c r="Y2850" s="8" t="s">
        <v>97</v>
      </c>
      <c r="Z2850" s="8"/>
      <c r="AA2850" s="8"/>
      <c r="AB2850" s="8"/>
      <c r="AC2850" s="8"/>
      <c r="AD2850" s="8" t="s">
        <v>98</v>
      </c>
      <c r="AE2850" s="8"/>
      <c r="AF2850" s="8"/>
      <c r="AG2850" s="8"/>
      <c r="AH2850" s="8"/>
      <c r="AI2850" s="8" t="s">
        <v>99</v>
      </c>
      <c r="AJ2850" s="8"/>
      <c r="AK2850" s="8"/>
      <c r="AL2850" s="8"/>
      <c r="AM2850" s="8"/>
      <c r="AN2850" s="8" t="s">
        <v>96</v>
      </c>
      <c r="AO2850" s="8"/>
      <c r="AP2850" s="8"/>
      <c r="AQ2850" s="8"/>
      <c r="AR2850" s="8"/>
      <c r="AS2850" s="8" t="s">
        <v>100</v>
      </c>
      <c r="AT2850" s="8"/>
      <c r="AU2850" s="8"/>
      <c r="AV2850" s="8"/>
      <c r="AW2850" s="8"/>
      <c r="AX2850" s="8" t="s">
        <v>94</v>
      </c>
      <c r="AY2850" s="8"/>
      <c r="AZ2850" s="8"/>
      <c r="BA2850" s="8"/>
      <c r="BB2850" s="8"/>
      <c r="BC2850" s="8" t="s">
        <v>101</v>
      </c>
      <c r="BD2850" s="8"/>
      <c r="BE2850" s="8"/>
      <c r="BF2850" s="8"/>
      <c r="BG2850" s="8"/>
      <c r="BH2850" s="8" t="s">
        <v>96</v>
      </c>
      <c r="BI2850" s="8"/>
      <c r="BJ2850" s="8"/>
      <c r="BK2850" s="8"/>
      <c r="BL2850" s="8"/>
      <c r="BM2850" s="8" t="s">
        <v>102</v>
      </c>
      <c r="BN2850" s="8"/>
      <c r="BO2850" s="8"/>
      <c r="BP2850" s="8"/>
    </row>
    <row r="2851" spans="2:76" ht="18.649999999999999" customHeight="1" thickBot="1">
      <c r="B2851" s="16"/>
      <c r="D2851" s="250" t="s">
        <v>22</v>
      </c>
      <c r="E2851" s="251"/>
      <c r="F2851" s="252" t="s">
        <v>23</v>
      </c>
      <c r="G2851" s="253"/>
      <c r="H2851" s="123"/>
      <c r="I2851" s="242" t="s">
        <v>1</v>
      </c>
      <c r="J2851" s="243"/>
      <c r="K2851" s="244" t="s">
        <v>2</v>
      </c>
      <c r="L2851" s="245"/>
      <c r="M2851" s="123"/>
      <c r="N2851" s="242" t="s">
        <v>43</v>
      </c>
      <c r="O2851" s="243"/>
      <c r="P2851" s="244" t="s">
        <v>44</v>
      </c>
      <c r="Q2851" s="245"/>
      <c r="R2851" s="123"/>
      <c r="S2851" s="242" t="s">
        <v>32</v>
      </c>
      <c r="T2851" s="243"/>
      <c r="U2851" s="244" t="s">
        <v>33</v>
      </c>
      <c r="V2851" s="245"/>
      <c r="W2851" s="123"/>
      <c r="X2851" s="242" t="s">
        <v>45</v>
      </c>
      <c r="Y2851" s="243"/>
      <c r="Z2851" s="244" t="s">
        <v>46</v>
      </c>
      <c r="AA2851" s="245"/>
      <c r="AB2851" s="127"/>
      <c r="AC2851" s="242" t="s">
        <v>62</v>
      </c>
      <c r="AD2851" s="243"/>
      <c r="AE2851" s="244" t="s">
        <v>3</v>
      </c>
      <c r="AF2851" s="245"/>
      <c r="AG2851" s="123"/>
      <c r="AH2851" s="242" t="s">
        <v>76</v>
      </c>
      <c r="AI2851" s="243"/>
      <c r="AJ2851" s="244" t="s">
        <v>77</v>
      </c>
      <c r="AK2851" s="245"/>
      <c r="AL2851" s="127"/>
      <c r="AM2851" s="242" t="s">
        <v>64</v>
      </c>
      <c r="AN2851" s="243"/>
      <c r="AO2851" s="244" t="s">
        <v>65</v>
      </c>
      <c r="AP2851" s="245"/>
      <c r="AQ2851" s="123"/>
      <c r="AR2851" s="242" t="s">
        <v>80</v>
      </c>
      <c r="AS2851" s="243"/>
      <c r="AT2851" s="244" t="s">
        <v>81</v>
      </c>
      <c r="AU2851" s="245"/>
      <c r="AV2851" s="127"/>
      <c r="AW2851" s="242" t="s">
        <v>68</v>
      </c>
      <c r="AX2851" s="243"/>
      <c r="AY2851" s="244" t="s">
        <v>69</v>
      </c>
      <c r="AZ2851" s="245"/>
      <c r="BA2851" s="123"/>
      <c r="BB2851" s="246" t="s">
        <v>84</v>
      </c>
      <c r="BC2851" s="247"/>
      <c r="BD2851" s="248" t="s">
        <v>85</v>
      </c>
      <c r="BE2851" s="249"/>
      <c r="BF2851" s="127"/>
      <c r="BG2851" s="242" t="s">
        <v>72</v>
      </c>
      <c r="BH2851" s="243"/>
      <c r="BI2851" s="244" t="s">
        <v>73</v>
      </c>
      <c r="BJ2851" s="245"/>
      <c r="BK2851" s="123"/>
      <c r="BL2851" s="242" t="s">
        <v>88</v>
      </c>
      <c r="BM2851" s="243"/>
      <c r="BN2851" s="244" t="s">
        <v>89</v>
      </c>
      <c r="BO2851" s="245"/>
      <c r="BP2851" s="123"/>
      <c r="BQ2851" s="19" t="s">
        <v>165</v>
      </c>
      <c r="BS2851" s="63" t="s">
        <v>120</v>
      </c>
      <c r="BT2851" s="4"/>
      <c r="BU2851" s="28"/>
      <c r="BV2851" s="28"/>
      <c r="BW2851" s="28"/>
      <c r="BX2851" s="28"/>
    </row>
    <row r="2852" spans="2:76" ht="18.649999999999999" customHeight="1" thickTop="1" thickBot="1">
      <c r="B2852" s="39">
        <v>8.08</v>
      </c>
      <c r="D2852" s="25">
        <f t="shared" ref="D2852" si="28681">COS($F$8*$B2852)</f>
        <v>-0.89686751601387593</v>
      </c>
      <c r="E2852" s="26">
        <v>0</v>
      </c>
      <c r="F2852" s="10">
        <v>0</v>
      </c>
      <c r="G2852" s="85">
        <f t="shared" ref="G2852" si="28682">$E$8*SIN($B2852*$F$8)</f>
        <v>1.3268978590953791</v>
      </c>
      <c r="I2852" s="21">
        <v>1</v>
      </c>
      <c r="J2852" s="24">
        <v>0</v>
      </c>
      <c r="K2852" s="22">
        <v>0</v>
      </c>
      <c r="L2852" s="23">
        <v>0</v>
      </c>
      <c r="N2852" s="21">
        <f t="shared" ref="N2852" si="28683">D2852*I2852+F2852*I2855-E2852*J2852-G2852*J2855</f>
        <v>-1.0622878234385777</v>
      </c>
      <c r="O2852" s="24">
        <f t="shared" ref="O2852" si="28684">(D2852*J2852+E2852*I2852+F2852*J2855+G2852*I2855)</f>
        <v>0</v>
      </c>
      <c r="P2852" s="22">
        <f t="shared" ref="P2852" si="28685">D2852*K2852+F2852*K2855-E2852*L2852-G2852*L2855</f>
        <v>0</v>
      </c>
      <c r="Q2852" s="23">
        <f t="shared" ref="Q2852" si="28686">(D2852*L2852+E2852*K2852+F2852*L2855+G2852*K2855)</f>
        <v>1.3268978590953791</v>
      </c>
      <c r="S2852" s="25">
        <f t="shared" ref="S2852" si="28687">COS($U$8*$B2852)</f>
        <v>-2.9407926990727914E-2</v>
      </c>
      <c r="T2852" s="26">
        <v>0</v>
      </c>
      <c r="U2852" s="10">
        <v>0</v>
      </c>
      <c r="V2852" s="85">
        <f t="shared" ref="V2852" si="28688">$T$8*SIN($B2852*$U$8)</f>
        <v>-2.9987024801522026</v>
      </c>
      <c r="X2852" s="21">
        <f t="shared" ref="X2852" si="28689">N2852*S2852+P2852*S2855-O2852*T2852-Q2852*T2855</f>
        <v>0.47334767175237219</v>
      </c>
      <c r="Y2852" s="24">
        <f t="shared" ref="Y2852" si="28690">(N2852*T2852+O2852*S2852+P2852*T2855+Q2852*S2855)</f>
        <v>0</v>
      </c>
      <c r="Z2852" s="22">
        <f t="shared" ref="Z2852" si="28691">N2852*U2852+P2852*U2855-O2852*V2852-Q2852*V2855</f>
        <v>0</v>
      </c>
      <c r="AA2852" s="23">
        <f t="shared" ref="AA2852" si="28692">(N2852*V2852+O2852*U2852+P2852*V2855+Q2852*U2855)</f>
        <v>3.1464638154163183</v>
      </c>
      <c r="AB2852" s="8"/>
      <c r="AC2852" s="21">
        <v>1</v>
      </c>
      <c r="AD2852" s="24">
        <v>0</v>
      </c>
      <c r="AE2852" s="22">
        <v>0</v>
      </c>
      <c r="AF2852" s="23">
        <v>0</v>
      </c>
      <c r="AH2852" s="21">
        <f t="shared" ref="AH2852" si="28693">X2852*AC2852+Z2852*AC2855-Y2852*AD2852-AA2852*AD2855</f>
        <v>-2.3477549366179744</v>
      </c>
      <c r="AI2852" s="24">
        <f t="shared" ref="AI2852" si="28694">(X2852*AD2852+Y2852*AC2852+Z2852*AD2855+AA2852*AC2855)</f>
        <v>0</v>
      </c>
      <c r="AJ2852" s="22">
        <f t="shared" ref="AJ2852" si="28695">X2852*AE2852+Z2852*AE2855-Y2852*AF2852-AA2852*AF2855</f>
        <v>0</v>
      </c>
      <c r="AK2852" s="23">
        <f t="shared" ref="AK2852" si="28696">(X2852*AF2852+Y2852*AE2852+Z2852*AF2855+AA2852*AE2855)</f>
        <v>3.1464638154163183</v>
      </c>
      <c r="AL2852" s="8"/>
      <c r="AM2852" s="25">
        <f t="shared" ref="AM2852" si="28697">COS($AO$8*$B2852)</f>
        <v>-2.9407926990727914E-2</v>
      </c>
      <c r="AN2852" s="26">
        <v>0</v>
      </c>
      <c r="AO2852" s="10">
        <v>0</v>
      </c>
      <c r="AP2852" s="85">
        <f t="shared" ref="AP2852" si="28698">$AN$8*SIN($B2852*$AO$8)</f>
        <v>-2.9987024801522026</v>
      </c>
      <c r="AR2852" s="21">
        <f t="shared" ref="AR2852" si="28699">AH2852*AM2852+AJ2852*AM2855-AI2852*AN2852-AK2852*AN2855</f>
        <v>1.1174102554346352</v>
      </c>
      <c r="AS2852" s="24">
        <f t="shared" ref="AS2852" si="28700">(AH2852*AN2852+AI2852*AM2852+AJ2852*AN2855+AK2852*AM2855)</f>
        <v>0</v>
      </c>
      <c r="AT2852" s="22">
        <f t="shared" ref="AT2852" si="28701">AH2852*AO2852+AJ2852*AO2855-AI2852*AP2852-AK2852*AP2855</f>
        <v>0</v>
      </c>
      <c r="AU2852" s="23">
        <f t="shared" ref="AU2852" si="28702">(AH2852*AP2852+AI2852*AO2852+AJ2852*AP2855+AK2852*AO2855)</f>
        <v>6.9476875730631669</v>
      </c>
      <c r="AV2852" s="8"/>
      <c r="AW2852" s="21">
        <v>1</v>
      </c>
      <c r="AX2852" s="24">
        <v>0</v>
      </c>
      <c r="AY2852" s="22">
        <v>0</v>
      </c>
      <c r="AZ2852" s="23">
        <v>0</v>
      </c>
      <c r="BB2852" s="21">
        <f t="shared" ref="BB2852" si="28703">AR2852*AW2852+AT2852*AW2855-AS2852*AX2852-AU2852*AX2855</f>
        <v>0.25126324468399319</v>
      </c>
      <c r="BC2852" s="24">
        <f t="shared" ref="BC2852" si="28704">(AR2852*AX2852+AS2852*AW2852+AT2852*AX2855+AU2852*AW2855)</f>
        <v>0</v>
      </c>
      <c r="BD2852" s="22">
        <f t="shared" ref="BD2852" si="28705">AR2852*AY2852+AT2852*AY2855-AS2852*AZ2852-AU2852*AZ2855</f>
        <v>0</v>
      </c>
      <c r="BE2852" s="23">
        <f t="shared" ref="BE2852" si="28706">(AR2852*AZ2852+AS2852*AY2852+AT2852*AZ2855+AU2852*AY2855)</f>
        <v>6.9476875730631669</v>
      </c>
      <c r="BF2852" s="8"/>
      <c r="BG2852" s="25">
        <f t="shared" ref="BG2852" si="28707">COS($BI$8*$B2852)</f>
        <v>-0.89690587320327664</v>
      </c>
      <c r="BH2852" s="26">
        <v>0</v>
      </c>
      <c r="BI2852" s="10">
        <v>0</v>
      </c>
      <c r="BJ2852" s="85">
        <f t="shared" ref="BJ2852" si="28708">$BH$8*SIN($B2852*$BI$8)</f>
        <v>1.3266644984777465</v>
      </c>
      <c r="BL2852" s="21">
        <f t="shared" ref="BL2852" si="28709">BB2852*BG2852+BD2852*BG2855-BC2852*BH2852-BE2852*BH2855</f>
        <v>-1.2494984187325096</v>
      </c>
      <c r="BM2852" s="24">
        <f t="shared" ref="BM2852" si="28710">(BB2852*BH2852+BC2852*BG2852+BD2852*BH2855+BE2852*BG2855)</f>
        <v>0</v>
      </c>
      <c r="BN2852" s="22">
        <f t="shared" ref="BN2852" si="28711">BB2852*BI2852+BD2852*BI2855-BC2852*BJ2852-BE2852*BJ2855</f>
        <v>0</v>
      </c>
      <c r="BO2852" s="23">
        <f t="shared" ref="BO2852" si="28712">(BB2852*BJ2852+BC2852*BI2852+BD2852*BJ2855+BE2852*BI2855)</f>
        <v>-5.8980797629671926</v>
      </c>
      <c r="BQ2852" s="27">
        <f t="shared" ref="BQ2852" si="28713">20*LOG((2*$BL$8)/(($BL$8*BL2852+BN2852+$BL$8*BL2855+BN2855)^2+($BL$8*BM2852+BO2852+$BL$8*BM2855+BO2855)^2)^0.5)</f>
        <v>-9.9912388707116548</v>
      </c>
      <c r="BS2852" s="64">
        <f t="shared" ref="BS2852" si="28714">((BL2852^2+BM2852^2)/(BL2855^2+BM2855^2))^0.5</f>
        <v>13.12514442757182</v>
      </c>
      <c r="BT2852" s="4"/>
      <c r="BU2852" s="28"/>
      <c r="BV2852" s="28"/>
      <c r="BW2852" s="28"/>
      <c r="BX2852" s="28"/>
    </row>
    <row r="2853" spans="2:76" ht="18.649999999999999" customHeight="1" thickBot="1">
      <c r="D2853" s="25"/>
      <c r="E2853" s="10"/>
      <c r="F2853" s="10"/>
      <c r="G2853" s="31"/>
      <c r="I2853" s="29"/>
      <c r="L2853" s="30"/>
      <c r="N2853" s="29"/>
      <c r="Q2853" s="30"/>
      <c r="S2853" s="29"/>
      <c r="V2853" s="30"/>
      <c r="X2853" s="29"/>
      <c r="AA2853" s="30"/>
      <c r="AC2853" s="29"/>
      <c r="AF2853" s="30"/>
      <c r="AH2853" s="29"/>
      <c r="AK2853" s="30"/>
      <c r="AM2853" s="29"/>
      <c r="AP2853" s="30"/>
      <c r="AR2853" s="29"/>
      <c r="AU2853" s="30"/>
      <c r="AW2853" s="29"/>
      <c r="AZ2853" s="30"/>
      <c r="BB2853" s="29"/>
      <c r="BE2853" s="30"/>
      <c r="BG2853" s="29"/>
      <c r="BJ2853" s="30"/>
      <c r="BL2853" s="29"/>
      <c r="BO2853" s="30"/>
      <c r="BS2853" s="65"/>
      <c r="BT2853" s="65"/>
      <c r="BU2853" s="28"/>
      <c r="BV2853" s="28"/>
      <c r="BW2853" s="28"/>
      <c r="BX2853" s="28"/>
    </row>
    <row r="2854" spans="2:76" ht="18.649999999999999" customHeight="1" thickBot="1">
      <c r="D2854" s="254" t="s">
        <v>24</v>
      </c>
      <c r="E2854" s="255"/>
      <c r="F2854" s="256" t="s">
        <v>25</v>
      </c>
      <c r="G2854" s="257"/>
      <c r="H2854" s="123"/>
      <c r="I2854" s="242" t="s">
        <v>4</v>
      </c>
      <c r="J2854" s="243"/>
      <c r="K2854" s="244" t="s">
        <v>5</v>
      </c>
      <c r="L2854" s="245"/>
      <c r="M2854" s="123"/>
      <c r="N2854" s="242" t="s">
        <v>6</v>
      </c>
      <c r="O2854" s="243"/>
      <c r="P2854" s="244" t="s">
        <v>7</v>
      </c>
      <c r="Q2854" s="245"/>
      <c r="R2854" s="123"/>
      <c r="S2854" s="242" t="s">
        <v>34</v>
      </c>
      <c r="T2854" s="243"/>
      <c r="U2854" s="244" t="s">
        <v>35</v>
      </c>
      <c r="V2854" s="245"/>
      <c r="W2854" s="123"/>
      <c r="X2854" s="242" t="s">
        <v>47</v>
      </c>
      <c r="Y2854" s="243"/>
      <c r="Z2854" s="244" t="s">
        <v>48</v>
      </c>
      <c r="AA2854" s="245"/>
      <c r="AB2854" s="127"/>
      <c r="AC2854" s="242" t="s">
        <v>63</v>
      </c>
      <c r="AD2854" s="243"/>
      <c r="AE2854" s="244" t="s">
        <v>8</v>
      </c>
      <c r="AF2854" s="245"/>
      <c r="AG2854" s="123"/>
      <c r="AH2854" s="242" t="s">
        <v>78</v>
      </c>
      <c r="AI2854" s="243"/>
      <c r="AJ2854" s="244" t="s">
        <v>79</v>
      </c>
      <c r="AK2854" s="245"/>
      <c r="AL2854" s="127"/>
      <c r="AM2854" s="242" t="s">
        <v>67</v>
      </c>
      <c r="AN2854" s="243"/>
      <c r="AO2854" s="244" t="s">
        <v>66</v>
      </c>
      <c r="AP2854" s="245"/>
      <c r="AQ2854" s="123"/>
      <c r="AR2854" s="242" t="s">
        <v>83</v>
      </c>
      <c r="AS2854" s="243"/>
      <c r="AT2854" s="244" t="s">
        <v>82</v>
      </c>
      <c r="AU2854" s="245"/>
      <c r="AV2854" s="127"/>
      <c r="AW2854" s="242" t="s">
        <v>71</v>
      </c>
      <c r="AX2854" s="243"/>
      <c r="AY2854" s="244" t="s">
        <v>70</v>
      </c>
      <c r="AZ2854" s="245"/>
      <c r="BA2854" s="123"/>
      <c r="BB2854" s="124" t="s">
        <v>87</v>
      </c>
      <c r="BC2854" s="125"/>
      <c r="BD2854" s="122" t="s">
        <v>86</v>
      </c>
      <c r="BE2854" s="126"/>
      <c r="BF2854" s="127"/>
      <c r="BG2854" s="242" t="s">
        <v>74</v>
      </c>
      <c r="BH2854" s="243"/>
      <c r="BI2854" s="244" t="s">
        <v>75</v>
      </c>
      <c r="BJ2854" s="245"/>
      <c r="BK2854" s="123"/>
      <c r="BL2854" s="242" t="s">
        <v>91</v>
      </c>
      <c r="BM2854" s="243"/>
      <c r="BN2854" s="244" t="s">
        <v>90</v>
      </c>
      <c r="BO2854" s="245"/>
      <c r="BP2854" s="123"/>
      <c r="BQ2854" s="35" t="s">
        <v>166</v>
      </c>
      <c r="BS2854" s="66" t="s">
        <v>121</v>
      </c>
      <c r="BT2854" s="65"/>
      <c r="BU2854" s="28"/>
      <c r="BV2854" s="28"/>
      <c r="BW2854" s="28"/>
      <c r="BX2854" s="28"/>
    </row>
    <row r="2855" spans="2:76" ht="18.649999999999999" customHeight="1" thickTop="1" thickBot="1">
      <c r="D2855" s="15">
        <v>0</v>
      </c>
      <c r="E2855" s="145">
        <f t="shared" ref="E2855" si="28715">(1/$E$8)*SIN($B2852*$F$8)</f>
        <v>0.1474330954550421</v>
      </c>
      <c r="F2855" s="15">
        <f t="shared" ref="F2855" si="28716">COS($F$8*$B2852)</f>
        <v>-0.89686751601387593</v>
      </c>
      <c r="G2855" s="37">
        <v>0</v>
      </c>
      <c r="I2855" s="21">
        <v>0</v>
      </c>
      <c r="J2855" s="24">
        <f t="shared" ref="J2855" si="28717">(TAN($K$8*$B2852))/$J$8</f>
        <v>0.12466694877138328</v>
      </c>
      <c r="K2855" s="22">
        <v>1</v>
      </c>
      <c r="L2855" s="23">
        <v>0</v>
      </c>
      <c r="N2855" s="21">
        <f t="shared" ref="N2855" si="28718">D2855*I2852+F2855*I2855-E2855*J2852-G2855*J2855</f>
        <v>0</v>
      </c>
      <c r="O2855" s="24">
        <f t="shared" ref="O2855" si="28719">(D2855*J2852+E2855*I2852+F2855*J2855+G2855*I2855)</f>
        <v>3.5623358781422462E-2</v>
      </c>
      <c r="P2855" s="22">
        <f t="shared" ref="P2855" si="28720">D2855*K2852+F2855*K2855-E2855*L2852-G2855*L2855</f>
        <v>-0.89686751601387593</v>
      </c>
      <c r="Q2855" s="23">
        <f t="shared" ref="Q2855" si="28721">(D2855*L2852+E2855*K2852+F2855*L2855+G2855*K2855)</f>
        <v>0</v>
      </c>
      <c r="S2855" s="15">
        <v>0</v>
      </c>
      <c r="T2855" s="145">
        <f t="shared" ref="T2855" si="28722">(1/$T$8)*SIN($B2852*$U$8)</f>
        <v>-0.33318916446135582</v>
      </c>
      <c r="U2855" s="15">
        <f t="shared" ref="U2855" si="28723">COS($U$8*$B2852)</f>
        <v>-2.9407926990727914E-2</v>
      </c>
      <c r="V2855" s="37">
        <v>0</v>
      </c>
      <c r="X2855" s="21">
        <f t="shared" ref="X2855" si="28724">N2855*S2852+P2855*S2855-O2855*T2852-Q2855*T2855</f>
        <v>0</v>
      </c>
      <c r="Y2855" s="24">
        <f t="shared" ref="Y2855" si="28725">(N2855*T2852+O2855*S2852+P2855*T2855+Q2855*S2855)</f>
        <v>0.29777892915898641</v>
      </c>
      <c r="Z2855" s="22">
        <f t="shared" ref="Z2855" si="28726">N2855*U2852+P2855*U2855-O2855*V2852-Q2855*V2855</f>
        <v>0.13319886876049486</v>
      </c>
      <c r="AA2855" s="23">
        <f t="shared" ref="AA2855" si="28727">(N2855*V2852+O2855*U2852+P2855*V2855+Q2855*U2855)</f>
        <v>0</v>
      </c>
      <c r="AB2855" s="8"/>
      <c r="AC2855" s="21">
        <v>0</v>
      </c>
      <c r="AD2855" s="24">
        <f t="shared" ref="AD2855" si="28728">(TAN($AE$8*$B2852))/$AD$8</f>
        <v>0.89659464524847177</v>
      </c>
      <c r="AE2855" s="22">
        <v>1</v>
      </c>
      <c r="AF2855" s="23">
        <v>0</v>
      </c>
      <c r="AH2855" s="21">
        <f t="shared" ref="AH2855" si="28729">X2855*AC2852+Z2855*AC2855-Y2855*AD2852-AA2855*AD2855</f>
        <v>0</v>
      </c>
      <c r="AI2855" s="24">
        <f t="shared" ref="AI2855" si="28730">(X2855*AD2852+Y2855*AC2852+Z2855*AD2855+AA2855*AC2855)</f>
        <v>0.41720432164280002</v>
      </c>
      <c r="AJ2855" s="22">
        <f t="shared" ref="AJ2855" si="28731">X2855*AE2852+Z2855*AE2855-Y2855*AF2852-AA2855*AF2855</f>
        <v>0.13319886876049486</v>
      </c>
      <c r="AK2855" s="23">
        <f t="shared" ref="AK2855" si="28732">(X2855*AF2852+Y2855*AE2852+Z2855*AF2855+AA2855*AE2855)</f>
        <v>0</v>
      </c>
      <c r="AL2855" s="8"/>
      <c r="AM2855" s="15">
        <v>0</v>
      </c>
      <c r="AN2855" s="85">
        <f t="shared" ref="AN2855" si="28733">(1/$AN$8)*SIN($B2852*$AO$8)</f>
        <v>-0.33318916446135582</v>
      </c>
      <c r="AO2855" s="25">
        <f t="shared" ref="AO2855" si="28734">COS($AO$8*$B2852)</f>
        <v>-2.9407926990727914E-2</v>
      </c>
      <c r="AP2855" s="37">
        <v>0</v>
      </c>
      <c r="AR2855" s="21">
        <f t="shared" ref="AR2855" si="28735">AH2855*AM2852+AJ2855*AM2855-AI2855*AN2852-AK2855*AN2855</f>
        <v>0</v>
      </c>
      <c r="AS2855" s="24">
        <f t="shared" ref="AS2855" si="28736">(AH2855*AN2852+AI2855*AM2852+AJ2855*AN2855+AK2855*AM2855)</f>
        <v>-5.6649534020594708E-2</v>
      </c>
      <c r="AT2855" s="22">
        <f t="shared" ref="AT2855" si="28737">AH2855*AO2852+AJ2855*AO2855-AI2855*AP2852-AK2855*AP2855</f>
        <v>1.2471545314327255</v>
      </c>
      <c r="AU2855" s="23">
        <f t="shared" ref="AU2855" si="28738">(AH2855*AP2852+AI2855*AO2852+AJ2855*AP2855+AK2855*AO2855)</f>
        <v>0</v>
      </c>
      <c r="AV2855" s="8"/>
      <c r="AW2855" s="21">
        <v>0</v>
      </c>
      <c r="AX2855" s="24">
        <f t="shared" ref="AX2855" si="28739">(TAN($AY$8*$B2852))/$AX$8</f>
        <v>0.12466694877138328</v>
      </c>
      <c r="AY2855" s="22">
        <v>1</v>
      </c>
      <c r="AZ2855" s="23">
        <v>0</v>
      </c>
      <c r="BB2855" s="21">
        <f t="shared" ref="BB2855" si="28740">AR2855*AW2852+AT2855*AW2855-AS2855*AX2852-AU2855*AX2855</f>
        <v>0</v>
      </c>
      <c r="BC2855" s="24">
        <f t="shared" ref="BC2855" si="28741">(AR2855*AX2852+AS2855*AW2852+AT2855*AX2855+AU2855*AW2855)</f>
        <v>9.88294160595274E-2</v>
      </c>
      <c r="BD2855" s="22">
        <f t="shared" ref="BD2855" si="28742">AR2855*AY2852+AT2855*AY2855-AS2855*AZ2852-AU2855*AZ2855</f>
        <v>1.2471545314327255</v>
      </c>
      <c r="BE2855" s="23">
        <f t="shared" ref="BE2855" si="28743">(AR2855*AZ2852+AS2855*AY2852+AT2855*AZ2855+AU2855*AY2855)</f>
        <v>0</v>
      </c>
      <c r="BF2855" s="8"/>
      <c r="BG2855" s="15">
        <v>0</v>
      </c>
      <c r="BH2855" s="85">
        <f t="shared" ref="BH2855" si="28744">(1/$BH$8)*SIN($B2852*$BI$8)</f>
        <v>0.14740716649752739</v>
      </c>
      <c r="BI2855" s="25">
        <f t="shared" ref="BI2855" si="28745">COS($BI$8*$B2852)</f>
        <v>-0.89690587320327664</v>
      </c>
      <c r="BJ2855" s="37">
        <v>0</v>
      </c>
      <c r="BL2855" s="21">
        <f t="shared" ref="BL2855" si="28746">BB2855*BG2852+BD2855*BG2855-BC2855*BH2852-BE2855*BH2855</f>
        <v>0</v>
      </c>
      <c r="BM2855" s="24">
        <f t="shared" ref="BM2855" si="28747">(BB2855*BH2852+BC2855*BG2852+BD2855*BH2855+BE2855*BG2855)</f>
        <v>9.5198831954009161E-2</v>
      </c>
      <c r="BN2855" s="22">
        <f t="shared" ref="BN2855" si="28748">BB2855*BI2852+BD2855*BI2855-BC2855*BJ2852-BE2855*BJ2855</f>
        <v>-1.2496937017255536</v>
      </c>
      <c r="BO2855" s="23">
        <f t="shared" ref="BO2855" si="28749">(BB2855*BJ2852+BC2855*BI2852+BD2855*BJ2855+BE2855*BI2855)</f>
        <v>0</v>
      </c>
      <c r="BQ2855" s="38">
        <f t="shared" ref="BQ2855" si="28750">(180/PI())*ATAN(-1*(($BL$8*BM2852+BO2852+$BL$8*BM2855+BO2855)/($BL$8*BL2852+BN2852+$BL$8*BL2855+BN2855)))</f>
        <v>-66.699360631104454</v>
      </c>
      <c r="BS2855" s="67">
        <f t="shared" ref="BS2855" si="28751">20*LOG(((($BL$8*BL2852+BN2852-$BL$8*BL2855-BN2855)^2+($BL$8*BM2852+BO2852-$BL$8*BM2855-BO2855)^2)/(($BL$8*BL2852+BN2852+$BL$8*BL2855+BN2855)^2+($BL$8*BM2852+BO2852+$BL$8*BM2855+BO2855)^2))^0.5)</f>
        <v>-0.45854945630407323</v>
      </c>
      <c r="BT2855" s="65"/>
      <c r="BU2855" s="28"/>
      <c r="BV2855" s="28"/>
      <c r="BW2855" s="28"/>
      <c r="BX2855" s="28"/>
    </row>
    <row r="2856" spans="2:76" ht="18.649999999999999" customHeight="1">
      <c r="BS2856" s="32"/>
    </row>
    <row r="2857" spans="2:76" ht="18.649999999999999" customHeight="1" thickBot="1">
      <c r="D2857" s="8"/>
      <c r="E2857" s="8" t="s">
        <v>93</v>
      </c>
      <c r="F2857" s="8"/>
      <c r="G2857" s="8"/>
      <c r="H2857" s="8"/>
      <c r="I2857" s="8"/>
      <c r="J2857" s="8" t="s">
        <v>94</v>
      </c>
      <c r="K2857" s="8"/>
      <c r="L2857" s="8"/>
      <c r="M2857" s="8"/>
      <c r="N2857" s="8"/>
      <c r="O2857" s="8" t="s">
        <v>95</v>
      </c>
      <c r="P2857" s="8"/>
      <c r="Q2857" s="8"/>
      <c r="R2857" s="8"/>
      <c r="S2857" s="8"/>
      <c r="T2857" s="8" t="s">
        <v>96</v>
      </c>
      <c r="U2857" s="8"/>
      <c r="V2857" s="8"/>
      <c r="W2857" s="8"/>
      <c r="X2857" s="8"/>
      <c r="Y2857" s="8" t="s">
        <v>97</v>
      </c>
      <c r="Z2857" s="8"/>
      <c r="AA2857" s="8"/>
      <c r="AB2857" s="8"/>
      <c r="AC2857" s="8"/>
      <c r="AD2857" s="8" t="s">
        <v>98</v>
      </c>
      <c r="AE2857" s="8"/>
      <c r="AF2857" s="8"/>
      <c r="AG2857" s="8"/>
      <c r="AH2857" s="8"/>
      <c r="AI2857" s="8" t="s">
        <v>99</v>
      </c>
      <c r="AJ2857" s="8"/>
      <c r="AK2857" s="8"/>
      <c r="AL2857" s="8"/>
      <c r="AM2857" s="8"/>
      <c r="AN2857" s="8" t="s">
        <v>96</v>
      </c>
      <c r="AO2857" s="8"/>
      <c r="AP2857" s="8"/>
      <c r="AQ2857" s="8"/>
      <c r="AR2857" s="8"/>
      <c r="AS2857" s="8" t="s">
        <v>100</v>
      </c>
      <c r="AT2857" s="8"/>
      <c r="AU2857" s="8"/>
      <c r="AV2857" s="8"/>
      <c r="AW2857" s="8"/>
      <c r="AX2857" s="8" t="s">
        <v>94</v>
      </c>
      <c r="AY2857" s="8"/>
      <c r="AZ2857" s="8"/>
      <c r="BA2857" s="8"/>
      <c r="BB2857" s="8"/>
      <c r="BC2857" s="8" t="s">
        <v>101</v>
      </c>
      <c r="BD2857" s="8"/>
      <c r="BE2857" s="8"/>
      <c r="BF2857" s="8"/>
      <c r="BG2857" s="8"/>
      <c r="BH2857" s="8" t="s">
        <v>96</v>
      </c>
      <c r="BI2857" s="8"/>
      <c r="BJ2857" s="8"/>
      <c r="BK2857" s="8"/>
      <c r="BL2857" s="8"/>
      <c r="BM2857" s="8" t="s">
        <v>102</v>
      </c>
      <c r="BN2857" s="8"/>
      <c r="BO2857" s="8"/>
      <c r="BP2857" s="8"/>
    </row>
    <row r="2858" spans="2:76" ht="18.649999999999999" customHeight="1" thickBot="1">
      <c r="B2858" s="16"/>
      <c r="D2858" s="250" t="s">
        <v>22</v>
      </c>
      <c r="E2858" s="251"/>
      <c r="F2858" s="252" t="s">
        <v>23</v>
      </c>
      <c r="G2858" s="253"/>
      <c r="H2858" s="123"/>
      <c r="I2858" s="242" t="s">
        <v>1</v>
      </c>
      <c r="J2858" s="243"/>
      <c r="K2858" s="244" t="s">
        <v>2</v>
      </c>
      <c r="L2858" s="245"/>
      <c r="M2858" s="123"/>
      <c r="N2858" s="242" t="s">
        <v>43</v>
      </c>
      <c r="O2858" s="243"/>
      <c r="P2858" s="244" t="s">
        <v>44</v>
      </c>
      <c r="Q2858" s="245"/>
      <c r="R2858" s="123"/>
      <c r="S2858" s="242" t="s">
        <v>32</v>
      </c>
      <c r="T2858" s="243"/>
      <c r="U2858" s="244" t="s">
        <v>33</v>
      </c>
      <c r="V2858" s="245"/>
      <c r="W2858" s="123"/>
      <c r="X2858" s="242" t="s">
        <v>45</v>
      </c>
      <c r="Y2858" s="243"/>
      <c r="Z2858" s="244" t="s">
        <v>46</v>
      </c>
      <c r="AA2858" s="245"/>
      <c r="AB2858" s="127"/>
      <c r="AC2858" s="242" t="s">
        <v>62</v>
      </c>
      <c r="AD2858" s="243"/>
      <c r="AE2858" s="244" t="s">
        <v>3</v>
      </c>
      <c r="AF2858" s="245"/>
      <c r="AG2858" s="123"/>
      <c r="AH2858" s="242" t="s">
        <v>76</v>
      </c>
      <c r="AI2858" s="243"/>
      <c r="AJ2858" s="244" t="s">
        <v>77</v>
      </c>
      <c r="AK2858" s="245"/>
      <c r="AL2858" s="127"/>
      <c r="AM2858" s="242" t="s">
        <v>64</v>
      </c>
      <c r="AN2858" s="243"/>
      <c r="AO2858" s="244" t="s">
        <v>65</v>
      </c>
      <c r="AP2858" s="245"/>
      <c r="AQ2858" s="123"/>
      <c r="AR2858" s="242" t="s">
        <v>80</v>
      </c>
      <c r="AS2858" s="243"/>
      <c r="AT2858" s="244" t="s">
        <v>81</v>
      </c>
      <c r="AU2858" s="245"/>
      <c r="AV2858" s="127"/>
      <c r="AW2858" s="242" t="s">
        <v>68</v>
      </c>
      <c r="AX2858" s="243"/>
      <c r="AY2858" s="244" t="s">
        <v>69</v>
      </c>
      <c r="AZ2858" s="245"/>
      <c r="BA2858" s="123"/>
      <c r="BB2858" s="246" t="s">
        <v>84</v>
      </c>
      <c r="BC2858" s="247"/>
      <c r="BD2858" s="248" t="s">
        <v>85</v>
      </c>
      <c r="BE2858" s="249"/>
      <c r="BF2858" s="127"/>
      <c r="BG2858" s="242" t="s">
        <v>72</v>
      </c>
      <c r="BH2858" s="243"/>
      <c r="BI2858" s="244" t="s">
        <v>73</v>
      </c>
      <c r="BJ2858" s="245"/>
      <c r="BK2858" s="123"/>
      <c r="BL2858" s="242" t="s">
        <v>88</v>
      </c>
      <c r="BM2858" s="243"/>
      <c r="BN2858" s="244" t="s">
        <v>89</v>
      </c>
      <c r="BO2858" s="245"/>
      <c r="BP2858" s="123"/>
      <c r="BQ2858" s="19" t="s">
        <v>165</v>
      </c>
      <c r="BS2858" s="63" t="s">
        <v>120</v>
      </c>
      <c r="BT2858" s="4"/>
      <c r="BU2858" s="28"/>
      <c r="BV2858" s="28"/>
      <c r="BW2858" s="28"/>
      <c r="BX2858" s="28"/>
    </row>
    <row r="2859" spans="2:76" ht="18.649999999999999" customHeight="1" thickTop="1" thickBot="1">
      <c r="B2859" s="39">
        <v>8.1</v>
      </c>
      <c r="D2859" s="25">
        <f t="shared" ref="D2859" si="28752">COS($F$8*$B2859)</f>
        <v>-0.89978553219425483</v>
      </c>
      <c r="E2859" s="26">
        <v>0</v>
      </c>
      <c r="F2859" s="10">
        <v>0</v>
      </c>
      <c r="G2859" s="85">
        <f t="shared" ref="G2859" si="28753">$E$8*SIN($B2859*$F$8)</f>
        <v>1.3089973126347945</v>
      </c>
      <c r="I2859" s="21">
        <v>1</v>
      </c>
      <c r="J2859" s="24">
        <v>0</v>
      </c>
      <c r="K2859" s="22">
        <v>0</v>
      </c>
      <c r="L2859" s="23">
        <v>0</v>
      </c>
      <c r="N2859" s="21">
        <f t="shared" ref="N2859" si="28754">D2859*I2859+F2859*I2862-E2859*J2859-G2859*J2862</f>
        <v>-1.0927281036320342</v>
      </c>
      <c r="O2859" s="24">
        <f t="shared" ref="O2859" si="28755">(D2859*J2859+E2859*I2859+F2859*J2862+G2859*I2862)</f>
        <v>0</v>
      </c>
      <c r="P2859" s="22">
        <f t="shared" ref="P2859" si="28756">D2859*K2859+F2859*K2862-E2859*L2859-G2859*L2862</f>
        <v>0</v>
      </c>
      <c r="Q2859" s="23">
        <f t="shared" ref="Q2859" si="28757">(D2859*L2859+E2859*K2859+F2859*L2862+G2859*K2862)</f>
        <v>1.3089973126347945</v>
      </c>
      <c r="S2859" s="25">
        <f t="shared" ref="S2859" si="28758">COS($U$8*$B2859)</f>
        <v>-1.7819697449894686E-2</v>
      </c>
      <c r="T2859" s="26">
        <v>0</v>
      </c>
      <c r="U2859" s="10">
        <v>0</v>
      </c>
      <c r="V2859" s="85">
        <f t="shared" ref="V2859" si="28759">$T$8*SIN($B2859*$U$8)</f>
        <v>-2.9995236497559321</v>
      </c>
      <c r="X2859" s="21">
        <f t="shared" ref="X2859" si="28760">N2859*S2859+P2859*S2862-O2859*T2859-Q2859*T2862</f>
        <v>0.45573523939227839</v>
      </c>
      <c r="Y2859" s="24">
        <f t="shared" ref="Y2859" si="28761">(N2859*T2859+O2859*S2859+P2859*T2862+Q2859*S2862)</f>
        <v>0</v>
      </c>
      <c r="Z2859" s="22">
        <f t="shared" ref="Z2859" si="28762">N2859*U2859+P2859*U2862-O2859*V2859-Q2859*V2862</f>
        <v>0</v>
      </c>
      <c r="AA2859" s="23">
        <f t="shared" ref="AA2859" si="28763">(N2859*V2859+O2859*U2859+P2859*V2862+Q2859*U2862)</f>
        <v>3.2543378535233605</v>
      </c>
      <c r="AB2859" s="8"/>
      <c r="AC2859" s="21">
        <v>1</v>
      </c>
      <c r="AD2859" s="24">
        <v>0</v>
      </c>
      <c r="AE2859" s="22">
        <v>0</v>
      </c>
      <c r="AF2859" s="23">
        <v>0</v>
      </c>
      <c r="AH2859" s="21">
        <f t="shared" ref="AH2859" si="28764">X2859*AC2859+Z2859*AC2862-Y2859*AD2859-AA2859*AD2862</f>
        <v>-2.5730522047225319</v>
      </c>
      <c r="AI2859" s="24">
        <f t="shared" ref="AI2859" si="28765">(X2859*AD2859+Y2859*AC2859+Z2859*AD2862+AA2859*AC2862)</f>
        <v>0</v>
      </c>
      <c r="AJ2859" s="22">
        <f t="shared" ref="AJ2859" si="28766">X2859*AE2859+Z2859*AE2862-Y2859*AF2859-AA2859*AF2862</f>
        <v>0</v>
      </c>
      <c r="AK2859" s="23">
        <f t="shared" ref="AK2859" si="28767">(X2859*AF2859+Y2859*AE2859+Z2859*AF2862+AA2859*AE2862)</f>
        <v>3.2543378535233605</v>
      </c>
      <c r="AL2859" s="8"/>
      <c r="AM2859" s="25">
        <f t="shared" ref="AM2859" si="28768">COS($AO$8*$B2859)</f>
        <v>-1.7819697449894686E-2</v>
      </c>
      <c r="AN2859" s="26">
        <v>0</v>
      </c>
      <c r="AO2859" s="10">
        <v>0</v>
      </c>
      <c r="AP2859" s="85">
        <f t="shared" ref="AP2859" si="28769">$AN$8*SIN($B2859*$AO$8)</f>
        <v>-2.9995236497559321</v>
      </c>
      <c r="AR2859" s="21">
        <f t="shared" ref="AR2859" si="28770">AH2859*AM2859+AJ2859*AM2862-AI2859*AN2859-AK2859*AN2862</f>
        <v>1.1304580513597484</v>
      </c>
      <c r="AS2859" s="24">
        <f t="shared" ref="AS2859" si="28771">(AH2859*AN2859+AI2859*AM2859+AJ2859*AN2862+AK2859*AM2862)</f>
        <v>0</v>
      </c>
      <c r="AT2859" s="22">
        <f t="shared" ref="AT2859" si="28772">AH2859*AO2859+AJ2859*AO2862-AI2859*AP2859-AK2859*AP2862</f>
        <v>0</v>
      </c>
      <c r="AU2859" s="23">
        <f t="shared" ref="AU2859" si="28773">(AH2859*AP2859+AI2859*AO2859+AJ2859*AP2862+AK2859*AO2862)</f>
        <v>7.6599396241723516</v>
      </c>
      <c r="AV2859" s="8"/>
      <c r="AW2859" s="21">
        <v>1</v>
      </c>
      <c r="AX2859" s="24">
        <v>0</v>
      </c>
      <c r="AY2859" s="22">
        <v>0</v>
      </c>
      <c r="AZ2859" s="23">
        <v>0</v>
      </c>
      <c r="BB2859" s="21">
        <f t="shared" ref="BB2859" si="28774">AR2859*AW2859+AT2859*AW2862-AS2859*AX2859-AU2859*AX2862</f>
        <v>1.4042069548836356E-3</v>
      </c>
      <c r="BC2859" s="24">
        <f t="shared" ref="BC2859" si="28775">(AR2859*AX2859+AS2859*AW2859+AT2859*AX2862+AU2859*AW2862)</f>
        <v>0</v>
      </c>
      <c r="BD2859" s="22">
        <f t="shared" ref="BD2859" si="28776">AR2859*AY2859+AT2859*AY2862-AS2859*AZ2859-AU2859*AZ2862</f>
        <v>0</v>
      </c>
      <c r="BE2859" s="23">
        <f t="shared" ref="BE2859" si="28777">(AR2859*AZ2859+AS2859*AY2859+AT2859*AZ2862+AU2859*AY2862)</f>
        <v>7.6599396241723516</v>
      </c>
      <c r="BF2859" s="8"/>
      <c r="BG2859" s="25">
        <f t="shared" ref="BG2859" si="28778">COS($BI$8*$B2859)</f>
        <v>-0.89982346552278136</v>
      </c>
      <c r="BH2859" s="26">
        <v>0</v>
      </c>
      <c r="BI2859" s="10">
        <v>0</v>
      </c>
      <c r="BJ2859" s="85">
        <f t="shared" ref="BJ2859" si="28779">$BH$8*SIN($B2859*$BI$8)</f>
        <v>1.3087626133302961</v>
      </c>
      <c r="BL2859" s="21">
        <f t="shared" ref="BL2859" si="28780">BB2859*BG2859+BD2859*BG2862-BC2859*BH2859-BE2859*BH2862</f>
        <v>-1.1151571606444648</v>
      </c>
      <c r="BM2859" s="24">
        <f t="shared" ref="BM2859" si="28781">(BB2859*BH2859+BC2859*BG2859+BD2859*BH2862+BE2859*BG2862)</f>
        <v>0</v>
      </c>
      <c r="BN2859" s="22">
        <f t="shared" ref="BN2859" si="28782">BB2859*BI2859+BD2859*BI2862-BC2859*BJ2859-BE2859*BJ2862</f>
        <v>0</v>
      </c>
      <c r="BO2859" s="23">
        <f t="shared" ref="BO2859" si="28783">(BB2859*BJ2859+BC2859*BI2859+BD2859*BJ2862+BE2859*BI2862)</f>
        <v>-6.8907556447541065</v>
      </c>
      <c r="BQ2859" s="27">
        <f t="shared" ref="BQ2859" si="28784">20*LOG((2*$BL$8)/(($BL$8*BL2859+BN2859+$BL$8*BL2862+BN2862)^2+($BL$8*BM2859+BO2859+$BL$8*BM2862+BO2862)^2)^0.5)</f>
        <v>-11.137042763534875</v>
      </c>
      <c r="BS2859" s="64">
        <f t="shared" ref="BS2859" si="28785">((BL2859^2+BM2859^2)/(BL2862^2+BM2862^2))^0.5</f>
        <v>31.51767032588992</v>
      </c>
      <c r="BT2859" s="4"/>
      <c r="BU2859" s="28"/>
      <c r="BV2859" s="28"/>
      <c r="BW2859" s="28"/>
      <c r="BX2859" s="28"/>
    </row>
    <row r="2860" spans="2:76" ht="18.649999999999999" customHeight="1" thickBot="1">
      <c r="D2860" s="25"/>
      <c r="E2860" s="10"/>
      <c r="F2860" s="10"/>
      <c r="G2860" s="31"/>
      <c r="I2860" s="29"/>
      <c r="L2860" s="30"/>
      <c r="N2860" s="29"/>
      <c r="Q2860" s="30"/>
      <c r="S2860" s="29"/>
      <c r="V2860" s="30"/>
      <c r="X2860" s="29"/>
      <c r="AA2860" s="30"/>
      <c r="AC2860" s="29"/>
      <c r="AF2860" s="30"/>
      <c r="AH2860" s="29"/>
      <c r="AK2860" s="30"/>
      <c r="AM2860" s="29"/>
      <c r="AP2860" s="30"/>
      <c r="AR2860" s="29"/>
      <c r="AU2860" s="30"/>
      <c r="AW2860" s="29"/>
      <c r="AZ2860" s="30"/>
      <c r="BB2860" s="29"/>
      <c r="BE2860" s="30"/>
      <c r="BG2860" s="29"/>
      <c r="BJ2860" s="30"/>
      <c r="BL2860" s="29"/>
      <c r="BO2860" s="30"/>
      <c r="BS2860" s="65"/>
      <c r="BT2860" s="65"/>
      <c r="BU2860" s="28"/>
      <c r="BV2860" s="28"/>
      <c r="BW2860" s="28"/>
      <c r="BX2860" s="28"/>
    </row>
    <row r="2861" spans="2:76" ht="18.649999999999999" customHeight="1" thickBot="1">
      <c r="D2861" s="254" t="s">
        <v>24</v>
      </c>
      <c r="E2861" s="255"/>
      <c r="F2861" s="256" t="s">
        <v>25</v>
      </c>
      <c r="G2861" s="257"/>
      <c r="H2861" s="123"/>
      <c r="I2861" s="242" t="s">
        <v>4</v>
      </c>
      <c r="J2861" s="243"/>
      <c r="K2861" s="244" t="s">
        <v>5</v>
      </c>
      <c r="L2861" s="245"/>
      <c r="M2861" s="123"/>
      <c r="N2861" s="242" t="s">
        <v>6</v>
      </c>
      <c r="O2861" s="243"/>
      <c r="P2861" s="244" t="s">
        <v>7</v>
      </c>
      <c r="Q2861" s="245"/>
      <c r="R2861" s="123"/>
      <c r="S2861" s="242" t="s">
        <v>34</v>
      </c>
      <c r="T2861" s="243"/>
      <c r="U2861" s="244" t="s">
        <v>35</v>
      </c>
      <c r="V2861" s="245"/>
      <c r="W2861" s="123"/>
      <c r="X2861" s="242" t="s">
        <v>47</v>
      </c>
      <c r="Y2861" s="243"/>
      <c r="Z2861" s="244" t="s">
        <v>48</v>
      </c>
      <c r="AA2861" s="245"/>
      <c r="AB2861" s="127"/>
      <c r="AC2861" s="242" t="s">
        <v>63</v>
      </c>
      <c r="AD2861" s="243"/>
      <c r="AE2861" s="244" t="s">
        <v>8</v>
      </c>
      <c r="AF2861" s="245"/>
      <c r="AG2861" s="123"/>
      <c r="AH2861" s="242" t="s">
        <v>78</v>
      </c>
      <c r="AI2861" s="243"/>
      <c r="AJ2861" s="244" t="s">
        <v>79</v>
      </c>
      <c r="AK2861" s="245"/>
      <c r="AL2861" s="127"/>
      <c r="AM2861" s="242" t="s">
        <v>67</v>
      </c>
      <c r="AN2861" s="243"/>
      <c r="AO2861" s="244" t="s">
        <v>66</v>
      </c>
      <c r="AP2861" s="245"/>
      <c r="AQ2861" s="123"/>
      <c r="AR2861" s="242" t="s">
        <v>83</v>
      </c>
      <c r="AS2861" s="243"/>
      <c r="AT2861" s="244" t="s">
        <v>82</v>
      </c>
      <c r="AU2861" s="245"/>
      <c r="AV2861" s="127"/>
      <c r="AW2861" s="242" t="s">
        <v>71</v>
      </c>
      <c r="AX2861" s="243"/>
      <c r="AY2861" s="244" t="s">
        <v>70</v>
      </c>
      <c r="AZ2861" s="245"/>
      <c r="BA2861" s="123"/>
      <c r="BB2861" s="124" t="s">
        <v>87</v>
      </c>
      <c r="BC2861" s="125"/>
      <c r="BD2861" s="122" t="s">
        <v>86</v>
      </c>
      <c r="BE2861" s="126"/>
      <c r="BF2861" s="127"/>
      <c r="BG2861" s="242" t="s">
        <v>74</v>
      </c>
      <c r="BH2861" s="243"/>
      <c r="BI2861" s="244" t="s">
        <v>75</v>
      </c>
      <c r="BJ2861" s="245"/>
      <c r="BK2861" s="123"/>
      <c r="BL2861" s="242" t="s">
        <v>91</v>
      </c>
      <c r="BM2861" s="243"/>
      <c r="BN2861" s="244" t="s">
        <v>90</v>
      </c>
      <c r="BO2861" s="245"/>
      <c r="BP2861" s="123"/>
      <c r="BQ2861" s="35" t="s">
        <v>166</v>
      </c>
      <c r="BS2861" s="66" t="s">
        <v>121</v>
      </c>
      <c r="BT2861" s="65"/>
      <c r="BU2861" s="28"/>
      <c r="BV2861" s="28"/>
      <c r="BW2861" s="28"/>
      <c r="BX2861" s="28"/>
    </row>
    <row r="2862" spans="2:76" ht="18.649999999999999" customHeight="1" thickTop="1" thickBot="1">
      <c r="D2862" s="15">
        <v>0</v>
      </c>
      <c r="E2862" s="145">
        <f t="shared" ref="E2862" si="28786">(1/$E$8)*SIN($B2859*$F$8)</f>
        <v>0.1454441458483105</v>
      </c>
      <c r="F2862" s="15">
        <f t="shared" ref="F2862" si="28787">COS($F$8*$B2859)</f>
        <v>-0.89978553219425483</v>
      </c>
      <c r="G2862" s="37">
        <v>0</v>
      </c>
      <c r="I2862" s="21">
        <v>0</v>
      </c>
      <c r="J2862" s="24">
        <f t="shared" ref="J2862" si="28788">(TAN($K$8*$B2859))/$J$8</f>
        <v>0.14739722501753502</v>
      </c>
      <c r="K2862" s="22">
        <v>1</v>
      </c>
      <c r="L2862" s="23">
        <v>0</v>
      </c>
      <c r="N2862" s="21">
        <f t="shared" ref="N2862" si="28789">D2862*I2859+F2862*I2862-E2862*J2859-G2862*J2862</f>
        <v>0</v>
      </c>
      <c r="O2862" s="24">
        <f t="shared" ref="O2862" si="28790">(D2862*J2859+E2862*I2859+F2862*J2862+G2862*I2862)</f>
        <v>1.2818255291951408E-2</v>
      </c>
      <c r="P2862" s="22">
        <f t="shared" ref="P2862" si="28791">D2862*K2859+F2862*K2862-E2862*L2859-G2862*L2862</f>
        <v>-0.89978553219425483</v>
      </c>
      <c r="Q2862" s="23">
        <f t="shared" ref="Q2862" si="28792">(D2862*L2859+E2862*K2859+F2862*L2862+G2862*K2862)</f>
        <v>0</v>
      </c>
      <c r="S2862" s="15">
        <v>0</v>
      </c>
      <c r="T2862" s="145">
        <f t="shared" ref="T2862" si="28793">(1/$T$8)*SIN($B2859*$U$8)</f>
        <v>-0.33328040552843685</v>
      </c>
      <c r="U2862" s="15">
        <f t="shared" ref="U2862" si="28794">COS($U$8*$B2859)</f>
        <v>-1.7819697449894686E-2</v>
      </c>
      <c r="V2862" s="37">
        <v>0</v>
      </c>
      <c r="X2862" s="21">
        <f t="shared" ref="X2862" si="28795">N2862*S2859+P2862*S2862-O2862*T2859-Q2862*T2862</f>
        <v>0</v>
      </c>
      <c r="Y2862" s="24">
        <f t="shared" ref="Y2862" si="28796">(N2862*T2859+O2862*S2859+P2862*T2862+Q2862*S2862)</f>
        <v>0.2996524696271835</v>
      </c>
      <c r="Z2862" s="22">
        <f t="shared" ref="Z2862" si="28797">N2862*U2859+P2862*U2862-O2862*V2859-Q2862*V2862</f>
        <v>5.4482565850311478E-2</v>
      </c>
      <c r="AA2862" s="23">
        <f t="shared" ref="AA2862" si="28798">(N2862*V2859+O2862*U2859+P2862*V2862+Q2862*U2862)</f>
        <v>0</v>
      </c>
      <c r="AB2862" s="8"/>
      <c r="AC2862" s="21">
        <v>0</v>
      </c>
      <c r="AD2862" s="24">
        <f t="shared" ref="AD2862" si="28799">(TAN($AE$8*$B2859))/$AD$8</f>
        <v>0.93069238058231896</v>
      </c>
      <c r="AE2862" s="22">
        <v>1</v>
      </c>
      <c r="AF2862" s="23">
        <v>0</v>
      </c>
      <c r="AH2862" s="21">
        <f t="shared" ref="AH2862" si="28800">X2862*AC2859+Z2862*AC2862-Y2862*AD2859-AA2862*AD2862</f>
        <v>0</v>
      </c>
      <c r="AI2862" s="24">
        <f t="shared" ref="AI2862" si="28801">(X2862*AD2859+Y2862*AC2859+Z2862*AD2862+AA2862*AC2862)</f>
        <v>0.35035897853864284</v>
      </c>
      <c r="AJ2862" s="22">
        <f t="shared" ref="AJ2862" si="28802">X2862*AE2859+Z2862*AE2862-Y2862*AF2859-AA2862*AF2862</f>
        <v>5.4482565850311478E-2</v>
      </c>
      <c r="AK2862" s="23">
        <f t="shared" ref="AK2862" si="28803">(X2862*AF2859+Y2862*AE2859+Z2862*AF2862+AA2862*AE2862)</f>
        <v>0</v>
      </c>
      <c r="AL2862" s="8"/>
      <c r="AM2862" s="15">
        <v>0</v>
      </c>
      <c r="AN2862" s="85">
        <f t="shared" ref="AN2862" si="28804">(1/$AN$8)*SIN($B2859*$AO$8)</f>
        <v>-0.33328040552843685</v>
      </c>
      <c r="AO2862" s="25">
        <f t="shared" ref="AO2862" si="28805">COS($AO$8*$B2859)</f>
        <v>-1.7819697449894686E-2</v>
      </c>
      <c r="AP2862" s="37">
        <v>0</v>
      </c>
      <c r="AR2862" s="21">
        <f t="shared" ref="AR2862" si="28806">AH2862*AM2859+AJ2862*AM2862-AI2862*AN2859-AK2862*AN2862</f>
        <v>0</v>
      </c>
      <c r="AS2862" s="24">
        <f t="shared" ref="AS2862" si="28807">(AH2862*AN2859+AI2862*AM2859+AJ2862*AN2862+AK2862*AM2862)</f>
        <v>-2.4401262637234335E-2</v>
      </c>
      <c r="AT2862" s="22">
        <f t="shared" ref="AT2862" si="28808">AH2862*AO2859+AJ2862*AO2862-AI2862*AP2859-AK2862*AP2862</f>
        <v>1.0499391791912438</v>
      </c>
      <c r="AU2862" s="23">
        <f t="shared" ref="AU2862" si="28809">(AH2862*AP2859+AI2862*AO2859+AJ2862*AP2862+AK2862*AO2862)</f>
        <v>0</v>
      </c>
      <c r="AV2862" s="8"/>
      <c r="AW2862" s="21">
        <v>0</v>
      </c>
      <c r="AX2862" s="24">
        <f t="shared" ref="AX2862" si="28810">(TAN($AY$8*$B2859))/$AX$8</f>
        <v>0.14739722501753502</v>
      </c>
      <c r="AY2862" s="22">
        <v>1</v>
      </c>
      <c r="AZ2862" s="23">
        <v>0</v>
      </c>
      <c r="BB2862" s="21">
        <f t="shared" ref="BB2862" si="28811">AR2862*AW2859+AT2862*AW2862-AS2862*AX2859-AU2862*AX2862</f>
        <v>0</v>
      </c>
      <c r="BC2862" s="24">
        <f t="shared" ref="BC2862" si="28812">(AR2862*AX2859+AS2862*AW2859+AT2862*AX2862+AU2862*AW2862)</f>
        <v>0.13035685881274345</v>
      </c>
      <c r="BD2862" s="22">
        <f t="shared" ref="BD2862" si="28813">AR2862*AY2859+AT2862*AY2862-AS2862*AZ2859-AU2862*AZ2862</f>
        <v>1.0499391791912438</v>
      </c>
      <c r="BE2862" s="23">
        <f t="shared" ref="BE2862" si="28814">(AR2862*AZ2859+AS2862*AY2859+AT2862*AZ2862+AU2862*AY2862)</f>
        <v>0</v>
      </c>
      <c r="BF2862" s="8"/>
      <c r="BG2862" s="15">
        <v>0</v>
      </c>
      <c r="BH2862" s="85">
        <f t="shared" ref="BH2862" si="28815">(1/$BH$8)*SIN($B2859*$BI$8)</f>
        <v>0.14541806814781066</v>
      </c>
      <c r="BI2862" s="25">
        <f t="shared" ref="BI2862" si="28816">COS($BI$8*$B2859)</f>
        <v>-0.89982346552278136</v>
      </c>
      <c r="BJ2862" s="37">
        <v>0</v>
      </c>
      <c r="BL2862" s="21">
        <f t="shared" ref="BL2862" si="28817">BB2862*BG2859+BD2862*BG2862-BC2862*BH2859-BE2862*BH2862</f>
        <v>0</v>
      </c>
      <c r="BM2862" s="24">
        <f t="shared" ref="BM2862" si="28818">(BB2862*BH2859+BC2862*BG2859+BD2862*BH2862+BE2862*BG2862)</f>
        <v>3.538196665914195E-2</v>
      </c>
      <c r="BN2862" s="22">
        <f t="shared" ref="BN2862" si="28819">BB2862*BI2859+BD2862*BI2862-BC2862*BJ2859-BE2862*BJ2862</f>
        <v>-1.1153660940133041</v>
      </c>
      <c r="BO2862" s="23">
        <f t="shared" ref="BO2862" si="28820">(BB2862*BJ2859+BC2862*BI2859+BD2862*BJ2862+BE2862*BI2862)</f>
        <v>0</v>
      </c>
      <c r="BQ2862" s="38">
        <f t="shared" ref="BQ2862" si="28821">(180/PI())*ATAN(-1*(($BL$8*BM2859+BO2859+$BL$8*BM2862+BO2862)/($BL$8*BL2859+BN2859+$BL$8*BL2862+BN2862)))</f>
        <v>-71.97673946377023</v>
      </c>
      <c r="BS2862" s="67">
        <f t="shared" ref="BS2862" si="28822">20*LOG(((($BL$8*BL2859+BN2859-$BL$8*BL2862-BN2862)^2+($BL$8*BM2859+BO2859-$BL$8*BM2862-BO2862)^2)/(($BL$8*BL2859+BN2859+$BL$8*BL2862+BN2862)^2+($BL$8*BM2859+BO2859+$BL$8*BM2862+BO2862)^2))^0.5)</f>
        <v>-0.34782035197306166</v>
      </c>
      <c r="BT2862" s="65"/>
      <c r="BU2862" s="28"/>
      <c r="BV2862" s="28"/>
      <c r="BW2862" s="28"/>
      <c r="BX2862" s="28"/>
    </row>
    <row r="2863" spans="2:76" ht="18.649999999999999" customHeight="1">
      <c r="BS2863" s="32"/>
    </row>
    <row r="2864" spans="2:76" ht="18.649999999999999" customHeight="1" thickBot="1">
      <c r="D2864" s="8"/>
      <c r="E2864" s="8" t="s">
        <v>93</v>
      </c>
      <c r="F2864" s="8"/>
      <c r="G2864" s="8"/>
      <c r="H2864" s="8"/>
      <c r="I2864" s="8"/>
      <c r="J2864" s="8" t="s">
        <v>94</v>
      </c>
      <c r="K2864" s="8"/>
      <c r="L2864" s="8"/>
      <c r="M2864" s="8"/>
      <c r="N2864" s="8"/>
      <c r="O2864" s="8" t="s">
        <v>95</v>
      </c>
      <c r="P2864" s="8"/>
      <c r="Q2864" s="8"/>
      <c r="R2864" s="8"/>
      <c r="S2864" s="8"/>
      <c r="T2864" s="8" t="s">
        <v>96</v>
      </c>
      <c r="U2864" s="8"/>
      <c r="V2864" s="8"/>
      <c r="W2864" s="8"/>
      <c r="X2864" s="8"/>
      <c r="Y2864" s="8" t="s">
        <v>97</v>
      </c>
      <c r="Z2864" s="8"/>
      <c r="AA2864" s="8"/>
      <c r="AB2864" s="8"/>
      <c r="AC2864" s="8"/>
      <c r="AD2864" s="8" t="s">
        <v>98</v>
      </c>
      <c r="AE2864" s="8"/>
      <c r="AF2864" s="8"/>
      <c r="AG2864" s="8"/>
      <c r="AH2864" s="8"/>
      <c r="AI2864" s="8" t="s">
        <v>99</v>
      </c>
      <c r="AJ2864" s="8"/>
      <c r="AK2864" s="8"/>
      <c r="AL2864" s="8"/>
      <c r="AM2864" s="8"/>
      <c r="AN2864" s="8" t="s">
        <v>96</v>
      </c>
      <c r="AO2864" s="8"/>
      <c r="AP2864" s="8"/>
      <c r="AQ2864" s="8"/>
      <c r="AR2864" s="8"/>
      <c r="AS2864" s="8" t="s">
        <v>100</v>
      </c>
      <c r="AT2864" s="8"/>
      <c r="AU2864" s="8"/>
      <c r="AV2864" s="8"/>
      <c r="AW2864" s="8"/>
      <c r="AX2864" s="8" t="s">
        <v>94</v>
      </c>
      <c r="AY2864" s="8"/>
      <c r="AZ2864" s="8"/>
      <c r="BA2864" s="8"/>
      <c r="BB2864" s="8"/>
      <c r="BC2864" s="8" t="s">
        <v>101</v>
      </c>
      <c r="BD2864" s="8"/>
      <c r="BE2864" s="8"/>
      <c r="BF2864" s="8"/>
      <c r="BG2864" s="8"/>
      <c r="BH2864" s="8" t="s">
        <v>96</v>
      </c>
      <c r="BI2864" s="8"/>
      <c r="BJ2864" s="8"/>
      <c r="BK2864" s="8"/>
      <c r="BL2864" s="8"/>
      <c r="BM2864" s="8" t="s">
        <v>102</v>
      </c>
      <c r="BN2864" s="8"/>
      <c r="BO2864" s="8"/>
      <c r="BP2864" s="8"/>
    </row>
    <row r="2865" spans="2:76" ht="18.649999999999999" customHeight="1" thickBot="1">
      <c r="B2865" s="16"/>
      <c r="D2865" s="250" t="s">
        <v>22</v>
      </c>
      <c r="E2865" s="251"/>
      <c r="F2865" s="252" t="s">
        <v>23</v>
      </c>
      <c r="G2865" s="253"/>
      <c r="H2865" s="123"/>
      <c r="I2865" s="242" t="s">
        <v>1</v>
      </c>
      <c r="J2865" s="243"/>
      <c r="K2865" s="244" t="s">
        <v>2</v>
      </c>
      <c r="L2865" s="245"/>
      <c r="M2865" s="123"/>
      <c r="N2865" s="242" t="s">
        <v>43</v>
      </c>
      <c r="O2865" s="243"/>
      <c r="P2865" s="244" t="s">
        <v>44</v>
      </c>
      <c r="Q2865" s="245"/>
      <c r="R2865" s="123"/>
      <c r="S2865" s="242" t="s">
        <v>32</v>
      </c>
      <c r="T2865" s="243"/>
      <c r="U2865" s="244" t="s">
        <v>33</v>
      </c>
      <c r="V2865" s="245"/>
      <c r="W2865" s="123"/>
      <c r="X2865" s="242" t="s">
        <v>45</v>
      </c>
      <c r="Y2865" s="243"/>
      <c r="Z2865" s="244" t="s">
        <v>46</v>
      </c>
      <c r="AA2865" s="245"/>
      <c r="AB2865" s="127"/>
      <c r="AC2865" s="242" t="s">
        <v>62</v>
      </c>
      <c r="AD2865" s="243"/>
      <c r="AE2865" s="244" t="s">
        <v>3</v>
      </c>
      <c r="AF2865" s="245"/>
      <c r="AG2865" s="123"/>
      <c r="AH2865" s="242" t="s">
        <v>76</v>
      </c>
      <c r="AI2865" s="243"/>
      <c r="AJ2865" s="244" t="s">
        <v>77</v>
      </c>
      <c r="AK2865" s="245"/>
      <c r="AL2865" s="127"/>
      <c r="AM2865" s="242" t="s">
        <v>64</v>
      </c>
      <c r="AN2865" s="243"/>
      <c r="AO2865" s="244" t="s">
        <v>65</v>
      </c>
      <c r="AP2865" s="245"/>
      <c r="AQ2865" s="123"/>
      <c r="AR2865" s="242" t="s">
        <v>80</v>
      </c>
      <c r="AS2865" s="243"/>
      <c r="AT2865" s="244" t="s">
        <v>81</v>
      </c>
      <c r="AU2865" s="245"/>
      <c r="AV2865" s="127"/>
      <c r="AW2865" s="242" t="s">
        <v>68</v>
      </c>
      <c r="AX2865" s="243"/>
      <c r="AY2865" s="244" t="s">
        <v>69</v>
      </c>
      <c r="AZ2865" s="245"/>
      <c r="BA2865" s="123"/>
      <c r="BB2865" s="246" t="s">
        <v>84</v>
      </c>
      <c r="BC2865" s="247"/>
      <c r="BD2865" s="248" t="s">
        <v>85</v>
      </c>
      <c r="BE2865" s="249"/>
      <c r="BF2865" s="127"/>
      <c r="BG2865" s="242" t="s">
        <v>72</v>
      </c>
      <c r="BH2865" s="243"/>
      <c r="BI2865" s="244" t="s">
        <v>73</v>
      </c>
      <c r="BJ2865" s="245"/>
      <c r="BK2865" s="123"/>
      <c r="BL2865" s="242" t="s">
        <v>88</v>
      </c>
      <c r="BM2865" s="243"/>
      <c r="BN2865" s="244" t="s">
        <v>89</v>
      </c>
      <c r="BO2865" s="245"/>
      <c r="BP2865" s="123"/>
      <c r="BQ2865" s="19" t="s">
        <v>165</v>
      </c>
      <c r="BS2865" s="63" t="s">
        <v>120</v>
      </c>
      <c r="BT2865" s="4"/>
      <c r="BU2865" s="28"/>
      <c r="BV2865" s="28"/>
      <c r="BW2865" s="28"/>
      <c r="BX2865" s="28"/>
    </row>
    <row r="2866" spans="2:76" ht="18.649999999999999" customHeight="1" thickTop="1" thickBot="1">
      <c r="B2866" s="39">
        <v>8.1199999999999992</v>
      </c>
      <c r="D2866" s="25">
        <f t="shared" ref="D2866" si="28823">COS($F$8*$B2866)</f>
        <v>-0.90266385154360185</v>
      </c>
      <c r="E2866" s="26">
        <v>0</v>
      </c>
      <c r="F2866" s="10">
        <v>0</v>
      </c>
      <c r="G2866" s="85">
        <f t="shared" ref="G2866" si="28824">$E$8*SIN($B2866*$F$8)</f>
        <v>1.2910390156955884</v>
      </c>
      <c r="I2866" s="21">
        <v>1</v>
      </c>
      <c r="J2866" s="24">
        <v>0</v>
      </c>
      <c r="K2866" s="22">
        <v>0</v>
      </c>
      <c r="L2866" s="23">
        <v>0</v>
      </c>
      <c r="N2866" s="21">
        <f t="shared" ref="N2866" si="28825">D2866*I2866+F2866*I2869-E2866*J2866-G2866*J2869</f>
        <v>-1.1224007418846542</v>
      </c>
      <c r="O2866" s="24">
        <f t="shared" ref="O2866" si="28826">(D2866*J2866+E2866*I2866+F2866*J2869+G2866*I2869)</f>
        <v>0</v>
      </c>
      <c r="P2866" s="22">
        <f t="shared" ref="P2866" si="28827">D2866*K2866+F2866*K2869-E2866*L2866-G2866*L2869</f>
        <v>0</v>
      </c>
      <c r="Q2866" s="23">
        <f t="shared" ref="Q2866" si="28828">(D2866*L2866+E2866*K2866+F2866*L2869+G2866*K2869)</f>
        <v>1.2910390156955884</v>
      </c>
      <c r="S2866" s="25">
        <f t="shared" ref="S2866" si="28829">COS($U$8*$B2866)</f>
        <v>-6.2290736190815064E-3</v>
      </c>
      <c r="T2866" s="26">
        <v>0</v>
      </c>
      <c r="U2866" s="10">
        <v>0</v>
      </c>
      <c r="V2866" s="85">
        <f t="shared" ref="V2866" si="28830">$T$8*SIN($B2866*$U$8)</f>
        <v>-2.9999417973981815</v>
      </c>
      <c r="X2866" s="21">
        <f t="shared" ref="X2866" si="28831">N2866*S2866+P2866*S2869-O2866*T2866-Q2866*T2869</f>
        <v>0.43732950632431145</v>
      </c>
      <c r="Y2866" s="24">
        <f t="shared" ref="Y2866" si="28832">(N2866*T2866+O2866*S2866+P2866*T2869+Q2866*S2869)</f>
        <v>0</v>
      </c>
      <c r="Z2866" s="22">
        <f t="shared" ref="Z2866" si="28833">N2866*U2866+P2866*U2869-O2866*V2866-Q2866*V2869</f>
        <v>0</v>
      </c>
      <c r="AA2866" s="23">
        <f t="shared" ref="AA2866" si="28834">(N2866*V2866+O2866*U2866+P2866*V2869+Q2866*U2869)</f>
        <v>3.3590949219366277</v>
      </c>
      <c r="AB2866" s="8"/>
      <c r="AC2866" s="21">
        <v>1</v>
      </c>
      <c r="AD2866" s="24">
        <v>0</v>
      </c>
      <c r="AE2866" s="22">
        <v>0</v>
      </c>
      <c r="AF2866" s="23">
        <v>0</v>
      </c>
      <c r="AH2866" s="21">
        <f t="shared" ref="AH2866" si="28835">X2866*AC2866+Z2866*AC2869-Y2866*AD2866-AA2866*AD2869</f>
        <v>-2.8060486023944646</v>
      </c>
      <c r="AI2866" s="24">
        <f t="shared" ref="AI2866" si="28836">(X2866*AD2866+Y2866*AC2866+Z2866*AD2869+AA2866*AC2869)</f>
        <v>0</v>
      </c>
      <c r="AJ2866" s="22">
        <f t="shared" ref="AJ2866" si="28837">X2866*AE2866+Z2866*AE2869-Y2866*AF2866-AA2866*AF2869</f>
        <v>0</v>
      </c>
      <c r="AK2866" s="23">
        <f t="shared" ref="AK2866" si="28838">(X2866*AF2866+Y2866*AE2866+Z2866*AF2869+AA2866*AE2869)</f>
        <v>3.3590949219366277</v>
      </c>
      <c r="AL2866" s="8"/>
      <c r="AM2866" s="25">
        <f t="shared" ref="AM2866" si="28839">COS($AO$8*$B2866)</f>
        <v>-6.2290736190815064E-3</v>
      </c>
      <c r="AN2866" s="26">
        <v>0</v>
      </c>
      <c r="AO2866" s="10">
        <v>0</v>
      </c>
      <c r="AP2866" s="85">
        <f t="shared" ref="AP2866" si="28840">$AN$8*SIN($B2866*$AO$8)</f>
        <v>-2.9999417973981815</v>
      </c>
      <c r="AR2866" s="21">
        <f t="shared" ref="AR2866" si="28841">AH2866*AM2866+AJ2866*AM2869-AI2866*AN2866-AK2866*AN2869</f>
        <v>1.1371556675169991</v>
      </c>
      <c r="AS2866" s="24">
        <f t="shared" ref="AS2866" si="28842">(AH2866*AN2866+AI2866*AM2866+AJ2866*AN2869+AK2866*AM2869)</f>
        <v>0</v>
      </c>
      <c r="AT2866" s="22">
        <f t="shared" ref="AT2866" si="28843">AH2866*AO2866+AJ2866*AO2869-AI2866*AP2866-AK2866*AP2869</f>
        <v>0</v>
      </c>
      <c r="AU2866" s="23">
        <f t="shared" ref="AU2866" si="28844">(AH2866*AP2866+AI2866*AO2866+AJ2866*AP2869+AK2866*AO2869)</f>
        <v>8.3970584382916797</v>
      </c>
      <c r="AV2866" s="8"/>
      <c r="AW2866" s="21">
        <v>1</v>
      </c>
      <c r="AX2866" s="24">
        <v>0</v>
      </c>
      <c r="AY2866" s="22">
        <v>0</v>
      </c>
      <c r="AZ2866" s="23">
        <v>0</v>
      </c>
      <c r="BB2866" s="21">
        <f t="shared" ref="BB2866" si="28845">AR2866*AW2866+AT2866*AW2869-AS2866*AX2866-AU2866*AX2869</f>
        <v>-0.29203701125590165</v>
      </c>
      <c r="BC2866" s="24">
        <f t="shared" ref="BC2866" si="28846">(AR2866*AX2866+AS2866*AW2866+AT2866*AX2869+AU2866*AW2869)</f>
        <v>0</v>
      </c>
      <c r="BD2866" s="22">
        <f t="shared" ref="BD2866" si="28847">AR2866*AY2866+AT2866*AY2869-AS2866*AZ2866-AU2866*AZ2869</f>
        <v>0</v>
      </c>
      <c r="BE2866" s="23">
        <f t="shared" ref="BE2866" si="28848">(AR2866*AZ2866+AS2866*AY2866+AT2866*AZ2869+AU2866*AY2869)</f>
        <v>8.3970584382916797</v>
      </c>
      <c r="BF2866" s="8"/>
      <c r="BG2866" s="25">
        <f t="shared" ref="BG2866" si="28849">COS($BI$8*$B2866)</f>
        <v>-0.90270135677152408</v>
      </c>
      <c r="BH2866" s="26">
        <v>0</v>
      </c>
      <c r="BI2866" s="10">
        <v>0</v>
      </c>
      <c r="BJ2866" s="85">
        <f t="shared" ref="BJ2866" si="28850">$BH$8*SIN($B2866*$BI$8)</f>
        <v>1.2908029843262858</v>
      </c>
      <c r="BL2866" s="21">
        <f t="shared" ref="BL2866" si="28851">BB2866*BG2866+BD2866*BG2869-BC2866*BH2866-BE2866*BH2869</f>
        <v>-0.94070535945725453</v>
      </c>
      <c r="BM2866" s="24">
        <f t="shared" ref="BM2866" si="28852">(BB2866*BH2866+BC2866*BG2866+BD2866*BH2869+BE2866*BG2869)</f>
        <v>0</v>
      </c>
      <c r="BN2866" s="22">
        <f t="shared" ref="BN2866" si="28853">BB2866*BI2866+BD2866*BI2869-BC2866*BJ2866-BE2866*BJ2869</f>
        <v>0</v>
      </c>
      <c r="BO2866" s="23">
        <f t="shared" ref="BO2866" si="28854">(BB2866*BJ2866+BC2866*BI2866+BD2866*BJ2869+BE2866*BI2869)</f>
        <v>-7.9569982907985217</v>
      </c>
      <c r="BQ2866" s="27">
        <f t="shared" ref="BQ2866" si="28855">20*LOG((2*$BL$8)/(($BL$8*BL2866+BN2866+$BL$8*BL2869+BN2869)^2+($BL$8*BM2866+BO2866+$BL$8*BM2869+BO2869)^2)^0.5)</f>
        <v>-12.245609736277469</v>
      </c>
      <c r="BS2866" s="64">
        <f t="shared" ref="BS2866" si="28856">((BL2866^2+BM2866^2)/(BL2869^2+BM2869^2))^0.5</f>
        <v>65.168230045582661</v>
      </c>
      <c r="BT2866" s="4"/>
      <c r="BU2866" s="28"/>
      <c r="BV2866" s="28"/>
      <c r="BW2866" s="28"/>
      <c r="BX2866" s="28"/>
    </row>
    <row r="2867" spans="2:76" ht="18.649999999999999" customHeight="1" thickBot="1">
      <c r="D2867" s="25"/>
      <c r="E2867" s="10"/>
      <c r="F2867" s="10"/>
      <c r="G2867" s="31"/>
      <c r="I2867" s="29"/>
      <c r="L2867" s="30"/>
      <c r="N2867" s="29"/>
      <c r="Q2867" s="30"/>
      <c r="S2867" s="29"/>
      <c r="V2867" s="30"/>
      <c r="X2867" s="29"/>
      <c r="AA2867" s="30"/>
      <c r="AC2867" s="29"/>
      <c r="AF2867" s="30"/>
      <c r="AH2867" s="29"/>
      <c r="AK2867" s="30"/>
      <c r="AM2867" s="29"/>
      <c r="AP2867" s="30"/>
      <c r="AR2867" s="29"/>
      <c r="AU2867" s="30"/>
      <c r="AW2867" s="29"/>
      <c r="AZ2867" s="30"/>
      <c r="BB2867" s="29"/>
      <c r="BE2867" s="30"/>
      <c r="BG2867" s="29"/>
      <c r="BJ2867" s="30"/>
      <c r="BL2867" s="29"/>
      <c r="BO2867" s="30"/>
      <c r="BS2867" s="65"/>
      <c r="BT2867" s="65"/>
      <c r="BU2867" s="28"/>
      <c r="BV2867" s="28"/>
      <c r="BW2867" s="28"/>
      <c r="BX2867" s="28"/>
    </row>
    <row r="2868" spans="2:76" ht="18.649999999999999" customHeight="1" thickBot="1">
      <c r="D2868" s="254" t="s">
        <v>24</v>
      </c>
      <c r="E2868" s="255"/>
      <c r="F2868" s="256" t="s">
        <v>25</v>
      </c>
      <c r="G2868" s="257"/>
      <c r="H2868" s="123"/>
      <c r="I2868" s="242" t="s">
        <v>4</v>
      </c>
      <c r="J2868" s="243"/>
      <c r="K2868" s="244" t="s">
        <v>5</v>
      </c>
      <c r="L2868" s="245"/>
      <c r="M2868" s="123"/>
      <c r="N2868" s="242" t="s">
        <v>6</v>
      </c>
      <c r="O2868" s="243"/>
      <c r="P2868" s="244" t="s">
        <v>7</v>
      </c>
      <c r="Q2868" s="245"/>
      <c r="R2868" s="123"/>
      <c r="S2868" s="242" t="s">
        <v>34</v>
      </c>
      <c r="T2868" s="243"/>
      <c r="U2868" s="244" t="s">
        <v>35</v>
      </c>
      <c r="V2868" s="245"/>
      <c r="W2868" s="123"/>
      <c r="X2868" s="242" t="s">
        <v>47</v>
      </c>
      <c r="Y2868" s="243"/>
      <c r="Z2868" s="244" t="s">
        <v>48</v>
      </c>
      <c r="AA2868" s="245"/>
      <c r="AB2868" s="127"/>
      <c r="AC2868" s="242" t="s">
        <v>63</v>
      </c>
      <c r="AD2868" s="243"/>
      <c r="AE2868" s="244" t="s">
        <v>8</v>
      </c>
      <c r="AF2868" s="245"/>
      <c r="AG2868" s="123"/>
      <c r="AH2868" s="242" t="s">
        <v>78</v>
      </c>
      <c r="AI2868" s="243"/>
      <c r="AJ2868" s="244" t="s">
        <v>79</v>
      </c>
      <c r="AK2868" s="245"/>
      <c r="AL2868" s="127"/>
      <c r="AM2868" s="242" t="s">
        <v>67</v>
      </c>
      <c r="AN2868" s="243"/>
      <c r="AO2868" s="244" t="s">
        <v>66</v>
      </c>
      <c r="AP2868" s="245"/>
      <c r="AQ2868" s="123"/>
      <c r="AR2868" s="242" t="s">
        <v>83</v>
      </c>
      <c r="AS2868" s="243"/>
      <c r="AT2868" s="244" t="s">
        <v>82</v>
      </c>
      <c r="AU2868" s="245"/>
      <c r="AV2868" s="127"/>
      <c r="AW2868" s="242" t="s">
        <v>71</v>
      </c>
      <c r="AX2868" s="243"/>
      <c r="AY2868" s="244" t="s">
        <v>70</v>
      </c>
      <c r="AZ2868" s="245"/>
      <c r="BA2868" s="123"/>
      <c r="BB2868" s="124" t="s">
        <v>87</v>
      </c>
      <c r="BC2868" s="125"/>
      <c r="BD2868" s="122" t="s">
        <v>86</v>
      </c>
      <c r="BE2868" s="126"/>
      <c r="BF2868" s="127"/>
      <c r="BG2868" s="242" t="s">
        <v>74</v>
      </c>
      <c r="BH2868" s="243"/>
      <c r="BI2868" s="244" t="s">
        <v>75</v>
      </c>
      <c r="BJ2868" s="245"/>
      <c r="BK2868" s="123"/>
      <c r="BL2868" s="242" t="s">
        <v>91</v>
      </c>
      <c r="BM2868" s="243"/>
      <c r="BN2868" s="244" t="s">
        <v>90</v>
      </c>
      <c r="BO2868" s="245"/>
      <c r="BP2868" s="123"/>
      <c r="BQ2868" s="35" t="s">
        <v>166</v>
      </c>
      <c r="BS2868" s="66" t="s">
        <v>121</v>
      </c>
      <c r="BT2868" s="65"/>
      <c r="BU2868" s="28"/>
      <c r="BV2868" s="28"/>
      <c r="BW2868" s="28"/>
      <c r="BX2868" s="28"/>
    </row>
    <row r="2869" spans="2:76" ht="18.649999999999999" customHeight="1" thickTop="1" thickBot="1">
      <c r="D2869" s="15">
        <v>0</v>
      </c>
      <c r="E2869" s="145">
        <f t="shared" ref="E2869" si="28857">(1/$E$8)*SIN($B2866*$F$8)</f>
        <v>0.14344877952173202</v>
      </c>
      <c r="F2869" s="15">
        <f t="shared" ref="F2869" si="28858">COS($F$8*$B2866)</f>
        <v>-0.90266385154360185</v>
      </c>
      <c r="G2869" s="37">
        <v>0</v>
      </c>
      <c r="I2869" s="21">
        <v>0</v>
      </c>
      <c r="J2869" s="24">
        <f t="shared" ref="J2869" si="28859">(TAN($K$8*$B2866))/$J$8</f>
        <v>0.17020158776740152</v>
      </c>
      <c r="K2869" s="22">
        <v>1</v>
      </c>
      <c r="L2869" s="23">
        <v>0</v>
      </c>
      <c r="N2869" s="21">
        <f t="shared" ref="N2869" si="28860">D2869*I2866+F2869*I2869-E2869*J2866-G2869*J2869</f>
        <v>0</v>
      </c>
      <c r="O2869" s="24">
        <f t="shared" ref="O2869" si="28861">(D2869*J2866+E2869*I2866+F2869*J2869+G2869*I2869)</f>
        <v>-1.0186041231227017E-2</v>
      </c>
      <c r="P2869" s="22">
        <f t="shared" ref="P2869" si="28862">D2869*K2866+F2869*K2869-E2869*L2866-G2869*L2869</f>
        <v>-0.90266385154360185</v>
      </c>
      <c r="Q2869" s="23">
        <f t="shared" ref="Q2869" si="28863">(D2869*L2866+E2869*K2866+F2869*L2869+G2869*K2869)</f>
        <v>0</v>
      </c>
      <c r="S2869" s="15">
        <v>0</v>
      </c>
      <c r="T2869" s="145">
        <f t="shared" ref="T2869" si="28864">(1/$T$8)*SIN($B2866*$U$8)</f>
        <v>-0.33332686637757569</v>
      </c>
      <c r="U2869" s="15">
        <f t="shared" ref="U2869" si="28865">COS($U$8*$B2866)</f>
        <v>-6.2290736190815064E-3</v>
      </c>
      <c r="V2869" s="37">
        <v>0</v>
      </c>
      <c r="X2869" s="21">
        <f t="shared" ref="X2869" si="28866">N2869*S2866+P2869*S2869-O2869*T2866-Q2869*T2869</f>
        <v>0</v>
      </c>
      <c r="Y2869" s="24">
        <f t="shared" ref="Y2869" si="28867">(N2869*T2866+O2869*S2866+P2869*T2869+Q2869*S2869)</f>
        <v>0.30094556262805827</v>
      </c>
      <c r="Z2869" s="22">
        <f t="shared" ref="Z2869" si="28868">N2869*U2866+P2869*U2869-O2869*V2866-Q2869*V2869</f>
        <v>-2.4934771255030408E-2</v>
      </c>
      <c r="AA2869" s="23">
        <f t="shared" ref="AA2869" si="28869">(N2869*V2866+O2869*U2866+P2869*V2869+Q2869*U2869)</f>
        <v>0</v>
      </c>
      <c r="AB2869" s="8"/>
      <c r="AC2869" s="21">
        <v>0</v>
      </c>
      <c r="AD2869" s="24">
        <f t="shared" ref="AD2869" si="28870">(TAN($AE$8*$B2866))/$AD$8</f>
        <v>0.96555119283406943</v>
      </c>
      <c r="AE2869" s="22">
        <v>1</v>
      </c>
      <c r="AF2869" s="23">
        <v>0</v>
      </c>
      <c r="AH2869" s="21">
        <f t="shared" ref="AH2869" si="28871">X2869*AC2866+Z2869*AC2869-Y2869*AD2866-AA2869*AD2869</f>
        <v>0</v>
      </c>
      <c r="AI2869" s="24">
        <f t="shared" ref="AI2869" si="28872">(X2869*AD2866+Y2869*AC2866+Z2869*AD2869+AA2869*AC2869)</f>
        <v>0.27686976449971901</v>
      </c>
      <c r="AJ2869" s="22">
        <f t="shared" ref="AJ2869" si="28873">X2869*AE2866+Z2869*AE2869-Y2869*AF2866-AA2869*AF2869</f>
        <v>-2.4934771255030408E-2</v>
      </c>
      <c r="AK2869" s="23">
        <f t="shared" ref="AK2869" si="28874">(X2869*AF2866+Y2869*AE2866+Z2869*AF2869+AA2869*AE2869)</f>
        <v>0</v>
      </c>
      <c r="AL2869" s="8"/>
      <c r="AM2869" s="15">
        <v>0</v>
      </c>
      <c r="AN2869" s="85">
        <f t="shared" ref="AN2869" si="28875">(1/$AN$8)*SIN($B2866*$AO$8)</f>
        <v>-0.33332686637757569</v>
      </c>
      <c r="AO2869" s="25">
        <f t="shared" ref="AO2869" si="28876">COS($AO$8*$B2866)</f>
        <v>-6.2290736190815064E-3</v>
      </c>
      <c r="AP2869" s="37">
        <v>0</v>
      </c>
      <c r="AR2869" s="21">
        <f t="shared" ref="AR2869" si="28877">AH2869*AM2866+AJ2869*AM2869-AI2869*AN2866-AK2869*AN2869</f>
        <v>0</v>
      </c>
      <c r="AS2869" s="24">
        <f t="shared" ref="AS2869" si="28878">(AH2869*AN2866+AI2869*AM2866+AJ2869*AN2869+AK2869*AM2869)</f>
        <v>6.5867870203144266E-3</v>
      </c>
      <c r="AT2869" s="22">
        <f t="shared" ref="AT2869" si="28879">AH2869*AO2866+AJ2869*AO2869-AI2869*AP2866-AK2869*AP2869</f>
        <v>0.83074849948432083</v>
      </c>
      <c r="AU2869" s="23">
        <f t="shared" ref="AU2869" si="28880">(AH2869*AP2866+AI2869*AO2866+AJ2869*AP2869+AK2869*AO2869)</f>
        <v>0</v>
      </c>
      <c r="AV2869" s="8"/>
      <c r="AW2869" s="21">
        <v>0</v>
      </c>
      <c r="AX2869" s="24">
        <f t="shared" ref="AX2869" si="28881">(TAN($AY$8*$B2866))/$AX$8</f>
        <v>0.17020158776740152</v>
      </c>
      <c r="AY2869" s="22">
        <v>1</v>
      </c>
      <c r="AZ2869" s="23">
        <v>0</v>
      </c>
      <c r="BB2869" s="21">
        <f t="shared" ref="BB2869" si="28882">AR2869*AW2866+AT2869*AW2869-AS2869*AX2866-AU2869*AX2869</f>
        <v>0</v>
      </c>
      <c r="BC2869" s="24">
        <f t="shared" ref="BC2869" si="28883">(AR2869*AX2866+AS2869*AW2866+AT2869*AX2869+AU2869*AW2869)</f>
        <v>0.14798150066793217</v>
      </c>
      <c r="BD2869" s="22">
        <f t="shared" ref="BD2869" si="28884">AR2869*AY2866+AT2869*AY2869-AS2869*AZ2866-AU2869*AZ2869</f>
        <v>0.83074849948432083</v>
      </c>
      <c r="BE2869" s="23">
        <f t="shared" ref="BE2869" si="28885">(AR2869*AZ2866+AS2869*AY2866+AT2869*AZ2869+AU2869*AY2869)</f>
        <v>0</v>
      </c>
      <c r="BF2869" s="8"/>
      <c r="BG2869" s="15">
        <v>0</v>
      </c>
      <c r="BH2869" s="85">
        <f t="shared" ref="BH2869" si="28886">(1/$BH$8)*SIN($B2866*$BI$8)</f>
        <v>0.14342255381403174</v>
      </c>
      <c r="BI2869" s="25">
        <f t="shared" ref="BI2869" si="28887">COS($BI$8*$B2866)</f>
        <v>-0.90270135677152408</v>
      </c>
      <c r="BJ2869" s="37">
        <v>0</v>
      </c>
      <c r="BL2869" s="21">
        <f t="shared" ref="BL2869" si="28888">BB2869*BG2866+BD2869*BG2869-BC2869*BH2866-BE2869*BH2869</f>
        <v>0</v>
      </c>
      <c r="BM2869" s="24">
        <f t="shared" ref="BM2869" si="28889">(BB2869*BH2866+BC2869*BG2866+BD2869*BH2869+BE2869*BG2869)</f>
        <v>-1.4435030056812459E-2</v>
      </c>
      <c r="BN2869" s="22">
        <f t="shared" ref="BN2869" si="28890">BB2869*BI2866+BD2869*BI2869-BC2869*BJ2866-BE2869*BJ2869</f>
        <v>-0.94093276030765338</v>
      </c>
      <c r="BO2869" s="23">
        <f t="shared" ref="BO2869" si="28891">(BB2869*BJ2866+BC2869*BI2866+BD2869*BJ2869+BE2869*BI2869)</f>
        <v>0</v>
      </c>
      <c r="BQ2869" s="38">
        <f t="shared" ref="BQ2869" si="28892">(180/PI())*ATAN(-1*(($BL$8*BM2866+BO2866+$BL$8*BM2869+BO2869)/($BL$8*BL2866+BN2866+$BL$8*BL2869+BN2869)))</f>
        <v>-76.718577499743517</v>
      </c>
      <c r="BS2869" s="67">
        <f t="shared" ref="BS2869" si="28893">20*LOG(((($BL$8*BL2866+BN2866-$BL$8*BL2869-BN2869)^2+($BL$8*BM2866+BO2866-$BL$8*BM2869-BO2869)^2)/(($BL$8*BL2866+BN2866+$BL$8*BL2869+BN2869)^2+($BL$8*BM2866+BO2866+$BL$8*BM2869+BO2869)^2))^0.5)</f>
        <v>-0.26699599456769063</v>
      </c>
      <c r="BT2869" s="65"/>
      <c r="BU2869" s="28"/>
      <c r="BV2869" s="28"/>
      <c r="BW2869" s="28"/>
      <c r="BX2869" s="28"/>
    </row>
    <row r="2870" spans="2:76" ht="18.649999999999999" customHeight="1">
      <c r="BS2870" s="32"/>
    </row>
    <row r="2871" spans="2:76" ht="18.649999999999999" customHeight="1" thickBot="1">
      <c r="D2871" s="8"/>
      <c r="E2871" s="8" t="s">
        <v>93</v>
      </c>
      <c r="F2871" s="8"/>
      <c r="G2871" s="8"/>
      <c r="H2871" s="8"/>
      <c r="I2871" s="8"/>
      <c r="J2871" s="8" t="s">
        <v>94</v>
      </c>
      <c r="K2871" s="8"/>
      <c r="L2871" s="8"/>
      <c r="M2871" s="8"/>
      <c r="N2871" s="8"/>
      <c r="O2871" s="8" t="s">
        <v>95</v>
      </c>
      <c r="P2871" s="8"/>
      <c r="Q2871" s="8"/>
      <c r="R2871" s="8"/>
      <c r="S2871" s="8"/>
      <c r="T2871" s="8" t="s">
        <v>96</v>
      </c>
      <c r="U2871" s="8"/>
      <c r="V2871" s="8"/>
      <c r="W2871" s="8"/>
      <c r="X2871" s="8"/>
      <c r="Y2871" s="8" t="s">
        <v>97</v>
      </c>
      <c r="Z2871" s="8"/>
      <c r="AA2871" s="8"/>
      <c r="AB2871" s="8"/>
      <c r="AC2871" s="8"/>
      <c r="AD2871" s="8" t="s">
        <v>98</v>
      </c>
      <c r="AE2871" s="8"/>
      <c r="AF2871" s="8"/>
      <c r="AG2871" s="8"/>
      <c r="AH2871" s="8"/>
      <c r="AI2871" s="8" t="s">
        <v>99</v>
      </c>
      <c r="AJ2871" s="8"/>
      <c r="AK2871" s="8"/>
      <c r="AL2871" s="8"/>
      <c r="AM2871" s="8"/>
      <c r="AN2871" s="8" t="s">
        <v>96</v>
      </c>
      <c r="AO2871" s="8"/>
      <c r="AP2871" s="8"/>
      <c r="AQ2871" s="8"/>
      <c r="AR2871" s="8"/>
      <c r="AS2871" s="8" t="s">
        <v>100</v>
      </c>
      <c r="AT2871" s="8"/>
      <c r="AU2871" s="8"/>
      <c r="AV2871" s="8"/>
      <c r="AW2871" s="8"/>
      <c r="AX2871" s="8" t="s">
        <v>94</v>
      </c>
      <c r="AY2871" s="8"/>
      <c r="AZ2871" s="8"/>
      <c r="BA2871" s="8"/>
      <c r="BB2871" s="8"/>
      <c r="BC2871" s="8" t="s">
        <v>101</v>
      </c>
      <c r="BD2871" s="8"/>
      <c r="BE2871" s="8"/>
      <c r="BF2871" s="8"/>
      <c r="BG2871" s="8"/>
      <c r="BH2871" s="8" t="s">
        <v>96</v>
      </c>
      <c r="BI2871" s="8"/>
      <c r="BJ2871" s="8"/>
      <c r="BK2871" s="8"/>
      <c r="BL2871" s="8"/>
      <c r="BM2871" s="8" t="s">
        <v>102</v>
      </c>
      <c r="BN2871" s="8"/>
      <c r="BO2871" s="8"/>
      <c r="BP2871" s="8"/>
    </row>
    <row r="2872" spans="2:76" ht="18.649999999999999" customHeight="1" thickBot="1">
      <c r="B2872" s="16"/>
      <c r="D2872" s="250" t="s">
        <v>22</v>
      </c>
      <c r="E2872" s="251"/>
      <c r="F2872" s="252" t="s">
        <v>23</v>
      </c>
      <c r="G2872" s="253"/>
      <c r="H2872" s="123"/>
      <c r="I2872" s="242" t="s">
        <v>1</v>
      </c>
      <c r="J2872" s="243"/>
      <c r="K2872" s="244" t="s">
        <v>2</v>
      </c>
      <c r="L2872" s="245"/>
      <c r="M2872" s="123"/>
      <c r="N2872" s="242" t="s">
        <v>43</v>
      </c>
      <c r="O2872" s="243"/>
      <c r="P2872" s="244" t="s">
        <v>44</v>
      </c>
      <c r="Q2872" s="245"/>
      <c r="R2872" s="123"/>
      <c r="S2872" s="242" t="s">
        <v>32</v>
      </c>
      <c r="T2872" s="243"/>
      <c r="U2872" s="244" t="s">
        <v>33</v>
      </c>
      <c r="V2872" s="245"/>
      <c r="W2872" s="123"/>
      <c r="X2872" s="242" t="s">
        <v>45</v>
      </c>
      <c r="Y2872" s="243"/>
      <c r="Z2872" s="244" t="s">
        <v>46</v>
      </c>
      <c r="AA2872" s="245"/>
      <c r="AB2872" s="127"/>
      <c r="AC2872" s="242" t="s">
        <v>62</v>
      </c>
      <c r="AD2872" s="243"/>
      <c r="AE2872" s="244" t="s">
        <v>3</v>
      </c>
      <c r="AF2872" s="245"/>
      <c r="AG2872" s="123"/>
      <c r="AH2872" s="242" t="s">
        <v>76</v>
      </c>
      <c r="AI2872" s="243"/>
      <c r="AJ2872" s="244" t="s">
        <v>77</v>
      </c>
      <c r="AK2872" s="245"/>
      <c r="AL2872" s="127"/>
      <c r="AM2872" s="242" t="s">
        <v>64</v>
      </c>
      <c r="AN2872" s="243"/>
      <c r="AO2872" s="244" t="s">
        <v>65</v>
      </c>
      <c r="AP2872" s="245"/>
      <c r="AQ2872" s="123"/>
      <c r="AR2872" s="242" t="s">
        <v>80</v>
      </c>
      <c r="AS2872" s="243"/>
      <c r="AT2872" s="244" t="s">
        <v>81</v>
      </c>
      <c r="AU2872" s="245"/>
      <c r="AV2872" s="127"/>
      <c r="AW2872" s="242" t="s">
        <v>68</v>
      </c>
      <c r="AX2872" s="243"/>
      <c r="AY2872" s="244" t="s">
        <v>69</v>
      </c>
      <c r="AZ2872" s="245"/>
      <c r="BA2872" s="123"/>
      <c r="BB2872" s="246" t="s">
        <v>84</v>
      </c>
      <c r="BC2872" s="247"/>
      <c r="BD2872" s="248" t="s">
        <v>85</v>
      </c>
      <c r="BE2872" s="249"/>
      <c r="BF2872" s="127"/>
      <c r="BG2872" s="242" t="s">
        <v>72</v>
      </c>
      <c r="BH2872" s="243"/>
      <c r="BI2872" s="244" t="s">
        <v>73</v>
      </c>
      <c r="BJ2872" s="245"/>
      <c r="BK2872" s="123"/>
      <c r="BL2872" s="242" t="s">
        <v>88</v>
      </c>
      <c r="BM2872" s="243"/>
      <c r="BN2872" s="244" t="s">
        <v>89</v>
      </c>
      <c r="BO2872" s="245"/>
      <c r="BP2872" s="123"/>
      <c r="BQ2872" s="19" t="s">
        <v>165</v>
      </c>
      <c r="BS2872" s="63" t="s">
        <v>120</v>
      </c>
      <c r="BT2872" s="4"/>
      <c r="BU2872" s="28"/>
      <c r="BV2872" s="28"/>
      <c r="BW2872" s="28"/>
      <c r="BX2872" s="28"/>
    </row>
    <row r="2873" spans="2:76" ht="18.649999999999999" customHeight="1" thickTop="1" thickBot="1">
      <c r="B2873" s="39">
        <v>8.14</v>
      </c>
      <c r="D2873" s="25">
        <f t="shared" ref="D2873" si="28894">COS($F$8*$B2873)</f>
        <v>-0.90550234707592658</v>
      </c>
      <c r="E2873" s="26">
        <v>0</v>
      </c>
      <c r="F2873" s="10">
        <v>0</v>
      </c>
      <c r="G2873" s="85">
        <f t="shared" ref="G2873" si="28895">$E$8*SIN($B2873*$F$8)</f>
        <v>1.2730237605637584</v>
      </c>
      <c r="I2873" s="21">
        <v>1</v>
      </c>
      <c r="J2873" s="24">
        <v>0</v>
      </c>
      <c r="K2873" s="22">
        <v>0</v>
      </c>
      <c r="L2873" s="23">
        <v>0</v>
      </c>
      <c r="N2873" s="21">
        <f t="shared" ref="N2873" si="28896">D2873*I2873+F2873*I2876-E2873*J2873-G2873*J2876</f>
        <v>-1.1513127960580918</v>
      </c>
      <c r="O2873" s="24">
        <f t="shared" ref="O2873" si="28897">(D2873*J2873+E2873*I2873+F2873*J2876+G2873*I2876)</f>
        <v>0</v>
      </c>
      <c r="P2873" s="22">
        <f t="shared" ref="P2873" si="28898">D2873*K2873+F2873*K2876-E2873*L2873-G2873*L2876</f>
        <v>0</v>
      </c>
      <c r="Q2873" s="23">
        <f t="shared" ref="Q2873" si="28899">(D2873*L2873+E2873*K2873+F2873*L2876+G2873*K2876)</f>
        <v>1.2730237605637584</v>
      </c>
      <c r="S2873" s="25">
        <f t="shared" ref="S2873" si="28900">COS($U$8*$B2873)</f>
        <v>5.3623871624491753E-3</v>
      </c>
      <c r="T2873" s="26">
        <v>0</v>
      </c>
      <c r="U2873" s="10">
        <v>0</v>
      </c>
      <c r="V2873" s="85">
        <f t="shared" ref="V2873" si="28901">$T$8*SIN($B2873*$U$8)</f>
        <v>-2.9999568668958028</v>
      </c>
      <c r="X2873" s="21">
        <f t="shared" ref="X2873" si="28902">N2873*S2873+P2873*S2876-O2873*T2873-Q2873*T2876</f>
        <v>0.41816136751187294</v>
      </c>
      <c r="Y2873" s="24">
        <f t="shared" ref="Y2873" si="28903">(N2873*T2873+O2873*S2873+P2873*T2876+Q2873*S2876)</f>
        <v>0</v>
      </c>
      <c r="Z2873" s="22">
        <f t="shared" ref="Z2873" si="28904">N2873*U2873+P2873*U2876-O2873*V2873-Q2873*V2876</f>
        <v>0</v>
      </c>
      <c r="AA2873" s="23">
        <f t="shared" ref="AA2873" si="28905">(N2873*V2873+O2873*U2873+P2873*V2876+Q2873*U2876)</f>
        <v>3.4607151747506193</v>
      </c>
      <c r="AB2873" s="8"/>
      <c r="AC2873" s="21">
        <v>1</v>
      </c>
      <c r="AD2873" s="24">
        <v>0</v>
      </c>
      <c r="AE2873" s="22">
        <v>0</v>
      </c>
      <c r="AF2873" s="23">
        <v>0</v>
      </c>
      <c r="AH2873" s="21">
        <f t="shared" ref="AH2873" si="28906">X2873*AC2873+Z2873*AC2876-Y2873*AD2873-AA2873*AD2876</f>
        <v>-3.0467673986502173</v>
      </c>
      <c r="AI2873" s="24">
        <f t="shared" ref="AI2873" si="28907">(X2873*AD2873+Y2873*AC2873+Z2873*AD2876+AA2873*AC2876)</f>
        <v>0</v>
      </c>
      <c r="AJ2873" s="22">
        <f t="shared" ref="AJ2873" si="28908">X2873*AE2873+Z2873*AE2876-Y2873*AF2873-AA2873*AF2876</f>
        <v>0</v>
      </c>
      <c r="AK2873" s="23">
        <f t="shared" ref="AK2873" si="28909">(X2873*AF2873+Y2873*AE2873+Z2873*AF2876+AA2873*AE2876)</f>
        <v>3.4607151747506193</v>
      </c>
      <c r="AL2873" s="8"/>
      <c r="AM2873" s="25">
        <f t="shared" ref="AM2873" si="28910">COS($AO$8*$B2873)</f>
        <v>5.3623871624491753E-3</v>
      </c>
      <c r="AN2873" s="26">
        <v>0</v>
      </c>
      <c r="AO2873" s="10">
        <v>0</v>
      </c>
      <c r="AP2873" s="85">
        <f t="shared" ref="AP2873" si="28911">$AN$8*SIN($B2873*$AO$8)</f>
        <v>-2.9999568668958028</v>
      </c>
      <c r="AR2873" s="21">
        <f t="shared" ref="AR2873" si="28912">AH2873*AM2873+AJ2873*AM2876-AI2873*AN2873-AK2873*AN2876</f>
        <v>1.1372171928215791</v>
      </c>
      <c r="AS2873" s="24">
        <f t="shared" ref="AS2873" si="28913">(AH2873*AN2873+AI2873*AM2873+AJ2873*AN2876+AK2873*AM2876)</f>
        <v>0</v>
      </c>
      <c r="AT2873" s="22">
        <f t="shared" ref="AT2873" si="28914">AH2873*AO2873+AJ2873*AO2876-AI2873*AP2873-AK2873*AP2876</f>
        <v>0</v>
      </c>
      <c r="AU2873" s="23">
        <f t="shared" ref="AU2873" si="28915">(AH2873*AP2873+AI2873*AO2873+AJ2873*AP2876+AK2873*AO2876)</f>
        <v>9.1587284740409576</v>
      </c>
      <c r="AV2873" s="8"/>
      <c r="AW2873" s="21">
        <v>1</v>
      </c>
      <c r="AX2873" s="24">
        <v>0</v>
      </c>
      <c r="AY2873" s="22">
        <v>0</v>
      </c>
      <c r="AZ2873" s="23">
        <v>0</v>
      </c>
      <c r="BB2873" s="21">
        <f t="shared" ref="BB2873" si="28916">AR2873*AW2873+AT2873*AW2876-AS2873*AX2873-AU2873*AX2876</f>
        <v>-0.63125817115179661</v>
      </c>
      <c r="BC2873" s="24">
        <f t="shared" ref="BC2873" si="28917">(AR2873*AX2873+AS2873*AW2873+AT2873*AX2876+AU2873*AW2876)</f>
        <v>0</v>
      </c>
      <c r="BD2873" s="22">
        <f t="shared" ref="BD2873" si="28918">AR2873*AY2873+AT2873*AY2876-AS2873*AZ2873-AU2873*AZ2876</f>
        <v>0</v>
      </c>
      <c r="BE2873" s="23">
        <f t="shared" ref="BE2873" si="28919">(AR2873*AZ2873+AS2873*AY2873+AT2873*AZ2876+AU2873*AY2876)</f>
        <v>9.1587284740409576</v>
      </c>
      <c r="BF2873" s="8"/>
      <c r="BG2873" s="25">
        <f t="shared" ref="BG2873" si="28920">COS($BI$8*$B2873)</f>
        <v>-0.90553941997419429</v>
      </c>
      <c r="BH2873" s="26">
        <v>0</v>
      </c>
      <c r="BI2873" s="10">
        <v>0</v>
      </c>
      <c r="BJ2873" s="85">
        <f t="shared" ref="BJ2873" si="28921">$BH$8*SIN($B2873*$BI$8)</f>
        <v>1.2727864038616998</v>
      </c>
      <c r="BL2873" s="21">
        <f t="shared" ref="BL2873" si="28922">BB2873*BG2873+BD2873*BG2876-BC2873*BH2873-BE2873*BH2876</f>
        <v>-0.7236047394434918</v>
      </c>
      <c r="BM2873" s="24">
        <f t="shared" ref="BM2873" si="28923">(BB2873*BH2873+BC2873*BG2873+BD2873*BH2876+BE2873*BG2876)</f>
        <v>0</v>
      </c>
      <c r="BN2873" s="22">
        <f t="shared" ref="BN2873" si="28924">BB2873*BI2873+BD2873*BI2876-BC2873*BJ2873-BE2873*BJ2876</f>
        <v>0</v>
      </c>
      <c r="BO2873" s="23">
        <f t="shared" ref="BO2873" si="28925">(BB2873*BJ2873+BC2873*BI2873+BD2873*BJ2876+BE2873*BI2876)</f>
        <v>-9.0970464876527952</v>
      </c>
      <c r="BQ2873" s="27">
        <f t="shared" ref="BQ2873" si="28926">20*LOG((2*$BL$8)/(($BL$8*BL2873+BN2873+$BL$8*BL2876+BN2876)^2+($BL$8*BM2873+BO2873+$BL$8*BM2876+BO2876)^2)^0.5)</f>
        <v>-13.314605325215904</v>
      </c>
      <c r="BS2873" s="64">
        <f t="shared" ref="BS2873" si="28927">((BL2873^2+BM2873^2)/(BL2876^2+BM2876^2))^0.5</f>
        <v>13.822904262298861</v>
      </c>
      <c r="BT2873" s="4"/>
      <c r="BU2873" s="28"/>
      <c r="BV2873" s="28"/>
      <c r="BW2873" s="28"/>
      <c r="BX2873" s="28"/>
    </row>
    <row r="2874" spans="2:76" ht="18.649999999999999" customHeight="1" thickBot="1">
      <c r="D2874" s="25"/>
      <c r="E2874" s="10"/>
      <c r="F2874" s="10"/>
      <c r="G2874" s="31"/>
      <c r="I2874" s="29"/>
      <c r="L2874" s="30"/>
      <c r="N2874" s="29"/>
      <c r="Q2874" s="30"/>
      <c r="S2874" s="29"/>
      <c r="V2874" s="30"/>
      <c r="X2874" s="29"/>
      <c r="AA2874" s="30"/>
      <c r="AC2874" s="29"/>
      <c r="AF2874" s="30"/>
      <c r="AH2874" s="29"/>
      <c r="AK2874" s="30"/>
      <c r="AM2874" s="29"/>
      <c r="AP2874" s="30"/>
      <c r="AR2874" s="29"/>
      <c r="AU2874" s="30"/>
      <c r="AW2874" s="29"/>
      <c r="AZ2874" s="30"/>
      <c r="BB2874" s="29"/>
      <c r="BE2874" s="30"/>
      <c r="BG2874" s="29"/>
      <c r="BJ2874" s="30"/>
      <c r="BL2874" s="29"/>
      <c r="BO2874" s="30"/>
      <c r="BS2874" s="65"/>
      <c r="BT2874" s="65"/>
      <c r="BU2874" s="28"/>
      <c r="BV2874" s="28"/>
      <c r="BW2874" s="28"/>
      <c r="BX2874" s="28"/>
    </row>
    <row r="2875" spans="2:76" ht="18.649999999999999" customHeight="1" thickBot="1">
      <c r="D2875" s="254" t="s">
        <v>24</v>
      </c>
      <c r="E2875" s="255"/>
      <c r="F2875" s="256" t="s">
        <v>25</v>
      </c>
      <c r="G2875" s="257"/>
      <c r="H2875" s="123"/>
      <c r="I2875" s="242" t="s">
        <v>4</v>
      </c>
      <c r="J2875" s="243"/>
      <c r="K2875" s="244" t="s">
        <v>5</v>
      </c>
      <c r="L2875" s="245"/>
      <c r="M2875" s="123"/>
      <c r="N2875" s="242" t="s">
        <v>6</v>
      </c>
      <c r="O2875" s="243"/>
      <c r="P2875" s="244" t="s">
        <v>7</v>
      </c>
      <c r="Q2875" s="245"/>
      <c r="R2875" s="123"/>
      <c r="S2875" s="242" t="s">
        <v>34</v>
      </c>
      <c r="T2875" s="243"/>
      <c r="U2875" s="244" t="s">
        <v>35</v>
      </c>
      <c r="V2875" s="245"/>
      <c r="W2875" s="123"/>
      <c r="X2875" s="242" t="s">
        <v>47</v>
      </c>
      <c r="Y2875" s="243"/>
      <c r="Z2875" s="244" t="s">
        <v>48</v>
      </c>
      <c r="AA2875" s="245"/>
      <c r="AB2875" s="127"/>
      <c r="AC2875" s="242" t="s">
        <v>63</v>
      </c>
      <c r="AD2875" s="243"/>
      <c r="AE2875" s="244" t="s">
        <v>8</v>
      </c>
      <c r="AF2875" s="245"/>
      <c r="AG2875" s="123"/>
      <c r="AH2875" s="242" t="s">
        <v>78</v>
      </c>
      <c r="AI2875" s="243"/>
      <c r="AJ2875" s="244" t="s">
        <v>79</v>
      </c>
      <c r="AK2875" s="245"/>
      <c r="AL2875" s="127"/>
      <c r="AM2875" s="242" t="s">
        <v>67</v>
      </c>
      <c r="AN2875" s="243"/>
      <c r="AO2875" s="244" t="s">
        <v>66</v>
      </c>
      <c r="AP2875" s="245"/>
      <c r="AQ2875" s="123"/>
      <c r="AR2875" s="242" t="s">
        <v>83</v>
      </c>
      <c r="AS2875" s="243"/>
      <c r="AT2875" s="244" t="s">
        <v>82</v>
      </c>
      <c r="AU2875" s="245"/>
      <c r="AV2875" s="127"/>
      <c r="AW2875" s="242" t="s">
        <v>71</v>
      </c>
      <c r="AX2875" s="243"/>
      <c r="AY2875" s="244" t="s">
        <v>70</v>
      </c>
      <c r="AZ2875" s="245"/>
      <c r="BA2875" s="123"/>
      <c r="BB2875" s="124" t="s">
        <v>87</v>
      </c>
      <c r="BC2875" s="125"/>
      <c r="BD2875" s="122" t="s">
        <v>86</v>
      </c>
      <c r="BE2875" s="126"/>
      <c r="BF2875" s="127"/>
      <c r="BG2875" s="242" t="s">
        <v>74</v>
      </c>
      <c r="BH2875" s="243"/>
      <c r="BI2875" s="244" t="s">
        <v>75</v>
      </c>
      <c r="BJ2875" s="245"/>
      <c r="BK2875" s="123"/>
      <c r="BL2875" s="242" t="s">
        <v>91</v>
      </c>
      <c r="BM2875" s="243"/>
      <c r="BN2875" s="244" t="s">
        <v>90</v>
      </c>
      <c r="BO2875" s="245"/>
      <c r="BP2875" s="123"/>
      <c r="BQ2875" s="35" t="s">
        <v>166</v>
      </c>
      <c r="BS2875" s="66" t="s">
        <v>121</v>
      </c>
      <c r="BT2875" s="65"/>
      <c r="BU2875" s="28"/>
      <c r="BV2875" s="28"/>
      <c r="BW2875" s="28"/>
      <c r="BX2875" s="28"/>
    </row>
    <row r="2876" spans="2:76" ht="18.649999999999999" customHeight="1" thickTop="1" thickBot="1">
      <c r="D2876" s="15">
        <v>0</v>
      </c>
      <c r="E2876" s="145">
        <f t="shared" ref="E2876" si="28928">(1/$E$8)*SIN($B2873*$F$8)</f>
        <v>0.14144708450708426</v>
      </c>
      <c r="F2876" s="15">
        <f t="shared" ref="F2876" si="28929">COS($F$8*$B2873)</f>
        <v>-0.90550234707592658</v>
      </c>
      <c r="G2876" s="37">
        <v>0</v>
      </c>
      <c r="I2876" s="21">
        <v>0</v>
      </c>
      <c r="J2876" s="24">
        <f t="shared" ref="J2876" si="28930">(TAN($K$8*$B2873))/$J$8</f>
        <v>0.19309179969532386</v>
      </c>
      <c r="K2876" s="22">
        <v>1</v>
      </c>
      <c r="L2876" s="23">
        <v>0</v>
      </c>
      <c r="N2876" s="21">
        <f t="shared" ref="N2876" si="28931">D2876*I2873+F2876*I2876-E2876*J2873-G2876*J2876</f>
        <v>0</v>
      </c>
      <c r="O2876" s="24">
        <f t="shared" ref="O2876" si="28932">(D2876*J2873+E2876*I2873+F2876*J2876+G2876*I2876)</f>
        <v>-3.3397993318146191E-2</v>
      </c>
      <c r="P2876" s="22">
        <f t="shared" ref="P2876" si="28933">D2876*K2873+F2876*K2876-E2876*L2873-G2876*L2876</f>
        <v>-0.90550234707592658</v>
      </c>
      <c r="Q2876" s="23">
        <f t="shared" ref="Q2876" si="28934">(D2876*L2873+E2876*K2873+F2876*L2876+G2876*K2876)</f>
        <v>0</v>
      </c>
      <c r="S2876" s="15">
        <v>0</v>
      </c>
      <c r="T2876" s="145">
        <f t="shared" ref="T2876" si="28935">(1/$T$8)*SIN($B2873*$U$8)</f>
        <v>-0.33332854076620028</v>
      </c>
      <c r="U2876" s="15">
        <f t="shared" ref="U2876" si="28936">COS($U$8*$B2873)</f>
        <v>5.3623871624491753E-3</v>
      </c>
      <c r="V2876" s="37">
        <v>0</v>
      </c>
      <c r="X2876" s="21">
        <f t="shared" ref="X2876" si="28937">N2876*S2873+P2876*S2876-O2876*T2873-Q2876*T2876</f>
        <v>0</v>
      </c>
      <c r="Y2876" s="24">
        <f t="shared" ref="Y2876" si="28938">(N2876*T2873+O2876*S2873+P2876*T2876+Q2876*S2876)</f>
        <v>0.30165068304056725</v>
      </c>
      <c r="Z2876" s="22">
        <f t="shared" ref="Z2876" si="28939">N2876*U2873+P2876*U2876-O2876*V2873-Q2876*V2876</f>
        <v>-0.10504819355684035</v>
      </c>
      <c r="AA2876" s="23">
        <f t="shared" ref="AA2876" si="28940">(N2876*V2873+O2876*U2873+P2876*V2876+Q2876*U2876)</f>
        <v>0</v>
      </c>
      <c r="AB2876" s="8"/>
      <c r="AC2876" s="21">
        <v>0</v>
      </c>
      <c r="AD2876" s="24">
        <f t="shared" ref="AD2876" si="28941">(TAN($AE$8*$B2873))/$AD$8</f>
        <v>1.0012175493210806</v>
      </c>
      <c r="AE2876" s="22">
        <v>1</v>
      </c>
      <c r="AF2876" s="23">
        <v>0</v>
      </c>
      <c r="AH2876" s="21">
        <f t="shared" ref="AH2876" si="28942">X2876*AC2873+Z2876*AC2876-Y2876*AD2873-AA2876*AD2876</f>
        <v>0</v>
      </c>
      <c r="AI2876" s="24">
        <f t="shared" ref="AI2876" si="28943">(X2876*AD2873+Y2876*AC2873+Z2876*AD2876+AA2876*AC2876)</f>
        <v>0.19647458812698101</v>
      </c>
      <c r="AJ2876" s="22">
        <f t="shared" ref="AJ2876" si="28944">X2876*AE2873+Z2876*AE2876-Y2876*AF2873-AA2876*AF2876</f>
        <v>-0.10504819355684035</v>
      </c>
      <c r="AK2876" s="23">
        <f t="shared" ref="AK2876" si="28945">(X2876*AF2873+Y2876*AE2873+Z2876*AF2876+AA2876*AE2876)</f>
        <v>0</v>
      </c>
      <c r="AL2876" s="8"/>
      <c r="AM2876" s="15">
        <v>0</v>
      </c>
      <c r="AN2876" s="85">
        <f t="shared" ref="AN2876" si="28946">(1/$AN$8)*SIN($B2873*$AO$8)</f>
        <v>-0.33332854076620028</v>
      </c>
      <c r="AO2876" s="25">
        <f t="shared" ref="AO2876" si="28947">COS($AO$8*$B2873)</f>
        <v>5.3623871624491753E-3</v>
      </c>
      <c r="AP2876" s="37">
        <v>0</v>
      </c>
      <c r="AR2876" s="21">
        <f t="shared" ref="AR2876" si="28948">AH2876*AM2873+AJ2876*AM2876-AI2876*AN2873-AK2876*AN2876</f>
        <v>0</v>
      </c>
      <c r="AS2876" s="24">
        <f t="shared" ref="AS2876" si="28949">(AH2876*AN2873+AI2876*AM2873+AJ2876*AN2876+AK2876*AM2876)</f>
        <v>3.6069133877546573E-2</v>
      </c>
      <c r="AT2876" s="22">
        <f t="shared" ref="AT2876" si="28950">AH2876*AO2873+AJ2876*AO2876-AI2876*AP2873-AK2876*AP2876</f>
        <v>0.58885198073749356</v>
      </c>
      <c r="AU2876" s="23">
        <f t="shared" ref="AU2876" si="28951">(AH2876*AP2873+AI2876*AO2873+AJ2876*AP2876+AK2876*AO2876)</f>
        <v>0</v>
      </c>
      <c r="AV2876" s="8"/>
      <c r="AW2876" s="21">
        <v>0</v>
      </c>
      <c r="AX2876" s="24">
        <f t="shared" ref="AX2876" si="28952">(TAN($AY$8*$B2873))/$AX$8</f>
        <v>0.19309179969532386</v>
      </c>
      <c r="AY2876" s="22">
        <v>1</v>
      </c>
      <c r="AZ2876" s="23">
        <v>0</v>
      </c>
      <c r="BB2876" s="21">
        <f t="shared" ref="BB2876" si="28953">AR2876*AW2873+AT2876*AW2876-AS2876*AX2873-AU2876*AX2876</f>
        <v>0</v>
      </c>
      <c r="BC2876" s="24">
        <f t="shared" ref="BC2876" si="28954">(AR2876*AX2873+AS2876*AW2873+AT2876*AX2876+AU2876*AW2876)</f>
        <v>0.14977162259230539</v>
      </c>
      <c r="BD2876" s="22">
        <f t="shared" ref="BD2876" si="28955">AR2876*AY2873+AT2876*AY2876-AS2876*AZ2873-AU2876*AZ2876</f>
        <v>0.58885198073749356</v>
      </c>
      <c r="BE2876" s="23">
        <f t="shared" ref="BE2876" si="28956">(AR2876*AZ2873+AS2876*AY2873+AT2876*AZ2876+AU2876*AY2876)</f>
        <v>0</v>
      </c>
      <c r="BF2876" s="8"/>
      <c r="BG2876" s="15">
        <v>0</v>
      </c>
      <c r="BH2876" s="85">
        <f t="shared" ref="BH2876" si="28957">(1/$BH$8)*SIN($B2873*$BI$8)</f>
        <v>0.14142071154018887</v>
      </c>
      <c r="BI2876" s="25">
        <f t="shared" ref="BI2876" si="28958">COS($BI$8*$B2873)</f>
        <v>-0.90553941997419429</v>
      </c>
      <c r="BJ2876" s="37">
        <v>0</v>
      </c>
      <c r="BL2876" s="21">
        <f t="shared" ref="BL2876" si="28959">BB2876*BG2873+BD2876*BG2876-BC2876*BH2873-BE2876*BH2876</f>
        <v>0</v>
      </c>
      <c r="BM2876" s="24">
        <f t="shared" ref="BM2876" si="28960">(BB2876*BH2873+BC2876*BG2873+BD2876*BH2876+BE2876*BG2876)</f>
        <v>-5.2348242143084228E-2</v>
      </c>
      <c r="BN2876" s="22">
        <f t="shared" ref="BN2876" si="28961">BB2876*BI2873+BD2876*BI2876-BC2876*BJ2873-BE2876*BJ2876</f>
        <v>-0.72385596600747748</v>
      </c>
      <c r="BO2876" s="23">
        <f t="shared" ref="BO2876" si="28962">(BB2876*BJ2873+BC2876*BI2873+BD2876*BJ2876+BE2876*BI2876)</f>
        <v>0</v>
      </c>
      <c r="BQ2876" s="38">
        <f t="shared" ref="BQ2876" si="28963">(180/PI())*ATAN(-1*(($BL$8*BM2873+BO2873+$BL$8*BM2876+BO2876)/($BL$8*BL2873+BN2873+$BL$8*BL2876+BN2876)))</f>
        <v>-81.010147688621657</v>
      </c>
      <c r="BS2876" s="67">
        <f t="shared" ref="BS2876" si="28964">20*LOG(((($BL$8*BL2873+BN2873-$BL$8*BL2876-BN2876)^2+($BL$8*BM2873+BO2873-$BL$8*BM2876-BO2876)^2)/(($BL$8*BL2873+BN2873+$BL$8*BL2876+BN2876)^2+($BL$8*BM2873+BO2873+$BL$8*BM2876+BO2876)^2))^0.5)</f>
        <v>-0.20732359010294824</v>
      </c>
      <c r="BT2876" s="65"/>
      <c r="BU2876" s="28"/>
      <c r="BV2876" s="28"/>
      <c r="BW2876" s="28"/>
      <c r="BX2876" s="28"/>
    </row>
    <row r="2877" spans="2:76" ht="18.649999999999999" customHeight="1">
      <c r="BS2877" s="32"/>
    </row>
    <row r="2878" spans="2:76" ht="18.649999999999999" customHeight="1" thickBot="1">
      <c r="D2878" s="8"/>
      <c r="E2878" s="8" t="s">
        <v>93</v>
      </c>
      <c r="F2878" s="8"/>
      <c r="G2878" s="8"/>
      <c r="H2878" s="8"/>
      <c r="I2878" s="8"/>
      <c r="J2878" s="8" t="s">
        <v>94</v>
      </c>
      <c r="K2878" s="8"/>
      <c r="L2878" s="8"/>
      <c r="M2878" s="8"/>
      <c r="N2878" s="8"/>
      <c r="O2878" s="8" t="s">
        <v>95</v>
      </c>
      <c r="P2878" s="8"/>
      <c r="Q2878" s="8"/>
      <c r="R2878" s="8"/>
      <c r="S2878" s="8"/>
      <c r="T2878" s="8" t="s">
        <v>96</v>
      </c>
      <c r="U2878" s="8"/>
      <c r="V2878" s="8"/>
      <c r="W2878" s="8"/>
      <c r="X2878" s="8"/>
      <c r="Y2878" s="8" t="s">
        <v>97</v>
      </c>
      <c r="Z2878" s="8"/>
      <c r="AA2878" s="8"/>
      <c r="AB2878" s="8"/>
      <c r="AC2878" s="8"/>
      <c r="AD2878" s="8" t="s">
        <v>98</v>
      </c>
      <c r="AE2878" s="8"/>
      <c r="AF2878" s="8"/>
      <c r="AG2878" s="8"/>
      <c r="AH2878" s="8"/>
      <c r="AI2878" s="8" t="s">
        <v>99</v>
      </c>
      <c r="AJ2878" s="8"/>
      <c r="AK2878" s="8"/>
      <c r="AL2878" s="8"/>
      <c r="AM2878" s="8"/>
      <c r="AN2878" s="8" t="s">
        <v>96</v>
      </c>
      <c r="AO2878" s="8"/>
      <c r="AP2878" s="8"/>
      <c r="AQ2878" s="8"/>
      <c r="AR2878" s="8"/>
      <c r="AS2878" s="8" t="s">
        <v>100</v>
      </c>
      <c r="AT2878" s="8"/>
      <c r="AU2878" s="8"/>
      <c r="AV2878" s="8"/>
      <c r="AW2878" s="8"/>
      <c r="AX2878" s="8" t="s">
        <v>94</v>
      </c>
      <c r="AY2878" s="8"/>
      <c r="AZ2878" s="8"/>
      <c r="BA2878" s="8"/>
      <c r="BB2878" s="8"/>
      <c r="BC2878" s="8" t="s">
        <v>101</v>
      </c>
      <c r="BD2878" s="8"/>
      <c r="BE2878" s="8"/>
      <c r="BF2878" s="8"/>
      <c r="BG2878" s="8"/>
      <c r="BH2878" s="8" t="s">
        <v>96</v>
      </c>
      <c r="BI2878" s="8"/>
      <c r="BJ2878" s="8"/>
      <c r="BK2878" s="8"/>
      <c r="BL2878" s="8"/>
      <c r="BM2878" s="8" t="s">
        <v>102</v>
      </c>
      <c r="BN2878" s="8"/>
      <c r="BO2878" s="8"/>
      <c r="BP2878" s="8"/>
    </row>
    <row r="2879" spans="2:76" ht="18.649999999999999" customHeight="1" thickBot="1">
      <c r="B2879" s="16"/>
      <c r="D2879" s="250" t="s">
        <v>22</v>
      </c>
      <c r="E2879" s="251"/>
      <c r="F2879" s="252" t="s">
        <v>23</v>
      </c>
      <c r="G2879" s="253"/>
      <c r="H2879" s="123"/>
      <c r="I2879" s="242" t="s">
        <v>1</v>
      </c>
      <c r="J2879" s="243"/>
      <c r="K2879" s="244" t="s">
        <v>2</v>
      </c>
      <c r="L2879" s="245"/>
      <c r="M2879" s="123"/>
      <c r="N2879" s="242" t="s">
        <v>43</v>
      </c>
      <c r="O2879" s="243"/>
      <c r="P2879" s="244" t="s">
        <v>44</v>
      </c>
      <c r="Q2879" s="245"/>
      <c r="R2879" s="123"/>
      <c r="S2879" s="242" t="s">
        <v>32</v>
      </c>
      <c r="T2879" s="243"/>
      <c r="U2879" s="244" t="s">
        <v>33</v>
      </c>
      <c r="V2879" s="245"/>
      <c r="W2879" s="123"/>
      <c r="X2879" s="242" t="s">
        <v>45</v>
      </c>
      <c r="Y2879" s="243"/>
      <c r="Z2879" s="244" t="s">
        <v>46</v>
      </c>
      <c r="AA2879" s="245"/>
      <c r="AB2879" s="127"/>
      <c r="AC2879" s="242" t="s">
        <v>62</v>
      </c>
      <c r="AD2879" s="243"/>
      <c r="AE2879" s="244" t="s">
        <v>3</v>
      </c>
      <c r="AF2879" s="245"/>
      <c r="AG2879" s="123"/>
      <c r="AH2879" s="242" t="s">
        <v>76</v>
      </c>
      <c r="AI2879" s="243"/>
      <c r="AJ2879" s="244" t="s">
        <v>77</v>
      </c>
      <c r="AK2879" s="245"/>
      <c r="AL2879" s="127"/>
      <c r="AM2879" s="242" t="s">
        <v>64</v>
      </c>
      <c r="AN2879" s="243"/>
      <c r="AO2879" s="244" t="s">
        <v>65</v>
      </c>
      <c r="AP2879" s="245"/>
      <c r="AQ2879" s="123"/>
      <c r="AR2879" s="242" t="s">
        <v>80</v>
      </c>
      <c r="AS2879" s="243"/>
      <c r="AT2879" s="244" t="s">
        <v>81</v>
      </c>
      <c r="AU2879" s="245"/>
      <c r="AV2879" s="127"/>
      <c r="AW2879" s="242" t="s">
        <v>68</v>
      </c>
      <c r="AX2879" s="243"/>
      <c r="AY2879" s="244" t="s">
        <v>69</v>
      </c>
      <c r="AZ2879" s="245"/>
      <c r="BA2879" s="123"/>
      <c r="BB2879" s="246" t="s">
        <v>84</v>
      </c>
      <c r="BC2879" s="247"/>
      <c r="BD2879" s="248" t="s">
        <v>85</v>
      </c>
      <c r="BE2879" s="249"/>
      <c r="BF2879" s="127"/>
      <c r="BG2879" s="242" t="s">
        <v>72</v>
      </c>
      <c r="BH2879" s="243"/>
      <c r="BI2879" s="244" t="s">
        <v>73</v>
      </c>
      <c r="BJ2879" s="245"/>
      <c r="BK2879" s="123"/>
      <c r="BL2879" s="242" t="s">
        <v>88</v>
      </c>
      <c r="BM2879" s="243"/>
      <c r="BN2879" s="244" t="s">
        <v>89</v>
      </c>
      <c r="BO2879" s="245"/>
      <c r="BP2879" s="123"/>
      <c r="BQ2879" s="19" t="s">
        <v>165</v>
      </c>
      <c r="BS2879" s="63" t="s">
        <v>120</v>
      </c>
      <c r="BT2879" s="4"/>
      <c r="BU2879" s="28"/>
      <c r="BV2879" s="28"/>
      <c r="BW2879" s="28"/>
      <c r="BX2879" s="28"/>
    </row>
    <row r="2880" spans="2:76" ht="18.649999999999999" customHeight="1" thickTop="1" thickBot="1">
      <c r="B2880" s="39">
        <v>8.16</v>
      </c>
      <c r="D2880" s="25">
        <f t="shared" ref="D2880" si="28965">COS($F$8*$B2880)</f>
        <v>-0.9083008935621899</v>
      </c>
      <c r="E2880" s="26">
        <v>0</v>
      </c>
      <c r="F2880" s="10">
        <v>0</v>
      </c>
      <c r="G2880" s="85">
        <f t="shared" ref="G2880" si="28966">$E$8*SIN($B2880*$F$8)</f>
        <v>1.2549523420381934</v>
      </c>
      <c r="I2880" s="21">
        <v>1</v>
      </c>
      <c r="J2880" s="24">
        <v>0</v>
      </c>
      <c r="K2880" s="22">
        <v>0</v>
      </c>
      <c r="L2880" s="23">
        <v>0</v>
      </c>
      <c r="N2880" s="21">
        <f t="shared" ref="N2880" si="28967">D2880*I2880+F2880*I2883-E2880*J2880-G2880*J2883</f>
        <v>-1.179470742083512</v>
      </c>
      <c r="O2880" s="24">
        <f t="shared" ref="O2880" si="28968">(D2880*J2880+E2880*I2880+F2880*J2883+G2880*I2883)</f>
        <v>0</v>
      </c>
      <c r="P2880" s="22">
        <f t="shared" ref="P2880" si="28969">D2880*K2880+F2880*K2883-E2880*L2880-G2880*L2883</f>
        <v>0</v>
      </c>
      <c r="Q2880" s="23">
        <f t="shared" ref="Q2880" si="28970">(D2880*L2880+E2880*K2880+F2880*L2883+G2880*K2883)</f>
        <v>1.2549523420381934</v>
      </c>
      <c r="S2880" s="25">
        <f t="shared" ref="S2880" si="28971">COS($U$8*$B2880)</f>
        <v>1.6953127442977885E-2</v>
      </c>
      <c r="T2880" s="26">
        <v>0</v>
      </c>
      <c r="U2880" s="10">
        <v>0</v>
      </c>
      <c r="V2880" s="85">
        <f t="shared" ref="V2880" si="28972">$T$8*SIN($B2880*$U$8)</f>
        <v>-2.9995688562240272</v>
      </c>
      <c r="X2880" s="21">
        <f t="shared" ref="X2880" si="28973">N2880*S2880+P2880*S2883-O2880*T2880-Q2880*T2883</f>
        <v>0.3982616112189909</v>
      </c>
      <c r="Y2880" s="24">
        <f t="shared" ref="Y2880" si="28974">(N2880*T2880+O2880*S2880+P2880*T2883+Q2880*S2883)</f>
        <v>0</v>
      </c>
      <c r="Z2880" s="22">
        <f t="shared" ref="Z2880" si="28975">N2880*U2880+P2880*U2883-O2880*V2880-Q2880*V2883</f>
        <v>0</v>
      </c>
      <c r="AA2880" s="23">
        <f t="shared" ref="AA2880" si="28976">(N2880*V2880+O2880*U2880+P2880*V2883+Q2880*U2883)</f>
        <v>3.5591790717705818</v>
      </c>
      <c r="AB2880" s="8"/>
      <c r="AC2880" s="21">
        <v>1</v>
      </c>
      <c r="AD2880" s="24">
        <v>0</v>
      </c>
      <c r="AE2880" s="22">
        <v>0</v>
      </c>
      <c r="AF2880" s="23">
        <v>0</v>
      </c>
      <c r="AH2880" s="21">
        <f t="shared" ref="AH2880" si="28977">X2880*AC2880+Z2880*AC2883-Y2880*AD2880-AA2880*AD2883</f>
        <v>-3.2952445990224906</v>
      </c>
      <c r="AI2880" s="24">
        <f t="shared" ref="AI2880" si="28978">(X2880*AD2880+Y2880*AC2880+Z2880*AD2883+AA2880*AC2883)</f>
        <v>0</v>
      </c>
      <c r="AJ2880" s="22">
        <f t="shared" ref="AJ2880" si="28979">X2880*AE2880+Z2880*AE2883-Y2880*AF2880-AA2880*AF2883</f>
        <v>0</v>
      </c>
      <c r="AK2880" s="23">
        <f t="shared" ref="AK2880" si="28980">(X2880*AF2880+Y2880*AE2880+Z2880*AF2883+AA2880*AE2883)</f>
        <v>3.5591790717705818</v>
      </c>
      <c r="AL2880" s="8"/>
      <c r="AM2880" s="25">
        <f t="shared" ref="AM2880" si="28981">COS($AO$8*$B2880)</f>
        <v>1.6953127442977885E-2</v>
      </c>
      <c r="AN2880" s="26">
        <v>0</v>
      </c>
      <c r="AO2880" s="10">
        <v>0</v>
      </c>
      <c r="AP2880" s="85">
        <f t="shared" ref="AP2880" si="28982">$AN$8*SIN($B2880*$AO$8)</f>
        <v>-2.9995688562240272</v>
      </c>
      <c r="AR2880" s="21">
        <f t="shared" ref="AR2880" si="28983">AH2880*AM2880+AJ2880*AM2883-AI2880*AN2880-AK2880*AN2883</f>
        <v>1.1303578202911402</v>
      </c>
      <c r="AS2880" s="24">
        <f t="shared" ref="AS2880" si="28984">(AH2880*AN2880+AI2880*AM2880+AJ2880*AN2883+AK2880*AM2883)</f>
        <v>0</v>
      </c>
      <c r="AT2880" s="22">
        <f t="shared" ref="AT2880" si="28985">AH2880*AO2880+AJ2880*AO2883-AI2880*AP2880-AK2880*AP2883</f>
        <v>0</v>
      </c>
      <c r="AU2880" s="23">
        <f t="shared" ref="AU2880" si="28986">(AH2880*AP2880+AI2880*AO2880+AJ2880*AP2883+AK2880*AO2883)</f>
        <v>9.9446522892644023</v>
      </c>
      <c r="AV2880" s="8"/>
      <c r="AW2880" s="21">
        <v>1</v>
      </c>
      <c r="AX2880" s="24">
        <v>0</v>
      </c>
      <c r="AY2880" s="22">
        <v>0</v>
      </c>
      <c r="AZ2880" s="23">
        <v>0</v>
      </c>
      <c r="BB2880" s="21">
        <f t="shared" ref="BB2880" si="28987">AR2880*AW2880+AT2880*AW2883-AS2880*AX2880-AU2880*AX2883</f>
        <v>-1.0184806371894835</v>
      </c>
      <c r="BC2880" s="24">
        <f t="shared" ref="BC2880" si="28988">(AR2880*AX2880+AS2880*AW2880+AT2880*AX2883+AU2880*AW2883)</f>
        <v>0</v>
      </c>
      <c r="BD2880" s="22">
        <f t="shared" ref="BD2880" si="28989">AR2880*AY2880+AT2880*AY2883-AS2880*AZ2880-AU2880*AZ2883</f>
        <v>0</v>
      </c>
      <c r="BE2880" s="23">
        <f t="shared" ref="BE2880" si="28990">(AR2880*AZ2880+AS2880*AY2880+AT2880*AZ2883+AU2880*AY2883)</f>
        <v>9.9446522892644023</v>
      </c>
      <c r="BF2880" s="8"/>
      <c r="BG2880" s="25">
        <f t="shared" ref="BG2880" si="28991">COS($BI$8*$B2880)</f>
        <v>-0.9083375299127322</v>
      </c>
      <c r="BH2880" s="26">
        <v>0</v>
      </c>
      <c r="BI2880" s="10">
        <v>0</v>
      </c>
      <c r="BJ2880" s="85">
        <f t="shared" ref="BJ2880" si="28992">$BH$8*SIN($B2880*$BI$8)</f>
        <v>1.2547136668452794</v>
      </c>
      <c r="BL2880" s="21">
        <f t="shared" ref="BL2880" si="28993">BB2880*BG2880+BD2880*BG2883-BC2880*BH2880-BE2880*BH2883</f>
        <v>-0.46128594034738568</v>
      </c>
      <c r="BM2880" s="24">
        <f t="shared" ref="BM2880" si="28994">(BB2880*BH2880+BC2880*BG2880+BD2880*BH2883+BE2880*BG2883)</f>
        <v>0</v>
      </c>
      <c r="BN2880" s="22">
        <f t="shared" ref="BN2880" si="28995">BB2880*BI2880+BD2880*BI2883-BC2880*BJ2880-BE2880*BJ2883</f>
        <v>0</v>
      </c>
      <c r="BO2880" s="23">
        <f t="shared" ref="BO2880" si="28996">(BB2880*BJ2880+BC2880*BI2880+BD2880*BJ2883+BE2880*BI2883)</f>
        <v>-10.311002471170358</v>
      </c>
      <c r="BQ2880" s="27">
        <f t="shared" ref="BQ2880" si="28997">20*LOG((2*$BL$8)/(($BL$8*BL2880+BN2880+$BL$8*BL2883+BN2883)^2+($BL$8*BM2880+BO2880+$BL$8*BM2883+BO2883)^2)^0.5)</f>
        <v>-14.34362995123408</v>
      </c>
      <c r="BS2880" s="64">
        <f t="shared" ref="BS2880" si="28998">((BL2880^2+BM2880^2)/(BL2883^2+BM2883^2))^0.5</f>
        <v>6.0429514454140705</v>
      </c>
      <c r="BT2880" s="4"/>
      <c r="BU2880" s="28"/>
      <c r="BV2880" s="28"/>
      <c r="BW2880" s="28"/>
      <c r="BX2880" s="28"/>
    </row>
    <row r="2881" spans="2:76" ht="18.649999999999999" customHeight="1" thickBot="1">
      <c r="D2881" s="25"/>
      <c r="E2881" s="10"/>
      <c r="F2881" s="10"/>
      <c r="G2881" s="31"/>
      <c r="I2881" s="29"/>
      <c r="L2881" s="30"/>
      <c r="N2881" s="29"/>
      <c r="Q2881" s="30"/>
      <c r="S2881" s="29"/>
      <c r="V2881" s="30"/>
      <c r="X2881" s="29"/>
      <c r="AA2881" s="30"/>
      <c r="AC2881" s="29"/>
      <c r="AF2881" s="30"/>
      <c r="AH2881" s="29"/>
      <c r="AK2881" s="30"/>
      <c r="AM2881" s="29"/>
      <c r="AP2881" s="30"/>
      <c r="AR2881" s="29"/>
      <c r="AU2881" s="30"/>
      <c r="AW2881" s="29"/>
      <c r="AZ2881" s="30"/>
      <c r="BB2881" s="29"/>
      <c r="BE2881" s="30"/>
      <c r="BG2881" s="29"/>
      <c r="BJ2881" s="30"/>
      <c r="BL2881" s="29"/>
      <c r="BO2881" s="30"/>
      <c r="BS2881" s="65"/>
      <c r="BT2881" s="65"/>
      <c r="BU2881" s="28"/>
      <c r="BV2881" s="28"/>
      <c r="BW2881" s="28"/>
      <c r="BX2881" s="28"/>
    </row>
    <row r="2882" spans="2:76" ht="18.649999999999999" customHeight="1" thickBot="1">
      <c r="D2882" s="254" t="s">
        <v>24</v>
      </c>
      <c r="E2882" s="255"/>
      <c r="F2882" s="256" t="s">
        <v>25</v>
      </c>
      <c r="G2882" s="257"/>
      <c r="H2882" s="123"/>
      <c r="I2882" s="242" t="s">
        <v>4</v>
      </c>
      <c r="J2882" s="243"/>
      <c r="K2882" s="244" t="s">
        <v>5</v>
      </c>
      <c r="L2882" s="245"/>
      <c r="M2882" s="123"/>
      <c r="N2882" s="242" t="s">
        <v>6</v>
      </c>
      <c r="O2882" s="243"/>
      <c r="P2882" s="244" t="s">
        <v>7</v>
      </c>
      <c r="Q2882" s="245"/>
      <c r="R2882" s="123"/>
      <c r="S2882" s="242" t="s">
        <v>34</v>
      </c>
      <c r="T2882" s="243"/>
      <c r="U2882" s="244" t="s">
        <v>35</v>
      </c>
      <c r="V2882" s="245"/>
      <c r="W2882" s="123"/>
      <c r="X2882" s="242" t="s">
        <v>47</v>
      </c>
      <c r="Y2882" s="243"/>
      <c r="Z2882" s="244" t="s">
        <v>48</v>
      </c>
      <c r="AA2882" s="245"/>
      <c r="AB2882" s="127"/>
      <c r="AC2882" s="242" t="s">
        <v>63</v>
      </c>
      <c r="AD2882" s="243"/>
      <c r="AE2882" s="244" t="s">
        <v>8</v>
      </c>
      <c r="AF2882" s="245"/>
      <c r="AG2882" s="123"/>
      <c r="AH2882" s="242" t="s">
        <v>78</v>
      </c>
      <c r="AI2882" s="243"/>
      <c r="AJ2882" s="244" t="s">
        <v>79</v>
      </c>
      <c r="AK2882" s="245"/>
      <c r="AL2882" s="127"/>
      <c r="AM2882" s="242" t="s">
        <v>67</v>
      </c>
      <c r="AN2882" s="243"/>
      <c r="AO2882" s="244" t="s">
        <v>66</v>
      </c>
      <c r="AP2882" s="245"/>
      <c r="AQ2882" s="123"/>
      <c r="AR2882" s="242" t="s">
        <v>83</v>
      </c>
      <c r="AS2882" s="243"/>
      <c r="AT2882" s="244" t="s">
        <v>82</v>
      </c>
      <c r="AU2882" s="245"/>
      <c r="AV2882" s="127"/>
      <c r="AW2882" s="242" t="s">
        <v>71</v>
      </c>
      <c r="AX2882" s="243"/>
      <c r="AY2882" s="244" t="s">
        <v>70</v>
      </c>
      <c r="AZ2882" s="245"/>
      <c r="BA2882" s="123"/>
      <c r="BB2882" s="124" t="s">
        <v>87</v>
      </c>
      <c r="BC2882" s="125"/>
      <c r="BD2882" s="122" t="s">
        <v>86</v>
      </c>
      <c r="BE2882" s="126"/>
      <c r="BF2882" s="127"/>
      <c r="BG2882" s="242" t="s">
        <v>74</v>
      </c>
      <c r="BH2882" s="243"/>
      <c r="BI2882" s="244" t="s">
        <v>75</v>
      </c>
      <c r="BJ2882" s="245"/>
      <c r="BK2882" s="123"/>
      <c r="BL2882" s="242" t="s">
        <v>91</v>
      </c>
      <c r="BM2882" s="243"/>
      <c r="BN2882" s="244" t="s">
        <v>90</v>
      </c>
      <c r="BO2882" s="245"/>
      <c r="BP2882" s="123"/>
      <c r="BQ2882" s="35" t="s">
        <v>166</v>
      </c>
      <c r="BS2882" s="66" t="s">
        <v>121</v>
      </c>
      <c r="BT2882" s="65"/>
      <c r="BU2882" s="28"/>
      <c r="BV2882" s="28"/>
      <c r="BW2882" s="28"/>
      <c r="BX2882" s="28"/>
    </row>
    <row r="2883" spans="2:76" ht="18.649999999999999" customHeight="1" thickTop="1" thickBot="1">
      <c r="D2883" s="15">
        <v>0</v>
      </c>
      <c r="E2883" s="145">
        <f t="shared" ref="E2883" si="28999">(1/$E$8)*SIN($B2880*$F$8)</f>
        <v>0.13943914911535482</v>
      </c>
      <c r="F2883" s="15">
        <f t="shared" ref="F2883" si="29000">COS($F$8*$B2880)</f>
        <v>-0.9083008935621899</v>
      </c>
      <c r="G2883" s="37">
        <v>0</v>
      </c>
      <c r="I2883" s="21">
        <v>0</v>
      </c>
      <c r="J2883" s="24">
        <f t="shared" ref="J2883" si="29001">(TAN($K$8*$B2880))/$J$8</f>
        <v>0.2160797979634109</v>
      </c>
      <c r="K2883" s="22">
        <v>1</v>
      </c>
      <c r="L2883" s="23">
        <v>0</v>
      </c>
      <c r="N2883" s="21">
        <f t="shared" ref="N2883" si="29002">D2883*I2880+F2883*I2883-E2883*J2880-G2883*J2883</f>
        <v>0</v>
      </c>
      <c r="O2883" s="24">
        <f t="shared" ref="O2883" si="29003">(D2883*J2880+E2883*I2880+F2883*J2883+G2883*I2883)</f>
        <v>-5.6826324455548749E-2</v>
      </c>
      <c r="P2883" s="22">
        <f t="shared" ref="P2883" si="29004">D2883*K2880+F2883*K2883-E2883*L2880-G2883*L2883</f>
        <v>-0.9083008935621899</v>
      </c>
      <c r="Q2883" s="23">
        <f t="shared" ref="Q2883" si="29005">(D2883*L2880+E2883*K2880+F2883*L2883+G2883*K2883)</f>
        <v>0</v>
      </c>
      <c r="S2883" s="15">
        <v>0</v>
      </c>
      <c r="T2883" s="145">
        <f t="shared" ref="T2883" si="29006">(1/$T$8)*SIN($B2880*$U$8)</f>
        <v>-0.33328542846933634</v>
      </c>
      <c r="U2883" s="15">
        <f t="shared" ref="U2883" si="29007">COS($U$8*$B2880)</f>
        <v>1.6953127442977885E-2</v>
      </c>
      <c r="V2883" s="37">
        <v>0</v>
      </c>
      <c r="X2883" s="21">
        <f t="shared" ref="X2883" si="29008">N2883*S2880+P2883*S2883-O2883*T2880-Q2883*T2883</f>
        <v>0</v>
      </c>
      <c r="Y2883" s="24">
        <f t="shared" ref="Y2883" si="29009">(N2883*T2880+O2883*S2880+P2883*T2883+Q2883*S2883)</f>
        <v>0.30176006856934462</v>
      </c>
      <c r="Z2883" s="22">
        <f t="shared" ref="Z2883" si="29010">N2883*U2880+P2883*U2883-O2883*V2880-Q2883*V2883</f>
        <v>-0.18585301385567635</v>
      </c>
      <c r="AA2883" s="23">
        <f t="shared" ref="AA2883" si="29011">(N2883*V2880+O2883*U2880+P2883*V2883+Q2883*U2883)</f>
        <v>0</v>
      </c>
      <c r="AB2883" s="8"/>
      <c r="AC2883" s="21">
        <v>0</v>
      </c>
      <c r="AD2883" s="24">
        <f t="shared" ref="AD2883" si="29012">(TAN($AE$8*$B2880))/$AD$8</f>
        <v>1.0377410452697666</v>
      </c>
      <c r="AE2883" s="22">
        <v>1</v>
      </c>
      <c r="AF2883" s="23">
        <v>0</v>
      </c>
      <c r="AH2883" s="21">
        <f t="shared" ref="AH2883" si="29013">X2883*AC2880+Z2883*AC2883-Y2883*AD2880-AA2883*AD2883</f>
        <v>0</v>
      </c>
      <c r="AI2883" s="24">
        <f t="shared" ref="AI2883" si="29014">(X2883*AD2880+Y2883*AC2880+Z2883*AD2883+AA2883*AC2883)</f>
        <v>0.10889276770421863</v>
      </c>
      <c r="AJ2883" s="22">
        <f t="shared" ref="AJ2883" si="29015">X2883*AE2880+Z2883*AE2883-Y2883*AF2880-AA2883*AF2883</f>
        <v>-0.18585301385567635</v>
      </c>
      <c r="AK2883" s="23">
        <f t="shared" ref="AK2883" si="29016">(X2883*AF2880+Y2883*AE2880+Z2883*AF2883+AA2883*AE2883)</f>
        <v>0</v>
      </c>
      <c r="AL2883" s="8"/>
      <c r="AM2883" s="15">
        <v>0</v>
      </c>
      <c r="AN2883" s="85">
        <f t="shared" ref="AN2883" si="29017">(1/$AN$8)*SIN($B2880*$AO$8)</f>
        <v>-0.33328542846933634</v>
      </c>
      <c r="AO2883" s="25">
        <f t="shared" ref="AO2883" si="29018">COS($AO$8*$B2880)</f>
        <v>1.6953127442977885E-2</v>
      </c>
      <c r="AP2883" s="37">
        <v>0</v>
      </c>
      <c r="AR2883" s="21">
        <f t="shared" ref="AR2883" si="29019">AH2883*AM2880+AJ2883*AM2883-AI2883*AN2880-AK2883*AN2883</f>
        <v>0</v>
      </c>
      <c r="AS2883" s="24">
        <f t="shared" ref="AS2883" si="29020">(AH2883*AN2880+AI2883*AM2880+AJ2883*AN2883+AK2883*AM2883)</f>
        <v>6.3788174323714794E-2</v>
      </c>
      <c r="AT2883" s="22">
        <f t="shared" ref="AT2883" si="29021">AH2883*AO2880+AJ2883*AO2883-AI2883*AP2880-AK2883*AP2883</f>
        <v>0.32348056484405496</v>
      </c>
      <c r="AU2883" s="23">
        <f t="shared" ref="AU2883" si="29022">(AH2883*AP2880+AI2883*AO2880+AJ2883*AP2883+AK2883*AO2883)</f>
        <v>0</v>
      </c>
      <c r="AV2883" s="8"/>
      <c r="AW2883" s="21">
        <v>0</v>
      </c>
      <c r="AX2883" s="24">
        <f t="shared" ref="AX2883" si="29023">(TAN($AY$8*$B2880))/$AX$8</f>
        <v>0.2160797979634109</v>
      </c>
      <c r="AY2883" s="22">
        <v>1</v>
      </c>
      <c r="AZ2883" s="23">
        <v>0</v>
      </c>
      <c r="BB2883" s="21">
        <f t="shared" ref="BB2883" si="29024">AR2883*AW2880+AT2883*AW2883-AS2883*AX2880-AU2883*AX2883</f>
        <v>0</v>
      </c>
      <c r="BC2883" s="24">
        <f t="shared" ref="BC2883" si="29025">(AR2883*AX2880+AS2883*AW2880+AT2883*AX2883+AU2883*AW2883)</f>
        <v>0.13368578942030823</v>
      </c>
      <c r="BD2883" s="22">
        <f t="shared" ref="BD2883" si="29026">AR2883*AY2880+AT2883*AY2883-AS2883*AZ2880-AU2883*AZ2883</f>
        <v>0.32348056484405496</v>
      </c>
      <c r="BE2883" s="23">
        <f t="shared" ref="BE2883" si="29027">(AR2883*AZ2880+AS2883*AY2880+AT2883*AZ2883+AU2883*AY2883)</f>
        <v>0</v>
      </c>
      <c r="BF2883" s="8"/>
      <c r="BG2883" s="15">
        <v>0</v>
      </c>
      <c r="BH2883" s="85">
        <f t="shared" ref="BH2883" si="29028">(1/$BH$8)*SIN($B2880*$BI$8)</f>
        <v>0.13941262964947548</v>
      </c>
      <c r="BI2883" s="25">
        <f t="shared" ref="BI2883" si="29029">COS($BI$8*$B2880)</f>
        <v>-0.9083375299127322</v>
      </c>
      <c r="BJ2883" s="37">
        <v>0</v>
      </c>
      <c r="BL2883" s="21">
        <f t="shared" ref="BL2883" si="29030">BB2883*BG2880+BD2883*BG2883-BC2883*BH2880-BE2883*BH2883</f>
        <v>0</v>
      </c>
      <c r="BM2883" s="24">
        <f t="shared" ref="BM2883" si="29031">(BB2883*BH2880+BC2883*BG2880+BD2883*BH2883+BE2883*BG2883)</f>
        <v>-7.6334543561069071E-2</v>
      </c>
      <c r="BN2883" s="22">
        <f t="shared" ref="BN2883" si="29032">BB2883*BI2880+BD2883*BI2883-BC2883*BJ2880-BE2883*BJ2883</f>
        <v>-0.46156692429388507</v>
      </c>
      <c r="BO2883" s="23">
        <f t="shared" ref="BO2883" si="29033">(BB2883*BJ2880+BC2883*BI2880+BD2883*BJ2883+BE2883*BI2883)</f>
        <v>0</v>
      </c>
      <c r="BQ2883" s="38">
        <f t="shared" ref="BQ2883" si="29034">(180/PI())*ATAN(-1*(($BL$8*BM2880+BO2880+$BL$8*BM2883+BO2883)/($BL$8*BL2880+BN2880+$BL$8*BL2883+BN2883)))</f>
        <v>-84.922942317808847</v>
      </c>
      <c r="BS2883" s="67">
        <f t="shared" ref="BS2883" si="29035">20*LOG(((($BL$8*BL2880+BN2880-$BL$8*BL2883-BN2883)^2+($BL$8*BM2880+BO2880-$BL$8*BM2883-BO2883)^2)/(($BL$8*BL2880+BN2880+$BL$8*BL2883+BN2883)^2+($BL$8*BM2880+BO2880+$BL$8*BM2883+BO2883)^2))^0.5)</f>
        <v>-0.16275473767718945</v>
      </c>
      <c r="BT2883" s="65"/>
      <c r="BU2883" s="28"/>
      <c r="BV2883" s="28"/>
      <c r="BW2883" s="28"/>
      <c r="BX2883" s="28"/>
    </row>
    <row r="2884" spans="2:76" ht="18.649999999999999" customHeight="1">
      <c r="BS2884" s="32"/>
    </row>
    <row r="2885" spans="2:76" ht="18.649999999999999" customHeight="1" thickBot="1">
      <c r="D2885" s="8"/>
      <c r="E2885" s="8" t="s">
        <v>93</v>
      </c>
      <c r="F2885" s="8"/>
      <c r="G2885" s="8"/>
      <c r="H2885" s="8"/>
      <c r="I2885" s="8"/>
      <c r="J2885" s="8" t="s">
        <v>94</v>
      </c>
      <c r="K2885" s="8"/>
      <c r="L2885" s="8"/>
      <c r="M2885" s="8"/>
      <c r="N2885" s="8"/>
      <c r="O2885" s="8" t="s">
        <v>95</v>
      </c>
      <c r="P2885" s="8"/>
      <c r="Q2885" s="8"/>
      <c r="R2885" s="8"/>
      <c r="S2885" s="8"/>
      <c r="T2885" s="8" t="s">
        <v>96</v>
      </c>
      <c r="U2885" s="8"/>
      <c r="V2885" s="8"/>
      <c r="W2885" s="8"/>
      <c r="X2885" s="8"/>
      <c r="Y2885" s="8" t="s">
        <v>97</v>
      </c>
      <c r="Z2885" s="8"/>
      <c r="AA2885" s="8"/>
      <c r="AB2885" s="8"/>
      <c r="AC2885" s="8"/>
      <c r="AD2885" s="8" t="s">
        <v>98</v>
      </c>
      <c r="AE2885" s="8"/>
      <c r="AF2885" s="8"/>
      <c r="AG2885" s="8"/>
      <c r="AH2885" s="8"/>
      <c r="AI2885" s="8" t="s">
        <v>99</v>
      </c>
      <c r="AJ2885" s="8"/>
      <c r="AK2885" s="8"/>
      <c r="AL2885" s="8"/>
      <c r="AM2885" s="8"/>
      <c r="AN2885" s="8" t="s">
        <v>96</v>
      </c>
      <c r="AO2885" s="8"/>
      <c r="AP2885" s="8"/>
      <c r="AQ2885" s="8"/>
      <c r="AR2885" s="8"/>
      <c r="AS2885" s="8" t="s">
        <v>100</v>
      </c>
      <c r="AT2885" s="8"/>
      <c r="AU2885" s="8"/>
      <c r="AV2885" s="8"/>
      <c r="AW2885" s="8"/>
      <c r="AX2885" s="8" t="s">
        <v>94</v>
      </c>
      <c r="AY2885" s="8"/>
      <c r="AZ2885" s="8"/>
      <c r="BA2885" s="8"/>
      <c r="BB2885" s="8"/>
      <c r="BC2885" s="8" t="s">
        <v>101</v>
      </c>
      <c r="BD2885" s="8"/>
      <c r="BE2885" s="8"/>
      <c r="BF2885" s="8"/>
      <c r="BG2885" s="8"/>
      <c r="BH2885" s="8" t="s">
        <v>96</v>
      </c>
      <c r="BI2885" s="8"/>
      <c r="BJ2885" s="8"/>
      <c r="BK2885" s="8"/>
      <c r="BL2885" s="8"/>
      <c r="BM2885" s="8" t="s">
        <v>102</v>
      </c>
      <c r="BN2885" s="8"/>
      <c r="BO2885" s="8"/>
      <c r="BP2885" s="8"/>
    </row>
    <row r="2886" spans="2:76" ht="18.649999999999999" customHeight="1" thickBot="1">
      <c r="B2886" s="16"/>
      <c r="D2886" s="250" t="s">
        <v>22</v>
      </c>
      <c r="E2886" s="251"/>
      <c r="F2886" s="252" t="s">
        <v>23</v>
      </c>
      <c r="G2886" s="253"/>
      <c r="H2886" s="123"/>
      <c r="I2886" s="242" t="s">
        <v>1</v>
      </c>
      <c r="J2886" s="243"/>
      <c r="K2886" s="244" t="s">
        <v>2</v>
      </c>
      <c r="L2886" s="245"/>
      <c r="M2886" s="123"/>
      <c r="N2886" s="242" t="s">
        <v>43</v>
      </c>
      <c r="O2886" s="243"/>
      <c r="P2886" s="244" t="s">
        <v>44</v>
      </c>
      <c r="Q2886" s="245"/>
      <c r="R2886" s="123"/>
      <c r="S2886" s="242" t="s">
        <v>32</v>
      </c>
      <c r="T2886" s="243"/>
      <c r="U2886" s="244" t="s">
        <v>33</v>
      </c>
      <c r="V2886" s="245"/>
      <c r="W2886" s="123"/>
      <c r="X2886" s="242" t="s">
        <v>45</v>
      </c>
      <c r="Y2886" s="243"/>
      <c r="Z2886" s="244" t="s">
        <v>46</v>
      </c>
      <c r="AA2886" s="245"/>
      <c r="AB2886" s="127"/>
      <c r="AC2886" s="242" t="s">
        <v>62</v>
      </c>
      <c r="AD2886" s="243"/>
      <c r="AE2886" s="244" t="s">
        <v>3</v>
      </c>
      <c r="AF2886" s="245"/>
      <c r="AG2886" s="123"/>
      <c r="AH2886" s="242" t="s">
        <v>76</v>
      </c>
      <c r="AI2886" s="243"/>
      <c r="AJ2886" s="244" t="s">
        <v>77</v>
      </c>
      <c r="AK2886" s="245"/>
      <c r="AL2886" s="127"/>
      <c r="AM2886" s="242" t="s">
        <v>64</v>
      </c>
      <c r="AN2886" s="243"/>
      <c r="AO2886" s="244" t="s">
        <v>65</v>
      </c>
      <c r="AP2886" s="245"/>
      <c r="AQ2886" s="123"/>
      <c r="AR2886" s="242" t="s">
        <v>80</v>
      </c>
      <c r="AS2886" s="243"/>
      <c r="AT2886" s="244" t="s">
        <v>81</v>
      </c>
      <c r="AU2886" s="245"/>
      <c r="AV2886" s="127"/>
      <c r="AW2886" s="242" t="s">
        <v>68</v>
      </c>
      <c r="AX2886" s="243"/>
      <c r="AY2886" s="244" t="s">
        <v>69</v>
      </c>
      <c r="AZ2886" s="245"/>
      <c r="BA2886" s="123"/>
      <c r="BB2886" s="246" t="s">
        <v>84</v>
      </c>
      <c r="BC2886" s="247"/>
      <c r="BD2886" s="248" t="s">
        <v>85</v>
      </c>
      <c r="BE2886" s="249"/>
      <c r="BF2886" s="127"/>
      <c r="BG2886" s="242" t="s">
        <v>72</v>
      </c>
      <c r="BH2886" s="243"/>
      <c r="BI2886" s="244" t="s">
        <v>73</v>
      </c>
      <c r="BJ2886" s="245"/>
      <c r="BK2886" s="123"/>
      <c r="BL2886" s="242" t="s">
        <v>88</v>
      </c>
      <c r="BM2886" s="243"/>
      <c r="BN2886" s="244" t="s">
        <v>89</v>
      </c>
      <c r="BO2886" s="245"/>
      <c r="BP2886" s="123"/>
      <c r="BQ2886" s="19" t="s">
        <v>165</v>
      </c>
      <c r="BS2886" s="63" t="s">
        <v>120</v>
      </c>
      <c r="BT2886" s="4"/>
      <c r="BU2886" s="28"/>
      <c r="BV2886" s="28"/>
      <c r="BW2886" s="28"/>
      <c r="BX2886" s="28"/>
    </row>
    <row r="2887" spans="2:76" ht="18" customHeight="1" thickTop="1" thickBot="1">
      <c r="B2887" s="39">
        <v>8.18</v>
      </c>
      <c r="D2887" s="25">
        <f t="shared" ref="D2887" si="29036">COS($F$8*$B2887)</f>
        <v>-0.91105936753582895</v>
      </c>
      <c r="E2887" s="26">
        <v>0</v>
      </c>
      <c r="F2887" s="10">
        <v>0</v>
      </c>
      <c r="G2887" s="85">
        <f t="shared" ref="G2887" si="29037">$E$8*SIN($B2887*$F$8)</f>
        <v>1.2368255573956008</v>
      </c>
      <c r="I2887" s="21">
        <v>1</v>
      </c>
      <c r="J2887" s="24">
        <v>0</v>
      </c>
      <c r="K2887" s="22">
        <v>0</v>
      </c>
      <c r="L2887" s="23">
        <v>0</v>
      </c>
      <c r="N2887" s="21">
        <f t="shared" ref="N2887" si="29038">D2887*I2887+F2887*I2890-E2887*J2887-G2887*J2890</f>
        <v>-1.2068804839884297</v>
      </c>
      <c r="O2887" s="24">
        <f t="shared" ref="O2887" si="29039">(D2887*J2887+E2887*I2887+F2887*J2890+G2887*I2890)</f>
        <v>0</v>
      </c>
      <c r="P2887" s="22">
        <f t="shared" ref="P2887" si="29040">D2887*K2887+F2887*K2890-E2887*L2887-G2887*L2890</f>
        <v>0</v>
      </c>
      <c r="Q2887" s="23">
        <f t="shared" ref="Q2887" si="29041">(D2887*L2887+E2887*K2887+F2887*L2890+G2887*K2890)</f>
        <v>1.2368255573956008</v>
      </c>
      <c r="S2887" s="25">
        <f t="shared" ref="S2887" si="29042">COS($U$8*$B2887)</f>
        <v>2.8541589867595758E-2</v>
      </c>
      <c r="T2887" s="26">
        <v>0</v>
      </c>
      <c r="U2887" s="10">
        <v>0</v>
      </c>
      <c r="V2887" s="85">
        <f t="shared" ref="V2887" si="29043">$T$8*SIN($B2887*$U$8)</f>
        <v>-2.998777817516741</v>
      </c>
      <c r="X2887" s="21">
        <f t="shared" ref="X2887" si="29044">N2887*S2887+P2887*S2890-O2887*T2887-Q2887*T2890</f>
        <v>0.37766093950187529</v>
      </c>
      <c r="Y2887" s="24">
        <f t="shared" ref="Y2887" si="29045">(N2887*T2887+O2887*S2887+P2887*T2890+Q2887*S2890)</f>
        <v>0</v>
      </c>
      <c r="Z2887" s="22">
        <f t="shared" ref="Z2887" si="29046">N2887*U2887+P2887*U2890-O2887*V2887-Q2887*V2890</f>
        <v>0</v>
      </c>
      <c r="AA2887" s="23">
        <f t="shared" ref="AA2887" si="29047">(N2887*V2887+O2887*U2887+P2887*V2890+Q2887*U2890)</f>
        <v>3.654467391575317</v>
      </c>
      <c r="AB2887" s="8"/>
      <c r="AC2887" s="21">
        <v>1</v>
      </c>
      <c r="AD2887" s="24">
        <v>0</v>
      </c>
      <c r="AE2887" s="22">
        <v>0</v>
      </c>
      <c r="AF2887" s="23">
        <v>0</v>
      </c>
      <c r="AH2887" s="21">
        <f t="shared" ref="AH2887" si="29048">X2887*AC2887+Z2887*AC2890-Y2887*AD2887-AA2887*AD2890</f>
        <v>-3.5515299332437857</v>
      </c>
      <c r="AI2887" s="24">
        <f t="shared" ref="AI2887" si="29049">(X2887*AD2887+Y2887*AC2887+Z2887*AD2890+AA2887*AC2890)</f>
        <v>0</v>
      </c>
      <c r="AJ2887" s="22">
        <f t="shared" ref="AJ2887" si="29050">X2887*AE2887+Z2887*AE2890-Y2887*AF2887-AA2887*AF2890</f>
        <v>0</v>
      </c>
      <c r="AK2887" s="23">
        <f t="shared" ref="AK2887" si="29051">(X2887*AF2887+Y2887*AE2887+Z2887*AF2890+AA2887*AE2890)</f>
        <v>3.654467391575317</v>
      </c>
      <c r="AL2887" s="8"/>
      <c r="AM2887" s="25">
        <f t="shared" ref="AM2887" si="29052">COS($AO$8*$B2887)</f>
        <v>2.8541589867595758E-2</v>
      </c>
      <c r="AN2887" s="26">
        <v>0</v>
      </c>
      <c r="AO2887" s="10">
        <v>0</v>
      </c>
      <c r="AP2887" s="85">
        <f t="shared" ref="AP2887" si="29053">$AN$8*SIN($B2887*$AO$8)</f>
        <v>-2.998777817516741</v>
      </c>
      <c r="AR2887" s="21">
        <f t="shared" ref="AR2887" si="29054">AH2887*AM2887+AJ2887*AM2890-AI2887*AN2887-AK2887*AN2890</f>
        <v>1.116293216875569</v>
      </c>
      <c r="AS2887" s="24">
        <f t="shared" ref="AS2887" si="29055">(AH2887*AN2887+AI2887*AM2887+AJ2887*AN2890+AK2887*AM2890)</f>
        <v>0</v>
      </c>
      <c r="AT2887" s="22">
        <f t="shared" ref="AT2887" si="29056">AH2887*AO2887+AJ2887*AO2890-AI2887*AP2887-AK2887*AP2890</f>
        <v>0</v>
      </c>
      <c r="AU2887" s="23">
        <f t="shared" ref="AU2887" si="29057">(AH2887*AP2887+AI2887*AO2887+AJ2887*AP2890+AK2887*AO2890)</f>
        <v>10.754553491533022</v>
      </c>
      <c r="AV2887" s="8"/>
      <c r="AW2887" s="21">
        <v>1</v>
      </c>
      <c r="AX2887" s="24">
        <v>0</v>
      </c>
      <c r="AY2887" s="22">
        <v>0</v>
      </c>
      <c r="AZ2887" s="23">
        <v>0</v>
      </c>
      <c r="BB2887" s="21">
        <f t="shared" ref="BB2887" si="29058">AR2887*AW2887+AT2887*AW2890-AS2887*AX2887-AU2887*AX2890</f>
        <v>-1.4559563633430661</v>
      </c>
      <c r="BC2887" s="24">
        <f t="shared" ref="BC2887" si="29059">(AR2887*AX2887+AS2887*AW2887+AT2887*AX2890+AU2887*AW2890)</f>
        <v>0</v>
      </c>
      <c r="BD2887" s="22">
        <f t="shared" ref="BD2887" si="29060">AR2887*AY2887+AT2887*AY2890-AS2887*AZ2887-AU2887*AZ2890</f>
        <v>0</v>
      </c>
      <c r="BE2887" s="23">
        <f t="shared" ref="BE2887" si="29061">(AR2887*AZ2887+AS2887*AY2887+AT2887*AZ2890+AU2887*AY2890)</f>
        <v>10.754553491533022</v>
      </c>
      <c r="BF2887" s="8"/>
      <c r="BG2887" s="25">
        <f t="shared" ref="BG2887" si="29062">COS($BI$8*$B2887)</f>
        <v>-0.91109556313185502</v>
      </c>
      <c r="BH2887" s="26">
        <v>0</v>
      </c>
      <c r="BI2887" s="10">
        <v>0</v>
      </c>
      <c r="BJ2887" s="85">
        <f t="shared" ref="BJ2887" si="29063">$BH$8*SIN($B2887*$BI$8)</f>
        <v>1.2365855706634423</v>
      </c>
      <c r="BL2887" s="21">
        <f t="shared" ref="BL2887" si="29064">BB2887*BG2887+BD2887*BG2890-BC2887*BH2887-BE2887*BH2890</f>
        <v>-0.15114302463986107</v>
      </c>
      <c r="BM2887" s="24">
        <f t="shared" ref="BM2887" si="29065">(BB2887*BH2887+BC2887*BG2887+BD2887*BH2890+BE2887*BG2890)</f>
        <v>0</v>
      </c>
      <c r="BN2887" s="22">
        <f t="shared" ref="BN2887" si="29066">BB2887*BI2887+BD2887*BI2890-BC2887*BJ2887-BE2887*BJ2890</f>
        <v>0</v>
      </c>
      <c r="BO2887" s="23">
        <f t="shared" ref="BO2887" si="29067">(BB2887*BJ2887+BC2887*BI2887+BD2887*BJ2890+BE2887*BI2890)</f>
        <v>-11.598840600025593</v>
      </c>
      <c r="BQ2887" s="27">
        <f t="shared" ref="BQ2887" si="29068">20*LOG((2*$BL$8)/(($BL$8*BL2887+BN2887+$BL$8*BL2890+BN2890)^2+($BL$8*BM2887+BO2887+$BL$8*BM2890+BO2890)^2)^0.5)</f>
        <v>-15.333461456965416</v>
      </c>
      <c r="BS2887" s="64">
        <f t="shared" ref="BS2887" si="29069">((BL2887^2+BM2887^2)/(BL2890^2+BM2890^2))^0.5</f>
        <v>1.7941559720471629</v>
      </c>
      <c r="BT2887" s="4"/>
      <c r="BU2887" s="28"/>
      <c r="BV2887" s="28"/>
      <c r="BW2887" s="28"/>
      <c r="BX2887" s="28"/>
    </row>
    <row r="2888" spans="2:76" ht="18.649999999999999" customHeight="1" thickBot="1">
      <c r="D2888" s="25"/>
      <c r="E2888" s="10"/>
      <c r="F2888" s="10"/>
      <c r="G2888" s="31"/>
      <c r="I2888" s="29"/>
      <c r="L2888" s="30"/>
      <c r="N2888" s="29"/>
      <c r="Q2888" s="30"/>
      <c r="S2888" s="29"/>
      <c r="V2888" s="30"/>
      <c r="X2888" s="29"/>
      <c r="AA2888" s="30"/>
      <c r="AC2888" s="29"/>
      <c r="AF2888" s="30"/>
      <c r="AH2888" s="29"/>
      <c r="AK2888" s="30"/>
      <c r="AM2888" s="29"/>
      <c r="AP2888" s="30"/>
      <c r="AR2888" s="29"/>
      <c r="AU2888" s="30"/>
      <c r="AW2888" s="29"/>
      <c r="AZ2888" s="30"/>
      <c r="BB2888" s="29"/>
      <c r="BE2888" s="30"/>
      <c r="BG2888" s="29"/>
      <c r="BJ2888" s="30"/>
      <c r="BL2888" s="29"/>
      <c r="BO2888" s="30"/>
      <c r="BS2888" s="65"/>
      <c r="BT2888" s="65"/>
      <c r="BU2888" s="28"/>
      <c r="BV2888" s="28"/>
      <c r="BW2888" s="28"/>
      <c r="BX2888" s="28"/>
    </row>
    <row r="2889" spans="2:76" ht="18.649999999999999" customHeight="1" thickBot="1">
      <c r="D2889" s="254" t="s">
        <v>24</v>
      </c>
      <c r="E2889" s="255"/>
      <c r="F2889" s="256" t="s">
        <v>25</v>
      </c>
      <c r="G2889" s="257"/>
      <c r="H2889" s="123"/>
      <c r="I2889" s="242" t="s">
        <v>4</v>
      </c>
      <c r="J2889" s="243"/>
      <c r="K2889" s="244" t="s">
        <v>5</v>
      </c>
      <c r="L2889" s="245"/>
      <c r="M2889" s="123"/>
      <c r="N2889" s="242" t="s">
        <v>6</v>
      </c>
      <c r="O2889" s="243"/>
      <c r="P2889" s="244" t="s">
        <v>7</v>
      </c>
      <c r="Q2889" s="245"/>
      <c r="R2889" s="123"/>
      <c r="S2889" s="242" t="s">
        <v>34</v>
      </c>
      <c r="T2889" s="243"/>
      <c r="U2889" s="244" t="s">
        <v>35</v>
      </c>
      <c r="V2889" s="245"/>
      <c r="W2889" s="123"/>
      <c r="X2889" s="242" t="s">
        <v>47</v>
      </c>
      <c r="Y2889" s="243"/>
      <c r="Z2889" s="244" t="s">
        <v>48</v>
      </c>
      <c r="AA2889" s="245"/>
      <c r="AB2889" s="127"/>
      <c r="AC2889" s="242" t="s">
        <v>63</v>
      </c>
      <c r="AD2889" s="243"/>
      <c r="AE2889" s="244" t="s">
        <v>8</v>
      </c>
      <c r="AF2889" s="245"/>
      <c r="AG2889" s="123"/>
      <c r="AH2889" s="242" t="s">
        <v>78</v>
      </c>
      <c r="AI2889" s="243"/>
      <c r="AJ2889" s="244" t="s">
        <v>79</v>
      </c>
      <c r="AK2889" s="245"/>
      <c r="AL2889" s="127"/>
      <c r="AM2889" s="242" t="s">
        <v>67</v>
      </c>
      <c r="AN2889" s="243"/>
      <c r="AO2889" s="244" t="s">
        <v>66</v>
      </c>
      <c r="AP2889" s="245"/>
      <c r="AQ2889" s="123"/>
      <c r="AR2889" s="242" t="s">
        <v>83</v>
      </c>
      <c r="AS2889" s="243"/>
      <c r="AT2889" s="244" t="s">
        <v>82</v>
      </c>
      <c r="AU2889" s="245"/>
      <c r="AV2889" s="127"/>
      <c r="AW2889" s="242" t="s">
        <v>71</v>
      </c>
      <c r="AX2889" s="243"/>
      <c r="AY2889" s="244" t="s">
        <v>70</v>
      </c>
      <c r="AZ2889" s="245"/>
      <c r="BA2889" s="123"/>
      <c r="BB2889" s="124" t="s">
        <v>87</v>
      </c>
      <c r="BC2889" s="125"/>
      <c r="BD2889" s="122" t="s">
        <v>86</v>
      </c>
      <c r="BE2889" s="126"/>
      <c r="BF2889" s="127"/>
      <c r="BG2889" s="242" t="s">
        <v>74</v>
      </c>
      <c r="BH2889" s="243"/>
      <c r="BI2889" s="244" t="s">
        <v>75</v>
      </c>
      <c r="BJ2889" s="245"/>
      <c r="BK2889" s="123"/>
      <c r="BL2889" s="242" t="s">
        <v>91</v>
      </c>
      <c r="BM2889" s="243"/>
      <c r="BN2889" s="244" t="s">
        <v>90</v>
      </c>
      <c r="BO2889" s="245"/>
      <c r="BP2889" s="123"/>
      <c r="BQ2889" s="35" t="s">
        <v>166</v>
      </c>
      <c r="BS2889" s="66" t="s">
        <v>121</v>
      </c>
      <c r="BT2889" s="65"/>
      <c r="BU2889" s="28"/>
      <c r="BV2889" s="28"/>
      <c r="BW2889" s="28"/>
      <c r="BX2889" s="28"/>
    </row>
    <row r="2890" spans="2:76" ht="18.649999999999999" customHeight="1" thickTop="1" thickBot="1">
      <c r="D2890" s="15">
        <v>0</v>
      </c>
      <c r="E2890" s="145">
        <f t="shared" ref="E2890" si="29070">(1/$E$8)*SIN($B2887*$F$8)</f>
        <v>0.13742506193284454</v>
      </c>
      <c r="F2890" s="15">
        <f t="shared" ref="F2890" si="29071">COS($F$8*$B2887)</f>
        <v>-0.91105936753582895</v>
      </c>
      <c r="G2890" s="37">
        <v>0</v>
      </c>
      <c r="I2890" s="21">
        <v>0</v>
      </c>
      <c r="J2890" s="24">
        <f t="shared" ref="J2890" si="29072">(TAN($K$8*$B2887))/$J$8</f>
        <v>0.23917771967415918</v>
      </c>
      <c r="K2890" s="22">
        <v>1</v>
      </c>
      <c r="L2890" s="23">
        <v>0</v>
      </c>
      <c r="N2890" s="21">
        <f t="shared" ref="N2890" si="29073">D2890*I2887+F2890*I2890-E2890*J2887-G2890*J2890</f>
        <v>0</v>
      </c>
      <c r="O2890" s="24">
        <f t="shared" ref="O2890" si="29074">(D2890*J2887+E2890*I2887+F2890*J2890+G2890*I2890)</f>
        <v>-8.0480040082156729E-2</v>
      </c>
      <c r="P2890" s="22">
        <f t="shared" ref="P2890" si="29075">D2890*K2887+F2890*K2890-E2890*L2887-G2890*L2890</f>
        <v>-0.91105936753582895</v>
      </c>
      <c r="Q2890" s="23">
        <f t="shared" ref="Q2890" si="29076">(D2890*L2887+E2890*K2887+F2890*L2890+G2890*K2890)</f>
        <v>0</v>
      </c>
      <c r="S2890" s="15">
        <v>0</v>
      </c>
      <c r="T2890" s="145">
        <f t="shared" ref="T2890" si="29077">(1/$T$8)*SIN($B2887*$U$8)</f>
        <v>-0.33319753527963791</v>
      </c>
      <c r="U2890" s="15">
        <f t="shared" ref="U2890" si="29078">COS($U$8*$B2887)</f>
        <v>2.8541589867595758E-2</v>
      </c>
      <c r="V2890" s="37">
        <v>0</v>
      </c>
      <c r="X2890" s="21">
        <f t="shared" ref="X2890" si="29079">N2890*S2887+P2890*S2890-O2890*T2887-Q2890*T2890</f>
        <v>0</v>
      </c>
      <c r="Y2890" s="24">
        <f t="shared" ref="Y2890" si="29080">(N2890*T2887+O2890*S2887+P2890*T2890+Q2890*S2890)</f>
        <v>0.30126570745981135</v>
      </c>
      <c r="Z2890" s="22">
        <f t="shared" ref="Z2890" si="29081">N2890*U2887+P2890*U2890-O2890*V2887-Q2890*V2890</f>
        <v>-0.2673448417644686</v>
      </c>
      <c r="AA2890" s="23">
        <f t="shared" ref="AA2890" si="29082">(N2890*V2887+O2890*U2887+P2890*V2890+Q2890*U2890)</f>
        <v>0</v>
      </c>
      <c r="AB2890" s="8"/>
      <c r="AC2890" s="21">
        <v>0</v>
      </c>
      <c r="AD2890" s="24">
        <f t="shared" ref="AD2890" si="29083">(TAN($AE$8*$B2887))/$AD$8</f>
        <v>1.0751746976327294</v>
      </c>
      <c r="AE2890" s="22">
        <v>1</v>
      </c>
      <c r="AF2890" s="23">
        <v>0</v>
      </c>
      <c r="AH2890" s="21">
        <f t="shared" ref="AH2890" si="29084">X2890*AC2887+Z2890*AC2890-Y2890*AD2887-AA2890*AD2890</f>
        <v>0</v>
      </c>
      <c r="AI2890" s="24">
        <f t="shared" ref="AI2890" si="29085">(X2890*AD2887+Y2890*AC2887+Z2890*AD2890+AA2890*AC2890)</f>
        <v>1.3823298052028921E-2</v>
      </c>
      <c r="AJ2890" s="22">
        <f t="shared" ref="AJ2890" si="29086">X2890*AE2887+Z2890*AE2890-Y2890*AF2887-AA2890*AF2890</f>
        <v>-0.2673448417644686</v>
      </c>
      <c r="AK2890" s="23">
        <f t="shared" ref="AK2890" si="29087">(X2890*AF2887+Y2890*AE2887+Z2890*AF2890+AA2890*AE2890)</f>
        <v>0</v>
      </c>
      <c r="AL2890" s="8"/>
      <c r="AM2890" s="15">
        <v>0</v>
      </c>
      <c r="AN2890" s="85">
        <f t="shared" ref="AN2890" si="29088">(1/$AN$8)*SIN($B2887*$AO$8)</f>
        <v>-0.33319753527963791</v>
      </c>
      <c r="AO2890" s="25">
        <f t="shared" ref="AO2890" si="29089">COS($AO$8*$B2887)</f>
        <v>2.8541589867595758E-2</v>
      </c>
      <c r="AP2890" s="37">
        <v>0</v>
      </c>
      <c r="AR2890" s="21">
        <f t="shared" ref="AR2890" si="29090">AH2890*AM2887+AJ2890*AM2890-AI2890*AN2887-AK2890*AN2890</f>
        <v>0</v>
      </c>
      <c r="AS2890" s="24">
        <f t="shared" ref="AS2890" si="29091">(AH2890*AN2887+AI2890*AM2887+AJ2890*AN2890+AK2890*AM2890)</f>
        <v>8.9473181249264289E-2</v>
      </c>
      <c r="AT2890" s="22">
        <f t="shared" ref="AT2890" si="29092">AH2890*AO2887+AJ2890*AO2890-AI2890*AP2887-AK2890*AP2890</f>
        <v>3.382255273648796E-2</v>
      </c>
      <c r="AU2890" s="23">
        <f t="shared" ref="AU2890" si="29093">(AH2890*AP2887+AI2890*AO2887+AJ2890*AP2890+AK2890*AO2890)</f>
        <v>0</v>
      </c>
      <c r="AV2890" s="8"/>
      <c r="AW2890" s="21">
        <v>0</v>
      </c>
      <c r="AX2890" s="24">
        <f t="shared" ref="AX2890" si="29094">(TAN($AY$8*$B2887))/$AX$8</f>
        <v>0.23917771967415918</v>
      </c>
      <c r="AY2890" s="22">
        <v>1</v>
      </c>
      <c r="AZ2890" s="23">
        <v>0</v>
      </c>
      <c r="BB2890" s="21">
        <f t="shared" ref="BB2890" si="29095">AR2890*AW2887+AT2890*AW2890-AS2890*AX2887-AU2890*AX2890</f>
        <v>0</v>
      </c>
      <c r="BC2890" s="24">
        <f t="shared" ref="BC2890" si="29096">(AR2890*AX2887+AS2890*AW2887+AT2890*AX2890+AU2890*AW2890)</f>
        <v>9.7562782286336469E-2</v>
      </c>
      <c r="BD2890" s="22">
        <f t="shared" ref="BD2890" si="29097">AR2890*AY2887+AT2890*AY2890-AS2890*AZ2887-AU2890*AZ2890</f>
        <v>3.382255273648796E-2</v>
      </c>
      <c r="BE2890" s="23">
        <f t="shared" ref="BE2890" si="29098">(AR2890*AZ2887+AS2890*AY2887+AT2890*AZ2890+AU2890*AY2890)</f>
        <v>0</v>
      </c>
      <c r="BF2890" s="8"/>
      <c r="BG2890" s="15">
        <v>0</v>
      </c>
      <c r="BH2890" s="85">
        <f t="shared" ref="BH2890" si="29099">(1/$BH$8)*SIN($B2887*$BI$8)</f>
        <v>0.13739839674038246</v>
      </c>
      <c r="BI2890" s="25">
        <f t="shared" ref="BI2890" si="29100">COS($BI$8*$B2887)</f>
        <v>-0.91109556313185502</v>
      </c>
      <c r="BJ2890" s="37">
        <v>0</v>
      </c>
      <c r="BL2890" s="21">
        <f t="shared" ref="BL2890" si="29101">BB2890*BG2887+BD2890*BG2890-BC2890*BH2887-BE2890*BH2890</f>
        <v>0</v>
      </c>
      <c r="BM2890" s="24">
        <f t="shared" ref="BM2890" si="29102">(BB2890*BH2887+BC2890*BG2887+BD2890*BH2890+BE2890*BG2890)</f>
        <v>-8.4241853548219822E-2</v>
      </c>
      <c r="BN2890" s="22">
        <f t="shared" ref="BN2890" si="29103">BB2890*BI2887+BD2890*BI2890-BC2890*BJ2887-BE2890*BJ2890</f>
        <v>-0.15146030654106993</v>
      </c>
      <c r="BO2890" s="23">
        <f t="shared" ref="BO2890" si="29104">(BB2890*BJ2887+BC2890*BI2887+BD2890*BJ2890+BE2890*BI2890)</f>
        <v>0</v>
      </c>
      <c r="BQ2890" s="38">
        <f t="shared" ref="BQ2890" si="29105">(180/PI())*ATAN(-1*(($BL$8*BM2887+BO2887+$BL$8*BM2890+BO2890)/($BL$8*BL2887+BN2887+$BL$8*BL2890+BN2890)))</f>
        <v>-88.516314656975453</v>
      </c>
      <c r="BS2890" s="67">
        <f t="shared" ref="BS2890" si="29106">20*LOG(((($BL$8*BL2887+BN2887-$BL$8*BL2890-BN2890)^2+($BL$8*BM2887+BO2887-$BL$8*BM2890-BO2890)^2)/(($BL$8*BL2887+BN2887+$BL$8*BL2890+BN2890)^2+($BL$8*BM2887+BO2887+$BL$8*BM2890+BO2890)^2))^0.5)</f>
        <v>-0.12908519610885907</v>
      </c>
      <c r="BT2890" s="65"/>
      <c r="BU2890" s="28"/>
      <c r="BV2890" s="28"/>
      <c r="BW2890" s="28"/>
      <c r="BX2890" s="28"/>
    </row>
    <row r="2891" spans="2:76" ht="18.649999999999999" customHeight="1">
      <c r="BS2891" s="32"/>
    </row>
    <row r="2892" spans="2:76" ht="18.649999999999999" customHeight="1" thickBot="1">
      <c r="D2892" s="8"/>
      <c r="E2892" s="8" t="s">
        <v>93</v>
      </c>
      <c r="F2892" s="8"/>
      <c r="G2892" s="8"/>
      <c r="H2892" s="8"/>
      <c r="I2892" s="8"/>
      <c r="J2892" s="8" t="s">
        <v>94</v>
      </c>
      <c r="K2892" s="8"/>
      <c r="L2892" s="8"/>
      <c r="M2892" s="8"/>
      <c r="N2892" s="8"/>
      <c r="O2892" s="8" t="s">
        <v>95</v>
      </c>
      <c r="P2892" s="8"/>
      <c r="Q2892" s="8"/>
      <c r="R2892" s="8"/>
      <c r="S2892" s="8"/>
      <c r="T2892" s="8" t="s">
        <v>96</v>
      </c>
      <c r="U2892" s="8"/>
      <c r="V2892" s="8"/>
      <c r="W2892" s="8"/>
      <c r="X2892" s="8"/>
      <c r="Y2892" s="8" t="s">
        <v>97</v>
      </c>
      <c r="Z2892" s="8"/>
      <c r="AA2892" s="8"/>
      <c r="AB2892" s="8"/>
      <c r="AC2892" s="8"/>
      <c r="AD2892" s="8" t="s">
        <v>98</v>
      </c>
      <c r="AE2892" s="8"/>
      <c r="AF2892" s="8"/>
      <c r="AG2892" s="8"/>
      <c r="AH2892" s="8"/>
      <c r="AI2892" s="8" t="s">
        <v>99</v>
      </c>
      <c r="AJ2892" s="8"/>
      <c r="AK2892" s="8"/>
      <c r="AL2892" s="8"/>
      <c r="AM2892" s="8"/>
      <c r="AN2892" s="8" t="s">
        <v>96</v>
      </c>
      <c r="AO2892" s="8"/>
      <c r="AP2892" s="8"/>
      <c r="AQ2892" s="8"/>
      <c r="AR2892" s="8"/>
      <c r="AS2892" s="8" t="s">
        <v>100</v>
      </c>
      <c r="AT2892" s="8"/>
      <c r="AU2892" s="8"/>
      <c r="AV2892" s="8"/>
      <c r="AW2892" s="8"/>
      <c r="AX2892" s="8" t="s">
        <v>94</v>
      </c>
      <c r="AY2892" s="8"/>
      <c r="AZ2892" s="8"/>
      <c r="BA2892" s="8"/>
      <c r="BB2892" s="8"/>
      <c r="BC2892" s="8" t="s">
        <v>101</v>
      </c>
      <c r="BD2892" s="8"/>
      <c r="BE2892" s="8"/>
      <c r="BF2892" s="8"/>
      <c r="BG2892" s="8"/>
      <c r="BH2892" s="8" t="s">
        <v>96</v>
      </c>
      <c r="BI2892" s="8"/>
      <c r="BJ2892" s="8"/>
      <c r="BK2892" s="8"/>
      <c r="BL2892" s="8"/>
      <c r="BM2892" s="8" t="s">
        <v>102</v>
      </c>
      <c r="BN2892" s="8"/>
      <c r="BO2892" s="8"/>
      <c r="BP2892" s="8"/>
    </row>
    <row r="2893" spans="2:76" ht="18.649999999999999" customHeight="1" thickBot="1">
      <c r="B2893" s="16"/>
      <c r="D2893" s="250" t="s">
        <v>22</v>
      </c>
      <c r="E2893" s="251"/>
      <c r="F2893" s="252" t="s">
        <v>23</v>
      </c>
      <c r="G2893" s="253"/>
      <c r="H2893" s="123"/>
      <c r="I2893" s="242" t="s">
        <v>1</v>
      </c>
      <c r="J2893" s="243"/>
      <c r="K2893" s="244" t="s">
        <v>2</v>
      </c>
      <c r="L2893" s="245"/>
      <c r="M2893" s="123"/>
      <c r="N2893" s="242" t="s">
        <v>43</v>
      </c>
      <c r="O2893" s="243"/>
      <c r="P2893" s="244" t="s">
        <v>44</v>
      </c>
      <c r="Q2893" s="245"/>
      <c r="R2893" s="123"/>
      <c r="S2893" s="242" t="s">
        <v>32</v>
      </c>
      <c r="T2893" s="243"/>
      <c r="U2893" s="244" t="s">
        <v>33</v>
      </c>
      <c r="V2893" s="245"/>
      <c r="W2893" s="123"/>
      <c r="X2893" s="242" t="s">
        <v>45</v>
      </c>
      <c r="Y2893" s="243"/>
      <c r="Z2893" s="244" t="s">
        <v>46</v>
      </c>
      <c r="AA2893" s="245"/>
      <c r="AB2893" s="127"/>
      <c r="AC2893" s="242" t="s">
        <v>62</v>
      </c>
      <c r="AD2893" s="243"/>
      <c r="AE2893" s="244" t="s">
        <v>3</v>
      </c>
      <c r="AF2893" s="245"/>
      <c r="AG2893" s="123"/>
      <c r="AH2893" s="242" t="s">
        <v>76</v>
      </c>
      <c r="AI2893" s="243"/>
      <c r="AJ2893" s="244" t="s">
        <v>77</v>
      </c>
      <c r="AK2893" s="245"/>
      <c r="AL2893" s="127"/>
      <c r="AM2893" s="242" t="s">
        <v>64</v>
      </c>
      <c r="AN2893" s="243"/>
      <c r="AO2893" s="244" t="s">
        <v>65</v>
      </c>
      <c r="AP2893" s="245"/>
      <c r="AQ2893" s="123"/>
      <c r="AR2893" s="242" t="s">
        <v>80</v>
      </c>
      <c r="AS2893" s="243"/>
      <c r="AT2893" s="244" t="s">
        <v>81</v>
      </c>
      <c r="AU2893" s="245"/>
      <c r="AV2893" s="127"/>
      <c r="AW2893" s="242" t="s">
        <v>68</v>
      </c>
      <c r="AX2893" s="243"/>
      <c r="AY2893" s="244" t="s">
        <v>69</v>
      </c>
      <c r="AZ2893" s="245"/>
      <c r="BA2893" s="123"/>
      <c r="BB2893" s="246" t="s">
        <v>84</v>
      </c>
      <c r="BC2893" s="247"/>
      <c r="BD2893" s="248" t="s">
        <v>85</v>
      </c>
      <c r="BE2893" s="249"/>
      <c r="BF2893" s="127"/>
      <c r="BG2893" s="242" t="s">
        <v>72</v>
      </c>
      <c r="BH2893" s="243"/>
      <c r="BI2893" s="244" t="s">
        <v>73</v>
      </c>
      <c r="BJ2893" s="245"/>
      <c r="BK2893" s="123"/>
      <c r="BL2893" s="242" t="s">
        <v>88</v>
      </c>
      <c r="BM2893" s="243"/>
      <c r="BN2893" s="244" t="s">
        <v>89</v>
      </c>
      <c r="BO2893" s="245"/>
      <c r="BP2893" s="123"/>
      <c r="BQ2893" s="19" t="s">
        <v>165</v>
      </c>
      <c r="BS2893" s="63" t="s">
        <v>120</v>
      </c>
      <c r="BT2893" s="4"/>
      <c r="BU2893" s="28"/>
      <c r="BV2893" s="28"/>
      <c r="BW2893" s="28"/>
      <c r="BX2893" s="28"/>
    </row>
    <row r="2894" spans="2:76" ht="18.649999999999999" customHeight="1" thickTop="1" thickBot="1">
      <c r="B2894" s="39">
        <v>8.1999999999999993</v>
      </c>
      <c r="D2894" s="25">
        <f t="shared" ref="D2894" si="29107">COS($F$8*$B2894)</f>
        <v>-0.91377764729820388</v>
      </c>
      <c r="E2894" s="26">
        <v>0</v>
      </c>
      <c r="F2894" s="10">
        <v>0</v>
      </c>
      <c r="G2894" s="85">
        <f t="shared" ref="G2894" si="29108">$E$8*SIN($B2894*$F$8)</f>
        <v>1.2186442063553389</v>
      </c>
      <c r="I2894" s="21">
        <v>1</v>
      </c>
      <c r="J2894" s="24">
        <v>0</v>
      </c>
      <c r="K2894" s="22">
        <v>0</v>
      </c>
      <c r="L2894" s="23">
        <v>0</v>
      </c>
      <c r="N2894" s="21">
        <f t="shared" ref="N2894" si="29109">D2894*I2894+F2894*I2897-E2894*J2894-G2894*J2897</f>
        <v>-1.2335473622592488</v>
      </c>
      <c r="O2894" s="24">
        <f t="shared" ref="O2894" si="29110">(D2894*J2894+E2894*I2894+F2894*J2897+G2894*I2897)</f>
        <v>0</v>
      </c>
      <c r="P2894" s="22">
        <f t="shared" ref="P2894" si="29111">D2894*K2894+F2894*K2897-E2894*L2894-G2894*L2897</f>
        <v>0</v>
      </c>
      <c r="Q2894" s="23">
        <f t="shared" ref="Q2894" si="29112">(D2894*L2894+E2894*K2894+F2894*L2897+G2894*K2897)</f>
        <v>1.2186442063553389</v>
      </c>
      <c r="S2894" s="25">
        <f t="shared" ref="S2894" si="29113">COS($U$8*$B2894)</f>
        <v>4.0126217387450293E-2</v>
      </c>
      <c r="T2894" s="26">
        <v>0</v>
      </c>
      <c r="U2894" s="10">
        <v>0</v>
      </c>
      <c r="V2894" s="85">
        <f t="shared" ref="V2894" si="29114">$T$8*SIN($B2894*$U$8)</f>
        <v>-2.9975838570594782</v>
      </c>
      <c r="X2894" s="21">
        <f t="shared" ref="X2894" si="29115">N2894*S2894+P2894*S2897-O2894*T2894-Q2894*T2897</f>
        <v>0.35638998821424978</v>
      </c>
      <c r="Y2894" s="24">
        <f t="shared" ref="Y2894" si="29116">(N2894*T2894+O2894*S2894+P2894*T2897+Q2894*S2897)</f>
        <v>0</v>
      </c>
      <c r="Z2894" s="22">
        <f t="shared" ref="Z2894" si="29117">N2894*U2894+P2894*U2897-O2894*V2894-Q2894*V2897</f>
        <v>0</v>
      </c>
      <c r="AA2894" s="23">
        <f t="shared" ref="AA2894" si="29118">(N2894*V2894+O2894*U2894+P2894*V2897+Q2894*U2897)</f>
        <v>3.7465612423687951</v>
      </c>
      <c r="AB2894" s="8"/>
      <c r="AC2894" s="21">
        <v>1</v>
      </c>
      <c r="AD2894" s="24">
        <v>0</v>
      </c>
      <c r="AE2894" s="22">
        <v>0</v>
      </c>
      <c r="AF2894" s="23">
        <v>0</v>
      </c>
      <c r="AH2894" s="21">
        <f t="shared" ref="AH2894" si="29119">X2894*AC2894+Z2894*AC2897-Y2894*AD2894-AA2894*AD2897</f>
        <v>-3.8156879641002361</v>
      </c>
      <c r="AI2894" s="24">
        <f t="shared" ref="AI2894" si="29120">(X2894*AD2894+Y2894*AC2894+Z2894*AD2897+AA2894*AC2897)</f>
        <v>0</v>
      </c>
      <c r="AJ2894" s="22">
        <f t="shared" ref="AJ2894" si="29121">X2894*AE2894+Z2894*AE2897-Y2894*AF2894-AA2894*AF2897</f>
        <v>0</v>
      </c>
      <c r="AK2894" s="23">
        <f t="shared" ref="AK2894" si="29122">(X2894*AF2894+Y2894*AE2894+Z2894*AF2897+AA2894*AE2897)</f>
        <v>3.7465612423687951</v>
      </c>
      <c r="AL2894" s="8"/>
      <c r="AM2894" s="25">
        <f t="shared" ref="AM2894" si="29123">COS($AO$8*$B2894)</f>
        <v>4.0126217387450293E-2</v>
      </c>
      <c r="AN2894" s="26">
        <v>0</v>
      </c>
      <c r="AO2894" s="10">
        <v>0</v>
      </c>
      <c r="AP2894" s="85">
        <f t="shared" ref="AP2894" si="29124">$AN$8*SIN($B2894*$AO$8)</f>
        <v>-2.9975838570594782</v>
      </c>
      <c r="AR2894" s="21">
        <f t="shared" ref="AR2894" si="29125">AH2894*AM2894+AJ2894*AM2897-AI2894*AN2894-AK2894*AN2897</f>
        <v>1.0947388196708809</v>
      </c>
      <c r="AS2894" s="24">
        <f t="shared" ref="AS2894" si="29126">(AH2894*AN2894+AI2894*AM2894+AJ2894*AN2897+AK2894*AM2897)</f>
        <v>0</v>
      </c>
      <c r="AT2894" s="22">
        <f t="shared" ref="AT2894" si="29127">AH2894*AO2894+AJ2894*AO2897-AI2894*AP2894-AK2894*AP2897</f>
        <v>0</v>
      </c>
      <c r="AU2894" s="23">
        <f t="shared" ref="AU2894" si="29128">(AH2894*AP2894+AI2894*AO2894+AJ2894*AP2897+AK2894*AO2897)</f>
        <v>11.588179975629698</v>
      </c>
      <c r="AV2894" s="8"/>
      <c r="AW2894" s="21">
        <v>1</v>
      </c>
      <c r="AX2894" s="24">
        <v>0</v>
      </c>
      <c r="AY2894" s="22">
        <v>0</v>
      </c>
      <c r="AZ2894" s="23">
        <v>0</v>
      </c>
      <c r="BB2894" s="21">
        <f t="shared" ref="BB2894" si="29129">AR2894*AW2894+AT2894*AW2897-AS2894*AX2894-AU2894*AX2897</f>
        <v>-1.9459755975475539</v>
      </c>
      <c r="BC2894" s="24">
        <f t="shared" ref="BC2894" si="29130">(AR2894*AX2894+AS2894*AW2894+AT2894*AX2897+AU2894*AW2897)</f>
        <v>0</v>
      </c>
      <c r="BD2894" s="22">
        <f t="shared" ref="BD2894" si="29131">AR2894*AY2894+AT2894*AY2897-AS2894*AZ2894-AU2894*AZ2897</f>
        <v>0</v>
      </c>
      <c r="BE2894" s="23">
        <f t="shared" ref="BE2894" si="29132">(AR2894*AZ2894+AS2894*AY2894+AT2894*AZ2897+AU2894*AY2897)</f>
        <v>11.588179975629698</v>
      </c>
      <c r="BF2894" s="8"/>
      <c r="BG2894" s="25">
        <f t="shared" ref="BG2894" si="29133">COS($BI$8*$B2894)</f>
        <v>-0.91381339794450267</v>
      </c>
      <c r="BH2894" s="26">
        <v>0</v>
      </c>
      <c r="BI2894" s="10">
        <v>0</v>
      </c>
      <c r="BJ2894" s="85">
        <f t="shared" ref="BJ2894" si="29134">$BH$8*SIN($B2894*$BI$8)</f>
        <v>1.2184029151451086</v>
      </c>
      <c r="BL2894" s="21">
        <f t="shared" ref="BL2894" si="29135">BB2894*BG2894+BD2894*BG2897-BC2894*BH2894-BE2894*BH2897</f>
        <v>0.20947276605274801</v>
      </c>
      <c r="BM2894" s="24">
        <f t="shared" ref="BM2894" si="29136">(BB2894*BH2894+BC2894*BG2894+BD2894*BH2897+BE2894*BG2897)</f>
        <v>0</v>
      </c>
      <c r="BN2894" s="22">
        <f t="shared" ref="BN2894" si="29137">BB2894*BI2894+BD2894*BI2897-BC2894*BJ2894-BE2894*BJ2897</f>
        <v>0</v>
      </c>
      <c r="BO2894" s="23">
        <f t="shared" ref="BO2894" si="29138">(BB2894*BJ2894+BC2894*BI2894+BD2894*BJ2897+BE2894*BI2897)</f>
        <v>-12.960416460375802</v>
      </c>
      <c r="BQ2894" s="27">
        <f t="shared" ref="BQ2894" si="29139">20*LOG((2*$BL$8)/(($BL$8*BL2894+BN2894+$BL$8*BL2897+BN2897)^2+($BL$8*BM2894+BO2894+$BL$8*BM2897+BO2897)^2)^0.5)</f>
        <v>-16.28556087770529</v>
      </c>
      <c r="BS2894" s="64">
        <f t="shared" ref="BS2894" si="29140">((BL2894^2+BM2894^2)/(BL2897^2+BM2897^2))^0.5</f>
        <v>2.8392214655697772</v>
      </c>
      <c r="BT2894" s="4"/>
      <c r="BU2894" s="28"/>
      <c r="BV2894" s="28"/>
      <c r="BW2894" s="28"/>
      <c r="BX2894" s="28"/>
    </row>
    <row r="2895" spans="2:76" ht="18.649999999999999" customHeight="1" thickBot="1">
      <c r="D2895" s="25"/>
      <c r="E2895" s="10"/>
      <c r="F2895" s="10"/>
      <c r="G2895" s="31"/>
      <c r="I2895" s="29"/>
      <c r="L2895" s="30"/>
      <c r="N2895" s="29"/>
      <c r="Q2895" s="30"/>
      <c r="S2895" s="29"/>
      <c r="V2895" s="30"/>
      <c r="X2895" s="29"/>
      <c r="AA2895" s="30"/>
      <c r="AC2895" s="29"/>
      <c r="AF2895" s="30"/>
      <c r="AH2895" s="29"/>
      <c r="AK2895" s="30"/>
      <c r="AM2895" s="29"/>
      <c r="AP2895" s="30"/>
      <c r="AR2895" s="29"/>
      <c r="AU2895" s="30"/>
      <c r="AW2895" s="29"/>
      <c r="AZ2895" s="30"/>
      <c r="BB2895" s="29"/>
      <c r="BE2895" s="30"/>
      <c r="BG2895" s="29"/>
      <c r="BJ2895" s="30"/>
      <c r="BL2895" s="29"/>
      <c r="BO2895" s="30"/>
      <c r="BS2895" s="65"/>
      <c r="BT2895" s="65"/>
      <c r="BU2895" s="28"/>
      <c r="BV2895" s="28"/>
      <c r="BW2895" s="28"/>
      <c r="BX2895" s="28"/>
    </row>
    <row r="2896" spans="2:76" ht="18.649999999999999" customHeight="1" thickBot="1">
      <c r="D2896" s="254" t="s">
        <v>24</v>
      </c>
      <c r="E2896" s="255"/>
      <c r="F2896" s="256" t="s">
        <v>25</v>
      </c>
      <c r="G2896" s="257"/>
      <c r="H2896" s="123"/>
      <c r="I2896" s="242" t="s">
        <v>4</v>
      </c>
      <c r="J2896" s="243"/>
      <c r="K2896" s="244" t="s">
        <v>5</v>
      </c>
      <c r="L2896" s="245"/>
      <c r="M2896" s="123"/>
      <c r="N2896" s="242" t="s">
        <v>6</v>
      </c>
      <c r="O2896" s="243"/>
      <c r="P2896" s="244" t="s">
        <v>7</v>
      </c>
      <c r="Q2896" s="245"/>
      <c r="R2896" s="123"/>
      <c r="S2896" s="242" t="s">
        <v>34</v>
      </c>
      <c r="T2896" s="243"/>
      <c r="U2896" s="244" t="s">
        <v>35</v>
      </c>
      <c r="V2896" s="245"/>
      <c r="W2896" s="123"/>
      <c r="X2896" s="242" t="s">
        <v>47</v>
      </c>
      <c r="Y2896" s="243"/>
      <c r="Z2896" s="244" t="s">
        <v>48</v>
      </c>
      <c r="AA2896" s="245"/>
      <c r="AB2896" s="127"/>
      <c r="AC2896" s="242" t="s">
        <v>63</v>
      </c>
      <c r="AD2896" s="243"/>
      <c r="AE2896" s="244" t="s">
        <v>8</v>
      </c>
      <c r="AF2896" s="245"/>
      <c r="AG2896" s="123"/>
      <c r="AH2896" s="242" t="s">
        <v>78</v>
      </c>
      <c r="AI2896" s="243"/>
      <c r="AJ2896" s="244" t="s">
        <v>79</v>
      </c>
      <c r="AK2896" s="245"/>
      <c r="AL2896" s="127"/>
      <c r="AM2896" s="242" t="s">
        <v>67</v>
      </c>
      <c r="AN2896" s="243"/>
      <c r="AO2896" s="244" t="s">
        <v>66</v>
      </c>
      <c r="AP2896" s="245"/>
      <c r="AQ2896" s="123"/>
      <c r="AR2896" s="242" t="s">
        <v>83</v>
      </c>
      <c r="AS2896" s="243"/>
      <c r="AT2896" s="244" t="s">
        <v>82</v>
      </c>
      <c r="AU2896" s="245"/>
      <c r="AV2896" s="127"/>
      <c r="AW2896" s="242" t="s">
        <v>71</v>
      </c>
      <c r="AX2896" s="243"/>
      <c r="AY2896" s="244" t="s">
        <v>70</v>
      </c>
      <c r="AZ2896" s="245"/>
      <c r="BA2896" s="123"/>
      <c r="BB2896" s="124" t="s">
        <v>87</v>
      </c>
      <c r="BC2896" s="125"/>
      <c r="BD2896" s="122" t="s">
        <v>86</v>
      </c>
      <c r="BE2896" s="126"/>
      <c r="BF2896" s="127"/>
      <c r="BG2896" s="242" t="s">
        <v>74</v>
      </c>
      <c r="BH2896" s="243"/>
      <c r="BI2896" s="244" t="s">
        <v>75</v>
      </c>
      <c r="BJ2896" s="245"/>
      <c r="BK2896" s="123"/>
      <c r="BL2896" s="242" t="s">
        <v>91</v>
      </c>
      <c r="BM2896" s="243"/>
      <c r="BN2896" s="244" t="s">
        <v>90</v>
      </c>
      <c r="BO2896" s="245"/>
      <c r="BP2896" s="123"/>
      <c r="BQ2896" s="35" t="s">
        <v>166</v>
      </c>
      <c r="BS2896" s="66" t="s">
        <v>121</v>
      </c>
      <c r="BT2896" s="65"/>
      <c r="BU2896" s="28"/>
      <c r="BV2896" s="28"/>
      <c r="BW2896" s="28"/>
      <c r="BX2896" s="28"/>
    </row>
    <row r="2897" spans="2:76" ht="18.649999999999999" customHeight="1" thickTop="1" thickBot="1">
      <c r="D2897" s="15">
        <v>0</v>
      </c>
      <c r="E2897" s="145">
        <f t="shared" ref="E2897" si="29141">(1/$E$8)*SIN($B2894*$F$8)</f>
        <v>0.13540491181725989</v>
      </c>
      <c r="F2897" s="15">
        <f t="shared" ref="F2897" si="29142">COS($F$8*$B2894)</f>
        <v>-0.91377764729820388</v>
      </c>
      <c r="G2897" s="37">
        <v>0</v>
      </c>
      <c r="I2897" s="21">
        <v>0</v>
      </c>
      <c r="J2897" s="24">
        <f t="shared" ref="J2897" si="29143">(TAN($K$8*$B2894))/$J$8</f>
        <v>0.26239792820038621</v>
      </c>
      <c r="K2897" s="22">
        <v>1</v>
      </c>
      <c r="L2897" s="23">
        <v>0</v>
      </c>
      <c r="N2897" s="21">
        <f t="shared" ref="N2897" si="29144">D2897*I2894+F2897*I2897-E2897*J2894-G2897*J2897</f>
        <v>0</v>
      </c>
      <c r="O2897" s="24">
        <f t="shared" ref="O2897" si="29145">(D2897*J2894+E2897*I2894+F2897*J2897+G2897*I2897)</f>
        <v>-0.10436844966961203</v>
      </c>
      <c r="P2897" s="22">
        <f t="shared" ref="P2897" si="29146">D2897*K2894+F2897*K2897-E2897*L2894-G2897*L2897</f>
        <v>-0.91377764729820388</v>
      </c>
      <c r="Q2897" s="23">
        <f t="shared" ref="Q2897" si="29147">(D2897*L2894+E2897*K2894+F2897*L2897+G2897*K2897)</f>
        <v>0</v>
      </c>
      <c r="S2897" s="15">
        <v>0</v>
      </c>
      <c r="T2897" s="145">
        <f t="shared" ref="T2897" si="29148">(1/$T$8)*SIN($B2894*$U$8)</f>
        <v>-0.33306487300660864</v>
      </c>
      <c r="U2897" s="15">
        <f t="shared" ref="U2897" si="29149">COS($U$8*$B2894)</f>
        <v>4.0126217387450293E-2</v>
      </c>
      <c r="V2897" s="37">
        <v>0</v>
      </c>
      <c r="X2897" s="21">
        <f t="shared" ref="X2897" si="29150">N2897*S2894+P2897*S2897-O2897*T2894-Q2897*T2897</f>
        <v>0</v>
      </c>
      <c r="Y2897" s="24">
        <f t="shared" ref="Y2897" si="29151">(N2897*T2894+O2897*S2894+P2897*T2897+Q2897*S2897)</f>
        <v>0.30015932495381986</v>
      </c>
      <c r="Z2897" s="22">
        <f t="shared" ref="Z2897" si="29152">N2897*U2894+P2897*U2897-O2897*V2894-Q2897*V2897</f>
        <v>-0.34951962043523427</v>
      </c>
      <c r="AA2897" s="23">
        <f t="shared" ref="AA2897" si="29153">(N2897*V2894+O2897*U2894+P2897*V2897+Q2897*U2897)</f>
        <v>0</v>
      </c>
      <c r="AB2897" s="8"/>
      <c r="AC2897" s="21">
        <v>0</v>
      </c>
      <c r="AD2897" s="24">
        <f t="shared" ref="AD2897" si="29154">(TAN($AE$8*$B2894))/$AD$8</f>
        <v>1.1135752714071889</v>
      </c>
      <c r="AE2897" s="22">
        <v>1</v>
      </c>
      <c r="AF2897" s="23">
        <v>0</v>
      </c>
      <c r="AH2897" s="21">
        <f t="shared" ref="AH2897" si="29155">X2897*AC2894+Z2897*AC2897-Y2897*AD2894-AA2897*AD2897</f>
        <v>0</v>
      </c>
      <c r="AI2897" s="24">
        <f t="shared" ref="AI2897" si="29156">(X2897*AD2894+Y2897*AC2894+Z2897*AD2897+AA2897*AC2897)</f>
        <v>-8.9057081234483804E-2</v>
      </c>
      <c r="AJ2897" s="22">
        <f t="shared" ref="AJ2897" si="29157">X2897*AE2894+Z2897*AE2897-Y2897*AF2894-AA2897*AF2897</f>
        <v>-0.34951962043523427</v>
      </c>
      <c r="AK2897" s="23">
        <f t="shared" ref="AK2897" si="29158">(X2897*AF2894+Y2897*AE2894+Z2897*AF2897+AA2897*AE2897)</f>
        <v>0</v>
      </c>
      <c r="AL2897" s="8"/>
      <c r="AM2897" s="15">
        <v>0</v>
      </c>
      <c r="AN2897" s="85">
        <f t="shared" ref="AN2897" si="29159">(1/$AN$8)*SIN($B2894*$AO$8)</f>
        <v>-0.33306487300660864</v>
      </c>
      <c r="AO2897" s="25">
        <f t="shared" ref="AO2897" si="29160">COS($AO$8*$B2894)</f>
        <v>4.0126217387450293E-2</v>
      </c>
      <c r="AP2897" s="37">
        <v>0</v>
      </c>
      <c r="AR2897" s="21">
        <f t="shared" ref="AR2897" si="29161">AH2897*AM2894+AJ2897*AM2897-AI2897*AN2894-AK2897*AN2897</f>
        <v>0</v>
      </c>
      <c r="AS2897" s="24">
        <f t="shared" ref="AS2897" si="29162">(AH2897*AN2894+AI2897*AM2894+AJ2897*AN2897+AK2897*AM2897)</f>
        <v>0.11283918419207264</v>
      </c>
      <c r="AT2897" s="22">
        <f t="shared" ref="AT2897" si="29163">AH2897*AO2894+AJ2897*AO2897-AI2897*AP2894-AK2897*AP2897</f>
        <v>-0.28098096933608652</v>
      </c>
      <c r="AU2897" s="23">
        <f t="shared" ref="AU2897" si="29164">(AH2897*AP2894+AI2897*AO2894+AJ2897*AP2897+AK2897*AO2897)</f>
        <v>0</v>
      </c>
      <c r="AV2897" s="8"/>
      <c r="AW2897" s="21">
        <v>0</v>
      </c>
      <c r="AX2897" s="24">
        <f t="shared" ref="AX2897" si="29165">(TAN($AY$8*$B2894))/$AX$8</f>
        <v>0.26239792820038621</v>
      </c>
      <c r="AY2897" s="22">
        <v>1</v>
      </c>
      <c r="AZ2897" s="23">
        <v>0</v>
      </c>
      <c r="BB2897" s="21">
        <f t="shared" ref="BB2897" si="29166">AR2897*AW2894+AT2897*AW2897-AS2897*AX2894-AU2897*AX2897</f>
        <v>0</v>
      </c>
      <c r="BC2897" s="24">
        <f t="shared" ref="BC2897" si="29167">(AR2897*AX2894+AS2897*AW2894+AT2897*AX2897+AU2897*AW2897)</f>
        <v>3.9110359974547301E-2</v>
      </c>
      <c r="BD2897" s="22">
        <f t="shared" ref="BD2897" si="29168">AR2897*AY2894+AT2897*AY2897-AS2897*AZ2894-AU2897*AZ2897</f>
        <v>-0.28098096933608652</v>
      </c>
      <c r="BE2897" s="23">
        <f t="shared" ref="BE2897" si="29169">(AR2897*AZ2894+AS2897*AY2894+AT2897*AZ2897+AU2897*AY2897)</f>
        <v>0</v>
      </c>
      <c r="BF2897" s="8"/>
      <c r="BG2897" s="15">
        <v>0</v>
      </c>
      <c r="BH2897" s="85">
        <f t="shared" ref="BH2897" si="29170">(1/$BH$8)*SIN($B2894*$BI$8)</f>
        <v>0.13537810168278983</v>
      </c>
      <c r="BI2897" s="25">
        <f t="shared" ref="BI2897" si="29171">COS($BI$8*$B2894)</f>
        <v>-0.91381339794450267</v>
      </c>
      <c r="BJ2897" s="37">
        <v>0</v>
      </c>
      <c r="BL2897" s="21">
        <f t="shared" ref="BL2897" si="29172">BB2897*BG2894+BD2897*BG2897-BC2897*BH2894-BE2897*BH2897</f>
        <v>0</v>
      </c>
      <c r="BM2897" s="24">
        <f t="shared" ref="BM2897" si="29173">(BB2897*BH2894+BC2897*BG2894+BD2897*BH2897+BE2897*BG2897)</f>
        <v>-7.3778241180883317E-2</v>
      </c>
      <c r="BN2897" s="22">
        <f t="shared" ref="BN2897" si="29174">BB2897*BI2894+BD2897*BI2897-BC2897*BJ2894-BE2897*BJ2897</f>
        <v>0.20911199774138631</v>
      </c>
      <c r="BO2897" s="23">
        <f t="shared" ref="BO2897" si="29175">(BB2897*BJ2894+BC2897*BI2894+BD2897*BJ2897+BE2897*BI2897)</f>
        <v>0</v>
      </c>
      <c r="BQ2897" s="38">
        <f t="shared" ref="BQ2897" si="29176">(180/PI())*ATAN(-1*(($BL$8*BM2894+BO2894+$BL$8*BM2897+BO2897)/($BL$8*BL2894+BN2894+$BL$8*BL2897+BN2897)))</f>
        <v>88.160615126421675</v>
      </c>
      <c r="BS2897" s="67">
        <f t="shared" ref="BS2897" si="29177">20*LOG(((($BL$8*BL2894+BN2894-$BL$8*BL2897-BN2897)^2+($BL$8*BM2894+BO2894-$BL$8*BM2897-BO2897)^2)/(($BL$8*BL2894+BN2894+$BL$8*BL2897+BN2897)^2+($BL$8*BM2894+BO2894+$BL$8*BM2897+BO2897)^2))^0.5)</f>
        <v>-0.103368062350764</v>
      </c>
      <c r="BT2897" s="65"/>
      <c r="BU2897" s="28"/>
      <c r="BV2897" s="28"/>
      <c r="BW2897" s="28"/>
      <c r="BX2897" s="28"/>
    </row>
    <row r="2898" spans="2:76" ht="18.649999999999999" customHeight="1">
      <c r="BS2898" s="32"/>
    </row>
    <row r="2899" spans="2:76" ht="18.649999999999999" customHeight="1" thickBot="1">
      <c r="D2899" s="8"/>
      <c r="E2899" s="8" t="s">
        <v>93</v>
      </c>
      <c r="F2899" s="8"/>
      <c r="G2899" s="8"/>
      <c r="H2899" s="8"/>
      <c r="I2899" s="8"/>
      <c r="J2899" s="8" t="s">
        <v>94</v>
      </c>
      <c r="K2899" s="8"/>
      <c r="L2899" s="8"/>
      <c r="M2899" s="8"/>
      <c r="N2899" s="8"/>
      <c r="O2899" s="8" t="s">
        <v>95</v>
      </c>
      <c r="P2899" s="8"/>
      <c r="Q2899" s="8"/>
      <c r="R2899" s="8"/>
      <c r="S2899" s="8"/>
      <c r="T2899" s="8" t="s">
        <v>96</v>
      </c>
      <c r="U2899" s="8"/>
      <c r="V2899" s="8"/>
      <c r="W2899" s="8"/>
      <c r="X2899" s="8"/>
      <c r="Y2899" s="8" t="s">
        <v>97</v>
      </c>
      <c r="Z2899" s="8"/>
      <c r="AA2899" s="8"/>
      <c r="AB2899" s="8"/>
      <c r="AC2899" s="8"/>
      <c r="AD2899" s="8" t="s">
        <v>98</v>
      </c>
      <c r="AE2899" s="8"/>
      <c r="AF2899" s="8"/>
      <c r="AG2899" s="8"/>
      <c r="AH2899" s="8"/>
      <c r="AI2899" s="8" t="s">
        <v>99</v>
      </c>
      <c r="AJ2899" s="8"/>
      <c r="AK2899" s="8"/>
      <c r="AL2899" s="8"/>
      <c r="AM2899" s="8"/>
      <c r="AN2899" s="8" t="s">
        <v>96</v>
      </c>
      <c r="AO2899" s="8"/>
      <c r="AP2899" s="8"/>
      <c r="AQ2899" s="8"/>
      <c r="AR2899" s="8"/>
      <c r="AS2899" s="8" t="s">
        <v>100</v>
      </c>
      <c r="AT2899" s="8"/>
      <c r="AU2899" s="8"/>
      <c r="AV2899" s="8"/>
      <c r="AW2899" s="8"/>
      <c r="AX2899" s="8" t="s">
        <v>94</v>
      </c>
      <c r="AY2899" s="8"/>
      <c r="AZ2899" s="8"/>
      <c r="BA2899" s="8"/>
      <c r="BB2899" s="8"/>
      <c r="BC2899" s="8" t="s">
        <v>101</v>
      </c>
      <c r="BD2899" s="8"/>
      <c r="BE2899" s="8"/>
      <c r="BF2899" s="8"/>
      <c r="BG2899" s="8"/>
      <c r="BH2899" s="8" t="s">
        <v>96</v>
      </c>
      <c r="BI2899" s="8"/>
      <c r="BJ2899" s="8"/>
      <c r="BK2899" s="8"/>
      <c r="BL2899" s="8"/>
      <c r="BM2899" s="8" t="s">
        <v>102</v>
      </c>
      <c r="BN2899" s="8"/>
      <c r="BO2899" s="8"/>
      <c r="BP2899" s="8"/>
    </row>
    <row r="2900" spans="2:76" ht="18.649999999999999" customHeight="1" thickBot="1">
      <c r="B2900" s="16"/>
      <c r="D2900" s="250" t="s">
        <v>22</v>
      </c>
      <c r="E2900" s="251"/>
      <c r="F2900" s="252" t="s">
        <v>23</v>
      </c>
      <c r="G2900" s="253"/>
      <c r="H2900" s="123"/>
      <c r="I2900" s="242" t="s">
        <v>1</v>
      </c>
      <c r="J2900" s="243"/>
      <c r="K2900" s="244" t="s">
        <v>2</v>
      </c>
      <c r="L2900" s="245"/>
      <c r="M2900" s="123"/>
      <c r="N2900" s="242" t="s">
        <v>43</v>
      </c>
      <c r="O2900" s="243"/>
      <c r="P2900" s="244" t="s">
        <v>44</v>
      </c>
      <c r="Q2900" s="245"/>
      <c r="R2900" s="123"/>
      <c r="S2900" s="242" t="s">
        <v>32</v>
      </c>
      <c r="T2900" s="243"/>
      <c r="U2900" s="244" t="s">
        <v>33</v>
      </c>
      <c r="V2900" s="245"/>
      <c r="W2900" s="123"/>
      <c r="X2900" s="242" t="s">
        <v>45</v>
      </c>
      <c r="Y2900" s="243"/>
      <c r="Z2900" s="244" t="s">
        <v>46</v>
      </c>
      <c r="AA2900" s="245"/>
      <c r="AB2900" s="127"/>
      <c r="AC2900" s="242" t="s">
        <v>62</v>
      </c>
      <c r="AD2900" s="243"/>
      <c r="AE2900" s="244" t="s">
        <v>3</v>
      </c>
      <c r="AF2900" s="245"/>
      <c r="AG2900" s="123"/>
      <c r="AH2900" s="242" t="s">
        <v>76</v>
      </c>
      <c r="AI2900" s="243"/>
      <c r="AJ2900" s="244" t="s">
        <v>77</v>
      </c>
      <c r="AK2900" s="245"/>
      <c r="AL2900" s="127"/>
      <c r="AM2900" s="242" t="s">
        <v>64</v>
      </c>
      <c r="AN2900" s="243"/>
      <c r="AO2900" s="244" t="s">
        <v>65</v>
      </c>
      <c r="AP2900" s="245"/>
      <c r="AQ2900" s="123"/>
      <c r="AR2900" s="242" t="s">
        <v>80</v>
      </c>
      <c r="AS2900" s="243"/>
      <c r="AT2900" s="244" t="s">
        <v>81</v>
      </c>
      <c r="AU2900" s="245"/>
      <c r="AV2900" s="127"/>
      <c r="AW2900" s="242" t="s">
        <v>68</v>
      </c>
      <c r="AX2900" s="243"/>
      <c r="AY2900" s="244" t="s">
        <v>69</v>
      </c>
      <c r="AZ2900" s="245"/>
      <c r="BA2900" s="123"/>
      <c r="BB2900" s="246" t="s">
        <v>84</v>
      </c>
      <c r="BC2900" s="247"/>
      <c r="BD2900" s="248" t="s">
        <v>85</v>
      </c>
      <c r="BE2900" s="249"/>
      <c r="BF2900" s="127"/>
      <c r="BG2900" s="242" t="s">
        <v>72</v>
      </c>
      <c r="BH2900" s="243"/>
      <c r="BI2900" s="244" t="s">
        <v>73</v>
      </c>
      <c r="BJ2900" s="245"/>
      <c r="BK2900" s="123"/>
      <c r="BL2900" s="242" t="s">
        <v>88</v>
      </c>
      <c r="BM2900" s="243"/>
      <c r="BN2900" s="244" t="s">
        <v>89</v>
      </c>
      <c r="BO2900" s="245"/>
      <c r="BP2900" s="123"/>
      <c r="BQ2900" s="19" t="s">
        <v>165</v>
      </c>
      <c r="BS2900" s="63" t="s">
        <v>120</v>
      </c>
      <c r="BT2900" s="4"/>
      <c r="BU2900" s="28"/>
      <c r="BV2900" s="28"/>
      <c r="BW2900" s="28"/>
      <c r="BX2900" s="28"/>
    </row>
    <row r="2901" spans="2:76" ht="18.649999999999999" customHeight="1" thickTop="1" thickBot="1">
      <c r="B2901" s="39">
        <v>8.2200000000000006</v>
      </c>
      <c r="D2901" s="25">
        <f t="shared" ref="D2901" si="29178">COS($F$8*$B2901)</f>
        <v>-0.91645561292396827</v>
      </c>
      <c r="E2901" s="26">
        <v>0</v>
      </c>
      <c r="F2901" s="10">
        <v>0</v>
      </c>
      <c r="G2901" s="85">
        <f t="shared" ref="G2901" si="29179">$E$8*SIN($B2901*$F$8)</f>
        <v>1.2004090910441256</v>
      </c>
      <c r="I2901" s="21">
        <v>1</v>
      </c>
      <c r="J2901" s="24">
        <v>0</v>
      </c>
      <c r="K2901" s="22">
        <v>0</v>
      </c>
      <c r="L2901" s="23">
        <v>0</v>
      </c>
      <c r="N2901" s="21">
        <f t="shared" ref="N2901" si="29180">D2901*I2901+F2901*I2904-E2901*J2901-G2901*J2904</f>
        <v>-1.2594761605539808</v>
      </c>
      <c r="O2901" s="24">
        <f t="shared" ref="O2901" si="29181">(D2901*J2901+E2901*I2901+F2901*J2904+G2901*I2904)</f>
        <v>0</v>
      </c>
      <c r="P2901" s="22">
        <f t="shared" ref="P2901" si="29182">D2901*K2901+F2901*K2904-E2901*L2901-G2901*L2904</f>
        <v>0</v>
      </c>
      <c r="Q2901" s="23">
        <f t="shared" ref="Q2901" si="29183">(D2901*L2901+E2901*K2901+F2901*L2904+G2901*K2904)</f>
        <v>1.2004090910441256</v>
      </c>
      <c r="S2901" s="25">
        <f t="shared" ref="S2901" si="29184">COS($U$8*$B2901)</f>
        <v>5.1705453468955304E-2</v>
      </c>
      <c r="T2901" s="26">
        <v>0</v>
      </c>
      <c r="U2901" s="10">
        <v>0</v>
      </c>
      <c r="V2901" s="85">
        <f t="shared" ref="V2901" si="29185">$T$8*SIN($B2901*$U$8)</f>
        <v>-2.9959871352751377</v>
      </c>
      <c r="X2901" s="21">
        <f t="shared" ref="X2901" si="29186">N2901*S2901+P2901*S2904-O2901*T2901-Q2901*T2904</f>
        <v>0.33447934663360901</v>
      </c>
      <c r="Y2901" s="24">
        <f t="shared" ref="Y2901" si="29187">(N2901*T2901+O2901*S2901+P2901*T2904+Q2901*S2904)</f>
        <v>0</v>
      </c>
      <c r="Z2901" s="22">
        <f t="shared" ref="Z2901" si="29188">N2901*U2901+P2901*U2904-O2901*V2901-Q2901*V2904</f>
        <v>0</v>
      </c>
      <c r="AA2901" s="23">
        <f t="shared" ref="AA2901" si="29189">(N2901*V2901+O2901*U2901+P2901*V2904+Q2901*U2904)</f>
        <v>3.8354420706061432</v>
      </c>
      <c r="AB2901" s="8"/>
      <c r="AC2901" s="21">
        <v>1</v>
      </c>
      <c r="AD2901" s="24">
        <v>0</v>
      </c>
      <c r="AE2901" s="22">
        <v>0</v>
      </c>
      <c r="AF2901" s="23">
        <v>0</v>
      </c>
      <c r="AH2901" s="21">
        <f t="shared" ref="AH2901" si="29190">X2901*AC2901+Z2901*AC2904-Y2901*AD2901-AA2901*AD2904</f>
        <v>-4.0877993325072941</v>
      </c>
      <c r="AI2901" s="24">
        <f t="shared" ref="AI2901" si="29191">(X2901*AD2901+Y2901*AC2901+Z2901*AD2904+AA2901*AC2904)</f>
        <v>0</v>
      </c>
      <c r="AJ2901" s="22">
        <f t="shared" ref="AJ2901" si="29192">X2901*AE2901+Z2901*AE2904-Y2901*AF2901-AA2901*AF2904</f>
        <v>0</v>
      </c>
      <c r="AK2901" s="23">
        <f t="shared" ref="AK2901" si="29193">(X2901*AF2901+Y2901*AE2901+Z2901*AF2904+AA2901*AE2904)</f>
        <v>3.8354420706061432</v>
      </c>
      <c r="AL2901" s="8"/>
      <c r="AM2901" s="25">
        <f t="shared" ref="AM2901" si="29194">COS($AO$8*$B2901)</f>
        <v>5.1705453468955304E-2</v>
      </c>
      <c r="AN2901" s="26">
        <v>0</v>
      </c>
      <c r="AO2901" s="10">
        <v>0</v>
      </c>
      <c r="AP2901" s="85">
        <f t="shared" ref="AP2901" si="29195">$AN$8*SIN($B2901*$AO$8)</f>
        <v>-2.9959871352751377</v>
      </c>
      <c r="AR2901" s="21">
        <f t="shared" ref="AR2901" si="29196">AH2901*AM2901+AJ2901*AM2904-AI2901*AN2901-AK2901*AN2904</f>
        <v>1.0654090486702887</v>
      </c>
      <c r="AS2901" s="24">
        <f t="shared" ref="AS2901" si="29197">(AH2901*AN2901+AI2901*AM2901+AJ2901*AN2904+AK2901*AM2904)</f>
        <v>0</v>
      </c>
      <c r="AT2901" s="22">
        <f t="shared" ref="AT2901" si="29198">AH2901*AO2901+AJ2901*AO2904-AI2901*AP2901-AK2901*AP2904</f>
        <v>0</v>
      </c>
      <c r="AU2901" s="23">
        <f t="shared" ref="AU2901" si="29199">(AH2901*AP2901+AI2901*AO2901+AJ2901*AP2904+AK2901*AO2904)</f>
        <v>12.445307483292748</v>
      </c>
      <c r="AV2901" s="8"/>
      <c r="AW2901" s="21">
        <v>1</v>
      </c>
      <c r="AX2901" s="24">
        <v>0</v>
      </c>
      <c r="AY2901" s="22">
        <v>0</v>
      </c>
      <c r="AZ2901" s="23">
        <v>0</v>
      </c>
      <c r="BB2901" s="21">
        <f t="shared" ref="BB2901" si="29200">AR2901*AW2901+AT2901*AW2904-AS2901*AX2901-AU2901*AX2904</f>
        <v>-2.490875404848607</v>
      </c>
      <c r="BC2901" s="24">
        <f t="shared" ref="BC2901" si="29201">(AR2901*AX2901+AS2901*AW2901+AT2901*AX2904+AU2901*AW2904)</f>
        <v>0</v>
      </c>
      <c r="BD2901" s="22">
        <f t="shared" ref="BD2901" si="29202">AR2901*AY2901+AT2901*AY2904-AS2901*AZ2901-AU2901*AZ2904</f>
        <v>0</v>
      </c>
      <c r="BE2901" s="23">
        <f t="shared" ref="BE2901" si="29203">(AR2901*AZ2901+AS2901*AY2901+AT2901*AZ2904+AU2901*AY2904)</f>
        <v>12.445307483292748</v>
      </c>
      <c r="BF2901" s="8"/>
      <c r="BG2901" s="25">
        <f t="shared" ref="BG2901" si="29204">COS($BI$8*$B2901)</f>
        <v>-0.91649091443720787</v>
      </c>
      <c r="BH2901" s="26">
        <v>0</v>
      </c>
      <c r="BI2901" s="10">
        <v>0</v>
      </c>
      <c r="BJ2901" s="85">
        <f t="shared" ref="BJ2901" si="29205">$BH$8*SIN($B2901*$BI$8)</f>
        <v>1.2001665025264017</v>
      </c>
      <c r="BL2901" s="21">
        <f t="shared" ref="BL2901" si="29206">BB2901*BG2901+BD2901*BG2904-BC2901*BH2901-BE2901*BH2904</f>
        <v>0.62326010475117144</v>
      </c>
      <c r="BM2901" s="24">
        <f t="shared" ref="BM2901" si="29207">(BB2901*BH2901+BC2901*BG2901+BD2901*BH2904+BE2901*BG2904)</f>
        <v>0</v>
      </c>
      <c r="BN2901" s="22">
        <f t="shared" ref="BN2901" si="29208">BB2901*BI2901+BD2901*BI2904-BC2901*BJ2901-BE2901*BJ2904</f>
        <v>0</v>
      </c>
      <c r="BO2901" s="23">
        <f t="shared" ref="BO2901" si="29209">(BB2901*BJ2901+BC2901*BI2901+BD2901*BJ2904+BE2901*BI2904)</f>
        <v>-14.395476458681383</v>
      </c>
      <c r="BQ2901" s="27">
        <f t="shared" ref="BQ2901" si="29210">20*LOG((2*$BL$8)/(($BL$8*BL2901+BN2901+$BL$8*BL2904+BN2904)^2+($BL$8*BM2901+BO2901+$BL$8*BM2904+BO2904)^2)^0.5)</f>
        <v>-17.20175726564743</v>
      </c>
      <c r="BS2901" s="64">
        <f t="shared" ref="BS2901" si="29211">((BL2901^2+BM2901^2)/(BL2904^2+BM2904^2))^0.5</f>
        <v>14.665040504334844</v>
      </c>
      <c r="BT2901" s="4"/>
      <c r="BU2901" s="28"/>
      <c r="BV2901" s="28"/>
      <c r="BW2901" s="28"/>
      <c r="BX2901" s="28"/>
    </row>
    <row r="2902" spans="2:76" ht="18.649999999999999" customHeight="1" thickBot="1">
      <c r="D2902" s="25"/>
      <c r="E2902" s="10"/>
      <c r="F2902" s="10"/>
      <c r="G2902" s="31"/>
      <c r="I2902" s="29"/>
      <c r="L2902" s="30"/>
      <c r="N2902" s="29"/>
      <c r="Q2902" s="30"/>
      <c r="S2902" s="29"/>
      <c r="V2902" s="30"/>
      <c r="X2902" s="29"/>
      <c r="AA2902" s="30"/>
      <c r="AC2902" s="29"/>
      <c r="AF2902" s="30"/>
      <c r="AH2902" s="29"/>
      <c r="AK2902" s="30"/>
      <c r="AM2902" s="29"/>
      <c r="AP2902" s="30"/>
      <c r="AR2902" s="29"/>
      <c r="AU2902" s="30"/>
      <c r="AW2902" s="29"/>
      <c r="AZ2902" s="30"/>
      <c r="BB2902" s="29"/>
      <c r="BE2902" s="30"/>
      <c r="BG2902" s="29"/>
      <c r="BJ2902" s="30"/>
      <c r="BL2902" s="29"/>
      <c r="BO2902" s="30"/>
      <c r="BS2902" s="65"/>
      <c r="BT2902" s="65"/>
      <c r="BU2902" s="28"/>
      <c r="BV2902" s="28"/>
      <c r="BW2902" s="28"/>
      <c r="BX2902" s="28"/>
    </row>
    <row r="2903" spans="2:76" ht="18.649999999999999" customHeight="1" thickBot="1">
      <c r="D2903" s="254" t="s">
        <v>24</v>
      </c>
      <c r="E2903" s="255"/>
      <c r="F2903" s="256" t="s">
        <v>25</v>
      </c>
      <c r="G2903" s="257"/>
      <c r="H2903" s="123"/>
      <c r="I2903" s="242" t="s">
        <v>4</v>
      </c>
      <c r="J2903" s="243"/>
      <c r="K2903" s="244" t="s">
        <v>5</v>
      </c>
      <c r="L2903" s="245"/>
      <c r="M2903" s="123"/>
      <c r="N2903" s="242" t="s">
        <v>6</v>
      </c>
      <c r="O2903" s="243"/>
      <c r="P2903" s="244" t="s">
        <v>7</v>
      </c>
      <c r="Q2903" s="245"/>
      <c r="R2903" s="123"/>
      <c r="S2903" s="242" t="s">
        <v>34</v>
      </c>
      <c r="T2903" s="243"/>
      <c r="U2903" s="244" t="s">
        <v>35</v>
      </c>
      <c r="V2903" s="245"/>
      <c r="W2903" s="123"/>
      <c r="X2903" s="242" t="s">
        <v>47</v>
      </c>
      <c r="Y2903" s="243"/>
      <c r="Z2903" s="244" t="s">
        <v>48</v>
      </c>
      <c r="AA2903" s="245"/>
      <c r="AB2903" s="127"/>
      <c r="AC2903" s="242" t="s">
        <v>63</v>
      </c>
      <c r="AD2903" s="243"/>
      <c r="AE2903" s="244" t="s">
        <v>8</v>
      </c>
      <c r="AF2903" s="245"/>
      <c r="AG2903" s="123"/>
      <c r="AH2903" s="242" t="s">
        <v>78</v>
      </c>
      <c r="AI2903" s="243"/>
      <c r="AJ2903" s="244" t="s">
        <v>79</v>
      </c>
      <c r="AK2903" s="245"/>
      <c r="AL2903" s="127"/>
      <c r="AM2903" s="242" t="s">
        <v>67</v>
      </c>
      <c r="AN2903" s="243"/>
      <c r="AO2903" s="244" t="s">
        <v>66</v>
      </c>
      <c r="AP2903" s="245"/>
      <c r="AQ2903" s="123"/>
      <c r="AR2903" s="242" t="s">
        <v>83</v>
      </c>
      <c r="AS2903" s="243"/>
      <c r="AT2903" s="244" t="s">
        <v>82</v>
      </c>
      <c r="AU2903" s="245"/>
      <c r="AV2903" s="127"/>
      <c r="AW2903" s="242" t="s">
        <v>71</v>
      </c>
      <c r="AX2903" s="243"/>
      <c r="AY2903" s="244" t="s">
        <v>70</v>
      </c>
      <c r="AZ2903" s="245"/>
      <c r="BA2903" s="123"/>
      <c r="BB2903" s="124" t="s">
        <v>87</v>
      </c>
      <c r="BC2903" s="125"/>
      <c r="BD2903" s="122" t="s">
        <v>86</v>
      </c>
      <c r="BE2903" s="126"/>
      <c r="BF2903" s="127"/>
      <c r="BG2903" s="242" t="s">
        <v>74</v>
      </c>
      <c r="BH2903" s="243"/>
      <c r="BI2903" s="244" t="s">
        <v>75</v>
      </c>
      <c r="BJ2903" s="245"/>
      <c r="BK2903" s="123"/>
      <c r="BL2903" s="242" t="s">
        <v>91</v>
      </c>
      <c r="BM2903" s="243"/>
      <c r="BN2903" s="244" t="s">
        <v>90</v>
      </c>
      <c r="BO2903" s="245"/>
      <c r="BP2903" s="123"/>
      <c r="BQ2903" s="35" t="s">
        <v>166</v>
      </c>
      <c r="BS2903" s="66" t="s">
        <v>121</v>
      </c>
      <c r="BT2903" s="65"/>
      <c r="BU2903" s="28"/>
      <c r="BV2903" s="28"/>
      <c r="BW2903" s="28"/>
      <c r="BX2903" s="28"/>
    </row>
    <row r="2904" spans="2:76" ht="18.649999999999999" customHeight="1" thickTop="1" thickBot="1">
      <c r="D2904" s="15">
        <v>0</v>
      </c>
      <c r="E2904" s="145">
        <f t="shared" ref="E2904" si="29212">(1/$E$8)*SIN($B2901*$F$8)</f>
        <v>0.13337878789379171</v>
      </c>
      <c r="F2904" s="15">
        <f t="shared" ref="F2904" si="29213">COS($F$8*$B2901)</f>
        <v>-0.91645561292396827</v>
      </c>
      <c r="G2904" s="37">
        <v>0</v>
      </c>
      <c r="I2904" s="21">
        <v>0</v>
      </c>
      <c r="J2904" s="24">
        <f t="shared" ref="J2904" si="29214">(TAN($K$8*$B2901))/$J$8</f>
        <v>0.28575304051692124</v>
      </c>
      <c r="K2904" s="22">
        <v>1</v>
      </c>
      <c r="L2904" s="23">
        <v>0</v>
      </c>
      <c r="N2904" s="21">
        <f t="shared" ref="N2904" si="29215">D2904*I2901+F2904*I2904-E2904*J2901-G2904*J2904</f>
        <v>0</v>
      </c>
      <c r="O2904" s="24">
        <f t="shared" ref="O2904" si="29216">(D2904*J2901+E2904*I2901+F2904*J2904+G2904*I2904)</f>
        <v>-0.1285011899980309</v>
      </c>
      <c r="P2904" s="22">
        <f t="shared" ref="P2904" si="29217">D2904*K2901+F2904*K2904-E2904*L2901-G2904*L2904</f>
        <v>-0.91645561292396827</v>
      </c>
      <c r="Q2904" s="23">
        <f t="shared" ref="Q2904" si="29218">(D2904*L2901+E2904*K2901+F2904*L2904+G2904*K2904)</f>
        <v>0</v>
      </c>
      <c r="S2904" s="15">
        <v>0</v>
      </c>
      <c r="T2904" s="145">
        <f t="shared" ref="T2904" si="29219">(1/$T$8)*SIN($B2901*$U$8)</f>
        <v>-0.3328874594750153</v>
      </c>
      <c r="U2904" s="15">
        <f t="shared" ref="U2904" si="29220">COS($U$8*$B2901)</f>
        <v>5.1705453468955304E-2</v>
      </c>
      <c r="V2904" s="37">
        <v>0</v>
      </c>
      <c r="X2904" s="21">
        <f t="shared" ref="X2904" si="29221">N2904*S2901+P2904*S2904-O2904*T2901-Q2904*T2904</f>
        <v>0</v>
      </c>
      <c r="Y2904" s="24">
        <f t="shared" ref="Y2904" si="29222">(N2904*T2901+O2904*S2901+P2904*T2904+Q2904*S2904)</f>
        <v>0.29843236840772924</v>
      </c>
      <c r="Z2904" s="22">
        <f t="shared" ref="Z2904" si="29223">N2904*U2901+P2904*U2904-O2904*V2901-Q2904*V2904</f>
        <v>-0.43237366515204995</v>
      </c>
      <c r="AA2904" s="23">
        <f t="shared" ref="AA2904" si="29224">(N2904*V2901+O2904*U2901+P2904*V2904+Q2904*U2904)</f>
        <v>0</v>
      </c>
      <c r="AB2904" s="8"/>
      <c r="AC2904" s="21">
        <v>0</v>
      </c>
      <c r="AD2904" s="24">
        <f t="shared" ref="AD2904" si="29225">(TAN($AE$8*$B2901))/$AD$8</f>
        <v>1.1530036427957358</v>
      </c>
      <c r="AE2904" s="22">
        <v>1</v>
      </c>
      <c r="AF2904" s="23">
        <v>0</v>
      </c>
      <c r="AH2904" s="21">
        <f t="shared" ref="AH2904" si="29226">X2904*AC2901+Z2904*AC2904-Y2904*AD2901-AA2904*AD2904</f>
        <v>0</v>
      </c>
      <c r="AI2904" s="24">
        <f t="shared" ref="AI2904" si="29227">(X2904*AD2901+Y2904*AC2901+Z2904*AD2904+AA2904*AC2904)</f>
        <v>-0.20009604256152802</v>
      </c>
      <c r="AJ2904" s="22">
        <f t="shared" ref="AJ2904" si="29228">X2904*AE2901+Z2904*AE2904-Y2904*AF2901-AA2904*AF2904</f>
        <v>-0.43237366515204995</v>
      </c>
      <c r="AK2904" s="23">
        <f t="shared" ref="AK2904" si="29229">(X2904*AF2901+Y2904*AE2901+Z2904*AF2904+AA2904*AE2904)</f>
        <v>0</v>
      </c>
      <c r="AL2904" s="8"/>
      <c r="AM2904" s="15">
        <v>0</v>
      </c>
      <c r="AN2904" s="85">
        <f t="shared" ref="AN2904" si="29230">(1/$AN$8)*SIN($B2901*$AO$8)</f>
        <v>-0.3328874594750153</v>
      </c>
      <c r="AO2904" s="25">
        <f t="shared" ref="AO2904" si="29231">COS($AO$8*$B2901)</f>
        <v>5.1705453468955304E-2</v>
      </c>
      <c r="AP2904" s="37">
        <v>0</v>
      </c>
      <c r="AR2904" s="21">
        <f t="shared" ref="AR2904" si="29232">AH2904*AM2901+AJ2904*AM2904-AI2904*AN2901-AK2904*AN2904</f>
        <v>0</v>
      </c>
      <c r="AS2904" s="24">
        <f t="shared" ref="AS2904" si="29233">(AH2904*AN2901+AI2904*AM2901+AJ2904*AN2904+AK2904*AM2904)</f>
        <v>0.13358571431837968</v>
      </c>
      <c r="AT2904" s="22">
        <f t="shared" ref="AT2904" si="29234">AH2904*AO2901+AJ2904*AO2904-AI2904*AP2901-AK2904*AP2904</f>
        <v>-0.62184124575852529</v>
      </c>
      <c r="AU2904" s="23">
        <f t="shared" ref="AU2904" si="29235">(AH2904*AP2901+AI2904*AO2901+AJ2904*AP2904+AK2904*AO2904)</f>
        <v>0</v>
      </c>
      <c r="AV2904" s="8"/>
      <c r="AW2904" s="21">
        <v>0</v>
      </c>
      <c r="AX2904" s="24">
        <f t="shared" ref="AX2904" si="29236">(TAN($AY$8*$B2901))/$AX$8</f>
        <v>0.28575304051692124</v>
      </c>
      <c r="AY2904" s="22">
        <v>1</v>
      </c>
      <c r="AZ2904" s="23">
        <v>0</v>
      </c>
      <c r="BB2904" s="21">
        <f t="shared" ref="BB2904" si="29237">AR2904*AW2901+AT2904*AW2904-AS2904*AX2901-AU2904*AX2904</f>
        <v>0</v>
      </c>
      <c r="BC2904" s="24">
        <f t="shared" ref="BC2904" si="29238">(AR2904*AX2901+AS2904*AW2901+AT2904*AX2904+AU2904*AW2904)</f>
        <v>-4.4107312375948976E-2</v>
      </c>
      <c r="BD2904" s="22">
        <f t="shared" ref="BD2904" si="29239">AR2904*AY2901+AT2904*AY2904-AS2904*AZ2901-AU2904*AZ2904</f>
        <v>-0.62184124575852529</v>
      </c>
      <c r="BE2904" s="23">
        <f t="shared" ref="BE2904" si="29240">(AR2904*AZ2901+AS2904*AY2901+AT2904*AZ2904+AU2904*AY2904)</f>
        <v>0</v>
      </c>
      <c r="BF2904" s="8"/>
      <c r="BG2904" s="15">
        <v>0</v>
      </c>
      <c r="BH2904" s="85">
        <f t="shared" ref="BH2904" si="29241">(1/$BH$8)*SIN($B2901*$BI$8)</f>
        <v>0.13335183361404462</v>
      </c>
      <c r="BI2904" s="25">
        <f t="shared" ref="BI2904" si="29242">COS($BI$8*$B2901)</f>
        <v>-0.91649091443720787</v>
      </c>
      <c r="BJ2904" s="37">
        <v>0</v>
      </c>
      <c r="BL2904" s="21">
        <f t="shared" ref="BL2904" si="29243">BB2904*BG2901+BD2904*BG2904-BC2904*BH2901-BE2904*BH2904</f>
        <v>0</v>
      </c>
      <c r="BM2904" s="24">
        <f t="shared" ref="BM2904" si="29244">(BB2904*BH2901+BC2904*BG2901+BD2904*BH2904+BE2904*BG2904)</f>
        <v>-4.2499719285940041E-2</v>
      </c>
      <c r="BN2904" s="22">
        <f t="shared" ref="BN2904" si="29245">BB2904*BI2901+BD2904*BI2904-BC2904*BJ2901-BE2904*BJ2904</f>
        <v>0.62284797079008558</v>
      </c>
      <c r="BO2904" s="23">
        <f t="shared" ref="BO2904" si="29246">(BB2904*BJ2901+BC2904*BI2901+BD2904*BJ2904+BE2904*BI2904)</f>
        <v>0</v>
      </c>
      <c r="BQ2904" s="38">
        <f t="shared" ref="BQ2904" si="29247">(180/PI())*ATAN(-1*(($BL$8*BM2901+BO2901+$BL$8*BM2904+BO2904)/($BL$8*BL2901+BN2901+$BL$8*BL2904+BN2904)))</f>
        <v>85.067158832514636</v>
      </c>
      <c r="BS2904" s="67">
        <f t="shared" ref="BS2904" si="29248">20*LOG(((($BL$8*BL2901+BN2901-$BL$8*BL2904-BN2904)^2+($BL$8*BM2901+BO2901-$BL$8*BM2904-BO2904)^2)/(($BL$8*BL2901+BN2901+$BL$8*BL2904+BN2904)^2+($BL$8*BM2901+BO2901+$BL$8*BM2904+BO2904)^2))^0.5)</f>
        <v>-8.3517554746254691E-2</v>
      </c>
      <c r="BT2904" s="65"/>
      <c r="BU2904" s="28"/>
      <c r="BV2904" s="28"/>
      <c r="BW2904" s="28"/>
      <c r="BX2904" s="28"/>
    </row>
    <row r="2905" spans="2:76" ht="18.649999999999999" customHeight="1">
      <c r="BS2905" s="32"/>
    </row>
    <row r="2906" spans="2:76" ht="18.649999999999999" customHeight="1" thickBot="1">
      <c r="D2906" s="8"/>
      <c r="E2906" s="8" t="s">
        <v>93</v>
      </c>
      <c r="F2906" s="8"/>
      <c r="G2906" s="8"/>
      <c r="H2906" s="8"/>
      <c r="I2906" s="8"/>
      <c r="J2906" s="8" t="s">
        <v>94</v>
      </c>
      <c r="K2906" s="8"/>
      <c r="L2906" s="8"/>
      <c r="M2906" s="8"/>
      <c r="N2906" s="8"/>
      <c r="O2906" s="8" t="s">
        <v>95</v>
      </c>
      <c r="P2906" s="8"/>
      <c r="Q2906" s="8"/>
      <c r="R2906" s="8"/>
      <c r="S2906" s="8"/>
      <c r="T2906" s="8" t="s">
        <v>96</v>
      </c>
      <c r="U2906" s="8"/>
      <c r="V2906" s="8"/>
      <c r="W2906" s="8"/>
      <c r="X2906" s="8"/>
      <c r="Y2906" s="8" t="s">
        <v>97</v>
      </c>
      <c r="Z2906" s="8"/>
      <c r="AA2906" s="8"/>
      <c r="AB2906" s="8"/>
      <c r="AC2906" s="8"/>
      <c r="AD2906" s="8" t="s">
        <v>98</v>
      </c>
      <c r="AE2906" s="8"/>
      <c r="AF2906" s="8"/>
      <c r="AG2906" s="8"/>
      <c r="AH2906" s="8"/>
      <c r="AI2906" s="8" t="s">
        <v>99</v>
      </c>
      <c r="AJ2906" s="8"/>
      <c r="AK2906" s="8"/>
      <c r="AL2906" s="8"/>
      <c r="AM2906" s="8"/>
      <c r="AN2906" s="8" t="s">
        <v>96</v>
      </c>
      <c r="AO2906" s="8"/>
      <c r="AP2906" s="8"/>
      <c r="AQ2906" s="8"/>
      <c r="AR2906" s="8"/>
      <c r="AS2906" s="8" t="s">
        <v>100</v>
      </c>
      <c r="AT2906" s="8"/>
      <c r="AU2906" s="8"/>
      <c r="AV2906" s="8"/>
      <c r="AW2906" s="8"/>
      <c r="AX2906" s="8" t="s">
        <v>94</v>
      </c>
      <c r="AY2906" s="8"/>
      <c r="AZ2906" s="8"/>
      <c r="BA2906" s="8"/>
      <c r="BB2906" s="8"/>
      <c r="BC2906" s="8" t="s">
        <v>101</v>
      </c>
      <c r="BD2906" s="8"/>
      <c r="BE2906" s="8"/>
      <c r="BF2906" s="8"/>
      <c r="BG2906" s="8"/>
      <c r="BH2906" s="8" t="s">
        <v>96</v>
      </c>
      <c r="BI2906" s="8"/>
      <c r="BJ2906" s="8"/>
      <c r="BK2906" s="8"/>
      <c r="BL2906" s="8"/>
      <c r="BM2906" s="8" t="s">
        <v>102</v>
      </c>
      <c r="BN2906" s="8"/>
      <c r="BO2906" s="8"/>
      <c r="BP2906" s="8"/>
    </row>
    <row r="2907" spans="2:76" ht="18.649999999999999" customHeight="1" thickBot="1">
      <c r="B2907" s="16"/>
      <c r="D2907" s="250" t="s">
        <v>22</v>
      </c>
      <c r="E2907" s="251"/>
      <c r="F2907" s="252" t="s">
        <v>23</v>
      </c>
      <c r="G2907" s="253"/>
      <c r="H2907" s="123"/>
      <c r="I2907" s="242" t="s">
        <v>1</v>
      </c>
      <c r="J2907" s="243"/>
      <c r="K2907" s="244" t="s">
        <v>2</v>
      </c>
      <c r="L2907" s="245"/>
      <c r="M2907" s="123"/>
      <c r="N2907" s="242" t="s">
        <v>43</v>
      </c>
      <c r="O2907" s="243"/>
      <c r="P2907" s="244" t="s">
        <v>44</v>
      </c>
      <c r="Q2907" s="245"/>
      <c r="R2907" s="123"/>
      <c r="S2907" s="242" t="s">
        <v>32</v>
      </c>
      <c r="T2907" s="243"/>
      <c r="U2907" s="244" t="s">
        <v>33</v>
      </c>
      <c r="V2907" s="245"/>
      <c r="W2907" s="123"/>
      <c r="X2907" s="242" t="s">
        <v>45</v>
      </c>
      <c r="Y2907" s="243"/>
      <c r="Z2907" s="244" t="s">
        <v>46</v>
      </c>
      <c r="AA2907" s="245"/>
      <c r="AB2907" s="127"/>
      <c r="AC2907" s="242" t="s">
        <v>62</v>
      </c>
      <c r="AD2907" s="243"/>
      <c r="AE2907" s="244" t="s">
        <v>3</v>
      </c>
      <c r="AF2907" s="245"/>
      <c r="AG2907" s="123"/>
      <c r="AH2907" s="242" t="s">
        <v>76</v>
      </c>
      <c r="AI2907" s="243"/>
      <c r="AJ2907" s="244" t="s">
        <v>77</v>
      </c>
      <c r="AK2907" s="245"/>
      <c r="AL2907" s="127"/>
      <c r="AM2907" s="242" t="s">
        <v>64</v>
      </c>
      <c r="AN2907" s="243"/>
      <c r="AO2907" s="244" t="s">
        <v>65</v>
      </c>
      <c r="AP2907" s="245"/>
      <c r="AQ2907" s="123"/>
      <c r="AR2907" s="242" t="s">
        <v>80</v>
      </c>
      <c r="AS2907" s="243"/>
      <c r="AT2907" s="244" t="s">
        <v>81</v>
      </c>
      <c r="AU2907" s="245"/>
      <c r="AV2907" s="127"/>
      <c r="AW2907" s="242" t="s">
        <v>68</v>
      </c>
      <c r="AX2907" s="243"/>
      <c r="AY2907" s="244" t="s">
        <v>69</v>
      </c>
      <c r="AZ2907" s="245"/>
      <c r="BA2907" s="123"/>
      <c r="BB2907" s="246" t="s">
        <v>84</v>
      </c>
      <c r="BC2907" s="247"/>
      <c r="BD2907" s="248" t="s">
        <v>85</v>
      </c>
      <c r="BE2907" s="249"/>
      <c r="BF2907" s="127"/>
      <c r="BG2907" s="242" t="s">
        <v>72</v>
      </c>
      <c r="BH2907" s="243"/>
      <c r="BI2907" s="244" t="s">
        <v>73</v>
      </c>
      <c r="BJ2907" s="245"/>
      <c r="BK2907" s="123"/>
      <c r="BL2907" s="242" t="s">
        <v>88</v>
      </c>
      <c r="BM2907" s="243"/>
      <c r="BN2907" s="244" t="s">
        <v>89</v>
      </c>
      <c r="BO2907" s="245"/>
      <c r="BP2907" s="123"/>
      <c r="BQ2907" s="19" t="s">
        <v>165</v>
      </c>
      <c r="BS2907" s="63" t="s">
        <v>120</v>
      </c>
      <c r="BT2907" s="4"/>
      <c r="BU2907" s="28"/>
      <c r="BV2907" s="28"/>
      <c r="BW2907" s="28"/>
      <c r="BX2907" s="28"/>
    </row>
    <row r="2908" spans="2:76" ht="18.649999999999999" customHeight="1" thickTop="1" thickBot="1">
      <c r="B2908" s="39">
        <v>8.24</v>
      </c>
      <c r="D2908" s="25">
        <f t="shared" ref="D2908" si="29249">COS($F$8*$B2908)</f>
        <v>-0.91909314626635685</v>
      </c>
      <c r="E2908" s="26">
        <v>0</v>
      </c>
      <c r="F2908" s="10">
        <v>0</v>
      </c>
      <c r="G2908" s="85">
        <f t="shared" ref="G2908" si="29250">$E$8*SIN($B2908*$F$8)</f>
        <v>1.1821210159606683</v>
      </c>
      <c r="I2908" s="21">
        <v>1</v>
      </c>
      <c r="J2908" s="24">
        <v>0</v>
      </c>
      <c r="K2908" s="22">
        <v>0</v>
      </c>
      <c r="L2908" s="23">
        <v>0</v>
      </c>
      <c r="N2908" s="21">
        <f t="shared" ref="N2908" si="29251">D2908*I2908+F2908*I2911-E2908*J2908-G2908*J2911</f>
        <v>-1.284671110770373</v>
      </c>
      <c r="O2908" s="24">
        <f t="shared" ref="O2908" si="29252">(D2908*J2908+E2908*I2908+F2908*J2911+G2908*I2911)</f>
        <v>0</v>
      </c>
      <c r="P2908" s="22">
        <f t="shared" ref="P2908" si="29253">D2908*K2908+F2908*K2911-E2908*L2908-G2908*L2911</f>
        <v>0</v>
      </c>
      <c r="Q2908" s="23">
        <f t="shared" ref="Q2908" si="29254">(D2908*L2908+E2908*K2908+F2908*L2911+G2908*K2911)</f>
        <v>1.1821210159606683</v>
      </c>
      <c r="S2908" s="25">
        <f t="shared" ref="S2908" si="29255">COS($U$8*$B2908)</f>
        <v>6.3277742302926321E-2</v>
      </c>
      <c r="T2908" s="26">
        <v>0</v>
      </c>
      <c r="U2908" s="10">
        <v>0</v>
      </c>
      <c r="V2908" s="85">
        <f t="shared" ref="V2908" si="29256">$T$8*SIN($B2908*$U$8)</f>
        <v>-2.9939878667024353</v>
      </c>
      <c r="X2908" s="21">
        <f t="shared" ref="X2908" si="29257">N2908*S2908+P2908*S2911-O2908*T2908-Q2908*T2911</f>
        <v>0.31195957681534675</v>
      </c>
      <c r="Y2908" s="24">
        <f t="shared" ref="Y2908" si="29258">(N2908*T2908+O2908*S2908+P2908*T2911+Q2908*S2911)</f>
        <v>0</v>
      </c>
      <c r="Z2908" s="22">
        <f t="shared" ref="Z2908" si="29259">N2908*U2908+P2908*U2911-O2908*V2908-Q2908*V2911</f>
        <v>0</v>
      </c>
      <c r="AA2908" s="23">
        <f t="shared" ref="AA2908" si="29260">(N2908*V2908+O2908*U2908+P2908*V2911+Q2908*U2911)</f>
        <v>3.9210916673684699</v>
      </c>
      <c r="AB2908" s="8"/>
      <c r="AC2908" s="21">
        <v>1</v>
      </c>
      <c r="AD2908" s="24">
        <v>0</v>
      </c>
      <c r="AE2908" s="22">
        <v>0</v>
      </c>
      <c r="AF2908" s="23">
        <v>0</v>
      </c>
      <c r="AH2908" s="21">
        <f t="shared" ref="AH2908" si="29261">X2908*AC2908+Z2908*AC2911-Y2908*AD2908-AA2908*AD2911</f>
        <v>-4.3679621562520214</v>
      </c>
      <c r="AI2908" s="24">
        <f t="shared" ref="AI2908" si="29262">(X2908*AD2908+Y2908*AC2908+Z2908*AD2911+AA2908*AC2911)</f>
        <v>0</v>
      </c>
      <c r="AJ2908" s="22">
        <f t="shared" ref="AJ2908" si="29263">X2908*AE2908+Z2908*AE2911-Y2908*AF2908-AA2908*AF2911</f>
        <v>0</v>
      </c>
      <c r="AK2908" s="23">
        <f t="shared" ref="AK2908" si="29264">(X2908*AF2908+Y2908*AE2908+Z2908*AF2911+AA2908*AE2911)</f>
        <v>3.9210916673684699</v>
      </c>
      <c r="AL2908" s="8"/>
      <c r="AM2908" s="25">
        <f t="shared" ref="AM2908" si="29265">COS($AO$8*$B2908)</f>
        <v>6.3277742302926321E-2</v>
      </c>
      <c r="AN2908" s="26">
        <v>0</v>
      </c>
      <c r="AO2908" s="10">
        <v>0</v>
      </c>
      <c r="AP2908" s="85">
        <f t="shared" ref="AP2908" si="29266">$AN$8*SIN($B2908*$AO$8)</f>
        <v>-2.9939878667024353</v>
      </c>
      <c r="AR2908" s="21">
        <f t="shared" ref="AR2908" si="29267">AH2908*AM2908+AJ2908*AM2911-AI2908*AN2908-AK2908*AN2911</f>
        <v>1.0280164247687746</v>
      </c>
      <c r="AS2908" s="24">
        <f t="shared" ref="AS2908" si="29268">(AH2908*AN2908+AI2908*AM2908+AJ2908*AN2911+AK2908*AM2911)</f>
        <v>0</v>
      </c>
      <c r="AT2908" s="22">
        <f t="shared" ref="AT2908" si="29269">AH2908*AO2908+AJ2908*AO2911-AI2908*AP2908-AK2908*AP2911</f>
        <v>0</v>
      </c>
      <c r="AU2908" s="23">
        <f t="shared" ref="AU2908" si="29270">(AH2908*AP2908+AI2908*AO2908+AJ2908*AP2911+AK2908*AO2911)</f>
        <v>13.325743526107853</v>
      </c>
      <c r="AV2908" s="8"/>
      <c r="AW2908" s="21">
        <v>1</v>
      </c>
      <c r="AX2908" s="24">
        <v>0</v>
      </c>
      <c r="AY2908" s="22">
        <v>0</v>
      </c>
      <c r="AZ2908" s="23">
        <v>0</v>
      </c>
      <c r="BB2908" s="21">
        <f t="shared" ref="BB2908" si="29271">AR2908*AW2908+AT2908*AW2911-AS2908*AX2908-AU2908*AX2911</f>
        <v>-3.0930491243603919</v>
      </c>
      <c r="BC2908" s="24">
        <f t="shared" ref="BC2908" si="29272">(AR2908*AX2908+AS2908*AW2908+AT2908*AX2911+AU2908*AW2911)</f>
        <v>0</v>
      </c>
      <c r="BD2908" s="22">
        <f t="shared" ref="BD2908" si="29273">AR2908*AY2908+AT2908*AY2911-AS2908*AZ2908-AU2908*AZ2911</f>
        <v>0</v>
      </c>
      <c r="BE2908" s="23">
        <f t="shared" ref="BE2908" si="29274">(AR2908*AZ2908+AS2908*AY2908+AT2908*AZ2911+AU2908*AY2911)</f>
        <v>13.325743526107853</v>
      </c>
      <c r="BF2908" s="8"/>
      <c r="BG2908" s="25">
        <f t="shared" ref="BG2908" si="29275">COS($BI$8*$B2908)</f>
        <v>-0.91912799447538462</v>
      </c>
      <c r="BH2908" s="26">
        <v>0</v>
      </c>
      <c r="BI2908" s="10">
        <v>0</v>
      </c>
      <c r="BJ2908" s="85">
        <f t="shared" ref="BJ2908" si="29276">$BH$8*SIN($B2908*$BI$8)</f>
        <v>1.181877137415271</v>
      </c>
      <c r="BL2908" s="21">
        <f t="shared" ref="BL2908" si="29277">BB2908*BG2908+BD2908*BG2911-BC2908*BH2908-BE2908*BH2911</f>
        <v>1.0929756370909418</v>
      </c>
      <c r="BM2908" s="24">
        <f t="shared" ref="BM2908" si="29278">(BB2908*BH2908+BC2908*BG2908+BD2908*BH2911+BE2908*BG2911)</f>
        <v>0</v>
      </c>
      <c r="BN2908" s="22">
        <f t="shared" ref="BN2908" si="29279">BB2908*BI2908+BD2908*BI2911-BC2908*BJ2908-BE2908*BJ2911</f>
        <v>0</v>
      </c>
      <c r="BO2908" s="23">
        <f t="shared" ref="BO2908" si="29280">(BB2908*BJ2908+BC2908*BI2908+BD2908*BJ2911+BE2908*BI2911)</f>
        <v>-15.903667967028722</v>
      </c>
      <c r="BQ2908" s="27">
        <f t="shared" ref="BQ2908" si="29281">20*LOG((2*$BL$8)/(($BL$8*BL2908+BN2908+$BL$8*BL2911+BN2911)^2+($BL$8*BM2908+BO2908+$BL$8*BM2911+BO2911)^2)^0.5)</f>
        <v>-18.084050507684651</v>
      </c>
      <c r="BS2908" s="64">
        <f t="shared" ref="BS2908" si="29282">((BL2908^2+BM2908^2)/(BL2911^2+BM2911^2))^0.5</f>
        <v>89.562787110124106</v>
      </c>
      <c r="BT2908" s="4"/>
      <c r="BU2908" s="28"/>
      <c r="BV2908" s="28"/>
      <c r="BW2908" s="28"/>
      <c r="BX2908" s="28"/>
    </row>
    <row r="2909" spans="2:76" ht="18.649999999999999" customHeight="1" thickBot="1">
      <c r="D2909" s="25"/>
      <c r="E2909" s="10"/>
      <c r="F2909" s="10"/>
      <c r="G2909" s="31"/>
      <c r="I2909" s="29"/>
      <c r="L2909" s="30"/>
      <c r="N2909" s="29"/>
      <c r="Q2909" s="30"/>
      <c r="S2909" s="29"/>
      <c r="V2909" s="30"/>
      <c r="X2909" s="29"/>
      <c r="AA2909" s="30"/>
      <c r="AC2909" s="29"/>
      <c r="AF2909" s="30"/>
      <c r="AH2909" s="29"/>
      <c r="AK2909" s="30"/>
      <c r="AM2909" s="29"/>
      <c r="AP2909" s="30"/>
      <c r="AR2909" s="29"/>
      <c r="AU2909" s="30"/>
      <c r="AW2909" s="29"/>
      <c r="AZ2909" s="30"/>
      <c r="BB2909" s="29"/>
      <c r="BE2909" s="30"/>
      <c r="BG2909" s="29"/>
      <c r="BJ2909" s="30"/>
      <c r="BL2909" s="29"/>
      <c r="BO2909" s="30"/>
      <c r="BS2909" s="65"/>
      <c r="BT2909" s="65"/>
      <c r="BU2909" s="28"/>
      <c r="BV2909" s="28"/>
      <c r="BW2909" s="28"/>
      <c r="BX2909" s="28"/>
    </row>
    <row r="2910" spans="2:76" ht="18.649999999999999" customHeight="1" thickBot="1">
      <c r="D2910" s="254" t="s">
        <v>24</v>
      </c>
      <c r="E2910" s="255"/>
      <c r="F2910" s="256" t="s">
        <v>25</v>
      </c>
      <c r="G2910" s="257"/>
      <c r="H2910" s="123"/>
      <c r="I2910" s="242" t="s">
        <v>4</v>
      </c>
      <c r="J2910" s="243"/>
      <c r="K2910" s="244" t="s">
        <v>5</v>
      </c>
      <c r="L2910" s="245"/>
      <c r="M2910" s="123"/>
      <c r="N2910" s="242" t="s">
        <v>6</v>
      </c>
      <c r="O2910" s="243"/>
      <c r="P2910" s="244" t="s">
        <v>7</v>
      </c>
      <c r="Q2910" s="245"/>
      <c r="R2910" s="123"/>
      <c r="S2910" s="242" t="s">
        <v>34</v>
      </c>
      <c r="T2910" s="243"/>
      <c r="U2910" s="244" t="s">
        <v>35</v>
      </c>
      <c r="V2910" s="245"/>
      <c r="W2910" s="123"/>
      <c r="X2910" s="242" t="s">
        <v>47</v>
      </c>
      <c r="Y2910" s="243"/>
      <c r="Z2910" s="244" t="s">
        <v>48</v>
      </c>
      <c r="AA2910" s="245"/>
      <c r="AB2910" s="127"/>
      <c r="AC2910" s="242" t="s">
        <v>63</v>
      </c>
      <c r="AD2910" s="243"/>
      <c r="AE2910" s="244" t="s">
        <v>8</v>
      </c>
      <c r="AF2910" s="245"/>
      <c r="AG2910" s="123"/>
      <c r="AH2910" s="242" t="s">
        <v>78</v>
      </c>
      <c r="AI2910" s="243"/>
      <c r="AJ2910" s="244" t="s">
        <v>79</v>
      </c>
      <c r="AK2910" s="245"/>
      <c r="AL2910" s="127"/>
      <c r="AM2910" s="242" t="s">
        <v>67</v>
      </c>
      <c r="AN2910" s="243"/>
      <c r="AO2910" s="244" t="s">
        <v>66</v>
      </c>
      <c r="AP2910" s="245"/>
      <c r="AQ2910" s="123"/>
      <c r="AR2910" s="242" t="s">
        <v>83</v>
      </c>
      <c r="AS2910" s="243"/>
      <c r="AT2910" s="244" t="s">
        <v>82</v>
      </c>
      <c r="AU2910" s="245"/>
      <c r="AV2910" s="127"/>
      <c r="AW2910" s="242" t="s">
        <v>71</v>
      </c>
      <c r="AX2910" s="243"/>
      <c r="AY2910" s="244" t="s">
        <v>70</v>
      </c>
      <c r="AZ2910" s="245"/>
      <c r="BA2910" s="123"/>
      <c r="BB2910" s="124" t="s">
        <v>87</v>
      </c>
      <c r="BC2910" s="125"/>
      <c r="BD2910" s="122" t="s">
        <v>86</v>
      </c>
      <c r="BE2910" s="126"/>
      <c r="BF2910" s="127"/>
      <c r="BG2910" s="242" t="s">
        <v>74</v>
      </c>
      <c r="BH2910" s="243"/>
      <c r="BI2910" s="244" t="s">
        <v>75</v>
      </c>
      <c r="BJ2910" s="245"/>
      <c r="BK2910" s="123"/>
      <c r="BL2910" s="242" t="s">
        <v>91</v>
      </c>
      <c r="BM2910" s="243"/>
      <c r="BN2910" s="244" t="s">
        <v>90</v>
      </c>
      <c r="BO2910" s="245"/>
      <c r="BP2910" s="123"/>
      <c r="BQ2910" s="35" t="s">
        <v>166</v>
      </c>
      <c r="BS2910" s="66" t="s">
        <v>121</v>
      </c>
      <c r="BT2910" s="65"/>
      <c r="BU2910" s="28"/>
      <c r="BV2910" s="28"/>
      <c r="BW2910" s="28"/>
      <c r="BX2910" s="28"/>
    </row>
    <row r="2911" spans="2:76" ht="18.649999999999999" customHeight="1" thickTop="1" thickBot="1">
      <c r="D2911" s="15">
        <v>0</v>
      </c>
      <c r="E2911" s="145">
        <f t="shared" ref="E2911" si="29283">(1/$E$8)*SIN($B2908*$F$8)</f>
        <v>0.13134677955118537</v>
      </c>
      <c r="F2911" s="15">
        <f t="shared" ref="F2911" si="29284">COS($F$8*$B2908)</f>
        <v>-0.91909314626635685</v>
      </c>
      <c r="G2911" s="37">
        <v>0</v>
      </c>
      <c r="I2911" s="21">
        <v>0</v>
      </c>
      <c r="J2911" s="24">
        <f t="shared" ref="J2911" si="29285">(TAN($K$8*$B2908))/$J$8</f>
        <v>0.30925595566620034</v>
      </c>
      <c r="K2911" s="22">
        <v>1</v>
      </c>
      <c r="L2911" s="23">
        <v>0</v>
      </c>
      <c r="N2911" s="21">
        <f t="shared" ref="N2911" si="29286">D2911*I2908+F2911*I2911-E2911*J2908-G2911*J2911</f>
        <v>0</v>
      </c>
      <c r="O2911" s="24">
        <f t="shared" ref="O2911" si="29287">(D2911*J2908+E2911*I2908+F2911*J2911+G2911*I2911)</f>
        <v>-0.15288824974367168</v>
      </c>
      <c r="P2911" s="22">
        <f t="shared" ref="P2911" si="29288">D2911*K2908+F2911*K2911-E2911*L2908-G2911*L2911</f>
        <v>-0.91909314626635685</v>
      </c>
      <c r="Q2911" s="23">
        <f t="shared" ref="Q2911" si="29289">(D2911*L2908+E2911*K2908+F2911*L2911+G2911*K2911)</f>
        <v>0</v>
      </c>
      <c r="S2911" s="15">
        <v>0</v>
      </c>
      <c r="T2911" s="145">
        <f t="shared" ref="T2911" si="29290">(1/$T$8)*SIN($B2908*$U$8)</f>
        <v>-0.33266531852249281</v>
      </c>
      <c r="U2911" s="15">
        <f t="shared" ref="U2911" si="29291">COS($U$8*$B2908)</f>
        <v>6.3277742302926321E-2</v>
      </c>
      <c r="V2911" s="37">
        <v>0</v>
      </c>
      <c r="X2911" s="21">
        <f t="shared" ref="X2911" si="29292">N2911*S2908+P2911*S2911-O2911*T2908-Q2911*T2911</f>
        <v>0</v>
      </c>
      <c r="Y2911" s="24">
        <f t="shared" ref="Y2911" si="29293">(N2911*T2908+O2911*S2908+P2911*T2911+Q2911*S2911)</f>
        <v>0.2960759909861122</v>
      </c>
      <c r="Z2911" s="22">
        <f t="shared" ref="Z2911" si="29294">N2911*U2908+P2911*U2911-O2911*V2908-Q2911*V2911</f>
        <v>-0.51590370395575302</v>
      </c>
      <c r="AA2911" s="23">
        <f t="shared" ref="AA2911" si="29295">(N2911*V2908+O2911*U2908+P2911*V2911+Q2911*U2911)</f>
        <v>0</v>
      </c>
      <c r="AB2911" s="8"/>
      <c r="AC2911" s="21">
        <v>0</v>
      </c>
      <c r="AD2911" s="24">
        <f t="shared" ref="AD2911" si="29296">(TAN($AE$8*$B2908))/$AD$8</f>
        <v>1.1935252042215492</v>
      </c>
      <c r="AE2911" s="22">
        <v>1</v>
      </c>
      <c r="AF2911" s="23">
        <v>0</v>
      </c>
      <c r="AH2911" s="21">
        <f t="shared" ref="AH2911" si="29297">X2911*AC2908+Z2911*AC2911-Y2911*AD2908-AA2911*AD2911</f>
        <v>0</v>
      </c>
      <c r="AI2911" s="24">
        <f t="shared" ref="AI2911" si="29298">(X2911*AD2908+Y2911*AC2908+Z2911*AD2911+AA2911*AC2911)</f>
        <v>-0.31966808263633156</v>
      </c>
      <c r="AJ2911" s="22">
        <f t="shared" ref="AJ2911" si="29299">X2911*AE2908+Z2911*AE2911-Y2911*AF2908-AA2911*AF2911</f>
        <v>-0.51590370395575302</v>
      </c>
      <c r="AK2911" s="23">
        <f t="shared" ref="AK2911" si="29300">(X2911*AF2908+Y2911*AE2908+Z2911*AF2911+AA2911*AE2911)</f>
        <v>0</v>
      </c>
      <c r="AL2911" s="8"/>
      <c r="AM2911" s="15">
        <v>0</v>
      </c>
      <c r="AN2911" s="85">
        <f t="shared" ref="AN2911" si="29301">(1/$AN$8)*SIN($B2908*$AO$8)</f>
        <v>-0.33266531852249281</v>
      </c>
      <c r="AO2911" s="25">
        <f t="shared" ref="AO2911" si="29302">COS($AO$8*$B2908)</f>
        <v>6.3277742302926321E-2</v>
      </c>
      <c r="AP2911" s="37">
        <v>0</v>
      </c>
      <c r="AR2911" s="21">
        <f t="shared" ref="AR2911" si="29303">AH2911*AM2908+AJ2911*AM2911-AI2911*AN2908-AK2911*AN2911</f>
        <v>0</v>
      </c>
      <c r="AS2911" s="24">
        <f t="shared" ref="AS2911" si="29304">(AH2911*AN2908+AI2911*AM2908+AJ2911*AN2911+AK2911*AM2911)</f>
        <v>0.15139539544784206</v>
      </c>
      <c r="AT2911" s="22">
        <f t="shared" ref="AT2911" si="29305">AH2911*AO2908+AJ2911*AO2911-AI2911*AP2908-AK2911*AP2911</f>
        <v>-0.98972758241724546</v>
      </c>
      <c r="AU2911" s="23">
        <f t="shared" ref="AU2911" si="29306">(AH2911*AP2908+AI2911*AO2908+AJ2911*AP2911+AK2911*AO2911)</f>
        <v>0</v>
      </c>
      <c r="AV2911" s="8"/>
      <c r="AW2911" s="21">
        <v>0</v>
      </c>
      <c r="AX2911" s="24">
        <f t="shared" ref="AX2911" si="29307">(TAN($AY$8*$B2908))/$AX$8</f>
        <v>0.30925595566620034</v>
      </c>
      <c r="AY2911" s="22">
        <v>1</v>
      </c>
      <c r="AZ2911" s="23">
        <v>0</v>
      </c>
      <c r="BB2911" s="21">
        <f t="shared" ref="BB2911" si="29308">AR2911*AW2908+AT2911*AW2911-AS2911*AX2908-AU2911*AX2911</f>
        <v>0</v>
      </c>
      <c r="BC2911" s="24">
        <f t="shared" ref="BC2911" si="29309">(AR2911*AX2908+AS2911*AW2908+AT2911*AX2911+AU2911*AW2911)</f>
        <v>-0.15468375390180125</v>
      </c>
      <c r="BD2911" s="22">
        <f t="shared" ref="BD2911" si="29310">AR2911*AY2908+AT2911*AY2911-AS2911*AZ2908-AU2911*AZ2911</f>
        <v>-0.98972758241724546</v>
      </c>
      <c r="BE2911" s="23">
        <f t="shared" ref="BE2911" si="29311">(AR2911*AZ2908+AS2911*AY2908+AT2911*AZ2911+AU2911*AY2911)</f>
        <v>0</v>
      </c>
      <c r="BF2911" s="8"/>
      <c r="BG2911" s="15">
        <v>0</v>
      </c>
      <c r="BH2911" s="85">
        <f t="shared" ref="BH2911" si="29312">(1/$BH$8)*SIN($B2908*$BI$8)</f>
        <v>0.1313196819350301</v>
      </c>
      <c r="BI2911" s="25">
        <f t="shared" ref="BI2911" si="29313">COS($BI$8*$B2908)</f>
        <v>-0.91912799447538462</v>
      </c>
      <c r="BJ2911" s="37">
        <v>0</v>
      </c>
      <c r="BL2911" s="21">
        <f t="shared" ref="BL2911" si="29314">BB2911*BG2908+BD2911*BG2911-BC2911*BH2908-BE2911*BH2911</f>
        <v>0</v>
      </c>
      <c r="BM2911" s="24">
        <f t="shared" ref="BM2911" si="29315">(BB2911*BH2908+BC2911*BG2908+BD2911*BH2911+BE2911*BG2911)</f>
        <v>1.2203457176327565E-2</v>
      </c>
      <c r="BN2911" s="22">
        <f t="shared" ref="BN2911" si="29316">BB2911*BI2908+BD2911*BI2911-BC2911*BJ2908-BE2911*BJ2911</f>
        <v>1.0925035201702429</v>
      </c>
      <c r="BO2911" s="23">
        <f t="shared" ref="BO2911" si="29317">(BB2911*BJ2908+BC2911*BI2908+BD2911*BJ2911+BE2911*BI2911)</f>
        <v>0</v>
      </c>
      <c r="BQ2911" s="38">
        <f t="shared" ref="BQ2911" si="29318">(180/PI())*ATAN(-1*(($BL$8*BM2908+BO2908+$BL$8*BM2911+BO2911)/($BL$8*BL2908+BN2908+$BL$8*BL2911+BN2911)))</f>
        <v>82.169498215121749</v>
      </c>
      <c r="BS2911" s="67">
        <f t="shared" ref="BS2911" si="29319">20*LOG(((($BL$8*BL2908+BN2908-$BL$8*BL2911-BN2911)^2+($BL$8*BM2908+BO2908-$BL$8*BM2911-BO2911)^2)/(($BL$8*BL2908+BN2908+$BL$8*BL2911+BN2911)^2+($BL$8*BM2908+BO2908+$BL$8*BM2911+BO2911)^2))^0.5)</f>
        <v>-6.8041976019519515E-2</v>
      </c>
      <c r="BT2911" s="65"/>
      <c r="BU2911" s="28"/>
      <c r="BV2911" s="28"/>
      <c r="BW2911" s="28"/>
      <c r="BX2911" s="28"/>
    </row>
    <row r="2912" spans="2:76" ht="18.649999999999999" customHeight="1">
      <c r="BS2912" s="32"/>
    </row>
    <row r="2913" spans="2:76" ht="18.649999999999999" customHeight="1" thickBot="1">
      <c r="D2913" s="8"/>
      <c r="E2913" s="8" t="s">
        <v>93</v>
      </c>
      <c r="F2913" s="8"/>
      <c r="G2913" s="8"/>
      <c r="H2913" s="8"/>
      <c r="I2913" s="8"/>
      <c r="J2913" s="8" t="s">
        <v>94</v>
      </c>
      <c r="K2913" s="8"/>
      <c r="L2913" s="8"/>
      <c r="M2913" s="8"/>
      <c r="N2913" s="8"/>
      <c r="O2913" s="8" t="s">
        <v>95</v>
      </c>
      <c r="P2913" s="8"/>
      <c r="Q2913" s="8"/>
      <c r="R2913" s="8"/>
      <c r="S2913" s="8"/>
      <c r="T2913" s="8" t="s">
        <v>96</v>
      </c>
      <c r="U2913" s="8"/>
      <c r="V2913" s="8"/>
      <c r="W2913" s="8"/>
      <c r="X2913" s="8"/>
      <c r="Y2913" s="8" t="s">
        <v>97</v>
      </c>
      <c r="Z2913" s="8"/>
      <c r="AA2913" s="8"/>
      <c r="AB2913" s="8"/>
      <c r="AC2913" s="8"/>
      <c r="AD2913" s="8" t="s">
        <v>98</v>
      </c>
      <c r="AE2913" s="8"/>
      <c r="AF2913" s="8"/>
      <c r="AG2913" s="8"/>
      <c r="AH2913" s="8"/>
      <c r="AI2913" s="8" t="s">
        <v>99</v>
      </c>
      <c r="AJ2913" s="8"/>
      <c r="AK2913" s="8"/>
      <c r="AL2913" s="8"/>
      <c r="AM2913" s="8"/>
      <c r="AN2913" s="8" t="s">
        <v>96</v>
      </c>
      <c r="AO2913" s="8"/>
      <c r="AP2913" s="8"/>
      <c r="AQ2913" s="8"/>
      <c r="AR2913" s="8"/>
      <c r="AS2913" s="8" t="s">
        <v>100</v>
      </c>
      <c r="AT2913" s="8"/>
      <c r="AU2913" s="8"/>
      <c r="AV2913" s="8"/>
      <c r="AW2913" s="8"/>
      <c r="AX2913" s="8" t="s">
        <v>94</v>
      </c>
      <c r="AY2913" s="8"/>
      <c r="AZ2913" s="8"/>
      <c r="BA2913" s="8"/>
      <c r="BB2913" s="8"/>
      <c r="BC2913" s="8" t="s">
        <v>101</v>
      </c>
      <c r="BD2913" s="8"/>
      <c r="BE2913" s="8"/>
      <c r="BF2913" s="8"/>
      <c r="BG2913" s="8"/>
      <c r="BH2913" s="8" t="s">
        <v>96</v>
      </c>
      <c r="BI2913" s="8"/>
      <c r="BJ2913" s="8"/>
      <c r="BK2913" s="8"/>
      <c r="BL2913" s="8"/>
      <c r="BM2913" s="8" t="s">
        <v>102</v>
      </c>
      <c r="BN2913" s="8"/>
      <c r="BO2913" s="8"/>
      <c r="BP2913" s="8"/>
    </row>
    <row r="2914" spans="2:76" ht="18.649999999999999" customHeight="1" thickBot="1">
      <c r="B2914" s="16"/>
      <c r="D2914" s="250" t="s">
        <v>22</v>
      </c>
      <c r="E2914" s="251"/>
      <c r="F2914" s="252" t="s">
        <v>23</v>
      </c>
      <c r="G2914" s="253"/>
      <c r="H2914" s="123"/>
      <c r="I2914" s="242" t="s">
        <v>1</v>
      </c>
      <c r="J2914" s="243"/>
      <c r="K2914" s="244" t="s">
        <v>2</v>
      </c>
      <c r="L2914" s="245"/>
      <c r="M2914" s="123"/>
      <c r="N2914" s="242" t="s">
        <v>43</v>
      </c>
      <c r="O2914" s="243"/>
      <c r="P2914" s="244" t="s">
        <v>44</v>
      </c>
      <c r="Q2914" s="245"/>
      <c r="R2914" s="123"/>
      <c r="S2914" s="242" t="s">
        <v>32</v>
      </c>
      <c r="T2914" s="243"/>
      <c r="U2914" s="244" t="s">
        <v>33</v>
      </c>
      <c r="V2914" s="245"/>
      <c r="W2914" s="123"/>
      <c r="X2914" s="242" t="s">
        <v>45</v>
      </c>
      <c r="Y2914" s="243"/>
      <c r="Z2914" s="244" t="s">
        <v>46</v>
      </c>
      <c r="AA2914" s="245"/>
      <c r="AB2914" s="127"/>
      <c r="AC2914" s="242" t="s">
        <v>62</v>
      </c>
      <c r="AD2914" s="243"/>
      <c r="AE2914" s="244" t="s">
        <v>3</v>
      </c>
      <c r="AF2914" s="245"/>
      <c r="AG2914" s="123"/>
      <c r="AH2914" s="242" t="s">
        <v>76</v>
      </c>
      <c r="AI2914" s="243"/>
      <c r="AJ2914" s="244" t="s">
        <v>77</v>
      </c>
      <c r="AK2914" s="245"/>
      <c r="AL2914" s="127"/>
      <c r="AM2914" s="242" t="s">
        <v>64</v>
      </c>
      <c r="AN2914" s="243"/>
      <c r="AO2914" s="244" t="s">
        <v>65</v>
      </c>
      <c r="AP2914" s="245"/>
      <c r="AQ2914" s="123"/>
      <c r="AR2914" s="242" t="s">
        <v>80</v>
      </c>
      <c r="AS2914" s="243"/>
      <c r="AT2914" s="244" t="s">
        <v>81</v>
      </c>
      <c r="AU2914" s="245"/>
      <c r="AV2914" s="127"/>
      <c r="AW2914" s="242" t="s">
        <v>68</v>
      </c>
      <c r="AX2914" s="243"/>
      <c r="AY2914" s="244" t="s">
        <v>69</v>
      </c>
      <c r="AZ2914" s="245"/>
      <c r="BA2914" s="123"/>
      <c r="BB2914" s="246" t="s">
        <v>84</v>
      </c>
      <c r="BC2914" s="247"/>
      <c r="BD2914" s="248" t="s">
        <v>85</v>
      </c>
      <c r="BE2914" s="249"/>
      <c r="BF2914" s="127"/>
      <c r="BG2914" s="242" t="s">
        <v>72</v>
      </c>
      <c r="BH2914" s="243"/>
      <c r="BI2914" s="244" t="s">
        <v>73</v>
      </c>
      <c r="BJ2914" s="245"/>
      <c r="BK2914" s="123"/>
      <c r="BL2914" s="242" t="s">
        <v>88</v>
      </c>
      <c r="BM2914" s="243"/>
      <c r="BN2914" s="244" t="s">
        <v>89</v>
      </c>
      <c r="BO2914" s="245"/>
      <c r="BP2914" s="123"/>
      <c r="BQ2914" s="19" t="s">
        <v>165</v>
      </c>
      <c r="BS2914" s="63" t="s">
        <v>120</v>
      </c>
      <c r="BT2914" s="4"/>
      <c r="BU2914" s="28"/>
      <c r="BV2914" s="28"/>
      <c r="BW2914" s="28"/>
      <c r="BX2914" s="28"/>
    </row>
    <row r="2915" spans="2:76" ht="18.649999999999999" customHeight="1" thickTop="1" thickBot="1">
      <c r="B2915" s="39">
        <v>8.26</v>
      </c>
      <c r="D2915" s="25">
        <f t="shared" ref="D2915" si="29320">COS($F$8*$B2915)</f>
        <v>-0.92169013096240204</v>
      </c>
      <c r="E2915" s="26">
        <v>0</v>
      </c>
      <c r="F2915" s="10">
        <v>0</v>
      </c>
      <c r="G2915" s="85">
        <f t="shared" ref="G2915" si="29321">$E$8*SIN($B2915*$F$8)</f>
        <v>1.1637807879401478</v>
      </c>
      <c r="I2915" s="21">
        <v>1</v>
      </c>
      <c r="J2915" s="24">
        <v>0</v>
      </c>
      <c r="K2915" s="22">
        <v>0</v>
      </c>
      <c r="L2915" s="23">
        <v>0</v>
      </c>
      <c r="N2915" s="21">
        <f t="shared" ref="N2915" si="29322">D2915*I2915+F2915*I2918-E2915*J2915-G2915*J2918</f>
        <v>-1.3091358964652895</v>
      </c>
      <c r="O2915" s="24">
        <f t="shared" ref="O2915" si="29323">(D2915*J2915+E2915*I2915+F2915*J2918+G2915*I2918)</f>
        <v>0</v>
      </c>
      <c r="P2915" s="22">
        <f t="shared" ref="P2915" si="29324">D2915*K2915+F2915*K2918-E2915*L2915-G2915*L2918</f>
        <v>0</v>
      </c>
      <c r="Q2915" s="23">
        <f t="shared" ref="Q2915" si="29325">(D2915*L2915+E2915*K2915+F2915*L2918+G2915*K2918)</f>
        <v>1.1637807879401478</v>
      </c>
      <c r="S2915" s="25">
        <f t="shared" ref="S2915" si="29326">COS($U$8*$B2915)</f>
        <v>7.484152901362752E-2</v>
      </c>
      <c r="T2915" s="26">
        <v>0</v>
      </c>
      <c r="U2915" s="10">
        <v>0</v>
      </c>
      <c r="V2915" s="85">
        <f t="shared" ref="V2915" si="29327">$T$8*SIN($B2915*$U$8)</f>
        <v>-2.9915863199670709</v>
      </c>
      <c r="X2915" s="21">
        <f t="shared" ref="X2915" si="29328">N2915*S2915+P2915*S2918-O2915*T2915-Q2915*T2918</f>
        <v>0.28886123278216119</v>
      </c>
      <c r="Y2915" s="24">
        <f t="shared" ref="Y2915" si="29329">(N2915*T2915+O2915*S2915+P2915*T2918+Q2915*S2918)</f>
        <v>0</v>
      </c>
      <c r="Z2915" s="22">
        <f t="shared" ref="Z2915" si="29330">N2915*U2915+P2915*U2918-O2915*V2915-Q2915*V2918</f>
        <v>0</v>
      </c>
      <c r="AA2915" s="23">
        <f t="shared" ref="AA2915" si="29331">(N2915*V2915+O2915*U2915+P2915*V2918+Q2915*U2918)</f>
        <v>4.0034921724495129</v>
      </c>
      <c r="AB2915" s="8"/>
      <c r="AC2915" s="21">
        <v>1</v>
      </c>
      <c r="AD2915" s="24">
        <v>0</v>
      </c>
      <c r="AE2915" s="22">
        <v>0</v>
      </c>
      <c r="AF2915" s="23">
        <v>0</v>
      </c>
      <c r="AH2915" s="21">
        <f t="shared" ref="AH2915" si="29332">X2915*AC2915+Z2915*AC2918-Y2915*AD2915-AA2915*AD2918</f>
        <v>-4.6562936026602868</v>
      </c>
      <c r="AI2915" s="24">
        <f t="shared" ref="AI2915" si="29333">(X2915*AD2915+Y2915*AC2915+Z2915*AD2918+AA2915*AC2918)</f>
        <v>0</v>
      </c>
      <c r="AJ2915" s="22">
        <f t="shared" ref="AJ2915" si="29334">X2915*AE2915+Z2915*AE2918-Y2915*AF2915-AA2915*AF2918</f>
        <v>0</v>
      </c>
      <c r="AK2915" s="23">
        <f t="shared" ref="AK2915" si="29335">(X2915*AF2915+Y2915*AE2915+Z2915*AF2918+AA2915*AE2918)</f>
        <v>4.0034921724495129</v>
      </c>
      <c r="AL2915" s="8"/>
      <c r="AM2915" s="25">
        <f t="shared" ref="AM2915" si="29336">COS($AO$8*$B2915)</f>
        <v>7.484152901362752E-2</v>
      </c>
      <c r="AN2915" s="26">
        <v>0</v>
      </c>
      <c r="AO2915" s="10">
        <v>0</v>
      </c>
      <c r="AP2915" s="85">
        <f t="shared" ref="AP2915" si="29337">$AN$8*SIN($B2915*$AO$8)</f>
        <v>-2.9915863199670709</v>
      </c>
      <c r="AR2915" s="21">
        <f t="shared" ref="AR2915" si="29338">AH2915*AM2915+AJ2915*AM2918-AI2915*AN2915-AK2915*AN2918</f>
        <v>0.98227058004000001</v>
      </c>
      <c r="AS2915" s="24">
        <f t="shared" ref="AS2915" si="29339">(AH2915*AN2915+AI2915*AM2915+AJ2915*AN2918+AK2915*AM2918)</f>
        <v>0</v>
      </c>
      <c r="AT2915" s="22">
        <f t="shared" ref="AT2915" si="29340">AH2915*AO2915+AJ2915*AO2918-AI2915*AP2915-AK2915*AP2918</f>
        <v>0</v>
      </c>
      <c r="AU2915" s="23">
        <f t="shared" ref="AU2915" si="29341">(AH2915*AP2915+AI2915*AO2915+AJ2915*AP2918+AK2915*AO2918)</f>
        <v>14.229331719048913</v>
      </c>
      <c r="AV2915" s="8"/>
      <c r="AW2915" s="21">
        <v>1</v>
      </c>
      <c r="AX2915" s="24">
        <v>0</v>
      </c>
      <c r="AY2915" s="22">
        <v>0</v>
      </c>
      <c r="AZ2915" s="23">
        <v>0</v>
      </c>
      <c r="BB2915" s="21">
        <f t="shared" ref="BB2915" si="29342">AR2915*AW2915+AT2915*AW2918-AS2915*AX2915-AU2915*AX2918</f>
        <v>-3.7549568923600329</v>
      </c>
      <c r="BC2915" s="24">
        <f t="shared" ref="BC2915" si="29343">(AR2915*AX2915+AS2915*AW2915+AT2915*AX2918+AU2915*AW2918)</f>
        <v>0</v>
      </c>
      <c r="BD2915" s="22">
        <f t="shared" ref="BD2915" si="29344">AR2915*AY2915+AT2915*AY2918-AS2915*AZ2915-AU2915*AZ2918</f>
        <v>0</v>
      </c>
      <c r="BE2915" s="23">
        <f t="shared" ref="BE2915" si="29345">(AR2915*AZ2915+AS2915*AY2915+AT2915*AZ2918+AU2915*AY2918)</f>
        <v>14.229331719048913</v>
      </c>
      <c r="BF2915" s="8"/>
      <c r="BG2915" s="25">
        <f t="shared" ref="BG2915" si="29346">COS($BI$8*$B2915)</f>
        <v>-0.92172452170854324</v>
      </c>
      <c r="BH2915" s="26">
        <v>0</v>
      </c>
      <c r="BI2915" s="10">
        <v>0</v>
      </c>
      <c r="BJ2915" s="85">
        <f t="shared" ref="BJ2915" si="29347">$BH$8*SIN($B2915*$BI$8)</f>
        <v>1.1635356267559731</v>
      </c>
      <c r="BL2915" s="21">
        <f t="shared" ref="BL2915" si="29348">BB2915*BG2915+BD2915*BG2918-BC2915*BH2915-BE2915*BH2918</f>
        <v>1.6214431345309468</v>
      </c>
      <c r="BM2915" s="24">
        <f t="shared" ref="BM2915" si="29349">(BB2915*BH2915+BC2915*BG2915+BD2915*BH2918+BE2915*BG2918)</f>
        <v>0</v>
      </c>
      <c r="BN2915" s="22">
        <f t="shared" ref="BN2915" si="29350">BB2915*BI2915+BD2915*BI2918-BC2915*BJ2915-BE2915*BJ2918</f>
        <v>0</v>
      </c>
      <c r="BO2915" s="23">
        <f t="shared" ref="BO2915" si="29351">(BB2915*BJ2915+BC2915*BI2915+BD2915*BJ2918+BE2915*BI2918)</f>
        <v>-17.484550094166355</v>
      </c>
      <c r="BQ2915" s="27">
        <f t="shared" ref="BQ2915" si="29352">20*LOG((2*$BL$8)/(($BL$8*BL2915+BN2915+$BL$8*BL2918+BN2918)^2+($BL$8*BM2915+BO2915+$BL$8*BM2918+BO2918)^2)^0.5)</f>
        <v>-18.934490512995744</v>
      </c>
      <c r="BS2915" s="64">
        <f t="shared" ref="BS2915" si="29353">((BL2915^2+BM2915^2)/(BL2918^2+BM2918^2))^0.5</f>
        <v>17.411992956923427</v>
      </c>
      <c r="BT2915" s="4"/>
      <c r="BU2915" s="28"/>
      <c r="BV2915" s="28"/>
      <c r="BW2915" s="28"/>
      <c r="BX2915" s="28"/>
    </row>
    <row r="2916" spans="2:76" ht="18.649999999999999" customHeight="1" thickBot="1">
      <c r="D2916" s="25"/>
      <c r="E2916" s="10"/>
      <c r="F2916" s="10"/>
      <c r="G2916" s="31"/>
      <c r="I2916" s="29"/>
      <c r="L2916" s="30"/>
      <c r="N2916" s="29"/>
      <c r="Q2916" s="30"/>
      <c r="S2916" s="29"/>
      <c r="V2916" s="30"/>
      <c r="X2916" s="29"/>
      <c r="AA2916" s="30"/>
      <c r="AC2916" s="29"/>
      <c r="AF2916" s="30"/>
      <c r="AH2916" s="29"/>
      <c r="AK2916" s="30"/>
      <c r="AM2916" s="29"/>
      <c r="AP2916" s="30"/>
      <c r="AR2916" s="29"/>
      <c r="AU2916" s="30"/>
      <c r="AW2916" s="29"/>
      <c r="AZ2916" s="30"/>
      <c r="BB2916" s="29"/>
      <c r="BE2916" s="30"/>
      <c r="BG2916" s="29"/>
      <c r="BJ2916" s="30"/>
      <c r="BL2916" s="29"/>
      <c r="BO2916" s="30"/>
      <c r="BS2916" s="65"/>
      <c r="BT2916" s="65"/>
      <c r="BU2916" s="28"/>
      <c r="BV2916" s="28"/>
      <c r="BW2916" s="28"/>
      <c r="BX2916" s="28"/>
    </row>
    <row r="2917" spans="2:76" ht="18.649999999999999" customHeight="1" thickBot="1">
      <c r="D2917" s="254" t="s">
        <v>24</v>
      </c>
      <c r="E2917" s="255"/>
      <c r="F2917" s="256" t="s">
        <v>25</v>
      </c>
      <c r="G2917" s="257"/>
      <c r="H2917" s="123"/>
      <c r="I2917" s="242" t="s">
        <v>4</v>
      </c>
      <c r="J2917" s="243"/>
      <c r="K2917" s="244" t="s">
        <v>5</v>
      </c>
      <c r="L2917" s="245"/>
      <c r="M2917" s="123"/>
      <c r="N2917" s="242" t="s">
        <v>6</v>
      </c>
      <c r="O2917" s="243"/>
      <c r="P2917" s="244" t="s">
        <v>7</v>
      </c>
      <c r="Q2917" s="245"/>
      <c r="R2917" s="123"/>
      <c r="S2917" s="242" t="s">
        <v>34</v>
      </c>
      <c r="T2917" s="243"/>
      <c r="U2917" s="244" t="s">
        <v>35</v>
      </c>
      <c r="V2917" s="245"/>
      <c r="W2917" s="123"/>
      <c r="X2917" s="242" t="s">
        <v>47</v>
      </c>
      <c r="Y2917" s="243"/>
      <c r="Z2917" s="244" t="s">
        <v>48</v>
      </c>
      <c r="AA2917" s="245"/>
      <c r="AB2917" s="127"/>
      <c r="AC2917" s="242" t="s">
        <v>63</v>
      </c>
      <c r="AD2917" s="243"/>
      <c r="AE2917" s="244" t="s">
        <v>8</v>
      </c>
      <c r="AF2917" s="245"/>
      <c r="AG2917" s="123"/>
      <c r="AH2917" s="242" t="s">
        <v>78</v>
      </c>
      <c r="AI2917" s="243"/>
      <c r="AJ2917" s="244" t="s">
        <v>79</v>
      </c>
      <c r="AK2917" s="245"/>
      <c r="AL2917" s="127"/>
      <c r="AM2917" s="242" t="s">
        <v>67</v>
      </c>
      <c r="AN2917" s="243"/>
      <c r="AO2917" s="244" t="s">
        <v>66</v>
      </c>
      <c r="AP2917" s="245"/>
      <c r="AQ2917" s="123"/>
      <c r="AR2917" s="242" t="s">
        <v>83</v>
      </c>
      <c r="AS2917" s="243"/>
      <c r="AT2917" s="244" t="s">
        <v>82</v>
      </c>
      <c r="AU2917" s="245"/>
      <c r="AV2917" s="127"/>
      <c r="AW2917" s="242" t="s">
        <v>71</v>
      </c>
      <c r="AX2917" s="243"/>
      <c r="AY2917" s="244" t="s">
        <v>70</v>
      </c>
      <c r="AZ2917" s="245"/>
      <c r="BA2917" s="123"/>
      <c r="BB2917" s="124" t="s">
        <v>87</v>
      </c>
      <c r="BC2917" s="125"/>
      <c r="BD2917" s="122" t="s">
        <v>86</v>
      </c>
      <c r="BE2917" s="126"/>
      <c r="BF2917" s="127"/>
      <c r="BG2917" s="242" t="s">
        <v>74</v>
      </c>
      <c r="BH2917" s="243"/>
      <c r="BI2917" s="244" t="s">
        <v>75</v>
      </c>
      <c r="BJ2917" s="245"/>
      <c r="BK2917" s="123"/>
      <c r="BL2917" s="242" t="s">
        <v>91</v>
      </c>
      <c r="BM2917" s="243"/>
      <c r="BN2917" s="244" t="s">
        <v>90</v>
      </c>
      <c r="BO2917" s="245"/>
      <c r="BP2917" s="123"/>
      <c r="BQ2917" s="35" t="s">
        <v>166</v>
      </c>
      <c r="BS2917" s="66" t="s">
        <v>121</v>
      </c>
      <c r="BT2917" s="65"/>
      <c r="BU2917" s="28"/>
      <c r="BV2917" s="28"/>
      <c r="BW2917" s="28"/>
      <c r="BX2917" s="28"/>
    </row>
    <row r="2918" spans="2:76" ht="18.649999999999999" customHeight="1" thickTop="1" thickBot="1">
      <c r="D2918" s="15">
        <v>0</v>
      </c>
      <c r="E2918" s="145">
        <f t="shared" ref="E2918" si="29354">(1/$E$8)*SIN($B2915*$F$8)</f>
        <v>0.12930897643779421</v>
      </c>
      <c r="F2918" s="15">
        <f t="shared" ref="F2918" si="29355">COS($F$8*$B2915)</f>
        <v>-0.92169013096240204</v>
      </c>
      <c r="G2918" s="37">
        <v>0</v>
      </c>
      <c r="I2918" s="21">
        <v>0</v>
      </c>
      <c r="J2918" s="24">
        <f t="shared" ref="J2918" si="29356">(TAN($K$8*$B2915))/$J$8</f>
        <v>0.33291988449874077</v>
      </c>
      <c r="K2918" s="22">
        <v>1</v>
      </c>
      <c r="L2918" s="23">
        <v>0</v>
      </c>
      <c r="N2918" s="21">
        <f t="shared" ref="N2918" si="29357">D2918*I2915+F2918*I2918-E2918*J2915-G2918*J2918</f>
        <v>0</v>
      </c>
      <c r="O2918" s="24">
        <f t="shared" ref="O2918" si="29358">(D2918*J2915+E2918*I2915+F2918*J2918+G2918*I2918)</f>
        <v>-0.17753999550583793</v>
      </c>
      <c r="P2918" s="22">
        <f t="shared" ref="P2918" si="29359">D2918*K2915+F2918*K2918-E2918*L2915-G2918*L2918</f>
        <v>-0.92169013096240204</v>
      </c>
      <c r="Q2918" s="23">
        <f t="shared" ref="Q2918" si="29360">(D2918*L2915+E2918*K2915+F2918*L2918+G2918*K2918)</f>
        <v>0</v>
      </c>
      <c r="S2918" s="15">
        <v>0</v>
      </c>
      <c r="T2918" s="145">
        <f t="shared" ref="T2918" si="29361">(1/$T$8)*SIN($B2915*$U$8)</f>
        <v>-0.3323984799963412</v>
      </c>
      <c r="U2918" s="15">
        <f t="shared" ref="U2918" si="29362">COS($U$8*$B2915)</f>
        <v>7.484152901362752E-2</v>
      </c>
      <c r="V2918" s="37">
        <v>0</v>
      </c>
      <c r="X2918" s="21">
        <f t="shared" ref="X2918" si="29363">N2918*S2915+P2918*S2918-O2918*T2915-Q2918*T2918</f>
        <v>0</v>
      </c>
      <c r="Y2918" s="24">
        <f t="shared" ref="Y2918" si="29364">(N2918*T2915+O2918*S2915+P2918*T2918+Q2918*S2918)</f>
        <v>0.29308103383480161</v>
      </c>
      <c r="Z2918" s="22">
        <f t="shared" ref="Z2918" si="29365">N2918*U2915+P2918*U2918-O2918*V2915-Q2918*V2918</f>
        <v>-0.6001069204802767</v>
      </c>
      <c r="AA2918" s="23">
        <f t="shared" ref="AA2918" si="29366">(N2918*V2915+O2918*U2915+P2918*V2918+Q2918*U2918)</f>
        <v>0</v>
      </c>
      <c r="AB2918" s="8"/>
      <c r="AC2918" s="21">
        <v>0</v>
      </c>
      <c r="AD2918" s="24">
        <f t="shared" ref="AD2918" si="29367">(TAN($AE$8*$B2915))/$AD$8</f>
        <v>1.2352103170010158</v>
      </c>
      <c r="AE2918" s="22">
        <v>1</v>
      </c>
      <c r="AF2918" s="23">
        <v>0</v>
      </c>
      <c r="AH2918" s="21">
        <f t="shared" ref="AH2918" si="29368">X2918*AC2915+Z2918*AC2918-Y2918*AD2915-AA2918*AD2918</f>
        <v>0</v>
      </c>
      <c r="AI2918" s="24">
        <f t="shared" ref="AI2918" si="29369">(X2918*AD2915+Y2918*AC2915+Z2918*AD2918+AA2918*AC2918)</f>
        <v>-0.44817722564614432</v>
      </c>
      <c r="AJ2918" s="22">
        <f t="shared" ref="AJ2918" si="29370">X2918*AE2915+Z2918*AE2918-Y2918*AF2915-AA2918*AF2918</f>
        <v>-0.6001069204802767</v>
      </c>
      <c r="AK2918" s="23">
        <f t="shared" ref="AK2918" si="29371">(X2918*AF2915+Y2918*AE2915+Z2918*AF2918+AA2918*AE2918)</f>
        <v>0</v>
      </c>
      <c r="AL2918" s="8"/>
      <c r="AM2918" s="15">
        <v>0</v>
      </c>
      <c r="AN2918" s="85">
        <f t="shared" ref="AN2918" si="29372">(1/$AN$8)*SIN($B2915*$AO$8)</f>
        <v>-0.3323984799963412</v>
      </c>
      <c r="AO2918" s="25">
        <f t="shared" ref="AO2918" si="29373">COS($AO$8*$B2915)</f>
        <v>7.484152901362752E-2</v>
      </c>
      <c r="AP2918" s="37">
        <v>0</v>
      </c>
      <c r="AR2918" s="21">
        <f t="shared" ref="AR2918" si="29374">AH2918*AM2915+AJ2918*AM2918-AI2918*AN2915-AK2918*AN2918</f>
        <v>0</v>
      </c>
      <c r="AS2918" s="24">
        <f t="shared" ref="AS2918" si="29375">(AH2918*AN2915+AI2918*AM2915+AJ2918*AN2918+AK2918*AM2918)</f>
        <v>0.16593235936648615</v>
      </c>
      <c r="AT2918" s="22">
        <f t="shared" ref="AT2918" si="29376">AH2918*AO2915+AJ2918*AO2918-AI2918*AP2915-AK2918*AP2918</f>
        <v>-1.3856737766642035</v>
      </c>
      <c r="AU2918" s="23">
        <f t="shared" ref="AU2918" si="29377">(AH2918*AP2915+AI2918*AO2915+AJ2918*AP2918+AK2918*AO2918)</f>
        <v>0</v>
      </c>
      <c r="AV2918" s="8"/>
      <c r="AW2918" s="21">
        <v>0</v>
      </c>
      <c r="AX2918" s="24">
        <f t="shared" ref="AX2918" si="29378">(TAN($AY$8*$B2915))/$AX$8</f>
        <v>0.33291988449874077</v>
      </c>
      <c r="AY2918" s="22">
        <v>1</v>
      </c>
      <c r="AZ2918" s="23">
        <v>0</v>
      </c>
      <c r="BB2918" s="21">
        <f t="shared" ref="BB2918" si="29379">AR2918*AW2915+AT2918*AW2918-AS2918*AX2915-AU2918*AX2918</f>
        <v>0</v>
      </c>
      <c r="BC2918" s="24">
        <f t="shared" ref="BC2918" si="29380">(AR2918*AX2915+AS2918*AW2915+AT2918*AX2918+AU2918*AW2918)</f>
        <v>-0.29538599431349444</v>
      </c>
      <c r="BD2918" s="22">
        <f t="shared" ref="BD2918" si="29381">AR2918*AY2915+AT2918*AY2918-AS2918*AZ2915-AU2918*AZ2918</f>
        <v>-1.3856737766642035</v>
      </c>
      <c r="BE2918" s="23">
        <f t="shared" ref="BE2918" si="29382">(AR2918*AZ2915+AS2918*AY2915+AT2918*AZ2918+AU2918*AY2918)</f>
        <v>0</v>
      </c>
      <c r="BF2918" s="8"/>
      <c r="BG2918" s="15">
        <v>0</v>
      </c>
      <c r="BH2918" s="85">
        <f t="shared" ref="BH2918" si="29383">(1/$BH$8)*SIN($B2915*$BI$8)</f>
        <v>0.12928173630621922</v>
      </c>
      <c r="BI2918" s="25">
        <f t="shared" ref="BI2918" si="29384">COS($BI$8*$B2915)</f>
        <v>-0.92172452170854324</v>
      </c>
      <c r="BJ2918" s="37">
        <v>0</v>
      </c>
      <c r="BL2918" s="21">
        <f t="shared" ref="BL2918" si="29385">BB2918*BG2915+BD2918*BG2918-BC2918*BH2915-BE2918*BH2918</f>
        <v>0</v>
      </c>
      <c r="BM2918" s="24">
        <f t="shared" ref="BM2918" si="29386">(BB2918*BH2915+BC2918*BG2915+BD2918*BH2918+BE2918*BG2918)</f>
        <v>9.3122202526863651E-2</v>
      </c>
      <c r="BN2918" s="22">
        <f t="shared" ref="BN2918" si="29387">BB2918*BI2915+BD2918*BI2918-BC2918*BJ2915-BE2918*BJ2918</f>
        <v>1.6209016270683718</v>
      </c>
      <c r="BO2918" s="23">
        <f t="shared" ref="BO2918" si="29388">(BB2918*BJ2915+BC2918*BI2915+BD2918*BJ2918+BE2918*BI2918)</f>
        <v>0</v>
      </c>
      <c r="BQ2918" s="38">
        <f t="shared" ref="BQ2918" si="29389">(180/PI())*ATAN(-1*(($BL$8*BM2915+BO2915+$BL$8*BM2918+BO2918)/($BL$8*BL2915+BN2915+$BL$8*BL2918+BN2918)))</f>
        <v>79.439386793601386</v>
      </c>
      <c r="BS2918" s="67">
        <f t="shared" ref="BS2918" si="29390">20*LOG(((($BL$8*BL2915+BN2915-$BL$8*BL2918-BN2918)^2+($BL$8*BM2915+BO2915-$BL$8*BM2918-BO2918)^2)/(($BL$8*BL2915+BN2915+$BL$8*BL2918+BN2918)^2+($BL$8*BM2915+BO2915+$BL$8*BM2918+BO2918)^2))^0.5)</f>
        <v>-5.5863150325744737E-2</v>
      </c>
      <c r="BT2918" s="65"/>
      <c r="BU2918" s="28"/>
      <c r="BV2918" s="28"/>
      <c r="BW2918" s="28"/>
      <c r="BX2918" s="28"/>
    </row>
    <row r="2919" spans="2:76" ht="18.649999999999999" customHeight="1">
      <c r="BS2919" s="32"/>
    </row>
    <row r="2920" spans="2:76" ht="18.649999999999999" customHeight="1" thickBot="1">
      <c r="D2920" s="8"/>
      <c r="E2920" s="8" t="s">
        <v>93</v>
      </c>
      <c r="F2920" s="8"/>
      <c r="G2920" s="8"/>
      <c r="H2920" s="8"/>
      <c r="I2920" s="8"/>
      <c r="J2920" s="8" t="s">
        <v>94</v>
      </c>
      <c r="K2920" s="8"/>
      <c r="L2920" s="8"/>
      <c r="M2920" s="8"/>
      <c r="N2920" s="8"/>
      <c r="O2920" s="8" t="s">
        <v>95</v>
      </c>
      <c r="P2920" s="8"/>
      <c r="Q2920" s="8"/>
      <c r="R2920" s="8"/>
      <c r="S2920" s="8"/>
      <c r="T2920" s="8" t="s">
        <v>96</v>
      </c>
      <c r="U2920" s="8"/>
      <c r="V2920" s="8"/>
      <c r="W2920" s="8"/>
      <c r="X2920" s="8"/>
      <c r="Y2920" s="8" t="s">
        <v>97</v>
      </c>
      <c r="Z2920" s="8"/>
      <c r="AA2920" s="8"/>
      <c r="AB2920" s="8"/>
      <c r="AC2920" s="8"/>
      <c r="AD2920" s="8" t="s">
        <v>98</v>
      </c>
      <c r="AE2920" s="8"/>
      <c r="AF2920" s="8"/>
      <c r="AG2920" s="8"/>
      <c r="AH2920" s="8"/>
      <c r="AI2920" s="8" t="s">
        <v>99</v>
      </c>
      <c r="AJ2920" s="8"/>
      <c r="AK2920" s="8"/>
      <c r="AL2920" s="8"/>
      <c r="AM2920" s="8"/>
      <c r="AN2920" s="8" t="s">
        <v>96</v>
      </c>
      <c r="AO2920" s="8"/>
      <c r="AP2920" s="8"/>
      <c r="AQ2920" s="8"/>
      <c r="AR2920" s="8"/>
      <c r="AS2920" s="8" t="s">
        <v>100</v>
      </c>
      <c r="AT2920" s="8"/>
      <c r="AU2920" s="8"/>
      <c r="AV2920" s="8"/>
      <c r="AW2920" s="8"/>
      <c r="AX2920" s="8" t="s">
        <v>94</v>
      </c>
      <c r="AY2920" s="8"/>
      <c r="AZ2920" s="8"/>
      <c r="BA2920" s="8"/>
      <c r="BB2920" s="8"/>
      <c r="BC2920" s="8" t="s">
        <v>101</v>
      </c>
      <c r="BD2920" s="8"/>
      <c r="BE2920" s="8"/>
      <c r="BF2920" s="8"/>
      <c r="BG2920" s="8"/>
      <c r="BH2920" s="8" t="s">
        <v>96</v>
      </c>
      <c r="BI2920" s="8"/>
      <c r="BJ2920" s="8"/>
      <c r="BK2920" s="8"/>
      <c r="BL2920" s="8"/>
      <c r="BM2920" s="8" t="s">
        <v>102</v>
      </c>
      <c r="BN2920" s="8"/>
      <c r="BO2920" s="8"/>
      <c r="BP2920" s="8"/>
    </row>
    <row r="2921" spans="2:76" ht="18.649999999999999" customHeight="1" thickBot="1">
      <c r="B2921" s="16"/>
      <c r="D2921" s="250" t="s">
        <v>22</v>
      </c>
      <c r="E2921" s="251"/>
      <c r="F2921" s="252" t="s">
        <v>23</v>
      </c>
      <c r="G2921" s="253"/>
      <c r="H2921" s="123"/>
      <c r="I2921" s="242" t="s">
        <v>1</v>
      </c>
      <c r="J2921" s="243"/>
      <c r="K2921" s="244" t="s">
        <v>2</v>
      </c>
      <c r="L2921" s="245"/>
      <c r="M2921" s="123"/>
      <c r="N2921" s="242" t="s">
        <v>43</v>
      </c>
      <c r="O2921" s="243"/>
      <c r="P2921" s="244" t="s">
        <v>44</v>
      </c>
      <c r="Q2921" s="245"/>
      <c r="R2921" s="123"/>
      <c r="S2921" s="242" t="s">
        <v>32</v>
      </c>
      <c r="T2921" s="243"/>
      <c r="U2921" s="244" t="s">
        <v>33</v>
      </c>
      <c r="V2921" s="245"/>
      <c r="W2921" s="123"/>
      <c r="X2921" s="242" t="s">
        <v>45</v>
      </c>
      <c r="Y2921" s="243"/>
      <c r="Z2921" s="244" t="s">
        <v>46</v>
      </c>
      <c r="AA2921" s="245"/>
      <c r="AB2921" s="127"/>
      <c r="AC2921" s="242" t="s">
        <v>62</v>
      </c>
      <c r="AD2921" s="243"/>
      <c r="AE2921" s="244" t="s">
        <v>3</v>
      </c>
      <c r="AF2921" s="245"/>
      <c r="AG2921" s="123"/>
      <c r="AH2921" s="242" t="s">
        <v>76</v>
      </c>
      <c r="AI2921" s="243"/>
      <c r="AJ2921" s="244" t="s">
        <v>77</v>
      </c>
      <c r="AK2921" s="245"/>
      <c r="AL2921" s="127"/>
      <c r="AM2921" s="242" t="s">
        <v>64</v>
      </c>
      <c r="AN2921" s="243"/>
      <c r="AO2921" s="244" t="s">
        <v>65</v>
      </c>
      <c r="AP2921" s="245"/>
      <c r="AQ2921" s="123"/>
      <c r="AR2921" s="242" t="s">
        <v>80</v>
      </c>
      <c r="AS2921" s="243"/>
      <c r="AT2921" s="244" t="s">
        <v>81</v>
      </c>
      <c r="AU2921" s="245"/>
      <c r="AV2921" s="127"/>
      <c r="AW2921" s="242" t="s">
        <v>68</v>
      </c>
      <c r="AX2921" s="243"/>
      <c r="AY2921" s="244" t="s">
        <v>69</v>
      </c>
      <c r="AZ2921" s="245"/>
      <c r="BA2921" s="123"/>
      <c r="BB2921" s="246" t="s">
        <v>84</v>
      </c>
      <c r="BC2921" s="247"/>
      <c r="BD2921" s="248" t="s">
        <v>85</v>
      </c>
      <c r="BE2921" s="249"/>
      <c r="BF2921" s="127"/>
      <c r="BG2921" s="242" t="s">
        <v>72</v>
      </c>
      <c r="BH2921" s="243"/>
      <c r="BI2921" s="244" t="s">
        <v>73</v>
      </c>
      <c r="BJ2921" s="245"/>
      <c r="BK2921" s="123"/>
      <c r="BL2921" s="242" t="s">
        <v>88</v>
      </c>
      <c r="BM2921" s="243"/>
      <c r="BN2921" s="244" t="s">
        <v>89</v>
      </c>
      <c r="BO2921" s="245"/>
      <c r="BP2921" s="123"/>
      <c r="BQ2921" s="19" t="s">
        <v>165</v>
      </c>
      <c r="BS2921" s="63" t="s">
        <v>120</v>
      </c>
      <c r="BT2921" s="4"/>
      <c r="BU2921" s="28"/>
      <c r="BV2921" s="28"/>
      <c r="BW2921" s="28"/>
      <c r="BX2921" s="28"/>
    </row>
    <row r="2922" spans="2:76" ht="18.649999999999999" customHeight="1" thickTop="1" thickBot="1">
      <c r="B2922" s="39">
        <v>8.2799999999999994</v>
      </c>
      <c r="D2922" s="25">
        <f t="shared" ref="D2922" si="29391">COS($F$8*$B2922)</f>
        <v>-0.92424645243806469</v>
      </c>
      <c r="E2922" s="26">
        <v>0</v>
      </c>
      <c r="F2922" s="10">
        <v>0</v>
      </c>
      <c r="G2922" s="85">
        <f t="shared" ref="G2922" si="29392">$E$8*SIN($B2922*$F$8)</f>
        <v>1.145389216118639</v>
      </c>
      <c r="I2922" s="21">
        <v>1</v>
      </c>
      <c r="J2922" s="24">
        <v>0</v>
      </c>
      <c r="K2922" s="22">
        <v>0</v>
      </c>
      <c r="L2922" s="23">
        <v>0</v>
      </c>
      <c r="N2922" s="21">
        <f t="shared" ref="N2922" si="29393">D2922*I2922+F2922*I2925-E2922*J2922-G2922*J2925</f>
        <v>-1.3328736546115465</v>
      </c>
      <c r="O2922" s="24">
        <f t="shared" ref="O2922" si="29394">(D2922*J2922+E2922*I2922+F2922*J2925+G2922*I2925)</f>
        <v>0</v>
      </c>
      <c r="P2922" s="22">
        <f t="shared" ref="P2922" si="29395">D2922*K2922+F2922*K2925-E2922*L2922-G2922*L2925</f>
        <v>0</v>
      </c>
      <c r="Q2922" s="23">
        <f t="shared" ref="Q2922" si="29396">(D2922*L2922+E2922*K2922+F2922*L2925+G2922*K2925)</f>
        <v>1.145389216118639</v>
      </c>
      <c r="S2922" s="25">
        <f t="shared" ref="S2922" si="29397">COS($U$8*$B2922)</f>
        <v>8.639525986768351E-2</v>
      </c>
      <c r="T2922" s="26">
        <v>0</v>
      </c>
      <c r="U2922" s="10">
        <v>0</v>
      </c>
      <c r="V2922" s="85">
        <f t="shared" ref="V2922" si="29398">$T$8*SIN($B2922*$U$8)</f>
        <v>-2.9887828177456388</v>
      </c>
      <c r="X2922" s="21">
        <f t="shared" ref="X2922" si="29399">N2922*S2922+P2922*S2925-O2922*T2922-Q2922*T2925</f>
        <v>0.2652148796575502</v>
      </c>
      <c r="Y2922" s="24">
        <f t="shared" ref="Y2922" si="29400">(N2922*T2922+O2922*S2922+P2922*T2925+Q2922*S2925)</f>
        <v>0</v>
      </c>
      <c r="Z2922" s="22">
        <f t="shared" ref="Z2922" si="29401">N2922*U2922+P2922*U2925-O2922*V2922-Q2922*V2925</f>
        <v>0</v>
      </c>
      <c r="AA2922" s="23">
        <f t="shared" ref="AA2922" si="29402">(N2922*V2922+O2922*U2922+P2922*V2925+Q2922*U2925)</f>
        <v>4.0826260761050372</v>
      </c>
      <c r="AB2922" s="8"/>
      <c r="AC2922" s="21">
        <v>1</v>
      </c>
      <c r="AD2922" s="24">
        <v>0</v>
      </c>
      <c r="AE2922" s="22">
        <v>0</v>
      </c>
      <c r="AF2922" s="23">
        <v>0</v>
      </c>
      <c r="AH2922" s="21">
        <f t="shared" ref="AH2922" si="29403">X2922*AC2922+Z2922*AC2925-Y2922*AD2922-AA2922*AD2925</f>
        <v>-4.9529316587635428</v>
      </c>
      <c r="AI2922" s="24">
        <f t="shared" ref="AI2922" si="29404">(X2922*AD2922+Y2922*AC2922+Z2922*AD2925+AA2922*AC2925)</f>
        <v>0</v>
      </c>
      <c r="AJ2922" s="22">
        <f t="shared" ref="AJ2922" si="29405">X2922*AE2922+Z2922*AE2925-Y2922*AF2922-AA2922*AF2925</f>
        <v>0</v>
      </c>
      <c r="AK2922" s="23">
        <f t="shared" ref="AK2922" si="29406">(X2922*AF2922+Y2922*AE2922+Z2922*AF2925+AA2922*AE2925)</f>
        <v>4.0826260761050372</v>
      </c>
      <c r="AL2922" s="8"/>
      <c r="AM2922" s="25">
        <f t="shared" ref="AM2922" si="29407">COS($AO$8*$B2922)</f>
        <v>8.639525986768351E-2</v>
      </c>
      <c r="AN2922" s="26">
        <v>0</v>
      </c>
      <c r="AO2922" s="10">
        <v>0</v>
      </c>
      <c r="AP2922" s="85">
        <f t="shared" ref="AP2922" si="29408">$AN$8*SIN($B2922*$AO$8)</f>
        <v>-2.9887828177456388</v>
      </c>
      <c r="AR2922" s="21">
        <f t="shared" ref="AR2922" si="29409">AH2922*AM2922+AJ2922*AM2925-AI2922*AN2922-AK2922*AN2925</f>
        <v>0.92787714529458398</v>
      </c>
      <c r="AS2922" s="24">
        <f t="shared" ref="AS2922" si="29410">(AH2922*AN2922+AI2922*AM2922+AJ2922*AN2925+AK2922*AM2925)</f>
        <v>0</v>
      </c>
      <c r="AT2922" s="22">
        <f t="shared" ref="AT2922" si="29411">AH2922*AO2922+AJ2922*AO2925-AI2922*AP2922-AK2922*AP2925</f>
        <v>0</v>
      </c>
      <c r="AU2922" s="23">
        <f t="shared" ref="AU2922" si="29412">(AH2922*AP2922+AI2922*AO2922+AJ2922*AP2925+AK2922*AO2925)</f>
        <v>15.155956579968558</v>
      </c>
      <c r="AV2922" s="8"/>
      <c r="AW2922" s="21">
        <v>1</v>
      </c>
      <c r="AX2922" s="24">
        <v>0</v>
      </c>
      <c r="AY2922" s="22">
        <v>0</v>
      </c>
      <c r="AZ2922" s="23">
        <v>0</v>
      </c>
      <c r="BB2922" s="21">
        <f t="shared" ref="BB2922" si="29413">AR2922*AW2922+AT2922*AW2925-AS2922*AX2922-AU2922*AX2925</f>
        <v>-4.4791373842483937</v>
      </c>
      <c r="BC2922" s="24">
        <f t="shared" ref="BC2922" si="29414">(AR2922*AX2922+AS2922*AW2922+AT2922*AX2925+AU2922*AW2925)</f>
        <v>0</v>
      </c>
      <c r="BD2922" s="22">
        <f t="shared" ref="BD2922" si="29415">AR2922*AY2922+AT2922*AY2925-AS2922*AZ2922-AU2922*AZ2925</f>
        <v>0</v>
      </c>
      <c r="BE2922" s="23">
        <f t="shared" ref="BE2922" si="29416">(AR2922*AZ2922+AS2922*AY2922+AT2922*AZ2925+AU2922*AY2925)</f>
        <v>15.155956579968558</v>
      </c>
      <c r="BF2922" s="8"/>
      <c r="BG2922" s="25">
        <f t="shared" ref="BG2922" si="29417">COS($BI$8*$B2922)</f>
        <v>-0.92428038157542225</v>
      </c>
      <c r="BH2922" s="26">
        <v>0</v>
      </c>
      <c r="BI2922" s="10">
        <v>0</v>
      </c>
      <c r="BJ2922" s="85">
        <f t="shared" ref="BJ2922" si="29418">$BH$8*SIN($B2922*$BI$8)</f>
        <v>1.1451427797934746</v>
      </c>
      <c r="BL2922" s="21">
        <f t="shared" ref="BL2922" si="29419">BB2922*BG2922+BD2922*BG2925-BC2922*BH2922-BE2922*BH2925</f>
        <v>2.2115638941513565</v>
      </c>
      <c r="BM2922" s="24">
        <f t="shared" ref="BM2922" si="29420">(BB2922*BH2922+BC2922*BG2922+BD2922*BH2925+BE2922*BG2925)</f>
        <v>0</v>
      </c>
      <c r="BN2922" s="22">
        <f t="shared" ref="BN2922" si="29421">BB2922*BI2922+BD2922*BI2925-BC2922*BJ2922-BE2922*BJ2925</f>
        <v>0</v>
      </c>
      <c r="BO2922" s="23">
        <f t="shared" ref="BO2922" si="29422">(BB2922*BJ2922+BC2922*BI2922+BD2922*BJ2925+BE2922*BI2925)</f>
        <v>-19.137605166148948</v>
      </c>
      <c r="BQ2922" s="27">
        <f t="shared" ref="BQ2922" si="29423">20*LOG((2*$BL$8)/(($BL$8*BL2922+BN2922+$BL$8*BL2925+BN2925)^2+($BL$8*BM2922+BO2922+$BL$8*BM2925+BO2925)^2)^0.5)</f>
        <v>-19.755105294047418</v>
      </c>
      <c r="BS2922" s="64">
        <f t="shared" ref="BS2922" si="29424">((BL2922^2+BM2922^2)/(BL2925^2+BM2925^2))^0.5</f>
        <v>10.881218887411764</v>
      </c>
      <c r="BT2922" s="4"/>
      <c r="BU2922" s="28"/>
      <c r="BV2922" s="28"/>
      <c r="BW2922" s="28"/>
      <c r="BX2922" s="28"/>
    </row>
    <row r="2923" spans="2:76" ht="18.649999999999999" customHeight="1" thickBot="1">
      <c r="D2923" s="25"/>
      <c r="E2923" s="10"/>
      <c r="F2923" s="10"/>
      <c r="G2923" s="31"/>
      <c r="I2923" s="29"/>
      <c r="L2923" s="30"/>
      <c r="N2923" s="29"/>
      <c r="Q2923" s="30"/>
      <c r="S2923" s="29"/>
      <c r="V2923" s="30"/>
      <c r="X2923" s="29"/>
      <c r="AA2923" s="30"/>
      <c r="AC2923" s="29"/>
      <c r="AF2923" s="30"/>
      <c r="AH2923" s="29"/>
      <c r="AK2923" s="30"/>
      <c r="AM2923" s="29"/>
      <c r="AP2923" s="30"/>
      <c r="AR2923" s="29"/>
      <c r="AU2923" s="30"/>
      <c r="AW2923" s="29"/>
      <c r="AZ2923" s="30"/>
      <c r="BB2923" s="29"/>
      <c r="BE2923" s="30"/>
      <c r="BG2923" s="29"/>
      <c r="BJ2923" s="30"/>
      <c r="BL2923" s="29"/>
      <c r="BO2923" s="30"/>
      <c r="BS2923" s="65"/>
      <c r="BT2923" s="65"/>
      <c r="BU2923" s="28"/>
      <c r="BV2923" s="28"/>
      <c r="BW2923" s="28"/>
      <c r="BX2923" s="28"/>
    </row>
    <row r="2924" spans="2:76" ht="18.649999999999999" customHeight="1" thickBot="1">
      <c r="D2924" s="254" t="s">
        <v>24</v>
      </c>
      <c r="E2924" s="255"/>
      <c r="F2924" s="256" t="s">
        <v>25</v>
      </c>
      <c r="G2924" s="257"/>
      <c r="H2924" s="123"/>
      <c r="I2924" s="242" t="s">
        <v>4</v>
      </c>
      <c r="J2924" s="243"/>
      <c r="K2924" s="244" t="s">
        <v>5</v>
      </c>
      <c r="L2924" s="245"/>
      <c r="M2924" s="123"/>
      <c r="N2924" s="242" t="s">
        <v>6</v>
      </c>
      <c r="O2924" s="243"/>
      <c r="P2924" s="244" t="s">
        <v>7</v>
      </c>
      <c r="Q2924" s="245"/>
      <c r="R2924" s="123"/>
      <c r="S2924" s="242" t="s">
        <v>34</v>
      </c>
      <c r="T2924" s="243"/>
      <c r="U2924" s="244" t="s">
        <v>35</v>
      </c>
      <c r="V2924" s="245"/>
      <c r="W2924" s="123"/>
      <c r="X2924" s="242" t="s">
        <v>47</v>
      </c>
      <c r="Y2924" s="243"/>
      <c r="Z2924" s="244" t="s">
        <v>48</v>
      </c>
      <c r="AA2924" s="245"/>
      <c r="AB2924" s="127"/>
      <c r="AC2924" s="242" t="s">
        <v>63</v>
      </c>
      <c r="AD2924" s="243"/>
      <c r="AE2924" s="244" t="s">
        <v>8</v>
      </c>
      <c r="AF2924" s="245"/>
      <c r="AG2924" s="123"/>
      <c r="AH2924" s="242" t="s">
        <v>78</v>
      </c>
      <c r="AI2924" s="243"/>
      <c r="AJ2924" s="244" t="s">
        <v>79</v>
      </c>
      <c r="AK2924" s="245"/>
      <c r="AL2924" s="127"/>
      <c r="AM2924" s="242" t="s">
        <v>67</v>
      </c>
      <c r="AN2924" s="243"/>
      <c r="AO2924" s="244" t="s">
        <v>66</v>
      </c>
      <c r="AP2924" s="245"/>
      <c r="AQ2924" s="123"/>
      <c r="AR2924" s="242" t="s">
        <v>83</v>
      </c>
      <c r="AS2924" s="243"/>
      <c r="AT2924" s="244" t="s">
        <v>82</v>
      </c>
      <c r="AU2924" s="245"/>
      <c r="AV2924" s="127"/>
      <c r="AW2924" s="242" t="s">
        <v>71</v>
      </c>
      <c r="AX2924" s="243"/>
      <c r="AY2924" s="244" t="s">
        <v>70</v>
      </c>
      <c r="AZ2924" s="245"/>
      <c r="BA2924" s="123"/>
      <c r="BB2924" s="124" t="s">
        <v>87</v>
      </c>
      <c r="BC2924" s="125"/>
      <c r="BD2924" s="122" t="s">
        <v>86</v>
      </c>
      <c r="BE2924" s="126"/>
      <c r="BF2924" s="127"/>
      <c r="BG2924" s="242" t="s">
        <v>74</v>
      </c>
      <c r="BH2924" s="243"/>
      <c r="BI2924" s="244" t="s">
        <v>75</v>
      </c>
      <c r="BJ2924" s="245"/>
      <c r="BK2924" s="123"/>
      <c r="BL2924" s="242" t="s">
        <v>91</v>
      </c>
      <c r="BM2924" s="243"/>
      <c r="BN2924" s="244" t="s">
        <v>90</v>
      </c>
      <c r="BO2924" s="245"/>
      <c r="BP2924" s="123"/>
      <c r="BQ2924" s="35" t="s">
        <v>166</v>
      </c>
      <c r="BS2924" s="66" t="s">
        <v>121</v>
      </c>
      <c r="BT2924" s="65"/>
      <c r="BU2924" s="28"/>
      <c r="BV2924" s="28"/>
      <c r="BW2924" s="28"/>
      <c r="BX2924" s="28"/>
    </row>
    <row r="2925" spans="2:76" ht="18.649999999999999" customHeight="1" thickTop="1" thickBot="1">
      <c r="D2925" s="15">
        <v>0</v>
      </c>
      <c r="E2925" s="145">
        <f t="shared" ref="E2925" si="29425">(1/$E$8)*SIN($B2922*$F$8)</f>
        <v>0.12726546845762654</v>
      </c>
      <c r="F2925" s="15">
        <f t="shared" ref="F2925" si="29426">COS($F$8*$B2922)</f>
        <v>-0.92424645243806469</v>
      </c>
      <c r="G2925" s="37">
        <v>0</v>
      </c>
      <c r="I2925" s="21">
        <v>0</v>
      </c>
      <c r="J2925" s="24">
        <f t="shared" ref="J2925" si="29427">(TAN($K$8*$B2922))/$J$8</f>
        <v>0.35675838083947553</v>
      </c>
      <c r="K2925" s="22">
        <v>1</v>
      </c>
      <c r="L2925" s="23">
        <v>0</v>
      </c>
      <c r="N2925" s="21">
        <f t="shared" ref="N2925" si="29428">D2925*I2922+F2925*I2925-E2925*J2922-G2925*J2925</f>
        <v>0</v>
      </c>
      <c r="O2925" s="24">
        <f t="shared" ref="O2925" si="29429">(D2925*J2922+E2925*I2922+F2925*J2925+G2925*I2925)</f>
        <v>-0.20246719941080676</v>
      </c>
      <c r="P2925" s="22">
        <f t="shared" ref="P2925" si="29430">D2925*K2922+F2925*K2925-E2925*L2922-G2925*L2925</f>
        <v>-0.92424645243806469</v>
      </c>
      <c r="Q2925" s="23">
        <f t="shared" ref="Q2925" si="29431">(D2925*L2922+E2925*K2922+F2925*L2925+G2925*K2925)</f>
        <v>0</v>
      </c>
      <c r="S2925" s="15">
        <v>0</v>
      </c>
      <c r="T2925" s="145">
        <f t="shared" ref="T2925" si="29432">(1/$T$8)*SIN($B2922*$U$8)</f>
        <v>-0.3320869797495154</v>
      </c>
      <c r="U2925" s="15">
        <f t="shared" ref="U2925" si="29433">COS($U$8*$B2922)</f>
        <v>8.639525986768351E-2</v>
      </c>
      <c r="V2925" s="37">
        <v>0</v>
      </c>
      <c r="X2925" s="21">
        <f t="shared" ref="X2925" si="29434">N2925*S2922+P2925*S2925-O2925*T2922-Q2925*T2925</f>
        <v>0</v>
      </c>
      <c r="Y2925" s="24">
        <f t="shared" ref="Y2925" si="29435">(N2925*T2922+O2925*S2922+P2925*T2925+Q2925*S2925)</f>
        <v>0.28943800662658226</v>
      </c>
      <c r="Z2925" s="22">
        <f t="shared" ref="Z2925" si="29436">N2925*U2922+P2925*U2925-O2925*V2922-Q2925*V2925</f>
        <v>-0.68498099919627031</v>
      </c>
      <c r="AA2925" s="23">
        <f t="shared" ref="AA2925" si="29437">(N2925*V2922+O2925*U2922+P2925*V2925+Q2925*U2925)</f>
        <v>0</v>
      </c>
      <c r="AB2925" s="8"/>
      <c r="AC2925" s="21">
        <v>0</v>
      </c>
      <c r="AD2925" s="24">
        <f t="shared" ref="AD2925" si="29438">(TAN($AE$8*$B2922))/$AD$8</f>
        <v>1.2781348184106491</v>
      </c>
      <c r="AE2925" s="22">
        <v>1</v>
      </c>
      <c r="AF2925" s="23">
        <v>0</v>
      </c>
      <c r="AH2925" s="21">
        <f t="shared" ref="AH2925" si="29439">X2925*AC2922+Z2925*AC2925-Y2925*AD2922-AA2925*AD2925</f>
        <v>0</v>
      </c>
      <c r="AI2925" s="24">
        <f t="shared" ref="AI2925" si="29440">(X2925*AD2922+Y2925*AC2922+Z2925*AD2925+AA2925*AC2925)</f>
        <v>-0.58606005839588771</v>
      </c>
      <c r="AJ2925" s="22">
        <f t="shared" ref="AJ2925" si="29441">X2925*AE2922+Z2925*AE2925-Y2925*AF2922-AA2925*AF2925</f>
        <v>-0.68498099919627031</v>
      </c>
      <c r="AK2925" s="23">
        <f t="shared" ref="AK2925" si="29442">(X2925*AF2922+Y2925*AE2922+Z2925*AF2925+AA2925*AE2925)</f>
        <v>0</v>
      </c>
      <c r="AL2925" s="8"/>
      <c r="AM2925" s="15">
        <v>0</v>
      </c>
      <c r="AN2925" s="85">
        <f t="shared" ref="AN2925" si="29443">(1/$AN$8)*SIN($B2922*$AO$8)</f>
        <v>-0.3320869797495154</v>
      </c>
      <c r="AO2925" s="25">
        <f t="shared" ref="AO2925" si="29444">COS($AO$8*$B2922)</f>
        <v>8.639525986768351E-2</v>
      </c>
      <c r="AP2925" s="37">
        <v>0</v>
      </c>
      <c r="AR2925" s="21">
        <f t="shared" ref="AR2925" si="29445">AH2925*AM2922+AJ2925*AM2925-AI2925*AN2922-AK2925*AN2925</f>
        <v>0</v>
      </c>
      <c r="AS2925" s="24">
        <f t="shared" ref="AS2925" si="29446">(AH2925*AN2922+AI2925*AM2922+AJ2925*AN2925+AK2925*AM2925)</f>
        <v>0.17684046016571217</v>
      </c>
      <c r="AT2925" s="22">
        <f t="shared" ref="AT2925" si="29447">AH2925*AO2922+AJ2925*AO2925-AI2925*AP2922-AK2925*AP2925</f>
        <v>-1.8107853441306223</v>
      </c>
      <c r="AU2925" s="23">
        <f t="shared" ref="AU2925" si="29448">(AH2925*AP2922+AI2925*AO2922+AJ2925*AP2925+AK2925*AO2925)</f>
        <v>0</v>
      </c>
      <c r="AV2925" s="8"/>
      <c r="AW2925" s="21">
        <v>0</v>
      </c>
      <c r="AX2925" s="24">
        <f t="shared" ref="AX2925" si="29449">(TAN($AY$8*$B2922))/$AX$8</f>
        <v>0.35675838083947553</v>
      </c>
      <c r="AY2925" s="22">
        <v>1</v>
      </c>
      <c r="AZ2925" s="23">
        <v>0</v>
      </c>
      <c r="BB2925" s="21">
        <f t="shared" ref="BB2925" si="29450">AR2925*AW2922+AT2925*AW2925-AS2925*AX2922-AU2925*AX2925</f>
        <v>0</v>
      </c>
      <c r="BC2925" s="24">
        <f t="shared" ref="BC2925" si="29451">(AR2925*AX2922+AS2925*AW2922+AT2925*AX2925+AU2925*AW2925)</f>
        <v>-0.46917238725418109</v>
      </c>
      <c r="BD2925" s="22">
        <f t="shared" ref="BD2925" si="29452">AR2925*AY2922+AT2925*AY2925-AS2925*AZ2922-AU2925*AZ2925</f>
        <v>-1.8107853441306223</v>
      </c>
      <c r="BE2925" s="23">
        <f t="shared" ref="BE2925" si="29453">(AR2925*AZ2922+AS2925*AY2922+AT2925*AZ2925+AU2925*AY2925)</f>
        <v>0</v>
      </c>
      <c r="BF2925" s="8"/>
      <c r="BG2925" s="15">
        <v>0</v>
      </c>
      <c r="BH2925" s="85">
        <f t="shared" ref="BH2925" si="29454">(1/$BH$8)*SIN($B2922*$BI$8)</f>
        <v>0.12723808664371938</v>
      </c>
      <c r="BI2925" s="25">
        <f t="shared" ref="BI2925" si="29455">COS($BI$8*$B2922)</f>
        <v>-0.92428038157542225</v>
      </c>
      <c r="BJ2925" s="37">
        <v>0</v>
      </c>
      <c r="BL2925" s="21">
        <f t="shared" ref="BL2925" si="29456">BB2925*BG2922+BD2925*BG2925-BC2925*BH2922-BE2925*BH2925</f>
        <v>0</v>
      </c>
      <c r="BM2925" s="24">
        <f t="shared" ref="BM2925" si="29457">(BB2925*BH2922+BC2925*BG2922+BD2925*BH2925+BE2925*BG2925)</f>
        <v>0.20324597060627692</v>
      </c>
      <c r="BN2925" s="22">
        <f t="shared" ref="BN2925" si="29458">BB2925*BI2922+BD2925*BI2925-BC2925*BJ2922-BE2925*BJ2925</f>
        <v>2.2109427405668272</v>
      </c>
      <c r="BO2925" s="23">
        <f t="shared" ref="BO2925" si="29459">(BB2925*BJ2922+BC2925*BI2922+BD2925*BJ2925+BE2925*BI2925)</f>
        <v>0</v>
      </c>
      <c r="BQ2925" s="38">
        <f t="shared" ref="BQ2925" si="29460">(180/PI())*ATAN(-1*(($BL$8*BM2922+BO2922+$BL$8*BM2925+BO2925)/($BL$8*BL2922+BN2922+$BL$8*BL2925+BN2925)))</f>
        <v>76.853094532286462</v>
      </c>
      <c r="BS2925" s="67">
        <f t="shared" ref="BS2925" si="29461">20*LOG(((($BL$8*BL2922+BN2922-$BL$8*BL2925-BN2925)^2+($BL$8*BM2922+BO2922-$BL$8*BM2925-BO2925)^2)/(($BL$8*BL2922+BN2922+$BL$8*BL2925+BN2925)^2+($BL$8*BM2922+BO2922+$BL$8*BM2925+BO2925)^2))^0.5)</f>
        <v>-4.6193557791509451E-2</v>
      </c>
      <c r="BT2925" s="65"/>
      <c r="BU2925" s="28"/>
      <c r="BV2925" s="28"/>
      <c r="BW2925" s="28"/>
      <c r="BX2925" s="28"/>
    </row>
    <row r="2926" spans="2:76" ht="18.649999999999999" customHeight="1">
      <c r="BS2926" s="32"/>
    </row>
    <row r="2927" spans="2:76" ht="18.649999999999999" customHeight="1" thickBot="1">
      <c r="D2927" s="8"/>
      <c r="E2927" s="8" t="s">
        <v>93</v>
      </c>
      <c r="F2927" s="8"/>
      <c r="G2927" s="8"/>
      <c r="H2927" s="8"/>
      <c r="I2927" s="8"/>
      <c r="J2927" s="8" t="s">
        <v>94</v>
      </c>
      <c r="K2927" s="8"/>
      <c r="L2927" s="8"/>
      <c r="M2927" s="8"/>
      <c r="N2927" s="8"/>
      <c r="O2927" s="8" t="s">
        <v>95</v>
      </c>
      <c r="P2927" s="8"/>
      <c r="Q2927" s="8"/>
      <c r="R2927" s="8"/>
      <c r="S2927" s="8"/>
      <c r="T2927" s="8" t="s">
        <v>96</v>
      </c>
      <c r="U2927" s="8"/>
      <c r="V2927" s="8"/>
      <c r="W2927" s="8"/>
      <c r="X2927" s="8"/>
      <c r="Y2927" s="8" t="s">
        <v>97</v>
      </c>
      <c r="Z2927" s="8"/>
      <c r="AA2927" s="8"/>
      <c r="AB2927" s="8"/>
      <c r="AC2927" s="8"/>
      <c r="AD2927" s="8" t="s">
        <v>98</v>
      </c>
      <c r="AE2927" s="8"/>
      <c r="AF2927" s="8"/>
      <c r="AG2927" s="8"/>
      <c r="AH2927" s="8"/>
      <c r="AI2927" s="8" t="s">
        <v>99</v>
      </c>
      <c r="AJ2927" s="8"/>
      <c r="AK2927" s="8"/>
      <c r="AL2927" s="8"/>
      <c r="AM2927" s="8"/>
      <c r="AN2927" s="8" t="s">
        <v>96</v>
      </c>
      <c r="AO2927" s="8"/>
      <c r="AP2927" s="8"/>
      <c r="AQ2927" s="8"/>
      <c r="AR2927" s="8"/>
      <c r="AS2927" s="8" t="s">
        <v>100</v>
      </c>
      <c r="AT2927" s="8"/>
      <c r="AU2927" s="8"/>
      <c r="AV2927" s="8"/>
      <c r="AW2927" s="8"/>
      <c r="AX2927" s="8" t="s">
        <v>94</v>
      </c>
      <c r="AY2927" s="8"/>
      <c r="AZ2927" s="8"/>
      <c r="BA2927" s="8"/>
      <c r="BB2927" s="8"/>
      <c r="BC2927" s="8" t="s">
        <v>101</v>
      </c>
      <c r="BD2927" s="8"/>
      <c r="BE2927" s="8"/>
      <c r="BF2927" s="8"/>
      <c r="BG2927" s="8"/>
      <c r="BH2927" s="8" t="s">
        <v>96</v>
      </c>
      <c r="BI2927" s="8"/>
      <c r="BJ2927" s="8"/>
      <c r="BK2927" s="8"/>
      <c r="BL2927" s="8"/>
      <c r="BM2927" s="8" t="s">
        <v>102</v>
      </c>
      <c r="BN2927" s="8"/>
      <c r="BO2927" s="8"/>
      <c r="BP2927" s="8"/>
    </row>
    <row r="2928" spans="2:76" ht="18.649999999999999" customHeight="1" thickBot="1">
      <c r="B2928" s="16"/>
      <c r="D2928" s="250" t="s">
        <v>22</v>
      </c>
      <c r="E2928" s="251"/>
      <c r="F2928" s="252" t="s">
        <v>23</v>
      </c>
      <c r="G2928" s="253"/>
      <c r="H2928" s="123"/>
      <c r="I2928" s="242" t="s">
        <v>1</v>
      </c>
      <c r="J2928" s="243"/>
      <c r="K2928" s="244" t="s">
        <v>2</v>
      </c>
      <c r="L2928" s="245"/>
      <c r="M2928" s="123"/>
      <c r="N2928" s="242" t="s">
        <v>43</v>
      </c>
      <c r="O2928" s="243"/>
      <c r="P2928" s="244" t="s">
        <v>44</v>
      </c>
      <c r="Q2928" s="245"/>
      <c r="R2928" s="123"/>
      <c r="S2928" s="242" t="s">
        <v>32</v>
      </c>
      <c r="T2928" s="243"/>
      <c r="U2928" s="244" t="s">
        <v>33</v>
      </c>
      <c r="V2928" s="245"/>
      <c r="W2928" s="123"/>
      <c r="X2928" s="242" t="s">
        <v>45</v>
      </c>
      <c r="Y2928" s="243"/>
      <c r="Z2928" s="244" t="s">
        <v>46</v>
      </c>
      <c r="AA2928" s="245"/>
      <c r="AB2928" s="127"/>
      <c r="AC2928" s="242" t="s">
        <v>62</v>
      </c>
      <c r="AD2928" s="243"/>
      <c r="AE2928" s="244" t="s">
        <v>3</v>
      </c>
      <c r="AF2928" s="245"/>
      <c r="AG2928" s="123"/>
      <c r="AH2928" s="242" t="s">
        <v>76</v>
      </c>
      <c r="AI2928" s="243"/>
      <c r="AJ2928" s="244" t="s">
        <v>77</v>
      </c>
      <c r="AK2928" s="245"/>
      <c r="AL2928" s="127"/>
      <c r="AM2928" s="242" t="s">
        <v>64</v>
      </c>
      <c r="AN2928" s="243"/>
      <c r="AO2928" s="244" t="s">
        <v>65</v>
      </c>
      <c r="AP2928" s="245"/>
      <c r="AQ2928" s="123"/>
      <c r="AR2928" s="242" t="s">
        <v>80</v>
      </c>
      <c r="AS2928" s="243"/>
      <c r="AT2928" s="244" t="s">
        <v>81</v>
      </c>
      <c r="AU2928" s="245"/>
      <c r="AV2928" s="127"/>
      <c r="AW2928" s="242" t="s">
        <v>68</v>
      </c>
      <c r="AX2928" s="243"/>
      <c r="AY2928" s="244" t="s">
        <v>69</v>
      </c>
      <c r="AZ2928" s="245"/>
      <c r="BA2928" s="123"/>
      <c r="BB2928" s="246" t="s">
        <v>84</v>
      </c>
      <c r="BC2928" s="247"/>
      <c r="BD2928" s="248" t="s">
        <v>85</v>
      </c>
      <c r="BE2928" s="249"/>
      <c r="BF2928" s="127"/>
      <c r="BG2928" s="242" t="s">
        <v>72</v>
      </c>
      <c r="BH2928" s="243"/>
      <c r="BI2928" s="244" t="s">
        <v>73</v>
      </c>
      <c r="BJ2928" s="245"/>
      <c r="BK2928" s="123"/>
      <c r="BL2928" s="242" t="s">
        <v>88</v>
      </c>
      <c r="BM2928" s="243"/>
      <c r="BN2928" s="244" t="s">
        <v>89</v>
      </c>
      <c r="BO2928" s="245"/>
      <c r="BP2928" s="123"/>
      <c r="BQ2928" s="19" t="s">
        <v>165</v>
      </c>
      <c r="BS2928" s="63" t="s">
        <v>120</v>
      </c>
      <c r="BT2928" s="4"/>
      <c r="BU2928" s="28"/>
      <c r="BV2928" s="28"/>
      <c r="BW2928" s="28"/>
      <c r="BX2928" s="28"/>
    </row>
    <row r="2929" spans="2:76" ht="18.649999999999999" customHeight="1" thickTop="1" thickBot="1">
      <c r="B2929" s="39">
        <v>8.3000000000000007</v>
      </c>
      <c r="D2929" s="25">
        <f t="shared" ref="D2929" si="29462">COS($F$8*$B2929)</f>
        <v>-0.92676199791328995</v>
      </c>
      <c r="E2929" s="26">
        <v>0</v>
      </c>
      <c r="F2929" s="10">
        <v>0</v>
      </c>
      <c r="G2929" s="85">
        <f t="shared" ref="G2929" si="29463">$E$8*SIN($B2929*$F$8)</f>
        <v>1.1269471118974057</v>
      </c>
      <c r="I2929" s="21">
        <v>1</v>
      </c>
      <c r="J2929" s="24">
        <v>0</v>
      </c>
      <c r="K2929" s="22">
        <v>0</v>
      </c>
      <c r="L2929" s="23">
        <v>0</v>
      </c>
      <c r="N2929" s="21">
        <f t="shared" ref="N2929" si="29464">D2929*I2929+F2929*I2932-E2929*J2929-G2929*J2932</f>
        <v>-1.3558869756685688</v>
      </c>
      <c r="O2929" s="24">
        <f t="shared" ref="O2929" si="29465">(D2929*J2929+E2929*I2929+F2929*J2932+G2929*I2932)</f>
        <v>0</v>
      </c>
      <c r="P2929" s="22">
        <f t="shared" ref="P2929" si="29466">D2929*K2929+F2929*K2932-E2929*L2929-G2929*L2932</f>
        <v>0</v>
      </c>
      <c r="Q2929" s="23">
        <f t="shared" ref="Q2929" si="29467">(D2929*L2929+E2929*K2929+F2929*L2932+G2929*K2932)</f>
        <v>1.1269471118974057</v>
      </c>
      <c r="S2929" s="25">
        <f t="shared" ref="S2929" si="29468">COS($U$8*$B2929)</f>
        <v>9.7937382482848195E-2</v>
      </c>
      <c r="T2929" s="26">
        <v>0</v>
      </c>
      <c r="U2929" s="10">
        <v>0</v>
      </c>
      <c r="V2929" s="85">
        <f t="shared" ref="V2929" si="29469">$T$8*SIN($B2929*$U$8)</f>
        <v>-2.9855777367222704</v>
      </c>
      <c r="X2929" s="21">
        <f t="shared" ref="X2929" si="29470">N2929*S2929+P2929*S2932-O2929*T2929-Q2929*T2932</f>
        <v>0.2410511128542524</v>
      </c>
      <c r="Y2929" s="24">
        <f t="shared" ref="Y2929" si="29471">(N2929*T2929+O2929*S2929+P2929*T2932+Q2929*S2932)</f>
        <v>0</v>
      </c>
      <c r="Z2929" s="22">
        <f t="shared" ref="Z2929" si="29472">N2929*U2929+P2929*U2932-O2929*V2929-Q2929*V2932</f>
        <v>0</v>
      </c>
      <c r="AA2929" s="23">
        <f t="shared" ref="AA2929" si="29473">(N2929*V2929+O2929*U2929+P2929*V2932+Q2929*U2932)</f>
        <v>4.1584762184036066</v>
      </c>
      <c r="AB2929" s="8"/>
      <c r="AC2929" s="21">
        <v>1</v>
      </c>
      <c r="AD2929" s="24">
        <v>0</v>
      </c>
      <c r="AE2929" s="22">
        <v>0</v>
      </c>
      <c r="AF2929" s="23">
        <v>0</v>
      </c>
      <c r="AH2929" s="21">
        <f t="shared" ref="AH2929" si="29474">X2929*AC2929+Z2929*AC2932-Y2929*AD2929-AA2929*AD2932</f>
        <v>-5.2580371264659957</v>
      </c>
      <c r="AI2929" s="24">
        <f t="shared" ref="AI2929" si="29475">(X2929*AD2929+Y2929*AC2929+Z2929*AD2932+AA2929*AC2932)</f>
        <v>0</v>
      </c>
      <c r="AJ2929" s="22">
        <f t="shared" ref="AJ2929" si="29476">X2929*AE2929+Z2929*AE2932-Y2929*AF2929-AA2929*AF2932</f>
        <v>0</v>
      </c>
      <c r="AK2929" s="23">
        <f t="shared" ref="AK2929" si="29477">(X2929*AF2929+Y2929*AE2929+Z2929*AF2932+AA2929*AE2932)</f>
        <v>4.1584762184036066</v>
      </c>
      <c r="AL2929" s="8"/>
      <c r="AM2929" s="25">
        <f t="shared" ref="AM2929" si="29478">COS($AO$8*$B2929)</f>
        <v>9.7937382482848195E-2</v>
      </c>
      <c r="AN2929" s="26">
        <v>0</v>
      </c>
      <c r="AO2929" s="10">
        <v>0</v>
      </c>
      <c r="AP2929" s="85">
        <f t="shared" ref="AP2929" si="29479">$AN$8*SIN($B2929*$AO$8)</f>
        <v>-2.9855777367222704</v>
      </c>
      <c r="AR2929" s="21">
        <f t="shared" ref="AR2929" si="29480">AH2929*AM2929+AJ2929*AM2932-AI2929*AN2929-AK2929*AN2932</f>
        <v>0.86453649754237549</v>
      </c>
      <c r="AS2929" s="24">
        <f t="shared" ref="AS2929" si="29481">(AH2929*AN2929+AI2929*AM2929+AJ2929*AN2932+AK2929*AM2932)</f>
        <v>0</v>
      </c>
      <c r="AT2929" s="22">
        <f t="shared" ref="AT2929" si="29482">AH2929*AO2929+AJ2929*AO2932-AI2929*AP2929-AK2929*AP2932</f>
        <v>0</v>
      </c>
      <c r="AU2929" s="23">
        <f t="shared" ref="AU2929" si="29483">(AH2929*AP2929+AI2929*AO2929+AJ2929*AP2932+AK2929*AO2932)</f>
        <v>16.105548859583639</v>
      </c>
      <c r="AV2929" s="8"/>
      <c r="AW2929" s="21">
        <v>1</v>
      </c>
      <c r="AX2929" s="24">
        <v>0</v>
      </c>
      <c r="AY2929" s="22">
        <v>0</v>
      </c>
      <c r="AZ2929" s="23">
        <v>0</v>
      </c>
      <c r="BB2929" s="21">
        <f t="shared" ref="BB2929" si="29484">AR2929*AW2929+AT2929*AW2932-AS2929*AX2929-AU2929*AX2932</f>
        <v>-5.2682209523339143</v>
      </c>
      <c r="BC2929" s="24">
        <f t="shared" ref="BC2929" si="29485">(AR2929*AX2929+AS2929*AW2929+AT2929*AX2932+AU2929*AW2932)</f>
        <v>0</v>
      </c>
      <c r="BD2929" s="22">
        <f t="shared" ref="BD2929" si="29486">AR2929*AY2929+AT2929*AY2932-AS2929*AZ2929-AU2929*AZ2932</f>
        <v>0</v>
      </c>
      <c r="BE2929" s="23">
        <f t="shared" ref="BE2929" si="29487">(AR2929*AZ2929+AS2929*AY2929+AT2929*AZ2932+AU2929*AY2932)</f>
        <v>16.105548859583639</v>
      </c>
      <c r="BF2929" s="8"/>
      <c r="BG2929" s="25">
        <f t="shared" ref="BG2929" si="29488">COS($BI$8*$B2929)</f>
        <v>-0.92679546130904344</v>
      </c>
      <c r="BH2929" s="26">
        <v>0</v>
      </c>
      <c r="BI2929" s="10">
        <v>0</v>
      </c>
      <c r="BJ2929" s="85">
        <f t="shared" ref="BJ2929" si="29489">$BH$8*SIN($B2929*$BI$8)</f>
        <v>1.1266994080377499</v>
      </c>
      <c r="BL2929" s="21">
        <f t="shared" ref="BL2929" si="29490">BB2929*BG2929+BD2929*BG2932-BC2929*BH2929-BE2929*BH2932</f>
        <v>2.8663285604389515</v>
      </c>
      <c r="BM2929" s="24">
        <f t="shared" ref="BM2929" si="29491">(BB2929*BH2929+BC2929*BG2929+BD2929*BH2932+BE2929*BG2932)</f>
        <v>0</v>
      </c>
      <c r="BN2929" s="22">
        <f t="shared" ref="BN2929" si="29492">BB2929*BI2929+BD2929*BI2932-BC2929*BJ2929-BE2929*BJ2932</f>
        <v>0</v>
      </c>
      <c r="BO2929" s="23">
        <f t="shared" ref="BO2929" si="29493">(BB2929*BJ2929+BC2929*BI2929+BD2929*BJ2932+BE2929*BI2932)</f>
        <v>-20.862251013359849</v>
      </c>
      <c r="BQ2929" s="27">
        <f t="shared" ref="BQ2929" si="29494">20*LOG((2*$BL$8)/(($BL$8*BL2929+BN2929+$BL$8*BL2932+BN2932)^2+($BL$8*BM2929+BO2929+$BL$8*BM2932+BO2932)^2)^0.5)</f>
        <v>-20.547860108933399</v>
      </c>
      <c r="BS2929" s="64">
        <f t="shared" ref="BS2929" si="29495">((BL2929^2+BM2929^2)/(BL2932^2+BM2932^2))^0.5</f>
        <v>8.2894004297771051</v>
      </c>
      <c r="BT2929" s="4"/>
      <c r="BU2929" s="28"/>
      <c r="BV2929" s="28"/>
      <c r="BW2929" s="28"/>
      <c r="BX2929" s="28"/>
    </row>
    <row r="2930" spans="2:76" ht="18.649999999999999" customHeight="1" thickBot="1">
      <c r="D2930" s="25"/>
      <c r="E2930" s="10"/>
      <c r="F2930" s="10"/>
      <c r="G2930" s="31"/>
      <c r="I2930" s="29"/>
      <c r="L2930" s="30"/>
      <c r="N2930" s="29"/>
      <c r="Q2930" s="30"/>
      <c r="S2930" s="29"/>
      <c r="V2930" s="30"/>
      <c r="X2930" s="29"/>
      <c r="AA2930" s="30"/>
      <c r="AC2930" s="29"/>
      <c r="AF2930" s="30"/>
      <c r="AH2930" s="29"/>
      <c r="AK2930" s="30"/>
      <c r="AM2930" s="29"/>
      <c r="AP2930" s="30"/>
      <c r="AR2930" s="29"/>
      <c r="AU2930" s="30"/>
      <c r="AW2930" s="29"/>
      <c r="AZ2930" s="30"/>
      <c r="BB2930" s="29"/>
      <c r="BE2930" s="30"/>
      <c r="BG2930" s="29"/>
      <c r="BJ2930" s="30"/>
      <c r="BL2930" s="29"/>
      <c r="BO2930" s="30"/>
      <c r="BS2930" s="65"/>
      <c r="BT2930" s="65"/>
      <c r="BU2930" s="28"/>
      <c r="BV2930" s="28"/>
      <c r="BW2930" s="28"/>
      <c r="BX2930" s="28"/>
    </row>
    <row r="2931" spans="2:76" ht="18.649999999999999" customHeight="1" thickBot="1">
      <c r="D2931" s="254" t="s">
        <v>24</v>
      </c>
      <c r="E2931" s="255"/>
      <c r="F2931" s="256" t="s">
        <v>25</v>
      </c>
      <c r="G2931" s="257"/>
      <c r="H2931" s="123"/>
      <c r="I2931" s="242" t="s">
        <v>4</v>
      </c>
      <c r="J2931" s="243"/>
      <c r="K2931" s="244" t="s">
        <v>5</v>
      </c>
      <c r="L2931" s="245"/>
      <c r="M2931" s="123"/>
      <c r="N2931" s="242" t="s">
        <v>6</v>
      </c>
      <c r="O2931" s="243"/>
      <c r="P2931" s="244" t="s">
        <v>7</v>
      </c>
      <c r="Q2931" s="245"/>
      <c r="R2931" s="123"/>
      <c r="S2931" s="242" t="s">
        <v>34</v>
      </c>
      <c r="T2931" s="243"/>
      <c r="U2931" s="244" t="s">
        <v>35</v>
      </c>
      <c r="V2931" s="245"/>
      <c r="W2931" s="123"/>
      <c r="X2931" s="242" t="s">
        <v>47</v>
      </c>
      <c r="Y2931" s="243"/>
      <c r="Z2931" s="244" t="s">
        <v>48</v>
      </c>
      <c r="AA2931" s="245"/>
      <c r="AB2931" s="127"/>
      <c r="AC2931" s="242" t="s">
        <v>63</v>
      </c>
      <c r="AD2931" s="243"/>
      <c r="AE2931" s="244" t="s">
        <v>8</v>
      </c>
      <c r="AF2931" s="245"/>
      <c r="AG2931" s="123"/>
      <c r="AH2931" s="242" t="s">
        <v>78</v>
      </c>
      <c r="AI2931" s="243"/>
      <c r="AJ2931" s="244" t="s">
        <v>79</v>
      </c>
      <c r="AK2931" s="245"/>
      <c r="AL2931" s="127"/>
      <c r="AM2931" s="242" t="s">
        <v>67</v>
      </c>
      <c r="AN2931" s="243"/>
      <c r="AO2931" s="244" t="s">
        <v>66</v>
      </c>
      <c r="AP2931" s="245"/>
      <c r="AQ2931" s="123"/>
      <c r="AR2931" s="242" t="s">
        <v>83</v>
      </c>
      <c r="AS2931" s="243"/>
      <c r="AT2931" s="244" t="s">
        <v>82</v>
      </c>
      <c r="AU2931" s="245"/>
      <c r="AV2931" s="127"/>
      <c r="AW2931" s="242" t="s">
        <v>71</v>
      </c>
      <c r="AX2931" s="243"/>
      <c r="AY2931" s="244" t="s">
        <v>70</v>
      </c>
      <c r="AZ2931" s="245"/>
      <c r="BA2931" s="123"/>
      <c r="BB2931" s="124" t="s">
        <v>87</v>
      </c>
      <c r="BC2931" s="125"/>
      <c r="BD2931" s="122" t="s">
        <v>86</v>
      </c>
      <c r="BE2931" s="126"/>
      <c r="BF2931" s="127"/>
      <c r="BG2931" s="242" t="s">
        <v>74</v>
      </c>
      <c r="BH2931" s="243"/>
      <c r="BI2931" s="244" t="s">
        <v>75</v>
      </c>
      <c r="BJ2931" s="245"/>
      <c r="BK2931" s="123"/>
      <c r="BL2931" s="242" t="s">
        <v>91</v>
      </c>
      <c r="BM2931" s="243"/>
      <c r="BN2931" s="244" t="s">
        <v>90</v>
      </c>
      <c r="BO2931" s="245"/>
      <c r="BP2931" s="123"/>
      <c r="BQ2931" s="35" t="s">
        <v>166</v>
      </c>
      <c r="BS2931" s="66" t="s">
        <v>121</v>
      </c>
      <c r="BT2931" s="65"/>
      <c r="BU2931" s="28"/>
      <c r="BV2931" s="28"/>
      <c r="BW2931" s="28"/>
      <c r="BX2931" s="28"/>
    </row>
    <row r="2932" spans="2:76" ht="18.649999999999999" customHeight="1" thickTop="1" thickBot="1">
      <c r="D2932" s="15">
        <v>0</v>
      </c>
      <c r="E2932" s="145">
        <f t="shared" ref="E2932" si="29496">(1/$E$8)*SIN($B2929*$F$8)</f>
        <v>0.12521634576637841</v>
      </c>
      <c r="F2932" s="15">
        <f t="shared" ref="F2932" si="29497">COS($F$8*$B2929)</f>
        <v>-0.92676199791328995</v>
      </c>
      <c r="G2932" s="37">
        <v>0</v>
      </c>
      <c r="I2932" s="21">
        <v>0</v>
      </c>
      <c r="J2932" s="24">
        <f t="shared" ref="J2932" si="29498">(TAN($K$8*$B2929))/$J$8</f>
        <v>0.38078537424242953</v>
      </c>
      <c r="K2932" s="22">
        <v>1</v>
      </c>
      <c r="L2932" s="23">
        <v>0</v>
      </c>
      <c r="N2932" s="21">
        <f t="shared" ref="N2932" si="29499">D2932*I2929+F2932*I2932-E2932*J2929-G2932*J2932</f>
        <v>0</v>
      </c>
      <c r="O2932" s="24">
        <f t="shared" ref="O2932" si="29500">(D2932*J2929+E2932*I2929+F2932*J2932+G2932*I2932)</f>
        <v>-0.22768106844269542</v>
      </c>
      <c r="P2932" s="22">
        <f t="shared" ref="P2932" si="29501">D2932*K2929+F2932*K2932-E2932*L2929-G2932*L2932</f>
        <v>-0.92676199791328995</v>
      </c>
      <c r="Q2932" s="23">
        <f t="shared" ref="Q2932" si="29502">(D2932*L2929+E2932*K2929+F2932*L2932+G2932*K2932)</f>
        <v>0</v>
      </c>
      <c r="S2932" s="15">
        <v>0</v>
      </c>
      <c r="T2932" s="145">
        <f t="shared" ref="T2932" si="29503">(1/$T$8)*SIN($B2929*$U$8)</f>
        <v>-0.33173085963580784</v>
      </c>
      <c r="U2932" s="15">
        <f t="shared" ref="U2932" si="29504">COS($U$8*$B2929)</f>
        <v>9.7937382482848195E-2</v>
      </c>
      <c r="V2932" s="37">
        <v>0</v>
      </c>
      <c r="X2932" s="21">
        <f t="shared" ref="X2932" si="29505">N2932*S2929+P2932*S2932-O2932*T2929-Q2932*T2932</f>
        <v>0</v>
      </c>
      <c r="Y2932" s="24">
        <f t="shared" ref="Y2932" si="29506">(N2932*T2929+O2932*S2929+P2932*T2932+Q2932*S2932)</f>
        <v>0.28513706636139863</v>
      </c>
      <c r="Z2932" s="22">
        <f t="shared" ref="Z2932" si="29507">N2932*U2929+P2932*U2932-O2932*V2929-Q2932*V2932</f>
        <v>-0.77052417327585343</v>
      </c>
      <c r="AA2932" s="23">
        <f t="shared" ref="AA2932" si="29508">(N2932*V2929+O2932*U2929+P2932*V2932+Q2932*U2932)</f>
        <v>0</v>
      </c>
      <c r="AB2932" s="8"/>
      <c r="AC2932" s="21">
        <v>0</v>
      </c>
      <c r="AD2932" s="24">
        <f t="shared" ref="AD2932" si="29509">(TAN($AE$8*$B2929))/$AD$8</f>
        <v>1.3223805909923632</v>
      </c>
      <c r="AE2932" s="22">
        <v>1</v>
      </c>
      <c r="AF2932" s="23">
        <v>0</v>
      </c>
      <c r="AH2932" s="21">
        <f t="shared" ref="AH2932" si="29510">X2932*AC2929+Z2932*AC2932-Y2932*AD2929-AA2932*AD2932</f>
        <v>0</v>
      </c>
      <c r="AI2932" s="24">
        <f t="shared" ref="AI2932" si="29511">(X2932*AD2929+Y2932*AC2929+Z2932*AD2932+AA2932*AC2932)</f>
        <v>-0.73378914526902661</v>
      </c>
      <c r="AJ2932" s="22">
        <f t="shared" ref="AJ2932" si="29512">X2932*AE2929+Z2932*AE2932-Y2932*AF2929-AA2932*AF2932</f>
        <v>-0.77052417327585343</v>
      </c>
      <c r="AK2932" s="23">
        <f t="shared" ref="AK2932" si="29513">(X2932*AF2929+Y2932*AE2929+Z2932*AF2932+AA2932*AE2932)</f>
        <v>0</v>
      </c>
      <c r="AL2932" s="8"/>
      <c r="AM2932" s="15">
        <v>0</v>
      </c>
      <c r="AN2932" s="85">
        <f t="shared" ref="AN2932" si="29514">(1/$AN$8)*SIN($B2929*$AO$8)</f>
        <v>-0.33173085963580784</v>
      </c>
      <c r="AO2932" s="25">
        <f t="shared" ref="AO2932" si="29515">COS($AO$8*$B2929)</f>
        <v>9.7937382482848195E-2</v>
      </c>
      <c r="AP2932" s="37">
        <v>0</v>
      </c>
      <c r="AR2932" s="21">
        <f t="shared" ref="AR2932" si="29516">AH2932*AM2929+AJ2932*AM2932-AI2932*AN2929-AK2932*AN2932</f>
        <v>0</v>
      </c>
      <c r="AS2932" s="24">
        <f t="shared" ref="AS2932" si="29517">(AH2932*AN2929+AI2932*AM2929+AJ2932*AN2932+AK2932*AM2932)</f>
        <v>0.18374125818899412</v>
      </c>
      <c r="AT2932" s="22">
        <f t="shared" ref="AT2932" si="29518">AH2932*AO2929+AJ2932*AO2932-AI2932*AP2929-AK2932*AP2932</f>
        <v>-2.2662476562340674</v>
      </c>
      <c r="AU2932" s="23">
        <f t="shared" ref="AU2932" si="29519">(AH2932*AP2929+AI2932*AO2929+AJ2932*AP2932+AK2932*AO2932)</f>
        <v>0</v>
      </c>
      <c r="AV2932" s="8"/>
      <c r="AW2932" s="21">
        <v>0</v>
      </c>
      <c r="AX2932" s="24">
        <f t="shared" ref="AX2932" si="29520">(TAN($AY$8*$B2929))/$AX$8</f>
        <v>0.38078537424242953</v>
      </c>
      <c r="AY2932" s="22">
        <v>1</v>
      </c>
      <c r="AZ2932" s="23">
        <v>0</v>
      </c>
      <c r="BB2932" s="21">
        <f t="shared" ref="BB2932" si="29521">AR2932*AW2929+AT2932*AW2932-AS2932*AX2929-AU2932*AX2932</f>
        <v>0</v>
      </c>
      <c r="BC2932" s="24">
        <f t="shared" ref="BC2932" si="29522">(AR2932*AX2929+AS2932*AW2929+AT2932*AX2932+AU2932*AW2932)</f>
        <v>-0.67921270371612408</v>
      </c>
      <c r="BD2932" s="22">
        <f t="shared" ref="BD2932" si="29523">AR2932*AY2929+AT2932*AY2932-AS2932*AZ2929-AU2932*AZ2932</f>
        <v>-2.2662476562340674</v>
      </c>
      <c r="BE2932" s="23">
        <f t="shared" ref="BE2932" si="29524">(AR2932*AZ2929+AS2932*AY2929+AT2932*AZ2932+AU2932*AY2932)</f>
        <v>0</v>
      </c>
      <c r="BF2932" s="8"/>
      <c r="BG2932" s="15">
        <v>0</v>
      </c>
      <c r="BH2932" s="85">
        <f t="shared" ref="BH2932" si="29525">(1/$BH$8)*SIN($B2929*$BI$8)</f>
        <v>0.12518882311530555</v>
      </c>
      <c r="BI2932" s="25">
        <f t="shared" ref="BI2932" si="29526">COS($BI$8*$B2929)</f>
        <v>-0.92679546130904344</v>
      </c>
      <c r="BJ2932" s="37">
        <v>0</v>
      </c>
      <c r="BL2932" s="21">
        <f t="shared" ref="BL2932" si="29527">BB2932*BG2929+BD2932*BG2932-BC2932*BH2929-BE2932*BH2932</f>
        <v>0</v>
      </c>
      <c r="BM2932" s="24">
        <f t="shared" ref="BM2932" si="29528">(BB2932*BH2929+BC2932*BG2929+BD2932*BH2932+BE2932*BG2932)</f>
        <v>0.34578237409578544</v>
      </c>
      <c r="BN2932" s="22">
        <f t="shared" ref="BN2932" si="29529">BB2932*BI2929+BD2932*BI2932-BC2932*BJ2929-BE2932*BJ2932</f>
        <v>2.8656165932086677</v>
      </c>
      <c r="BO2932" s="23">
        <f t="shared" ref="BO2932" si="29530">(BB2932*BJ2929+BC2932*BI2929+BD2932*BJ2932+BE2932*BI2932)</f>
        <v>0</v>
      </c>
      <c r="BQ2932" s="38">
        <f t="shared" ref="BQ2932" si="29531">(180/PI())*ATAN(-1*(($BL$8*BM2929+BO2929+$BL$8*BM2932+BO2932)/($BL$8*BL2929+BN2929+$BL$8*BL2932+BN2932)))</f>
        <v>74.390559403737655</v>
      </c>
      <c r="BS2932" s="67">
        <f t="shared" ref="BS2932" si="29532">20*LOG(((($BL$8*BL2929+BN2929-$BL$8*BL2932-BN2932)^2+($BL$8*BM2929+BO2929-$BL$8*BM2932-BO2932)^2)/(($BL$8*BL2929+BN2929+$BL$8*BL2932+BN2932)^2+($BL$8*BM2929+BO2929+$BL$8*BM2932+BO2932)^2))^0.5)</f>
        <v>-3.8452048754903982E-2</v>
      </c>
      <c r="BT2932" s="65"/>
      <c r="BU2932" s="28"/>
      <c r="BV2932" s="28"/>
      <c r="BW2932" s="28"/>
      <c r="BX2932" s="28"/>
    </row>
    <row r="2933" spans="2:76" ht="18.649999999999999" customHeight="1">
      <c r="BS2933" s="32"/>
    </row>
    <row r="2934" spans="2:76" ht="18.649999999999999" customHeight="1" thickBot="1">
      <c r="D2934" s="8"/>
      <c r="E2934" s="8" t="s">
        <v>93</v>
      </c>
      <c r="F2934" s="8"/>
      <c r="G2934" s="8"/>
      <c r="H2934" s="8"/>
      <c r="I2934" s="8"/>
      <c r="J2934" s="8" t="s">
        <v>94</v>
      </c>
      <c r="K2934" s="8"/>
      <c r="L2934" s="8"/>
      <c r="M2934" s="8"/>
      <c r="N2934" s="8"/>
      <c r="O2934" s="8" t="s">
        <v>95</v>
      </c>
      <c r="P2934" s="8"/>
      <c r="Q2934" s="8"/>
      <c r="R2934" s="8"/>
      <c r="S2934" s="8"/>
      <c r="T2934" s="8" t="s">
        <v>96</v>
      </c>
      <c r="U2934" s="8"/>
      <c r="V2934" s="8"/>
      <c r="W2934" s="8"/>
      <c r="X2934" s="8"/>
      <c r="Y2934" s="8" t="s">
        <v>97</v>
      </c>
      <c r="Z2934" s="8"/>
      <c r="AA2934" s="8"/>
      <c r="AB2934" s="8"/>
      <c r="AC2934" s="8"/>
      <c r="AD2934" s="8" t="s">
        <v>98</v>
      </c>
      <c r="AE2934" s="8"/>
      <c r="AF2934" s="8"/>
      <c r="AG2934" s="8"/>
      <c r="AH2934" s="8"/>
      <c r="AI2934" s="8" t="s">
        <v>99</v>
      </c>
      <c r="AJ2934" s="8"/>
      <c r="AK2934" s="8"/>
      <c r="AL2934" s="8"/>
      <c r="AM2934" s="8"/>
      <c r="AN2934" s="8" t="s">
        <v>96</v>
      </c>
      <c r="AO2934" s="8"/>
      <c r="AP2934" s="8"/>
      <c r="AQ2934" s="8"/>
      <c r="AR2934" s="8"/>
      <c r="AS2934" s="8" t="s">
        <v>100</v>
      </c>
      <c r="AT2934" s="8"/>
      <c r="AU2934" s="8"/>
      <c r="AV2934" s="8"/>
      <c r="AW2934" s="8"/>
      <c r="AX2934" s="8" t="s">
        <v>94</v>
      </c>
      <c r="AY2934" s="8"/>
      <c r="AZ2934" s="8"/>
      <c r="BA2934" s="8"/>
      <c r="BB2934" s="8"/>
      <c r="BC2934" s="8" t="s">
        <v>101</v>
      </c>
      <c r="BD2934" s="8"/>
      <c r="BE2934" s="8"/>
      <c r="BF2934" s="8"/>
      <c r="BG2934" s="8"/>
      <c r="BH2934" s="8" t="s">
        <v>96</v>
      </c>
      <c r="BI2934" s="8"/>
      <c r="BJ2934" s="8"/>
      <c r="BK2934" s="8"/>
      <c r="BL2934" s="8"/>
      <c r="BM2934" s="8" t="s">
        <v>102</v>
      </c>
      <c r="BN2934" s="8"/>
      <c r="BO2934" s="8"/>
      <c r="BP2934" s="8"/>
    </row>
    <row r="2935" spans="2:76" ht="18.649999999999999" customHeight="1" thickBot="1">
      <c r="B2935" s="16"/>
      <c r="D2935" s="250" t="s">
        <v>22</v>
      </c>
      <c r="E2935" s="251"/>
      <c r="F2935" s="252" t="s">
        <v>23</v>
      </c>
      <c r="G2935" s="253"/>
      <c r="H2935" s="123"/>
      <c r="I2935" s="242" t="s">
        <v>1</v>
      </c>
      <c r="J2935" s="243"/>
      <c r="K2935" s="244" t="s">
        <v>2</v>
      </c>
      <c r="L2935" s="245"/>
      <c r="M2935" s="123"/>
      <c r="N2935" s="242" t="s">
        <v>43</v>
      </c>
      <c r="O2935" s="243"/>
      <c r="P2935" s="244" t="s">
        <v>44</v>
      </c>
      <c r="Q2935" s="245"/>
      <c r="R2935" s="123"/>
      <c r="S2935" s="242" t="s">
        <v>32</v>
      </c>
      <c r="T2935" s="243"/>
      <c r="U2935" s="244" t="s">
        <v>33</v>
      </c>
      <c r="V2935" s="245"/>
      <c r="W2935" s="123"/>
      <c r="X2935" s="242" t="s">
        <v>45</v>
      </c>
      <c r="Y2935" s="243"/>
      <c r="Z2935" s="244" t="s">
        <v>46</v>
      </c>
      <c r="AA2935" s="245"/>
      <c r="AB2935" s="127"/>
      <c r="AC2935" s="242" t="s">
        <v>62</v>
      </c>
      <c r="AD2935" s="243"/>
      <c r="AE2935" s="244" t="s">
        <v>3</v>
      </c>
      <c r="AF2935" s="245"/>
      <c r="AG2935" s="123"/>
      <c r="AH2935" s="242" t="s">
        <v>76</v>
      </c>
      <c r="AI2935" s="243"/>
      <c r="AJ2935" s="244" t="s">
        <v>77</v>
      </c>
      <c r="AK2935" s="245"/>
      <c r="AL2935" s="127"/>
      <c r="AM2935" s="242" t="s">
        <v>64</v>
      </c>
      <c r="AN2935" s="243"/>
      <c r="AO2935" s="244" t="s">
        <v>65</v>
      </c>
      <c r="AP2935" s="245"/>
      <c r="AQ2935" s="123"/>
      <c r="AR2935" s="242" t="s">
        <v>80</v>
      </c>
      <c r="AS2935" s="243"/>
      <c r="AT2935" s="244" t="s">
        <v>81</v>
      </c>
      <c r="AU2935" s="245"/>
      <c r="AV2935" s="127"/>
      <c r="AW2935" s="242" t="s">
        <v>68</v>
      </c>
      <c r="AX2935" s="243"/>
      <c r="AY2935" s="244" t="s">
        <v>69</v>
      </c>
      <c r="AZ2935" s="245"/>
      <c r="BA2935" s="123"/>
      <c r="BB2935" s="246" t="s">
        <v>84</v>
      </c>
      <c r="BC2935" s="247"/>
      <c r="BD2935" s="248" t="s">
        <v>85</v>
      </c>
      <c r="BE2935" s="249"/>
      <c r="BF2935" s="127"/>
      <c r="BG2935" s="242" t="s">
        <v>72</v>
      </c>
      <c r="BH2935" s="243"/>
      <c r="BI2935" s="244" t="s">
        <v>73</v>
      </c>
      <c r="BJ2935" s="245"/>
      <c r="BK2935" s="123"/>
      <c r="BL2935" s="242" t="s">
        <v>88</v>
      </c>
      <c r="BM2935" s="243"/>
      <c r="BN2935" s="244" t="s">
        <v>89</v>
      </c>
      <c r="BO2935" s="245"/>
      <c r="BP2935" s="123"/>
      <c r="BQ2935" s="19" t="s">
        <v>165</v>
      </c>
      <c r="BS2935" s="63" t="s">
        <v>120</v>
      </c>
      <c r="BT2935" s="4"/>
      <c r="BU2935" s="28"/>
      <c r="BV2935" s="28"/>
      <c r="BW2935" s="28"/>
      <c r="BX2935" s="28"/>
    </row>
    <row r="2936" spans="2:76" ht="18.649999999999999" customHeight="1" thickTop="1" thickBot="1">
      <c r="B2936" s="39">
        <v>8.32</v>
      </c>
      <c r="D2936" s="25">
        <f t="shared" ref="D2936" si="29533">COS($F$8*$B2936)</f>
        <v>-0.92923665640698261</v>
      </c>
      <c r="E2936" s="26">
        <v>0</v>
      </c>
      <c r="F2936" s="10">
        <v>0</v>
      </c>
      <c r="G2936" s="85">
        <f t="shared" ref="G2936" si="29534">$E$8*SIN($B2936*$F$8)</f>
        <v>1.1084552889071086</v>
      </c>
      <c r="I2936" s="21">
        <v>1</v>
      </c>
      <c r="J2936" s="24">
        <v>0</v>
      </c>
      <c r="K2936" s="22">
        <v>0</v>
      </c>
      <c r="L2936" s="23">
        <v>0</v>
      </c>
      <c r="N2936" s="21">
        <f t="shared" ref="N2936" si="29535">D2936*I2936+F2936*I2939-E2936*J2936-G2936*J2939</f>
        <v>-1.3781779019327889</v>
      </c>
      <c r="O2936" s="24">
        <f t="shared" ref="O2936" si="29536">(D2936*J2936+E2936*I2936+F2936*J2939+G2936*I2939)</f>
        <v>0</v>
      </c>
      <c r="P2936" s="22">
        <f t="shared" ref="P2936" si="29537">D2936*K2936+F2936*K2939-E2936*L2936-G2936*L2939</f>
        <v>0</v>
      </c>
      <c r="Q2936" s="23">
        <f t="shared" ref="Q2936" si="29538">(D2936*L2936+E2936*K2936+F2936*L2939+G2936*K2939)</f>
        <v>1.1084552889071086</v>
      </c>
      <c r="S2936" s="25">
        <f t="shared" ref="S2936" si="29539">COS($U$8*$B2936)</f>
        <v>0.1094663460365727</v>
      </c>
      <c r="T2936" s="26">
        <v>0</v>
      </c>
      <c r="U2936" s="10">
        <v>0</v>
      </c>
      <c r="V2936" s="85">
        <f t="shared" ref="V2936" si="29540">$T$8*SIN($B2936*$U$8)</f>
        <v>-2.9819715075380269</v>
      </c>
      <c r="X2936" s="21">
        <f t="shared" ref="X2936" si="29541">N2936*S2936+P2936*S2939-O2936*T2936-Q2936*T2939</f>
        <v>0.21640057743160418</v>
      </c>
      <c r="Y2936" s="24">
        <f t="shared" ref="Y2936" si="29542">(N2936*T2936+O2936*S2936+P2936*T2939+Q2936*S2939)</f>
        <v>0</v>
      </c>
      <c r="Z2936" s="22">
        <f t="shared" ref="Z2936" si="29543">N2936*U2936+P2936*U2939-O2936*V2936-Q2936*V2939</f>
        <v>0</v>
      </c>
      <c r="AA2936" s="23">
        <f t="shared" ref="AA2936" si="29544">(N2936*V2936+O2936*U2936+P2936*V2939+Q2936*U2939)</f>
        <v>4.2310257861036877</v>
      </c>
      <c r="AB2936" s="8"/>
      <c r="AC2936" s="21">
        <v>1</v>
      </c>
      <c r="AD2936" s="24">
        <v>0</v>
      </c>
      <c r="AE2936" s="22">
        <v>0</v>
      </c>
      <c r="AF2936" s="23">
        <v>0</v>
      </c>
      <c r="AH2936" s="21">
        <f t="shared" ref="AH2936" si="29545">X2936*AC2936+Z2936*AC2939-Y2936*AD2936-AA2936*AD2939</f>
        <v>-5.5717958748729783</v>
      </c>
      <c r="AI2936" s="24">
        <f t="shared" ref="AI2936" si="29546">(X2936*AD2936+Y2936*AC2936+Z2936*AD2939+AA2936*AC2939)</f>
        <v>0</v>
      </c>
      <c r="AJ2936" s="22">
        <f t="shared" ref="AJ2936" si="29547">X2936*AE2936+Z2936*AE2939-Y2936*AF2936-AA2936*AF2939</f>
        <v>0</v>
      </c>
      <c r="AK2936" s="23">
        <f t="shared" ref="AK2936" si="29548">(X2936*AF2936+Y2936*AE2936+Z2936*AF2939+AA2936*AE2939)</f>
        <v>4.2310257861036877</v>
      </c>
      <c r="AL2936" s="8"/>
      <c r="AM2936" s="25">
        <f t="shared" ref="AM2936" si="29549">COS($AO$8*$B2936)</f>
        <v>0.1094663460365727</v>
      </c>
      <c r="AN2936" s="26">
        <v>0</v>
      </c>
      <c r="AO2936" s="10">
        <v>0</v>
      </c>
      <c r="AP2936" s="85">
        <f t="shared" ref="AP2936" si="29550">$AN$8*SIN($B2936*$AO$8)</f>
        <v>-2.9819715075380269</v>
      </c>
      <c r="AR2936" s="21">
        <f t="shared" ref="AR2936" si="29551">AH2936*AM2936+AJ2936*AM2939-AI2936*AN2936-AK2936*AN2939</f>
        <v>0.79194234714043721</v>
      </c>
      <c r="AS2936" s="24">
        <f t="shared" ref="AS2936" si="29552">(AH2936*AN2936+AI2936*AM2936+AJ2936*AN2939+AK2936*AM2939)</f>
        <v>0</v>
      </c>
      <c r="AT2936" s="22">
        <f t="shared" ref="AT2936" si="29553">AH2936*AO2936+AJ2936*AO2939-AI2936*AP2936-AK2936*AP2939</f>
        <v>0</v>
      </c>
      <c r="AU2936" s="23">
        <f t="shared" ref="AU2936" si="29554">(AH2936*AP2936+AI2936*AO2936+AJ2936*AP2939+AK2936*AO2939)</f>
        <v>17.07809147748042</v>
      </c>
      <c r="AV2936" s="8"/>
      <c r="AW2936" s="21">
        <v>1</v>
      </c>
      <c r="AX2936" s="24">
        <v>0</v>
      </c>
      <c r="AY2936" s="22">
        <v>0</v>
      </c>
      <c r="AZ2936" s="23">
        <v>0</v>
      </c>
      <c r="BB2936" s="21">
        <f t="shared" ref="BB2936" si="29555">AR2936*AW2936+AT2936*AW2939-AS2936*AX2936-AU2936*AX2939</f>
        <v>-6.1249443652348745</v>
      </c>
      <c r="BC2936" s="24">
        <f t="shared" ref="BC2936" si="29556">(AR2936*AX2936+AS2936*AW2936+AT2936*AX2939+AU2936*AW2939)</f>
        <v>0</v>
      </c>
      <c r="BD2936" s="22">
        <f t="shared" ref="BD2936" si="29557">AR2936*AY2936+AT2936*AY2939-AS2936*AZ2936-AU2936*AZ2939</f>
        <v>0</v>
      </c>
      <c r="BE2936" s="23">
        <f t="shared" ref="BE2936" si="29558">(AR2936*AZ2936+AS2936*AY2936+AT2936*AZ2939+AU2936*AY2939)</f>
        <v>17.07809147748042</v>
      </c>
      <c r="BF2936" s="8"/>
      <c r="BG2936" s="25">
        <f t="shared" ref="BG2936" si="29559">COS($BI$8*$B2936)</f>
        <v>-0.92926964994168582</v>
      </c>
      <c r="BH2936" s="26">
        <v>0</v>
      </c>
      <c r="BI2936" s="10">
        <v>0</v>
      </c>
      <c r="BJ2936" s="85">
        <f t="shared" ref="BJ2936" si="29560">$BH$8*SIN($B2936*$BI$8)</f>
        <v>1.1082063252279837</v>
      </c>
      <c r="BL2936" s="21">
        <f t="shared" ref="BL2936" si="29561">BB2936*BG2936+BD2936*BG2939-BC2936*BH2936-BE2936*BH2939</f>
        <v>3.5888305730645667</v>
      </c>
      <c r="BM2936" s="24">
        <f t="shared" ref="BM2936" si="29562">(BB2936*BH2936+BC2936*BG2936+BD2936*BH2939+BE2936*BG2939)</f>
        <v>0</v>
      </c>
      <c r="BN2936" s="22">
        <f t="shared" ref="BN2936" si="29563">BB2936*BI2936+BD2936*BI2939-BC2936*BJ2936-BE2936*BJ2939</f>
        <v>0</v>
      </c>
      <c r="BO2936" s="23">
        <f t="shared" ref="BO2936" si="29564">(BB2936*BJ2936+BC2936*BI2936+BD2936*BJ2939+BE2936*BI2939)</f>
        <v>-22.657854176173103</v>
      </c>
      <c r="BQ2936" s="27">
        <f t="shared" ref="BQ2936" si="29565">20*LOG((2*$BL$8)/(($BL$8*BL2936+BN2936+$BL$8*BL2939+BN2939)^2+($BL$8*BM2936+BO2936+$BL$8*BM2939+BO2939)^2)^0.5)</f>
        <v>-21.314636193921896</v>
      </c>
      <c r="BS2936" s="64">
        <f t="shared" ref="BS2936" si="29566">((BL2936^2+BM2936^2)/(BL2939^2+BM2939^2))^0.5</f>
        <v>6.8465693732438657</v>
      </c>
      <c r="BT2936" s="4"/>
      <c r="BU2936" s="28"/>
      <c r="BV2936" s="28"/>
      <c r="BW2936" s="28"/>
      <c r="BX2936" s="28"/>
    </row>
    <row r="2937" spans="2:76" ht="18.649999999999999" customHeight="1" thickBot="1">
      <c r="D2937" s="25"/>
      <c r="E2937" s="10"/>
      <c r="F2937" s="10"/>
      <c r="G2937" s="31"/>
      <c r="I2937" s="29"/>
      <c r="L2937" s="30"/>
      <c r="N2937" s="29"/>
      <c r="Q2937" s="30"/>
      <c r="S2937" s="29"/>
      <c r="V2937" s="30"/>
      <c r="X2937" s="29"/>
      <c r="AA2937" s="30"/>
      <c r="AC2937" s="29"/>
      <c r="AF2937" s="30"/>
      <c r="AH2937" s="29"/>
      <c r="AK2937" s="30"/>
      <c r="AM2937" s="29"/>
      <c r="AP2937" s="30"/>
      <c r="AR2937" s="29"/>
      <c r="AU2937" s="30"/>
      <c r="AW2937" s="29"/>
      <c r="AZ2937" s="30"/>
      <c r="BB2937" s="29"/>
      <c r="BE2937" s="30"/>
      <c r="BG2937" s="29"/>
      <c r="BJ2937" s="30"/>
      <c r="BL2937" s="29"/>
      <c r="BO2937" s="30"/>
      <c r="BS2937" s="65"/>
      <c r="BT2937" s="65"/>
      <c r="BU2937" s="28"/>
      <c r="BV2937" s="28"/>
      <c r="BW2937" s="28"/>
      <c r="BX2937" s="28"/>
    </row>
    <row r="2938" spans="2:76" ht="18.649999999999999" customHeight="1" thickBot="1">
      <c r="D2938" s="254" t="s">
        <v>24</v>
      </c>
      <c r="E2938" s="255"/>
      <c r="F2938" s="256" t="s">
        <v>25</v>
      </c>
      <c r="G2938" s="257"/>
      <c r="H2938" s="123"/>
      <c r="I2938" s="242" t="s">
        <v>4</v>
      </c>
      <c r="J2938" s="243"/>
      <c r="K2938" s="244" t="s">
        <v>5</v>
      </c>
      <c r="L2938" s="245"/>
      <c r="M2938" s="123"/>
      <c r="N2938" s="242" t="s">
        <v>6</v>
      </c>
      <c r="O2938" s="243"/>
      <c r="P2938" s="244" t="s">
        <v>7</v>
      </c>
      <c r="Q2938" s="245"/>
      <c r="R2938" s="123"/>
      <c r="S2938" s="242" t="s">
        <v>34</v>
      </c>
      <c r="T2938" s="243"/>
      <c r="U2938" s="244" t="s">
        <v>35</v>
      </c>
      <c r="V2938" s="245"/>
      <c r="W2938" s="123"/>
      <c r="X2938" s="242" t="s">
        <v>47</v>
      </c>
      <c r="Y2938" s="243"/>
      <c r="Z2938" s="244" t="s">
        <v>48</v>
      </c>
      <c r="AA2938" s="245"/>
      <c r="AB2938" s="127"/>
      <c r="AC2938" s="242" t="s">
        <v>63</v>
      </c>
      <c r="AD2938" s="243"/>
      <c r="AE2938" s="244" t="s">
        <v>8</v>
      </c>
      <c r="AF2938" s="245"/>
      <c r="AG2938" s="123"/>
      <c r="AH2938" s="242" t="s">
        <v>78</v>
      </c>
      <c r="AI2938" s="243"/>
      <c r="AJ2938" s="244" t="s">
        <v>79</v>
      </c>
      <c r="AK2938" s="245"/>
      <c r="AL2938" s="127"/>
      <c r="AM2938" s="242" t="s">
        <v>67</v>
      </c>
      <c r="AN2938" s="243"/>
      <c r="AO2938" s="244" t="s">
        <v>66</v>
      </c>
      <c r="AP2938" s="245"/>
      <c r="AQ2938" s="123"/>
      <c r="AR2938" s="242" t="s">
        <v>83</v>
      </c>
      <c r="AS2938" s="243"/>
      <c r="AT2938" s="244" t="s">
        <v>82</v>
      </c>
      <c r="AU2938" s="245"/>
      <c r="AV2938" s="127"/>
      <c r="AW2938" s="242" t="s">
        <v>71</v>
      </c>
      <c r="AX2938" s="243"/>
      <c r="AY2938" s="244" t="s">
        <v>70</v>
      </c>
      <c r="AZ2938" s="245"/>
      <c r="BA2938" s="123"/>
      <c r="BB2938" s="124" t="s">
        <v>87</v>
      </c>
      <c r="BC2938" s="125"/>
      <c r="BD2938" s="122" t="s">
        <v>86</v>
      </c>
      <c r="BE2938" s="126"/>
      <c r="BF2938" s="127"/>
      <c r="BG2938" s="242" t="s">
        <v>74</v>
      </c>
      <c r="BH2938" s="243"/>
      <c r="BI2938" s="244" t="s">
        <v>75</v>
      </c>
      <c r="BJ2938" s="245"/>
      <c r="BK2938" s="123"/>
      <c r="BL2938" s="242" t="s">
        <v>91</v>
      </c>
      <c r="BM2938" s="243"/>
      <c r="BN2938" s="244" t="s">
        <v>90</v>
      </c>
      <c r="BO2938" s="245"/>
      <c r="BP2938" s="123"/>
      <c r="BQ2938" s="35" t="s">
        <v>166</v>
      </c>
      <c r="BS2938" s="66" t="s">
        <v>121</v>
      </c>
      <c r="BT2938" s="65"/>
      <c r="BU2938" s="28"/>
      <c r="BV2938" s="28"/>
      <c r="BW2938" s="28"/>
      <c r="BX2938" s="28"/>
    </row>
    <row r="2939" spans="2:76" ht="18.649999999999999" customHeight="1" thickTop="1" thickBot="1">
      <c r="D2939" s="15">
        <v>0</v>
      </c>
      <c r="E2939" s="145">
        <f t="shared" ref="E2939" si="29567">(1/$E$8)*SIN($B2936*$F$8)</f>
        <v>0.1231616987674565</v>
      </c>
      <c r="F2939" s="15">
        <f t="shared" ref="F2939" si="29568">COS($F$8*$B2936)</f>
        <v>-0.92923665640698261</v>
      </c>
      <c r="G2939" s="37">
        <v>0</v>
      </c>
      <c r="I2939" s="21">
        <v>0</v>
      </c>
      <c r="J2939" s="24">
        <f t="shared" ref="J2939" si="29569">(TAN($K$8*$B2936))/$J$8</f>
        <v>0.40501520450900991</v>
      </c>
      <c r="K2939" s="22">
        <v>1</v>
      </c>
      <c r="L2939" s="23">
        <v>0</v>
      </c>
      <c r="N2939" s="21">
        <f t="shared" ref="N2939" si="29570">D2939*I2936+F2939*I2939-E2939*J2936-G2939*J2939</f>
        <v>0</v>
      </c>
      <c r="O2939" s="24">
        <f t="shared" ref="O2939" si="29571">(D2939*J2936+E2939*I2936+F2939*J2939+G2939*I2939)</f>
        <v>-0.25319327566448613</v>
      </c>
      <c r="P2939" s="22">
        <f t="shared" ref="P2939" si="29572">D2939*K2936+F2939*K2939-E2939*L2936-G2939*L2939</f>
        <v>-0.92923665640698261</v>
      </c>
      <c r="Q2939" s="23">
        <f t="shared" ref="Q2939" si="29573">(D2939*L2936+E2939*K2936+F2939*L2939+G2939*K2939)</f>
        <v>0</v>
      </c>
      <c r="S2939" s="15">
        <v>0</v>
      </c>
      <c r="T2939" s="145">
        <f t="shared" ref="T2939" si="29574">(1/$T$8)*SIN($B2936*$U$8)</f>
        <v>-0.33133016750422517</v>
      </c>
      <c r="U2939" s="15">
        <f t="shared" ref="U2939" si="29575">COS($U$8*$B2936)</f>
        <v>0.1094663460365727</v>
      </c>
      <c r="V2939" s="37">
        <v>0</v>
      </c>
      <c r="X2939" s="21">
        <f t="shared" ref="X2939" si="29576">N2939*S2936+P2939*S2939-O2939*T2936-Q2939*T2939</f>
        <v>0</v>
      </c>
      <c r="Y2939" s="24">
        <f t="shared" ref="Y2939" si="29577">(N2939*T2936+O2939*S2936+P2939*T2939+Q2939*S2939)</f>
        <v>0.2801679942903697</v>
      </c>
      <c r="Z2939" s="22">
        <f t="shared" ref="Z2939" si="29578">N2939*U2936+P2939*U2939-O2939*V2936-Q2939*V2939</f>
        <v>-0.85673527531183347</v>
      </c>
      <c r="AA2939" s="23">
        <f t="shared" ref="AA2939" si="29579">(N2939*V2936+O2939*U2936+P2939*V2939+Q2939*U2939)</f>
        <v>0</v>
      </c>
      <c r="AB2939" s="8"/>
      <c r="AC2939" s="21">
        <v>0</v>
      </c>
      <c r="AD2939" s="24">
        <f t="shared" ref="AD2939" si="29580">(TAN($AE$8*$B2936))/$AD$8</f>
        <v>1.368036203257196</v>
      </c>
      <c r="AE2939" s="22">
        <v>1</v>
      </c>
      <c r="AF2939" s="23">
        <v>0</v>
      </c>
      <c r="AH2939" s="21">
        <f t="shared" ref="AH2939" si="29581">X2939*AC2936+Z2939*AC2939-Y2939*AD2936-AA2939*AD2939</f>
        <v>0</v>
      </c>
      <c r="AI2939" s="24">
        <f t="shared" ref="AI2939" si="29582">(X2939*AD2936+Y2939*AC2936+Z2939*AD2939+AA2939*AC2939)</f>
        <v>-0.89187687894373946</v>
      </c>
      <c r="AJ2939" s="22">
        <f t="shared" ref="AJ2939" si="29583">X2939*AE2936+Z2939*AE2939-Y2939*AF2936-AA2939*AF2939</f>
        <v>-0.85673527531183347</v>
      </c>
      <c r="AK2939" s="23">
        <f t="shared" ref="AK2939" si="29584">(X2939*AF2936+Y2939*AE2936+Z2939*AF2939+AA2939*AE2939)</f>
        <v>0</v>
      </c>
      <c r="AL2939" s="8"/>
      <c r="AM2939" s="15">
        <v>0</v>
      </c>
      <c r="AN2939" s="85">
        <f t="shared" ref="AN2939" si="29585">(1/$AN$8)*SIN($B2936*$AO$8)</f>
        <v>-0.33133016750422517</v>
      </c>
      <c r="AO2939" s="25">
        <f t="shared" ref="AO2939" si="29586">COS($AO$8*$B2936)</f>
        <v>0.1094663460365727</v>
      </c>
      <c r="AP2939" s="37">
        <v>0</v>
      </c>
      <c r="AR2939" s="21">
        <f t="shared" ref="AR2939" si="29587">AH2939*AM2936+AJ2939*AM2939-AI2939*AN2936-AK2939*AN2939</f>
        <v>0</v>
      </c>
      <c r="AS2939" s="24">
        <f t="shared" ref="AS2939" si="29588">(AH2939*AN2936+AI2939*AM2936+AJ2939*AN2939+AK2939*AM2939)</f>
        <v>0.18623173922337444</v>
      </c>
      <c r="AT2939" s="22">
        <f t="shared" ref="AT2939" si="29589">AH2939*AO2936+AJ2939*AO2939-AI2939*AP2936-AK2939*AP2939</f>
        <v>-2.7533351213511965</v>
      </c>
      <c r="AU2939" s="23">
        <f t="shared" ref="AU2939" si="29590">(AH2939*AP2936+AI2939*AO2936+AJ2939*AP2939+AK2939*AO2939)</f>
        <v>0</v>
      </c>
      <c r="AV2939" s="8"/>
      <c r="AW2939" s="21">
        <v>0</v>
      </c>
      <c r="AX2939" s="24">
        <f t="shared" ref="AX2939" si="29591">(TAN($AY$8*$B2936))/$AX$8</f>
        <v>0.40501520450900991</v>
      </c>
      <c r="AY2939" s="22">
        <v>1</v>
      </c>
      <c r="AZ2939" s="23">
        <v>0</v>
      </c>
      <c r="BB2939" s="21">
        <f t="shared" ref="BB2939" si="29592">AR2939*AW2936+AT2939*AW2939-AS2939*AX2936-AU2939*AX2939</f>
        <v>0</v>
      </c>
      <c r="BC2939" s="24">
        <f t="shared" ref="BC2939" si="29593">(AR2939*AX2936+AS2939*AW2936+AT2939*AX2939+AU2939*AW2939)</f>
        <v>-0.92891084803252</v>
      </c>
      <c r="BD2939" s="22">
        <f t="shared" ref="BD2939" si="29594">AR2939*AY2936+AT2939*AY2939-AS2939*AZ2936-AU2939*AZ2939</f>
        <v>-2.7533351213511965</v>
      </c>
      <c r="BE2939" s="23">
        <f t="shared" ref="BE2939" si="29595">(AR2939*AZ2936+AS2939*AY2936+AT2939*AZ2939+AU2939*AY2939)</f>
        <v>0</v>
      </c>
      <c r="BF2939" s="8"/>
      <c r="BG2939" s="15">
        <v>0</v>
      </c>
      <c r="BH2939" s="85">
        <f t="shared" ref="BH2939" si="29596">(1/$BH$8)*SIN($B2936*$BI$8)</f>
        <v>0.12313403613644261</v>
      </c>
      <c r="BI2939" s="25">
        <f t="shared" ref="BI2939" si="29597">COS($BI$8*$B2936)</f>
        <v>-0.92926964994168582</v>
      </c>
      <c r="BJ2939" s="37">
        <v>0</v>
      </c>
      <c r="BL2939" s="21">
        <f t="shared" ref="BL2939" si="29598">BB2939*BG2936+BD2939*BG2939-BC2939*BH2936-BE2939*BH2939</f>
        <v>0</v>
      </c>
      <c r="BM2939" s="24">
        <f t="shared" ref="BM2939" si="29599">(BB2939*BH2936+BC2939*BG2936+BD2939*BH2939+BE2939*BG2939)</f>
        <v>0.52417939225001953</v>
      </c>
      <c r="BN2939" s="22">
        <f t="shared" ref="BN2939" si="29600">BB2939*BI2936+BD2939*BI2939-BC2939*BJ2936-BE2939*BJ2939</f>
        <v>3.5880156417527043</v>
      </c>
      <c r="BO2939" s="23">
        <f t="shared" ref="BO2939" si="29601">(BB2939*BJ2936+BC2939*BI2936+BD2939*BJ2939+BE2939*BI2939)</f>
        <v>0</v>
      </c>
      <c r="BQ2939" s="38">
        <f t="shared" ref="BQ2939" si="29602">(180/PI())*ATAN(-1*(($BL$8*BM2936+BO2936+$BL$8*BM2939+BO2939)/($BL$8*BL2936+BN2936+$BL$8*BL2939+BN2939)))</f>
        <v>72.034708439610284</v>
      </c>
      <c r="BS2939" s="67">
        <f t="shared" ref="BS2939" si="29603">20*LOG(((($BL$8*BL2936+BN2936-$BL$8*BL2939-BN2939)^2+($BL$8*BM2936+BO2936-$BL$8*BM2939-BO2939)^2)/(($BL$8*BL2936+BN2936+$BL$8*BL2939+BN2939)^2+($BL$8*BM2936+BO2936+$BL$8*BM2939+BO2939)^2))^0.5)</f>
        <v>-3.2205494471083368E-2</v>
      </c>
      <c r="BT2939" s="65"/>
      <c r="BU2939" s="28"/>
      <c r="BV2939" s="28"/>
      <c r="BW2939" s="28"/>
      <c r="BX2939" s="28"/>
    </row>
    <row r="2940" spans="2:76" ht="18.649999999999999" customHeight="1">
      <c r="BS2940" s="32"/>
    </row>
    <row r="2941" spans="2:76" ht="18.649999999999999" customHeight="1" thickBot="1">
      <c r="D2941" s="8"/>
      <c r="E2941" s="8" t="s">
        <v>93</v>
      </c>
      <c r="F2941" s="8"/>
      <c r="G2941" s="8"/>
      <c r="H2941" s="8"/>
      <c r="I2941" s="8"/>
      <c r="J2941" s="8" t="s">
        <v>94</v>
      </c>
      <c r="K2941" s="8"/>
      <c r="L2941" s="8"/>
      <c r="M2941" s="8"/>
      <c r="N2941" s="8"/>
      <c r="O2941" s="8" t="s">
        <v>95</v>
      </c>
      <c r="P2941" s="8"/>
      <c r="Q2941" s="8"/>
      <c r="R2941" s="8"/>
      <c r="S2941" s="8"/>
      <c r="T2941" s="8" t="s">
        <v>96</v>
      </c>
      <c r="U2941" s="8"/>
      <c r="V2941" s="8"/>
      <c r="W2941" s="8"/>
      <c r="X2941" s="8"/>
      <c r="Y2941" s="8" t="s">
        <v>97</v>
      </c>
      <c r="Z2941" s="8"/>
      <c r="AA2941" s="8"/>
      <c r="AB2941" s="8"/>
      <c r="AC2941" s="8"/>
      <c r="AD2941" s="8" t="s">
        <v>98</v>
      </c>
      <c r="AE2941" s="8"/>
      <c r="AF2941" s="8"/>
      <c r="AG2941" s="8"/>
      <c r="AH2941" s="8"/>
      <c r="AI2941" s="8" t="s">
        <v>99</v>
      </c>
      <c r="AJ2941" s="8"/>
      <c r="AK2941" s="8"/>
      <c r="AL2941" s="8"/>
      <c r="AM2941" s="8"/>
      <c r="AN2941" s="8" t="s">
        <v>96</v>
      </c>
      <c r="AO2941" s="8"/>
      <c r="AP2941" s="8"/>
      <c r="AQ2941" s="8"/>
      <c r="AR2941" s="8"/>
      <c r="AS2941" s="8" t="s">
        <v>100</v>
      </c>
      <c r="AT2941" s="8"/>
      <c r="AU2941" s="8"/>
      <c r="AV2941" s="8"/>
      <c r="AW2941" s="8"/>
      <c r="AX2941" s="8" t="s">
        <v>94</v>
      </c>
      <c r="AY2941" s="8"/>
      <c r="AZ2941" s="8"/>
      <c r="BA2941" s="8"/>
      <c r="BB2941" s="8"/>
      <c r="BC2941" s="8" t="s">
        <v>101</v>
      </c>
      <c r="BD2941" s="8"/>
      <c r="BE2941" s="8"/>
      <c r="BF2941" s="8"/>
      <c r="BG2941" s="8"/>
      <c r="BH2941" s="8" t="s">
        <v>96</v>
      </c>
      <c r="BI2941" s="8"/>
      <c r="BJ2941" s="8"/>
      <c r="BK2941" s="8"/>
      <c r="BL2941" s="8"/>
      <c r="BM2941" s="8" t="s">
        <v>102</v>
      </c>
      <c r="BN2941" s="8"/>
      <c r="BO2941" s="8"/>
      <c r="BP2941" s="8"/>
    </row>
    <row r="2942" spans="2:76" ht="18.649999999999999" customHeight="1" thickBot="1">
      <c r="B2942" s="16"/>
      <c r="D2942" s="250" t="s">
        <v>22</v>
      </c>
      <c r="E2942" s="251"/>
      <c r="F2942" s="252" t="s">
        <v>23</v>
      </c>
      <c r="G2942" s="253"/>
      <c r="H2942" s="123"/>
      <c r="I2942" s="242" t="s">
        <v>1</v>
      </c>
      <c r="J2942" s="243"/>
      <c r="K2942" s="244" t="s">
        <v>2</v>
      </c>
      <c r="L2942" s="245"/>
      <c r="M2942" s="123"/>
      <c r="N2942" s="242" t="s">
        <v>43</v>
      </c>
      <c r="O2942" s="243"/>
      <c r="P2942" s="244" t="s">
        <v>44</v>
      </c>
      <c r="Q2942" s="245"/>
      <c r="R2942" s="123"/>
      <c r="S2942" s="242" t="s">
        <v>32</v>
      </c>
      <c r="T2942" s="243"/>
      <c r="U2942" s="244" t="s">
        <v>33</v>
      </c>
      <c r="V2942" s="245"/>
      <c r="W2942" s="123"/>
      <c r="X2942" s="242" t="s">
        <v>45</v>
      </c>
      <c r="Y2942" s="243"/>
      <c r="Z2942" s="244" t="s">
        <v>46</v>
      </c>
      <c r="AA2942" s="245"/>
      <c r="AB2942" s="127"/>
      <c r="AC2942" s="242" t="s">
        <v>62</v>
      </c>
      <c r="AD2942" s="243"/>
      <c r="AE2942" s="244" t="s">
        <v>3</v>
      </c>
      <c r="AF2942" s="245"/>
      <c r="AG2942" s="123"/>
      <c r="AH2942" s="242" t="s">
        <v>76</v>
      </c>
      <c r="AI2942" s="243"/>
      <c r="AJ2942" s="244" t="s">
        <v>77</v>
      </c>
      <c r="AK2942" s="245"/>
      <c r="AL2942" s="127"/>
      <c r="AM2942" s="242" t="s">
        <v>64</v>
      </c>
      <c r="AN2942" s="243"/>
      <c r="AO2942" s="244" t="s">
        <v>65</v>
      </c>
      <c r="AP2942" s="245"/>
      <c r="AQ2942" s="123"/>
      <c r="AR2942" s="242" t="s">
        <v>80</v>
      </c>
      <c r="AS2942" s="243"/>
      <c r="AT2942" s="244" t="s">
        <v>81</v>
      </c>
      <c r="AU2942" s="245"/>
      <c r="AV2942" s="127"/>
      <c r="AW2942" s="242" t="s">
        <v>68</v>
      </c>
      <c r="AX2942" s="243"/>
      <c r="AY2942" s="244" t="s">
        <v>69</v>
      </c>
      <c r="AZ2942" s="245"/>
      <c r="BA2942" s="123"/>
      <c r="BB2942" s="246" t="s">
        <v>84</v>
      </c>
      <c r="BC2942" s="247"/>
      <c r="BD2942" s="248" t="s">
        <v>85</v>
      </c>
      <c r="BE2942" s="249"/>
      <c r="BF2942" s="127"/>
      <c r="BG2942" s="242" t="s">
        <v>72</v>
      </c>
      <c r="BH2942" s="243"/>
      <c r="BI2942" s="244" t="s">
        <v>73</v>
      </c>
      <c r="BJ2942" s="245"/>
      <c r="BK2942" s="123"/>
      <c r="BL2942" s="242" t="s">
        <v>88</v>
      </c>
      <c r="BM2942" s="243"/>
      <c r="BN2942" s="244" t="s">
        <v>89</v>
      </c>
      <c r="BO2942" s="245"/>
      <c r="BP2942" s="123"/>
      <c r="BQ2942" s="19" t="s">
        <v>165</v>
      </c>
      <c r="BS2942" s="63" t="s">
        <v>120</v>
      </c>
      <c r="BT2942" s="4"/>
      <c r="BU2942" s="28"/>
      <c r="BV2942" s="28"/>
      <c r="BW2942" s="28"/>
      <c r="BX2942" s="28"/>
    </row>
    <row r="2943" spans="2:76" ht="18.649999999999999" customHeight="1" thickTop="1" thickBot="1">
      <c r="B2943" s="39">
        <v>8.34</v>
      </c>
      <c r="D2943" s="25">
        <f t="shared" ref="D2943" si="29604">COS($F$8*$B2943)</f>
        <v>-0.93167031874190376</v>
      </c>
      <c r="E2943" s="26">
        <v>0</v>
      </c>
      <c r="F2943" s="10">
        <v>0</v>
      </c>
      <c r="G2943" s="85">
        <f t="shared" ref="G2943" si="29605">$E$8*SIN($B2943*$F$8)</f>
        <v>1.0899145629719031</v>
      </c>
      <c r="I2943" s="21">
        <v>1</v>
      </c>
      <c r="J2943" s="24">
        <v>0</v>
      </c>
      <c r="K2943" s="22">
        <v>0</v>
      </c>
      <c r="L2943" s="23">
        <v>0</v>
      </c>
      <c r="N2943" s="21">
        <f t="shared" ref="N2943" si="29606">D2943*I2943+F2943*I2946-E2943*J2943-G2943*J2946</f>
        <v>-1.3997479241229505</v>
      </c>
      <c r="O2943" s="24">
        <f t="shared" ref="O2943" si="29607">(D2943*J2943+E2943*I2943+F2943*J2946+G2943*I2946)</f>
        <v>0</v>
      </c>
      <c r="P2943" s="22">
        <f t="shared" ref="P2943" si="29608">D2943*K2943+F2943*K2946-E2943*L2943-G2943*L2946</f>
        <v>0</v>
      </c>
      <c r="Q2943" s="23">
        <f t="shared" ref="Q2943" si="29609">(D2943*L2943+E2943*K2943+F2943*L2946+G2943*K2946)</f>
        <v>1.0899145629719031</v>
      </c>
      <c r="S2943" s="25">
        <f t="shared" ref="S2943" si="29610">COS($U$8*$B2943)</f>
        <v>0.12098060147439466</v>
      </c>
      <c r="T2943" s="26">
        <v>0</v>
      </c>
      <c r="U2943" s="10">
        <v>0</v>
      </c>
      <c r="V2943" s="85">
        <f t="shared" ref="V2943" si="29611">$T$8*SIN($B2943*$U$8)</f>
        <v>-2.9779646147330299</v>
      </c>
      <c r="X2943" s="21">
        <f t="shared" ref="X2943" si="29612">N2943*S2943+P2943*S2946-O2943*T2943-Q2943*T2946</f>
        <v>0.19129398773957473</v>
      </c>
      <c r="Y2943" s="24">
        <f t="shared" ref="Y2943" si="29613">(N2943*T2943+O2943*S2943+P2943*T2946+Q2943*S2946)</f>
        <v>0</v>
      </c>
      <c r="Z2943" s="22">
        <f t="shared" ref="Z2943" si="29614">N2943*U2943+P2943*U2946-O2943*V2943-Q2943*V2946</f>
        <v>0</v>
      </c>
      <c r="AA2943" s="23">
        <f t="shared" ref="AA2943" si="29615">(N2943*V2943+O2943*U2943+P2943*V2946+Q2943*U2946)</f>
        <v>4.3002583069682032</v>
      </c>
      <c r="AB2943" s="8"/>
      <c r="AC2943" s="21">
        <v>1</v>
      </c>
      <c r="AD2943" s="24">
        <v>0</v>
      </c>
      <c r="AE2943" s="22">
        <v>0</v>
      </c>
      <c r="AF2943" s="23">
        <v>0</v>
      </c>
      <c r="AH2943" s="21">
        <f t="shared" ref="AH2943" si="29616">X2943*AC2943+Z2943*AC2946-Y2943*AD2943-AA2943*AD2946</f>
        <v>-5.8944213874973634</v>
      </c>
      <c r="AI2943" s="24">
        <f t="shared" ref="AI2943" si="29617">(X2943*AD2943+Y2943*AC2943+Z2943*AD2946+AA2943*AC2946)</f>
        <v>0</v>
      </c>
      <c r="AJ2943" s="22">
        <f t="shared" ref="AJ2943" si="29618">X2943*AE2943+Z2943*AE2946-Y2943*AF2943-AA2943*AF2946</f>
        <v>0</v>
      </c>
      <c r="AK2943" s="23">
        <f t="shared" ref="AK2943" si="29619">(X2943*AF2943+Y2943*AE2943+Z2943*AF2946+AA2943*AE2946)</f>
        <v>4.3002583069682032</v>
      </c>
      <c r="AL2943" s="8"/>
      <c r="AM2943" s="25">
        <f t="shared" ref="AM2943" si="29620">COS($AO$8*$B2943)</f>
        <v>0.12098060147439466</v>
      </c>
      <c r="AN2943" s="26">
        <v>0</v>
      </c>
      <c r="AO2943" s="10">
        <v>0</v>
      </c>
      <c r="AP2943" s="85">
        <f t="shared" ref="AP2943" si="29621">$AN$8*SIN($B2943*$AO$8)</f>
        <v>-2.9779646147330299</v>
      </c>
      <c r="AR2943" s="21">
        <f t="shared" ref="AR2943" si="29622">AH2943*AM2943+AJ2943*AM2946-AI2943*AN2943-AK2943*AN2946</f>
        <v>0.70978014101515252</v>
      </c>
      <c r="AS2943" s="24">
        <f t="shared" ref="AS2943" si="29623">(AH2943*AN2943+AI2943*AM2943+AJ2943*AN2946+AK2943*AM2946)</f>
        <v>0</v>
      </c>
      <c r="AT2943" s="22">
        <f t="shared" ref="AT2943" si="29624">AH2943*AO2943+AJ2943*AO2946-AI2943*AP2943-AK2943*AP2946</f>
        <v>0</v>
      </c>
      <c r="AU2943" s="23">
        <f t="shared" ref="AU2943" si="29625">(AH2943*AP2943+AI2943*AO2943+AJ2943*AP2946+AK2943*AO2946)</f>
        <v>18.073626152764994</v>
      </c>
      <c r="AV2943" s="8"/>
      <c r="AW2943" s="21">
        <v>1</v>
      </c>
      <c r="AX2943" s="24">
        <v>0</v>
      </c>
      <c r="AY2943" s="22">
        <v>0</v>
      </c>
      <c r="AZ2943" s="23">
        <v>0</v>
      </c>
      <c r="BB2943" s="21">
        <f t="shared" ref="BB2943" si="29626">AR2943*AW2943+AT2943*AW2946-AS2943*AX2943-AU2943*AX2946</f>
        <v>-7.0521673891387184</v>
      </c>
      <c r="BC2943" s="24">
        <f t="shared" ref="BC2943" si="29627">(AR2943*AX2943+AS2943*AW2943+AT2943*AX2946+AU2943*AW2946)</f>
        <v>0</v>
      </c>
      <c r="BD2943" s="22">
        <f t="shared" ref="BD2943" si="29628">AR2943*AY2943+AT2943*AY2946-AS2943*AZ2943-AU2943*AZ2946</f>
        <v>0</v>
      </c>
      <c r="BE2943" s="23">
        <f t="shared" ref="BE2943" si="29629">(AR2943*AZ2943+AS2943*AY2943+AT2943*AZ2946+AU2943*AY2946)</f>
        <v>18.073626152764994</v>
      </c>
      <c r="BF2943" s="8"/>
      <c r="BG2943" s="25">
        <f t="shared" ref="BG2943" si="29630">COS($BI$8*$B2943)</f>
        <v>-0.93170283830978418</v>
      </c>
      <c r="BH2943" s="26">
        <v>0</v>
      </c>
      <c r="BI2943" s="10">
        <v>0</v>
      </c>
      <c r="BJ2943" s="85">
        <f t="shared" ref="BJ2943" si="29631">$BH$8*SIN($B2943*$BI$8)</f>
        <v>1.0896643472966474</v>
      </c>
      <c r="BL2943" s="21">
        <f t="shared" ref="BL2943" si="29632">BB2943*BG2943+BD2943*BG2946-BC2943*BH2943-BE2943*BH2946</f>
        <v>4.382281478803324</v>
      </c>
      <c r="BM2943" s="24">
        <f t="shared" ref="BM2943" si="29633">(BB2943*BH2943+BC2943*BG2943+BD2943*BH2946+BE2943*BG2946)</f>
        <v>0</v>
      </c>
      <c r="BN2943" s="22">
        <f t="shared" ref="BN2943" si="29634">BB2943*BI2943+BD2943*BI2946-BC2943*BJ2943-BE2943*BJ2946</f>
        <v>0</v>
      </c>
      <c r="BO2943" s="23">
        <f t="shared" ref="BO2943" si="29635">(BB2943*BJ2943+BC2943*BI2943+BD2943*BJ2946+BE2943*BI2946)</f>
        <v>-24.523744160193633</v>
      </c>
      <c r="BQ2943" s="27">
        <f t="shared" ref="BQ2943" si="29636">20*LOG((2*$BL$8)/(($BL$8*BL2943+BN2943+$BL$8*BL2946+BN2946)^2+($BL$8*BM2943+BO2943+$BL$8*BM2946+BO2946)^2)^0.5)</f>
        <v>-22.0572217408779</v>
      </c>
      <c r="BS2943" s="64">
        <f t="shared" ref="BS2943" si="29637">((BL2943^2+BM2943^2)/(BL2946^2+BM2946^2))^0.5</f>
        <v>5.9048415317060181</v>
      </c>
      <c r="BT2943" s="4"/>
      <c r="BU2943" s="28"/>
      <c r="BV2943" s="28"/>
      <c r="BW2943" s="28"/>
      <c r="BX2943" s="28"/>
    </row>
    <row r="2944" spans="2:76" ht="18.649999999999999" customHeight="1" thickBot="1">
      <c r="D2944" s="25"/>
      <c r="E2944" s="10"/>
      <c r="F2944" s="10"/>
      <c r="G2944" s="31"/>
      <c r="I2944" s="29"/>
      <c r="L2944" s="30"/>
      <c r="N2944" s="29"/>
      <c r="Q2944" s="30"/>
      <c r="S2944" s="29"/>
      <c r="V2944" s="30"/>
      <c r="X2944" s="29"/>
      <c r="AA2944" s="30"/>
      <c r="AC2944" s="29"/>
      <c r="AF2944" s="30"/>
      <c r="AH2944" s="29"/>
      <c r="AK2944" s="30"/>
      <c r="AM2944" s="29"/>
      <c r="AP2944" s="30"/>
      <c r="AR2944" s="29"/>
      <c r="AU2944" s="30"/>
      <c r="AW2944" s="29"/>
      <c r="AZ2944" s="30"/>
      <c r="BB2944" s="29"/>
      <c r="BE2944" s="30"/>
      <c r="BG2944" s="29"/>
      <c r="BJ2944" s="30"/>
      <c r="BL2944" s="29"/>
      <c r="BO2944" s="30"/>
      <c r="BS2944" s="65"/>
      <c r="BT2944" s="65"/>
      <c r="BU2944" s="28"/>
      <c r="BV2944" s="28"/>
      <c r="BW2944" s="28"/>
      <c r="BX2944" s="28"/>
    </row>
    <row r="2945" spans="2:76" ht="18.649999999999999" customHeight="1" thickBot="1">
      <c r="D2945" s="254" t="s">
        <v>24</v>
      </c>
      <c r="E2945" s="255"/>
      <c r="F2945" s="256" t="s">
        <v>25</v>
      </c>
      <c r="G2945" s="257"/>
      <c r="H2945" s="123"/>
      <c r="I2945" s="242" t="s">
        <v>4</v>
      </c>
      <c r="J2945" s="243"/>
      <c r="K2945" s="244" t="s">
        <v>5</v>
      </c>
      <c r="L2945" s="245"/>
      <c r="M2945" s="123"/>
      <c r="N2945" s="242" t="s">
        <v>6</v>
      </c>
      <c r="O2945" s="243"/>
      <c r="P2945" s="244" t="s">
        <v>7</v>
      </c>
      <c r="Q2945" s="245"/>
      <c r="R2945" s="123"/>
      <c r="S2945" s="242" t="s">
        <v>34</v>
      </c>
      <c r="T2945" s="243"/>
      <c r="U2945" s="244" t="s">
        <v>35</v>
      </c>
      <c r="V2945" s="245"/>
      <c r="W2945" s="123"/>
      <c r="X2945" s="242" t="s">
        <v>47</v>
      </c>
      <c r="Y2945" s="243"/>
      <c r="Z2945" s="244" t="s">
        <v>48</v>
      </c>
      <c r="AA2945" s="245"/>
      <c r="AB2945" s="127"/>
      <c r="AC2945" s="242" t="s">
        <v>63</v>
      </c>
      <c r="AD2945" s="243"/>
      <c r="AE2945" s="244" t="s">
        <v>8</v>
      </c>
      <c r="AF2945" s="245"/>
      <c r="AG2945" s="123"/>
      <c r="AH2945" s="242" t="s">
        <v>78</v>
      </c>
      <c r="AI2945" s="243"/>
      <c r="AJ2945" s="244" t="s">
        <v>79</v>
      </c>
      <c r="AK2945" s="245"/>
      <c r="AL2945" s="127"/>
      <c r="AM2945" s="242" t="s">
        <v>67</v>
      </c>
      <c r="AN2945" s="243"/>
      <c r="AO2945" s="244" t="s">
        <v>66</v>
      </c>
      <c r="AP2945" s="245"/>
      <c r="AQ2945" s="123"/>
      <c r="AR2945" s="242" t="s">
        <v>83</v>
      </c>
      <c r="AS2945" s="243"/>
      <c r="AT2945" s="244" t="s">
        <v>82</v>
      </c>
      <c r="AU2945" s="245"/>
      <c r="AV2945" s="127"/>
      <c r="AW2945" s="242" t="s">
        <v>71</v>
      </c>
      <c r="AX2945" s="243"/>
      <c r="AY2945" s="244" t="s">
        <v>70</v>
      </c>
      <c r="AZ2945" s="245"/>
      <c r="BA2945" s="123"/>
      <c r="BB2945" s="124" t="s">
        <v>87</v>
      </c>
      <c r="BC2945" s="125"/>
      <c r="BD2945" s="122" t="s">
        <v>86</v>
      </c>
      <c r="BE2945" s="126"/>
      <c r="BF2945" s="127"/>
      <c r="BG2945" s="242" t="s">
        <v>74</v>
      </c>
      <c r="BH2945" s="243"/>
      <c r="BI2945" s="244" t="s">
        <v>75</v>
      </c>
      <c r="BJ2945" s="245"/>
      <c r="BK2945" s="123"/>
      <c r="BL2945" s="242" t="s">
        <v>91</v>
      </c>
      <c r="BM2945" s="243"/>
      <c r="BN2945" s="244" t="s">
        <v>90</v>
      </c>
      <c r="BO2945" s="245"/>
      <c r="BP2945" s="123"/>
      <c r="BQ2945" s="35" t="s">
        <v>166</v>
      </c>
      <c r="BS2945" s="66" t="s">
        <v>121</v>
      </c>
      <c r="BT2945" s="65"/>
      <c r="BU2945" s="28"/>
      <c r="BV2945" s="28"/>
      <c r="BW2945" s="28"/>
      <c r="BX2945" s="28"/>
    </row>
    <row r="2946" spans="2:76" ht="18.649999999999999" customHeight="1" thickTop="1" thickBot="1">
      <c r="D2946" s="15">
        <v>0</v>
      </c>
      <c r="E2946" s="145">
        <f t="shared" ref="E2946" si="29638">(1/$E$8)*SIN($B2943*$F$8)</f>
        <v>0.12110161810798925</v>
      </c>
      <c r="F2946" s="15">
        <f t="shared" ref="F2946" si="29639">COS($F$8*$B2943)</f>
        <v>-0.93167031874190376</v>
      </c>
      <c r="G2946" s="37">
        <v>0</v>
      </c>
      <c r="I2946" s="21">
        <v>0</v>
      </c>
      <c r="J2946" s="24">
        <f t="shared" ref="J2946" si="29640">(TAN($K$8*$B2943))/$J$8</f>
        <v>0.42946265815985185</v>
      </c>
      <c r="K2946" s="22">
        <v>1</v>
      </c>
      <c r="L2946" s="23">
        <v>0</v>
      </c>
      <c r="N2946" s="21">
        <f t="shared" ref="N2946" si="29641">D2946*I2943+F2946*I2946-E2946*J2943-G2946*J2946</f>
        <v>0</v>
      </c>
      <c r="O2946" s="24">
        <f t="shared" ref="O2946" si="29642">(D2946*J2943+E2946*I2943+F2946*J2946+G2946*I2946)</f>
        <v>-0.27901599350754519</v>
      </c>
      <c r="P2946" s="22">
        <f t="shared" ref="P2946" si="29643">D2946*K2943+F2946*K2946-E2946*L2943-G2946*L2946</f>
        <v>-0.93167031874190376</v>
      </c>
      <c r="Q2946" s="23">
        <f t="shared" ref="Q2946" si="29644">(D2946*L2943+E2946*K2943+F2946*L2946+G2946*K2946)</f>
        <v>0</v>
      </c>
      <c r="S2946" s="15">
        <v>0</v>
      </c>
      <c r="T2946" s="145">
        <f t="shared" ref="T2946" si="29645">(1/$T$8)*SIN($B2943*$U$8)</f>
        <v>-0.33088495719255884</v>
      </c>
      <c r="U2946" s="15">
        <f t="shared" ref="U2946" si="29646">COS($U$8*$B2943)</f>
        <v>0.12098060147439466</v>
      </c>
      <c r="V2946" s="37">
        <v>0</v>
      </c>
      <c r="X2946" s="21">
        <f t="shared" ref="X2946" si="29647">N2946*S2943+P2946*S2946-O2946*T2943-Q2946*T2946</f>
        <v>0</v>
      </c>
      <c r="Y2946" s="24">
        <f t="shared" ref="Y2946" si="29648">(N2946*T2943+O2946*S2943+P2946*T2946+Q2946*S2946)</f>
        <v>0.27452017081897384</v>
      </c>
      <c r="Z2946" s="22">
        <f t="shared" ref="Z2946" si="29649">N2946*U2943+P2946*U2946-O2946*V2943-Q2946*V2946</f>
        <v>-0.94361379114728683</v>
      </c>
      <c r="AA2946" s="23">
        <f t="shared" ref="AA2946" si="29650">(N2946*V2943+O2946*U2943+P2946*V2946+Q2946*U2946)</f>
        <v>0</v>
      </c>
      <c r="AB2946" s="8"/>
      <c r="AC2946" s="21">
        <v>0</v>
      </c>
      <c r="AD2946" s="24">
        <f t="shared" ref="AD2946" si="29651">(TAN($AE$8*$B2943))/$AD$8</f>
        <v>1.4151976325179241</v>
      </c>
      <c r="AE2946" s="22">
        <v>1</v>
      </c>
      <c r="AF2946" s="23">
        <v>0</v>
      </c>
      <c r="AH2946" s="21">
        <f t="shared" ref="AH2946" si="29652">X2946*AC2943+Z2946*AC2946-Y2946*AD2943-AA2946*AD2946</f>
        <v>0</v>
      </c>
      <c r="AI2946" s="24">
        <f t="shared" ref="AI2946" si="29653">(X2946*AD2943+Y2946*AC2943+Z2946*AD2946+AA2946*AC2946)</f>
        <v>-1.0608798324239292</v>
      </c>
      <c r="AJ2946" s="22">
        <f t="shared" ref="AJ2946" si="29654">X2946*AE2943+Z2946*AE2946-Y2946*AF2943-AA2946*AF2946</f>
        <v>-0.94361379114728683</v>
      </c>
      <c r="AK2946" s="23">
        <f t="shared" ref="AK2946" si="29655">(X2946*AF2943+Y2946*AE2943+Z2946*AF2946+AA2946*AE2946)</f>
        <v>0</v>
      </c>
      <c r="AL2946" s="8"/>
      <c r="AM2946" s="15">
        <v>0</v>
      </c>
      <c r="AN2946" s="85">
        <f t="shared" ref="AN2946" si="29656">(1/$AN$8)*SIN($B2943*$AO$8)</f>
        <v>-0.33088495719255884</v>
      </c>
      <c r="AO2946" s="25">
        <f t="shared" ref="AO2946" si="29657">COS($AO$8*$B2943)</f>
        <v>0.12098060147439466</v>
      </c>
      <c r="AP2946" s="37">
        <v>0</v>
      </c>
      <c r="AR2946" s="21">
        <f t="shared" ref="AR2946" si="29658">AH2946*AM2943+AJ2946*AM2946-AI2946*AN2943-AK2946*AN2946</f>
        <v>0</v>
      </c>
      <c r="AS2946" s="24">
        <f t="shared" ref="AS2946" si="29659">(AH2946*AN2943+AI2946*AM2943+AJ2946*AN2946+AK2946*AM2946)</f>
        <v>0.1838817286713762</v>
      </c>
      <c r="AT2946" s="22">
        <f t="shared" ref="AT2946" si="29660">AH2946*AO2943+AJ2946*AO2946-AI2946*AP2943-AK2946*AP2946</f>
        <v>-3.2734215654549006</v>
      </c>
      <c r="AU2946" s="23">
        <f t="shared" ref="AU2946" si="29661">(AH2946*AP2943+AI2946*AO2943+AJ2946*AP2946+AK2946*AO2946)</f>
        <v>0</v>
      </c>
      <c r="AV2946" s="8"/>
      <c r="AW2946" s="21">
        <v>0</v>
      </c>
      <c r="AX2946" s="24">
        <f t="shared" ref="AX2946" si="29662">(TAN($AY$8*$B2943))/$AX$8</f>
        <v>0.42946265815985185</v>
      </c>
      <c r="AY2946" s="22">
        <v>1</v>
      </c>
      <c r="AZ2946" s="23">
        <v>0</v>
      </c>
      <c r="BB2946" s="21">
        <f t="shared" ref="BB2946" si="29663">AR2946*AW2943+AT2946*AW2946-AS2946*AX2943-AU2946*AX2946</f>
        <v>0</v>
      </c>
      <c r="BC2946" s="24">
        <f t="shared" ref="BC2946" si="29664">(AR2946*AX2943+AS2946*AW2943+AT2946*AX2946+AU2946*AW2946)</f>
        <v>-1.221930598106669</v>
      </c>
      <c r="BD2946" s="22">
        <f t="shared" ref="BD2946" si="29665">AR2946*AY2943+AT2946*AY2946-AS2946*AZ2943-AU2946*AZ2946</f>
        <v>-3.2734215654549006</v>
      </c>
      <c r="BE2946" s="23">
        <f t="shared" ref="BE2946" si="29666">(AR2946*AZ2943+AS2946*AY2943+AT2946*AZ2946+AU2946*AY2946)</f>
        <v>0</v>
      </c>
      <c r="BF2946" s="8"/>
      <c r="BG2946" s="15">
        <v>0</v>
      </c>
      <c r="BH2946" s="85">
        <f t="shared" ref="BH2946" si="29667">(1/$BH$8)*SIN($B2943*$BI$8)</f>
        <v>0.12107381636629416</v>
      </c>
      <c r="BI2946" s="25">
        <f t="shared" ref="BI2946" si="29668">COS($BI$8*$B2943)</f>
        <v>-0.93170283830978418</v>
      </c>
      <c r="BJ2946" s="37">
        <v>0</v>
      </c>
      <c r="BL2946" s="21">
        <f t="shared" ref="BL2946" si="29669">BB2946*BG2943+BD2946*BG2946-BC2946*BH2943-BE2946*BH2946</f>
        <v>0</v>
      </c>
      <c r="BM2946" s="24">
        <f t="shared" ref="BM2946" si="29670">(BB2946*BH2943+BC2946*BG2943+BD2946*BH2946+BE2946*BG2946)</f>
        <v>0.74215056496820186</v>
      </c>
      <c r="BN2946" s="22">
        <f t="shared" ref="BN2946" si="29671">BB2946*BI2943+BD2946*BI2946-BC2946*BJ2943-BE2946*BJ2946</f>
        <v>4.3813503711464934</v>
      </c>
      <c r="BO2946" s="23">
        <f t="shared" ref="BO2946" si="29672">(BB2946*BJ2943+BC2946*BI2943+BD2946*BJ2946+BE2946*BI2946)</f>
        <v>0</v>
      </c>
      <c r="BQ2946" s="38">
        <f t="shared" ref="BQ2946" si="29673">(180/PI())*ATAN(-1*(($BL$8*BM2943+BO2943+$BL$8*BM2946+BO2946)/($BL$8*BL2943+BN2943+$BL$8*BL2946+BN2946)))</f>
        <v>69.770914804195087</v>
      </c>
      <c r="BS2946" s="67">
        <f t="shared" ref="BS2946" si="29674">20*LOG(((($BL$8*BL2943+BN2943-$BL$8*BL2946-BN2946)^2+($BL$8*BM2943+BO2943-$BL$8*BM2946-BO2946)^2)/(($BL$8*BL2943+BN2943+$BL$8*BL2946+BN2946)^2+($BL$8*BM2943+BO2943+$BL$8*BM2946+BO2946)^2))^0.5)</f>
        <v>-2.7128003407800992E-2</v>
      </c>
      <c r="BT2946" s="65"/>
      <c r="BU2946" s="28"/>
      <c r="BV2946" s="28"/>
      <c r="BW2946" s="28"/>
      <c r="BX2946" s="28"/>
    </row>
    <row r="2947" spans="2:76" ht="18.649999999999999" customHeight="1">
      <c r="BS2947" s="32"/>
    </row>
    <row r="2948" spans="2:76" ht="18.649999999999999" customHeight="1" thickBot="1">
      <c r="D2948" s="8"/>
      <c r="E2948" s="8" t="s">
        <v>93</v>
      </c>
      <c r="F2948" s="8"/>
      <c r="G2948" s="8"/>
      <c r="H2948" s="8"/>
      <c r="I2948" s="8"/>
      <c r="J2948" s="8" t="s">
        <v>94</v>
      </c>
      <c r="K2948" s="8"/>
      <c r="L2948" s="8"/>
      <c r="M2948" s="8"/>
      <c r="N2948" s="8"/>
      <c r="O2948" s="8" t="s">
        <v>95</v>
      </c>
      <c r="P2948" s="8"/>
      <c r="Q2948" s="8"/>
      <c r="R2948" s="8"/>
      <c r="S2948" s="8"/>
      <c r="T2948" s="8" t="s">
        <v>96</v>
      </c>
      <c r="U2948" s="8"/>
      <c r="V2948" s="8"/>
      <c r="W2948" s="8"/>
      <c r="X2948" s="8"/>
      <c r="Y2948" s="8" t="s">
        <v>97</v>
      </c>
      <c r="Z2948" s="8"/>
      <c r="AA2948" s="8"/>
      <c r="AB2948" s="8"/>
      <c r="AC2948" s="8"/>
      <c r="AD2948" s="8" t="s">
        <v>98</v>
      </c>
      <c r="AE2948" s="8"/>
      <c r="AF2948" s="8"/>
      <c r="AG2948" s="8"/>
      <c r="AH2948" s="8"/>
      <c r="AI2948" s="8" t="s">
        <v>99</v>
      </c>
      <c r="AJ2948" s="8"/>
      <c r="AK2948" s="8"/>
      <c r="AL2948" s="8"/>
      <c r="AM2948" s="8"/>
      <c r="AN2948" s="8" t="s">
        <v>96</v>
      </c>
      <c r="AO2948" s="8"/>
      <c r="AP2948" s="8"/>
      <c r="AQ2948" s="8"/>
      <c r="AR2948" s="8"/>
      <c r="AS2948" s="8" t="s">
        <v>100</v>
      </c>
      <c r="AT2948" s="8"/>
      <c r="AU2948" s="8"/>
      <c r="AV2948" s="8"/>
      <c r="AW2948" s="8"/>
      <c r="AX2948" s="8" t="s">
        <v>94</v>
      </c>
      <c r="AY2948" s="8"/>
      <c r="AZ2948" s="8"/>
      <c r="BA2948" s="8"/>
      <c r="BB2948" s="8"/>
      <c r="BC2948" s="8" t="s">
        <v>101</v>
      </c>
      <c r="BD2948" s="8"/>
      <c r="BE2948" s="8"/>
      <c r="BF2948" s="8"/>
      <c r="BG2948" s="8"/>
      <c r="BH2948" s="8" t="s">
        <v>96</v>
      </c>
      <c r="BI2948" s="8"/>
      <c r="BJ2948" s="8"/>
      <c r="BK2948" s="8"/>
      <c r="BL2948" s="8"/>
      <c r="BM2948" s="8" t="s">
        <v>102</v>
      </c>
      <c r="BN2948" s="8"/>
      <c r="BO2948" s="8"/>
      <c r="BP2948" s="8"/>
    </row>
    <row r="2949" spans="2:76" ht="18.649999999999999" customHeight="1" thickBot="1">
      <c r="B2949" s="16"/>
      <c r="D2949" s="250" t="s">
        <v>22</v>
      </c>
      <c r="E2949" s="251"/>
      <c r="F2949" s="252" t="s">
        <v>23</v>
      </c>
      <c r="G2949" s="253"/>
      <c r="H2949" s="123"/>
      <c r="I2949" s="242" t="s">
        <v>1</v>
      </c>
      <c r="J2949" s="243"/>
      <c r="K2949" s="244" t="s">
        <v>2</v>
      </c>
      <c r="L2949" s="245"/>
      <c r="M2949" s="123"/>
      <c r="N2949" s="242" t="s">
        <v>43</v>
      </c>
      <c r="O2949" s="243"/>
      <c r="P2949" s="244" t="s">
        <v>44</v>
      </c>
      <c r="Q2949" s="245"/>
      <c r="R2949" s="123"/>
      <c r="S2949" s="242" t="s">
        <v>32</v>
      </c>
      <c r="T2949" s="243"/>
      <c r="U2949" s="244" t="s">
        <v>33</v>
      </c>
      <c r="V2949" s="245"/>
      <c r="W2949" s="123"/>
      <c r="X2949" s="242" t="s">
        <v>45</v>
      </c>
      <c r="Y2949" s="243"/>
      <c r="Z2949" s="244" t="s">
        <v>46</v>
      </c>
      <c r="AA2949" s="245"/>
      <c r="AB2949" s="127"/>
      <c r="AC2949" s="242" t="s">
        <v>62</v>
      </c>
      <c r="AD2949" s="243"/>
      <c r="AE2949" s="244" t="s">
        <v>3</v>
      </c>
      <c r="AF2949" s="245"/>
      <c r="AG2949" s="123"/>
      <c r="AH2949" s="242" t="s">
        <v>76</v>
      </c>
      <c r="AI2949" s="243"/>
      <c r="AJ2949" s="244" t="s">
        <v>77</v>
      </c>
      <c r="AK2949" s="245"/>
      <c r="AL2949" s="127"/>
      <c r="AM2949" s="242" t="s">
        <v>64</v>
      </c>
      <c r="AN2949" s="243"/>
      <c r="AO2949" s="244" t="s">
        <v>65</v>
      </c>
      <c r="AP2949" s="245"/>
      <c r="AQ2949" s="123"/>
      <c r="AR2949" s="242" t="s">
        <v>80</v>
      </c>
      <c r="AS2949" s="243"/>
      <c r="AT2949" s="244" t="s">
        <v>81</v>
      </c>
      <c r="AU2949" s="245"/>
      <c r="AV2949" s="127"/>
      <c r="AW2949" s="242" t="s">
        <v>68</v>
      </c>
      <c r="AX2949" s="243"/>
      <c r="AY2949" s="244" t="s">
        <v>69</v>
      </c>
      <c r="AZ2949" s="245"/>
      <c r="BA2949" s="123"/>
      <c r="BB2949" s="246" t="s">
        <v>84</v>
      </c>
      <c r="BC2949" s="247"/>
      <c r="BD2949" s="248" t="s">
        <v>85</v>
      </c>
      <c r="BE2949" s="249"/>
      <c r="BF2949" s="127"/>
      <c r="BG2949" s="242" t="s">
        <v>72</v>
      </c>
      <c r="BH2949" s="243"/>
      <c r="BI2949" s="244" t="s">
        <v>73</v>
      </c>
      <c r="BJ2949" s="245"/>
      <c r="BK2949" s="123"/>
      <c r="BL2949" s="242" t="s">
        <v>88</v>
      </c>
      <c r="BM2949" s="243"/>
      <c r="BN2949" s="244" t="s">
        <v>89</v>
      </c>
      <c r="BO2949" s="245"/>
      <c r="BP2949" s="123"/>
      <c r="BQ2949" s="19" t="s">
        <v>165</v>
      </c>
      <c r="BS2949" s="63" t="s">
        <v>120</v>
      </c>
      <c r="BT2949" s="4"/>
      <c r="BU2949" s="28"/>
      <c r="BV2949" s="28"/>
      <c r="BW2949" s="28"/>
      <c r="BX2949" s="28"/>
    </row>
    <row r="2950" spans="2:76" ht="18.649999999999999" customHeight="1" thickTop="1" thickBot="1">
      <c r="B2950" s="39">
        <v>8.36</v>
      </c>
      <c r="D2950" s="25">
        <f t="shared" ref="D2950" si="29675">COS($F$8*$B2950)</f>
        <v>-0.93406287754948714</v>
      </c>
      <c r="E2950" s="26">
        <v>0</v>
      </c>
      <c r="F2950" s="10">
        <v>0</v>
      </c>
      <c r="G2950" s="85">
        <f t="shared" ref="G2950" si="29676">$E$8*SIN($B2950*$F$8)</f>
        <v>1.0713257520734509</v>
      </c>
      <c r="I2950" s="21">
        <v>1</v>
      </c>
      <c r="J2950" s="24">
        <v>0</v>
      </c>
      <c r="K2950" s="22">
        <v>0</v>
      </c>
      <c r="L2950" s="23">
        <v>0</v>
      </c>
      <c r="N2950" s="21">
        <f t="shared" ref="N2950" si="29677">D2950*I2950+F2950*I2953-E2950*J2950-G2950*J2953</f>
        <v>-1.4205979761438712</v>
      </c>
      <c r="O2950" s="24">
        <f t="shared" ref="O2950" si="29678">(D2950*J2950+E2950*I2950+F2950*J2953+G2950*I2953)</f>
        <v>0</v>
      </c>
      <c r="P2950" s="22">
        <f t="shared" ref="P2950" si="29679">D2950*K2950+F2950*K2953-E2950*L2950-G2950*L2953</f>
        <v>0</v>
      </c>
      <c r="Q2950" s="23">
        <f t="shared" ref="Q2950" si="29680">(D2950*L2950+E2950*K2950+F2950*L2953+G2950*K2953)</f>
        <v>1.0713257520734509</v>
      </c>
      <c r="S2950" s="25">
        <f t="shared" ref="S2950" si="29681">COS($U$8*$B2950)</f>
        <v>0.13247860171805897</v>
      </c>
      <c r="T2950" s="26">
        <v>0</v>
      </c>
      <c r="U2950" s="10">
        <v>0</v>
      </c>
      <c r="V2950" s="85">
        <f t="shared" ref="V2950" si="29682">$T$8*SIN($B2950*$U$8)</f>
        <v>-2.9735575966813643</v>
      </c>
      <c r="X2950" s="21">
        <f t="shared" ref="X2950" si="29683">N2950*S2950+P2950*S2953-O2950*T2950-Q2950*T2953</f>
        <v>0.16576214747233159</v>
      </c>
      <c r="Y2950" s="24">
        <f t="shared" ref="Y2950" si="29684">(N2950*T2950+O2950*S2950+P2950*T2953+Q2950*S2953)</f>
        <v>0</v>
      </c>
      <c r="Z2950" s="22">
        <f t="shared" ref="Z2950" si="29685">N2950*U2950+P2950*U2953-O2950*V2950-Q2950*V2953</f>
        <v>0</v>
      </c>
      <c r="AA2950" s="23">
        <f t="shared" ref="AA2950" si="29686">(N2950*V2950+O2950*U2950+P2950*V2953+Q2950*U2953)</f>
        <v>4.366157641412018</v>
      </c>
      <c r="AB2950" s="8"/>
      <c r="AC2950" s="21">
        <v>1</v>
      </c>
      <c r="AD2950" s="24">
        <v>0</v>
      </c>
      <c r="AE2950" s="22">
        <v>0</v>
      </c>
      <c r="AF2950" s="23">
        <v>0</v>
      </c>
      <c r="AH2950" s="21">
        <f t="shared" ref="AH2950" si="29687">X2950*AC2950+Z2950*AC2953-Y2950*AD2950-AA2950*AD2953</f>
        <v>-6.2261576487049188</v>
      </c>
      <c r="AI2950" s="24">
        <f t="shared" ref="AI2950" si="29688">(X2950*AD2950+Y2950*AC2950+Z2950*AD2953+AA2950*AC2953)</f>
        <v>0</v>
      </c>
      <c r="AJ2950" s="22">
        <f t="shared" ref="AJ2950" si="29689">X2950*AE2950+Z2950*AE2953-Y2950*AF2950-AA2950*AF2953</f>
        <v>0</v>
      </c>
      <c r="AK2950" s="23">
        <f t="shared" ref="AK2950" si="29690">(X2950*AF2950+Y2950*AE2950+Z2950*AF2953+AA2950*AE2953)</f>
        <v>4.366157641412018</v>
      </c>
      <c r="AL2950" s="8"/>
      <c r="AM2950" s="25">
        <f t="shared" ref="AM2950" si="29691">COS($AO$8*$B2950)</f>
        <v>0.13247860171805897</v>
      </c>
      <c r="AN2950" s="26">
        <v>0</v>
      </c>
      <c r="AO2950" s="10">
        <v>0</v>
      </c>
      <c r="AP2950" s="85">
        <f t="shared" ref="AP2950" si="29692">$AN$8*SIN($B2950*$AO$8)</f>
        <v>-2.9735575966813643</v>
      </c>
      <c r="AR2950" s="21">
        <f t="shared" ref="AR2950" si="29693">AH2950*AM2950+AJ2950*AM2953-AI2950*AN2950-AK2950*AN2953</f>
        <v>0.61772525428216252</v>
      </c>
      <c r="AS2950" s="24">
        <f t="shared" ref="AS2950" si="29694">(AH2950*AN2950+AI2950*AM2950+AJ2950*AN2953+AK2950*AM2953)</f>
        <v>0</v>
      </c>
      <c r="AT2950" s="22">
        <f t="shared" ref="AT2950" si="29695">AH2950*AO2950+AJ2950*AO2953-AI2950*AP2950-AK2950*AP2953</f>
        <v>0</v>
      </c>
      <c r="AU2950" s="23">
        <f t="shared" ref="AU2950" si="29696">(AH2950*AP2950+AI2950*AO2950+AJ2950*AP2953+AK2950*AO2953)</f>
        <v>19.092260833657175</v>
      </c>
      <c r="AV2950" s="8"/>
      <c r="AW2950" s="21">
        <v>1</v>
      </c>
      <c r="AX2950" s="24">
        <v>0</v>
      </c>
      <c r="AY2950" s="22">
        <v>0</v>
      </c>
      <c r="AZ2950" s="23">
        <v>0</v>
      </c>
      <c r="BB2950" s="21">
        <f t="shared" ref="BB2950" si="29697">AR2950*AW2950+AT2950*AW2953-AS2950*AX2950-AU2950*AX2953</f>
        <v>-8.0528914924122859</v>
      </c>
      <c r="BC2950" s="24">
        <f t="shared" ref="BC2950" si="29698">(AR2950*AX2950+AS2950*AW2950+AT2950*AX2953+AU2950*AW2953)</f>
        <v>0</v>
      </c>
      <c r="BD2950" s="22">
        <f t="shared" ref="BD2950" si="29699">AR2950*AY2950+AT2950*AY2953-AS2950*AZ2950-AU2950*AZ2953</f>
        <v>0</v>
      </c>
      <c r="BE2950" s="23">
        <f t="shared" ref="BE2950" si="29700">(AR2950*AZ2950+AS2950*AY2950+AT2950*AZ2953+AU2950*AY2953)</f>
        <v>19.092260833657175</v>
      </c>
      <c r="BF2950" s="8"/>
      <c r="BG2950" s="25">
        <f t="shared" ref="BG2950" si="29701">COS($BI$8*$B2950)</f>
        <v>-0.93409491905874376</v>
      </c>
      <c r="BH2950" s="26">
        <v>0</v>
      </c>
      <c r="BI2950" s="10">
        <v>0</v>
      </c>
      <c r="BJ2950" s="85">
        <f t="shared" ref="BJ2950" si="29702">$BH$8*SIN($B2950*$BI$8)</f>
        <v>1.0710742923335197</v>
      </c>
      <c r="BL2950" s="21">
        <f t="shared" ref="BL2950" si="29703">BB2950*BG2950+BD2950*BG2953-BC2950*BH2950-BE2950*BH2953</f>
        <v>5.250028386631886</v>
      </c>
      <c r="BM2950" s="24">
        <f t="shared" ref="BM2950" si="29704">(BB2950*BH2950+BC2950*BG2950+BD2950*BH2953+BE2950*BG2953)</f>
        <v>0</v>
      </c>
      <c r="BN2950" s="22">
        <f t="shared" ref="BN2950" si="29705">BB2950*BI2950+BD2950*BI2953-BC2950*BJ2950-BE2950*BJ2953</f>
        <v>0</v>
      </c>
      <c r="BO2950" s="23">
        <f t="shared" ref="BO2950" si="29706">(BB2950*BJ2950+BC2950*BI2950+BD2950*BJ2953+BE2950*BI2953)</f>
        <v>-26.459228894537532</v>
      </c>
      <c r="BQ2950" s="27">
        <f t="shared" ref="BQ2950" si="29707">20*LOG((2*$BL$8)/(($BL$8*BL2950+BN2950+$BL$8*BL2953+BN2953)^2+($BL$8*BM2950+BO2950+$BL$8*BM2953+BO2953)^2)^0.5)</f>
        <v>-22.777310429419927</v>
      </c>
      <c r="BS2950" s="64">
        <f t="shared" ref="BS2950" si="29708">((BL2950^2+BM2950^2)/(BL2953^2+BM2953^2))^0.5</f>
        <v>5.2306559131216757</v>
      </c>
      <c r="BT2950" s="4"/>
      <c r="BU2950" s="28"/>
      <c r="BV2950" s="28"/>
      <c r="BW2950" s="28"/>
      <c r="BX2950" s="28"/>
    </row>
    <row r="2951" spans="2:76" ht="18.649999999999999" customHeight="1" thickBot="1">
      <c r="D2951" s="25"/>
      <c r="E2951" s="10"/>
      <c r="F2951" s="10"/>
      <c r="G2951" s="31"/>
      <c r="I2951" s="29"/>
      <c r="L2951" s="30"/>
      <c r="N2951" s="29"/>
      <c r="Q2951" s="30"/>
      <c r="S2951" s="29"/>
      <c r="V2951" s="30"/>
      <c r="X2951" s="29"/>
      <c r="AA2951" s="30"/>
      <c r="AC2951" s="29"/>
      <c r="AF2951" s="30"/>
      <c r="AH2951" s="29"/>
      <c r="AK2951" s="30"/>
      <c r="AM2951" s="29"/>
      <c r="AP2951" s="30"/>
      <c r="AR2951" s="29"/>
      <c r="AU2951" s="30"/>
      <c r="AW2951" s="29"/>
      <c r="AZ2951" s="30"/>
      <c r="BB2951" s="29"/>
      <c r="BE2951" s="30"/>
      <c r="BG2951" s="29"/>
      <c r="BJ2951" s="30"/>
      <c r="BL2951" s="29"/>
      <c r="BO2951" s="30"/>
      <c r="BS2951" s="65"/>
      <c r="BT2951" s="65"/>
      <c r="BU2951" s="28"/>
      <c r="BV2951" s="28"/>
      <c r="BW2951" s="28"/>
      <c r="BX2951" s="28"/>
    </row>
    <row r="2952" spans="2:76" ht="18.649999999999999" customHeight="1" thickBot="1">
      <c r="D2952" s="254" t="s">
        <v>24</v>
      </c>
      <c r="E2952" s="255"/>
      <c r="F2952" s="256" t="s">
        <v>25</v>
      </c>
      <c r="G2952" s="257"/>
      <c r="H2952" s="123"/>
      <c r="I2952" s="242" t="s">
        <v>4</v>
      </c>
      <c r="J2952" s="243"/>
      <c r="K2952" s="244" t="s">
        <v>5</v>
      </c>
      <c r="L2952" s="245"/>
      <c r="M2952" s="123"/>
      <c r="N2952" s="242" t="s">
        <v>6</v>
      </c>
      <c r="O2952" s="243"/>
      <c r="P2952" s="244" t="s">
        <v>7</v>
      </c>
      <c r="Q2952" s="245"/>
      <c r="R2952" s="123"/>
      <c r="S2952" s="242" t="s">
        <v>34</v>
      </c>
      <c r="T2952" s="243"/>
      <c r="U2952" s="244" t="s">
        <v>35</v>
      </c>
      <c r="V2952" s="245"/>
      <c r="W2952" s="123"/>
      <c r="X2952" s="242" t="s">
        <v>47</v>
      </c>
      <c r="Y2952" s="243"/>
      <c r="Z2952" s="244" t="s">
        <v>48</v>
      </c>
      <c r="AA2952" s="245"/>
      <c r="AB2952" s="127"/>
      <c r="AC2952" s="242" t="s">
        <v>63</v>
      </c>
      <c r="AD2952" s="243"/>
      <c r="AE2952" s="244" t="s">
        <v>8</v>
      </c>
      <c r="AF2952" s="245"/>
      <c r="AG2952" s="123"/>
      <c r="AH2952" s="242" t="s">
        <v>78</v>
      </c>
      <c r="AI2952" s="243"/>
      <c r="AJ2952" s="244" t="s">
        <v>79</v>
      </c>
      <c r="AK2952" s="245"/>
      <c r="AL2952" s="127"/>
      <c r="AM2952" s="242" t="s">
        <v>67</v>
      </c>
      <c r="AN2952" s="243"/>
      <c r="AO2952" s="244" t="s">
        <v>66</v>
      </c>
      <c r="AP2952" s="245"/>
      <c r="AQ2952" s="123"/>
      <c r="AR2952" s="242" t="s">
        <v>83</v>
      </c>
      <c r="AS2952" s="243"/>
      <c r="AT2952" s="244" t="s">
        <v>82</v>
      </c>
      <c r="AU2952" s="245"/>
      <c r="AV2952" s="127"/>
      <c r="AW2952" s="242" t="s">
        <v>71</v>
      </c>
      <c r="AX2952" s="243"/>
      <c r="AY2952" s="244" t="s">
        <v>70</v>
      </c>
      <c r="AZ2952" s="245"/>
      <c r="BA2952" s="123"/>
      <c r="BB2952" s="124" t="s">
        <v>87</v>
      </c>
      <c r="BC2952" s="125"/>
      <c r="BD2952" s="122" t="s">
        <v>86</v>
      </c>
      <c r="BE2952" s="126"/>
      <c r="BF2952" s="127"/>
      <c r="BG2952" s="242" t="s">
        <v>74</v>
      </c>
      <c r="BH2952" s="243"/>
      <c r="BI2952" s="244" t="s">
        <v>75</v>
      </c>
      <c r="BJ2952" s="245"/>
      <c r="BK2952" s="123"/>
      <c r="BL2952" s="242" t="s">
        <v>91</v>
      </c>
      <c r="BM2952" s="243"/>
      <c r="BN2952" s="244" t="s">
        <v>90</v>
      </c>
      <c r="BO2952" s="245"/>
      <c r="BP2952" s="123"/>
      <c r="BQ2952" s="35" t="s">
        <v>166</v>
      </c>
      <c r="BS2952" s="66" t="s">
        <v>121</v>
      </c>
      <c r="BT2952" s="65"/>
      <c r="BU2952" s="28"/>
      <c r="BV2952" s="28"/>
      <c r="BW2952" s="28"/>
      <c r="BX2952" s="28"/>
    </row>
    <row r="2953" spans="2:76" ht="18.649999999999999" customHeight="1" thickTop="1" thickBot="1">
      <c r="D2953" s="15">
        <v>0</v>
      </c>
      <c r="E2953" s="145">
        <f t="shared" ref="E2953" si="29709">(1/$E$8)*SIN($B2950*$F$8)</f>
        <v>0.11903619467482787</v>
      </c>
      <c r="F2953" s="15">
        <f t="shared" ref="F2953" si="29710">COS($F$8*$B2950)</f>
        <v>-0.93406287754948714</v>
      </c>
      <c r="G2953" s="37">
        <v>0</v>
      </c>
      <c r="I2953" s="21">
        <v>0</v>
      </c>
      <c r="J2953" s="24">
        <f t="shared" ref="J2953" si="29711">(TAN($K$8*$B2950))/$J$8</f>
        <v>0.45414300706646954</v>
      </c>
      <c r="K2953" s="22">
        <v>1</v>
      </c>
      <c r="L2953" s="23">
        <v>0</v>
      </c>
      <c r="N2953" s="21">
        <f t="shared" ref="N2953" si="29712">D2953*I2950+F2953*I2953-E2953*J2950-G2953*J2953</f>
        <v>0</v>
      </c>
      <c r="O2953" s="24">
        <f t="shared" ref="O2953" si="29713">(D2953*J2950+E2953*I2950+F2953*J2953+G2953*I2953)</f>
        <v>-0.30516192932465569</v>
      </c>
      <c r="P2953" s="22">
        <f t="shared" ref="P2953" si="29714">D2953*K2950+F2953*K2953-E2953*L2950-G2953*L2953</f>
        <v>-0.93406287754948714</v>
      </c>
      <c r="Q2953" s="23">
        <f t="shared" ref="Q2953" si="29715">(D2953*L2950+E2953*K2950+F2953*L2953+G2953*K2953)</f>
        <v>0</v>
      </c>
      <c r="S2953" s="15">
        <v>0</v>
      </c>
      <c r="T2953" s="145">
        <f t="shared" ref="T2953" si="29716">(1/$T$8)*SIN($B2950*$U$8)</f>
        <v>-0.33039528852015154</v>
      </c>
      <c r="U2953" s="15">
        <f t="shared" ref="U2953" si="29717">COS($U$8*$B2950)</f>
        <v>0.13247860171805897</v>
      </c>
      <c r="V2953" s="37">
        <v>0</v>
      </c>
      <c r="X2953" s="21">
        <f t="shared" ref="X2953" si="29718">N2953*S2950+P2953*S2953-O2953*T2950-Q2953*T2953</f>
        <v>0</v>
      </c>
      <c r="Y2953" s="24">
        <f t="shared" ref="Y2953" si="29719">(N2953*T2950+O2953*S2950+P2953*T2953+Q2953*S2953)</f>
        <v>0.26818254822941029</v>
      </c>
      <c r="Z2953" s="22">
        <f t="shared" ref="Z2953" si="29720">N2953*U2950+P2953*U2953-O2953*V2950-Q2953*V2953</f>
        <v>-1.0311599170957741</v>
      </c>
      <c r="AA2953" s="23">
        <f t="shared" ref="AA2953" si="29721">(N2953*V2950+O2953*U2950+P2953*V2953+Q2953*U2953)</f>
        <v>0</v>
      </c>
      <c r="AB2953" s="8"/>
      <c r="AC2953" s="21">
        <v>0</v>
      </c>
      <c r="AD2953" s="24">
        <f t="shared" ref="AD2953" si="29722">(TAN($AE$8*$B2950))/$AD$8</f>
        <v>1.46396908246082</v>
      </c>
      <c r="AE2953" s="22">
        <v>1</v>
      </c>
      <c r="AF2953" s="23">
        <v>0</v>
      </c>
      <c r="AH2953" s="21">
        <f t="shared" ref="AH2953" si="29723">X2953*AC2950+Z2953*AC2953-Y2953*AD2950-AA2953*AD2953</f>
        <v>0</v>
      </c>
      <c r="AI2953" s="24">
        <f t="shared" ref="AI2953" si="29724">(X2953*AD2950+Y2953*AC2950+Z2953*AD2953+AA2953*AC2953)</f>
        <v>-1.2414036894716656</v>
      </c>
      <c r="AJ2953" s="22">
        <f t="shared" ref="AJ2953" si="29725">X2953*AE2950+Z2953*AE2953-Y2953*AF2950-AA2953*AF2953</f>
        <v>-1.0311599170957741</v>
      </c>
      <c r="AK2953" s="23">
        <f t="shared" ref="AK2953" si="29726">(X2953*AF2950+Y2953*AE2950+Z2953*AF2953+AA2953*AE2953)</f>
        <v>0</v>
      </c>
      <c r="AL2953" s="8"/>
      <c r="AM2953" s="15">
        <v>0</v>
      </c>
      <c r="AN2953" s="85">
        <f t="shared" ref="AN2953" si="29727">(1/$AN$8)*SIN($B2950*$AO$8)</f>
        <v>-0.33039528852015154</v>
      </c>
      <c r="AO2953" s="25">
        <f t="shared" ref="AO2953" si="29728">COS($AO$8*$B2950)</f>
        <v>0.13247860171805897</v>
      </c>
      <c r="AP2953" s="37">
        <v>0</v>
      </c>
      <c r="AR2953" s="21">
        <f t="shared" ref="AR2953" si="29729">AH2953*AM2950+AJ2953*AM2953-AI2953*AN2950-AK2953*AN2953</f>
        <v>0</v>
      </c>
      <c r="AS2953" s="24">
        <f t="shared" ref="AS2953" si="29730">(AH2953*AN2950+AI2953*AM2950+AJ2953*AN2953+AK2953*AM2953)</f>
        <v>0.1762309533704281</v>
      </c>
      <c r="AT2953" s="22">
        <f t="shared" ref="AT2953" si="29731">AH2953*AO2950+AJ2953*AO2953-AI2953*AP2950-AK2953*AP2953</f>
        <v>-3.8279919953413022</v>
      </c>
      <c r="AU2953" s="23">
        <f t="shared" ref="AU2953" si="29732">(AH2953*AP2950+AI2953*AO2950+AJ2953*AP2953+AK2953*AO2953)</f>
        <v>0</v>
      </c>
      <c r="AV2953" s="8"/>
      <c r="AW2953" s="21">
        <v>0</v>
      </c>
      <c r="AX2953" s="24">
        <f t="shared" ref="AX2953" si="29733">(TAN($AY$8*$B2950))/$AX$8</f>
        <v>0.45414300706646954</v>
      </c>
      <c r="AY2953" s="22">
        <v>1</v>
      </c>
      <c r="AZ2953" s="23">
        <v>0</v>
      </c>
      <c r="BB2953" s="21">
        <f t="shared" ref="BB2953" si="29734">AR2953*AW2950+AT2953*AW2953-AS2953*AX2950-AU2953*AX2953</f>
        <v>0</v>
      </c>
      <c r="BC2953" s="24">
        <f t="shared" ref="BC2953" si="29735">(AR2953*AX2950+AS2953*AW2950+AT2953*AX2953+AU2953*AW2953)</f>
        <v>-1.5622248424202458</v>
      </c>
      <c r="BD2953" s="22">
        <f t="shared" ref="BD2953" si="29736">AR2953*AY2950+AT2953*AY2953-AS2953*AZ2950-AU2953*AZ2953</f>
        <v>-3.8279919953413022</v>
      </c>
      <c r="BE2953" s="23">
        <f t="shared" ref="BE2953" si="29737">(AR2953*AZ2950+AS2953*AY2950+AT2953*AZ2953+AU2953*AY2953)</f>
        <v>0</v>
      </c>
      <c r="BF2953" s="8"/>
      <c r="BG2953" s="15">
        <v>0</v>
      </c>
      <c r="BH2953" s="85">
        <f t="shared" ref="BH2953" si="29738">(1/$BH$8)*SIN($B2950*$BI$8)</f>
        <v>0.11900825470372441</v>
      </c>
      <c r="BI2953" s="25">
        <f t="shared" ref="BI2953" si="29739">COS($BI$8*$B2950)</f>
        <v>-0.93409491905874376</v>
      </c>
      <c r="BJ2953" s="37">
        <v>0</v>
      </c>
      <c r="BL2953" s="21">
        <f t="shared" ref="BL2953" si="29740">BB2953*BG2950+BD2953*BG2953-BC2953*BH2950-BE2953*BH2953</f>
        <v>0</v>
      </c>
      <c r="BM2953" s="24">
        <f t="shared" ref="BM2953" si="29741">(BB2953*BH2950+BC2953*BG2950+BD2953*BH2953+BE2953*BG2953)</f>
        <v>1.0037036413467024</v>
      </c>
      <c r="BN2953" s="22">
        <f t="shared" ref="BN2953" si="29742">BB2953*BI2950+BD2953*BI2953-BC2953*BJ2950-BE2953*BJ2953</f>
        <v>5.2489667406069618</v>
      </c>
      <c r="BO2953" s="23">
        <f t="shared" ref="BO2953" si="29743">(BB2953*BJ2950+BC2953*BI2950+BD2953*BJ2953+BE2953*BI2953)</f>
        <v>0</v>
      </c>
      <c r="BQ2953" s="38">
        <f t="shared" ref="BQ2953" si="29744">(180/PI())*ATAN(-1*(($BL$8*BM2950+BO2950+$BL$8*BM2953+BO2953)/($BL$8*BL2950+BN2950+$BL$8*BL2953+BN2953)))</f>
        <v>67.586562889631878</v>
      </c>
      <c r="BS2953" s="67">
        <f t="shared" ref="BS2953" si="29745">20*LOG(((($BL$8*BL2950+BN2950-$BL$8*BL2953-BN2953)^2+($BL$8*BM2950+BO2950-$BL$8*BM2953-BO2953)^2)/(($BL$8*BL2950+BN2950+$BL$8*BL2953+BN2953)^2+($BL$8*BM2950+BO2950+$BL$8*BM2953+BO2953)^2))^0.5)</f>
        <v>-2.2972135476313708E-2</v>
      </c>
      <c r="BT2953" s="65"/>
      <c r="BU2953" s="28"/>
      <c r="BV2953" s="28"/>
      <c r="BW2953" s="28"/>
      <c r="BX2953" s="28"/>
    </row>
    <row r="2954" spans="2:76" ht="18.649999999999999" customHeight="1">
      <c r="BS2954" s="32"/>
    </row>
    <row r="2955" spans="2:76" ht="18.649999999999999" customHeight="1" thickBot="1">
      <c r="D2955" s="8"/>
      <c r="E2955" s="8" t="s">
        <v>93</v>
      </c>
      <c r="F2955" s="8"/>
      <c r="G2955" s="8"/>
      <c r="H2955" s="8"/>
      <c r="I2955" s="8"/>
      <c r="J2955" s="8" t="s">
        <v>94</v>
      </c>
      <c r="K2955" s="8"/>
      <c r="L2955" s="8"/>
      <c r="M2955" s="8"/>
      <c r="N2955" s="8"/>
      <c r="O2955" s="8" t="s">
        <v>95</v>
      </c>
      <c r="P2955" s="8"/>
      <c r="Q2955" s="8"/>
      <c r="R2955" s="8"/>
      <c r="S2955" s="8"/>
      <c r="T2955" s="8" t="s">
        <v>96</v>
      </c>
      <c r="U2955" s="8"/>
      <c r="V2955" s="8"/>
      <c r="W2955" s="8"/>
      <c r="X2955" s="8"/>
      <c r="Y2955" s="8" t="s">
        <v>97</v>
      </c>
      <c r="Z2955" s="8"/>
      <c r="AA2955" s="8"/>
      <c r="AB2955" s="8"/>
      <c r="AC2955" s="8"/>
      <c r="AD2955" s="8" t="s">
        <v>98</v>
      </c>
      <c r="AE2955" s="8"/>
      <c r="AF2955" s="8"/>
      <c r="AG2955" s="8"/>
      <c r="AH2955" s="8"/>
      <c r="AI2955" s="8" t="s">
        <v>99</v>
      </c>
      <c r="AJ2955" s="8"/>
      <c r="AK2955" s="8"/>
      <c r="AL2955" s="8"/>
      <c r="AM2955" s="8"/>
      <c r="AN2955" s="8" t="s">
        <v>96</v>
      </c>
      <c r="AO2955" s="8"/>
      <c r="AP2955" s="8"/>
      <c r="AQ2955" s="8"/>
      <c r="AR2955" s="8"/>
      <c r="AS2955" s="8" t="s">
        <v>100</v>
      </c>
      <c r="AT2955" s="8"/>
      <c r="AU2955" s="8"/>
      <c r="AV2955" s="8"/>
      <c r="AW2955" s="8"/>
      <c r="AX2955" s="8" t="s">
        <v>94</v>
      </c>
      <c r="AY2955" s="8"/>
      <c r="AZ2955" s="8"/>
      <c r="BA2955" s="8"/>
      <c r="BB2955" s="8"/>
      <c r="BC2955" s="8" t="s">
        <v>101</v>
      </c>
      <c r="BD2955" s="8"/>
      <c r="BE2955" s="8"/>
      <c r="BF2955" s="8"/>
      <c r="BG2955" s="8"/>
      <c r="BH2955" s="8" t="s">
        <v>96</v>
      </c>
      <c r="BI2955" s="8"/>
      <c r="BJ2955" s="8"/>
      <c r="BK2955" s="8"/>
      <c r="BL2955" s="8"/>
      <c r="BM2955" s="8" t="s">
        <v>102</v>
      </c>
      <c r="BN2955" s="8"/>
      <c r="BO2955" s="8"/>
      <c r="BP2955" s="8"/>
    </row>
    <row r="2956" spans="2:76" ht="18.649999999999999" customHeight="1" thickBot="1">
      <c r="B2956" s="16"/>
      <c r="D2956" s="250" t="s">
        <v>22</v>
      </c>
      <c r="E2956" s="251"/>
      <c r="F2956" s="252" t="s">
        <v>23</v>
      </c>
      <c r="G2956" s="253"/>
      <c r="H2956" s="123"/>
      <c r="I2956" s="242" t="s">
        <v>1</v>
      </c>
      <c r="J2956" s="243"/>
      <c r="K2956" s="244" t="s">
        <v>2</v>
      </c>
      <c r="L2956" s="245"/>
      <c r="M2956" s="123"/>
      <c r="N2956" s="242" t="s">
        <v>43</v>
      </c>
      <c r="O2956" s="243"/>
      <c r="P2956" s="244" t="s">
        <v>44</v>
      </c>
      <c r="Q2956" s="245"/>
      <c r="R2956" s="123"/>
      <c r="S2956" s="242" t="s">
        <v>32</v>
      </c>
      <c r="T2956" s="243"/>
      <c r="U2956" s="244" t="s">
        <v>33</v>
      </c>
      <c r="V2956" s="245"/>
      <c r="W2956" s="123"/>
      <c r="X2956" s="242" t="s">
        <v>45</v>
      </c>
      <c r="Y2956" s="243"/>
      <c r="Z2956" s="244" t="s">
        <v>46</v>
      </c>
      <c r="AA2956" s="245"/>
      <c r="AB2956" s="127"/>
      <c r="AC2956" s="242" t="s">
        <v>62</v>
      </c>
      <c r="AD2956" s="243"/>
      <c r="AE2956" s="244" t="s">
        <v>3</v>
      </c>
      <c r="AF2956" s="245"/>
      <c r="AG2956" s="123"/>
      <c r="AH2956" s="242" t="s">
        <v>76</v>
      </c>
      <c r="AI2956" s="243"/>
      <c r="AJ2956" s="244" t="s">
        <v>77</v>
      </c>
      <c r="AK2956" s="245"/>
      <c r="AL2956" s="127"/>
      <c r="AM2956" s="242" t="s">
        <v>64</v>
      </c>
      <c r="AN2956" s="243"/>
      <c r="AO2956" s="244" t="s">
        <v>65</v>
      </c>
      <c r="AP2956" s="245"/>
      <c r="AQ2956" s="123"/>
      <c r="AR2956" s="242" t="s">
        <v>80</v>
      </c>
      <c r="AS2956" s="243"/>
      <c r="AT2956" s="244" t="s">
        <v>81</v>
      </c>
      <c r="AU2956" s="245"/>
      <c r="AV2956" s="127"/>
      <c r="AW2956" s="242" t="s">
        <v>68</v>
      </c>
      <c r="AX2956" s="243"/>
      <c r="AY2956" s="244" t="s">
        <v>69</v>
      </c>
      <c r="AZ2956" s="245"/>
      <c r="BA2956" s="123"/>
      <c r="BB2956" s="246" t="s">
        <v>84</v>
      </c>
      <c r="BC2956" s="247"/>
      <c r="BD2956" s="248" t="s">
        <v>85</v>
      </c>
      <c r="BE2956" s="249"/>
      <c r="BF2956" s="127"/>
      <c r="BG2956" s="242" t="s">
        <v>72</v>
      </c>
      <c r="BH2956" s="243"/>
      <c r="BI2956" s="244" t="s">
        <v>73</v>
      </c>
      <c r="BJ2956" s="245"/>
      <c r="BK2956" s="123"/>
      <c r="BL2956" s="242" t="s">
        <v>88</v>
      </c>
      <c r="BM2956" s="243"/>
      <c r="BN2956" s="244" t="s">
        <v>89</v>
      </c>
      <c r="BO2956" s="245"/>
      <c r="BP2956" s="123"/>
      <c r="BQ2956" s="19" t="s">
        <v>165</v>
      </c>
      <c r="BS2956" s="63" t="s">
        <v>120</v>
      </c>
      <c r="BT2956" s="4"/>
      <c r="BU2956" s="28"/>
      <c r="BV2956" s="28"/>
      <c r="BW2956" s="28"/>
      <c r="BX2956" s="28"/>
    </row>
    <row r="2957" spans="2:76" ht="18.649999999999999" customHeight="1" thickTop="1" thickBot="1">
      <c r="B2957" s="39">
        <v>8.3800000000000008</v>
      </c>
      <c r="D2957" s="25">
        <f t="shared" ref="D2957" si="29746">COS($F$8*$B2957)</f>
        <v>-0.93641422727457646</v>
      </c>
      <c r="E2957" s="26">
        <v>0</v>
      </c>
      <c r="F2957" s="10">
        <v>0</v>
      </c>
      <c r="G2957" s="85">
        <f t="shared" ref="G2957" si="29747">$E$8*SIN($B2957*$F$8)</f>
        <v>1.0526896763148295</v>
      </c>
      <c r="I2957" s="21">
        <v>1</v>
      </c>
      <c r="J2957" s="24">
        <v>0</v>
      </c>
      <c r="K2957" s="22">
        <v>0</v>
      </c>
      <c r="L2957" s="23">
        <v>0</v>
      </c>
      <c r="N2957" s="21">
        <f t="shared" ref="N2957" si="29748">D2957*I2957+F2957*I2960-E2957*J2957-G2957*J2960</f>
        <v>-1.4407284279599741</v>
      </c>
      <c r="O2957" s="24">
        <f t="shared" ref="O2957" si="29749">(D2957*J2957+E2957*I2957+F2957*J2960+G2957*I2960)</f>
        <v>0</v>
      </c>
      <c r="P2957" s="22">
        <f t="shared" ref="P2957" si="29750">D2957*K2957+F2957*K2960-E2957*L2957-G2957*L2960</f>
        <v>0</v>
      </c>
      <c r="Q2957" s="23">
        <f t="shared" ref="Q2957" si="29751">(D2957*L2957+E2957*K2957+F2957*L2960+G2957*K2960)</f>
        <v>1.0526896763148295</v>
      </c>
      <c r="S2957" s="25">
        <f t="shared" ref="S2957" si="29752">COS($U$8*$B2957)</f>
        <v>0.14395880187339252</v>
      </c>
      <c r="T2957" s="26">
        <v>0</v>
      </c>
      <c r="U2957" s="10">
        <v>0</v>
      </c>
      <c r="V2957" s="85">
        <f t="shared" ref="V2957" si="29753">$T$8*SIN($B2957*$U$8)</f>
        <v>-2.9687510455187374</v>
      </c>
      <c r="X2957" s="21">
        <f t="shared" ref="X2957" si="29754">N2957*S2957+P2957*S2960-O2957*T2957-Q2957*T2960</f>
        <v>0.1398359702599937</v>
      </c>
      <c r="Y2957" s="24">
        <f t="shared" ref="Y2957" si="29755">(N2957*T2957+O2957*S2957+P2957*T2960+Q2957*S2960)</f>
        <v>0</v>
      </c>
      <c r="Z2957" s="22">
        <f t="shared" ref="Z2957" si="29756">N2957*U2957+P2957*U2960-O2957*V2957-Q2957*V2960</f>
        <v>0</v>
      </c>
      <c r="AA2957" s="23">
        <f t="shared" ref="AA2957" si="29757">(N2957*V2957+O2957*U2957+P2957*V2960+Q2957*U2960)</f>
        <v>4.4287079713615123</v>
      </c>
      <c r="AB2957" s="8"/>
      <c r="AC2957" s="21">
        <v>1</v>
      </c>
      <c r="AD2957" s="24">
        <v>0</v>
      </c>
      <c r="AE2957" s="22">
        <v>0</v>
      </c>
      <c r="AF2957" s="23">
        <v>0</v>
      </c>
      <c r="AH2957" s="21">
        <f t="shared" ref="AH2957" si="29758">X2957*AC2957+Z2957*AC2960-Y2957*AD2957-AA2957*AD2960</f>
        <v>-6.567282421739332</v>
      </c>
      <c r="AI2957" s="24">
        <f t="shared" ref="AI2957" si="29759">(X2957*AD2957+Y2957*AC2957+Z2957*AD2960+AA2957*AC2960)</f>
        <v>0</v>
      </c>
      <c r="AJ2957" s="22">
        <f t="shared" ref="AJ2957" si="29760">X2957*AE2957+Z2957*AE2960-Y2957*AF2957-AA2957*AF2960</f>
        <v>0</v>
      </c>
      <c r="AK2957" s="23">
        <f t="shared" ref="AK2957" si="29761">(X2957*AF2957+Y2957*AE2957+Z2957*AF2960+AA2957*AE2960)</f>
        <v>4.4287079713615123</v>
      </c>
      <c r="AL2957" s="8"/>
      <c r="AM2957" s="25">
        <f t="shared" ref="AM2957" si="29762">COS($AO$8*$B2957)</f>
        <v>0.14395880187339252</v>
      </c>
      <c r="AN2957" s="26">
        <v>0</v>
      </c>
      <c r="AO2957" s="10">
        <v>0</v>
      </c>
      <c r="AP2957" s="85">
        <f t="shared" ref="AP2957" si="29763">$AN$8*SIN($B2957*$AO$8)</f>
        <v>-2.9687510455187374</v>
      </c>
      <c r="AR2957" s="21">
        <f t="shared" ref="AR2957" si="29764">AH2957*AM2957+AJ2957*AM2960-AI2957*AN2957-AK2957*AN2960</f>
        <v>0.51544093769962018</v>
      </c>
      <c r="AS2957" s="24">
        <f t="shared" ref="AS2957" si="29765">(AH2957*AN2957+AI2957*AM2957+AJ2957*AN2960+AK2957*AM2960)</f>
        <v>0</v>
      </c>
      <c r="AT2957" s="22">
        <f t="shared" ref="AT2957" si="29766">AH2957*AO2957+AJ2957*AO2960-AI2957*AP2957-AK2957*AP2960</f>
        <v>0</v>
      </c>
      <c r="AU2957" s="23">
        <f t="shared" ref="AU2957" si="29767">(AH2957*AP2957+AI2957*AO2957+AJ2957*AP2960+AK2957*AO2960)</f>
        <v>20.134178049159811</v>
      </c>
      <c r="AV2957" s="8"/>
      <c r="AW2957" s="21">
        <v>1</v>
      </c>
      <c r="AX2957" s="24">
        <v>0</v>
      </c>
      <c r="AY2957" s="22">
        <v>0</v>
      </c>
      <c r="AZ2957" s="23">
        <v>0</v>
      </c>
      <c r="BB2957" s="21">
        <f t="shared" ref="BB2957" si="29768">AR2957*AW2957+AT2957*AW2960-AS2957*AX2957-AU2957*AX2960</f>
        <v>-9.1302810046544067</v>
      </c>
      <c r="BC2957" s="24">
        <f t="shared" ref="BC2957" si="29769">(AR2957*AX2957+AS2957*AW2957+AT2957*AX2960+AU2957*AW2960)</f>
        <v>0</v>
      </c>
      <c r="BD2957" s="22">
        <f t="shared" ref="BD2957" si="29770">AR2957*AY2957+AT2957*AY2960-AS2957*AZ2957-AU2957*AZ2960</f>
        <v>0</v>
      </c>
      <c r="BE2957" s="23">
        <f t="shared" ref="BE2957" si="29771">(AR2957*AZ2957+AS2957*AY2957+AT2957*AZ2960+AU2957*AY2960)</f>
        <v>20.134178049159811</v>
      </c>
      <c r="BF2957" s="8"/>
      <c r="BG2957" s="25">
        <f t="shared" ref="BG2957" si="29772">COS($BI$8*$B2957)</f>
        <v>-0.93644578664767719</v>
      </c>
      <c r="BH2957" s="26">
        <v>0</v>
      </c>
      <c r="BI2957" s="10">
        <v>0</v>
      </c>
      <c r="BJ2957" s="85">
        <f t="shared" ref="BJ2957" si="29773">$BH$8*SIN($B2957*$BI$8)</f>
        <v>1.0524369805495801</v>
      </c>
      <c r="BL2957" s="21">
        <f t="shared" ref="BL2957" si="29774">BB2957*BG2957+BD2957*BG2960-BC2957*BH2957-BE2957*BH2960</f>
        <v>6.1955738941728971</v>
      </c>
      <c r="BM2957" s="24">
        <f t="shared" ref="BM2957" si="29775">(BB2957*BH2957+BC2957*BG2957+BD2957*BH2960+BE2957*BG2960)</f>
        <v>0</v>
      </c>
      <c r="BN2957" s="22">
        <f t="shared" ref="BN2957" si="29776">BB2957*BI2957+BD2957*BI2960-BC2957*BJ2957-BE2957*BJ2960</f>
        <v>0</v>
      </c>
      <c r="BO2957" s="23">
        <f t="shared" ref="BO2957" si="29777">(BB2957*BJ2957+BC2957*BI2957+BD2957*BJ2960+BE2957*BI2960)</f>
        <v>-28.463611573857527</v>
      </c>
      <c r="BQ2957" s="27">
        <f t="shared" ref="BQ2957" si="29778">20*LOG((2*$BL$8)/(($BL$8*BL2957+BN2957+$BL$8*BL2960+BN2960)^2+($BL$8*BM2957+BO2957+$BL$8*BM2960+BO2960)^2)^0.5)</f>
        <v>-23.476504527725083</v>
      </c>
      <c r="BS2957" s="64">
        <f t="shared" ref="BS2957" si="29779">((BL2957^2+BM2957^2)/(BL2960^2+BM2960^2))^0.5</f>
        <v>4.7180171873757031</v>
      </c>
      <c r="BT2957" s="4"/>
      <c r="BU2957" s="28"/>
      <c r="BV2957" s="28"/>
      <c r="BW2957" s="28"/>
      <c r="BX2957" s="28"/>
    </row>
    <row r="2958" spans="2:76" ht="18.649999999999999" customHeight="1" thickBot="1">
      <c r="D2958" s="25"/>
      <c r="E2958" s="10"/>
      <c r="F2958" s="10"/>
      <c r="G2958" s="31"/>
      <c r="I2958" s="29"/>
      <c r="L2958" s="30"/>
      <c r="N2958" s="29"/>
      <c r="Q2958" s="30"/>
      <c r="S2958" s="29"/>
      <c r="V2958" s="30"/>
      <c r="X2958" s="29"/>
      <c r="AA2958" s="30"/>
      <c r="AC2958" s="29"/>
      <c r="AF2958" s="30"/>
      <c r="AH2958" s="29"/>
      <c r="AK2958" s="30"/>
      <c r="AM2958" s="29"/>
      <c r="AP2958" s="30"/>
      <c r="AR2958" s="29"/>
      <c r="AU2958" s="30"/>
      <c r="AW2958" s="29"/>
      <c r="AZ2958" s="30"/>
      <c r="BB2958" s="29"/>
      <c r="BE2958" s="30"/>
      <c r="BG2958" s="29"/>
      <c r="BJ2958" s="30"/>
      <c r="BL2958" s="29"/>
      <c r="BO2958" s="30"/>
      <c r="BS2958" s="65"/>
      <c r="BT2958" s="65"/>
      <c r="BU2958" s="28"/>
      <c r="BV2958" s="28"/>
      <c r="BW2958" s="28"/>
      <c r="BX2958" s="28"/>
    </row>
    <row r="2959" spans="2:76" ht="18.649999999999999" customHeight="1" thickBot="1">
      <c r="D2959" s="254" t="s">
        <v>24</v>
      </c>
      <c r="E2959" s="255"/>
      <c r="F2959" s="256" t="s">
        <v>25</v>
      </c>
      <c r="G2959" s="257"/>
      <c r="H2959" s="123"/>
      <c r="I2959" s="242" t="s">
        <v>4</v>
      </c>
      <c r="J2959" s="243"/>
      <c r="K2959" s="244" t="s">
        <v>5</v>
      </c>
      <c r="L2959" s="245"/>
      <c r="M2959" s="123"/>
      <c r="N2959" s="242" t="s">
        <v>6</v>
      </c>
      <c r="O2959" s="243"/>
      <c r="P2959" s="244" t="s">
        <v>7</v>
      </c>
      <c r="Q2959" s="245"/>
      <c r="R2959" s="123"/>
      <c r="S2959" s="242" t="s">
        <v>34</v>
      </c>
      <c r="T2959" s="243"/>
      <c r="U2959" s="244" t="s">
        <v>35</v>
      </c>
      <c r="V2959" s="245"/>
      <c r="W2959" s="123"/>
      <c r="X2959" s="242" t="s">
        <v>47</v>
      </c>
      <c r="Y2959" s="243"/>
      <c r="Z2959" s="244" t="s">
        <v>48</v>
      </c>
      <c r="AA2959" s="245"/>
      <c r="AB2959" s="127"/>
      <c r="AC2959" s="242" t="s">
        <v>63</v>
      </c>
      <c r="AD2959" s="243"/>
      <c r="AE2959" s="244" t="s">
        <v>8</v>
      </c>
      <c r="AF2959" s="245"/>
      <c r="AG2959" s="123"/>
      <c r="AH2959" s="242" t="s">
        <v>78</v>
      </c>
      <c r="AI2959" s="243"/>
      <c r="AJ2959" s="244" t="s">
        <v>79</v>
      </c>
      <c r="AK2959" s="245"/>
      <c r="AL2959" s="127"/>
      <c r="AM2959" s="242" t="s">
        <v>67</v>
      </c>
      <c r="AN2959" s="243"/>
      <c r="AO2959" s="244" t="s">
        <v>66</v>
      </c>
      <c r="AP2959" s="245"/>
      <c r="AQ2959" s="123"/>
      <c r="AR2959" s="242" t="s">
        <v>83</v>
      </c>
      <c r="AS2959" s="243"/>
      <c r="AT2959" s="244" t="s">
        <v>82</v>
      </c>
      <c r="AU2959" s="245"/>
      <c r="AV2959" s="127"/>
      <c r="AW2959" s="242" t="s">
        <v>71</v>
      </c>
      <c r="AX2959" s="243"/>
      <c r="AY2959" s="244" t="s">
        <v>70</v>
      </c>
      <c r="AZ2959" s="245"/>
      <c r="BA2959" s="123"/>
      <c r="BB2959" s="124" t="s">
        <v>87</v>
      </c>
      <c r="BC2959" s="125"/>
      <c r="BD2959" s="122" t="s">
        <v>86</v>
      </c>
      <c r="BE2959" s="126"/>
      <c r="BF2959" s="127"/>
      <c r="BG2959" s="242" t="s">
        <v>74</v>
      </c>
      <c r="BH2959" s="243"/>
      <c r="BI2959" s="244" t="s">
        <v>75</v>
      </c>
      <c r="BJ2959" s="245"/>
      <c r="BK2959" s="123"/>
      <c r="BL2959" s="242" t="s">
        <v>91</v>
      </c>
      <c r="BM2959" s="243"/>
      <c r="BN2959" s="244" t="s">
        <v>90</v>
      </c>
      <c r="BO2959" s="245"/>
      <c r="BP2959" s="123"/>
      <c r="BQ2959" s="35" t="s">
        <v>166</v>
      </c>
      <c r="BS2959" s="66" t="s">
        <v>121</v>
      </c>
      <c r="BT2959" s="65"/>
      <c r="BU2959" s="28"/>
      <c r="BV2959" s="28"/>
      <c r="BW2959" s="28"/>
      <c r="BX2959" s="28"/>
    </row>
    <row r="2960" spans="2:76" ht="18.649999999999999" customHeight="1" thickTop="1" thickBot="1">
      <c r="D2960" s="15">
        <v>0</v>
      </c>
      <c r="E2960" s="145">
        <f t="shared" ref="E2960" si="29780">(1/$E$8)*SIN($B2957*$F$8)</f>
        <v>0.11696551959053661</v>
      </c>
      <c r="F2960" s="15">
        <f t="shared" ref="F2960" si="29781">COS($F$8*$B2957)</f>
        <v>-0.93641422727457646</v>
      </c>
      <c r="G2960" s="37">
        <v>0</v>
      </c>
      <c r="I2960" s="21">
        <v>0</v>
      </c>
      <c r="J2960" s="24">
        <f t="shared" ref="J2960" si="29782">(TAN($K$8*$B2957))/$J$8</f>
        <v>0.4790720494674745</v>
      </c>
      <c r="K2960" s="22">
        <v>1</v>
      </c>
      <c r="L2960" s="23">
        <v>0</v>
      </c>
      <c r="N2960" s="21">
        <f t="shared" ref="N2960" si="29783">D2960*I2957+F2960*I2960-E2960*J2957-G2960*J2960</f>
        <v>0</v>
      </c>
      <c r="O2960" s="24">
        <f t="shared" ref="O2960" si="29784">(D2960*J2957+E2960*I2957+F2960*J2960+G2960*I2960)</f>
        <v>-0.33164436342039616</v>
      </c>
      <c r="P2960" s="22">
        <f t="shared" ref="P2960" si="29785">D2960*K2957+F2960*K2960-E2960*L2957-G2960*L2960</f>
        <v>-0.93641422727457646</v>
      </c>
      <c r="Q2960" s="23">
        <f t="shared" ref="Q2960" si="29786">(D2960*L2957+E2960*K2957+F2960*L2960+G2960*K2960)</f>
        <v>0</v>
      </c>
      <c r="S2960" s="15">
        <v>0</v>
      </c>
      <c r="T2960" s="145">
        <f t="shared" ref="T2960" si="29787">(1/$T$8)*SIN($B2957*$U$8)</f>
        <v>-0.32986122727985967</v>
      </c>
      <c r="U2960" s="15">
        <f t="shared" ref="U2960" si="29788">COS($U$8*$B2957)</f>
        <v>0.14395880187339252</v>
      </c>
      <c r="V2960" s="37">
        <v>0</v>
      </c>
      <c r="X2960" s="21">
        <f t="shared" ref="X2960" si="29789">N2960*S2957+P2960*S2960-O2960*T2957-Q2960*T2960</f>
        <v>0</v>
      </c>
      <c r="Y2960" s="24">
        <f t="shared" ref="Y2960" si="29790">(N2960*T2957+O2960*S2957+P2960*T2960+Q2960*S2960)</f>
        <v>0.26114362104504901</v>
      </c>
      <c r="Z2960" s="22">
        <f t="shared" ref="Z2960" si="29791">N2960*U2957+P2960*U2960-O2960*V2957-Q2960*V2960</f>
        <v>-1.1193746208603439</v>
      </c>
      <c r="AA2960" s="23">
        <f t="shared" ref="AA2960" si="29792">(N2960*V2957+O2960*U2957+P2960*V2960+Q2960*U2960)</f>
        <v>0</v>
      </c>
      <c r="AB2960" s="8"/>
      <c r="AC2960" s="21">
        <v>0</v>
      </c>
      <c r="AD2960" s="24">
        <f t="shared" ref="AD2960" si="29793">(TAN($AE$8*$B2957))/$AD$8</f>
        <v>1.5144639103258291</v>
      </c>
      <c r="AE2960" s="22">
        <v>1</v>
      </c>
      <c r="AF2960" s="23">
        <v>0</v>
      </c>
      <c r="AH2960" s="21">
        <f t="shared" ref="AH2960" si="29794">X2960*AC2957+Z2960*AC2960-Y2960*AD2957-AA2960*AD2960</f>
        <v>0</v>
      </c>
      <c r="AI2960" s="24">
        <f t="shared" ref="AI2960" si="29795">(X2960*AD2957+Y2960*AC2957+Z2960*AD2960+AA2960*AC2960)</f>
        <v>-1.4341088443825998</v>
      </c>
      <c r="AJ2960" s="22">
        <f t="shared" ref="AJ2960" si="29796">X2960*AE2957+Z2960*AE2960-Y2960*AF2957-AA2960*AF2960</f>
        <v>-1.1193746208603439</v>
      </c>
      <c r="AK2960" s="23">
        <f t="shared" ref="AK2960" si="29797">(X2960*AF2957+Y2960*AE2957+Z2960*AF2960+AA2960*AE2960)</f>
        <v>0</v>
      </c>
      <c r="AL2960" s="8"/>
      <c r="AM2960" s="15">
        <v>0</v>
      </c>
      <c r="AN2960" s="85">
        <f t="shared" ref="AN2960" si="29798">(1/$AN$8)*SIN($B2957*$AO$8)</f>
        <v>-0.32986122727985967</v>
      </c>
      <c r="AO2960" s="25">
        <f t="shared" ref="AO2960" si="29799">COS($AO$8*$B2957)</f>
        <v>0.14395880187339252</v>
      </c>
      <c r="AP2960" s="37">
        <v>0</v>
      </c>
      <c r="AR2960" s="21">
        <f t="shared" ref="AR2960" si="29800">AH2960*AM2957+AJ2960*AM2960-AI2960*AN2957-AK2960*AN2960</f>
        <v>0</v>
      </c>
      <c r="AS2960" s="24">
        <f t="shared" ref="AS2960" si="29801">(AH2960*AN2957+AI2960*AM2957+AJ2960*AN2960+AK2960*AM2960)</f>
        <v>0.16278569522956607</v>
      </c>
      <c r="AT2960" s="22">
        <f t="shared" ref="AT2960" si="29802">AH2960*AO2957+AJ2960*AO2960-AI2960*AP2957-AK2960*AP2960</f>
        <v>-4.418655960415049</v>
      </c>
      <c r="AU2960" s="23">
        <f t="shared" ref="AU2960" si="29803">(AH2960*AP2957+AI2960*AO2957+AJ2960*AP2960+AK2960*AO2960)</f>
        <v>0</v>
      </c>
      <c r="AV2960" s="8"/>
      <c r="AW2960" s="21">
        <v>0</v>
      </c>
      <c r="AX2960" s="24">
        <f t="shared" ref="AX2960" si="29804">(TAN($AY$8*$B2957))/$AX$8</f>
        <v>0.4790720494674745</v>
      </c>
      <c r="AY2960" s="22">
        <v>1</v>
      </c>
      <c r="AZ2960" s="23">
        <v>0</v>
      </c>
      <c r="BB2960" s="21">
        <f t="shared" ref="BB2960" si="29805">AR2960*AW2957+AT2960*AW2960-AS2960*AX2957-AU2960*AX2960</f>
        <v>0</v>
      </c>
      <c r="BC2960" s="24">
        <f t="shared" ref="BC2960" si="29806">(AR2960*AX2957+AS2960*AW2957+AT2960*AX2960+AU2960*AW2960)</f>
        <v>-1.9540688716181431</v>
      </c>
      <c r="BD2960" s="22">
        <f t="shared" ref="BD2960" si="29807">AR2960*AY2957+AT2960*AY2960-AS2960*AZ2957-AU2960*AZ2960</f>
        <v>-4.418655960415049</v>
      </c>
      <c r="BE2960" s="23">
        <f t="shared" ref="BE2960" si="29808">(AR2960*AZ2957+AS2960*AY2957+AT2960*AZ2960+AU2960*AY2960)</f>
        <v>0</v>
      </c>
      <c r="BF2960" s="8"/>
      <c r="BG2960" s="15">
        <v>0</v>
      </c>
      <c r="BH2960" s="85">
        <f t="shared" ref="BH2960" si="29809">(1/$BH$8)*SIN($B2957*$BI$8)</f>
        <v>0.11693744228328667</v>
      </c>
      <c r="BI2960" s="25">
        <f t="shared" ref="BI2960" si="29810">COS($BI$8*$B2957)</f>
        <v>-0.93644578664767719</v>
      </c>
      <c r="BJ2960" s="37">
        <v>0</v>
      </c>
      <c r="BL2960" s="21">
        <f t="shared" ref="BL2960" si="29811">BB2960*BG2957+BD2960*BG2960-BC2960*BH2957-BE2960*BH2960</f>
        <v>0</v>
      </c>
      <c r="BM2960" s="24">
        <f t="shared" ref="BM2960" si="29812">(BB2960*BH2957+BC2960*BG2957+BD2960*BH2960+BE2960*BG2960)</f>
        <v>1.3131732353054555</v>
      </c>
      <c r="BN2960" s="22">
        <f t="shared" ref="BN2960" si="29813">BB2960*BI2957+BD2960*BI2960-BC2960*BJ2957-BE2960*BJ2960</f>
        <v>6.1943660998080414</v>
      </c>
      <c r="BO2960" s="23">
        <f t="shared" ref="BO2960" si="29814">(BB2960*BJ2957+BC2960*BI2957+BD2960*BJ2960+BE2960*BI2960)</f>
        <v>0</v>
      </c>
      <c r="BQ2960" s="38">
        <f t="shared" ref="BQ2960" si="29815">(180/PI())*ATAN(-1*(($BL$8*BM2957+BO2957+$BL$8*BM2960+BO2960)/($BL$8*BL2957+BN2957+$BL$8*BL2960+BN2960)))</f>
        <v>65.47069880108387</v>
      </c>
      <c r="BS2960" s="67">
        <f t="shared" ref="BS2960" si="29816">20*LOG(((($BL$8*BL2957+BN2957-$BL$8*BL2960-BN2960)^2+($BL$8*BM2957+BO2957-$BL$8*BM2960-BO2960)^2)/(($BL$8*BL2957+BN2957+$BL$8*BL2960+BN2960)^2+($BL$8*BM2957+BO2957+$BL$8*BM2960+BO2960)^2))^0.5)</f>
        <v>-1.9548386236117946E-2</v>
      </c>
      <c r="BT2960" s="65"/>
      <c r="BU2960" s="28"/>
      <c r="BV2960" s="28"/>
      <c r="BW2960" s="28"/>
      <c r="BX2960" s="28"/>
    </row>
    <row r="2961" spans="2:76" ht="18.649999999999999" customHeight="1">
      <c r="BS2961" s="32"/>
    </row>
    <row r="2962" spans="2:76" ht="18.649999999999999" customHeight="1" thickBot="1">
      <c r="D2962" s="8"/>
      <c r="E2962" s="8" t="s">
        <v>93</v>
      </c>
      <c r="F2962" s="8"/>
      <c r="G2962" s="8"/>
      <c r="H2962" s="8"/>
      <c r="I2962" s="8"/>
      <c r="J2962" s="8" t="s">
        <v>94</v>
      </c>
      <c r="K2962" s="8"/>
      <c r="L2962" s="8"/>
      <c r="M2962" s="8"/>
      <c r="N2962" s="8"/>
      <c r="O2962" s="8" t="s">
        <v>95</v>
      </c>
      <c r="P2962" s="8"/>
      <c r="Q2962" s="8"/>
      <c r="R2962" s="8"/>
      <c r="S2962" s="8"/>
      <c r="T2962" s="8" t="s">
        <v>96</v>
      </c>
      <c r="U2962" s="8"/>
      <c r="V2962" s="8"/>
      <c r="W2962" s="8"/>
      <c r="X2962" s="8"/>
      <c r="Y2962" s="8" t="s">
        <v>97</v>
      </c>
      <c r="Z2962" s="8"/>
      <c r="AA2962" s="8"/>
      <c r="AB2962" s="8"/>
      <c r="AC2962" s="8"/>
      <c r="AD2962" s="8" t="s">
        <v>98</v>
      </c>
      <c r="AE2962" s="8"/>
      <c r="AF2962" s="8"/>
      <c r="AG2962" s="8"/>
      <c r="AH2962" s="8"/>
      <c r="AI2962" s="8" t="s">
        <v>99</v>
      </c>
      <c r="AJ2962" s="8"/>
      <c r="AK2962" s="8"/>
      <c r="AL2962" s="8"/>
      <c r="AM2962" s="8"/>
      <c r="AN2962" s="8" t="s">
        <v>96</v>
      </c>
      <c r="AO2962" s="8"/>
      <c r="AP2962" s="8"/>
      <c r="AQ2962" s="8"/>
      <c r="AR2962" s="8"/>
      <c r="AS2962" s="8" t="s">
        <v>100</v>
      </c>
      <c r="AT2962" s="8"/>
      <c r="AU2962" s="8"/>
      <c r="AV2962" s="8"/>
      <c r="AW2962" s="8"/>
      <c r="AX2962" s="8" t="s">
        <v>94</v>
      </c>
      <c r="AY2962" s="8"/>
      <c r="AZ2962" s="8"/>
      <c r="BA2962" s="8"/>
      <c r="BB2962" s="8"/>
      <c r="BC2962" s="8" t="s">
        <v>101</v>
      </c>
      <c r="BD2962" s="8"/>
      <c r="BE2962" s="8"/>
      <c r="BF2962" s="8"/>
      <c r="BG2962" s="8"/>
      <c r="BH2962" s="8" t="s">
        <v>96</v>
      </c>
      <c r="BI2962" s="8"/>
      <c r="BJ2962" s="8"/>
      <c r="BK2962" s="8"/>
      <c r="BL2962" s="8"/>
      <c r="BM2962" s="8" t="s">
        <v>102</v>
      </c>
      <c r="BN2962" s="8"/>
      <c r="BO2962" s="8"/>
      <c r="BP2962" s="8"/>
    </row>
    <row r="2963" spans="2:76" ht="18.649999999999999" customHeight="1" thickBot="1">
      <c r="B2963" s="16"/>
      <c r="D2963" s="250" t="s">
        <v>22</v>
      </c>
      <c r="E2963" s="251"/>
      <c r="F2963" s="252" t="s">
        <v>23</v>
      </c>
      <c r="G2963" s="253"/>
      <c r="H2963" s="123"/>
      <c r="I2963" s="242" t="s">
        <v>1</v>
      </c>
      <c r="J2963" s="243"/>
      <c r="K2963" s="244" t="s">
        <v>2</v>
      </c>
      <c r="L2963" s="245"/>
      <c r="M2963" s="123"/>
      <c r="N2963" s="242" t="s">
        <v>43</v>
      </c>
      <c r="O2963" s="243"/>
      <c r="P2963" s="244" t="s">
        <v>44</v>
      </c>
      <c r="Q2963" s="245"/>
      <c r="R2963" s="123"/>
      <c r="S2963" s="242" t="s">
        <v>32</v>
      </c>
      <c r="T2963" s="243"/>
      <c r="U2963" s="244" t="s">
        <v>33</v>
      </c>
      <c r="V2963" s="245"/>
      <c r="W2963" s="123"/>
      <c r="X2963" s="242" t="s">
        <v>45</v>
      </c>
      <c r="Y2963" s="243"/>
      <c r="Z2963" s="244" t="s">
        <v>46</v>
      </c>
      <c r="AA2963" s="245"/>
      <c r="AB2963" s="127"/>
      <c r="AC2963" s="242" t="s">
        <v>62</v>
      </c>
      <c r="AD2963" s="243"/>
      <c r="AE2963" s="244" t="s">
        <v>3</v>
      </c>
      <c r="AF2963" s="245"/>
      <c r="AG2963" s="123"/>
      <c r="AH2963" s="242" t="s">
        <v>76</v>
      </c>
      <c r="AI2963" s="243"/>
      <c r="AJ2963" s="244" t="s">
        <v>77</v>
      </c>
      <c r="AK2963" s="245"/>
      <c r="AL2963" s="127"/>
      <c r="AM2963" s="242" t="s">
        <v>64</v>
      </c>
      <c r="AN2963" s="243"/>
      <c r="AO2963" s="244" t="s">
        <v>65</v>
      </c>
      <c r="AP2963" s="245"/>
      <c r="AQ2963" s="123"/>
      <c r="AR2963" s="242" t="s">
        <v>80</v>
      </c>
      <c r="AS2963" s="243"/>
      <c r="AT2963" s="244" t="s">
        <v>81</v>
      </c>
      <c r="AU2963" s="245"/>
      <c r="AV2963" s="127"/>
      <c r="AW2963" s="242" t="s">
        <v>68</v>
      </c>
      <c r="AX2963" s="243"/>
      <c r="AY2963" s="244" t="s">
        <v>69</v>
      </c>
      <c r="AZ2963" s="245"/>
      <c r="BA2963" s="123"/>
      <c r="BB2963" s="246" t="s">
        <v>84</v>
      </c>
      <c r="BC2963" s="247"/>
      <c r="BD2963" s="248" t="s">
        <v>85</v>
      </c>
      <c r="BE2963" s="249"/>
      <c r="BF2963" s="127"/>
      <c r="BG2963" s="242" t="s">
        <v>72</v>
      </c>
      <c r="BH2963" s="243"/>
      <c r="BI2963" s="244" t="s">
        <v>73</v>
      </c>
      <c r="BJ2963" s="245"/>
      <c r="BK2963" s="123"/>
      <c r="BL2963" s="242" t="s">
        <v>88</v>
      </c>
      <c r="BM2963" s="243"/>
      <c r="BN2963" s="244" t="s">
        <v>89</v>
      </c>
      <c r="BO2963" s="245"/>
      <c r="BP2963" s="123"/>
      <c r="BQ2963" s="19" t="s">
        <v>165</v>
      </c>
      <c r="BS2963" s="63" t="s">
        <v>120</v>
      </c>
      <c r="BT2963" s="4"/>
      <c r="BU2963" s="28"/>
      <c r="BV2963" s="28"/>
      <c r="BW2963" s="28"/>
      <c r="BX2963" s="28"/>
    </row>
    <row r="2964" spans="2:76" ht="18.649999999999999" customHeight="1" thickTop="1" thickBot="1">
      <c r="B2964" s="39">
        <v>8.4</v>
      </c>
      <c r="D2964" s="25">
        <f t="shared" ref="D2964" si="29817">COS($F$8*$B2964)</f>
        <v>-0.93872426418008137</v>
      </c>
      <c r="E2964" s="26">
        <v>0</v>
      </c>
      <c r="F2964" s="10">
        <v>0</v>
      </c>
      <c r="G2964" s="85">
        <f t="shared" ref="G2964" si="29818">$E$8*SIN($B2964*$F$8)</f>
        <v>1.0340071578843562</v>
      </c>
      <c r="I2964" s="21">
        <v>1</v>
      </c>
      <c r="J2964" s="24">
        <v>0</v>
      </c>
      <c r="K2964" s="22">
        <v>0</v>
      </c>
      <c r="L2964" s="23">
        <v>0</v>
      </c>
      <c r="N2964" s="21">
        <f t="shared" ref="N2964" si="29819">D2964*I2964+F2964*I2967-E2964*J2964-G2964*J2967</f>
        <v>-1.4601390764966948</v>
      </c>
      <c r="O2964" s="24">
        <f t="shared" ref="O2964" si="29820">(D2964*J2964+E2964*I2964+F2964*J2967+G2964*I2967)</f>
        <v>0</v>
      </c>
      <c r="P2964" s="22">
        <f t="shared" ref="P2964" si="29821">D2964*K2964+F2964*K2967-E2964*L2964-G2964*L2967</f>
        <v>0</v>
      </c>
      <c r="Q2964" s="23">
        <f t="shared" ref="Q2964" si="29822">(D2964*L2964+E2964*K2964+F2964*L2967+G2964*K2967)</f>
        <v>1.0340071578843562</v>
      </c>
      <c r="S2964" s="25">
        <f t="shared" ref="S2964" si="29823">COS($U$8*$B2964)</f>
        <v>0.15541965943787478</v>
      </c>
      <c r="T2964" s="26">
        <v>0</v>
      </c>
      <c r="U2964" s="10">
        <v>0</v>
      </c>
      <c r="V2964" s="85">
        <f t="shared" ref="V2964" si="29824">$T$8*SIN($B2964*$U$8)</f>
        <v>-2.9635456070629207</v>
      </c>
      <c r="X2964" s="21">
        <f t="shared" ref="X2964" si="29825">N2964*S2964+P2964*S2967-O2964*T2964-Q2964*T2967</f>
        <v>0.11354650093448393</v>
      </c>
      <c r="Y2964" s="24">
        <f t="shared" ref="Y2964" si="29826">(N2964*T2964+O2964*S2964+P2964*T2967+Q2964*S2967)</f>
        <v>0</v>
      </c>
      <c r="Z2964" s="22">
        <f t="shared" ref="Z2964" si="29827">N2964*U2964+P2964*U2967-O2964*V2964-Q2964*V2967</f>
        <v>0</v>
      </c>
      <c r="AA2964" s="23">
        <f t="shared" ref="AA2964" si="29828">(N2964*V2964+O2964*U2964+P2964*V2967+Q2964*U2967)</f>
        <v>4.487893786187402</v>
      </c>
      <c r="AB2964" s="8"/>
      <c r="AC2964" s="21">
        <v>1</v>
      </c>
      <c r="AD2964" s="24">
        <v>0</v>
      </c>
      <c r="AE2964" s="22">
        <v>0</v>
      </c>
      <c r="AF2964" s="23">
        <v>0</v>
      </c>
      <c r="AH2964" s="21">
        <f t="shared" ref="AH2964" si="29829">X2964*AC2964+Z2964*AC2967-Y2964*AD2964-AA2964*AD2967</f>
        <v>-6.9181109802869649</v>
      </c>
      <c r="AI2964" s="24">
        <f t="shared" ref="AI2964" si="29830">(X2964*AD2964+Y2964*AC2964+Z2964*AD2967+AA2964*AC2967)</f>
        <v>0</v>
      </c>
      <c r="AJ2964" s="22">
        <f t="shared" ref="AJ2964" si="29831">X2964*AE2964+Z2964*AE2967-Y2964*AF2964-AA2964*AF2967</f>
        <v>0</v>
      </c>
      <c r="AK2964" s="23">
        <f t="shared" ref="AK2964" si="29832">(X2964*AF2964+Y2964*AE2964+Z2964*AF2967+AA2964*AE2967)</f>
        <v>4.487893786187402</v>
      </c>
      <c r="AL2964" s="8"/>
      <c r="AM2964" s="25">
        <f t="shared" ref="AM2964" si="29833">COS($AO$8*$B2964)</f>
        <v>0.15541965943787478</v>
      </c>
      <c r="AN2964" s="26">
        <v>0</v>
      </c>
      <c r="AO2964" s="10">
        <v>0</v>
      </c>
      <c r="AP2964" s="85">
        <f t="shared" ref="AP2964" si="29834">$AN$8*SIN($B2964*$AO$8)</f>
        <v>-2.9635456070629207</v>
      </c>
      <c r="AR2964" s="21">
        <f t="shared" ref="AR2964" si="29835">AH2964*AM2964+AJ2964*AM2967-AI2964*AN2964-AK2964*AN2967</f>
        <v>0.40257598249267246</v>
      </c>
      <c r="AS2964" s="24">
        <f t="shared" ref="AS2964" si="29836">(AH2964*AN2964+AI2964*AM2964+AJ2964*AN2967+AK2964*AM2967)</f>
        <v>0</v>
      </c>
      <c r="AT2964" s="22">
        <f t="shared" ref="AT2964" si="29837">AH2964*AO2964+AJ2964*AO2967-AI2964*AP2964-AK2964*AP2967</f>
        <v>0</v>
      </c>
      <c r="AU2964" s="23">
        <f t="shared" ref="AU2964" si="29838">(AH2964*AP2964+AI2964*AO2964+AJ2964*AP2967+AK2964*AO2967)</f>
        <v>21.199644328645789</v>
      </c>
      <c r="AV2964" s="8"/>
      <c r="AW2964" s="21">
        <v>1</v>
      </c>
      <c r="AX2964" s="24">
        <v>0</v>
      </c>
      <c r="AY2964" s="22">
        <v>0</v>
      </c>
      <c r="AZ2964" s="23">
        <v>0</v>
      </c>
      <c r="BB2964" s="21">
        <f t="shared" ref="BB2964" si="29839">AR2964*AW2964+AT2964*AW2967-AS2964*AX2964-AU2964*AX2967</f>
        <v>-10.287687121117358</v>
      </c>
      <c r="BC2964" s="24">
        <f t="shared" ref="BC2964" si="29840">(AR2964*AX2964+AS2964*AW2964+AT2964*AX2967+AU2964*AW2967)</f>
        <v>0</v>
      </c>
      <c r="BD2964" s="22">
        <f t="shared" ref="BD2964" si="29841">AR2964*AY2964+AT2964*AY2967-AS2964*AZ2964-AU2964*AZ2967</f>
        <v>0</v>
      </c>
      <c r="BE2964" s="23">
        <f t="shared" ref="BE2964" si="29842">(AR2964*AZ2964+AS2964*AY2964+AT2964*AZ2967+AU2964*AY2967)</f>
        <v>21.199644328645789</v>
      </c>
      <c r="BF2964" s="8"/>
      <c r="BG2964" s="25">
        <f t="shared" ref="BG2964" si="29843">COS($BI$8*$B2964)</f>
        <v>-0.93875533735406069</v>
      </c>
      <c r="BH2964" s="26">
        <v>0</v>
      </c>
      <c r="BI2964" s="10">
        <v>0</v>
      </c>
      <c r="BJ2964" s="85">
        <f t="shared" ref="BJ2964" si="29844">$BH$8*SIN($B2964*$BI$8)</f>
        <v>1.0337532342408284</v>
      </c>
      <c r="BL2964" s="21">
        <f t="shared" ref="BL2964" si="29845">BB2964*BG2964+BD2964*BG2967-BC2964*BH2964-BE2964*BH2967</f>
        <v>7.2225988729227932</v>
      </c>
      <c r="BM2964" s="24">
        <f t="shared" ref="BM2964" si="29846">(BB2964*BH2964+BC2964*BG2964+BD2964*BH2967+BE2964*BG2967)</f>
        <v>0</v>
      </c>
      <c r="BN2964" s="22">
        <f t="shared" ref="BN2964" si="29847">BB2964*BI2964+BD2964*BI2967-BC2964*BJ2964-BE2964*BJ2967</f>
        <v>0</v>
      </c>
      <c r="BO2964" s="23">
        <f t="shared" ref="BO2964" si="29848">(BB2964*BJ2964+BC2964*BI2964+BD2964*BJ2967+BE2964*BI2967)</f>
        <v>-30.536209097836764</v>
      </c>
      <c r="BQ2964" s="27">
        <f t="shared" ref="BQ2964" si="29849">20*LOG((2*$BL$8)/(($BL$8*BL2964+BN2964+$BL$8*BL2967+BN2967)^2+($BL$8*BM2964+BO2964+$BL$8*BM2967+BO2967)^2)^0.5)</f>
        <v>-24.15632066959569</v>
      </c>
      <c r="BS2964" s="64">
        <f t="shared" ref="BS2964" si="29850">((BL2964^2+BM2964^2)/(BL2967^2+BM2967^2))^0.5</f>
        <v>4.3113348852056923</v>
      </c>
      <c r="BT2964" s="4"/>
      <c r="BU2964" s="28"/>
      <c r="BV2964" s="28"/>
      <c r="BW2964" s="28"/>
      <c r="BX2964" s="28"/>
    </row>
    <row r="2965" spans="2:76" ht="18.649999999999999" customHeight="1" thickBot="1">
      <c r="D2965" s="25"/>
      <c r="E2965" s="10"/>
      <c r="F2965" s="10"/>
      <c r="G2965" s="31"/>
      <c r="I2965" s="29"/>
      <c r="L2965" s="30"/>
      <c r="N2965" s="29"/>
      <c r="Q2965" s="30"/>
      <c r="S2965" s="29"/>
      <c r="V2965" s="30"/>
      <c r="X2965" s="29"/>
      <c r="AA2965" s="30"/>
      <c r="AC2965" s="29"/>
      <c r="AF2965" s="30"/>
      <c r="AH2965" s="29"/>
      <c r="AK2965" s="30"/>
      <c r="AM2965" s="29"/>
      <c r="AP2965" s="30"/>
      <c r="AR2965" s="29"/>
      <c r="AU2965" s="30"/>
      <c r="AW2965" s="29"/>
      <c r="AZ2965" s="30"/>
      <c r="BB2965" s="29"/>
      <c r="BE2965" s="30"/>
      <c r="BG2965" s="29"/>
      <c r="BJ2965" s="30"/>
      <c r="BL2965" s="29"/>
      <c r="BO2965" s="30"/>
      <c r="BS2965" s="65"/>
      <c r="BT2965" s="65"/>
      <c r="BU2965" s="28"/>
      <c r="BV2965" s="28"/>
      <c r="BW2965" s="28"/>
      <c r="BX2965" s="28"/>
    </row>
    <row r="2966" spans="2:76" ht="18.649999999999999" customHeight="1" thickBot="1">
      <c r="D2966" s="254" t="s">
        <v>24</v>
      </c>
      <c r="E2966" s="255"/>
      <c r="F2966" s="256" t="s">
        <v>25</v>
      </c>
      <c r="G2966" s="257"/>
      <c r="H2966" s="123"/>
      <c r="I2966" s="242" t="s">
        <v>4</v>
      </c>
      <c r="J2966" s="243"/>
      <c r="K2966" s="244" t="s">
        <v>5</v>
      </c>
      <c r="L2966" s="245"/>
      <c r="M2966" s="123"/>
      <c r="N2966" s="242" t="s">
        <v>6</v>
      </c>
      <c r="O2966" s="243"/>
      <c r="P2966" s="244" t="s">
        <v>7</v>
      </c>
      <c r="Q2966" s="245"/>
      <c r="R2966" s="123"/>
      <c r="S2966" s="242" t="s">
        <v>34</v>
      </c>
      <c r="T2966" s="243"/>
      <c r="U2966" s="244" t="s">
        <v>35</v>
      </c>
      <c r="V2966" s="245"/>
      <c r="W2966" s="123"/>
      <c r="X2966" s="242" t="s">
        <v>47</v>
      </c>
      <c r="Y2966" s="243"/>
      <c r="Z2966" s="244" t="s">
        <v>48</v>
      </c>
      <c r="AA2966" s="245"/>
      <c r="AB2966" s="127"/>
      <c r="AC2966" s="242" t="s">
        <v>63</v>
      </c>
      <c r="AD2966" s="243"/>
      <c r="AE2966" s="244" t="s">
        <v>8</v>
      </c>
      <c r="AF2966" s="245"/>
      <c r="AG2966" s="123"/>
      <c r="AH2966" s="242" t="s">
        <v>78</v>
      </c>
      <c r="AI2966" s="243"/>
      <c r="AJ2966" s="244" t="s">
        <v>79</v>
      </c>
      <c r="AK2966" s="245"/>
      <c r="AL2966" s="127"/>
      <c r="AM2966" s="242" t="s">
        <v>67</v>
      </c>
      <c r="AN2966" s="243"/>
      <c r="AO2966" s="244" t="s">
        <v>66</v>
      </c>
      <c r="AP2966" s="245"/>
      <c r="AQ2966" s="123"/>
      <c r="AR2966" s="242" t="s">
        <v>83</v>
      </c>
      <c r="AS2966" s="243"/>
      <c r="AT2966" s="244" t="s">
        <v>82</v>
      </c>
      <c r="AU2966" s="245"/>
      <c r="AV2966" s="127"/>
      <c r="AW2966" s="242" t="s">
        <v>71</v>
      </c>
      <c r="AX2966" s="243"/>
      <c r="AY2966" s="244" t="s">
        <v>70</v>
      </c>
      <c r="AZ2966" s="245"/>
      <c r="BA2966" s="123"/>
      <c r="BB2966" s="124" t="s">
        <v>87</v>
      </c>
      <c r="BC2966" s="125"/>
      <c r="BD2966" s="122" t="s">
        <v>86</v>
      </c>
      <c r="BE2966" s="126"/>
      <c r="BF2966" s="127"/>
      <c r="BG2966" s="242" t="s">
        <v>74</v>
      </c>
      <c r="BH2966" s="243"/>
      <c r="BI2966" s="244" t="s">
        <v>75</v>
      </c>
      <c r="BJ2966" s="245"/>
      <c r="BK2966" s="123"/>
      <c r="BL2966" s="242" t="s">
        <v>91</v>
      </c>
      <c r="BM2966" s="243"/>
      <c r="BN2966" s="244" t="s">
        <v>90</v>
      </c>
      <c r="BO2966" s="245"/>
      <c r="BP2966" s="123"/>
      <c r="BQ2966" s="35" t="s">
        <v>166</v>
      </c>
      <c r="BS2966" s="66" t="s">
        <v>121</v>
      </c>
      <c r="BT2966" s="65"/>
      <c r="BU2966" s="28"/>
      <c r="BV2966" s="28"/>
      <c r="BW2966" s="28"/>
      <c r="BX2966" s="28"/>
    </row>
    <row r="2967" spans="2:76" ht="18.649999999999999" customHeight="1" thickTop="1" thickBot="1">
      <c r="D2967" s="15">
        <v>0</v>
      </c>
      <c r="E2967" s="145">
        <f t="shared" ref="E2967" si="29851">(1/$E$8)*SIN($B2964*$F$8)</f>
        <v>0.11488968420937291</v>
      </c>
      <c r="F2967" s="15">
        <f t="shared" ref="F2967" si="29852">COS($F$8*$B2964)</f>
        <v>-0.93872426418008137</v>
      </c>
      <c r="G2967" s="37">
        <v>0</v>
      </c>
      <c r="I2967" s="21">
        <v>0</v>
      </c>
      <c r="J2967" s="24">
        <f t="shared" ref="J2967" si="29853">(TAN($K$8*$B2964))/$J$8</f>
        <v>0.5042661536148948</v>
      </c>
      <c r="K2967" s="22">
        <v>1</v>
      </c>
      <c r="L2967" s="23">
        <v>0</v>
      </c>
      <c r="N2967" s="21">
        <f t="shared" ref="N2967" si="29854">D2967*I2964+F2967*I2967-E2967*J2964-G2967*J2967</f>
        <v>0</v>
      </c>
      <c r="O2967" s="24">
        <f t="shared" ref="O2967" si="29855">(D2967*J2964+E2967*I2964+F2967*J2967+G2967*I2967)</f>
        <v>-0.35847718979368909</v>
      </c>
      <c r="P2967" s="22">
        <f t="shared" ref="P2967" si="29856">D2967*K2964+F2967*K2967-E2967*L2964-G2967*L2967</f>
        <v>-0.93872426418008137</v>
      </c>
      <c r="Q2967" s="23">
        <f t="shared" ref="Q2967" si="29857">(D2967*L2964+E2967*K2964+F2967*L2967+G2967*K2967)</f>
        <v>0</v>
      </c>
      <c r="S2967" s="15">
        <v>0</v>
      </c>
      <c r="T2967" s="145">
        <f t="shared" ref="T2967" si="29858">(1/$T$8)*SIN($B2964*$U$8)</f>
        <v>-0.32928284522921336</v>
      </c>
      <c r="U2967" s="15">
        <f t="shared" ref="U2967" si="29859">COS($U$8*$B2964)</f>
        <v>0.15541965943787478</v>
      </c>
      <c r="V2967" s="37">
        <v>0</v>
      </c>
      <c r="X2967" s="21">
        <f t="shared" ref="X2967" si="29860">N2967*S2964+P2967*S2967-O2967*T2964-Q2967*T2967</f>
        <v>0</v>
      </c>
      <c r="Y2967" s="24">
        <f t="shared" ref="Y2967" si="29861">(N2967*T2964+O2967*S2964+P2967*T2967+Q2967*S2967)</f>
        <v>0.2533913938409354</v>
      </c>
      <c r="Z2967" s="22">
        <f t="shared" ref="Z2967" si="29862">N2967*U2964+P2967*U2967-O2967*V2964-Q2967*V2967</f>
        <v>-1.208259706490286</v>
      </c>
      <c r="AA2967" s="23">
        <f t="shared" ref="AA2967" si="29863">(N2967*V2964+O2967*U2964+P2967*V2967+Q2967*U2967)</f>
        <v>0</v>
      </c>
      <c r="AB2967" s="8"/>
      <c r="AC2967" s="21">
        <v>0</v>
      </c>
      <c r="AD2967" s="24">
        <f t="shared" ref="AD2967" si="29864">(TAN($AE$8*$B2964))/$AD$8</f>
        <v>1.5668056812893179</v>
      </c>
      <c r="AE2967" s="22">
        <v>1</v>
      </c>
      <c r="AF2967" s="23">
        <v>0</v>
      </c>
      <c r="AH2967" s="21">
        <f t="shared" ref="AH2967" si="29865">X2967*AC2964+Z2967*AC2967-Y2967*AD2964-AA2967*AD2967</f>
        <v>0</v>
      </c>
      <c r="AI2967" s="24">
        <f t="shared" ref="AI2967" si="29866">(X2967*AD2964+Y2967*AC2964+Z2967*AD2967+AA2967*AC2967)</f>
        <v>-1.6397167787610085</v>
      </c>
      <c r="AJ2967" s="22">
        <f t="shared" ref="AJ2967" si="29867">X2967*AE2964+Z2967*AE2967-Y2967*AF2964-AA2967*AF2967</f>
        <v>-1.208259706490286</v>
      </c>
      <c r="AK2967" s="23">
        <f t="shared" ref="AK2967" si="29868">(X2967*AF2964+Y2967*AE2964+Z2967*AF2967+AA2967*AE2967)</f>
        <v>0</v>
      </c>
      <c r="AL2967" s="8"/>
      <c r="AM2967" s="15">
        <v>0</v>
      </c>
      <c r="AN2967" s="85">
        <f t="shared" ref="AN2967" si="29869">(1/$AN$8)*SIN($B2964*$AO$8)</f>
        <v>-0.32928284522921336</v>
      </c>
      <c r="AO2967" s="25">
        <f t="shared" ref="AO2967" si="29870">COS($AO$8*$B2964)</f>
        <v>0.15541965943787478</v>
      </c>
      <c r="AP2967" s="37">
        <v>0</v>
      </c>
      <c r="AR2967" s="21">
        <f t="shared" ref="AR2967" si="29871">AH2967*AM2964+AJ2967*AM2967-AI2967*AN2964-AK2967*AN2967</f>
        <v>0</v>
      </c>
      <c r="AS2967" s="24">
        <f t="shared" ref="AS2967" si="29872">(AH2967*AN2964+AI2967*AM2964+AJ2967*AN2967+AK2967*AM2967)</f>
        <v>0.1430149705993306</v>
      </c>
      <c r="AT2967" s="22">
        <f t="shared" ref="AT2967" si="29873">AH2967*AO2964+AJ2967*AO2967-AI2967*AP2964-AK2967*AP2967</f>
        <v>-5.0471627686197769</v>
      </c>
      <c r="AU2967" s="23">
        <f t="shared" ref="AU2967" si="29874">(AH2967*AP2964+AI2967*AO2964+AJ2967*AP2967+AK2967*AO2967)</f>
        <v>0</v>
      </c>
      <c r="AV2967" s="8"/>
      <c r="AW2967" s="21">
        <v>0</v>
      </c>
      <c r="AX2967" s="24">
        <f t="shared" ref="AX2967" si="29875">(TAN($AY$8*$B2964))/$AX$8</f>
        <v>0.5042661536148948</v>
      </c>
      <c r="AY2967" s="22">
        <v>1</v>
      </c>
      <c r="AZ2967" s="23">
        <v>0</v>
      </c>
      <c r="BB2967" s="21">
        <f t="shared" ref="BB2967" si="29876">AR2967*AW2964+AT2967*AW2967-AS2967*AX2964-AU2967*AX2967</f>
        <v>0</v>
      </c>
      <c r="BC2967" s="24">
        <f t="shared" ref="BC2967" si="29877">(AR2967*AX2964+AS2967*AW2964+AT2967*AX2967+AU2967*AW2967)</f>
        <v>-2.4020983854008673</v>
      </c>
      <c r="BD2967" s="22">
        <f t="shared" ref="BD2967" si="29878">AR2967*AY2964+AT2967*AY2967-AS2967*AZ2964-AU2967*AZ2967</f>
        <v>-5.0471627686197769</v>
      </c>
      <c r="BE2967" s="23">
        <f t="shared" ref="BE2967" si="29879">(AR2967*AZ2964+AS2967*AY2964+AT2967*AZ2967+AU2967*AY2967)</f>
        <v>0</v>
      </c>
      <c r="BF2967" s="8"/>
      <c r="BG2967" s="15">
        <v>0</v>
      </c>
      <c r="BH2967" s="85">
        <f t="shared" ref="BH2967" si="29880">(1/$BH$8)*SIN($B2964*$BI$8)</f>
        <v>0.11486147047120315</v>
      </c>
      <c r="BI2967" s="25">
        <f t="shared" ref="BI2967" si="29881">COS($BI$8*$B2964)</f>
        <v>-0.93875533735406069</v>
      </c>
      <c r="BJ2967" s="37">
        <v>0</v>
      </c>
      <c r="BL2967" s="21">
        <f t="shared" ref="BL2967" si="29882">BB2967*BG2964+BD2967*BG2967-BC2967*BH2964-BE2967*BH2967</f>
        <v>0</v>
      </c>
      <c r="BM2967" s="24">
        <f t="shared" ref="BM2967" si="29883">(BB2967*BH2964+BC2967*BG2964+BD2967*BH2967+BE2967*BG2967)</f>
        <v>1.6752581428334592</v>
      </c>
      <c r="BN2967" s="22">
        <f t="shared" ref="BN2967" si="29884">BB2967*BI2964+BD2967*BI2967-BC2967*BJ2964-BE2967*BJ2967</f>
        <v>7.2212279624093316</v>
      </c>
      <c r="BO2967" s="23">
        <f t="shared" ref="BO2967" si="29885">(BB2967*BJ2964+BC2967*BI2964+BD2967*BJ2967+BE2967*BI2967)</f>
        <v>0</v>
      </c>
      <c r="BQ2967" s="38">
        <f t="shared" ref="BQ2967" si="29886">(180/PI())*ATAN(-1*(($BL$8*BM2964+BO2964+$BL$8*BM2967+BO2967)/($BL$8*BL2964+BN2964+$BL$8*BL2967+BN2967)))</f>
        <v>63.413748277099423</v>
      </c>
      <c r="BS2967" s="67">
        <f t="shared" ref="BS2967" si="29887">20*LOG(((($BL$8*BL2964+BN2964-$BL$8*BL2967-BN2967)^2+($BL$8*BM2964+BO2964-$BL$8*BM2967-BO2967)^2)/(($BL$8*BL2964+BN2964+$BL$8*BL2967+BN2967)^2+($BL$8*BM2964+BO2964+$BL$8*BM2967+BO2967)^2))^0.5)</f>
        <v>-1.6710425082641266E-2</v>
      </c>
      <c r="BT2967" s="65"/>
      <c r="BU2967" s="28"/>
      <c r="BV2967" s="28"/>
      <c r="BW2967" s="28"/>
      <c r="BX2967" s="28"/>
    </row>
    <row r="2968" spans="2:76" ht="18.649999999999999" customHeight="1">
      <c r="BS2968" s="32"/>
    </row>
    <row r="2969" spans="2:76" ht="18.649999999999999" customHeight="1" thickBot="1">
      <c r="D2969" s="8"/>
      <c r="E2969" s="8" t="s">
        <v>93</v>
      </c>
      <c r="F2969" s="8"/>
      <c r="G2969" s="8"/>
      <c r="H2969" s="8"/>
      <c r="I2969" s="8"/>
      <c r="J2969" s="8" t="s">
        <v>94</v>
      </c>
      <c r="K2969" s="8"/>
      <c r="L2969" s="8"/>
      <c r="M2969" s="8"/>
      <c r="N2969" s="8"/>
      <c r="O2969" s="8" t="s">
        <v>95</v>
      </c>
      <c r="P2969" s="8"/>
      <c r="Q2969" s="8"/>
      <c r="R2969" s="8"/>
      <c r="S2969" s="8"/>
      <c r="T2969" s="8" t="s">
        <v>96</v>
      </c>
      <c r="U2969" s="8"/>
      <c r="V2969" s="8"/>
      <c r="W2969" s="8"/>
      <c r="X2969" s="8"/>
      <c r="Y2969" s="8" t="s">
        <v>97</v>
      </c>
      <c r="Z2969" s="8"/>
      <c r="AA2969" s="8"/>
      <c r="AB2969" s="8"/>
      <c r="AC2969" s="8"/>
      <c r="AD2969" s="8" t="s">
        <v>98</v>
      </c>
      <c r="AE2969" s="8"/>
      <c r="AF2969" s="8"/>
      <c r="AG2969" s="8"/>
      <c r="AH2969" s="8"/>
      <c r="AI2969" s="8" t="s">
        <v>99</v>
      </c>
      <c r="AJ2969" s="8"/>
      <c r="AK2969" s="8"/>
      <c r="AL2969" s="8"/>
      <c r="AM2969" s="8"/>
      <c r="AN2969" s="8" t="s">
        <v>96</v>
      </c>
      <c r="AO2969" s="8"/>
      <c r="AP2969" s="8"/>
      <c r="AQ2969" s="8"/>
      <c r="AR2969" s="8"/>
      <c r="AS2969" s="8" t="s">
        <v>100</v>
      </c>
      <c r="AT2969" s="8"/>
      <c r="AU2969" s="8"/>
      <c r="AV2969" s="8"/>
      <c r="AW2969" s="8"/>
      <c r="AX2969" s="8" t="s">
        <v>94</v>
      </c>
      <c r="AY2969" s="8"/>
      <c r="AZ2969" s="8"/>
      <c r="BA2969" s="8"/>
      <c r="BB2969" s="8"/>
      <c r="BC2969" s="8" t="s">
        <v>101</v>
      </c>
      <c r="BD2969" s="8"/>
      <c r="BE2969" s="8"/>
      <c r="BF2969" s="8"/>
      <c r="BG2969" s="8"/>
      <c r="BH2969" s="8" t="s">
        <v>96</v>
      </c>
      <c r="BI2969" s="8"/>
      <c r="BJ2969" s="8"/>
      <c r="BK2969" s="8"/>
      <c r="BL2969" s="8"/>
      <c r="BM2969" s="8" t="s">
        <v>102</v>
      </c>
      <c r="BN2969" s="8"/>
      <c r="BO2969" s="8"/>
      <c r="BP2969" s="8"/>
    </row>
    <row r="2970" spans="2:76" ht="18.649999999999999" customHeight="1" thickBot="1">
      <c r="B2970" s="16"/>
      <c r="D2970" s="250" t="s">
        <v>22</v>
      </c>
      <c r="E2970" s="251"/>
      <c r="F2970" s="252" t="s">
        <v>23</v>
      </c>
      <c r="G2970" s="253"/>
      <c r="H2970" s="123"/>
      <c r="I2970" s="242" t="s">
        <v>1</v>
      </c>
      <c r="J2970" s="243"/>
      <c r="K2970" s="244" t="s">
        <v>2</v>
      </c>
      <c r="L2970" s="245"/>
      <c r="M2970" s="123"/>
      <c r="N2970" s="242" t="s">
        <v>43</v>
      </c>
      <c r="O2970" s="243"/>
      <c r="P2970" s="244" t="s">
        <v>44</v>
      </c>
      <c r="Q2970" s="245"/>
      <c r="R2970" s="123"/>
      <c r="S2970" s="242" t="s">
        <v>32</v>
      </c>
      <c r="T2970" s="243"/>
      <c r="U2970" s="244" t="s">
        <v>33</v>
      </c>
      <c r="V2970" s="245"/>
      <c r="W2970" s="123"/>
      <c r="X2970" s="242" t="s">
        <v>45</v>
      </c>
      <c r="Y2970" s="243"/>
      <c r="Z2970" s="244" t="s">
        <v>46</v>
      </c>
      <c r="AA2970" s="245"/>
      <c r="AB2970" s="127"/>
      <c r="AC2970" s="242" t="s">
        <v>62</v>
      </c>
      <c r="AD2970" s="243"/>
      <c r="AE2970" s="244" t="s">
        <v>3</v>
      </c>
      <c r="AF2970" s="245"/>
      <c r="AG2970" s="123"/>
      <c r="AH2970" s="242" t="s">
        <v>76</v>
      </c>
      <c r="AI2970" s="243"/>
      <c r="AJ2970" s="244" t="s">
        <v>77</v>
      </c>
      <c r="AK2970" s="245"/>
      <c r="AL2970" s="127"/>
      <c r="AM2970" s="242" t="s">
        <v>64</v>
      </c>
      <c r="AN2970" s="243"/>
      <c r="AO2970" s="244" t="s">
        <v>65</v>
      </c>
      <c r="AP2970" s="245"/>
      <c r="AQ2970" s="123"/>
      <c r="AR2970" s="242" t="s">
        <v>80</v>
      </c>
      <c r="AS2970" s="243"/>
      <c r="AT2970" s="244" t="s">
        <v>81</v>
      </c>
      <c r="AU2970" s="245"/>
      <c r="AV2970" s="127"/>
      <c r="AW2970" s="242" t="s">
        <v>68</v>
      </c>
      <c r="AX2970" s="243"/>
      <c r="AY2970" s="244" t="s">
        <v>69</v>
      </c>
      <c r="AZ2970" s="245"/>
      <c r="BA2970" s="123"/>
      <c r="BB2970" s="246" t="s">
        <v>84</v>
      </c>
      <c r="BC2970" s="247"/>
      <c r="BD2970" s="248" t="s">
        <v>85</v>
      </c>
      <c r="BE2970" s="249"/>
      <c r="BF2970" s="127"/>
      <c r="BG2970" s="242" t="s">
        <v>72</v>
      </c>
      <c r="BH2970" s="243"/>
      <c r="BI2970" s="244" t="s">
        <v>73</v>
      </c>
      <c r="BJ2970" s="245"/>
      <c r="BK2970" s="123"/>
      <c r="BL2970" s="242" t="s">
        <v>88</v>
      </c>
      <c r="BM2970" s="243"/>
      <c r="BN2970" s="244" t="s">
        <v>89</v>
      </c>
      <c r="BO2970" s="245"/>
      <c r="BP2970" s="123"/>
      <c r="BQ2970" s="19" t="s">
        <v>165</v>
      </c>
      <c r="BS2970" s="63" t="s">
        <v>120</v>
      </c>
      <c r="BT2970" s="4"/>
      <c r="BU2970" s="28"/>
      <c r="BV2970" s="28"/>
      <c r="BW2970" s="28"/>
      <c r="BX2970" s="28"/>
    </row>
    <row r="2971" spans="2:76" ht="18.649999999999999" customHeight="1" thickTop="1" thickBot="1">
      <c r="B2971" s="39">
        <v>8.42</v>
      </c>
      <c r="D2971" s="25">
        <f t="shared" ref="D2971" si="29888">COS($F$8*$B2971)</f>
        <v>-0.94099288635155509</v>
      </c>
      <c r="E2971" s="26">
        <v>0</v>
      </c>
      <c r="F2971" s="10">
        <v>0</v>
      </c>
      <c r="G2971" s="85">
        <f t="shared" ref="G2971" si="29889">$E$8*SIN($B2971*$F$8)</f>
        <v>1.0152790210193074</v>
      </c>
      <c r="I2971" s="21">
        <v>1</v>
      </c>
      <c r="J2971" s="24">
        <v>0</v>
      </c>
      <c r="K2971" s="22">
        <v>0</v>
      </c>
      <c r="L2971" s="23">
        <v>0</v>
      </c>
      <c r="N2971" s="21">
        <f t="shared" ref="N2971" si="29890">D2971*I2971+F2971*I2974-E2971*J2971-G2971*J2974</f>
        <v>-1.4788291344735649</v>
      </c>
      <c r="O2971" s="24">
        <f t="shared" ref="O2971" si="29891">(D2971*J2971+E2971*I2971+F2971*J2974+G2971*I2974)</f>
        <v>0</v>
      </c>
      <c r="P2971" s="22">
        <f t="shared" ref="P2971" si="29892">D2971*K2971+F2971*K2974-E2971*L2971-G2971*L2974</f>
        <v>0</v>
      </c>
      <c r="Q2971" s="23">
        <f t="shared" ref="Q2971" si="29893">(D2971*L2971+E2971*K2971+F2971*L2974+G2971*K2974)</f>
        <v>1.0152790210193074</v>
      </c>
      <c r="S2971" s="25">
        <f t="shared" ref="S2971" si="29894">COS($U$8*$B2971)</f>
        <v>0.16685963450789687</v>
      </c>
      <c r="T2971" s="26">
        <v>0</v>
      </c>
      <c r="U2971" s="10">
        <v>0</v>
      </c>
      <c r="V2971" s="85">
        <f t="shared" ref="V2971" si="29895">$T$8*SIN($B2971*$U$8)</f>
        <v>-2.9579419807269751</v>
      </c>
      <c r="X2971" s="21">
        <f t="shared" ref="X2971" si="29896">N2971*S2971+P2971*S2974-O2971*T2971-Q2971*T2974</f>
        <v>8.6924937613710868E-2</v>
      </c>
      <c r="Y2971" s="24">
        <f t="shared" ref="Y2971" si="29897">(N2971*T2971+O2971*S2971+P2971*T2974+Q2971*S2974)</f>
        <v>0</v>
      </c>
      <c r="Z2971" s="22">
        <f t="shared" ref="Z2971" si="29898">N2971*U2971+P2971*U2974-O2971*V2971-Q2971*V2974</f>
        <v>0</v>
      </c>
      <c r="AA2971" s="23">
        <f t="shared" ref="AA2971" si="29899">(N2971*V2971+O2971*U2971+P2971*V2974+Q2971*U2974)</f>
        <v>4.5436998655523118</v>
      </c>
      <c r="AB2971" s="8"/>
      <c r="AC2971" s="21">
        <v>1</v>
      </c>
      <c r="AD2971" s="24">
        <v>0</v>
      </c>
      <c r="AE2971" s="22">
        <v>0</v>
      </c>
      <c r="AF2971" s="23">
        <v>0</v>
      </c>
      <c r="AH2971" s="21">
        <f t="shared" ref="AH2971" si="29900">X2971*AC2971+Z2971*AC2974-Y2971*AD2971-AA2971*AD2974</f>
        <v>-7.2790003671856001</v>
      </c>
      <c r="AI2971" s="24">
        <f t="shared" ref="AI2971" si="29901">(X2971*AD2971+Y2971*AC2971+Z2971*AD2974+AA2971*AC2974)</f>
        <v>0</v>
      </c>
      <c r="AJ2971" s="22">
        <f t="shared" ref="AJ2971" si="29902">X2971*AE2971+Z2971*AE2974-Y2971*AF2971-AA2971*AF2974</f>
        <v>0</v>
      </c>
      <c r="AK2971" s="23">
        <f t="shared" ref="AK2971" si="29903">(X2971*AF2971+Y2971*AE2971+Z2971*AF2974+AA2971*AE2974)</f>
        <v>4.5436998655523118</v>
      </c>
      <c r="AL2971" s="8"/>
      <c r="AM2971" s="25">
        <f t="shared" ref="AM2971" si="29904">COS($AO$8*$B2971)</f>
        <v>0.16685963450789687</v>
      </c>
      <c r="AN2971" s="26">
        <v>0</v>
      </c>
      <c r="AO2971" s="10">
        <v>0</v>
      </c>
      <c r="AP2971" s="85">
        <f t="shared" ref="AP2971" si="29905">$AN$8*SIN($B2971*$AO$8)</f>
        <v>-2.9579419807269751</v>
      </c>
      <c r="AR2971" s="21">
        <f t="shared" ref="AR2971" si="29906">AH2971*AM2971+AJ2971*AM2974-AI2971*AN2971-AK2971*AN2974</f>
        <v>0.2787620569419742</v>
      </c>
      <c r="AS2971" s="24">
        <f t="shared" ref="AS2971" si="29907">(AH2971*AN2971+AI2971*AM2971+AJ2971*AN2974+AK2971*AM2974)</f>
        <v>0</v>
      </c>
      <c r="AT2971" s="22">
        <f t="shared" ref="AT2971" si="29908">AH2971*AO2971+AJ2971*AO2974-AI2971*AP2971-AK2971*AP2974</f>
        <v>0</v>
      </c>
      <c r="AU2971" s="23">
        <f t="shared" ref="AU2971" si="29909">(AH2971*AP2971+AI2971*AO2971+AJ2971*AP2974+AK2971*AO2974)</f>
        <v>22.289020862704991</v>
      </c>
      <c r="AV2971" s="8"/>
      <c r="AW2971" s="21">
        <v>1</v>
      </c>
      <c r="AX2971" s="24">
        <v>0</v>
      </c>
      <c r="AY2971" s="22">
        <v>0</v>
      </c>
      <c r="AZ2971" s="23">
        <v>0</v>
      </c>
      <c r="BB2971" s="21">
        <f t="shared" ref="BB2971" si="29910">AR2971*AW2971+AT2971*AW2974-AS2971*AX2971-AU2971*AX2974</f>
        <v>-11.528675215892687</v>
      </c>
      <c r="BC2971" s="24">
        <f t="shared" ref="BC2971" si="29911">(AR2971*AX2971+AS2971*AW2971+AT2971*AX2974+AU2971*AW2974)</f>
        <v>0</v>
      </c>
      <c r="BD2971" s="22">
        <f t="shared" ref="BD2971" si="29912">AR2971*AY2971+AT2971*AY2974-AS2971*AZ2971-AU2971*AZ2974</f>
        <v>0</v>
      </c>
      <c r="BE2971" s="23">
        <f t="shared" ref="BE2971" si="29913">(AR2971*AZ2971+AS2971*AY2971+AT2971*AZ2974+AU2971*AY2974)</f>
        <v>22.289020862704991</v>
      </c>
      <c r="BF2971" s="8"/>
      <c r="BG2971" s="25">
        <f t="shared" ref="BG2971" si="29914">COS($BI$8*$B2971)</f>
        <v>-0.94102346927831126</v>
      </c>
      <c r="BH2971" s="26">
        <v>0</v>
      </c>
      <c r="BI2971" s="10">
        <v>0</v>
      </c>
      <c r="BJ2971" s="85">
        <f t="shared" ref="BJ2971" si="29915">$BH$8*SIN($B2971*$BI$8)</f>
        <v>1.0150238777519964</v>
      </c>
      <c r="BL2971" s="21">
        <f t="shared" ref="BL2971" si="29916">BB2971*BG2971+BD2971*BG2974-BC2971*BH2971-BE2971*BH2974</f>
        <v>8.3349885714691112</v>
      </c>
      <c r="BM2971" s="24">
        <f t="shared" ref="BM2971" si="29917">(BB2971*BH2971+BC2971*BG2971+BD2971*BH2974+BE2971*BG2974)</f>
        <v>0</v>
      </c>
      <c r="BN2971" s="22">
        <f t="shared" ref="BN2971" si="29918">BB2971*BI2971+BD2971*BI2974-BC2971*BJ2971-BE2971*BJ2974</f>
        <v>0</v>
      </c>
      <c r="BO2971" s="23">
        <f t="shared" ref="BO2971" si="29919">(BB2971*BJ2971+BC2971*BI2971+BD2971*BJ2974+BE2971*BI2974)</f>
        <v>-32.676372362018036</v>
      </c>
      <c r="BQ2971" s="27">
        <f t="shared" ref="BQ2971" si="29920">20*LOG((2*$BL$8)/(($BL$8*BL2971+BN2971+$BL$8*BL2974+BN2974)^2+($BL$8*BM2971+BO2971+$BL$8*BM2974+BO2974)^2)^0.5)</f>
        <v>-24.818197118468078</v>
      </c>
      <c r="BS2971" s="64">
        <f t="shared" ref="BS2971" si="29921">((BL2971^2+BM2971^2)/(BL2974^2+BM2974^2))^0.5</f>
        <v>3.9783931076651355</v>
      </c>
      <c r="BT2971" s="4"/>
      <c r="BU2971" s="28"/>
      <c r="BV2971" s="28"/>
      <c r="BW2971" s="28"/>
      <c r="BX2971" s="28"/>
    </row>
    <row r="2972" spans="2:76" ht="18.649999999999999" customHeight="1" thickBot="1">
      <c r="D2972" s="25"/>
      <c r="E2972" s="10"/>
      <c r="F2972" s="10"/>
      <c r="G2972" s="31"/>
      <c r="I2972" s="29"/>
      <c r="L2972" s="30"/>
      <c r="N2972" s="29"/>
      <c r="Q2972" s="30"/>
      <c r="S2972" s="29"/>
      <c r="V2972" s="30"/>
      <c r="X2972" s="29"/>
      <c r="AA2972" s="30"/>
      <c r="AC2972" s="29"/>
      <c r="AF2972" s="30"/>
      <c r="AH2972" s="29"/>
      <c r="AK2972" s="30"/>
      <c r="AM2972" s="29"/>
      <c r="AP2972" s="30"/>
      <c r="AR2972" s="29"/>
      <c r="AU2972" s="30"/>
      <c r="AW2972" s="29"/>
      <c r="AZ2972" s="30"/>
      <c r="BB2972" s="29"/>
      <c r="BE2972" s="30"/>
      <c r="BG2972" s="29"/>
      <c r="BJ2972" s="30"/>
      <c r="BL2972" s="29"/>
      <c r="BO2972" s="30"/>
      <c r="BS2972" s="65"/>
      <c r="BT2972" s="65"/>
      <c r="BU2972" s="28"/>
      <c r="BV2972" s="28"/>
      <c r="BW2972" s="28"/>
      <c r="BX2972" s="28"/>
    </row>
    <row r="2973" spans="2:76" ht="18.649999999999999" customHeight="1" thickBot="1">
      <c r="D2973" s="254" t="s">
        <v>24</v>
      </c>
      <c r="E2973" s="255"/>
      <c r="F2973" s="256" t="s">
        <v>25</v>
      </c>
      <c r="G2973" s="257"/>
      <c r="H2973" s="123"/>
      <c r="I2973" s="242" t="s">
        <v>4</v>
      </c>
      <c r="J2973" s="243"/>
      <c r="K2973" s="244" t="s">
        <v>5</v>
      </c>
      <c r="L2973" s="245"/>
      <c r="M2973" s="123"/>
      <c r="N2973" s="242" t="s">
        <v>6</v>
      </c>
      <c r="O2973" s="243"/>
      <c r="P2973" s="244" t="s">
        <v>7</v>
      </c>
      <c r="Q2973" s="245"/>
      <c r="R2973" s="123"/>
      <c r="S2973" s="242" t="s">
        <v>34</v>
      </c>
      <c r="T2973" s="243"/>
      <c r="U2973" s="244" t="s">
        <v>35</v>
      </c>
      <c r="V2973" s="245"/>
      <c r="W2973" s="123"/>
      <c r="X2973" s="242" t="s">
        <v>47</v>
      </c>
      <c r="Y2973" s="243"/>
      <c r="Z2973" s="244" t="s">
        <v>48</v>
      </c>
      <c r="AA2973" s="245"/>
      <c r="AB2973" s="127"/>
      <c r="AC2973" s="242" t="s">
        <v>63</v>
      </c>
      <c r="AD2973" s="243"/>
      <c r="AE2973" s="244" t="s">
        <v>8</v>
      </c>
      <c r="AF2973" s="245"/>
      <c r="AG2973" s="123"/>
      <c r="AH2973" s="242" t="s">
        <v>78</v>
      </c>
      <c r="AI2973" s="243"/>
      <c r="AJ2973" s="244" t="s">
        <v>79</v>
      </c>
      <c r="AK2973" s="245"/>
      <c r="AL2973" s="127"/>
      <c r="AM2973" s="242" t="s">
        <v>67</v>
      </c>
      <c r="AN2973" s="243"/>
      <c r="AO2973" s="244" t="s">
        <v>66</v>
      </c>
      <c r="AP2973" s="245"/>
      <c r="AQ2973" s="123"/>
      <c r="AR2973" s="242" t="s">
        <v>83</v>
      </c>
      <c r="AS2973" s="243"/>
      <c r="AT2973" s="244" t="s">
        <v>82</v>
      </c>
      <c r="AU2973" s="245"/>
      <c r="AV2973" s="127"/>
      <c r="AW2973" s="242" t="s">
        <v>71</v>
      </c>
      <c r="AX2973" s="243"/>
      <c r="AY2973" s="244" t="s">
        <v>70</v>
      </c>
      <c r="AZ2973" s="245"/>
      <c r="BA2973" s="123"/>
      <c r="BB2973" s="124" t="s">
        <v>87</v>
      </c>
      <c r="BC2973" s="125"/>
      <c r="BD2973" s="122" t="s">
        <v>86</v>
      </c>
      <c r="BE2973" s="126"/>
      <c r="BF2973" s="127"/>
      <c r="BG2973" s="242" t="s">
        <v>74</v>
      </c>
      <c r="BH2973" s="243"/>
      <c r="BI2973" s="244" t="s">
        <v>75</v>
      </c>
      <c r="BJ2973" s="245"/>
      <c r="BK2973" s="123"/>
      <c r="BL2973" s="242" t="s">
        <v>91</v>
      </c>
      <c r="BM2973" s="243"/>
      <c r="BN2973" s="244" t="s">
        <v>90</v>
      </c>
      <c r="BO2973" s="245"/>
      <c r="BP2973" s="123"/>
      <c r="BQ2973" s="35" t="s">
        <v>166</v>
      </c>
      <c r="BS2973" s="66" t="s">
        <v>121</v>
      </c>
      <c r="BT2973" s="65"/>
      <c r="BU2973" s="28"/>
      <c r="BV2973" s="28"/>
      <c r="BW2973" s="28"/>
      <c r="BX2973" s="28"/>
    </row>
    <row r="2974" spans="2:76" ht="18.649999999999999" customHeight="1" thickTop="1" thickBot="1">
      <c r="D2974" s="15">
        <v>0</v>
      </c>
      <c r="E2974" s="145">
        <f t="shared" ref="E2974" si="29922">(1/$E$8)*SIN($B2971*$F$8)</f>
        <v>0.11280878011325637</v>
      </c>
      <c r="F2974" s="15">
        <f t="shared" ref="F2974" si="29923">COS($F$8*$B2971)</f>
        <v>-0.94099288635155509</v>
      </c>
      <c r="G2974" s="37">
        <v>0</v>
      </c>
      <c r="I2974" s="21">
        <v>0</v>
      </c>
      <c r="J2974" s="24">
        <f t="shared" ref="J2974" si="29924">(TAN($K$8*$B2971))/$J$8</f>
        <v>0.52974230431949598</v>
      </c>
      <c r="K2974" s="22">
        <v>1</v>
      </c>
      <c r="L2974" s="23">
        <v>0</v>
      </c>
      <c r="N2974" s="21">
        <f t="shared" ref="N2974" si="29925">D2974*I2971+F2974*I2974-E2974*J2971-G2974*J2974</f>
        <v>0</v>
      </c>
      <c r="O2974" s="24">
        <f t="shared" ref="O2974" si="29926">(D2974*J2971+E2974*I2971+F2974*J2974+G2974*I2974)</f>
        <v>-0.38567495985086997</v>
      </c>
      <c r="P2974" s="22">
        <f t="shared" ref="P2974" si="29927">D2974*K2971+F2974*K2974-E2974*L2971-G2974*L2974</f>
        <v>-0.94099288635155509</v>
      </c>
      <c r="Q2974" s="23">
        <f t="shared" ref="Q2974" si="29928">(D2974*L2971+E2974*K2971+F2974*L2974+G2974*K2974)</f>
        <v>0</v>
      </c>
      <c r="S2974" s="15">
        <v>0</v>
      </c>
      <c r="T2974" s="145">
        <f t="shared" ref="T2974" si="29929">(1/$T$8)*SIN($B2971*$U$8)</f>
        <v>-0.328660220080775</v>
      </c>
      <c r="U2974" s="15">
        <f t="shared" ref="U2974" si="29930">COS($U$8*$B2971)</f>
        <v>0.16685963450789687</v>
      </c>
      <c r="V2974" s="37">
        <v>0</v>
      </c>
      <c r="X2974" s="21">
        <f t="shared" ref="X2974" si="29931">N2974*S2971+P2974*S2974-O2974*T2971-Q2974*T2974</f>
        <v>0</v>
      </c>
      <c r="Y2974" s="24">
        <f t="shared" ref="Y2974" si="29932">(N2974*T2971+O2974*S2971+P2974*T2974+Q2974*S2974)</f>
        <v>0.24491334628318182</v>
      </c>
      <c r="Z2974" s="22">
        <f t="shared" ref="Z2974" si="29933">N2974*U2971+P2974*U2974-O2974*V2971-Q2974*V2974</f>
        <v>-1.2978178837492305</v>
      </c>
      <c r="AA2974" s="23">
        <f t="shared" ref="AA2974" si="29934">(N2974*V2971+O2974*U2971+P2974*V2974+Q2974*U2974)</f>
        <v>0</v>
      </c>
      <c r="AB2974" s="8"/>
      <c r="AC2974" s="21">
        <v>0</v>
      </c>
      <c r="AD2974" s="24">
        <f t="shared" ref="AD2974" si="29935">(TAN($AE$8*$B2971))/$AD$8</f>
        <v>1.6211293709435939</v>
      </c>
      <c r="AE2974" s="22">
        <v>1</v>
      </c>
      <c r="AF2974" s="23">
        <v>0</v>
      </c>
      <c r="AH2974" s="21">
        <f t="shared" ref="AH2974" si="29936">X2974*AC2971+Z2974*AC2974-Y2974*AD2971-AA2974*AD2974</f>
        <v>0</v>
      </c>
      <c r="AI2974" s="24">
        <f t="shared" ref="AI2974" si="29937">(X2974*AD2971+Y2974*AC2971+Z2974*AD2974+AA2974*AC2974)</f>
        <v>-1.8590173431985544</v>
      </c>
      <c r="AJ2974" s="22">
        <f t="shared" ref="AJ2974" si="29938">X2974*AE2971+Z2974*AE2974-Y2974*AF2971-AA2974*AF2974</f>
        <v>-1.2978178837492305</v>
      </c>
      <c r="AK2974" s="23">
        <f t="shared" ref="AK2974" si="29939">(X2974*AF2971+Y2974*AE2971+Z2974*AF2974+AA2974*AE2974)</f>
        <v>0</v>
      </c>
      <c r="AL2974" s="8"/>
      <c r="AM2974" s="15">
        <v>0</v>
      </c>
      <c r="AN2974" s="85">
        <f t="shared" ref="AN2974" si="29940">(1/$AN$8)*SIN($B2971*$AO$8)</f>
        <v>-0.328660220080775</v>
      </c>
      <c r="AO2974" s="25">
        <f t="shared" ref="AO2974" si="29941">COS($AO$8*$B2971)</f>
        <v>0.16685963450789687</v>
      </c>
      <c r="AP2974" s="37">
        <v>0</v>
      </c>
      <c r="AR2974" s="21">
        <f t="shared" ref="AR2974" si="29942">AH2974*AM2971+AJ2974*AM2974-AI2974*AN2971-AK2974*AN2974</f>
        <v>0</v>
      </c>
      <c r="AS2974" s="24">
        <f t="shared" ref="AS2974" si="29943">(AH2974*AN2971+AI2974*AM2971+AJ2974*AN2974+AK2974*AM2974)</f>
        <v>0.1163461568678355</v>
      </c>
      <c r="AT2974" s="22">
        <f t="shared" ref="AT2974" si="29944">AH2974*AO2971+AJ2974*AO2974-AI2974*AP2971-AK2974*AP2974</f>
        <v>-5.7154188600867393</v>
      </c>
      <c r="AU2974" s="23">
        <f t="shared" ref="AU2974" si="29945">(AH2974*AP2971+AI2974*AO2971+AJ2974*AP2974+AK2974*AO2974)</f>
        <v>0</v>
      </c>
      <c r="AV2974" s="8"/>
      <c r="AW2974" s="21">
        <v>0</v>
      </c>
      <c r="AX2974" s="24">
        <f t="shared" ref="AX2974" si="29946">(TAN($AY$8*$B2971))/$AX$8</f>
        <v>0.52974230431949598</v>
      </c>
      <c r="AY2974" s="22">
        <v>1</v>
      </c>
      <c r="AZ2974" s="23">
        <v>0</v>
      </c>
      <c r="BB2974" s="21">
        <f t="shared" ref="BB2974" si="29947">AR2974*AW2971+AT2974*AW2974-AS2974*AX2971-AU2974*AX2974</f>
        <v>0</v>
      </c>
      <c r="BC2974" s="24">
        <f t="shared" ref="BC2974" si="29948">(AR2974*AX2971+AS2974*AW2971+AT2974*AX2974+AU2974*AW2974)</f>
        <v>-2.9113530002256205</v>
      </c>
      <c r="BD2974" s="22">
        <f t="shared" ref="BD2974" si="29949">AR2974*AY2971+AT2974*AY2974-AS2974*AZ2971-AU2974*AZ2974</f>
        <v>-5.7154188600867393</v>
      </c>
      <c r="BE2974" s="23">
        <f t="shared" ref="BE2974" si="29950">(AR2974*AZ2971+AS2974*AY2971+AT2974*AZ2974+AU2974*AY2974)</f>
        <v>0</v>
      </c>
      <c r="BF2974" s="8"/>
      <c r="BG2974" s="15">
        <v>0</v>
      </c>
      <c r="BH2974" s="85">
        <f t="shared" ref="BH2974" si="29951">(1/$BH$8)*SIN($B2971*$BI$8)</f>
        <v>0.11278043086133294</v>
      </c>
      <c r="BI2974" s="25">
        <f t="shared" ref="BI2974" si="29952">COS($BI$8*$B2971)</f>
        <v>-0.94102346927831126</v>
      </c>
      <c r="BJ2974" s="37">
        <v>0</v>
      </c>
      <c r="BL2974" s="21">
        <f t="shared" ref="BL2974" si="29953">BB2974*BG2971+BD2974*BG2974-BC2974*BH2971-BE2974*BH2974</f>
        <v>0</v>
      </c>
      <c r="BM2974" s="24">
        <f t="shared" ref="BM2974" si="29954">(BB2974*BH2971+BC2974*BG2971+BD2974*BH2974+BE2974*BG2974)</f>
        <v>2.0950640989725628</v>
      </c>
      <c r="BN2974" s="22">
        <f t="shared" ref="BN2974" si="29955">BB2974*BI2971+BD2974*BI2974-BC2974*BJ2971-BE2974*BJ2974</f>
        <v>8.3334360958914324</v>
      </c>
      <c r="BO2974" s="23">
        <f t="shared" ref="BO2974" si="29956">(BB2974*BJ2971+BC2974*BI2971+BD2974*BJ2974+BE2974*BI2974)</f>
        <v>0</v>
      </c>
      <c r="BQ2974" s="38">
        <f t="shared" ref="BQ2974" si="29957">(180/PI())*ATAN(-1*(($BL$8*BM2971+BO2971+$BL$8*BM2974+BO2974)/($BL$8*BL2971+BN2971+$BL$8*BL2974+BN2974)))</f>
        <v>61.407287938476557</v>
      </c>
      <c r="BS2974" s="67">
        <f t="shared" ref="BS2974" si="29958">20*LOG(((($BL$8*BL2971+BN2971-$BL$8*BL2974-BN2974)^2+($BL$8*BM2971+BO2971-$BL$8*BM2974-BO2974)^2)/(($BL$8*BL2971+BN2971+$BL$8*BL2974+BN2974)^2+($BL$8*BM2971+BO2971+$BL$8*BM2974+BO2974)^2))^0.5)</f>
        <v>-1.4344374685122646E-2</v>
      </c>
      <c r="BT2974" s="65"/>
      <c r="BU2974" s="28"/>
      <c r="BV2974" s="28"/>
      <c r="BW2974" s="28"/>
      <c r="BX2974" s="28"/>
    </row>
    <row r="2975" spans="2:76" ht="18.649999999999999" customHeight="1">
      <c r="BS2975" s="32"/>
    </row>
    <row r="2976" spans="2:76" ht="18.649999999999999" customHeight="1" thickBot="1">
      <c r="D2976" s="8"/>
      <c r="E2976" s="8" t="s">
        <v>93</v>
      </c>
      <c r="F2976" s="8"/>
      <c r="G2976" s="8"/>
      <c r="H2976" s="8"/>
      <c r="I2976" s="8"/>
      <c r="J2976" s="8" t="s">
        <v>94</v>
      </c>
      <c r="K2976" s="8"/>
      <c r="L2976" s="8"/>
      <c r="M2976" s="8"/>
      <c r="N2976" s="8"/>
      <c r="O2976" s="8" t="s">
        <v>95</v>
      </c>
      <c r="P2976" s="8"/>
      <c r="Q2976" s="8"/>
      <c r="R2976" s="8"/>
      <c r="S2976" s="8"/>
      <c r="T2976" s="8" t="s">
        <v>96</v>
      </c>
      <c r="U2976" s="8"/>
      <c r="V2976" s="8"/>
      <c r="W2976" s="8"/>
      <c r="X2976" s="8"/>
      <c r="Y2976" s="8" t="s">
        <v>97</v>
      </c>
      <c r="Z2976" s="8"/>
      <c r="AA2976" s="8"/>
      <c r="AB2976" s="8"/>
      <c r="AC2976" s="8"/>
      <c r="AD2976" s="8" t="s">
        <v>98</v>
      </c>
      <c r="AE2976" s="8"/>
      <c r="AF2976" s="8"/>
      <c r="AG2976" s="8"/>
      <c r="AH2976" s="8"/>
      <c r="AI2976" s="8" t="s">
        <v>99</v>
      </c>
      <c r="AJ2976" s="8"/>
      <c r="AK2976" s="8"/>
      <c r="AL2976" s="8"/>
      <c r="AM2976" s="8"/>
      <c r="AN2976" s="8" t="s">
        <v>96</v>
      </c>
      <c r="AO2976" s="8"/>
      <c r="AP2976" s="8"/>
      <c r="AQ2976" s="8"/>
      <c r="AR2976" s="8"/>
      <c r="AS2976" s="8" t="s">
        <v>100</v>
      </c>
      <c r="AT2976" s="8"/>
      <c r="AU2976" s="8"/>
      <c r="AV2976" s="8"/>
      <c r="AW2976" s="8"/>
      <c r="AX2976" s="8" t="s">
        <v>94</v>
      </c>
      <c r="AY2976" s="8"/>
      <c r="AZ2976" s="8"/>
      <c r="BA2976" s="8"/>
      <c r="BB2976" s="8"/>
      <c r="BC2976" s="8" t="s">
        <v>101</v>
      </c>
      <c r="BD2976" s="8"/>
      <c r="BE2976" s="8"/>
      <c r="BF2976" s="8"/>
      <c r="BG2976" s="8"/>
      <c r="BH2976" s="8" t="s">
        <v>96</v>
      </c>
      <c r="BI2976" s="8"/>
      <c r="BJ2976" s="8"/>
      <c r="BK2976" s="8"/>
      <c r="BL2976" s="8"/>
      <c r="BM2976" s="8" t="s">
        <v>102</v>
      </c>
      <c r="BN2976" s="8"/>
      <c r="BO2976" s="8"/>
      <c r="BP2976" s="8"/>
    </row>
    <row r="2977" spans="2:76" ht="18.649999999999999" customHeight="1" thickBot="1">
      <c r="B2977" s="16"/>
      <c r="D2977" s="250" t="s">
        <v>22</v>
      </c>
      <c r="E2977" s="251"/>
      <c r="F2977" s="252" t="s">
        <v>23</v>
      </c>
      <c r="G2977" s="253"/>
      <c r="H2977" s="123"/>
      <c r="I2977" s="242" t="s">
        <v>1</v>
      </c>
      <c r="J2977" s="243"/>
      <c r="K2977" s="244" t="s">
        <v>2</v>
      </c>
      <c r="L2977" s="245"/>
      <c r="M2977" s="123"/>
      <c r="N2977" s="242" t="s">
        <v>43</v>
      </c>
      <c r="O2977" s="243"/>
      <c r="P2977" s="244" t="s">
        <v>44</v>
      </c>
      <c r="Q2977" s="245"/>
      <c r="R2977" s="123"/>
      <c r="S2977" s="242" t="s">
        <v>32</v>
      </c>
      <c r="T2977" s="243"/>
      <c r="U2977" s="244" t="s">
        <v>33</v>
      </c>
      <c r="V2977" s="245"/>
      <c r="W2977" s="123"/>
      <c r="X2977" s="242" t="s">
        <v>45</v>
      </c>
      <c r="Y2977" s="243"/>
      <c r="Z2977" s="244" t="s">
        <v>46</v>
      </c>
      <c r="AA2977" s="245"/>
      <c r="AB2977" s="127"/>
      <c r="AC2977" s="242" t="s">
        <v>62</v>
      </c>
      <c r="AD2977" s="243"/>
      <c r="AE2977" s="244" t="s">
        <v>3</v>
      </c>
      <c r="AF2977" s="245"/>
      <c r="AG2977" s="123"/>
      <c r="AH2977" s="242" t="s">
        <v>76</v>
      </c>
      <c r="AI2977" s="243"/>
      <c r="AJ2977" s="244" t="s">
        <v>77</v>
      </c>
      <c r="AK2977" s="245"/>
      <c r="AL2977" s="127"/>
      <c r="AM2977" s="242" t="s">
        <v>64</v>
      </c>
      <c r="AN2977" s="243"/>
      <c r="AO2977" s="244" t="s">
        <v>65</v>
      </c>
      <c r="AP2977" s="245"/>
      <c r="AQ2977" s="123"/>
      <c r="AR2977" s="242" t="s">
        <v>80</v>
      </c>
      <c r="AS2977" s="243"/>
      <c r="AT2977" s="244" t="s">
        <v>81</v>
      </c>
      <c r="AU2977" s="245"/>
      <c r="AV2977" s="127"/>
      <c r="AW2977" s="242" t="s">
        <v>68</v>
      </c>
      <c r="AX2977" s="243"/>
      <c r="AY2977" s="244" t="s">
        <v>69</v>
      </c>
      <c r="AZ2977" s="245"/>
      <c r="BA2977" s="123"/>
      <c r="BB2977" s="246" t="s">
        <v>84</v>
      </c>
      <c r="BC2977" s="247"/>
      <c r="BD2977" s="248" t="s">
        <v>85</v>
      </c>
      <c r="BE2977" s="249"/>
      <c r="BF2977" s="127"/>
      <c r="BG2977" s="242" t="s">
        <v>72</v>
      </c>
      <c r="BH2977" s="243"/>
      <c r="BI2977" s="244" t="s">
        <v>73</v>
      </c>
      <c r="BJ2977" s="245"/>
      <c r="BK2977" s="123"/>
      <c r="BL2977" s="242" t="s">
        <v>88</v>
      </c>
      <c r="BM2977" s="243"/>
      <c r="BN2977" s="244" t="s">
        <v>89</v>
      </c>
      <c r="BO2977" s="245"/>
      <c r="BP2977" s="123"/>
      <c r="BQ2977" s="19" t="s">
        <v>165</v>
      </c>
      <c r="BS2977" s="63" t="s">
        <v>120</v>
      </c>
      <c r="BT2977" s="4"/>
      <c r="BU2977" s="28"/>
      <c r="BV2977" s="28"/>
      <c r="BW2977" s="28"/>
      <c r="BX2977" s="28"/>
    </row>
    <row r="2978" spans="2:76" ht="18.649999999999999" customHeight="1" thickTop="1" thickBot="1">
      <c r="B2978" s="39">
        <v>8.44</v>
      </c>
      <c r="D2978" s="25">
        <f t="shared" ref="D2978" si="29959">COS($F$8*$B2978)</f>
        <v>-0.94321999370169063</v>
      </c>
      <c r="E2978" s="26">
        <v>0</v>
      </c>
      <c r="F2978" s="10">
        <v>0</v>
      </c>
      <c r="G2978" s="85">
        <f t="shared" ref="G2978" si="29960">$E$8*SIN($B2978*$F$8)</f>
        <v>0.99650609196955942</v>
      </c>
      <c r="I2978" s="21">
        <v>1</v>
      </c>
      <c r="J2978" s="24">
        <v>0</v>
      </c>
      <c r="K2978" s="22">
        <v>0</v>
      </c>
      <c r="L2978" s="23">
        <v>0</v>
      </c>
      <c r="N2978" s="21">
        <f t="shared" ref="N2978" si="29961">D2978*I2978+F2978*I2981-E2978*J2978-G2978*J2981</f>
        <v>-1.4967972170571839</v>
      </c>
      <c r="O2978" s="24">
        <f t="shared" ref="O2978" si="29962">(D2978*J2978+E2978*I2978+F2978*J2981+G2978*I2981)</f>
        <v>0</v>
      </c>
      <c r="P2978" s="22">
        <f t="shared" ref="P2978" si="29963">D2978*K2978+F2978*K2981-E2978*L2978-G2978*L2981</f>
        <v>0</v>
      </c>
      <c r="Q2978" s="23">
        <f t="shared" ref="Q2978" si="29964">(D2978*L2978+E2978*K2978+F2978*L2981+G2978*K2981)</f>
        <v>0.99650609196955942</v>
      </c>
      <c r="S2978" s="25">
        <f t="shared" ref="S2978" si="29965">COS($U$8*$B2978)</f>
        <v>0.1782771899856625</v>
      </c>
      <c r="T2978" s="26">
        <v>0</v>
      </c>
      <c r="U2978" s="10">
        <v>0</v>
      </c>
      <c r="V2978" s="85">
        <f t="shared" ref="V2978" si="29966">$T$8*SIN($B2978*$U$8)</f>
        <v>-2.9519409194252759</v>
      </c>
      <c r="X2978" s="21">
        <f t="shared" ref="X2978" si="29967">N2978*S2978+P2978*S2981-O2978*T2978-Q2978*T2981</f>
        <v>6.0002654758186613E-2</v>
      </c>
      <c r="Y2978" s="24">
        <f t="shared" ref="Y2978" si="29968">(N2978*T2978+O2978*S2978+P2978*T2981+Q2978*S2981)</f>
        <v>0</v>
      </c>
      <c r="Z2978" s="22">
        <f t="shared" ref="Z2978" si="29969">N2978*U2978+P2978*U2981-O2978*V2978-Q2978*V2981</f>
        <v>0</v>
      </c>
      <c r="AA2978" s="23">
        <f t="shared" ref="AA2978" si="29970">(N2978*V2978+O2978*U2978+P2978*V2981+Q2978*U2981)</f>
        <v>4.596111258992905</v>
      </c>
      <c r="AB2978" s="8"/>
      <c r="AC2978" s="21">
        <v>1</v>
      </c>
      <c r="AD2978" s="24">
        <v>0</v>
      </c>
      <c r="AE2978" s="22">
        <v>0</v>
      </c>
      <c r="AF2978" s="23">
        <v>0</v>
      </c>
      <c r="AH2978" s="21">
        <f t="shared" ref="AH2978" si="29971">X2978*AC2978+Z2978*AC2981-Y2978*AD2978-AA2978*AD2981</f>
        <v>-7.6503542680360628</v>
      </c>
      <c r="AI2978" s="24">
        <f t="shared" ref="AI2978" si="29972">(X2978*AD2978+Y2978*AC2978+Z2978*AD2981+AA2978*AC2981)</f>
        <v>0</v>
      </c>
      <c r="AJ2978" s="22">
        <f t="shared" ref="AJ2978" si="29973">X2978*AE2978+Z2978*AE2981-Y2978*AF2978-AA2978*AF2981</f>
        <v>0</v>
      </c>
      <c r="AK2978" s="23">
        <f t="shared" ref="AK2978" si="29974">(X2978*AF2978+Y2978*AE2978+Z2978*AF2981+AA2978*AE2981)</f>
        <v>4.596111258992905</v>
      </c>
      <c r="AL2978" s="8"/>
      <c r="AM2978" s="25">
        <f t="shared" ref="AM2978" si="29975">COS($AO$8*$B2978)</f>
        <v>0.1782771899856625</v>
      </c>
      <c r="AN2978" s="26">
        <v>0</v>
      </c>
      <c r="AO2978" s="10">
        <v>0</v>
      </c>
      <c r="AP2978" s="85">
        <f t="shared" ref="AP2978" si="29976">$AN$8*SIN($B2978*$AO$8)</f>
        <v>-2.9519409194252759</v>
      </c>
      <c r="AR2978" s="21">
        <f t="shared" ref="AR2978" si="29977">AH2978*AM2978+AJ2978*AM2981-AI2978*AN2978-AK2978*AN2981</f>
        <v>0.14361066043886406</v>
      </c>
      <c r="AS2978" s="24">
        <f t="shared" ref="AS2978" si="29978">(AH2978*AN2978+AI2978*AM2978+AJ2978*AN2981+AK2978*AM2981)</f>
        <v>0</v>
      </c>
      <c r="AT2978" s="22">
        <f t="shared" ref="AT2978" si="29979">AH2978*AO2978+AJ2978*AO2981-AI2978*AP2978-AK2978*AP2981</f>
        <v>0</v>
      </c>
      <c r="AU2978" s="23">
        <f t="shared" ref="AU2978" si="29980">(AH2978*AP2978+AI2978*AO2978+AJ2978*AP2981+AK2978*AO2981)</f>
        <v>23.40277561203018</v>
      </c>
      <c r="AV2978" s="8"/>
      <c r="AW2978" s="21">
        <v>1</v>
      </c>
      <c r="AX2978" s="24">
        <v>0</v>
      </c>
      <c r="AY2978" s="22">
        <v>0</v>
      </c>
      <c r="AZ2978" s="23">
        <v>0</v>
      </c>
      <c r="BB2978" s="21">
        <f t="shared" ref="BB2978" si="29981">AR2978*AW2978+AT2978*AW2981-AS2978*AX2978-AU2978*AX2981</f>
        <v>-12.857056015380184</v>
      </c>
      <c r="BC2978" s="24">
        <f t="shared" ref="BC2978" si="29982">(AR2978*AX2978+AS2978*AW2978+AT2978*AX2981+AU2978*AW2981)</f>
        <v>0</v>
      </c>
      <c r="BD2978" s="22">
        <f t="shared" ref="BD2978" si="29983">AR2978*AY2978+AT2978*AY2981-AS2978*AZ2978-AU2978*AZ2981</f>
        <v>0</v>
      </c>
      <c r="BE2978" s="23">
        <f t="shared" ref="BE2978" si="29984">(AR2978*AZ2978+AS2978*AY2978+AT2978*AZ2981+AU2978*AY2981)</f>
        <v>23.40277561203018</v>
      </c>
      <c r="BF2978" s="8"/>
      <c r="BG2978" s="25">
        <f t="shared" ref="BG2978" si="29985">COS($BI$8*$B2978)</f>
        <v>-0.94325008234828212</v>
      </c>
      <c r="BH2978" s="26">
        <v>0</v>
      </c>
      <c r="BI2978" s="10">
        <v>0</v>
      </c>
      <c r="BJ2978" s="85">
        <f t="shared" ref="BJ2978" si="29986">$BH$8*SIN($B2978*$BI$8)</f>
        <v>0.99624973744018153</v>
      </c>
      <c r="BL2978" s="21">
        <f t="shared" ref="BL2978" si="29987">BB2978*BG2978+BD2978*BG2981-BC2978*BH2978-BE2978*BH2981</f>
        <v>9.5368625831686629</v>
      </c>
      <c r="BM2978" s="24">
        <f t="shared" ref="BM2978" si="29988">(BB2978*BH2978+BC2978*BG2978+BD2978*BH2981+BE2978*BG2981)</f>
        <v>0</v>
      </c>
      <c r="BN2978" s="22">
        <f t="shared" ref="BN2978" si="29989">BB2978*BI2978+BD2978*BI2981-BC2978*BJ2978-BE2978*BJ2981</f>
        <v>0</v>
      </c>
      <c r="BO2978" s="23">
        <f t="shared" ref="BO2978" si="29990">(BB2978*BJ2978+BC2978*BI2978+BD2978*BJ2981+BE2978*BI2981)</f>
        <v>-34.883508702802047</v>
      </c>
      <c r="BQ2978" s="27">
        <f t="shared" ref="BQ2978" si="29991">20*LOG((2*$BL$8)/(($BL$8*BL2978+BN2978+$BL$8*BL2981+BN2981)^2+($BL$8*BM2978+BO2978+$BL$8*BM2981+BO2981)^2)^0.5)</f>
        <v>-25.463501782035397</v>
      </c>
      <c r="BS2978" s="64">
        <f t="shared" ref="BS2978" si="29992">((BL2978^2+BM2978^2)/(BL2981^2+BM2981^2))^0.5</f>
        <v>3.6991066634767926</v>
      </c>
      <c r="BT2978" s="4"/>
      <c r="BU2978" s="28"/>
      <c r="BV2978" s="28"/>
      <c r="BW2978" s="28"/>
      <c r="BX2978" s="28"/>
    </row>
    <row r="2979" spans="2:76" ht="18.649999999999999" customHeight="1" thickBot="1">
      <c r="D2979" s="25"/>
      <c r="E2979" s="10"/>
      <c r="F2979" s="10"/>
      <c r="G2979" s="31"/>
      <c r="I2979" s="29"/>
      <c r="L2979" s="30"/>
      <c r="N2979" s="29"/>
      <c r="Q2979" s="30"/>
      <c r="S2979" s="29"/>
      <c r="V2979" s="30"/>
      <c r="X2979" s="29"/>
      <c r="AA2979" s="30"/>
      <c r="AC2979" s="29"/>
      <c r="AF2979" s="30"/>
      <c r="AH2979" s="29"/>
      <c r="AK2979" s="30"/>
      <c r="AM2979" s="29"/>
      <c r="AP2979" s="30"/>
      <c r="AR2979" s="29"/>
      <c r="AU2979" s="30"/>
      <c r="AW2979" s="29"/>
      <c r="AZ2979" s="30"/>
      <c r="BB2979" s="29"/>
      <c r="BE2979" s="30"/>
      <c r="BG2979" s="29"/>
      <c r="BJ2979" s="30"/>
      <c r="BL2979" s="29"/>
      <c r="BO2979" s="30"/>
      <c r="BS2979" s="65"/>
      <c r="BT2979" s="65"/>
      <c r="BU2979" s="28"/>
      <c r="BV2979" s="28"/>
      <c r="BW2979" s="28"/>
      <c r="BX2979" s="28"/>
    </row>
    <row r="2980" spans="2:76" ht="18.649999999999999" customHeight="1" thickBot="1">
      <c r="D2980" s="254" t="s">
        <v>24</v>
      </c>
      <c r="E2980" s="255"/>
      <c r="F2980" s="256" t="s">
        <v>25</v>
      </c>
      <c r="G2980" s="257"/>
      <c r="H2980" s="123"/>
      <c r="I2980" s="242" t="s">
        <v>4</v>
      </c>
      <c r="J2980" s="243"/>
      <c r="K2980" s="244" t="s">
        <v>5</v>
      </c>
      <c r="L2980" s="245"/>
      <c r="M2980" s="123"/>
      <c r="N2980" s="242" t="s">
        <v>6</v>
      </c>
      <c r="O2980" s="243"/>
      <c r="P2980" s="244" t="s">
        <v>7</v>
      </c>
      <c r="Q2980" s="245"/>
      <c r="R2980" s="123"/>
      <c r="S2980" s="242" t="s">
        <v>34</v>
      </c>
      <c r="T2980" s="243"/>
      <c r="U2980" s="244" t="s">
        <v>35</v>
      </c>
      <c r="V2980" s="245"/>
      <c r="W2980" s="123"/>
      <c r="X2980" s="242" t="s">
        <v>47</v>
      </c>
      <c r="Y2980" s="243"/>
      <c r="Z2980" s="244" t="s">
        <v>48</v>
      </c>
      <c r="AA2980" s="245"/>
      <c r="AB2980" s="127"/>
      <c r="AC2980" s="242" t="s">
        <v>63</v>
      </c>
      <c r="AD2980" s="243"/>
      <c r="AE2980" s="244" t="s">
        <v>8</v>
      </c>
      <c r="AF2980" s="245"/>
      <c r="AG2980" s="123"/>
      <c r="AH2980" s="242" t="s">
        <v>78</v>
      </c>
      <c r="AI2980" s="243"/>
      <c r="AJ2980" s="244" t="s">
        <v>79</v>
      </c>
      <c r="AK2980" s="245"/>
      <c r="AL2980" s="127"/>
      <c r="AM2980" s="242" t="s">
        <v>67</v>
      </c>
      <c r="AN2980" s="243"/>
      <c r="AO2980" s="244" t="s">
        <v>66</v>
      </c>
      <c r="AP2980" s="245"/>
      <c r="AQ2980" s="123"/>
      <c r="AR2980" s="242" t="s">
        <v>83</v>
      </c>
      <c r="AS2980" s="243"/>
      <c r="AT2980" s="244" t="s">
        <v>82</v>
      </c>
      <c r="AU2980" s="245"/>
      <c r="AV2980" s="127"/>
      <c r="AW2980" s="242" t="s">
        <v>71</v>
      </c>
      <c r="AX2980" s="243"/>
      <c r="AY2980" s="244" t="s">
        <v>70</v>
      </c>
      <c r="AZ2980" s="245"/>
      <c r="BA2980" s="123"/>
      <c r="BB2980" s="124" t="s">
        <v>87</v>
      </c>
      <c r="BC2980" s="125"/>
      <c r="BD2980" s="122" t="s">
        <v>86</v>
      </c>
      <c r="BE2980" s="126"/>
      <c r="BF2980" s="127"/>
      <c r="BG2980" s="242" t="s">
        <v>74</v>
      </c>
      <c r="BH2980" s="243"/>
      <c r="BI2980" s="244" t="s">
        <v>75</v>
      </c>
      <c r="BJ2980" s="245"/>
      <c r="BK2980" s="123"/>
      <c r="BL2980" s="242" t="s">
        <v>91</v>
      </c>
      <c r="BM2980" s="243"/>
      <c r="BN2980" s="244" t="s">
        <v>90</v>
      </c>
      <c r="BO2980" s="245"/>
      <c r="BP2980" s="123"/>
      <c r="BQ2980" s="35" t="s">
        <v>166</v>
      </c>
      <c r="BS2980" s="66" t="s">
        <v>121</v>
      </c>
      <c r="BT2980" s="65"/>
      <c r="BU2980" s="28"/>
      <c r="BV2980" s="28"/>
      <c r="BW2980" s="28"/>
      <c r="BX2980" s="28"/>
    </row>
    <row r="2981" spans="2:76" ht="18.649999999999999" customHeight="1" thickTop="1" thickBot="1">
      <c r="D2981" s="15">
        <v>0</v>
      </c>
      <c r="E2981" s="145">
        <f t="shared" ref="E2981" si="29993">(1/$E$8)*SIN($B2978*$F$8)</f>
        <v>0.11072289910772883</v>
      </c>
      <c r="F2981" s="15">
        <f t="shared" ref="F2981" si="29994">COS($F$8*$B2978)</f>
        <v>-0.94321999370169063</v>
      </c>
      <c r="G2981" s="37">
        <v>0</v>
      </c>
      <c r="I2981" s="21">
        <v>0</v>
      </c>
      <c r="J2981" s="24">
        <f t="shared" ref="J2981" si="29995">(TAN($K$8*$B2978))/$J$8</f>
        <v>0.55551815269023319</v>
      </c>
      <c r="K2981" s="22">
        <v>1</v>
      </c>
      <c r="L2981" s="23">
        <v>0</v>
      </c>
      <c r="N2981" s="21">
        <f t="shared" ref="N2981" si="29996">D2981*I2978+F2981*I2981-E2981*J2978-G2981*J2981</f>
        <v>0</v>
      </c>
      <c r="O2981" s="24">
        <f t="shared" ref="O2981" si="29997">(D2981*J2978+E2981*I2978+F2981*J2981+G2981*I2981)</f>
        <v>-0.41325292937392777</v>
      </c>
      <c r="P2981" s="22">
        <f t="shared" ref="P2981" si="29998">D2981*K2978+F2981*K2981-E2981*L2978-G2981*L2981</f>
        <v>-0.94321999370169063</v>
      </c>
      <c r="Q2981" s="23">
        <f t="shared" ref="Q2981" si="29999">(D2981*L2978+E2981*K2978+F2981*L2981+G2981*K2981)</f>
        <v>0</v>
      </c>
      <c r="S2981" s="15">
        <v>0</v>
      </c>
      <c r="T2981" s="145">
        <f t="shared" ref="T2981" si="30000">(1/$T$8)*SIN($B2978*$U$8)</f>
        <v>-0.32799343549169735</v>
      </c>
      <c r="U2981" s="15">
        <f t="shared" ref="U2981" si="30001">COS($U$8*$B2978)</f>
        <v>0.1782771899856625</v>
      </c>
      <c r="V2981" s="37">
        <v>0</v>
      </c>
      <c r="X2981" s="21">
        <f t="shared" ref="X2981" si="30002">N2981*S2978+P2981*S2981-O2981*T2978-Q2981*T2981</f>
        <v>0</v>
      </c>
      <c r="Y2981" s="24">
        <f t="shared" ref="Y2981" si="30003">(N2981*T2978+O2981*S2978+P2981*T2981+Q2981*S2981)</f>
        <v>0.23569639515654733</v>
      </c>
      <c r="Z2981" s="22">
        <f t="shared" ref="Z2981" si="30004">N2981*U2978+P2981*U2981-O2981*V2978-Q2981*V2981</f>
        <v>-1.3880528423066927</v>
      </c>
      <c r="AA2981" s="23">
        <f t="shared" ref="AA2981" si="30005">(N2981*V2978+O2981*U2978+P2981*V2981+Q2981*U2981)</f>
        <v>0</v>
      </c>
      <c r="AB2981" s="8"/>
      <c r="AC2981" s="21">
        <v>0</v>
      </c>
      <c r="AD2981" s="24">
        <f t="shared" ref="AD2981" si="30006">(TAN($AE$8*$B2978))/$AD$8</f>
        <v>1.6775827407806778</v>
      </c>
      <c r="AE2981" s="22">
        <v>1</v>
      </c>
      <c r="AF2981" s="23">
        <v>0</v>
      </c>
      <c r="AH2981" s="21">
        <f t="shared" ref="AH2981" si="30007">X2981*AC2978+Z2981*AC2981-Y2981*AD2978-AA2981*AD2981</f>
        <v>0</v>
      </c>
      <c r="AI2981" s="24">
        <f t="shared" ref="AI2981" si="30008">(X2981*AD2978+Y2981*AC2978+Z2981*AD2981+AA2981*AC2981)</f>
        <v>-2.0928770963887242</v>
      </c>
      <c r="AJ2981" s="22">
        <f t="shared" ref="AJ2981" si="30009">X2981*AE2978+Z2981*AE2981-Y2981*AF2978-AA2981*AF2981</f>
        <v>-1.3880528423066927</v>
      </c>
      <c r="AK2981" s="23">
        <f t="shared" ref="AK2981" si="30010">(X2981*AF2978+Y2981*AE2978+Z2981*AF2981+AA2981*AE2981)</f>
        <v>0</v>
      </c>
      <c r="AL2981" s="8"/>
      <c r="AM2981" s="15">
        <v>0</v>
      </c>
      <c r="AN2981" s="85">
        <f t="shared" ref="AN2981" si="30011">(1/$AN$8)*SIN($B2978*$AO$8)</f>
        <v>-0.32799343549169735</v>
      </c>
      <c r="AO2981" s="25">
        <f t="shared" ref="AO2981" si="30012">COS($AO$8*$B2978)</f>
        <v>0.1782771899856625</v>
      </c>
      <c r="AP2981" s="37">
        <v>0</v>
      </c>
      <c r="AR2981" s="21">
        <f t="shared" ref="AR2981" si="30013">AH2981*AM2978+AJ2981*AM2981-AI2981*AN2978-AK2981*AN2981</f>
        <v>0</v>
      </c>
      <c r="AS2981" s="24">
        <f t="shared" ref="AS2981" si="30014">(AH2981*AN2978+AI2981*AM2978+AJ2981*AN2981+AK2981*AM2981)</f>
        <v>8.2159972662653069E-2</v>
      </c>
      <c r="AT2981" s="22">
        <f t="shared" ref="AT2981" si="30015">AH2981*AO2978+AJ2981*AO2981-AI2981*AP2978-AK2981*AP2981</f>
        <v>-6.4255077004358823</v>
      </c>
      <c r="AU2981" s="23">
        <f t="shared" ref="AU2981" si="30016">(AH2981*AP2978+AI2981*AO2978+AJ2981*AP2981+AK2981*AO2981)</f>
        <v>0</v>
      </c>
      <c r="AV2981" s="8"/>
      <c r="AW2981" s="21">
        <v>0</v>
      </c>
      <c r="AX2981" s="24">
        <f t="shared" ref="AX2981" si="30017">(TAN($AY$8*$B2978))/$AX$8</f>
        <v>0.55551815269023319</v>
      </c>
      <c r="AY2981" s="22">
        <v>1</v>
      </c>
      <c r="AZ2981" s="23">
        <v>0</v>
      </c>
      <c r="BB2981" s="21">
        <f t="shared" ref="BB2981" si="30018">AR2981*AW2978+AT2981*AW2981-AS2981*AX2978-AU2981*AX2981</f>
        <v>0</v>
      </c>
      <c r="BC2981" s="24">
        <f t="shared" ref="BC2981" si="30019">(AR2981*AX2978+AS2981*AW2978+AT2981*AX2981+AU2981*AW2981)</f>
        <v>-3.4873261951803567</v>
      </c>
      <c r="BD2981" s="22">
        <f t="shared" ref="BD2981" si="30020">AR2981*AY2978+AT2981*AY2981-AS2981*AZ2978-AU2981*AZ2981</f>
        <v>-6.4255077004358823</v>
      </c>
      <c r="BE2981" s="23">
        <f t="shared" ref="BE2981" si="30021">(AR2981*AZ2978+AS2981*AY2978+AT2981*AZ2981+AU2981*AY2981)</f>
        <v>0</v>
      </c>
      <c r="BF2981" s="8"/>
      <c r="BG2981" s="15">
        <v>0</v>
      </c>
      <c r="BH2981" s="85">
        <f t="shared" ref="BH2981" si="30022">(1/$BH$8)*SIN($B2978*$BI$8)</f>
        <v>0.11069441527113127</v>
      </c>
      <c r="BI2981" s="25">
        <f t="shared" ref="BI2981" si="30023">COS($BI$8*$B2978)</f>
        <v>-0.94325008234828212</v>
      </c>
      <c r="BJ2981" s="37">
        <v>0</v>
      </c>
      <c r="BL2981" s="21">
        <f t="shared" ref="BL2981" si="30024">BB2981*BG2978+BD2981*BG2981-BC2981*BH2978-BE2981*BH2981</f>
        <v>0</v>
      </c>
      <c r="BM2981" s="24">
        <f t="shared" ref="BM2981" si="30025">(BB2981*BH2978+BC2981*BG2978+BD2981*BH2981+BE2981*BG2981)</f>
        <v>2.5781529030592916</v>
      </c>
      <c r="BN2981" s="22">
        <f t="shared" ref="BN2981" si="30026">BB2981*BI2978+BD2981*BI2981-BC2981*BJ2978-BE2981*BJ2981</f>
        <v>9.5351084738823637</v>
      </c>
      <c r="BO2981" s="23">
        <f t="shared" ref="BO2981" si="30027">(BB2981*BJ2978+BC2981*BI2978+BD2981*BJ2981+BE2981*BI2981)</f>
        <v>0</v>
      </c>
      <c r="BQ2981" s="38">
        <f t="shared" ref="BQ2981" si="30028">(180/PI())*ATAN(-1*(($BL$8*BM2978+BO2978+$BL$8*BM2981+BO2981)/($BL$8*BL2978+BN2978+$BL$8*BL2981+BN2981)))</f>
        <v>59.44385883097042</v>
      </c>
      <c r="BS2981" s="67">
        <f t="shared" ref="BS2981" si="30029">20*LOG(((($BL$8*BL2978+BN2978-$BL$8*BL2981-BN2981)^2+($BL$8*BM2978+BO2978-$BL$8*BM2981-BO2981)^2)/(($BL$8*BL2978+BN2978+$BL$8*BL2981+BN2981)^2+($BL$8*BM2978+BO2978+$BL$8*BM2981+BO2981)^2))^0.5)</f>
        <v>-1.2360955252942452E-2</v>
      </c>
      <c r="BT2981" s="65"/>
      <c r="BU2981" s="28"/>
      <c r="BV2981" s="28"/>
      <c r="BW2981" s="28"/>
      <c r="BX2981" s="28"/>
    </row>
    <row r="2982" spans="2:76" ht="18.649999999999999" customHeight="1">
      <c r="BS2982" s="32"/>
    </row>
    <row r="2983" spans="2:76" ht="18.649999999999999" customHeight="1" thickBot="1">
      <c r="D2983" s="8"/>
      <c r="E2983" s="8" t="s">
        <v>93</v>
      </c>
      <c r="F2983" s="8"/>
      <c r="G2983" s="8"/>
      <c r="H2983" s="8"/>
      <c r="I2983" s="8"/>
      <c r="J2983" s="8" t="s">
        <v>94</v>
      </c>
      <c r="K2983" s="8"/>
      <c r="L2983" s="8"/>
      <c r="M2983" s="8"/>
      <c r="N2983" s="8"/>
      <c r="O2983" s="8" t="s">
        <v>95</v>
      </c>
      <c r="P2983" s="8"/>
      <c r="Q2983" s="8"/>
      <c r="R2983" s="8"/>
      <c r="S2983" s="8"/>
      <c r="T2983" s="8" t="s">
        <v>96</v>
      </c>
      <c r="U2983" s="8"/>
      <c r="V2983" s="8"/>
      <c r="W2983" s="8"/>
      <c r="X2983" s="8"/>
      <c r="Y2983" s="8" t="s">
        <v>97</v>
      </c>
      <c r="Z2983" s="8"/>
      <c r="AA2983" s="8"/>
      <c r="AB2983" s="8"/>
      <c r="AC2983" s="8"/>
      <c r="AD2983" s="8" t="s">
        <v>98</v>
      </c>
      <c r="AE2983" s="8"/>
      <c r="AF2983" s="8"/>
      <c r="AG2983" s="8"/>
      <c r="AH2983" s="8"/>
      <c r="AI2983" s="8" t="s">
        <v>99</v>
      </c>
      <c r="AJ2983" s="8"/>
      <c r="AK2983" s="8"/>
      <c r="AL2983" s="8"/>
      <c r="AM2983" s="8"/>
      <c r="AN2983" s="8" t="s">
        <v>96</v>
      </c>
      <c r="AO2983" s="8"/>
      <c r="AP2983" s="8"/>
      <c r="AQ2983" s="8"/>
      <c r="AR2983" s="8"/>
      <c r="AS2983" s="8" t="s">
        <v>100</v>
      </c>
      <c r="AT2983" s="8"/>
      <c r="AU2983" s="8"/>
      <c r="AV2983" s="8"/>
      <c r="AW2983" s="8"/>
      <c r="AX2983" s="8" t="s">
        <v>94</v>
      </c>
      <c r="AY2983" s="8"/>
      <c r="AZ2983" s="8"/>
      <c r="BA2983" s="8"/>
      <c r="BB2983" s="8"/>
      <c r="BC2983" s="8" t="s">
        <v>101</v>
      </c>
      <c r="BD2983" s="8"/>
      <c r="BE2983" s="8"/>
      <c r="BF2983" s="8"/>
      <c r="BG2983" s="8"/>
      <c r="BH2983" s="8" t="s">
        <v>96</v>
      </c>
      <c r="BI2983" s="8"/>
      <c r="BJ2983" s="8"/>
      <c r="BK2983" s="8"/>
      <c r="BL2983" s="8"/>
      <c r="BM2983" s="8" t="s">
        <v>102</v>
      </c>
      <c r="BN2983" s="8"/>
      <c r="BO2983" s="8"/>
      <c r="BP2983" s="8"/>
    </row>
    <row r="2984" spans="2:76" ht="18.649999999999999" customHeight="1" thickBot="1">
      <c r="B2984" s="16"/>
      <c r="D2984" s="250" t="s">
        <v>22</v>
      </c>
      <c r="E2984" s="251"/>
      <c r="F2984" s="252" t="s">
        <v>23</v>
      </c>
      <c r="G2984" s="253"/>
      <c r="H2984" s="123"/>
      <c r="I2984" s="242" t="s">
        <v>1</v>
      </c>
      <c r="J2984" s="243"/>
      <c r="K2984" s="244" t="s">
        <v>2</v>
      </c>
      <c r="L2984" s="245"/>
      <c r="M2984" s="123"/>
      <c r="N2984" s="242" t="s">
        <v>43</v>
      </c>
      <c r="O2984" s="243"/>
      <c r="P2984" s="244" t="s">
        <v>44</v>
      </c>
      <c r="Q2984" s="245"/>
      <c r="R2984" s="123"/>
      <c r="S2984" s="242" t="s">
        <v>32</v>
      </c>
      <c r="T2984" s="243"/>
      <c r="U2984" s="244" t="s">
        <v>33</v>
      </c>
      <c r="V2984" s="245"/>
      <c r="W2984" s="123"/>
      <c r="X2984" s="242" t="s">
        <v>45</v>
      </c>
      <c r="Y2984" s="243"/>
      <c r="Z2984" s="244" t="s">
        <v>46</v>
      </c>
      <c r="AA2984" s="245"/>
      <c r="AB2984" s="127"/>
      <c r="AC2984" s="242" t="s">
        <v>62</v>
      </c>
      <c r="AD2984" s="243"/>
      <c r="AE2984" s="244" t="s">
        <v>3</v>
      </c>
      <c r="AF2984" s="245"/>
      <c r="AG2984" s="123"/>
      <c r="AH2984" s="242" t="s">
        <v>76</v>
      </c>
      <c r="AI2984" s="243"/>
      <c r="AJ2984" s="244" t="s">
        <v>77</v>
      </c>
      <c r="AK2984" s="245"/>
      <c r="AL2984" s="127"/>
      <c r="AM2984" s="242" t="s">
        <v>64</v>
      </c>
      <c r="AN2984" s="243"/>
      <c r="AO2984" s="244" t="s">
        <v>65</v>
      </c>
      <c r="AP2984" s="245"/>
      <c r="AQ2984" s="123"/>
      <c r="AR2984" s="242" t="s">
        <v>80</v>
      </c>
      <c r="AS2984" s="243"/>
      <c r="AT2984" s="244" t="s">
        <v>81</v>
      </c>
      <c r="AU2984" s="245"/>
      <c r="AV2984" s="127"/>
      <c r="AW2984" s="242" t="s">
        <v>68</v>
      </c>
      <c r="AX2984" s="243"/>
      <c r="AY2984" s="244" t="s">
        <v>69</v>
      </c>
      <c r="AZ2984" s="245"/>
      <c r="BA2984" s="123"/>
      <c r="BB2984" s="246" t="s">
        <v>84</v>
      </c>
      <c r="BC2984" s="247"/>
      <c r="BD2984" s="248" t="s">
        <v>85</v>
      </c>
      <c r="BE2984" s="249"/>
      <c r="BF2984" s="127"/>
      <c r="BG2984" s="242" t="s">
        <v>72</v>
      </c>
      <c r="BH2984" s="243"/>
      <c r="BI2984" s="244" t="s">
        <v>73</v>
      </c>
      <c r="BJ2984" s="245"/>
      <c r="BK2984" s="123"/>
      <c r="BL2984" s="242" t="s">
        <v>88</v>
      </c>
      <c r="BM2984" s="243"/>
      <c r="BN2984" s="244" t="s">
        <v>89</v>
      </c>
      <c r="BO2984" s="245"/>
      <c r="BP2984" s="123"/>
      <c r="BQ2984" s="19" t="s">
        <v>165</v>
      </c>
      <c r="BS2984" s="63" t="s">
        <v>120</v>
      </c>
      <c r="BT2984" s="4"/>
      <c r="BU2984" s="28"/>
      <c r="BV2984" s="28"/>
      <c r="BW2984" s="28"/>
      <c r="BX2984" s="28"/>
    </row>
    <row r="2985" spans="2:76" ht="18.649999999999999" customHeight="1" thickTop="1" thickBot="1">
      <c r="B2985" s="39">
        <v>8.4600000000000009</v>
      </c>
      <c r="D2985" s="25">
        <f t="shared" ref="D2985" si="30030">COS($F$8*$B2985)</f>
        <v>-0.94540548797473589</v>
      </c>
      <c r="E2985" s="26">
        <v>0</v>
      </c>
      <c r="F2985" s="10">
        <v>0</v>
      </c>
      <c r="G2985" s="85">
        <f t="shared" ref="G2985" si="30031">$E$8*SIN($B2985*$F$8)</f>
        <v>0.97768919896113338</v>
      </c>
      <c r="I2985" s="21">
        <v>1</v>
      </c>
      <c r="J2985" s="24">
        <v>0</v>
      </c>
      <c r="K2985" s="22">
        <v>0</v>
      </c>
      <c r="L2985" s="23">
        <v>0</v>
      </c>
      <c r="N2985" s="21">
        <f t="shared" ref="N2985" si="30032">D2985*I2985+F2985*I2988-E2985*J2985-G2985*J2988</f>
        <v>-1.5140413262053625</v>
      </c>
      <c r="O2985" s="24">
        <f t="shared" ref="O2985" si="30033">(D2985*J2985+E2985*I2985+F2985*J2988+G2985*I2988)</f>
        <v>0</v>
      </c>
      <c r="P2985" s="22">
        <f t="shared" ref="P2985" si="30034">D2985*K2985+F2985*K2988-E2985*L2985-G2985*L2988</f>
        <v>0</v>
      </c>
      <c r="Q2985" s="23">
        <f t="shared" ref="Q2985" si="30035">(D2985*L2985+E2985*K2985+F2985*L2988+G2985*K2988)</f>
        <v>0.97768919896113338</v>
      </c>
      <c r="S2985" s="25">
        <f t="shared" ref="S2985" si="30036">COS($U$8*$B2985)</f>
        <v>0.18967079178571719</v>
      </c>
      <c r="T2985" s="26">
        <v>0</v>
      </c>
      <c r="U2985" s="10">
        <v>0</v>
      </c>
      <c r="V2985" s="85">
        <f t="shared" ref="V2985" si="30037">$T$8*SIN($B2985*$U$8)</f>
        <v>-2.945543229472352</v>
      </c>
      <c r="X2985" s="21">
        <f t="shared" ref="X2985" si="30038">N2985*S2985+P2985*S2988-O2985*T2985-Q2985*T2988</f>
        <v>3.2811227365466433E-2</v>
      </c>
      <c r="Y2985" s="24">
        <f t="shared" ref="Y2985" si="30039">(N2985*T2985+O2985*S2985+P2985*T2988+Q2985*S2988)</f>
        <v>0</v>
      </c>
      <c r="Z2985" s="22">
        <f t="shared" ref="Z2985" si="30040">N2985*U2985+P2985*U2988-O2985*V2985-Q2985*V2988</f>
        <v>0</v>
      </c>
      <c r="AA2985" s="23">
        <f t="shared" ref="AA2985" si="30041">(N2985*V2985+O2985*U2985+P2985*V2988+Q2985*U2988)</f>
        <v>4.6451132620328481</v>
      </c>
      <c r="AB2985" s="8"/>
      <c r="AC2985" s="21">
        <v>1</v>
      </c>
      <c r="AD2985" s="24">
        <v>0</v>
      </c>
      <c r="AE2985" s="22">
        <v>0</v>
      </c>
      <c r="AF2985" s="23">
        <v>0</v>
      </c>
      <c r="AH2985" s="21">
        <f t="shared" ref="AH2985" si="30042">X2985*AC2985+Z2985*AC2988-Y2985*AD2985-AA2985*AD2988</f>
        <v>-8.0326286047599265</v>
      </c>
      <c r="AI2985" s="24">
        <f t="shared" ref="AI2985" si="30043">(X2985*AD2985+Y2985*AC2985+Z2985*AD2988+AA2985*AC2988)</f>
        <v>0</v>
      </c>
      <c r="AJ2985" s="22">
        <f t="shared" ref="AJ2985" si="30044">X2985*AE2985+Z2985*AE2988-Y2985*AF2985-AA2985*AF2988</f>
        <v>0</v>
      </c>
      <c r="AK2985" s="23">
        <f t="shared" ref="AK2985" si="30045">(X2985*AF2985+Y2985*AE2985+Z2985*AF2988+AA2985*AE2988)</f>
        <v>4.6451132620328481</v>
      </c>
      <c r="AL2985" s="8"/>
      <c r="AM2985" s="25">
        <f t="shared" ref="AM2985" si="30046">COS($AO$8*$B2985)</f>
        <v>0.18967079178571719</v>
      </c>
      <c r="AN2985" s="26">
        <v>0</v>
      </c>
      <c r="AO2985" s="10">
        <v>0</v>
      </c>
      <c r="AP2985" s="85">
        <f t="shared" ref="AP2985" si="30047">$AN$8*SIN($B2985*$AO$8)</f>
        <v>-2.945543229472352</v>
      </c>
      <c r="AR2985" s="21">
        <f t="shared" ref="AR2985" si="30048">AH2985*AM2985+AJ2985*AM2988-AI2985*AN2985-AK2985*AN2988</f>
        <v>-3.2903699061841429E-3</v>
      </c>
      <c r="AS2985" s="24">
        <f t="shared" ref="AS2985" si="30049">(AH2985*AN2985+AI2985*AM2985+AJ2985*AN2988+AK2985*AM2988)</f>
        <v>0</v>
      </c>
      <c r="AT2985" s="22">
        <f t="shared" ref="AT2985" si="30050">AH2985*AO2985+AJ2985*AO2988-AI2985*AP2985-AK2985*AP2988</f>
        <v>0</v>
      </c>
      <c r="AU2985" s="23">
        <f t="shared" ref="AU2985" si="30051">(AH2985*AP2985+AI2985*AO2985+AJ2985*AP2988+AK2985*AO2988)</f>
        <v>24.541497111960652</v>
      </c>
      <c r="AV2985" s="8"/>
      <c r="AW2985" s="21">
        <v>1</v>
      </c>
      <c r="AX2985" s="24">
        <v>0</v>
      </c>
      <c r="AY2985" s="22">
        <v>0</v>
      </c>
      <c r="AZ2985" s="23">
        <v>0</v>
      </c>
      <c r="BB2985" s="21">
        <f t="shared" ref="BB2985" si="30052">AR2985*AW2985+AT2985*AW2988-AS2985*AX2985-AU2985*AX2988</f>
        <v>-14.276921291187348</v>
      </c>
      <c r="BC2985" s="24">
        <f t="shared" ref="BC2985" si="30053">(AR2985*AX2985+AS2985*AW2985+AT2985*AX2988+AU2985*AW2988)</f>
        <v>0</v>
      </c>
      <c r="BD2985" s="22">
        <f t="shared" ref="BD2985" si="30054">AR2985*AY2985+AT2985*AY2988-AS2985*AZ2985-AU2985*AZ2988</f>
        <v>0</v>
      </c>
      <c r="BE2985" s="23">
        <f t="shared" ref="BE2985" si="30055">(AR2985*AZ2985+AS2985*AY2985+AT2985*AZ2988+AU2985*AY2988)</f>
        <v>24.541497111960652</v>
      </c>
      <c r="BF2985" s="8"/>
      <c r="BG2985" s="25">
        <f t="shared" ref="BG2985" si="30056">COS($BI$8*$B2985)</f>
        <v>-0.94543507832367801</v>
      </c>
      <c r="BH2985" s="26">
        <v>0</v>
      </c>
      <c r="BI2985" s="10">
        <v>0</v>
      </c>
      <c r="BJ2985" s="85">
        <f t="shared" ref="BJ2985" si="30057">$BH$8*SIN($B2985*$BI$8)</f>
        <v>0.97743164163838503</v>
      </c>
      <c r="BL2985" s="21">
        <f t="shared" ref="BL2985" si="30058">BB2985*BG2985+BD2985*BG2988-BC2985*BH2985-BE2985*BH2988</f>
        <v>10.832609331331653</v>
      </c>
      <c r="BM2985" s="24">
        <f t="shared" ref="BM2985" si="30059">(BB2985*BH2985+BC2985*BG2985+BD2985*BH2988+BE2985*BG2988)</f>
        <v>0</v>
      </c>
      <c r="BN2985" s="22">
        <f t="shared" ref="BN2985" si="30060">BB2985*BI2985+BD2985*BI2988-BC2985*BJ2985-BE2985*BJ2988</f>
        <v>0</v>
      </c>
      <c r="BO2985" s="23">
        <f t="shared" ref="BO2985" si="30061">(BB2985*BJ2985+BC2985*BI2985+BD2985*BJ2988+BE2985*BI2988)</f>
        <v>-37.1571068594141</v>
      </c>
      <c r="BQ2985" s="27">
        <f t="shared" ref="BQ2985" si="30062">20*LOG((2*$BL$8)/(($BL$8*BL2985+BN2985+$BL$8*BL2988+BN2988)^2+($BL$8*BM2985+BO2985+$BL$8*BM2988+BO2988)^2)^0.5)</f>
        <v>-26.093540533801118</v>
      </c>
      <c r="BS2985" s="64">
        <f t="shared" ref="BS2985" si="30063">((BL2985^2+BM2985^2)/(BL2988^2+BM2988^2))^0.5</f>
        <v>3.4602353243693544</v>
      </c>
      <c r="BT2985" s="4"/>
      <c r="BU2985" s="28"/>
      <c r="BV2985" s="28"/>
      <c r="BW2985" s="28"/>
      <c r="BX2985" s="28"/>
    </row>
    <row r="2986" spans="2:76" ht="18.649999999999999" customHeight="1" thickBot="1">
      <c r="D2986" s="25"/>
      <c r="E2986" s="10"/>
      <c r="F2986" s="10"/>
      <c r="G2986" s="31"/>
      <c r="I2986" s="29"/>
      <c r="L2986" s="30"/>
      <c r="N2986" s="29"/>
      <c r="Q2986" s="30"/>
      <c r="S2986" s="29"/>
      <c r="V2986" s="30"/>
      <c r="X2986" s="29"/>
      <c r="AA2986" s="30"/>
      <c r="AC2986" s="29"/>
      <c r="AF2986" s="30"/>
      <c r="AH2986" s="29"/>
      <c r="AK2986" s="30"/>
      <c r="AM2986" s="29"/>
      <c r="AP2986" s="30"/>
      <c r="AR2986" s="29"/>
      <c r="AU2986" s="30"/>
      <c r="AW2986" s="29"/>
      <c r="AZ2986" s="30"/>
      <c r="BB2986" s="29"/>
      <c r="BE2986" s="30"/>
      <c r="BG2986" s="29"/>
      <c r="BJ2986" s="30"/>
      <c r="BL2986" s="29"/>
      <c r="BO2986" s="30"/>
      <c r="BS2986" s="65"/>
      <c r="BT2986" s="65"/>
      <c r="BU2986" s="28"/>
      <c r="BV2986" s="28"/>
      <c r="BW2986" s="28"/>
      <c r="BX2986" s="28"/>
    </row>
    <row r="2987" spans="2:76" ht="18.649999999999999" customHeight="1" thickBot="1">
      <c r="D2987" s="254" t="s">
        <v>24</v>
      </c>
      <c r="E2987" s="255"/>
      <c r="F2987" s="256" t="s">
        <v>25</v>
      </c>
      <c r="G2987" s="257"/>
      <c r="H2987" s="123"/>
      <c r="I2987" s="242" t="s">
        <v>4</v>
      </c>
      <c r="J2987" s="243"/>
      <c r="K2987" s="244" t="s">
        <v>5</v>
      </c>
      <c r="L2987" s="245"/>
      <c r="M2987" s="123"/>
      <c r="N2987" s="242" t="s">
        <v>6</v>
      </c>
      <c r="O2987" s="243"/>
      <c r="P2987" s="244" t="s">
        <v>7</v>
      </c>
      <c r="Q2987" s="245"/>
      <c r="R2987" s="123"/>
      <c r="S2987" s="242" t="s">
        <v>34</v>
      </c>
      <c r="T2987" s="243"/>
      <c r="U2987" s="244" t="s">
        <v>35</v>
      </c>
      <c r="V2987" s="245"/>
      <c r="W2987" s="123"/>
      <c r="X2987" s="242" t="s">
        <v>47</v>
      </c>
      <c r="Y2987" s="243"/>
      <c r="Z2987" s="244" t="s">
        <v>48</v>
      </c>
      <c r="AA2987" s="245"/>
      <c r="AB2987" s="127"/>
      <c r="AC2987" s="242" t="s">
        <v>63</v>
      </c>
      <c r="AD2987" s="243"/>
      <c r="AE2987" s="244" t="s">
        <v>8</v>
      </c>
      <c r="AF2987" s="245"/>
      <c r="AG2987" s="123"/>
      <c r="AH2987" s="242" t="s">
        <v>78</v>
      </c>
      <c r="AI2987" s="243"/>
      <c r="AJ2987" s="244" t="s">
        <v>79</v>
      </c>
      <c r="AK2987" s="245"/>
      <c r="AL2987" s="127"/>
      <c r="AM2987" s="242" t="s">
        <v>67</v>
      </c>
      <c r="AN2987" s="243"/>
      <c r="AO2987" s="244" t="s">
        <v>66</v>
      </c>
      <c r="AP2987" s="245"/>
      <c r="AQ2987" s="123"/>
      <c r="AR2987" s="242" t="s">
        <v>83</v>
      </c>
      <c r="AS2987" s="243"/>
      <c r="AT2987" s="244" t="s">
        <v>82</v>
      </c>
      <c r="AU2987" s="245"/>
      <c r="AV2987" s="127"/>
      <c r="AW2987" s="242" t="s">
        <v>71</v>
      </c>
      <c r="AX2987" s="243"/>
      <c r="AY2987" s="244" t="s">
        <v>70</v>
      </c>
      <c r="AZ2987" s="245"/>
      <c r="BA2987" s="123"/>
      <c r="BB2987" s="124" t="s">
        <v>87</v>
      </c>
      <c r="BC2987" s="125"/>
      <c r="BD2987" s="122" t="s">
        <v>86</v>
      </c>
      <c r="BE2987" s="126"/>
      <c r="BF2987" s="127"/>
      <c r="BG2987" s="242" t="s">
        <v>74</v>
      </c>
      <c r="BH2987" s="243"/>
      <c r="BI2987" s="244" t="s">
        <v>75</v>
      </c>
      <c r="BJ2987" s="245"/>
      <c r="BK2987" s="123"/>
      <c r="BL2987" s="242" t="s">
        <v>91</v>
      </c>
      <c r="BM2987" s="243"/>
      <c r="BN2987" s="244" t="s">
        <v>90</v>
      </c>
      <c r="BO2987" s="245"/>
      <c r="BP2987" s="123"/>
      <c r="BQ2987" s="35" t="s">
        <v>166</v>
      </c>
      <c r="BS2987" s="66" t="s">
        <v>121</v>
      </c>
      <c r="BT2987" s="65"/>
      <c r="BU2987" s="28"/>
      <c r="BV2987" s="28"/>
      <c r="BW2987" s="28"/>
      <c r="BX2987" s="28"/>
    </row>
    <row r="2988" spans="2:76" ht="18.649999999999999" customHeight="1" thickTop="1" thickBot="1">
      <c r="D2988" s="15">
        <v>0</v>
      </c>
      <c r="E2988" s="145">
        <f t="shared" ref="E2988" si="30064">(1/$E$8)*SIN($B2985*$F$8)</f>
        <v>0.10863213321790371</v>
      </c>
      <c r="F2988" s="15">
        <f t="shared" ref="F2988" si="30065">COS($F$8*$B2985)</f>
        <v>-0.94540548797473589</v>
      </c>
      <c r="G2988" s="37">
        <v>0</v>
      </c>
      <c r="I2988" s="21">
        <v>0</v>
      </c>
      <c r="J2988" s="24">
        <f t="shared" ref="J2988" si="30066">(TAN($K$8*$B2985))/$J$8</f>
        <v>0.58161206939264942</v>
      </c>
      <c r="K2988" s="22">
        <v>1</v>
      </c>
      <c r="L2988" s="23">
        <v>0</v>
      </c>
      <c r="N2988" s="21">
        <f t="shared" ref="N2988" si="30067">D2988*I2985+F2988*I2988-E2988*J2985-G2988*J2988</f>
        <v>0</v>
      </c>
      <c r="O2988" s="24">
        <f t="shared" ref="O2988" si="30068">(D2988*J2985+E2988*I2985+F2988*J2988+G2988*I2988)</f>
        <v>-0.44122710905824997</v>
      </c>
      <c r="P2988" s="22">
        <f t="shared" ref="P2988" si="30069">D2988*K2985+F2988*K2988-E2988*L2985-G2988*L2988</f>
        <v>-0.94540548797473589</v>
      </c>
      <c r="Q2988" s="23">
        <f t="shared" ref="Q2988" si="30070">(D2988*L2985+E2988*K2985+F2988*L2988+G2988*K2988)</f>
        <v>0</v>
      </c>
      <c r="S2988" s="15">
        <v>0</v>
      </c>
      <c r="T2988" s="145">
        <f t="shared" ref="T2988" si="30071">(1/$T$8)*SIN($B2985*$U$8)</f>
        <v>-0.32728258105248353</v>
      </c>
      <c r="U2988" s="15">
        <f t="shared" ref="U2988" si="30072">COS($U$8*$B2985)</f>
        <v>0.18967079178571719</v>
      </c>
      <c r="V2988" s="37">
        <v>0</v>
      </c>
      <c r="X2988" s="21">
        <f t="shared" ref="X2988" si="30073">N2988*S2985+P2988*S2988-O2988*T2985-Q2988*T2988</f>
        <v>0</v>
      </c>
      <c r="Y2988" s="24">
        <f t="shared" ref="Y2988" si="30074">(N2988*T2985+O2988*S2985+P2988*T2988+Q2988*S2988)</f>
        <v>0.22572685311315299</v>
      </c>
      <c r="Z2988" s="22">
        <f t="shared" ref="Z2988" si="30075">N2988*U2985+P2988*U2988-O2988*V2985-Q2988*V2988</f>
        <v>-1.4789693312089178</v>
      </c>
      <c r="AA2988" s="23">
        <f t="shared" ref="AA2988" si="30076">(N2988*V2985+O2988*U2985+P2988*V2988+Q2988*U2988)</f>
        <v>0</v>
      </c>
      <c r="AB2988" s="8"/>
      <c r="AC2988" s="21">
        <v>0</v>
      </c>
      <c r="AD2988" s="24">
        <f t="shared" ref="AD2988" si="30077">(TAN($AE$8*$B2985))/$AD$8</f>
        <v>1.7363279164899632</v>
      </c>
      <c r="AE2988" s="22">
        <v>1</v>
      </c>
      <c r="AF2988" s="23">
        <v>0</v>
      </c>
      <c r="AH2988" s="21">
        <f t="shared" ref="AH2988" si="30078">X2988*AC2985+Z2988*AC2988-Y2988*AD2985-AA2988*AD2988</f>
        <v>0</v>
      </c>
      <c r="AI2988" s="24">
        <f t="shared" ref="AI2988" si="30079">(X2988*AD2985+Y2988*AC2985+Z2988*AD2988+AA2988*AC2988)</f>
        <v>-2.3422488842973817</v>
      </c>
      <c r="AJ2988" s="22">
        <f t="shared" ref="AJ2988" si="30080">X2988*AE2985+Z2988*AE2988-Y2988*AF2985-AA2988*AF2988</f>
        <v>-1.4789693312089178</v>
      </c>
      <c r="AK2988" s="23">
        <f t="shared" ref="AK2988" si="30081">(X2988*AF2985+Y2988*AE2985+Z2988*AF2988+AA2988*AE2988)</f>
        <v>0</v>
      </c>
      <c r="AL2988" s="8"/>
      <c r="AM2988" s="15">
        <v>0</v>
      </c>
      <c r="AN2988" s="85">
        <f t="shared" ref="AN2988" si="30082">(1/$AN$8)*SIN($B2985*$AO$8)</f>
        <v>-0.32728258105248353</v>
      </c>
      <c r="AO2988" s="25">
        <f t="shared" ref="AO2988" si="30083">COS($AO$8*$B2985)</f>
        <v>0.18967079178571719</v>
      </c>
      <c r="AP2988" s="37">
        <v>0</v>
      </c>
      <c r="AR2988" s="21">
        <f t="shared" ref="AR2988" si="30084">AH2988*AM2985+AJ2988*AM2988-AI2988*AN2985-AK2988*AN2988</f>
        <v>0</v>
      </c>
      <c r="AS2988" s="24">
        <f t="shared" ref="AS2988" si="30085">(AH2988*AN2985+AI2988*AM2985+AJ2988*AN2988+AK2988*AM2988)</f>
        <v>3.978469957162295E-2</v>
      </c>
      <c r="AT2988" s="22">
        <f t="shared" ref="AT2988" si="30086">AH2988*AO2985+AJ2988*AO2988-AI2988*AP2985-AK2988*AP2988</f>
        <v>-7.1797126269585112</v>
      </c>
      <c r="AU2988" s="23">
        <f t="shared" ref="AU2988" si="30087">(AH2988*AP2985+AI2988*AO2985+AJ2988*AP2988+AK2988*AO2988)</f>
        <v>0</v>
      </c>
      <c r="AV2988" s="8"/>
      <c r="AW2988" s="21">
        <v>0</v>
      </c>
      <c r="AX2988" s="24">
        <f t="shared" ref="AX2988" si="30088">(TAN($AY$8*$B2985))/$AX$8</f>
        <v>0.58161206939264942</v>
      </c>
      <c r="AY2988" s="22">
        <v>1</v>
      </c>
      <c r="AZ2988" s="23">
        <v>0</v>
      </c>
      <c r="BB2988" s="21">
        <f t="shared" ref="BB2988" si="30089">AR2988*AW2985+AT2988*AW2988-AS2988*AX2985-AU2988*AX2988</f>
        <v>0</v>
      </c>
      <c r="BC2988" s="24">
        <f t="shared" ref="BC2988" si="30090">(AR2988*AX2985+AS2988*AW2985+AT2988*AX2988+AU2988*AW2988)</f>
        <v>-4.136022819038252</v>
      </c>
      <c r="BD2988" s="22">
        <f t="shared" ref="BD2988" si="30091">AR2988*AY2985+AT2988*AY2988-AS2988*AZ2985-AU2988*AZ2988</f>
        <v>-7.1797126269585112</v>
      </c>
      <c r="BE2988" s="23">
        <f t="shared" ref="BE2988" si="30092">(AR2988*AZ2985+AS2988*AY2985+AT2988*AZ2988+AU2988*AY2988)</f>
        <v>0</v>
      </c>
      <c r="BF2988" s="8"/>
      <c r="BG2988" s="15">
        <v>0</v>
      </c>
      <c r="BH2988" s="85">
        <f t="shared" ref="BH2988" si="30093">(1/$BH$8)*SIN($B2985*$BI$8)</f>
        <v>0.10860351573759833</v>
      </c>
      <c r="BI2988" s="25">
        <f t="shared" ref="BI2988" si="30094">COS($BI$8*$B2985)</f>
        <v>-0.94543507832367801</v>
      </c>
      <c r="BJ2988" s="37">
        <v>0</v>
      </c>
      <c r="BL2988" s="21">
        <f t="shared" ref="BL2988" si="30095">BB2988*BG2985+BD2988*BG2988-BC2988*BH2985-BE2988*BH2988</f>
        <v>0</v>
      </c>
      <c r="BM2988" s="24">
        <f t="shared" ref="BM2988" si="30096">(BB2988*BH2985+BC2988*BG2985+BD2988*BH2988+BE2988*BG2988)</f>
        <v>3.1305990245926272</v>
      </c>
      <c r="BN2988" s="22">
        <f t="shared" ref="BN2988" si="30097">BB2988*BI2985+BD2988*BI2988-BC2988*BJ2985-BE2988*BJ2988</f>
        <v>10.830631743676399</v>
      </c>
      <c r="BO2988" s="23">
        <f t="shared" ref="BO2988" si="30098">(BB2988*BJ2985+BC2988*BI2985+BD2988*BJ2988+BE2988*BI2988)</f>
        <v>0</v>
      </c>
      <c r="BQ2988" s="38">
        <f t="shared" ref="BQ2988" si="30099">(180/PI())*ATAN(-1*(($BL$8*BM2985+BO2985+$BL$8*BM2988+BO2988)/($BL$8*BL2985+BN2985+$BL$8*BL2988+BN2988)))</f>
        <v>57.516813639567118</v>
      </c>
      <c r="BS2988" s="67">
        <f t="shared" ref="BS2988" si="30100">20*LOG(((($BL$8*BL2985+BN2985-$BL$8*BL2988-BN2988)^2+($BL$8*BM2985+BO2985-$BL$8*BM2988-BO2988)^2)/(($BL$8*BL2985+BN2985+$BL$8*BL2988+BN2988)^2+($BL$8*BM2985+BO2985+$BL$8*BM2988+BO2988)^2))^0.5)</f>
        <v>-1.0689678217514414E-2</v>
      </c>
      <c r="BT2988" s="65"/>
      <c r="BU2988" s="28"/>
      <c r="BV2988" s="28"/>
      <c r="BW2988" s="28"/>
      <c r="BX2988" s="28"/>
    </row>
    <row r="2989" spans="2:76" ht="18.649999999999999" customHeight="1">
      <c r="BS2989" s="32"/>
    </row>
    <row r="2990" spans="2:76" ht="18.649999999999999" customHeight="1" thickBot="1">
      <c r="D2990" s="8"/>
      <c r="E2990" s="8" t="s">
        <v>93</v>
      </c>
      <c r="F2990" s="8"/>
      <c r="G2990" s="8"/>
      <c r="H2990" s="8"/>
      <c r="I2990" s="8"/>
      <c r="J2990" s="8" t="s">
        <v>94</v>
      </c>
      <c r="K2990" s="8"/>
      <c r="L2990" s="8"/>
      <c r="M2990" s="8"/>
      <c r="N2990" s="8"/>
      <c r="O2990" s="8" t="s">
        <v>95</v>
      </c>
      <c r="P2990" s="8"/>
      <c r="Q2990" s="8"/>
      <c r="R2990" s="8"/>
      <c r="S2990" s="8"/>
      <c r="T2990" s="8" t="s">
        <v>96</v>
      </c>
      <c r="U2990" s="8"/>
      <c r="V2990" s="8"/>
      <c r="W2990" s="8"/>
      <c r="X2990" s="8"/>
      <c r="Y2990" s="8" t="s">
        <v>97</v>
      </c>
      <c r="Z2990" s="8"/>
      <c r="AA2990" s="8"/>
      <c r="AB2990" s="8"/>
      <c r="AC2990" s="8"/>
      <c r="AD2990" s="8" t="s">
        <v>98</v>
      </c>
      <c r="AE2990" s="8"/>
      <c r="AF2990" s="8"/>
      <c r="AG2990" s="8"/>
      <c r="AH2990" s="8"/>
      <c r="AI2990" s="8" t="s">
        <v>99</v>
      </c>
      <c r="AJ2990" s="8"/>
      <c r="AK2990" s="8"/>
      <c r="AL2990" s="8"/>
      <c r="AM2990" s="8"/>
      <c r="AN2990" s="8" t="s">
        <v>96</v>
      </c>
      <c r="AO2990" s="8"/>
      <c r="AP2990" s="8"/>
      <c r="AQ2990" s="8"/>
      <c r="AR2990" s="8"/>
      <c r="AS2990" s="8" t="s">
        <v>100</v>
      </c>
      <c r="AT2990" s="8"/>
      <c r="AU2990" s="8"/>
      <c r="AV2990" s="8"/>
      <c r="AW2990" s="8"/>
      <c r="AX2990" s="8" t="s">
        <v>94</v>
      </c>
      <c r="AY2990" s="8"/>
      <c r="AZ2990" s="8"/>
      <c r="BA2990" s="8"/>
      <c r="BB2990" s="8"/>
      <c r="BC2990" s="8" t="s">
        <v>101</v>
      </c>
      <c r="BD2990" s="8"/>
      <c r="BE2990" s="8"/>
      <c r="BF2990" s="8"/>
      <c r="BG2990" s="8"/>
      <c r="BH2990" s="8" t="s">
        <v>96</v>
      </c>
      <c r="BI2990" s="8"/>
      <c r="BJ2990" s="8"/>
      <c r="BK2990" s="8"/>
      <c r="BL2990" s="8"/>
      <c r="BM2990" s="8" t="s">
        <v>102</v>
      </c>
      <c r="BN2990" s="8"/>
      <c r="BO2990" s="8"/>
      <c r="BP2990" s="8"/>
    </row>
    <row r="2991" spans="2:76" ht="18.649999999999999" customHeight="1" thickBot="1">
      <c r="B2991" s="16"/>
      <c r="D2991" s="250" t="s">
        <v>22</v>
      </c>
      <c r="E2991" s="251"/>
      <c r="F2991" s="252" t="s">
        <v>23</v>
      </c>
      <c r="G2991" s="253"/>
      <c r="H2991" s="123"/>
      <c r="I2991" s="242" t="s">
        <v>1</v>
      </c>
      <c r="J2991" s="243"/>
      <c r="K2991" s="244" t="s">
        <v>2</v>
      </c>
      <c r="L2991" s="245"/>
      <c r="M2991" s="123"/>
      <c r="N2991" s="242" t="s">
        <v>43</v>
      </c>
      <c r="O2991" s="243"/>
      <c r="P2991" s="244" t="s">
        <v>44</v>
      </c>
      <c r="Q2991" s="245"/>
      <c r="R2991" s="123"/>
      <c r="S2991" s="242" t="s">
        <v>32</v>
      </c>
      <c r="T2991" s="243"/>
      <c r="U2991" s="244" t="s">
        <v>33</v>
      </c>
      <c r="V2991" s="245"/>
      <c r="W2991" s="123"/>
      <c r="X2991" s="242" t="s">
        <v>45</v>
      </c>
      <c r="Y2991" s="243"/>
      <c r="Z2991" s="244" t="s">
        <v>46</v>
      </c>
      <c r="AA2991" s="245"/>
      <c r="AB2991" s="127"/>
      <c r="AC2991" s="242" t="s">
        <v>62</v>
      </c>
      <c r="AD2991" s="243"/>
      <c r="AE2991" s="244" t="s">
        <v>3</v>
      </c>
      <c r="AF2991" s="245"/>
      <c r="AG2991" s="123"/>
      <c r="AH2991" s="242" t="s">
        <v>76</v>
      </c>
      <c r="AI2991" s="243"/>
      <c r="AJ2991" s="244" t="s">
        <v>77</v>
      </c>
      <c r="AK2991" s="245"/>
      <c r="AL2991" s="127"/>
      <c r="AM2991" s="242" t="s">
        <v>64</v>
      </c>
      <c r="AN2991" s="243"/>
      <c r="AO2991" s="244" t="s">
        <v>65</v>
      </c>
      <c r="AP2991" s="245"/>
      <c r="AQ2991" s="123"/>
      <c r="AR2991" s="242" t="s">
        <v>80</v>
      </c>
      <c r="AS2991" s="243"/>
      <c r="AT2991" s="244" t="s">
        <v>81</v>
      </c>
      <c r="AU2991" s="245"/>
      <c r="AV2991" s="127"/>
      <c r="AW2991" s="242" t="s">
        <v>68</v>
      </c>
      <c r="AX2991" s="243"/>
      <c r="AY2991" s="244" t="s">
        <v>69</v>
      </c>
      <c r="AZ2991" s="245"/>
      <c r="BA2991" s="123"/>
      <c r="BB2991" s="246" t="s">
        <v>84</v>
      </c>
      <c r="BC2991" s="247"/>
      <c r="BD2991" s="248" t="s">
        <v>85</v>
      </c>
      <c r="BE2991" s="249"/>
      <c r="BF2991" s="127"/>
      <c r="BG2991" s="242" t="s">
        <v>72</v>
      </c>
      <c r="BH2991" s="243"/>
      <c r="BI2991" s="244" t="s">
        <v>73</v>
      </c>
      <c r="BJ2991" s="245"/>
      <c r="BK2991" s="123"/>
      <c r="BL2991" s="242" t="s">
        <v>88</v>
      </c>
      <c r="BM2991" s="243"/>
      <c r="BN2991" s="244" t="s">
        <v>89</v>
      </c>
      <c r="BO2991" s="245"/>
      <c r="BP2991" s="123"/>
      <c r="BQ2991" s="19" t="s">
        <v>165</v>
      </c>
      <c r="BS2991" s="63" t="s">
        <v>120</v>
      </c>
      <c r="BT2991" s="4"/>
      <c r="BU2991" s="28"/>
      <c r="BV2991" s="28"/>
      <c r="BW2991" s="28"/>
      <c r="BX2991" s="28"/>
    </row>
    <row r="2992" spans="2:76" ht="18.649999999999999" customHeight="1" thickTop="1" thickBot="1">
      <c r="B2992" s="39">
        <v>8.48</v>
      </c>
      <c r="D2992" s="25">
        <f t="shared" ref="D2992" si="30101">COS($F$8*$B2992)</f>
        <v>-0.94754927275082867</v>
      </c>
      <c r="E2992" s="26">
        <v>0</v>
      </c>
      <c r="F2992" s="10">
        <v>0</v>
      </c>
      <c r="G2992" s="85">
        <f t="shared" ref="G2992" si="30102">$E$8*SIN($B2992*$F$8)</f>
        <v>0.9588291721596609</v>
      </c>
      <c r="I2992" s="21">
        <v>1</v>
      </c>
      <c r="J2992" s="24">
        <v>0</v>
      </c>
      <c r="K2992" s="22">
        <v>0</v>
      </c>
      <c r="L2992" s="23">
        <v>0</v>
      </c>
      <c r="N2992" s="21">
        <f t="shared" ref="N2992" si="30103">D2992*I2992+F2992*I2995-E2992*J2992-G2992*J2995</f>
        <v>-1.5305588325548993</v>
      </c>
      <c r="O2992" s="24">
        <f t="shared" ref="O2992" si="30104">(D2992*J2992+E2992*I2992+F2992*J2995+G2992*I2995)</f>
        <v>0</v>
      </c>
      <c r="P2992" s="22">
        <f t="shared" ref="P2992" si="30105">D2992*K2992+F2992*K2995-E2992*L2992-G2992*L2995</f>
        <v>0</v>
      </c>
      <c r="Q2992" s="23">
        <f t="shared" ref="Q2992" si="30106">(D2992*L2992+E2992*K2992+F2992*L2995+G2992*K2995)</f>
        <v>0.9588291721596609</v>
      </c>
      <c r="S2992" s="25">
        <f t="shared" ref="S2992" si="30107">COS($U$8*$B2992)</f>
        <v>0.20103890904106766</v>
      </c>
      <c r="T2992" s="26">
        <v>0</v>
      </c>
      <c r="U2992" s="10">
        <v>0</v>
      </c>
      <c r="V2992" s="85">
        <f t="shared" ref="V2992" si="30108">$T$8*SIN($B2992*$U$8)</f>
        <v>-2.938749770474546</v>
      </c>
      <c r="X2992" s="21">
        <f t="shared" ref="X2992" si="30109">N2992*S2992+P2992*S2995-O2992*T2992-Q2992*T2995</f>
        <v>5.3824564809375475E-3</v>
      </c>
      <c r="Y2992" s="24">
        <f t="shared" ref="Y2992" si="30110">(N2992*T2992+O2992*S2992+P2992*T2995+Q2992*S2995)</f>
        <v>0</v>
      </c>
      <c r="Z2992" s="22">
        <f t="shared" ref="Z2992" si="30111">N2992*U2992+P2992*U2995-O2992*V2992-Q2992*V2995</f>
        <v>0</v>
      </c>
      <c r="AA2992" s="23">
        <f t="shared" ref="AA2992" si="30112">(N2992*V2992+O2992*U2992+P2992*V2995+Q2992*U2995)</f>
        <v>4.6906913885962283</v>
      </c>
      <c r="AB2992" s="8"/>
      <c r="AC2992" s="21">
        <v>1</v>
      </c>
      <c r="AD2992" s="24">
        <v>0</v>
      </c>
      <c r="AE2992" s="22">
        <v>0</v>
      </c>
      <c r="AF2992" s="23">
        <v>0</v>
      </c>
      <c r="AH2992" s="21">
        <f t="shared" ref="AH2992" si="30113">X2992*AC2992+Z2992*AC2995-Y2992*AD2992-AA2992*AD2995</f>
        <v>-8.4263379753473799</v>
      </c>
      <c r="AI2992" s="24">
        <f t="shared" ref="AI2992" si="30114">(X2992*AD2992+Y2992*AC2992+Z2992*AD2995+AA2992*AC2995)</f>
        <v>0</v>
      </c>
      <c r="AJ2992" s="22">
        <f t="shared" ref="AJ2992" si="30115">X2992*AE2992+Z2992*AE2995-Y2992*AF2992-AA2992*AF2995</f>
        <v>0</v>
      </c>
      <c r="AK2992" s="23">
        <f t="shared" ref="AK2992" si="30116">(X2992*AF2992+Y2992*AE2992+Z2992*AF2995+AA2992*AE2995)</f>
        <v>4.6906913885962283</v>
      </c>
      <c r="AL2992" s="8"/>
      <c r="AM2992" s="25">
        <f t="shared" ref="AM2992" si="30117">COS($AO$8*$B2992)</f>
        <v>0.20103890904106766</v>
      </c>
      <c r="AN2992" s="26">
        <v>0</v>
      </c>
      <c r="AO2992" s="10">
        <v>0</v>
      </c>
      <c r="AP2992" s="85">
        <f t="shared" ref="AP2992" si="30118">$AN$8*SIN($B2992*$AO$8)</f>
        <v>-2.938749770474546</v>
      </c>
      <c r="AR2992" s="21">
        <f t="shared" ref="AR2992" si="30119">AH2992*AM2992+AJ2992*AM2995-AI2992*AN2992-AK2992*AN2995</f>
        <v>-0.16238087804136803</v>
      </c>
      <c r="AS2992" s="24">
        <f t="shared" ref="AS2992" si="30120">(AH2992*AN2992+AI2992*AM2992+AJ2992*AN2995+AK2992*AM2995)</f>
        <v>0</v>
      </c>
      <c r="AT2992" s="22">
        <f t="shared" ref="AT2992" si="30121">AH2992*AO2992+AJ2992*AO2995-AI2992*AP2992-AK2992*AP2995</f>
        <v>0</v>
      </c>
      <c r="AU2992" s="23">
        <f t="shared" ref="AU2992" si="30122">(AH2992*AP2992+AI2992*AO2992+AJ2992*AP2995+AK2992*AO2995)</f>
        <v>25.705910270404779</v>
      </c>
      <c r="AV2992" s="8"/>
      <c r="AW2992" s="21">
        <v>1</v>
      </c>
      <c r="AX2992" s="24">
        <v>0</v>
      </c>
      <c r="AY2992" s="22">
        <v>0</v>
      </c>
      <c r="AZ2992" s="23">
        <v>0</v>
      </c>
      <c r="BB2992" s="21">
        <f t="shared" ref="BB2992" si="30123">AR2992*AW2992+AT2992*AW2995-AS2992*AX2992-AU2992*AX2995</f>
        <v>-15.792684863636087</v>
      </c>
      <c r="BC2992" s="24">
        <f t="shared" ref="BC2992" si="30124">(AR2992*AX2992+AS2992*AW2992+AT2992*AX2995+AU2992*AW2995)</f>
        <v>0</v>
      </c>
      <c r="BD2992" s="22">
        <f t="shared" ref="BD2992" si="30125">AR2992*AY2992+AT2992*AY2995-AS2992*AZ2992-AU2992*AZ2995</f>
        <v>0</v>
      </c>
      <c r="BE2992" s="23">
        <f t="shared" ref="BE2992" si="30126">(AR2992*AZ2992+AS2992*AY2992+AT2992*AZ2995+AU2992*AY2995)</f>
        <v>25.705910270404779</v>
      </c>
      <c r="BF2992" s="8"/>
      <c r="BG2992" s="25">
        <f t="shared" ref="BG2992" si="30127">COS($BI$8*$B2992)</f>
        <v>-0.94757836080038904</v>
      </c>
      <c r="BH2992" s="26">
        <v>0</v>
      </c>
      <c r="BI2992" s="10">
        <v>0</v>
      </c>
      <c r="BJ2992" s="85">
        <f t="shared" ref="BJ2992" si="30128">$BH$8*SIN($B2992*$BI$8)</f>
        <v>0.95857042061897024</v>
      </c>
      <c r="BL2992" s="21">
        <f t="shared" ref="BL2992" si="30129">BB2992*BG2992+BD2992*BG2995-BC2992*BH2992-BE2992*BH2995</f>
        <v>12.226925855688574</v>
      </c>
      <c r="BM2992" s="24">
        <f t="shared" ref="BM2992" si="30130">(BB2992*BH2992+BC2992*BG2992+BD2992*BH2995+BE2992*BG2995)</f>
        <v>0</v>
      </c>
      <c r="BN2992" s="22">
        <f t="shared" ref="BN2992" si="30131">BB2992*BI2992+BD2992*BI2995-BC2992*BJ2992-BE2992*BJ2995</f>
        <v>0</v>
      </c>
      <c r="BO2992" s="23">
        <f t="shared" ref="BO2992" si="30132">(BB2992*BJ2992+BC2992*BI2992+BD2992*BJ2995+BE2992*BI2995)</f>
        <v>-39.49676488935053</v>
      </c>
      <c r="BQ2992" s="27">
        <f t="shared" ref="BQ2992" si="30133">20*LOG((2*$BL$8)/(($BL$8*BL2992+BN2992+$BL$8*BL2995+BN2995)^2+($BL$8*BM2992+BO2992+$BL$8*BM2995+BO2995)^2)^0.5)</f>
        <v>-26.709565587520832</v>
      </c>
      <c r="BS2992" s="64">
        <f t="shared" ref="BS2992" si="30134">((BL2992^2+BM2992^2)/(BL2995^2+BM2995^2))^0.5</f>
        <v>3.2526594490154772</v>
      </c>
      <c r="BT2992" s="4"/>
      <c r="BU2992" s="28"/>
      <c r="BV2992" s="28"/>
      <c r="BW2992" s="28"/>
      <c r="BX2992" s="28"/>
    </row>
    <row r="2993" spans="2:76" ht="18.649999999999999" customHeight="1" thickBot="1">
      <c r="D2993" s="25"/>
      <c r="E2993" s="10"/>
      <c r="F2993" s="10"/>
      <c r="G2993" s="31"/>
      <c r="I2993" s="29"/>
      <c r="L2993" s="30"/>
      <c r="N2993" s="29"/>
      <c r="Q2993" s="30"/>
      <c r="S2993" s="29"/>
      <c r="V2993" s="30"/>
      <c r="X2993" s="29"/>
      <c r="AA2993" s="30"/>
      <c r="AC2993" s="29"/>
      <c r="AF2993" s="30"/>
      <c r="AH2993" s="29"/>
      <c r="AK2993" s="30"/>
      <c r="AM2993" s="29"/>
      <c r="AP2993" s="30"/>
      <c r="AR2993" s="29"/>
      <c r="AU2993" s="30"/>
      <c r="AW2993" s="29"/>
      <c r="AZ2993" s="30"/>
      <c r="BB2993" s="29"/>
      <c r="BE2993" s="30"/>
      <c r="BG2993" s="29"/>
      <c r="BJ2993" s="30"/>
      <c r="BL2993" s="29"/>
      <c r="BO2993" s="30"/>
      <c r="BS2993" s="65"/>
      <c r="BT2993" s="65"/>
      <c r="BU2993" s="28"/>
      <c r="BV2993" s="28"/>
      <c r="BW2993" s="28"/>
      <c r="BX2993" s="28"/>
    </row>
    <row r="2994" spans="2:76" ht="18.649999999999999" customHeight="1" thickBot="1">
      <c r="D2994" s="254" t="s">
        <v>24</v>
      </c>
      <c r="E2994" s="255"/>
      <c r="F2994" s="256" t="s">
        <v>25</v>
      </c>
      <c r="G2994" s="257"/>
      <c r="H2994" s="123"/>
      <c r="I2994" s="242" t="s">
        <v>4</v>
      </c>
      <c r="J2994" s="243"/>
      <c r="K2994" s="244" t="s">
        <v>5</v>
      </c>
      <c r="L2994" s="245"/>
      <c r="M2994" s="123"/>
      <c r="N2994" s="242" t="s">
        <v>6</v>
      </c>
      <c r="O2994" s="243"/>
      <c r="P2994" s="244" t="s">
        <v>7</v>
      </c>
      <c r="Q2994" s="245"/>
      <c r="R2994" s="123"/>
      <c r="S2994" s="242" t="s">
        <v>34</v>
      </c>
      <c r="T2994" s="243"/>
      <c r="U2994" s="244" t="s">
        <v>35</v>
      </c>
      <c r="V2994" s="245"/>
      <c r="W2994" s="123"/>
      <c r="X2994" s="242" t="s">
        <v>47</v>
      </c>
      <c r="Y2994" s="243"/>
      <c r="Z2994" s="244" t="s">
        <v>48</v>
      </c>
      <c r="AA2994" s="245"/>
      <c r="AB2994" s="127"/>
      <c r="AC2994" s="242" t="s">
        <v>63</v>
      </c>
      <c r="AD2994" s="243"/>
      <c r="AE2994" s="244" t="s">
        <v>8</v>
      </c>
      <c r="AF2994" s="245"/>
      <c r="AG2994" s="123"/>
      <c r="AH2994" s="242" t="s">
        <v>78</v>
      </c>
      <c r="AI2994" s="243"/>
      <c r="AJ2994" s="244" t="s">
        <v>79</v>
      </c>
      <c r="AK2994" s="245"/>
      <c r="AL2994" s="127"/>
      <c r="AM2994" s="242" t="s">
        <v>67</v>
      </c>
      <c r="AN2994" s="243"/>
      <c r="AO2994" s="244" t="s">
        <v>66</v>
      </c>
      <c r="AP2994" s="245"/>
      <c r="AQ2994" s="123"/>
      <c r="AR2994" s="242" t="s">
        <v>83</v>
      </c>
      <c r="AS2994" s="243"/>
      <c r="AT2994" s="244" t="s">
        <v>82</v>
      </c>
      <c r="AU2994" s="245"/>
      <c r="AV2994" s="127"/>
      <c r="AW2994" s="242" t="s">
        <v>71</v>
      </c>
      <c r="AX2994" s="243"/>
      <c r="AY2994" s="244" t="s">
        <v>70</v>
      </c>
      <c r="AZ2994" s="245"/>
      <c r="BA2994" s="123"/>
      <c r="BB2994" s="124" t="s">
        <v>87</v>
      </c>
      <c r="BC2994" s="125"/>
      <c r="BD2994" s="122" t="s">
        <v>86</v>
      </c>
      <c r="BE2994" s="126"/>
      <c r="BF2994" s="127"/>
      <c r="BG2994" s="242" t="s">
        <v>74</v>
      </c>
      <c r="BH2994" s="243"/>
      <c r="BI2994" s="244" t="s">
        <v>75</v>
      </c>
      <c r="BJ2994" s="245"/>
      <c r="BK2994" s="123"/>
      <c r="BL2994" s="242" t="s">
        <v>91</v>
      </c>
      <c r="BM2994" s="243"/>
      <c r="BN2994" s="244" t="s">
        <v>90</v>
      </c>
      <c r="BO2994" s="245"/>
      <c r="BP2994" s="123"/>
      <c r="BQ2994" s="35" t="s">
        <v>166</v>
      </c>
      <c r="BS2994" s="66" t="s">
        <v>121</v>
      </c>
      <c r="BT2994" s="65"/>
      <c r="BU2994" s="28"/>
      <c r="BV2994" s="28"/>
      <c r="BW2994" s="28"/>
      <c r="BX2994" s="28"/>
    </row>
    <row r="2995" spans="2:76" ht="18.649999999999999" customHeight="1" thickTop="1" thickBot="1">
      <c r="D2995" s="15">
        <v>0</v>
      </c>
      <c r="E2995" s="145">
        <f t="shared" ref="E2995" si="30135">(1/$E$8)*SIN($B2992*$F$8)</f>
        <v>0.10653657468440676</v>
      </c>
      <c r="F2995" s="15">
        <f t="shared" ref="F2995" si="30136">COS($F$8*$B2992)</f>
        <v>-0.94754927275082867</v>
      </c>
      <c r="G2995" s="37">
        <v>0</v>
      </c>
      <c r="I2995" s="21">
        <v>0</v>
      </c>
      <c r="J2995" s="24">
        <f t="shared" ref="J2995" si="30137">(TAN($K$8*$B2992))/$J$8</f>
        <v>0.60804320178421734</v>
      </c>
      <c r="K2995" s="22">
        <v>1</v>
      </c>
      <c r="L2995" s="23">
        <v>0</v>
      </c>
      <c r="N2995" s="21">
        <f t="shared" ref="N2995" si="30138">D2995*I2992+F2995*I2995-E2995*J2992-G2995*J2995</f>
        <v>0</v>
      </c>
      <c r="O2995" s="24">
        <f t="shared" ref="O2995" si="30139">(D2995*J2992+E2995*I2992+F2995*J2995+G2995*I2995)</f>
        <v>-0.46961431896731382</v>
      </c>
      <c r="P2995" s="22">
        <f t="shared" ref="P2995" si="30140">D2995*K2992+F2995*K2995-E2995*L2992-G2995*L2995</f>
        <v>-0.94754927275082867</v>
      </c>
      <c r="Q2995" s="23">
        <f t="shared" ref="Q2995" si="30141">(D2995*L2992+E2995*K2992+F2995*L2995+G2995*K2995)</f>
        <v>0</v>
      </c>
      <c r="S2995" s="15">
        <v>0</v>
      </c>
      <c r="T2995" s="145">
        <f t="shared" ref="T2995" si="30142">(1/$T$8)*SIN($B2992*$U$8)</f>
        <v>-0.32652775227494951</v>
      </c>
      <c r="U2995" s="15">
        <f t="shared" ref="U2995" si="30143">COS($U$8*$B2992)</f>
        <v>0.20103890904106766</v>
      </c>
      <c r="V2995" s="37">
        <v>0</v>
      </c>
      <c r="X2995" s="21">
        <f t="shared" ref="X2995" si="30144">N2995*S2992+P2995*S2995-O2995*T2992-Q2995*T2995</f>
        <v>0</v>
      </c>
      <c r="Y2995" s="24">
        <f t="shared" ref="Y2995" si="30145">(N2995*T2992+O2995*S2992+P2995*T2995+Q2995*S2995)</f>
        <v>0.21499038384583841</v>
      </c>
      <c r="Z2995" s="22">
        <f t="shared" ref="Z2995" si="30146">N2995*U2992+P2995*U2995-O2995*V2992-Q2995*V2995</f>
        <v>-1.5705732441332374</v>
      </c>
      <c r="AA2995" s="23">
        <f t="shared" ref="AA2995" si="30147">(N2995*V2992+O2995*U2992+P2995*V2995+Q2995*U2995)</f>
        <v>0</v>
      </c>
      <c r="AB2995" s="8"/>
      <c r="AC2995" s="21">
        <v>0</v>
      </c>
      <c r="AD2995" s="24">
        <f t="shared" ref="AD2995" si="30148">(TAN($AE$8*$B2992))/$AD$8</f>
        <v>1.7975432048945046</v>
      </c>
      <c r="AE2995" s="22">
        <v>1</v>
      </c>
      <c r="AF2995" s="23">
        <v>0</v>
      </c>
      <c r="AH2995" s="21">
        <f t="shared" ref="AH2995" si="30149">X2995*AC2992+Z2995*AC2995-Y2995*AD2992-AA2995*AD2995</f>
        <v>0</v>
      </c>
      <c r="AI2995" s="24">
        <f t="shared" ref="AI2995" si="30150">(X2995*AD2992+Y2995*AC2992+Z2995*AD2995+AA2995*AC2995)</f>
        <v>-2.6081828789349801</v>
      </c>
      <c r="AJ2995" s="22">
        <f t="shared" ref="AJ2995" si="30151">X2995*AE2992+Z2995*AE2995-Y2995*AF2992-AA2995*AF2995</f>
        <v>-1.5705732441332374</v>
      </c>
      <c r="AK2995" s="23">
        <f t="shared" ref="AK2995" si="30152">(X2995*AF2992+Y2995*AE2992+Z2995*AF2995+AA2995*AE2995)</f>
        <v>0</v>
      </c>
      <c r="AL2995" s="8"/>
      <c r="AM2995" s="15">
        <v>0</v>
      </c>
      <c r="AN2995" s="85">
        <f t="shared" ref="AN2995" si="30153">(1/$AN$8)*SIN($B2992*$AO$8)</f>
        <v>-0.32652775227494951</v>
      </c>
      <c r="AO2995" s="25">
        <f t="shared" ref="AO2995" si="30154">COS($AO$8*$B2992)</f>
        <v>0.20103890904106766</v>
      </c>
      <c r="AP2995" s="37">
        <v>0</v>
      </c>
      <c r="AR2995" s="21">
        <f t="shared" ref="AR2995" si="30155">AH2995*AM2992+AJ2995*AM2995-AI2995*AN2992-AK2995*AN2995</f>
        <v>0</v>
      </c>
      <c r="AS2995" s="24">
        <f t="shared" ref="AS2995" si="30156">(AH2995*AN2992+AI2995*AM2992+AJ2995*AN2995+AK2995*AM2995)</f>
        <v>-1.151048937067789E-2</v>
      </c>
      <c r="AT2995" s="22">
        <f t="shared" ref="AT2995" si="30157">AH2995*AO2992+AJ2995*AO2995-AI2995*AP2992-AK2995*AP2995</f>
        <v>-7.9805431683954495</v>
      </c>
      <c r="AU2995" s="23">
        <f t="shared" ref="AU2995" si="30158">(AH2995*AP2992+AI2995*AO2992+AJ2995*AP2995+AK2995*AO2995)</f>
        <v>0</v>
      </c>
      <c r="AV2995" s="8"/>
      <c r="AW2995" s="21">
        <v>0</v>
      </c>
      <c r="AX2995" s="24">
        <f t="shared" ref="AX2995" si="30159">(TAN($AY$8*$B2992))/$AX$8</f>
        <v>0.60804320178421734</v>
      </c>
      <c r="AY2995" s="22">
        <v>1</v>
      </c>
      <c r="AZ2995" s="23">
        <v>0</v>
      </c>
      <c r="BB2995" s="21">
        <f t="shared" ref="BB2995" si="30160">AR2995*AW2992+AT2995*AW2995-AS2995*AX2992-AU2995*AX2995</f>
        <v>0</v>
      </c>
      <c r="BC2995" s="24">
        <f t="shared" ref="BC2995" si="30161">(AR2995*AX2992+AS2995*AW2992+AT2995*AX2995+AU2995*AW2995)</f>
        <v>-4.864025509459009</v>
      </c>
      <c r="BD2995" s="22">
        <f t="shared" ref="BD2995" si="30162">AR2995*AY2992+AT2995*AY2995-AS2995*AZ2992-AU2995*AZ2995</f>
        <v>-7.9805431683954495</v>
      </c>
      <c r="BE2995" s="23">
        <f t="shared" ref="BE2995" si="30163">(AR2995*AZ2992+AS2995*AY2992+AT2995*AZ2995+AU2995*AY2995)</f>
        <v>0</v>
      </c>
      <c r="BF2995" s="8"/>
      <c r="BG2995" s="15">
        <v>0</v>
      </c>
      <c r="BH2995" s="85">
        <f t="shared" ref="BH2995" si="30164">(1/$BH$8)*SIN($B2992*$BI$8)</f>
        <v>0.10650782451321891</v>
      </c>
      <c r="BI2995" s="25">
        <f t="shared" ref="BI2995" si="30165">COS($BI$8*$B2992)</f>
        <v>-0.94757836080038904</v>
      </c>
      <c r="BJ2995" s="37">
        <v>0</v>
      </c>
      <c r="BL2995" s="21">
        <f t="shared" ref="BL2995" si="30166">BB2995*BG2992+BD2995*BG2995-BC2995*BH2992-BE2995*BH2995</f>
        <v>0</v>
      </c>
      <c r="BM2995" s="24">
        <f t="shared" ref="BM2995" si="30167">(BB2995*BH2992+BC2995*BG2992+BD2995*BH2995+BE2995*BG2995)</f>
        <v>3.7590550278448145</v>
      </c>
      <c r="BN2995" s="22">
        <f t="shared" ref="BN2995" si="30168">BB2995*BI2992+BD2995*BI2995-BC2995*BJ2992-BE2995*BJ2995</f>
        <v>12.224700992308428</v>
      </c>
      <c r="BO2995" s="23">
        <f t="shared" ref="BO2995" si="30169">(BB2995*BJ2992+BC2995*BI2992+BD2995*BJ2995+BE2995*BI2995)</f>
        <v>0</v>
      </c>
      <c r="BQ2995" s="38">
        <f t="shared" ref="BQ2995" si="30170">(180/PI())*ATAN(-1*(($BL$8*BM2992+BO2992+$BL$8*BM2995+BO2995)/($BL$8*BL2992+BN2992+$BL$8*BL2995+BN2995)))</f>
        <v>55.620190830088092</v>
      </c>
      <c r="BS2995" s="67">
        <f t="shared" ref="BS2995" si="30171">20*LOG(((($BL$8*BL2992+BN2992-$BL$8*BL2995-BN2995)^2+($BL$8*BM2992+BO2992-$BL$8*BM2995-BO2995)^2)/(($BL$8*BL2992+BN2992+$BL$8*BL2995+BN2995)^2+($BL$8*BM2992+BO2992+$BL$8*BM2995+BO2995)^2))^0.5)</f>
        <v>-9.2745190152135198E-3</v>
      </c>
      <c r="BT2995" s="65"/>
      <c r="BU2995" s="28"/>
      <c r="BV2995" s="28"/>
      <c r="BW2995" s="28"/>
      <c r="BX2995" s="28"/>
    </row>
    <row r="2996" spans="2:76" ht="18.649999999999999" customHeight="1">
      <c r="BS2996" s="32"/>
    </row>
    <row r="2997" spans="2:76" ht="18.649999999999999" customHeight="1" thickBot="1">
      <c r="D2997" s="8"/>
      <c r="E2997" s="8" t="s">
        <v>93</v>
      </c>
      <c r="F2997" s="8"/>
      <c r="G2997" s="8"/>
      <c r="H2997" s="8"/>
      <c r="I2997" s="8"/>
      <c r="J2997" s="8" t="s">
        <v>94</v>
      </c>
      <c r="K2997" s="8"/>
      <c r="L2997" s="8"/>
      <c r="M2997" s="8"/>
      <c r="N2997" s="8"/>
      <c r="O2997" s="8" t="s">
        <v>95</v>
      </c>
      <c r="P2997" s="8"/>
      <c r="Q2997" s="8"/>
      <c r="R2997" s="8"/>
      <c r="S2997" s="8"/>
      <c r="T2997" s="8" t="s">
        <v>96</v>
      </c>
      <c r="U2997" s="8"/>
      <c r="V2997" s="8"/>
      <c r="W2997" s="8"/>
      <c r="X2997" s="8"/>
      <c r="Y2997" s="8" t="s">
        <v>97</v>
      </c>
      <c r="Z2997" s="8"/>
      <c r="AA2997" s="8"/>
      <c r="AB2997" s="8"/>
      <c r="AC2997" s="8"/>
      <c r="AD2997" s="8" t="s">
        <v>98</v>
      </c>
      <c r="AE2997" s="8"/>
      <c r="AF2997" s="8"/>
      <c r="AG2997" s="8"/>
      <c r="AH2997" s="8"/>
      <c r="AI2997" s="8" t="s">
        <v>99</v>
      </c>
      <c r="AJ2997" s="8"/>
      <c r="AK2997" s="8"/>
      <c r="AL2997" s="8"/>
      <c r="AM2997" s="8"/>
      <c r="AN2997" s="8" t="s">
        <v>96</v>
      </c>
      <c r="AO2997" s="8"/>
      <c r="AP2997" s="8"/>
      <c r="AQ2997" s="8"/>
      <c r="AR2997" s="8"/>
      <c r="AS2997" s="8" t="s">
        <v>100</v>
      </c>
      <c r="AT2997" s="8"/>
      <c r="AU2997" s="8"/>
      <c r="AV2997" s="8"/>
      <c r="AW2997" s="8"/>
      <c r="AX2997" s="8" t="s">
        <v>94</v>
      </c>
      <c r="AY2997" s="8"/>
      <c r="AZ2997" s="8"/>
      <c r="BA2997" s="8"/>
      <c r="BB2997" s="8"/>
      <c r="BC2997" s="8" t="s">
        <v>101</v>
      </c>
      <c r="BD2997" s="8"/>
      <c r="BE2997" s="8"/>
      <c r="BF2997" s="8"/>
      <c r="BG2997" s="8"/>
      <c r="BH2997" s="8" t="s">
        <v>96</v>
      </c>
      <c r="BI2997" s="8"/>
      <c r="BJ2997" s="8"/>
      <c r="BK2997" s="8"/>
      <c r="BL2997" s="8"/>
      <c r="BM2997" s="8" t="s">
        <v>102</v>
      </c>
      <c r="BN2997" s="8"/>
      <c r="BO2997" s="8"/>
      <c r="BP2997" s="8"/>
    </row>
    <row r="2998" spans="2:76" ht="18.649999999999999" customHeight="1" thickBot="1">
      <c r="B2998" s="16"/>
      <c r="D2998" s="250" t="s">
        <v>22</v>
      </c>
      <c r="E2998" s="251"/>
      <c r="F2998" s="252" t="s">
        <v>23</v>
      </c>
      <c r="G2998" s="253"/>
      <c r="H2998" s="123"/>
      <c r="I2998" s="242" t="s">
        <v>1</v>
      </c>
      <c r="J2998" s="243"/>
      <c r="K2998" s="244" t="s">
        <v>2</v>
      </c>
      <c r="L2998" s="245"/>
      <c r="M2998" s="123"/>
      <c r="N2998" s="242" t="s">
        <v>43</v>
      </c>
      <c r="O2998" s="243"/>
      <c r="P2998" s="244" t="s">
        <v>44</v>
      </c>
      <c r="Q2998" s="245"/>
      <c r="R2998" s="123"/>
      <c r="S2998" s="242" t="s">
        <v>32</v>
      </c>
      <c r="T2998" s="243"/>
      <c r="U2998" s="244" t="s">
        <v>33</v>
      </c>
      <c r="V2998" s="245"/>
      <c r="W2998" s="123"/>
      <c r="X2998" s="242" t="s">
        <v>45</v>
      </c>
      <c r="Y2998" s="243"/>
      <c r="Z2998" s="244" t="s">
        <v>46</v>
      </c>
      <c r="AA2998" s="245"/>
      <c r="AB2998" s="127"/>
      <c r="AC2998" s="242" t="s">
        <v>62</v>
      </c>
      <c r="AD2998" s="243"/>
      <c r="AE2998" s="244" t="s">
        <v>3</v>
      </c>
      <c r="AF2998" s="245"/>
      <c r="AG2998" s="123"/>
      <c r="AH2998" s="242" t="s">
        <v>76</v>
      </c>
      <c r="AI2998" s="243"/>
      <c r="AJ2998" s="244" t="s">
        <v>77</v>
      </c>
      <c r="AK2998" s="245"/>
      <c r="AL2998" s="127"/>
      <c r="AM2998" s="242" t="s">
        <v>64</v>
      </c>
      <c r="AN2998" s="243"/>
      <c r="AO2998" s="244" t="s">
        <v>65</v>
      </c>
      <c r="AP2998" s="245"/>
      <c r="AQ2998" s="123"/>
      <c r="AR2998" s="242" t="s">
        <v>80</v>
      </c>
      <c r="AS2998" s="243"/>
      <c r="AT2998" s="244" t="s">
        <v>81</v>
      </c>
      <c r="AU2998" s="245"/>
      <c r="AV2998" s="127"/>
      <c r="AW2998" s="242" t="s">
        <v>68</v>
      </c>
      <c r="AX2998" s="243"/>
      <c r="AY2998" s="244" t="s">
        <v>69</v>
      </c>
      <c r="AZ2998" s="245"/>
      <c r="BA2998" s="123"/>
      <c r="BB2998" s="246" t="s">
        <v>84</v>
      </c>
      <c r="BC2998" s="247"/>
      <c r="BD2998" s="248" t="s">
        <v>85</v>
      </c>
      <c r="BE2998" s="249"/>
      <c r="BF2998" s="127"/>
      <c r="BG2998" s="242" t="s">
        <v>72</v>
      </c>
      <c r="BH2998" s="243"/>
      <c r="BI2998" s="244" t="s">
        <v>73</v>
      </c>
      <c r="BJ2998" s="245"/>
      <c r="BK2998" s="123"/>
      <c r="BL2998" s="242" t="s">
        <v>88</v>
      </c>
      <c r="BM2998" s="243"/>
      <c r="BN2998" s="244" t="s">
        <v>89</v>
      </c>
      <c r="BO2998" s="245"/>
      <c r="BP2998" s="123"/>
      <c r="BQ2998" s="19" t="s">
        <v>165</v>
      </c>
      <c r="BS2998" s="63" t="s">
        <v>120</v>
      </c>
      <c r="BT2998" s="4"/>
      <c r="BU2998" s="28"/>
      <c r="BV2998" s="28"/>
      <c r="BW2998" s="28"/>
      <c r="BX2998" s="28"/>
    </row>
    <row r="2999" spans="2:76" ht="18.649999999999999" customHeight="1" thickTop="1" thickBot="1">
      <c r="B2999" s="39">
        <v>8.5</v>
      </c>
      <c r="D2999" s="25">
        <f t="shared" ref="D2999" si="30172">COS($F$8*$B2999)</f>
        <v>-0.94965125345025092</v>
      </c>
      <c r="E2999" s="26">
        <v>0</v>
      </c>
      <c r="F2999" s="10">
        <v>0</v>
      </c>
      <c r="G2999" s="85">
        <f t="shared" ref="G2999" si="30173">$E$8*SIN($B2999*$F$8)</f>
        <v>0.9399268436337509</v>
      </c>
      <c r="I2999" s="21">
        <v>1</v>
      </c>
      <c r="J2999" s="24">
        <v>0</v>
      </c>
      <c r="K2999" s="22">
        <v>0</v>
      </c>
      <c r="L2999" s="23">
        <v>0</v>
      </c>
      <c r="N2999" s="21">
        <f t="shared" ref="N2999" si="30174">D2999*I2999+F2999*I3002-E2999*J2999-G2999*J3002</f>
        <v>-1.5463464546848926</v>
      </c>
      <c r="O2999" s="24">
        <f t="shared" ref="O2999" si="30175">(D2999*J2999+E2999*I2999+F2999*J3002+G2999*I3002)</f>
        <v>0</v>
      </c>
      <c r="P2999" s="22">
        <f t="shared" ref="P2999" si="30176">D2999*K2999+F2999*K3002-E2999*L2999-G2999*L3002</f>
        <v>0</v>
      </c>
      <c r="Q2999" s="23">
        <f t="shared" ref="Q2999" si="30177">(D2999*L2999+E2999*K2999+F2999*L3002+G2999*K3002)</f>
        <v>0.9399268436337509</v>
      </c>
      <c r="S2999" s="25">
        <f t="shared" ref="S2999" si="30178">COS($U$8*$B2999)</f>
        <v>0.21238001430887737</v>
      </c>
      <c r="T2999" s="26">
        <v>0</v>
      </c>
      <c r="U2999" s="10">
        <v>0</v>
      </c>
      <c r="V2999" s="85">
        <f t="shared" ref="V2999" si="30179">$T$8*SIN($B2999*$U$8)</f>
        <v>-2.9315614552145157</v>
      </c>
      <c r="X2999" s="21">
        <f t="shared" ref="X2999" si="30180">N2999*S2999+P2999*S3002-O2999*T2999-Q2999*T3002</f>
        <v>-2.2251603781554274E-2</v>
      </c>
      <c r="Y2999" s="24">
        <f t="shared" ref="Y2999" si="30181">(N2999*T2999+O2999*S2999+P2999*T3002+Q2999*S3002)</f>
        <v>0</v>
      </c>
      <c r="Z2999" s="22">
        <f t="shared" ref="Z2999" si="30182">N2999*U2999+P2999*U3002-O2999*V2999-Q2999*V3002</f>
        <v>0</v>
      </c>
      <c r="AA2999" s="23">
        <f t="shared" ref="AA2999" si="30183">(N2999*V2999+O2999*U2999+P2999*V3002+Q2999*U3002)</f>
        <v>4.7328313394620851</v>
      </c>
      <c r="AB2999" s="8"/>
      <c r="AC2999" s="21">
        <v>1</v>
      </c>
      <c r="AD2999" s="24">
        <v>0</v>
      </c>
      <c r="AE2999" s="22">
        <v>0</v>
      </c>
      <c r="AF2999" s="23">
        <v>0</v>
      </c>
      <c r="AH2999" s="21">
        <f t="shared" ref="AH2999" si="30184">X2999*AC2999+Z2999*AC3002-Y2999*AD2999-AA2999*AD3002</f>
        <v>-8.8320630921724632</v>
      </c>
      <c r="AI2999" s="24">
        <f t="shared" ref="AI2999" si="30185">(X2999*AD2999+Y2999*AC2999+Z2999*AD3002+AA2999*AC3002)</f>
        <v>0</v>
      </c>
      <c r="AJ2999" s="22">
        <f t="shared" ref="AJ2999" si="30186">X2999*AE2999+Z2999*AE3002-Y2999*AF2999-AA2999*AF3002</f>
        <v>0</v>
      </c>
      <c r="AK2999" s="23">
        <f t="shared" ref="AK2999" si="30187">(X2999*AF2999+Y2999*AE2999+Z2999*AF3002+AA2999*AE3002)</f>
        <v>4.7328313394620851</v>
      </c>
      <c r="AL2999" s="8"/>
      <c r="AM2999" s="25">
        <f t="shared" ref="AM2999" si="30188">COS($AO$8*$B2999)</f>
        <v>0.21238001430887737</v>
      </c>
      <c r="AN2999" s="26">
        <v>0</v>
      </c>
      <c r="AO2999" s="10">
        <v>0</v>
      </c>
      <c r="AP2999" s="85">
        <f t="shared" ref="AP2999" si="30189">$AN$8*SIN($B2999*$AO$8)</f>
        <v>-2.9315614552145157</v>
      </c>
      <c r="AR2999" s="21">
        <f t="shared" ref="AR2999" si="30190">AH2999*AM2999+AJ2999*AM3002-AI2999*AN2999-AK2999*AN3002</f>
        <v>-0.334133027137125</v>
      </c>
      <c r="AS2999" s="24">
        <f t="shared" ref="AS2999" si="30191">(AH2999*AN2999+AI2999*AM2999+AJ2999*AN3002+AK2999*AM3002)</f>
        <v>0</v>
      </c>
      <c r="AT2999" s="22">
        <f t="shared" ref="AT2999" si="30192">AH2999*AO2999+AJ2999*AO3002-AI2999*AP2999-AK2999*AP3002</f>
        <v>0</v>
      </c>
      <c r="AU2999" s="23">
        <f t="shared" ref="AU2999" si="30193">(AH2999*AP2999+AI2999*AO2999+AJ2999*AP3002+AK2999*AO3002)</f>
        <v>26.896894518631981</v>
      </c>
      <c r="AV2999" s="8"/>
      <c r="AW2999" s="21">
        <v>1</v>
      </c>
      <c r="AX2999" s="24">
        <v>0</v>
      </c>
      <c r="AY2999" s="22">
        <v>0</v>
      </c>
      <c r="AZ2999" s="23">
        <v>0</v>
      </c>
      <c r="BB2999" s="21">
        <f t="shared" ref="BB2999" si="30194">AR2999*AW2999+AT2999*AW3002-AS2999*AX2999-AU2999*AX3002</f>
        <v>-17.40912986980177</v>
      </c>
      <c r="BC2999" s="24">
        <f t="shared" ref="BC2999" si="30195">(AR2999*AX2999+AS2999*AW2999+AT2999*AX3002+AU2999*AW3002)</f>
        <v>0</v>
      </c>
      <c r="BD2999" s="22">
        <f t="shared" ref="BD2999" si="30196">AR2999*AY2999+AT2999*AY3002-AS2999*AZ2999-AU2999*AZ3002</f>
        <v>0</v>
      </c>
      <c r="BE2999" s="23">
        <f t="shared" ref="BE2999" si="30197">(AR2999*AZ2999+AS2999*AY2999+AT2999*AZ3002+AU2999*AY3002)</f>
        <v>26.896894518631981</v>
      </c>
      <c r="BF2999" s="8"/>
      <c r="BG2999" s="25">
        <f t="shared" ref="BG2999" si="30198">COS($BI$8*$B2999)</f>
        <v>-0.94967983521474553</v>
      </c>
      <c r="BH2999" s="26">
        <v>0</v>
      </c>
      <c r="BI2999" s="10">
        <v>0</v>
      </c>
      <c r="BJ2999" s="85">
        <f t="shared" ref="BJ2999" si="30199">$BH$8*SIN($B2999*$BI$8)</f>
        <v>0.93966690655702279</v>
      </c>
      <c r="BL2999" s="21">
        <f t="shared" ref="BL2999" si="30200">BB2999*BG2999+BD2999*BG3002-BC2999*BH2999-BE2999*BH3002</f>
        <v>13.724863845061734</v>
      </c>
      <c r="BM2999" s="24">
        <f t="shared" ref="BM2999" si="30201">(BB2999*BH2999+BC2999*BG2999+BD2999*BH3002+BE2999*BG3002)</f>
        <v>0</v>
      </c>
      <c r="BN2999" s="22">
        <f t="shared" ref="BN2999" si="30202">BB2999*BI2999+BD2999*BI3002-BC2999*BJ2999-BE2999*BJ3002</f>
        <v>0</v>
      </c>
      <c r="BO2999" s="23">
        <f t="shared" ref="BO2999" si="30203">(BB2999*BJ2999+BC2999*BI2999+BD2999*BJ3002+BE2999*BI3002)</f>
        <v>-41.902221564848908</v>
      </c>
      <c r="BQ2999" s="27">
        <f t="shared" ref="BQ2999" si="30204">20*LOG((2*$BL$8)/(($BL$8*BL2999+BN2999+$BL$8*BL3002+BN3002)^2+($BL$8*BM2999+BO2999+$BL$8*BM3002+BO3002)^2)^0.5)</f>
        <v>-27.312783793923995</v>
      </c>
      <c r="BS2999" s="64">
        <f t="shared" ref="BS2999" si="30205">((BL2999^2+BM2999^2)/(BL3002^2+BM3002^2))^0.5</f>
        <v>3.0698710818646826</v>
      </c>
      <c r="BT2999" s="4"/>
      <c r="BU2999" s="28"/>
      <c r="BV2999" s="28"/>
      <c r="BW2999" s="28"/>
      <c r="BX2999" s="28"/>
    </row>
    <row r="3000" spans="2:76" ht="18.649999999999999" customHeight="1" thickBot="1">
      <c r="D3000" s="25"/>
      <c r="E3000" s="10"/>
      <c r="F3000" s="10"/>
      <c r="G3000" s="31"/>
      <c r="I3000" s="29"/>
      <c r="L3000" s="30"/>
      <c r="N3000" s="29"/>
      <c r="Q3000" s="30"/>
      <c r="S3000" s="29"/>
      <c r="V3000" s="30"/>
      <c r="X3000" s="29"/>
      <c r="AA3000" s="30"/>
      <c r="AC3000" s="29"/>
      <c r="AF3000" s="30"/>
      <c r="AH3000" s="29"/>
      <c r="AK3000" s="30"/>
      <c r="AM3000" s="29"/>
      <c r="AP3000" s="30"/>
      <c r="AR3000" s="29"/>
      <c r="AU3000" s="30"/>
      <c r="AW3000" s="29"/>
      <c r="AZ3000" s="30"/>
      <c r="BB3000" s="29"/>
      <c r="BE3000" s="30"/>
      <c r="BG3000" s="29"/>
      <c r="BJ3000" s="30"/>
      <c r="BL3000" s="29"/>
      <c r="BO3000" s="30"/>
      <c r="BS3000" s="65"/>
      <c r="BT3000" s="65"/>
      <c r="BU3000" s="28"/>
      <c r="BV3000" s="28"/>
      <c r="BW3000" s="28"/>
      <c r="BX3000" s="28"/>
    </row>
    <row r="3001" spans="2:76" ht="18.649999999999999" customHeight="1" thickBot="1">
      <c r="D3001" s="254" t="s">
        <v>24</v>
      </c>
      <c r="E3001" s="255"/>
      <c r="F3001" s="256" t="s">
        <v>25</v>
      </c>
      <c r="G3001" s="257"/>
      <c r="H3001" s="123"/>
      <c r="I3001" s="242" t="s">
        <v>4</v>
      </c>
      <c r="J3001" s="243"/>
      <c r="K3001" s="244" t="s">
        <v>5</v>
      </c>
      <c r="L3001" s="245"/>
      <c r="M3001" s="123"/>
      <c r="N3001" s="242" t="s">
        <v>6</v>
      </c>
      <c r="O3001" s="243"/>
      <c r="P3001" s="244" t="s">
        <v>7</v>
      </c>
      <c r="Q3001" s="245"/>
      <c r="R3001" s="123"/>
      <c r="S3001" s="242" t="s">
        <v>34</v>
      </c>
      <c r="T3001" s="243"/>
      <c r="U3001" s="244" t="s">
        <v>35</v>
      </c>
      <c r="V3001" s="245"/>
      <c r="W3001" s="123"/>
      <c r="X3001" s="242" t="s">
        <v>47</v>
      </c>
      <c r="Y3001" s="243"/>
      <c r="Z3001" s="244" t="s">
        <v>48</v>
      </c>
      <c r="AA3001" s="245"/>
      <c r="AB3001" s="127"/>
      <c r="AC3001" s="242" t="s">
        <v>63</v>
      </c>
      <c r="AD3001" s="243"/>
      <c r="AE3001" s="244" t="s">
        <v>8</v>
      </c>
      <c r="AF3001" s="245"/>
      <c r="AG3001" s="123"/>
      <c r="AH3001" s="242" t="s">
        <v>78</v>
      </c>
      <c r="AI3001" s="243"/>
      <c r="AJ3001" s="244" t="s">
        <v>79</v>
      </c>
      <c r="AK3001" s="245"/>
      <c r="AL3001" s="127"/>
      <c r="AM3001" s="242" t="s">
        <v>67</v>
      </c>
      <c r="AN3001" s="243"/>
      <c r="AO3001" s="244" t="s">
        <v>66</v>
      </c>
      <c r="AP3001" s="245"/>
      <c r="AQ3001" s="123"/>
      <c r="AR3001" s="242" t="s">
        <v>83</v>
      </c>
      <c r="AS3001" s="243"/>
      <c r="AT3001" s="244" t="s">
        <v>82</v>
      </c>
      <c r="AU3001" s="245"/>
      <c r="AV3001" s="127"/>
      <c r="AW3001" s="242" t="s">
        <v>71</v>
      </c>
      <c r="AX3001" s="243"/>
      <c r="AY3001" s="244" t="s">
        <v>70</v>
      </c>
      <c r="AZ3001" s="245"/>
      <c r="BA3001" s="123"/>
      <c r="BB3001" s="124" t="s">
        <v>87</v>
      </c>
      <c r="BC3001" s="125"/>
      <c r="BD3001" s="122" t="s">
        <v>86</v>
      </c>
      <c r="BE3001" s="126"/>
      <c r="BF3001" s="127"/>
      <c r="BG3001" s="242" t="s">
        <v>74</v>
      </c>
      <c r="BH3001" s="243"/>
      <c r="BI3001" s="244" t="s">
        <v>75</v>
      </c>
      <c r="BJ3001" s="245"/>
      <c r="BK3001" s="123"/>
      <c r="BL3001" s="242" t="s">
        <v>91</v>
      </c>
      <c r="BM3001" s="243"/>
      <c r="BN3001" s="244" t="s">
        <v>90</v>
      </c>
      <c r="BO3001" s="245"/>
      <c r="BP3001" s="123"/>
      <c r="BQ3001" s="35" t="s">
        <v>166</v>
      </c>
      <c r="BS3001" s="66" t="s">
        <v>121</v>
      </c>
      <c r="BT3001" s="65"/>
      <c r="BU3001" s="28"/>
      <c r="BV3001" s="28"/>
      <c r="BW3001" s="28"/>
      <c r="BX3001" s="28"/>
    </row>
    <row r="3002" spans="2:76" ht="18.649999999999999" customHeight="1" thickTop="1" thickBot="1">
      <c r="D3002" s="15">
        <v>0</v>
      </c>
      <c r="E3002" s="145">
        <f t="shared" ref="E3002" si="30206">(1/$E$8)*SIN($B2999*$F$8)</f>
        <v>0.10443631595930565</v>
      </c>
      <c r="F3002" s="15">
        <f t="shared" ref="F3002" si="30207">COS($F$8*$B2999)</f>
        <v>-0.94965125345025092</v>
      </c>
      <c r="G3002" s="37">
        <v>0</v>
      </c>
      <c r="I3002" s="21">
        <v>0</v>
      </c>
      <c r="J3002" s="24">
        <f t="shared" ref="J3002" si="30208">(TAN($K$8*$B2999))/$J$8</f>
        <v>0.63483153532228331</v>
      </c>
      <c r="K3002" s="22">
        <v>1</v>
      </c>
      <c r="L3002" s="23">
        <v>0</v>
      </c>
      <c r="N3002" s="21">
        <f t="shared" ref="N3002" si="30209">D3002*I2999+F3002*I3002-E3002*J2999-G3002*J3002</f>
        <v>0</v>
      </c>
      <c r="O3002" s="24">
        <f t="shared" ref="O3002" si="30210">(D3002*J2999+E3002*I2999+F3002*J3002+G3002*I3002)</f>
        <v>-0.49843224728924801</v>
      </c>
      <c r="P3002" s="22">
        <f t="shared" ref="P3002" si="30211">D3002*K2999+F3002*K3002-E3002*L2999-G3002*L3002</f>
        <v>-0.94965125345025092</v>
      </c>
      <c r="Q3002" s="23">
        <f t="shared" ref="Q3002" si="30212">(D3002*L2999+E3002*K2999+F3002*L3002+G3002*K3002)</f>
        <v>0</v>
      </c>
      <c r="S3002" s="15">
        <v>0</v>
      </c>
      <c r="T3002" s="145">
        <f t="shared" ref="T3002" si="30213">(1/$T$8)*SIN($B2999*$U$8)</f>
        <v>-0.32572905057939061</v>
      </c>
      <c r="U3002" s="15">
        <f t="shared" ref="U3002" si="30214">COS($U$8*$B2999)</f>
        <v>0.21238001430887737</v>
      </c>
      <c r="V3002" s="37">
        <v>0</v>
      </c>
      <c r="X3002" s="21">
        <f t="shared" ref="X3002" si="30215">N3002*S2999+P3002*S3002-O3002*T2999-Q3002*T3002</f>
        <v>0</v>
      </c>
      <c r="Y3002" s="24">
        <f t="shared" ref="Y3002" si="30216">(N3002*T2999+O3002*S2999+P3002*T3002+Q3002*S3002)</f>
        <v>0.20347195335658208</v>
      </c>
      <c r="Z3002" s="22">
        <f t="shared" ref="Z3002" si="30217">N3002*U2999+P3002*U3002-O3002*V2999-Q3002*V3002</f>
        <v>-1.6628717109853171</v>
      </c>
      <c r="AA3002" s="23">
        <f t="shared" ref="AA3002" si="30218">(N3002*V2999+O3002*U2999+P3002*V3002+Q3002*U3002)</f>
        <v>0</v>
      </c>
      <c r="AB3002" s="8"/>
      <c r="AC3002" s="21">
        <v>0</v>
      </c>
      <c r="AD3002" s="24">
        <f t="shared" ref="AD3002" si="30219">(TAN($AE$8*$B2999))/$AD$8</f>
        <v>1.8614251927667886</v>
      </c>
      <c r="AE3002" s="22">
        <v>1</v>
      </c>
      <c r="AF3002" s="23">
        <v>0</v>
      </c>
      <c r="AH3002" s="21">
        <f t="shared" ref="AH3002" si="30220">X3002*AC2999+Z3002*AC3002-Y3002*AD2999-AA3002*AD3002</f>
        <v>0</v>
      </c>
      <c r="AI3002" s="24">
        <f t="shared" ref="AI3002" si="30221">(X3002*AD2999+Y3002*AC2999+Z3002*AD3002+AA3002*AC3002)</f>
        <v>-2.8918393418107016</v>
      </c>
      <c r="AJ3002" s="22">
        <f t="shared" ref="AJ3002" si="30222">X3002*AE2999+Z3002*AE3002-Y3002*AF2999-AA3002*AF3002</f>
        <v>-1.6628717109853171</v>
      </c>
      <c r="AK3002" s="23">
        <f t="shared" ref="AK3002" si="30223">(X3002*AF2999+Y3002*AE2999+Z3002*AF3002+AA3002*AE3002)</f>
        <v>0</v>
      </c>
      <c r="AL3002" s="8"/>
      <c r="AM3002" s="15">
        <v>0</v>
      </c>
      <c r="AN3002" s="85">
        <f t="shared" ref="AN3002" si="30224">(1/$AN$8)*SIN($B2999*$AO$8)</f>
        <v>-0.32572905057939061</v>
      </c>
      <c r="AO3002" s="25">
        <f t="shared" ref="AO3002" si="30225">COS($AO$8*$B2999)</f>
        <v>0.21238001430887737</v>
      </c>
      <c r="AP3002" s="37">
        <v>0</v>
      </c>
      <c r="AR3002" s="21">
        <f t="shared" ref="AR3002" si="30226">AH3002*AM2999+AJ3002*AM3002-AI3002*AN2999-AK3002*AN3002</f>
        <v>0</v>
      </c>
      <c r="AS3002" s="24">
        <f t="shared" ref="AS3002" si="30227">(AH3002*AN2999+AI3002*AM2999+AJ3002*AN3002+AK3002*AM3002)</f>
        <v>-7.2523257138157216E-2</v>
      </c>
      <c r="AT3002" s="22">
        <f t="shared" ref="AT3002" si="30228">AH3002*AO2999+AJ3002*AO3002-AI3002*AP2999-AK3002*AP3002</f>
        <v>-8.8307654668980575</v>
      </c>
      <c r="AU3002" s="23">
        <f t="shared" ref="AU3002" si="30229">(AH3002*AP2999+AI3002*AO2999+AJ3002*AP3002+AK3002*AO3002)</f>
        <v>0</v>
      </c>
      <c r="AV3002" s="8"/>
      <c r="AW3002" s="21">
        <v>0</v>
      </c>
      <c r="AX3002" s="24">
        <f t="shared" ref="AX3002" si="30230">(TAN($AY$8*$B2999))/$AX$8</f>
        <v>0.63483153532228331</v>
      </c>
      <c r="AY3002" s="22">
        <v>1</v>
      </c>
      <c r="AZ3002" s="23">
        <v>0</v>
      </c>
      <c r="BB3002" s="21">
        <f t="shared" ref="BB3002" si="30231">AR3002*AW2999+AT3002*AW3002-AS3002*AX2999-AU3002*AX3002</f>
        <v>0</v>
      </c>
      <c r="BC3002" s="24">
        <f t="shared" ref="BC3002" si="30232">(AR3002*AX2999+AS3002*AW2999+AT3002*AX3002+AU3002*AW3002)</f>
        <v>-5.6785716565600515</v>
      </c>
      <c r="BD3002" s="22">
        <f t="shared" ref="BD3002" si="30233">AR3002*AY2999+AT3002*AY3002-AS3002*AZ2999-AU3002*AZ3002</f>
        <v>-8.8307654668980575</v>
      </c>
      <c r="BE3002" s="23">
        <f t="shared" ref="BE3002" si="30234">(AR3002*AZ2999+AS3002*AY2999+AT3002*AZ3002+AU3002*AY3002)</f>
        <v>0</v>
      </c>
      <c r="BF3002" s="8"/>
      <c r="BG3002" s="15">
        <v>0</v>
      </c>
      <c r="BH3002" s="85">
        <f t="shared" ref="BH3002" si="30235">(1/$BH$8)*SIN($B2999*$BI$8)</f>
        <v>0.10440743406189142</v>
      </c>
      <c r="BI3002" s="25">
        <f t="shared" ref="BI3002" si="30236">COS($BI$8*$B2999)</f>
        <v>-0.94967983521474553</v>
      </c>
      <c r="BJ3002" s="37">
        <v>0</v>
      </c>
      <c r="BL3002" s="21">
        <f t="shared" ref="BL3002" si="30237">BB3002*BG2999+BD3002*BG3002-BC3002*BH2999-BE3002*BH3002</f>
        <v>0</v>
      </c>
      <c r="BM3002" s="24">
        <f t="shared" ref="BM3002" si="30238">(BB3002*BH2999+BC3002*BG2999+BD3002*BH3002+BE3002*BG3002)</f>
        <v>4.4708274318558878</v>
      </c>
      <c r="BN3002" s="22">
        <f t="shared" ref="BN3002" si="30239">BB3002*BI2999+BD3002*BI3002-BC3002*BJ2999-BE3002*BJ3002</f>
        <v>13.722365755605985</v>
      </c>
      <c r="BO3002" s="23">
        <f t="shared" ref="BO3002" si="30240">(BB3002*BJ2999+BC3002*BI2999+BD3002*BJ3002+BE3002*BI3002)</f>
        <v>0</v>
      </c>
      <c r="BQ3002" s="38">
        <f t="shared" ref="BQ3002" si="30241">(180/PI())*ATAN(-1*(($BL$8*BM2999+BO2999+$BL$8*BM3002+BO3002)/($BL$8*BL2999+BN2999+$BL$8*BL3002+BN3002)))</f>
        <v>53.748610430218832</v>
      </c>
      <c r="BS3002" s="67">
        <f t="shared" ref="BS3002" si="30242">20*LOG(((($BL$8*BL2999+BN2999-$BL$8*BL3002-BN3002)^2+($BL$8*BM2999+BO2999-$BL$8*BM3002-BO3002)^2)/(($BL$8*BL2999+BN2999+$BL$8*BL3002+BN3002)^2+($BL$8*BM2999+BO2999+$BL$8*BM3002+BO3002)^2))^0.5)</f>
        <v>-8.0706665221164427E-3</v>
      </c>
      <c r="BT3002" s="65"/>
      <c r="BU3002" s="28"/>
      <c r="BV3002" s="28"/>
      <c r="BW3002" s="28"/>
      <c r="BX3002" s="28"/>
    </row>
    <row r="3003" spans="2:76" ht="18.649999999999999" customHeight="1">
      <c r="BS3003" s="32"/>
    </row>
    <row r="3004" spans="2:76" ht="18.649999999999999" customHeight="1" thickBot="1">
      <c r="D3004" s="8"/>
      <c r="E3004" s="8" t="s">
        <v>93</v>
      </c>
      <c r="F3004" s="8"/>
      <c r="G3004" s="8"/>
      <c r="H3004" s="8"/>
      <c r="I3004" s="8"/>
      <c r="J3004" s="8" t="s">
        <v>94</v>
      </c>
      <c r="K3004" s="8"/>
      <c r="L3004" s="8"/>
      <c r="M3004" s="8"/>
      <c r="N3004" s="8"/>
      <c r="O3004" s="8" t="s">
        <v>95</v>
      </c>
      <c r="P3004" s="8"/>
      <c r="Q3004" s="8"/>
      <c r="R3004" s="8"/>
      <c r="S3004" s="8"/>
      <c r="T3004" s="8" t="s">
        <v>96</v>
      </c>
      <c r="U3004" s="8"/>
      <c r="V3004" s="8"/>
      <c r="W3004" s="8"/>
      <c r="X3004" s="8"/>
      <c r="Y3004" s="8" t="s">
        <v>97</v>
      </c>
      <c r="Z3004" s="8"/>
      <c r="AA3004" s="8"/>
      <c r="AB3004" s="8"/>
      <c r="AC3004" s="8"/>
      <c r="AD3004" s="8" t="s">
        <v>98</v>
      </c>
      <c r="AE3004" s="8"/>
      <c r="AF3004" s="8"/>
      <c r="AG3004" s="8"/>
      <c r="AH3004" s="8"/>
      <c r="AI3004" s="8" t="s">
        <v>99</v>
      </c>
      <c r="AJ3004" s="8"/>
      <c r="AK3004" s="8"/>
      <c r="AL3004" s="8"/>
      <c r="AM3004" s="8"/>
      <c r="AN3004" s="8" t="s">
        <v>96</v>
      </c>
      <c r="AO3004" s="8"/>
      <c r="AP3004" s="8"/>
      <c r="AQ3004" s="8"/>
      <c r="AR3004" s="8"/>
      <c r="AS3004" s="8" t="s">
        <v>100</v>
      </c>
      <c r="AT3004" s="8"/>
      <c r="AU3004" s="8"/>
      <c r="AV3004" s="8"/>
      <c r="AW3004" s="8"/>
      <c r="AX3004" s="8" t="s">
        <v>94</v>
      </c>
      <c r="AY3004" s="8"/>
      <c r="AZ3004" s="8"/>
      <c r="BA3004" s="8"/>
      <c r="BB3004" s="8"/>
      <c r="BC3004" s="8" t="s">
        <v>101</v>
      </c>
      <c r="BD3004" s="8"/>
      <c r="BE3004" s="8"/>
      <c r="BF3004" s="8"/>
      <c r="BG3004" s="8"/>
      <c r="BH3004" s="8" t="s">
        <v>96</v>
      </c>
      <c r="BI3004" s="8"/>
      <c r="BJ3004" s="8"/>
      <c r="BK3004" s="8"/>
      <c r="BL3004" s="8"/>
      <c r="BM3004" s="8" t="s">
        <v>102</v>
      </c>
      <c r="BN3004" s="8"/>
      <c r="BO3004" s="8"/>
      <c r="BP3004" s="8"/>
    </row>
    <row r="3005" spans="2:76" ht="18.649999999999999" customHeight="1" thickBot="1">
      <c r="B3005" s="16"/>
      <c r="D3005" s="250" t="s">
        <v>22</v>
      </c>
      <c r="E3005" s="251"/>
      <c r="F3005" s="252" t="s">
        <v>23</v>
      </c>
      <c r="G3005" s="253"/>
      <c r="H3005" s="123"/>
      <c r="I3005" s="242" t="s">
        <v>1</v>
      </c>
      <c r="J3005" s="243"/>
      <c r="K3005" s="244" t="s">
        <v>2</v>
      </c>
      <c r="L3005" s="245"/>
      <c r="M3005" s="123"/>
      <c r="N3005" s="242" t="s">
        <v>43</v>
      </c>
      <c r="O3005" s="243"/>
      <c r="P3005" s="244" t="s">
        <v>44</v>
      </c>
      <c r="Q3005" s="245"/>
      <c r="R3005" s="123"/>
      <c r="S3005" s="242" t="s">
        <v>32</v>
      </c>
      <c r="T3005" s="243"/>
      <c r="U3005" s="244" t="s">
        <v>33</v>
      </c>
      <c r="V3005" s="245"/>
      <c r="W3005" s="123"/>
      <c r="X3005" s="242" t="s">
        <v>45</v>
      </c>
      <c r="Y3005" s="243"/>
      <c r="Z3005" s="244" t="s">
        <v>46</v>
      </c>
      <c r="AA3005" s="245"/>
      <c r="AB3005" s="127"/>
      <c r="AC3005" s="242" t="s">
        <v>62</v>
      </c>
      <c r="AD3005" s="243"/>
      <c r="AE3005" s="244" t="s">
        <v>3</v>
      </c>
      <c r="AF3005" s="245"/>
      <c r="AG3005" s="123"/>
      <c r="AH3005" s="242" t="s">
        <v>76</v>
      </c>
      <c r="AI3005" s="243"/>
      <c r="AJ3005" s="244" t="s">
        <v>77</v>
      </c>
      <c r="AK3005" s="245"/>
      <c r="AL3005" s="127"/>
      <c r="AM3005" s="242" t="s">
        <v>64</v>
      </c>
      <c r="AN3005" s="243"/>
      <c r="AO3005" s="244" t="s">
        <v>65</v>
      </c>
      <c r="AP3005" s="245"/>
      <c r="AQ3005" s="123"/>
      <c r="AR3005" s="242" t="s">
        <v>80</v>
      </c>
      <c r="AS3005" s="243"/>
      <c r="AT3005" s="244" t="s">
        <v>81</v>
      </c>
      <c r="AU3005" s="245"/>
      <c r="AV3005" s="127"/>
      <c r="AW3005" s="242" t="s">
        <v>68</v>
      </c>
      <c r="AX3005" s="243"/>
      <c r="AY3005" s="244" t="s">
        <v>69</v>
      </c>
      <c r="AZ3005" s="245"/>
      <c r="BA3005" s="123"/>
      <c r="BB3005" s="246" t="s">
        <v>84</v>
      </c>
      <c r="BC3005" s="247"/>
      <c r="BD3005" s="248" t="s">
        <v>85</v>
      </c>
      <c r="BE3005" s="249"/>
      <c r="BF3005" s="127"/>
      <c r="BG3005" s="242" t="s">
        <v>72</v>
      </c>
      <c r="BH3005" s="243"/>
      <c r="BI3005" s="244" t="s">
        <v>73</v>
      </c>
      <c r="BJ3005" s="245"/>
      <c r="BK3005" s="123"/>
      <c r="BL3005" s="242" t="s">
        <v>88</v>
      </c>
      <c r="BM3005" s="243"/>
      <c r="BN3005" s="244" t="s">
        <v>89</v>
      </c>
      <c r="BO3005" s="245"/>
      <c r="BP3005" s="123"/>
      <c r="BQ3005" s="19" t="s">
        <v>165</v>
      </c>
      <c r="BS3005" s="63" t="s">
        <v>120</v>
      </c>
      <c r="BT3005" s="4"/>
      <c r="BU3005" s="28"/>
      <c r="BV3005" s="28"/>
      <c r="BW3005" s="28"/>
      <c r="BX3005" s="28"/>
    </row>
    <row r="3006" spans="2:76" ht="18.649999999999999" customHeight="1" thickTop="1" thickBot="1">
      <c r="B3006" s="39">
        <v>8.52</v>
      </c>
      <c r="D3006" s="25">
        <f t="shared" ref="D3006" si="30243">COS($F$8*$B3006)</f>
        <v>-0.95171133733760105</v>
      </c>
      <c r="E3006" s="26">
        <v>0</v>
      </c>
      <c r="F3006" s="10">
        <v>0</v>
      </c>
      <c r="G3006" s="85">
        <f t="shared" ref="G3006" si="30244">$E$8*SIN($B3006*$F$8)</f>
        <v>0.9209830473182854</v>
      </c>
      <c r="I3006" s="21">
        <v>1</v>
      </c>
      <c r="J3006" s="24">
        <v>0</v>
      </c>
      <c r="K3006" s="22">
        <v>0</v>
      </c>
      <c r="L3006" s="23">
        <v>0</v>
      </c>
      <c r="N3006" s="21">
        <f t="shared" ref="N3006" si="30245">D3006*I3006+F3006*I3009-E3006*J3006-G3006*J3009</f>
        <v>-1.5614002355644825</v>
      </c>
      <c r="O3006" s="24">
        <f t="shared" ref="O3006" si="30246">(D3006*J3006+E3006*I3006+F3006*J3009+G3006*I3009)</f>
        <v>0</v>
      </c>
      <c r="P3006" s="22">
        <f t="shared" ref="P3006" si="30247">D3006*K3006+F3006*K3009-E3006*L3006-G3006*L3009</f>
        <v>0</v>
      </c>
      <c r="Q3006" s="23">
        <f t="shared" ref="Q3006" si="30248">(D3006*L3006+E3006*K3006+F3006*L3009+G3006*K3009)</f>
        <v>0.9209830473182854</v>
      </c>
      <c r="S3006" s="25">
        <f t="shared" ref="S3006" si="30249">COS($U$8*$B3006)</f>
        <v>0.22369258377569318</v>
      </c>
      <c r="T3006" s="26">
        <v>0</v>
      </c>
      <c r="U3006" s="10">
        <v>0</v>
      </c>
      <c r="V3006" s="85">
        <f t="shared" ref="V3006" si="30250">$T$8*SIN($B3006*$U$8)</f>
        <v>-2.9239792495285926</v>
      </c>
      <c r="X3006" s="21">
        <f t="shared" ref="X3006" si="30251">N3006*S3006+P3006*S3009-O3006*T3006-Q3006*T3009</f>
        <v>-5.0058617498475511E-2</v>
      </c>
      <c r="Y3006" s="24">
        <f t="shared" ref="Y3006" si="30252">(N3006*T3006+O3006*S3006+P3006*T3009+Q3006*S3009)</f>
        <v>0</v>
      </c>
      <c r="Z3006" s="22">
        <f t="shared" ref="Z3006" si="30253">N3006*U3006+P3006*U3009-O3006*V3006-Q3006*V3009</f>
        <v>0</v>
      </c>
      <c r="AA3006" s="23">
        <f t="shared" ref="AA3006" si="30254">(N3006*V3006+O3006*U3006+P3006*V3009+Q3006*U3009)</f>
        <v>4.7715189664678421</v>
      </c>
      <c r="AB3006" s="8"/>
      <c r="AC3006" s="21">
        <v>1</v>
      </c>
      <c r="AD3006" s="24">
        <v>0</v>
      </c>
      <c r="AE3006" s="22">
        <v>0</v>
      </c>
      <c r="AF3006" s="23">
        <v>0</v>
      </c>
      <c r="AH3006" s="21">
        <f t="shared" ref="AH3006" si="30255">X3006*AC3006+Z3006*AC3009-Y3006*AD3006-AA3006*AD3009</f>
        <v>-9.2504594036253884</v>
      </c>
      <c r="AI3006" s="24">
        <f t="shared" ref="AI3006" si="30256">(X3006*AD3006+Y3006*AC3006+Z3006*AD3009+AA3006*AC3009)</f>
        <v>0</v>
      </c>
      <c r="AJ3006" s="22">
        <f t="shared" ref="AJ3006" si="30257">X3006*AE3006+Z3006*AE3009-Y3006*AF3006-AA3006*AF3009</f>
        <v>0</v>
      </c>
      <c r="AK3006" s="23">
        <f t="shared" ref="AK3006" si="30258">(X3006*AF3006+Y3006*AE3006+Z3006*AF3009+AA3006*AE3009)</f>
        <v>4.7715189664678421</v>
      </c>
      <c r="AL3006" s="8"/>
      <c r="AM3006" s="25">
        <f t="shared" ref="AM3006" si="30259">COS($AO$8*$B3006)</f>
        <v>0.22369258377569318</v>
      </c>
      <c r="AN3006" s="26">
        <v>0</v>
      </c>
      <c r="AO3006" s="10">
        <v>0</v>
      </c>
      <c r="AP3006" s="85">
        <f t="shared" ref="AP3006" si="30260">$AN$8*SIN($B3006*$AO$8)</f>
        <v>-2.9239792495285926</v>
      </c>
      <c r="AR3006" s="21">
        <f t="shared" ref="AR3006" si="30261">AH3006*AM3006+AJ3006*AM3009-AI3006*AN3006-AK3006*AN3009</f>
        <v>-0.51905667103311126</v>
      </c>
      <c r="AS3006" s="24">
        <f t="shared" ref="AS3006" si="30262">(AH3006*AN3006+AI3006*AM3006+AJ3006*AN3009+AK3006*AM3009)</f>
        <v>0</v>
      </c>
      <c r="AT3006" s="22">
        <f t="shared" ref="AT3006" si="30263">AH3006*AO3006+AJ3006*AO3009-AI3006*AP3006-AK3006*AP3009</f>
        <v>0</v>
      </c>
      <c r="AU3006" s="23">
        <f t="shared" ref="AU3006" si="30264">(AH3006*AP3006+AI3006*AO3006+AJ3006*AP3009+AK3006*AO3009)</f>
        <v>28.115504750951192</v>
      </c>
      <c r="AV3006" s="8"/>
      <c r="AW3006" s="21">
        <v>1</v>
      </c>
      <c r="AX3006" s="24">
        <v>0</v>
      </c>
      <c r="AY3006" s="22">
        <v>0</v>
      </c>
      <c r="AZ3006" s="23">
        <v>0</v>
      </c>
      <c r="BB3006" s="21">
        <f t="shared" ref="BB3006" si="30265">AR3006*AW3006+AT3006*AW3009-AS3006*AX3006-AU3006*AX3009</f>
        <v>-19.131463451606592</v>
      </c>
      <c r="BC3006" s="24">
        <f t="shared" ref="BC3006" si="30266">(AR3006*AX3006+AS3006*AW3006+AT3006*AX3009+AU3006*AW3009)</f>
        <v>0</v>
      </c>
      <c r="BD3006" s="22">
        <f t="shared" ref="BD3006" si="30267">AR3006*AY3006+AT3006*AY3009-AS3006*AZ3006-AU3006*AZ3009</f>
        <v>0</v>
      </c>
      <c r="BE3006" s="23">
        <f t="shared" ref="BE3006" si="30268">(AR3006*AZ3006+AS3006*AY3006+AT3006*AZ3009+AU3006*AY3009)</f>
        <v>28.115504750951192</v>
      </c>
      <c r="BF3006" s="8"/>
      <c r="BG3006" s="25">
        <f t="shared" ref="BG3006" si="30269">COS($BI$8*$B3006)</f>
        <v>-0.95173940884768893</v>
      </c>
      <c r="BH3006" s="26">
        <v>0</v>
      </c>
      <c r="BI3006" s="10">
        <v>0</v>
      </c>
      <c r="BJ3006" s="85">
        <f t="shared" ref="BJ3006" si="30270">$BH$8*SIN($B3006*$BI$8)</f>
        <v>0.92072193349363851</v>
      </c>
      <c r="BL3006" s="21">
        <f t="shared" ref="BL3006" si="30271">BB3006*BG3006+BD3006*BG3009-BC3006*BH3006-BE3006*BH3009</f>
        <v>15.331883060773741</v>
      </c>
      <c r="BM3006" s="24">
        <f t="shared" ref="BM3006" si="30272">(BB3006*BH3006+BC3006*BG3006+BD3006*BH3009+BE3006*BG3009)</f>
        <v>0</v>
      </c>
      <c r="BN3006" s="22">
        <f t="shared" ref="BN3006" si="30273">BB3006*BI3006+BD3006*BI3009-BC3006*BJ3006-BE3006*BJ3009</f>
        <v>0</v>
      </c>
      <c r="BO3006" s="23">
        <f t="shared" ref="BO3006" si="30274">(BB3006*BJ3006+BC3006*BI3006+BD3006*BJ3009+BE3006*BI3009)</f>
        <v>-44.373391890850776</v>
      </c>
      <c r="BQ3006" s="27">
        <f t="shared" ref="BQ3006" si="30275">20*LOG((2*$BL$8)/(($BL$8*BL3006+BN3006+$BL$8*BL3009+BN3009)^2+($BL$8*BM3006+BO3006+$BL$8*BM3009+BO3009)^2)^0.5)</f>
        <v>-27.904364810057949</v>
      </c>
      <c r="BS3006" s="64">
        <f t="shared" ref="BS3006" si="30276">((BL3006^2+BM3006^2)/(BL3009^2+BM3009^2))^0.5</f>
        <v>2.9070885291050219</v>
      </c>
      <c r="BT3006" s="4"/>
      <c r="BU3006" s="28"/>
      <c r="BV3006" s="28"/>
      <c r="BW3006" s="28"/>
      <c r="BX3006" s="28"/>
    </row>
    <row r="3007" spans="2:76" ht="18.649999999999999" customHeight="1" thickBot="1">
      <c r="D3007" s="25"/>
      <c r="E3007" s="10"/>
      <c r="F3007" s="10"/>
      <c r="G3007" s="31"/>
      <c r="I3007" s="29"/>
      <c r="L3007" s="30"/>
      <c r="N3007" s="29"/>
      <c r="Q3007" s="30"/>
      <c r="S3007" s="29"/>
      <c r="V3007" s="30"/>
      <c r="X3007" s="29"/>
      <c r="AA3007" s="30"/>
      <c r="AC3007" s="29"/>
      <c r="AF3007" s="30"/>
      <c r="AH3007" s="29"/>
      <c r="AK3007" s="30"/>
      <c r="AM3007" s="29"/>
      <c r="AP3007" s="30"/>
      <c r="AR3007" s="29"/>
      <c r="AU3007" s="30"/>
      <c r="AW3007" s="29"/>
      <c r="AZ3007" s="30"/>
      <c r="BB3007" s="29"/>
      <c r="BE3007" s="30"/>
      <c r="BG3007" s="29"/>
      <c r="BJ3007" s="30"/>
      <c r="BL3007" s="29"/>
      <c r="BO3007" s="30"/>
      <c r="BS3007" s="65"/>
      <c r="BT3007" s="65"/>
      <c r="BU3007" s="28"/>
      <c r="BV3007" s="28"/>
      <c r="BW3007" s="28"/>
      <c r="BX3007" s="28"/>
    </row>
    <row r="3008" spans="2:76" ht="18.649999999999999" customHeight="1" thickBot="1">
      <c r="D3008" s="254" t="s">
        <v>24</v>
      </c>
      <c r="E3008" s="255"/>
      <c r="F3008" s="256" t="s">
        <v>25</v>
      </c>
      <c r="G3008" s="257"/>
      <c r="H3008" s="123"/>
      <c r="I3008" s="242" t="s">
        <v>4</v>
      </c>
      <c r="J3008" s="243"/>
      <c r="K3008" s="244" t="s">
        <v>5</v>
      </c>
      <c r="L3008" s="245"/>
      <c r="M3008" s="123"/>
      <c r="N3008" s="242" t="s">
        <v>6</v>
      </c>
      <c r="O3008" s="243"/>
      <c r="P3008" s="244" t="s">
        <v>7</v>
      </c>
      <c r="Q3008" s="245"/>
      <c r="R3008" s="123"/>
      <c r="S3008" s="242" t="s">
        <v>34</v>
      </c>
      <c r="T3008" s="243"/>
      <c r="U3008" s="244" t="s">
        <v>35</v>
      </c>
      <c r="V3008" s="245"/>
      <c r="W3008" s="123"/>
      <c r="X3008" s="242" t="s">
        <v>47</v>
      </c>
      <c r="Y3008" s="243"/>
      <c r="Z3008" s="244" t="s">
        <v>48</v>
      </c>
      <c r="AA3008" s="245"/>
      <c r="AB3008" s="127"/>
      <c r="AC3008" s="242" t="s">
        <v>63</v>
      </c>
      <c r="AD3008" s="243"/>
      <c r="AE3008" s="244" t="s">
        <v>8</v>
      </c>
      <c r="AF3008" s="245"/>
      <c r="AG3008" s="123"/>
      <c r="AH3008" s="242" t="s">
        <v>78</v>
      </c>
      <c r="AI3008" s="243"/>
      <c r="AJ3008" s="244" t="s">
        <v>79</v>
      </c>
      <c r="AK3008" s="245"/>
      <c r="AL3008" s="127"/>
      <c r="AM3008" s="242" t="s">
        <v>67</v>
      </c>
      <c r="AN3008" s="243"/>
      <c r="AO3008" s="244" t="s">
        <v>66</v>
      </c>
      <c r="AP3008" s="245"/>
      <c r="AQ3008" s="123"/>
      <c r="AR3008" s="242" t="s">
        <v>83</v>
      </c>
      <c r="AS3008" s="243"/>
      <c r="AT3008" s="244" t="s">
        <v>82</v>
      </c>
      <c r="AU3008" s="245"/>
      <c r="AV3008" s="127"/>
      <c r="AW3008" s="242" t="s">
        <v>71</v>
      </c>
      <c r="AX3008" s="243"/>
      <c r="AY3008" s="244" t="s">
        <v>70</v>
      </c>
      <c r="AZ3008" s="245"/>
      <c r="BA3008" s="123"/>
      <c r="BB3008" s="124" t="s">
        <v>87</v>
      </c>
      <c r="BC3008" s="125"/>
      <c r="BD3008" s="122" t="s">
        <v>86</v>
      </c>
      <c r="BE3008" s="126"/>
      <c r="BF3008" s="127"/>
      <c r="BG3008" s="242" t="s">
        <v>74</v>
      </c>
      <c r="BH3008" s="243"/>
      <c r="BI3008" s="244" t="s">
        <v>75</v>
      </c>
      <c r="BJ3008" s="245"/>
      <c r="BK3008" s="123"/>
      <c r="BL3008" s="242" t="s">
        <v>91</v>
      </c>
      <c r="BM3008" s="243"/>
      <c r="BN3008" s="244" t="s">
        <v>90</v>
      </c>
      <c r="BO3008" s="245"/>
      <c r="BP3008" s="123"/>
      <c r="BQ3008" s="35" t="s">
        <v>166</v>
      </c>
      <c r="BS3008" s="66" t="s">
        <v>121</v>
      </c>
      <c r="BT3008" s="65"/>
      <c r="BU3008" s="28"/>
      <c r="BV3008" s="28"/>
      <c r="BW3008" s="28"/>
      <c r="BX3008" s="28"/>
    </row>
    <row r="3009" spans="2:76" ht="18.649999999999999" customHeight="1" thickTop="1" thickBot="1">
      <c r="D3009" s="15">
        <v>0</v>
      </c>
      <c r="E3009" s="145">
        <f t="shared" ref="E3009" si="30277">(1/$E$8)*SIN($B3006*$F$8)</f>
        <v>0.1023314497020317</v>
      </c>
      <c r="F3009" s="15">
        <f t="shared" ref="F3009" si="30278">COS($F$8*$B3006)</f>
        <v>-0.95171133733760105</v>
      </c>
      <c r="G3009" s="37">
        <v>0</v>
      </c>
      <c r="I3009" s="21">
        <v>0</v>
      </c>
      <c r="J3009" s="24">
        <f t="shared" ref="J3009" si="30279">(TAN($K$8*$B3006))/$J$8</f>
        <v>0.66199795968250552</v>
      </c>
      <c r="K3009" s="22">
        <v>1</v>
      </c>
      <c r="L3009" s="23">
        <v>0</v>
      </c>
      <c r="N3009" s="21">
        <f t="shared" ref="N3009" si="30280">D3009*I3006+F3009*I3009-E3009*J3006-G3009*J3009</f>
        <v>0</v>
      </c>
      <c r="O3009" s="24">
        <f t="shared" ref="O3009" si="30281">(D3009*J3006+E3009*I3006+F3009*J3009+G3009*I3009)</f>
        <v>-0.52769951382216895</v>
      </c>
      <c r="P3009" s="22">
        <f t="shared" ref="P3009" si="30282">D3009*K3006+F3009*K3009-E3009*L3006-G3009*L3009</f>
        <v>-0.95171133733760105</v>
      </c>
      <c r="Q3009" s="23">
        <f t="shared" ref="Q3009" si="30283">(D3009*L3006+E3009*K3006+F3009*L3009+G3009*K3009)</f>
        <v>0</v>
      </c>
      <c r="S3009" s="15">
        <v>0</v>
      </c>
      <c r="T3009" s="145">
        <f t="shared" ref="T3009" si="30284">(1/$T$8)*SIN($B3006*$U$8)</f>
        <v>-0.32488658328095471</v>
      </c>
      <c r="U3009" s="15">
        <f t="shared" ref="U3009" si="30285">COS($U$8*$B3006)</f>
        <v>0.22369258377569318</v>
      </c>
      <c r="V3009" s="37">
        <v>0</v>
      </c>
      <c r="X3009" s="21">
        <f t="shared" ref="X3009" si="30286">N3009*S3006+P3009*S3009-O3009*T3006-Q3009*T3009</f>
        <v>0</v>
      </c>
      <c r="Y3009" s="24">
        <f t="shared" ref="Y3009" si="30287">(N3009*T3006+O3009*S3006+P3009*T3009+Q3009*S3009)</f>
        <v>0.19115577695330321</v>
      </c>
      <c r="Z3009" s="22">
        <f t="shared" ref="Z3009" si="30288">N3009*U3006+P3009*U3009-O3009*V3006-Q3009*V3009</f>
        <v>-1.7558731964600172</v>
      </c>
      <c r="AA3009" s="23">
        <f t="shared" ref="AA3009" si="30289">(N3009*V3006+O3009*U3006+P3009*V3009+Q3009*U3009)</f>
        <v>0</v>
      </c>
      <c r="AB3009" s="8"/>
      <c r="AC3009" s="21">
        <v>0</v>
      </c>
      <c r="AD3009" s="24">
        <f t="shared" ref="AD3009" si="30290">(TAN($AE$8*$B3006))/$AD$8</f>
        <v>1.9281911799540825</v>
      </c>
      <c r="AE3009" s="22">
        <v>1</v>
      </c>
      <c r="AF3009" s="23">
        <v>0</v>
      </c>
      <c r="AH3009" s="21">
        <f t="shared" ref="AH3009" si="30291">X3009*AC3006+Z3009*AC3009-Y3009*AD3006-AA3009*AD3009</f>
        <v>0</v>
      </c>
      <c r="AI3009" s="24">
        <f t="shared" ref="AI3009" si="30292">(X3009*AD3006+Y3009*AC3006+Z3009*AD3009+AA3009*AC3009)</f>
        <v>-3.1945034335786837</v>
      </c>
      <c r="AJ3009" s="22">
        <f t="shared" ref="AJ3009" si="30293">X3009*AE3006+Z3009*AE3009-Y3009*AF3006-AA3009*AF3009</f>
        <v>-1.7558731964600172</v>
      </c>
      <c r="AK3009" s="23">
        <f t="shared" ref="AK3009" si="30294">(X3009*AF3006+Y3009*AE3006+Z3009*AF3009+AA3009*AE3009)</f>
        <v>0</v>
      </c>
      <c r="AL3009" s="8"/>
      <c r="AM3009" s="15">
        <v>0</v>
      </c>
      <c r="AN3009" s="85">
        <f t="shared" ref="AN3009" si="30295">(1/$AN$8)*SIN($B3006*$AO$8)</f>
        <v>-0.32488658328095471</v>
      </c>
      <c r="AO3009" s="25">
        <f t="shared" ref="AO3009" si="30296">COS($AO$8*$B3006)</f>
        <v>0.22369258377569318</v>
      </c>
      <c r="AP3009" s="37">
        <v>0</v>
      </c>
      <c r="AR3009" s="21">
        <f t="shared" ref="AR3009" si="30297">AH3009*AM3006+AJ3009*AM3009-AI3009*AN3006-AK3009*AN3009</f>
        <v>0</v>
      </c>
      <c r="AS3009" s="24">
        <f t="shared" ref="AS3009" si="30298">(AH3009*AN3006+AI3009*AM3006+AJ3009*AN3009+AK3009*AM3009)</f>
        <v>-0.14412708346503567</v>
      </c>
      <c r="AT3009" s="22">
        <f t="shared" ref="AT3009" si="30299">AH3009*AO3006+AJ3009*AO3009-AI3009*AP3006-AK3009*AP3009</f>
        <v>-9.7334375644305382</v>
      </c>
      <c r="AU3009" s="23">
        <f t="shared" ref="AU3009" si="30300">(AH3009*AP3006+AI3009*AO3006+AJ3009*AP3009+AK3009*AO3009)</f>
        <v>0</v>
      </c>
      <c r="AV3009" s="8"/>
      <c r="AW3009" s="21">
        <v>0</v>
      </c>
      <c r="AX3009" s="24">
        <f t="shared" ref="AX3009" si="30301">(TAN($AY$8*$B3006))/$AX$8</f>
        <v>0.66199795968250552</v>
      </c>
      <c r="AY3009" s="22">
        <v>1</v>
      </c>
      <c r="AZ3009" s="23">
        <v>0</v>
      </c>
      <c r="BB3009" s="21">
        <f t="shared" ref="BB3009" si="30302">AR3009*AW3006+AT3009*AW3009-AS3009*AX3006-AU3009*AX3009</f>
        <v>0</v>
      </c>
      <c r="BC3009" s="24">
        <f t="shared" ref="BC3009" si="30303">(AR3009*AX3006+AS3009*AW3006+AT3009*AX3009+AU3009*AW3009)</f>
        <v>-6.5876428918151078</v>
      </c>
      <c r="BD3009" s="22">
        <f t="shared" ref="BD3009" si="30304">AR3009*AY3006+AT3009*AY3009-AS3009*AZ3006-AU3009*AZ3009</f>
        <v>-9.7334375644305382</v>
      </c>
      <c r="BE3009" s="23">
        <f t="shared" ref="BE3009" si="30305">(AR3009*AZ3006+AS3009*AY3006+AT3009*AZ3009+AU3009*AY3009)</f>
        <v>0</v>
      </c>
      <c r="BF3009" s="8"/>
      <c r="BG3009" s="15">
        <v>0</v>
      </c>
      <c r="BH3009" s="85">
        <f t="shared" ref="BH3009" si="30306">(1/$BH$8)*SIN($B3006*$BI$8)</f>
        <v>0.10230243705484872</v>
      </c>
      <c r="BI3009" s="25">
        <f t="shared" ref="BI3009" si="30307">COS($BI$8*$B3006)</f>
        <v>-0.95173940884768893</v>
      </c>
      <c r="BJ3009" s="37">
        <v>0</v>
      </c>
      <c r="BL3009" s="21">
        <f t="shared" ref="BL3009" si="30308">BB3009*BG3006+BD3009*BG3009-BC3009*BH3006-BE3009*BH3009</f>
        <v>0</v>
      </c>
      <c r="BM3009" s="24">
        <f t="shared" ref="BM3009" si="30309">(BB3009*BH3006+BC3009*BG3006+BD3009*BH3009+BE3009*BG3009)</f>
        <v>5.2739649677933356</v>
      </c>
      <c r="BN3009" s="22">
        <f t="shared" ref="BN3009" si="30310">BB3009*BI3006+BD3009*BI3009-BC3009*BJ3006-BE3009*BJ3009</f>
        <v>15.329083414144639</v>
      </c>
      <c r="BO3009" s="23">
        <f t="shared" ref="BO3009" si="30311">(BB3009*BJ3006+BC3009*BI3006+BD3009*BJ3009+BE3009*BI3009)</f>
        <v>0</v>
      </c>
      <c r="BQ3009" s="38">
        <f t="shared" ref="BQ3009" si="30312">(180/PI())*ATAN(-1*(($BL$8*BM3006+BO3006+$BL$8*BM3009+BO3009)/($BL$8*BL3006+BN3006+$BL$8*BL3009+BN3009)))</f>
        <v>51.897187290419339</v>
      </c>
      <c r="BS3009" s="67">
        <f t="shared" ref="BS3009" si="30313">20*LOG(((($BL$8*BL3006+BN3006-$BL$8*BL3009-BN3009)^2+($BL$8*BM3006+BO3006-$BL$8*BM3009-BO3009)^2)/(($BL$8*BL3006+BN3006+$BL$8*BL3009+BN3009)^2+($BL$8*BM3006+BO3006+$BL$8*BM3009+BO3009)^2))^0.5)</f>
        <v>-7.0420626723860036E-3</v>
      </c>
      <c r="BT3009" s="65"/>
      <c r="BU3009" s="28"/>
      <c r="BV3009" s="28"/>
      <c r="BW3009" s="28"/>
      <c r="BX3009" s="28"/>
    </row>
    <row r="3010" spans="2:76" ht="18.649999999999999" customHeight="1">
      <c r="BS3010" s="32"/>
    </row>
    <row r="3011" spans="2:76" ht="18.649999999999999" customHeight="1" thickBot="1">
      <c r="D3011" s="8"/>
      <c r="E3011" s="8" t="s">
        <v>93</v>
      </c>
      <c r="F3011" s="8"/>
      <c r="G3011" s="8"/>
      <c r="H3011" s="8"/>
      <c r="I3011" s="8"/>
      <c r="J3011" s="8" t="s">
        <v>94</v>
      </c>
      <c r="K3011" s="8"/>
      <c r="L3011" s="8"/>
      <c r="M3011" s="8"/>
      <c r="N3011" s="8"/>
      <c r="O3011" s="8" t="s">
        <v>95</v>
      </c>
      <c r="P3011" s="8"/>
      <c r="Q3011" s="8"/>
      <c r="R3011" s="8"/>
      <c r="S3011" s="8"/>
      <c r="T3011" s="8" t="s">
        <v>96</v>
      </c>
      <c r="U3011" s="8"/>
      <c r="V3011" s="8"/>
      <c r="W3011" s="8"/>
      <c r="X3011" s="8"/>
      <c r="Y3011" s="8" t="s">
        <v>97</v>
      </c>
      <c r="Z3011" s="8"/>
      <c r="AA3011" s="8"/>
      <c r="AB3011" s="8"/>
      <c r="AC3011" s="8"/>
      <c r="AD3011" s="8" t="s">
        <v>98</v>
      </c>
      <c r="AE3011" s="8"/>
      <c r="AF3011" s="8"/>
      <c r="AG3011" s="8"/>
      <c r="AH3011" s="8"/>
      <c r="AI3011" s="8" t="s">
        <v>99</v>
      </c>
      <c r="AJ3011" s="8"/>
      <c r="AK3011" s="8"/>
      <c r="AL3011" s="8"/>
      <c r="AM3011" s="8"/>
      <c r="AN3011" s="8" t="s">
        <v>96</v>
      </c>
      <c r="AO3011" s="8"/>
      <c r="AP3011" s="8"/>
      <c r="AQ3011" s="8"/>
      <c r="AR3011" s="8"/>
      <c r="AS3011" s="8" t="s">
        <v>100</v>
      </c>
      <c r="AT3011" s="8"/>
      <c r="AU3011" s="8"/>
      <c r="AV3011" s="8"/>
      <c r="AW3011" s="8"/>
      <c r="AX3011" s="8" t="s">
        <v>94</v>
      </c>
      <c r="AY3011" s="8"/>
      <c r="AZ3011" s="8"/>
      <c r="BA3011" s="8"/>
      <c r="BB3011" s="8"/>
      <c r="BC3011" s="8" t="s">
        <v>101</v>
      </c>
      <c r="BD3011" s="8"/>
      <c r="BE3011" s="8"/>
      <c r="BF3011" s="8"/>
      <c r="BG3011" s="8"/>
      <c r="BH3011" s="8" t="s">
        <v>96</v>
      </c>
      <c r="BI3011" s="8"/>
      <c r="BJ3011" s="8"/>
      <c r="BK3011" s="8"/>
      <c r="BL3011" s="8"/>
      <c r="BM3011" s="8" t="s">
        <v>102</v>
      </c>
      <c r="BN3011" s="8"/>
      <c r="BO3011" s="8"/>
      <c r="BP3011" s="8"/>
    </row>
    <row r="3012" spans="2:76" ht="18.649999999999999" customHeight="1" thickBot="1">
      <c r="B3012" s="16"/>
      <c r="D3012" s="250" t="s">
        <v>22</v>
      </c>
      <c r="E3012" s="251"/>
      <c r="F3012" s="252" t="s">
        <v>23</v>
      </c>
      <c r="G3012" s="253"/>
      <c r="H3012" s="123"/>
      <c r="I3012" s="242" t="s">
        <v>1</v>
      </c>
      <c r="J3012" s="243"/>
      <c r="K3012" s="244" t="s">
        <v>2</v>
      </c>
      <c r="L3012" s="245"/>
      <c r="M3012" s="123"/>
      <c r="N3012" s="242" t="s">
        <v>43</v>
      </c>
      <c r="O3012" s="243"/>
      <c r="P3012" s="244" t="s">
        <v>44</v>
      </c>
      <c r="Q3012" s="245"/>
      <c r="R3012" s="123"/>
      <c r="S3012" s="242" t="s">
        <v>32</v>
      </c>
      <c r="T3012" s="243"/>
      <c r="U3012" s="244" t="s">
        <v>33</v>
      </c>
      <c r="V3012" s="245"/>
      <c r="W3012" s="123"/>
      <c r="X3012" s="242" t="s">
        <v>45</v>
      </c>
      <c r="Y3012" s="243"/>
      <c r="Z3012" s="244" t="s">
        <v>46</v>
      </c>
      <c r="AA3012" s="245"/>
      <c r="AB3012" s="127"/>
      <c r="AC3012" s="242" t="s">
        <v>62</v>
      </c>
      <c r="AD3012" s="243"/>
      <c r="AE3012" s="244" t="s">
        <v>3</v>
      </c>
      <c r="AF3012" s="245"/>
      <c r="AG3012" s="123"/>
      <c r="AH3012" s="242" t="s">
        <v>76</v>
      </c>
      <c r="AI3012" s="243"/>
      <c r="AJ3012" s="244" t="s">
        <v>77</v>
      </c>
      <c r="AK3012" s="245"/>
      <c r="AL3012" s="127"/>
      <c r="AM3012" s="242" t="s">
        <v>64</v>
      </c>
      <c r="AN3012" s="243"/>
      <c r="AO3012" s="244" t="s">
        <v>65</v>
      </c>
      <c r="AP3012" s="245"/>
      <c r="AQ3012" s="123"/>
      <c r="AR3012" s="242" t="s">
        <v>80</v>
      </c>
      <c r="AS3012" s="243"/>
      <c r="AT3012" s="244" t="s">
        <v>81</v>
      </c>
      <c r="AU3012" s="245"/>
      <c r="AV3012" s="127"/>
      <c r="AW3012" s="242" t="s">
        <v>68</v>
      </c>
      <c r="AX3012" s="243"/>
      <c r="AY3012" s="244" t="s">
        <v>69</v>
      </c>
      <c r="AZ3012" s="245"/>
      <c r="BA3012" s="123"/>
      <c r="BB3012" s="246" t="s">
        <v>84</v>
      </c>
      <c r="BC3012" s="247"/>
      <c r="BD3012" s="248" t="s">
        <v>85</v>
      </c>
      <c r="BE3012" s="249"/>
      <c r="BF3012" s="127"/>
      <c r="BG3012" s="242" t="s">
        <v>72</v>
      </c>
      <c r="BH3012" s="243"/>
      <c r="BI3012" s="244" t="s">
        <v>73</v>
      </c>
      <c r="BJ3012" s="245"/>
      <c r="BK3012" s="123"/>
      <c r="BL3012" s="242" t="s">
        <v>88</v>
      </c>
      <c r="BM3012" s="243"/>
      <c r="BN3012" s="244" t="s">
        <v>89</v>
      </c>
      <c r="BO3012" s="245"/>
      <c r="BP3012" s="123"/>
      <c r="BQ3012" s="19" t="s">
        <v>165</v>
      </c>
      <c r="BS3012" s="63" t="s">
        <v>120</v>
      </c>
      <c r="BT3012" s="4"/>
      <c r="BU3012" s="28"/>
      <c r="BV3012" s="28"/>
      <c r="BW3012" s="28"/>
      <c r="BX3012" s="28"/>
    </row>
    <row r="3013" spans="2:76" ht="18.649999999999999" customHeight="1" thickTop="1" thickBot="1">
      <c r="B3013" s="39">
        <v>8.5399999999999991</v>
      </c>
      <c r="D3013" s="25">
        <f t="shared" ref="D3013" si="30314">COS($F$8*$B3013)</f>
        <v>-0.95372943352588535</v>
      </c>
      <c r="E3013" s="26">
        <v>0</v>
      </c>
      <c r="F3013" s="10">
        <v>0</v>
      </c>
      <c r="G3013" s="85">
        <f t="shared" ref="G3013" si="30315">$E$8*SIN($B3013*$F$8)</f>
        <v>0.90199861897762645</v>
      </c>
      <c r="I3013" s="21">
        <v>1</v>
      </c>
      <c r="J3013" s="24">
        <v>0</v>
      </c>
      <c r="K3013" s="22">
        <v>0</v>
      </c>
      <c r="L3013" s="23">
        <v>0</v>
      </c>
      <c r="N3013" s="21">
        <f t="shared" ref="N3013" si="30316">D3013*I3013+F3013*I3016-E3013*J3013-G3013*J3016</f>
        <v>-1.5757155159684357</v>
      </c>
      <c r="O3013" s="24">
        <f t="shared" ref="O3013" si="30317">(D3013*J3013+E3013*I3013+F3013*J3016+G3013*I3016)</f>
        <v>0</v>
      </c>
      <c r="P3013" s="22">
        <f t="shared" ref="P3013" si="30318">D3013*K3013+F3013*K3016-E3013*L3013-G3013*L3016</f>
        <v>0</v>
      </c>
      <c r="Q3013" s="23">
        <f t="shared" ref="Q3013" si="30319">(D3013*L3013+E3013*K3013+F3013*L3016+G3013*K3016)</f>
        <v>0.90199861897762645</v>
      </c>
      <c r="S3013" s="25">
        <f t="shared" ref="S3013" si="30320">COS($U$8*$B3013)</f>
        <v>0.23497509746218895</v>
      </c>
      <c r="T3013" s="26">
        <v>0</v>
      </c>
      <c r="U3013" s="10">
        <v>0</v>
      </c>
      <c r="V3013" s="85">
        <f t="shared" ref="V3013" si="30321">$T$8*SIN($B3013*$U$8)</f>
        <v>-2.9160041721770069</v>
      </c>
      <c r="X3013" s="21">
        <f t="shared" ref="X3013" si="30322">N3013*S3013+P3013*S3016-O3013*T3013-Q3013*T3016</f>
        <v>-7.8005936244404606E-2</v>
      </c>
      <c r="Y3013" s="24">
        <f t="shared" ref="Y3013" si="30323">(N3013*T3013+O3013*S3013+P3013*T3016+Q3013*S3016)</f>
        <v>0</v>
      </c>
      <c r="Z3013" s="22">
        <f t="shared" ref="Z3013" si="30324">N3013*U3013+P3013*U3016-O3013*V3013-Q3013*V3016</f>
        <v>0</v>
      </c>
      <c r="AA3013" s="23">
        <f t="shared" ref="AA3013" si="30325">(N3013*V3013+O3013*U3013+P3013*V3016+Q3013*U3016)</f>
        <v>4.8067402321330315</v>
      </c>
      <c r="AB3013" s="8"/>
      <c r="AC3013" s="21">
        <v>1</v>
      </c>
      <c r="AD3013" s="24">
        <v>0</v>
      </c>
      <c r="AE3013" s="22">
        <v>0</v>
      </c>
      <c r="AF3013" s="23">
        <v>0</v>
      </c>
      <c r="AH3013" s="21">
        <f t="shared" ref="AH3013" si="30326">X3013*AC3013+Z3013*AC3016-Y3013*AD3013-AA3013*AD3016</f>
        <v>-9.6822671241294032</v>
      </c>
      <c r="AI3013" s="24">
        <f t="shared" ref="AI3013" si="30327">(X3013*AD3013+Y3013*AC3013+Z3013*AD3016+AA3013*AC3016)</f>
        <v>0</v>
      </c>
      <c r="AJ3013" s="22">
        <f t="shared" ref="AJ3013" si="30328">X3013*AE3013+Z3013*AE3016-Y3013*AF3013-AA3013*AF3016</f>
        <v>0</v>
      </c>
      <c r="AK3013" s="23">
        <f t="shared" ref="AK3013" si="30329">(X3013*AF3013+Y3013*AE3013+Z3013*AF3016+AA3013*AE3016)</f>
        <v>4.8067402321330315</v>
      </c>
      <c r="AL3013" s="8"/>
      <c r="AM3013" s="25">
        <f t="shared" ref="AM3013" si="30330">COS($AO$8*$B3013)</f>
        <v>0.23497509746218895</v>
      </c>
      <c r="AN3013" s="26">
        <v>0</v>
      </c>
      <c r="AO3013" s="10">
        <v>0</v>
      </c>
      <c r="AP3013" s="85">
        <f t="shared" ref="AP3013" si="30331">$AN$8*SIN($B3013*$AO$8)</f>
        <v>-2.9160041721770069</v>
      </c>
      <c r="AR3013" s="21">
        <f t="shared" ref="AR3013" si="30332">AH3013*AM3013+AJ3013*AM3016-AI3013*AN3013-AK3013*AN3016</f>
        <v>-0.71770559765047737</v>
      </c>
      <c r="AS3013" s="24">
        <f t="shared" ref="AS3013" si="30333">(AH3013*AN3013+AI3013*AM3013+AJ3013*AN3016+AK3013*AM3016)</f>
        <v>0</v>
      </c>
      <c r="AT3013" s="22">
        <f t="shared" ref="AT3013" si="30334">AH3013*AO3013+AJ3013*AO3016-AI3013*AP3013-AK3013*AP3016</f>
        <v>0</v>
      </c>
      <c r="AU3013" s="23">
        <f t="shared" ref="AU3013" si="30335">(AH3013*AP3013+AI3013*AO3013+AJ3013*AP3016+AK3013*AO3016)</f>
        <v>29.362995584614492</v>
      </c>
      <c r="AV3013" s="8"/>
      <c r="AW3013" s="21">
        <v>1</v>
      </c>
      <c r="AX3013" s="24">
        <v>0</v>
      </c>
      <c r="AY3013" s="22">
        <v>0</v>
      </c>
      <c r="AZ3013" s="23">
        <v>0</v>
      </c>
      <c r="BB3013" s="21">
        <f t="shared" ref="BB3013" si="30336">AR3013*AW3013+AT3013*AW3016-AS3013*AX3013-AU3013*AX3016</f>
        <v>-20.965380270537405</v>
      </c>
      <c r="BC3013" s="24">
        <f t="shared" ref="BC3013" si="30337">(AR3013*AX3013+AS3013*AW3013+AT3013*AX3016+AU3013*AW3016)</f>
        <v>0</v>
      </c>
      <c r="BD3013" s="22">
        <f t="shared" ref="BD3013" si="30338">AR3013*AY3013+AT3013*AY3016-AS3013*AZ3013-AU3013*AZ3016</f>
        <v>0</v>
      </c>
      <c r="BE3013" s="23">
        <f t="shared" ref="BE3013" si="30339">(AR3013*AZ3013+AS3013*AY3013+AT3013*AZ3016+AU3013*AY3016)</f>
        <v>29.362995584614492</v>
      </c>
      <c r="BF3013" s="8"/>
      <c r="BG3013" s="25">
        <f t="shared" ref="BG3013" si="30340">COS($BI$8*$B3013)</f>
        <v>-0.95375699082886356</v>
      </c>
      <c r="BH3013" s="26">
        <v>0</v>
      </c>
      <c r="BI3013" s="10">
        <v>0</v>
      </c>
      <c r="BJ3013" s="85">
        <f t="shared" ref="BJ3013" si="30341">$BH$8*SIN($B3013*$BI$8)</f>
        <v>0.90173633729912428</v>
      </c>
      <c r="BL3013" s="21">
        <f t="shared" ref="BL3013" si="30342">BB3013*BG3013+BD3013*BG3016-BC3013*BH3013-BE3013*BH3016</f>
        <v>17.053913543899398</v>
      </c>
      <c r="BM3013" s="24">
        <f t="shared" ref="BM3013" si="30343">(BB3013*BH3013+BC3013*BG3013+BD3013*BH3016+BE3013*BG3016)</f>
        <v>0</v>
      </c>
      <c r="BN3013" s="22">
        <f t="shared" ref="BN3013" si="30344">BB3013*BI3013+BD3013*BI3016-BC3013*BJ3013-BE3013*BJ3016</f>
        <v>0</v>
      </c>
      <c r="BO3013" s="23">
        <f t="shared" ref="BO3013" si="30345">(BB3013*BJ3013+BC3013*BI3013+BD3013*BJ3016+BE3013*BI3016)</f>
        <v>-46.910407525740851</v>
      </c>
      <c r="BQ3013" s="27">
        <f t="shared" ref="BQ3013" si="30346">20*LOG((2*$BL$8)/(($BL$8*BL3013+BN3013+$BL$8*BL3016+BN3016)^2+($BL$8*BM3013+BO3013+$BL$8*BM3016+BO3016)^2)^0.5)</f>
        <v>-28.485449145491458</v>
      </c>
      <c r="BS3013" s="64">
        <f t="shared" ref="BS3013" si="30347">((BL3013^2+BM3013^2)/(BL3016^2+BM3016^2))^0.5</f>
        <v>2.7607115425888522</v>
      </c>
      <c r="BT3013" s="4"/>
      <c r="BU3013" s="28"/>
      <c r="BV3013" s="28"/>
      <c r="BW3013" s="28"/>
      <c r="BX3013" s="28"/>
    </row>
    <row r="3014" spans="2:76" ht="18.649999999999999" customHeight="1" thickBot="1">
      <c r="D3014" s="25"/>
      <c r="E3014" s="10"/>
      <c r="F3014" s="10"/>
      <c r="G3014" s="31"/>
      <c r="I3014" s="29"/>
      <c r="L3014" s="30"/>
      <c r="N3014" s="29"/>
      <c r="Q3014" s="30"/>
      <c r="S3014" s="29"/>
      <c r="V3014" s="30"/>
      <c r="X3014" s="29"/>
      <c r="AA3014" s="30"/>
      <c r="AC3014" s="29"/>
      <c r="AF3014" s="30"/>
      <c r="AH3014" s="29"/>
      <c r="AK3014" s="30"/>
      <c r="AM3014" s="29"/>
      <c r="AP3014" s="30"/>
      <c r="AR3014" s="29"/>
      <c r="AU3014" s="30"/>
      <c r="AW3014" s="29"/>
      <c r="AZ3014" s="30"/>
      <c r="BB3014" s="29"/>
      <c r="BE3014" s="30"/>
      <c r="BG3014" s="29"/>
      <c r="BJ3014" s="30"/>
      <c r="BL3014" s="29"/>
      <c r="BO3014" s="30"/>
      <c r="BS3014" s="65"/>
      <c r="BT3014" s="65"/>
      <c r="BU3014" s="28"/>
      <c r="BV3014" s="28"/>
      <c r="BW3014" s="28"/>
      <c r="BX3014" s="28"/>
    </row>
    <row r="3015" spans="2:76" ht="18.649999999999999" customHeight="1" thickBot="1">
      <c r="D3015" s="254" t="s">
        <v>24</v>
      </c>
      <c r="E3015" s="255"/>
      <c r="F3015" s="256" t="s">
        <v>25</v>
      </c>
      <c r="G3015" s="257"/>
      <c r="H3015" s="123"/>
      <c r="I3015" s="242" t="s">
        <v>4</v>
      </c>
      <c r="J3015" s="243"/>
      <c r="K3015" s="244" t="s">
        <v>5</v>
      </c>
      <c r="L3015" s="245"/>
      <c r="M3015" s="123"/>
      <c r="N3015" s="242" t="s">
        <v>6</v>
      </c>
      <c r="O3015" s="243"/>
      <c r="P3015" s="244" t="s">
        <v>7</v>
      </c>
      <c r="Q3015" s="245"/>
      <c r="R3015" s="123"/>
      <c r="S3015" s="242" t="s">
        <v>34</v>
      </c>
      <c r="T3015" s="243"/>
      <c r="U3015" s="244" t="s">
        <v>35</v>
      </c>
      <c r="V3015" s="245"/>
      <c r="W3015" s="123"/>
      <c r="X3015" s="242" t="s">
        <v>47</v>
      </c>
      <c r="Y3015" s="243"/>
      <c r="Z3015" s="244" t="s">
        <v>48</v>
      </c>
      <c r="AA3015" s="245"/>
      <c r="AB3015" s="127"/>
      <c r="AC3015" s="242" t="s">
        <v>63</v>
      </c>
      <c r="AD3015" s="243"/>
      <c r="AE3015" s="244" t="s">
        <v>8</v>
      </c>
      <c r="AF3015" s="245"/>
      <c r="AG3015" s="123"/>
      <c r="AH3015" s="242" t="s">
        <v>78</v>
      </c>
      <c r="AI3015" s="243"/>
      <c r="AJ3015" s="244" t="s">
        <v>79</v>
      </c>
      <c r="AK3015" s="245"/>
      <c r="AL3015" s="127"/>
      <c r="AM3015" s="242" t="s">
        <v>67</v>
      </c>
      <c r="AN3015" s="243"/>
      <c r="AO3015" s="244" t="s">
        <v>66</v>
      </c>
      <c r="AP3015" s="245"/>
      <c r="AQ3015" s="123"/>
      <c r="AR3015" s="242" t="s">
        <v>83</v>
      </c>
      <c r="AS3015" s="243"/>
      <c r="AT3015" s="244" t="s">
        <v>82</v>
      </c>
      <c r="AU3015" s="245"/>
      <c r="AV3015" s="127"/>
      <c r="AW3015" s="242" t="s">
        <v>71</v>
      </c>
      <c r="AX3015" s="243"/>
      <c r="AY3015" s="244" t="s">
        <v>70</v>
      </c>
      <c r="AZ3015" s="245"/>
      <c r="BA3015" s="123"/>
      <c r="BB3015" s="124" t="s">
        <v>87</v>
      </c>
      <c r="BC3015" s="125"/>
      <c r="BD3015" s="122" t="s">
        <v>86</v>
      </c>
      <c r="BE3015" s="126"/>
      <c r="BF3015" s="127"/>
      <c r="BG3015" s="242" t="s">
        <v>74</v>
      </c>
      <c r="BH3015" s="243"/>
      <c r="BI3015" s="244" t="s">
        <v>75</v>
      </c>
      <c r="BJ3015" s="245"/>
      <c r="BK3015" s="123"/>
      <c r="BL3015" s="242" t="s">
        <v>91</v>
      </c>
      <c r="BM3015" s="243"/>
      <c r="BN3015" s="244" t="s">
        <v>90</v>
      </c>
      <c r="BO3015" s="245"/>
      <c r="BP3015" s="123"/>
      <c r="BQ3015" s="35" t="s">
        <v>166</v>
      </c>
      <c r="BS3015" s="66" t="s">
        <v>121</v>
      </c>
      <c r="BT3015" s="65"/>
      <c r="BU3015" s="28"/>
      <c r="BV3015" s="28"/>
      <c r="BW3015" s="28"/>
      <c r="BX3015" s="28"/>
    </row>
    <row r="3016" spans="2:76" ht="18.649999999999999" customHeight="1" thickTop="1" thickBot="1">
      <c r="D3016" s="15">
        <v>0</v>
      </c>
      <c r="E3016" s="145">
        <f t="shared" ref="E3016" si="30348">(1/$E$8)*SIN($B3013*$F$8)</f>
        <v>0.10022206877529183</v>
      </c>
      <c r="F3016" s="15">
        <f t="shared" ref="F3016" si="30349">COS($F$8*$B3013)</f>
        <v>-0.95372943352588535</v>
      </c>
      <c r="G3016" s="37">
        <v>0</v>
      </c>
      <c r="I3016" s="21">
        <v>0</v>
      </c>
      <c r="J3016" s="24">
        <f t="shared" ref="J3016" si="30350">(TAN($K$8*$B3013))/$J$8</f>
        <v>0.68956434007353884</v>
      </c>
      <c r="K3016" s="22">
        <v>1</v>
      </c>
      <c r="L3016" s="23">
        <v>0</v>
      </c>
      <c r="N3016" s="21">
        <f t="shared" ref="N3016" si="30351">D3016*I3013+F3016*I3016-E3016*J3013-G3016*J3016</f>
        <v>0</v>
      </c>
      <c r="O3016" s="24">
        <f t="shared" ref="O3016" si="30352">(D3016*J3013+E3016*I3013+F3016*J3016+G3016*I3016)</f>
        <v>-0.55743573866269536</v>
      </c>
      <c r="P3016" s="22">
        <f t="shared" ref="P3016" si="30353">D3016*K3013+F3016*K3016-E3016*L3013-G3016*L3016</f>
        <v>-0.95372943352588535</v>
      </c>
      <c r="Q3016" s="23">
        <f t="shared" ref="Q3016" si="30354">(D3016*L3013+E3016*K3013+F3016*L3016+G3016*K3016)</f>
        <v>0</v>
      </c>
      <c r="S3016" s="15">
        <v>0</v>
      </c>
      <c r="T3016" s="145">
        <f t="shared" ref="T3016" si="30355">(1/$T$8)*SIN($B3013*$U$8)</f>
        <v>-0.324000463575223</v>
      </c>
      <c r="U3016" s="15">
        <f t="shared" ref="U3016" si="30356">COS($U$8*$B3013)</f>
        <v>0.23497509746218895</v>
      </c>
      <c r="V3016" s="37">
        <v>0</v>
      </c>
      <c r="X3016" s="21">
        <f t="shared" ref="X3016" si="30357">N3016*S3013+P3016*S3016-O3016*T3013-Q3016*T3016</f>
        <v>0</v>
      </c>
      <c r="Y3016" s="24">
        <f t="shared" ref="Y3016" si="30358">(N3016*T3013+O3016*S3013+P3016*T3016+Q3016*S3016)</f>
        <v>0.17802526156654755</v>
      </c>
      <c r="Z3016" s="22">
        <f t="shared" ref="Z3016" si="30359">N3016*U3013+P3016*U3016-O3016*V3013-Q3016*V3016</f>
        <v>-1.8495876062562946</v>
      </c>
      <c r="AA3016" s="23">
        <f t="shared" ref="AA3016" si="30360">(N3016*V3013+O3016*U3013+P3016*V3016+Q3016*U3016)</f>
        <v>0</v>
      </c>
      <c r="AB3016" s="8"/>
      <c r="AC3016" s="21">
        <v>0</v>
      </c>
      <c r="AD3016" s="24">
        <f t="shared" ref="AD3016" si="30361">(TAN($AE$8*$B3013))/$AD$8</f>
        <v>1.9980820106900237</v>
      </c>
      <c r="AE3016" s="22">
        <v>1</v>
      </c>
      <c r="AF3016" s="23">
        <v>0</v>
      </c>
      <c r="AH3016" s="21">
        <f t="shared" ref="AH3016" si="30362">X3016*AC3013+Z3016*AC3016-Y3016*AD3013-AA3016*AD3016</f>
        <v>0</v>
      </c>
      <c r="AI3016" s="24">
        <f t="shared" ref="AI3016" si="30363">(X3016*AD3013+Y3016*AC3013+Z3016*AD3016+AA3016*AC3016)</f>
        <v>-3.5176024616893775</v>
      </c>
      <c r="AJ3016" s="22">
        <f t="shared" ref="AJ3016" si="30364">X3016*AE3013+Z3016*AE3016-Y3016*AF3013-AA3016*AF3016</f>
        <v>-1.8495876062562946</v>
      </c>
      <c r="AK3016" s="23">
        <f t="shared" ref="AK3016" si="30365">(X3016*AF3013+Y3016*AE3013+Z3016*AF3016+AA3016*AE3016)</f>
        <v>0</v>
      </c>
      <c r="AL3016" s="8"/>
      <c r="AM3016" s="15">
        <v>0</v>
      </c>
      <c r="AN3016" s="85">
        <f t="shared" ref="AN3016" si="30366">(1/$AN$8)*SIN($B3013*$AO$8)</f>
        <v>-0.324000463575223</v>
      </c>
      <c r="AO3016" s="25">
        <f t="shared" ref="AO3016" si="30367">COS($AO$8*$B3013)</f>
        <v>0.23497509746218895</v>
      </c>
      <c r="AP3016" s="37">
        <v>0</v>
      </c>
      <c r="AR3016" s="21">
        <f t="shared" ref="AR3016" si="30368">AH3016*AM3013+AJ3016*AM3016-AI3016*AN3013-AK3016*AN3016</f>
        <v>0</v>
      </c>
      <c r="AS3016" s="24">
        <f t="shared" ref="AS3016" si="30369">(AH3016*AN3013+AI3016*AM3013+AJ3016*AN3016+AK3016*AM3016)</f>
        <v>-0.2272817394186708</v>
      </c>
      <c r="AT3016" s="22">
        <f t="shared" ref="AT3016" si="30370">AH3016*AO3013+AJ3016*AO3016-AI3016*AP3013-AK3016*AP3016</f>
        <v>-10.691950482391265</v>
      </c>
      <c r="AU3016" s="23">
        <f t="shared" ref="AU3016" si="30371">(AH3016*AP3013+AI3016*AO3013+AJ3016*AP3016+AK3016*AO3016)</f>
        <v>0</v>
      </c>
      <c r="AV3016" s="8"/>
      <c r="AW3016" s="21">
        <v>0</v>
      </c>
      <c r="AX3016" s="24">
        <f t="shared" ref="AX3016" si="30372">(TAN($AY$8*$B3013))/$AX$8</f>
        <v>0.68956434007353884</v>
      </c>
      <c r="AY3016" s="22">
        <v>1</v>
      </c>
      <c r="AZ3016" s="23">
        <v>0</v>
      </c>
      <c r="BB3016" s="21">
        <f t="shared" ref="BB3016" si="30373">AR3016*AW3013+AT3016*AW3016-AS3016*AX3013-AU3016*AX3016</f>
        <v>0</v>
      </c>
      <c r="BC3016" s="24">
        <f t="shared" ref="BC3016" si="30374">(AR3016*AX3013+AS3016*AW3013+AT3016*AX3016+AU3016*AW3016)</f>
        <v>-7.6000695179077589</v>
      </c>
      <c r="BD3016" s="22">
        <f t="shared" ref="BD3016" si="30375">AR3016*AY3013+AT3016*AY3016-AS3016*AZ3013-AU3016*AZ3016</f>
        <v>-10.691950482391265</v>
      </c>
      <c r="BE3016" s="23">
        <f t="shared" ref="BE3016" si="30376">(AR3016*AZ3013+AS3016*AY3013+AT3016*AZ3016+AU3016*AY3016)</f>
        <v>0</v>
      </c>
      <c r="BF3016" s="8"/>
      <c r="BG3016" s="15">
        <v>0</v>
      </c>
      <c r="BH3016" s="85">
        <f t="shared" ref="BH3016" si="30377">(1/$BH$8)*SIN($B3013*$BI$8)</f>
        <v>0.10019292636656936</v>
      </c>
      <c r="BI3016" s="25">
        <f t="shared" ref="BI3016" si="30378">COS($BI$8*$B3013)</f>
        <v>-0.95375699082886356</v>
      </c>
      <c r="BJ3016" s="37">
        <v>0</v>
      </c>
      <c r="BL3016" s="21">
        <f t="shared" ref="BL3016" si="30379">BB3016*BG3013+BD3016*BG3016-BC3016*BH3013-BE3016*BH3016</f>
        <v>0</v>
      </c>
      <c r="BM3016" s="24">
        <f t="shared" ref="BM3016" si="30380">(BB3016*BH3013+BC3016*BG3013+BD3016*BH3016+BE3016*BG3016)</f>
        <v>6.1773616260926421</v>
      </c>
      <c r="BN3016" s="22">
        <f t="shared" ref="BN3016" si="30381">BB3016*BI3013+BD3016*BI3016-BC3016*BJ3013-BE3016*BJ3016</f>
        <v>17.050781368473572</v>
      </c>
      <c r="BO3016" s="23">
        <f t="shared" ref="BO3016" si="30382">(BB3016*BJ3013+BC3016*BI3013+BD3016*BJ3016+BE3016*BI3016)</f>
        <v>0</v>
      </c>
      <c r="BQ3016" s="38">
        <f t="shared" ref="BQ3016" si="30383">(180/PI())*ATAN(-1*(($BL$8*BM3013+BO3013+$BL$8*BM3016+BO3016)/($BL$8*BL3013+BN3013+$BL$8*BL3016+BN3016)))</f>
        <v>50.061458540425924</v>
      </c>
      <c r="BS3016" s="67">
        <f t="shared" ref="BS3016" si="30384">20*LOG(((($BL$8*BL3013+BN3013-$BL$8*BL3016-BN3016)^2+($BL$8*BM3013+BO3013-$BL$8*BM3016-BO3016)^2)/(($BL$8*BL3013+BN3013+$BL$8*BL3016+BN3016)^2+($BL$8*BM3013+BO3013+$BL$8*BM3016+BO3016)^2))^0.5)</f>
        <v>-6.159526622887857E-3</v>
      </c>
      <c r="BT3016" s="65"/>
      <c r="BU3016" s="28"/>
      <c r="BV3016" s="28"/>
      <c r="BW3016" s="28"/>
      <c r="BX3016" s="28"/>
    </row>
    <row r="3017" spans="2:76" ht="18.649999999999999" customHeight="1">
      <c r="BS3017" s="32"/>
    </row>
    <row r="3018" spans="2:76" ht="18.649999999999999" customHeight="1" thickBot="1">
      <c r="D3018" s="8"/>
      <c r="E3018" s="8" t="s">
        <v>93</v>
      </c>
      <c r="F3018" s="8"/>
      <c r="G3018" s="8"/>
      <c r="H3018" s="8"/>
      <c r="I3018" s="8"/>
      <c r="J3018" s="8" t="s">
        <v>94</v>
      </c>
      <c r="K3018" s="8"/>
      <c r="L3018" s="8"/>
      <c r="M3018" s="8"/>
      <c r="N3018" s="8"/>
      <c r="O3018" s="8" t="s">
        <v>95</v>
      </c>
      <c r="P3018" s="8"/>
      <c r="Q3018" s="8"/>
      <c r="R3018" s="8"/>
      <c r="S3018" s="8"/>
      <c r="T3018" s="8" t="s">
        <v>96</v>
      </c>
      <c r="U3018" s="8"/>
      <c r="V3018" s="8"/>
      <c r="W3018" s="8"/>
      <c r="X3018" s="8"/>
      <c r="Y3018" s="8" t="s">
        <v>97</v>
      </c>
      <c r="Z3018" s="8"/>
      <c r="AA3018" s="8"/>
      <c r="AB3018" s="8"/>
      <c r="AC3018" s="8"/>
      <c r="AD3018" s="8" t="s">
        <v>98</v>
      </c>
      <c r="AE3018" s="8"/>
      <c r="AF3018" s="8"/>
      <c r="AG3018" s="8"/>
      <c r="AH3018" s="8"/>
      <c r="AI3018" s="8" t="s">
        <v>99</v>
      </c>
      <c r="AJ3018" s="8"/>
      <c r="AK3018" s="8"/>
      <c r="AL3018" s="8"/>
      <c r="AM3018" s="8"/>
      <c r="AN3018" s="8" t="s">
        <v>96</v>
      </c>
      <c r="AO3018" s="8"/>
      <c r="AP3018" s="8"/>
      <c r="AQ3018" s="8"/>
      <c r="AR3018" s="8"/>
      <c r="AS3018" s="8" t="s">
        <v>100</v>
      </c>
      <c r="AT3018" s="8"/>
      <c r="AU3018" s="8"/>
      <c r="AV3018" s="8"/>
      <c r="AW3018" s="8"/>
      <c r="AX3018" s="8" t="s">
        <v>94</v>
      </c>
      <c r="AY3018" s="8"/>
      <c r="AZ3018" s="8"/>
      <c r="BA3018" s="8"/>
      <c r="BB3018" s="8"/>
      <c r="BC3018" s="8" t="s">
        <v>101</v>
      </c>
      <c r="BD3018" s="8"/>
      <c r="BE3018" s="8"/>
      <c r="BF3018" s="8"/>
      <c r="BG3018" s="8"/>
      <c r="BH3018" s="8" t="s">
        <v>96</v>
      </c>
      <c r="BI3018" s="8"/>
      <c r="BJ3018" s="8"/>
      <c r="BK3018" s="8"/>
      <c r="BL3018" s="8"/>
      <c r="BM3018" s="8" t="s">
        <v>102</v>
      </c>
      <c r="BN3018" s="8"/>
      <c r="BO3018" s="8"/>
      <c r="BP3018" s="8"/>
    </row>
    <row r="3019" spans="2:76" ht="18.649999999999999" customHeight="1" thickBot="1">
      <c r="B3019" s="16"/>
      <c r="D3019" s="250" t="s">
        <v>22</v>
      </c>
      <c r="E3019" s="251"/>
      <c r="F3019" s="252" t="s">
        <v>23</v>
      </c>
      <c r="G3019" s="253"/>
      <c r="H3019" s="123"/>
      <c r="I3019" s="242" t="s">
        <v>1</v>
      </c>
      <c r="J3019" s="243"/>
      <c r="K3019" s="244" t="s">
        <v>2</v>
      </c>
      <c r="L3019" s="245"/>
      <c r="M3019" s="123"/>
      <c r="N3019" s="242" t="s">
        <v>43</v>
      </c>
      <c r="O3019" s="243"/>
      <c r="P3019" s="244" t="s">
        <v>44</v>
      </c>
      <c r="Q3019" s="245"/>
      <c r="R3019" s="123"/>
      <c r="S3019" s="242" t="s">
        <v>32</v>
      </c>
      <c r="T3019" s="243"/>
      <c r="U3019" s="244" t="s">
        <v>33</v>
      </c>
      <c r="V3019" s="245"/>
      <c r="W3019" s="123"/>
      <c r="X3019" s="242" t="s">
        <v>45</v>
      </c>
      <c r="Y3019" s="243"/>
      <c r="Z3019" s="244" t="s">
        <v>46</v>
      </c>
      <c r="AA3019" s="245"/>
      <c r="AB3019" s="127"/>
      <c r="AC3019" s="242" t="s">
        <v>62</v>
      </c>
      <c r="AD3019" s="243"/>
      <c r="AE3019" s="244" t="s">
        <v>3</v>
      </c>
      <c r="AF3019" s="245"/>
      <c r="AG3019" s="123"/>
      <c r="AH3019" s="242" t="s">
        <v>76</v>
      </c>
      <c r="AI3019" s="243"/>
      <c r="AJ3019" s="244" t="s">
        <v>77</v>
      </c>
      <c r="AK3019" s="245"/>
      <c r="AL3019" s="127"/>
      <c r="AM3019" s="242" t="s">
        <v>64</v>
      </c>
      <c r="AN3019" s="243"/>
      <c r="AO3019" s="244" t="s">
        <v>65</v>
      </c>
      <c r="AP3019" s="245"/>
      <c r="AQ3019" s="123"/>
      <c r="AR3019" s="242" t="s">
        <v>80</v>
      </c>
      <c r="AS3019" s="243"/>
      <c r="AT3019" s="244" t="s">
        <v>81</v>
      </c>
      <c r="AU3019" s="245"/>
      <c r="AV3019" s="127"/>
      <c r="AW3019" s="242" t="s">
        <v>68</v>
      </c>
      <c r="AX3019" s="243"/>
      <c r="AY3019" s="244" t="s">
        <v>69</v>
      </c>
      <c r="AZ3019" s="245"/>
      <c r="BA3019" s="123"/>
      <c r="BB3019" s="246" t="s">
        <v>84</v>
      </c>
      <c r="BC3019" s="247"/>
      <c r="BD3019" s="248" t="s">
        <v>85</v>
      </c>
      <c r="BE3019" s="249"/>
      <c r="BF3019" s="127"/>
      <c r="BG3019" s="242" t="s">
        <v>72</v>
      </c>
      <c r="BH3019" s="243"/>
      <c r="BI3019" s="244" t="s">
        <v>73</v>
      </c>
      <c r="BJ3019" s="245"/>
      <c r="BK3019" s="123"/>
      <c r="BL3019" s="242" t="s">
        <v>88</v>
      </c>
      <c r="BM3019" s="243"/>
      <c r="BN3019" s="244" t="s">
        <v>89</v>
      </c>
      <c r="BO3019" s="245"/>
      <c r="BP3019" s="123"/>
      <c r="BQ3019" s="19" t="s">
        <v>165</v>
      </c>
      <c r="BS3019" s="63" t="s">
        <v>120</v>
      </c>
      <c r="BT3019" s="4"/>
      <c r="BU3019" s="28"/>
      <c r="BV3019" s="28"/>
      <c r="BW3019" s="28"/>
      <c r="BX3019" s="28"/>
    </row>
    <row r="3020" spans="2:76" ht="18.649999999999999" customHeight="1" thickTop="1" thickBot="1">
      <c r="B3020" s="39">
        <v>8.56</v>
      </c>
      <c r="D3020" s="25">
        <f t="shared" ref="D3020" si="30385">COS($F$8*$B3020)</f>
        <v>-0.95570545298052789</v>
      </c>
      <c r="E3020" s="26">
        <v>0</v>
      </c>
      <c r="F3020" s="10">
        <v>0</v>
      </c>
      <c r="G3020" s="85">
        <f t="shared" ref="G3020" si="30386">$E$8*SIN($B3020*$F$8)</f>
        <v>0.88297439616874285</v>
      </c>
      <c r="I3020" s="21">
        <v>1</v>
      </c>
      <c r="J3020" s="24">
        <v>0</v>
      </c>
      <c r="K3020" s="22">
        <v>0</v>
      </c>
      <c r="L3020" s="23">
        <v>0</v>
      </c>
      <c r="N3020" s="21">
        <f t="shared" ref="N3020" si="30387">D3020*I3020+F3020*I3023-E3020*J3020-G3020*J3023</f>
        <v>-1.589286904615502</v>
      </c>
      <c r="O3020" s="24">
        <f t="shared" ref="O3020" si="30388">(D3020*J3020+E3020*I3020+F3020*J3023+G3020*I3023)</f>
        <v>0</v>
      </c>
      <c r="P3020" s="22">
        <f t="shared" ref="P3020" si="30389">D3020*K3020+F3020*K3023-E3020*L3020-G3020*L3023</f>
        <v>0</v>
      </c>
      <c r="Q3020" s="23">
        <f t="shared" ref="Q3020" si="30390">(D3020*L3020+E3020*K3020+F3020*L3023+G3020*K3023)</f>
        <v>0.88297439616874285</v>
      </c>
      <c r="S3020" s="25">
        <f t="shared" ref="S3020" si="30391">COS($U$8*$B3020)</f>
        <v>0.24622603942739382</v>
      </c>
      <c r="T3020" s="26">
        <v>0</v>
      </c>
      <c r="U3020" s="10">
        <v>0</v>
      </c>
      <c r="V3020" s="85">
        <f t="shared" ref="V3020" si="30392">$T$8*SIN($B3020*$U$8)</f>
        <v>-2.9076372947070093</v>
      </c>
      <c r="X3020" s="21">
        <f t="shared" ref="X3020" si="30393">N3020*S3020+P3020*S3023-O3020*T3020-Q3020*T3023</f>
        <v>-0.10606056619600412</v>
      </c>
      <c r="Y3020" s="24">
        <f t="shared" ref="Y3020" si="30394">(N3020*T3020+O3020*S3020+P3020*T3023+Q3020*S3023)</f>
        <v>0</v>
      </c>
      <c r="Z3020" s="22">
        <f t="shared" ref="Z3020" si="30395">N3020*U3020+P3020*U3023-O3020*V3020-Q3020*V3023</f>
        <v>0</v>
      </c>
      <c r="AA3020" s="23">
        <f t="shared" ref="AA3020" si="30396">(N3020*V3020+O3020*U3020+P3020*V3023+Q3020*U3023)</f>
        <v>4.8384811643339196</v>
      </c>
      <c r="AB3020" s="8"/>
      <c r="AC3020" s="21">
        <v>1</v>
      </c>
      <c r="AD3020" s="24">
        <v>0</v>
      </c>
      <c r="AE3020" s="22">
        <v>0</v>
      </c>
      <c r="AF3020" s="23">
        <v>0</v>
      </c>
      <c r="AH3020" s="21">
        <f t="shared" ref="AH3020" si="30397">X3020*AC3020+Z3020*AC3023-Y3020*AD3020-AA3020*AD3023</f>
        <v>-10.128322948097576</v>
      </c>
      <c r="AI3020" s="24">
        <f t="shared" ref="AI3020" si="30398">(X3020*AD3020+Y3020*AC3020+Z3020*AD3023+AA3020*AC3023)</f>
        <v>0</v>
      </c>
      <c r="AJ3020" s="22">
        <f t="shared" ref="AJ3020" si="30399">X3020*AE3020+Z3020*AE3023-Y3020*AF3020-AA3020*AF3023</f>
        <v>0</v>
      </c>
      <c r="AK3020" s="23">
        <f t="shared" ref="AK3020" si="30400">(X3020*AF3020+Y3020*AE3020+Z3020*AF3023+AA3020*AE3023)</f>
        <v>4.8384811643339196</v>
      </c>
      <c r="AL3020" s="8"/>
      <c r="AM3020" s="25">
        <f t="shared" ref="AM3020" si="30401">COS($AO$8*$B3020)</f>
        <v>0.24622603942739382</v>
      </c>
      <c r="AN3020" s="26">
        <v>0</v>
      </c>
      <c r="AO3020" s="10">
        <v>0</v>
      </c>
      <c r="AP3020" s="85">
        <f t="shared" ref="AP3020" si="30402">$AN$8*SIN($B3020*$AO$8)</f>
        <v>-2.9076372947070093</v>
      </c>
      <c r="AR3020" s="21">
        <f t="shared" ref="AR3020" si="30403">AH3020*AM3020+AJ3020*AM3023-AI3020*AN3020-AK3020*AN3023</f>
        <v>-0.93068481409001835</v>
      </c>
      <c r="AS3020" s="24">
        <f t="shared" ref="AS3020" si="30404">(AH3020*AN3020+AI3020*AM3020+AJ3020*AN3023+AK3020*AM3023)</f>
        <v>0</v>
      </c>
      <c r="AT3020" s="22">
        <f t="shared" ref="AT3020" si="30405">AH3020*AO3020+AJ3020*AO3023-AI3020*AP3020-AK3020*AP3023</f>
        <v>0</v>
      </c>
      <c r="AU3020" s="23">
        <f t="shared" ref="AU3020" si="30406">(AH3020*AP3020+AI3020*AO3020+AJ3020*AP3023+AK3020*AO3023)</f>
        <v>30.640849590663343</v>
      </c>
      <c r="AV3020" s="8"/>
      <c r="AW3020" s="21">
        <v>1</v>
      </c>
      <c r="AX3020" s="24">
        <v>0</v>
      </c>
      <c r="AY3020" s="22">
        <v>0</v>
      </c>
      <c r="AZ3020" s="23">
        <v>0</v>
      </c>
      <c r="BB3020" s="21">
        <f t="shared" ref="BB3020" si="30407">AR3020*AW3020+AT3020*AW3023-AS3020*AX3020-AU3020*AX3023</f>
        <v>-22.917136569902119</v>
      </c>
      <c r="BC3020" s="24">
        <f t="shared" ref="BC3020" si="30408">(AR3020*AX3020+AS3020*AW3020+AT3020*AX3023+AU3020*AW3023)</f>
        <v>0</v>
      </c>
      <c r="BD3020" s="22">
        <f t="shared" ref="BD3020" si="30409">AR3020*AY3020+AT3020*AY3023-AS3020*AZ3020-AU3020*AZ3023</f>
        <v>0</v>
      </c>
      <c r="BE3020" s="23">
        <f t="shared" ref="BE3020" si="30410">(AR3020*AZ3020+AS3020*AY3020+AT3020*AZ3023+AU3020*AY3023)</f>
        <v>30.640849590663343</v>
      </c>
      <c r="BF3020" s="8"/>
      <c r="BG3020" s="25">
        <f t="shared" ref="BG3020" si="30411">COS($BI$8*$B3020)</f>
        <v>-0.95573249214062528</v>
      </c>
      <c r="BH3020" s="26">
        <v>0</v>
      </c>
      <c r="BI3020" s="10">
        <v>0</v>
      </c>
      <c r="BJ3020" s="85">
        <f t="shared" ref="BJ3020" si="30412">$BH$8*SIN($B3020*$BI$8)</f>
        <v>0.88271095563611679</v>
      </c>
      <c r="BL3020" s="21">
        <f t="shared" ref="BL3020" si="30413">BB3020*BG3020+BD3020*BG3023-BC3020*BH3020-BE3020*BH3023</f>
        <v>18.897428310715505</v>
      </c>
      <c r="BM3020" s="24">
        <f t="shared" ref="BM3020" si="30414">(BB3020*BH3020+BC3020*BG3020+BD3020*BH3023+BE3020*BG3023)</f>
        <v>0</v>
      </c>
      <c r="BN3020" s="22">
        <f t="shared" ref="BN3020" si="30415">BB3020*BI3020+BD3020*BI3023-BC3020*BJ3020-BE3020*BJ3023</f>
        <v>0</v>
      </c>
      <c r="BO3020" s="23">
        <f t="shared" ref="BO3020" si="30416">(BB3020*BJ3020+BC3020*BI3020+BD3020*BJ3023+BE3020*BI3023)</f>
        <v>-49.513663062652434</v>
      </c>
      <c r="BQ3020" s="27">
        <f t="shared" ref="BQ3020" si="30417">20*LOG((2*$BL$8)/(($BL$8*BL3020+BN3020+$BL$8*BL3023+BN3023)^2+($BL$8*BM3020+BO3020+$BL$8*BM3023+BO3023)^2)^0.5)</f>
        <v>-29.057156126575538</v>
      </c>
      <c r="BS3020" s="64">
        <f t="shared" ref="BS3020" si="30418">((BL3020^2+BM3020^2)/(BL3023^2+BM3023^2))^0.5</f>
        <v>2.6279725259119684</v>
      </c>
      <c r="BT3020" s="4"/>
      <c r="BU3020" s="28"/>
      <c r="BV3020" s="28"/>
      <c r="BW3020" s="28"/>
      <c r="BX3020" s="28"/>
    </row>
    <row r="3021" spans="2:76" ht="18.649999999999999" customHeight="1" thickBot="1">
      <c r="D3021" s="25"/>
      <c r="E3021" s="10"/>
      <c r="F3021" s="10"/>
      <c r="G3021" s="31"/>
      <c r="I3021" s="29"/>
      <c r="L3021" s="30"/>
      <c r="N3021" s="29"/>
      <c r="Q3021" s="30"/>
      <c r="S3021" s="29"/>
      <c r="V3021" s="30"/>
      <c r="X3021" s="29"/>
      <c r="AA3021" s="30"/>
      <c r="AC3021" s="29"/>
      <c r="AF3021" s="30"/>
      <c r="AH3021" s="29"/>
      <c r="AK3021" s="30"/>
      <c r="AM3021" s="29"/>
      <c r="AP3021" s="30"/>
      <c r="AR3021" s="29"/>
      <c r="AU3021" s="30"/>
      <c r="AW3021" s="29"/>
      <c r="AZ3021" s="30"/>
      <c r="BB3021" s="29"/>
      <c r="BE3021" s="30"/>
      <c r="BG3021" s="29"/>
      <c r="BJ3021" s="30"/>
      <c r="BL3021" s="29"/>
      <c r="BO3021" s="30"/>
      <c r="BS3021" s="65"/>
      <c r="BT3021" s="65"/>
      <c r="BU3021" s="28"/>
      <c r="BV3021" s="28"/>
      <c r="BW3021" s="28"/>
      <c r="BX3021" s="28"/>
    </row>
    <row r="3022" spans="2:76" ht="18.649999999999999" customHeight="1" thickBot="1">
      <c r="D3022" s="254" t="s">
        <v>24</v>
      </c>
      <c r="E3022" s="255"/>
      <c r="F3022" s="256" t="s">
        <v>25</v>
      </c>
      <c r="G3022" s="257"/>
      <c r="H3022" s="123"/>
      <c r="I3022" s="242" t="s">
        <v>4</v>
      </c>
      <c r="J3022" s="243"/>
      <c r="K3022" s="244" t="s">
        <v>5</v>
      </c>
      <c r="L3022" s="245"/>
      <c r="M3022" s="123"/>
      <c r="N3022" s="242" t="s">
        <v>6</v>
      </c>
      <c r="O3022" s="243"/>
      <c r="P3022" s="244" t="s">
        <v>7</v>
      </c>
      <c r="Q3022" s="245"/>
      <c r="R3022" s="123"/>
      <c r="S3022" s="242" t="s">
        <v>34</v>
      </c>
      <c r="T3022" s="243"/>
      <c r="U3022" s="244" t="s">
        <v>35</v>
      </c>
      <c r="V3022" s="245"/>
      <c r="W3022" s="123"/>
      <c r="X3022" s="242" t="s">
        <v>47</v>
      </c>
      <c r="Y3022" s="243"/>
      <c r="Z3022" s="244" t="s">
        <v>48</v>
      </c>
      <c r="AA3022" s="245"/>
      <c r="AB3022" s="127"/>
      <c r="AC3022" s="242" t="s">
        <v>63</v>
      </c>
      <c r="AD3022" s="243"/>
      <c r="AE3022" s="244" t="s">
        <v>8</v>
      </c>
      <c r="AF3022" s="245"/>
      <c r="AG3022" s="123"/>
      <c r="AH3022" s="242" t="s">
        <v>78</v>
      </c>
      <c r="AI3022" s="243"/>
      <c r="AJ3022" s="244" t="s">
        <v>79</v>
      </c>
      <c r="AK3022" s="245"/>
      <c r="AL3022" s="127"/>
      <c r="AM3022" s="242" t="s">
        <v>67</v>
      </c>
      <c r="AN3022" s="243"/>
      <c r="AO3022" s="244" t="s">
        <v>66</v>
      </c>
      <c r="AP3022" s="245"/>
      <c r="AQ3022" s="123"/>
      <c r="AR3022" s="242" t="s">
        <v>83</v>
      </c>
      <c r="AS3022" s="243"/>
      <c r="AT3022" s="244" t="s">
        <v>82</v>
      </c>
      <c r="AU3022" s="245"/>
      <c r="AV3022" s="127"/>
      <c r="AW3022" s="242" t="s">
        <v>71</v>
      </c>
      <c r="AX3022" s="243"/>
      <c r="AY3022" s="244" t="s">
        <v>70</v>
      </c>
      <c r="AZ3022" s="245"/>
      <c r="BA3022" s="123"/>
      <c r="BB3022" s="124" t="s">
        <v>87</v>
      </c>
      <c r="BC3022" s="125"/>
      <c r="BD3022" s="122" t="s">
        <v>86</v>
      </c>
      <c r="BE3022" s="126"/>
      <c r="BF3022" s="127"/>
      <c r="BG3022" s="242" t="s">
        <v>74</v>
      </c>
      <c r="BH3022" s="243"/>
      <c r="BI3022" s="244" t="s">
        <v>75</v>
      </c>
      <c r="BJ3022" s="245"/>
      <c r="BK3022" s="123"/>
      <c r="BL3022" s="242" t="s">
        <v>91</v>
      </c>
      <c r="BM3022" s="243"/>
      <c r="BN3022" s="244" t="s">
        <v>90</v>
      </c>
      <c r="BO3022" s="245"/>
      <c r="BP3022" s="123"/>
      <c r="BQ3022" s="35" t="s">
        <v>166</v>
      </c>
      <c r="BS3022" s="66" t="s">
        <v>121</v>
      </c>
      <c r="BT3022" s="65"/>
      <c r="BU3022" s="28"/>
      <c r="BV3022" s="28"/>
      <c r="BW3022" s="28"/>
      <c r="BX3022" s="28"/>
    </row>
    <row r="3023" spans="2:76" ht="18.649999999999999" customHeight="1" thickTop="1" thickBot="1">
      <c r="D3023" s="15">
        <v>0</v>
      </c>
      <c r="E3023" s="145">
        <f t="shared" ref="E3023" si="30419">(1/$E$8)*SIN($B3020*$F$8)</f>
        <v>9.8108266240971423E-2</v>
      </c>
      <c r="F3023" s="15">
        <f t="shared" ref="F3023" si="30420">COS($F$8*$B3020)</f>
        <v>-0.95570545298052789</v>
      </c>
      <c r="G3023" s="37">
        <v>0</v>
      </c>
      <c r="I3023" s="21">
        <v>0</v>
      </c>
      <c r="J3023" s="24">
        <f t="shared" ref="J3023" si="30421">(TAN($K$8*$B3020))/$J$8</f>
        <v>0.71755359428779197</v>
      </c>
      <c r="K3023" s="22">
        <v>1</v>
      </c>
      <c r="L3023" s="23">
        <v>0</v>
      </c>
      <c r="N3023" s="21">
        <f t="shared" ref="N3023" si="30422">D3023*I3020+F3023*I3023-E3023*J3020-G3023*J3023</f>
        <v>0</v>
      </c>
      <c r="O3023" s="24">
        <f t="shared" ref="O3023" si="30423">(D3023*J3020+E3023*I3020+F3023*J3023+G3023*I3023)</f>
        <v>-0.58766161662564864</v>
      </c>
      <c r="P3023" s="22">
        <f t="shared" ref="P3023" si="30424">D3023*K3020+F3023*K3023-E3023*L3020-G3023*L3023</f>
        <v>-0.95570545298052789</v>
      </c>
      <c r="Q3023" s="23">
        <f t="shared" ref="Q3023" si="30425">(D3023*L3020+E3023*K3020+F3023*L3023+G3023*K3023)</f>
        <v>0</v>
      </c>
      <c r="S3023" s="15">
        <v>0</v>
      </c>
      <c r="T3023" s="145">
        <f t="shared" ref="T3023" si="30426">(1/$T$8)*SIN($B3020*$U$8)</f>
        <v>-0.32307081052300102</v>
      </c>
      <c r="U3023" s="15">
        <f t="shared" ref="U3023" si="30427">COS($U$8*$B3020)</f>
        <v>0.24622603942739382</v>
      </c>
      <c r="V3023" s="37">
        <v>0</v>
      </c>
      <c r="X3023" s="21">
        <f t="shared" ref="X3023" si="30428">N3023*S3020+P3023*S3023-O3023*T3020-Q3023*T3023</f>
        <v>0</v>
      </c>
      <c r="Y3023" s="24">
        <f t="shared" ref="Y3023" si="30429">(N3023*T3020+O3023*S3020+P3023*T3023+Q3023*S3023)</f>
        <v>0.16406294293043805</v>
      </c>
      <c r="Z3023" s="22">
        <f t="shared" ref="Z3023" si="30430">N3023*U3020+P3023*U3023-O3023*V3020-Q3023*V3023</f>
        <v>-1.9440264017151074</v>
      </c>
      <c r="AA3023" s="23">
        <f t="shared" ref="AA3023" si="30431">(N3023*V3020+O3023*U3020+P3023*V3023+Q3023*U3023)</f>
        <v>0</v>
      </c>
      <c r="AB3023" s="8"/>
      <c r="AC3023" s="21">
        <v>0</v>
      </c>
      <c r="AD3023" s="24">
        <f t="shared" ref="AD3023" si="30432">(TAN($AE$8*$B3020))/$AD$8</f>
        <v>2.071365381305823</v>
      </c>
      <c r="AE3023" s="22">
        <v>1</v>
      </c>
      <c r="AF3023" s="23">
        <v>0</v>
      </c>
      <c r="AH3023" s="21">
        <f t="shared" ref="AH3023" si="30433">X3023*AC3020+Z3023*AC3023-Y3023*AD3020-AA3023*AD3023</f>
        <v>0</v>
      </c>
      <c r="AI3023" s="24">
        <f t="shared" ref="AI3023" si="30434">(X3023*AD3020+Y3023*AC3020+Z3023*AD3023+AA3023*AC3023)</f>
        <v>-3.8627260459267623</v>
      </c>
      <c r="AJ3023" s="22">
        <f t="shared" ref="AJ3023" si="30435">X3023*AE3020+Z3023*AE3023-Y3023*AF3020-AA3023*AF3023</f>
        <v>-1.9440264017151074</v>
      </c>
      <c r="AK3023" s="23">
        <f t="shared" ref="AK3023" si="30436">(X3023*AF3020+Y3023*AE3020+Z3023*AF3023+AA3023*AE3023)</f>
        <v>0</v>
      </c>
      <c r="AL3023" s="8"/>
      <c r="AM3023" s="15">
        <v>0</v>
      </c>
      <c r="AN3023" s="85">
        <f t="shared" ref="AN3023" si="30437">(1/$AN$8)*SIN($B3020*$AO$8)</f>
        <v>-0.32307081052300102</v>
      </c>
      <c r="AO3023" s="25">
        <f t="shared" ref="AO3023" si="30438">COS($AO$8*$B3020)</f>
        <v>0.24622603942739382</v>
      </c>
      <c r="AP3023" s="37">
        <v>0</v>
      </c>
      <c r="AR3023" s="21">
        <f t="shared" ref="AR3023" si="30439">AH3023*AM3020+AJ3023*AM3023-AI3023*AN3020-AK3023*AN3023</f>
        <v>0</v>
      </c>
      <c r="AS3023" s="24">
        <f t="shared" ref="AS3023" si="30440">(AH3023*AN3020+AI3023*AM3020+AJ3023*AN3023+AK3023*AM3023)</f>
        <v>-0.32304555040137106</v>
      </c>
      <c r="AT3023" s="22">
        <f t="shared" ref="AT3023" si="30441">AH3023*AO3020+AJ3023*AO3023-AI3023*AP3020-AK3023*AP3023</f>
        <v>-11.710076231809392</v>
      </c>
      <c r="AU3023" s="23">
        <f t="shared" ref="AU3023" si="30442">(AH3023*AP3020+AI3023*AO3020+AJ3023*AP3023+AK3023*AO3023)</f>
        <v>0</v>
      </c>
      <c r="AV3023" s="8"/>
      <c r="AW3023" s="21">
        <v>0</v>
      </c>
      <c r="AX3023" s="24">
        <f t="shared" ref="AX3023" si="30443">(TAN($AY$8*$B3020))/$AX$8</f>
        <v>0.71755359428779197</v>
      </c>
      <c r="AY3023" s="22">
        <v>1</v>
      </c>
      <c r="AZ3023" s="23">
        <v>0</v>
      </c>
      <c r="BB3023" s="21">
        <f t="shared" ref="BB3023" si="30444">AR3023*AW3020+AT3023*AW3023-AS3023*AX3020-AU3023*AX3023</f>
        <v>0</v>
      </c>
      <c r="BC3023" s="24">
        <f t="shared" ref="BC3023" si="30445">(AR3023*AX3020+AS3023*AW3020+AT3023*AX3023+AU3023*AW3023)</f>
        <v>-8.7256528399202438</v>
      </c>
      <c r="BD3023" s="22">
        <f t="shared" ref="BD3023" si="30446">AR3023*AY3020+AT3023*AY3023-AS3023*AZ3020-AU3023*AZ3023</f>
        <v>-11.710076231809392</v>
      </c>
      <c r="BE3023" s="23">
        <f t="shared" ref="BE3023" si="30447">(AR3023*AZ3020+AS3023*AY3020+AT3023*AZ3023+AU3023*AY3023)</f>
        <v>0</v>
      </c>
      <c r="BF3023" s="8"/>
      <c r="BG3023" s="15">
        <v>0</v>
      </c>
      <c r="BH3023" s="85">
        <f t="shared" ref="BH3023" si="30448">(1/$BH$8)*SIN($B3020*$BI$8)</f>
        <v>9.8078995070679645E-2</v>
      </c>
      <c r="BI3023" s="25">
        <f t="shared" ref="BI3023" si="30449">COS($BI$8*$B3020)</f>
        <v>-0.95573249214062528</v>
      </c>
      <c r="BJ3023" s="37">
        <v>0</v>
      </c>
      <c r="BL3023" s="21">
        <f t="shared" ref="BL3023" si="30450">BB3023*BG3020+BD3023*BG3023-BC3023*BH3020-BE3023*BH3023</f>
        <v>0</v>
      </c>
      <c r="BM3023" s="24">
        <f t="shared" ref="BM3023" si="30451">(BB3023*BH3020+BC3023*BG3020+BD3023*BH3023+BE3023*BG3023)</f>
        <v>7.1908774252339835</v>
      </c>
      <c r="BN3023" s="22">
        <f t="shared" ref="BN3023" si="30452">BB3023*BI3020+BD3023*BI3023-BC3023*BJ3020-BE3023*BJ3023</f>
        <v>18.893929697058887</v>
      </c>
      <c r="BO3023" s="23">
        <f t="shared" ref="BO3023" si="30453">(BB3023*BJ3020+BC3023*BI3020+BD3023*BJ3023+BE3023*BI3023)</f>
        <v>0</v>
      </c>
      <c r="BQ3023" s="38">
        <f t="shared" ref="BQ3023" si="30454">(180/PI())*ATAN(-1*(($BL$8*BM3020+BO3020+$BL$8*BM3023+BO3023)/($BL$8*BL3020+BN3020+$BL$8*BL3023+BN3023)))</f>
        <v>48.237322637700885</v>
      </c>
      <c r="BS3023" s="67">
        <f t="shared" ref="BS3023" si="30455">20*LOG(((($BL$8*BL3020+BN3020-$BL$8*BL3023-BN3023)^2+($BL$8*BM3020+BO3020-$BL$8*BM3023-BO3023)^2)/(($BL$8*BL3020+BN3020+$BL$8*BL3023+BN3023)^2+($BL$8*BM3020+BO3020+$BL$8*BM3023+BO3023)^2))^0.5)</f>
        <v>-5.3993146411567931E-3</v>
      </c>
      <c r="BT3023" s="65"/>
      <c r="BU3023" s="28"/>
      <c r="BV3023" s="28"/>
      <c r="BW3023" s="28"/>
      <c r="BX3023" s="28"/>
    </row>
    <row r="3024" spans="2:76" ht="18.649999999999999" customHeight="1">
      <c r="BS3024" s="32"/>
    </row>
    <row r="3025" spans="2:76" ht="18.649999999999999" customHeight="1" thickBot="1">
      <c r="D3025" s="8"/>
      <c r="E3025" s="8" t="s">
        <v>93</v>
      </c>
      <c r="F3025" s="8"/>
      <c r="G3025" s="8"/>
      <c r="H3025" s="8"/>
      <c r="I3025" s="8"/>
      <c r="J3025" s="8" t="s">
        <v>94</v>
      </c>
      <c r="K3025" s="8"/>
      <c r="L3025" s="8"/>
      <c r="M3025" s="8"/>
      <c r="N3025" s="8"/>
      <c r="O3025" s="8" t="s">
        <v>95</v>
      </c>
      <c r="P3025" s="8"/>
      <c r="Q3025" s="8"/>
      <c r="R3025" s="8"/>
      <c r="S3025" s="8"/>
      <c r="T3025" s="8" t="s">
        <v>96</v>
      </c>
      <c r="U3025" s="8"/>
      <c r="V3025" s="8"/>
      <c r="W3025" s="8"/>
      <c r="X3025" s="8"/>
      <c r="Y3025" s="8" t="s">
        <v>97</v>
      </c>
      <c r="Z3025" s="8"/>
      <c r="AA3025" s="8"/>
      <c r="AB3025" s="8"/>
      <c r="AC3025" s="8"/>
      <c r="AD3025" s="8" t="s">
        <v>98</v>
      </c>
      <c r="AE3025" s="8"/>
      <c r="AF3025" s="8"/>
      <c r="AG3025" s="8"/>
      <c r="AH3025" s="8"/>
      <c r="AI3025" s="8" t="s">
        <v>99</v>
      </c>
      <c r="AJ3025" s="8"/>
      <c r="AK3025" s="8"/>
      <c r="AL3025" s="8"/>
      <c r="AM3025" s="8"/>
      <c r="AN3025" s="8" t="s">
        <v>96</v>
      </c>
      <c r="AO3025" s="8"/>
      <c r="AP3025" s="8"/>
      <c r="AQ3025" s="8"/>
      <c r="AR3025" s="8"/>
      <c r="AS3025" s="8" t="s">
        <v>100</v>
      </c>
      <c r="AT3025" s="8"/>
      <c r="AU3025" s="8"/>
      <c r="AV3025" s="8"/>
      <c r="AW3025" s="8"/>
      <c r="AX3025" s="8" t="s">
        <v>94</v>
      </c>
      <c r="AY3025" s="8"/>
      <c r="AZ3025" s="8"/>
      <c r="BA3025" s="8"/>
      <c r="BB3025" s="8"/>
      <c r="BC3025" s="8" t="s">
        <v>101</v>
      </c>
      <c r="BD3025" s="8"/>
      <c r="BE3025" s="8"/>
      <c r="BF3025" s="8"/>
      <c r="BG3025" s="8"/>
      <c r="BH3025" s="8" t="s">
        <v>96</v>
      </c>
      <c r="BI3025" s="8"/>
      <c r="BJ3025" s="8"/>
      <c r="BK3025" s="8"/>
      <c r="BL3025" s="8"/>
      <c r="BM3025" s="8" t="s">
        <v>102</v>
      </c>
      <c r="BN3025" s="8"/>
      <c r="BO3025" s="8"/>
      <c r="BP3025" s="8"/>
    </row>
    <row r="3026" spans="2:76" ht="18.649999999999999" customHeight="1" thickBot="1">
      <c r="B3026" s="16"/>
      <c r="D3026" s="250" t="s">
        <v>22</v>
      </c>
      <c r="E3026" s="251"/>
      <c r="F3026" s="252" t="s">
        <v>23</v>
      </c>
      <c r="G3026" s="253"/>
      <c r="H3026" s="123"/>
      <c r="I3026" s="242" t="s">
        <v>1</v>
      </c>
      <c r="J3026" s="243"/>
      <c r="K3026" s="244" t="s">
        <v>2</v>
      </c>
      <c r="L3026" s="245"/>
      <c r="M3026" s="123"/>
      <c r="N3026" s="242" t="s">
        <v>43</v>
      </c>
      <c r="O3026" s="243"/>
      <c r="P3026" s="244" t="s">
        <v>44</v>
      </c>
      <c r="Q3026" s="245"/>
      <c r="R3026" s="123"/>
      <c r="S3026" s="242" t="s">
        <v>32</v>
      </c>
      <c r="T3026" s="243"/>
      <c r="U3026" s="244" t="s">
        <v>33</v>
      </c>
      <c r="V3026" s="245"/>
      <c r="W3026" s="123"/>
      <c r="X3026" s="242" t="s">
        <v>45</v>
      </c>
      <c r="Y3026" s="243"/>
      <c r="Z3026" s="244" t="s">
        <v>46</v>
      </c>
      <c r="AA3026" s="245"/>
      <c r="AB3026" s="127"/>
      <c r="AC3026" s="242" t="s">
        <v>62</v>
      </c>
      <c r="AD3026" s="243"/>
      <c r="AE3026" s="244" t="s">
        <v>3</v>
      </c>
      <c r="AF3026" s="245"/>
      <c r="AG3026" s="123"/>
      <c r="AH3026" s="242" t="s">
        <v>76</v>
      </c>
      <c r="AI3026" s="243"/>
      <c r="AJ3026" s="244" t="s">
        <v>77</v>
      </c>
      <c r="AK3026" s="245"/>
      <c r="AL3026" s="127"/>
      <c r="AM3026" s="242" t="s">
        <v>64</v>
      </c>
      <c r="AN3026" s="243"/>
      <c r="AO3026" s="244" t="s">
        <v>65</v>
      </c>
      <c r="AP3026" s="245"/>
      <c r="AQ3026" s="123"/>
      <c r="AR3026" s="242" t="s">
        <v>80</v>
      </c>
      <c r="AS3026" s="243"/>
      <c r="AT3026" s="244" t="s">
        <v>81</v>
      </c>
      <c r="AU3026" s="245"/>
      <c r="AV3026" s="127"/>
      <c r="AW3026" s="242" t="s">
        <v>68</v>
      </c>
      <c r="AX3026" s="243"/>
      <c r="AY3026" s="244" t="s">
        <v>69</v>
      </c>
      <c r="AZ3026" s="245"/>
      <c r="BA3026" s="123"/>
      <c r="BB3026" s="246" t="s">
        <v>84</v>
      </c>
      <c r="BC3026" s="247"/>
      <c r="BD3026" s="248" t="s">
        <v>85</v>
      </c>
      <c r="BE3026" s="249"/>
      <c r="BF3026" s="127"/>
      <c r="BG3026" s="242" t="s">
        <v>72</v>
      </c>
      <c r="BH3026" s="243"/>
      <c r="BI3026" s="244" t="s">
        <v>73</v>
      </c>
      <c r="BJ3026" s="245"/>
      <c r="BK3026" s="123"/>
      <c r="BL3026" s="242" t="s">
        <v>88</v>
      </c>
      <c r="BM3026" s="243"/>
      <c r="BN3026" s="244" t="s">
        <v>89</v>
      </c>
      <c r="BO3026" s="245"/>
      <c r="BP3026" s="123"/>
      <c r="BQ3026" s="19" t="s">
        <v>165</v>
      </c>
      <c r="BS3026" s="63" t="s">
        <v>120</v>
      </c>
      <c r="BT3026" s="4"/>
      <c r="BU3026" s="28"/>
      <c r="BV3026" s="28"/>
      <c r="BW3026" s="28"/>
      <c r="BX3026" s="28"/>
    </row>
    <row r="3027" spans="2:76" ht="18.649999999999999" customHeight="1" thickTop="1" thickBot="1">
      <c r="B3027" s="39">
        <v>8.58</v>
      </c>
      <c r="D3027" s="25">
        <f t="shared" ref="D3027" si="30456">COS($F$8*$B3027)</f>
        <v>-0.95763930852329804</v>
      </c>
      <c r="E3027" s="26">
        <v>0</v>
      </c>
      <c r="F3027" s="10">
        <v>0</v>
      </c>
      <c r="G3027" s="85">
        <f t="shared" ref="G3027" si="30457">$E$8*SIN($B3027*$F$8)</f>
        <v>0.86391121820426398</v>
      </c>
      <c r="I3027" s="21">
        <v>1</v>
      </c>
      <c r="J3027" s="24">
        <v>0</v>
      </c>
      <c r="K3027" s="22">
        <v>0</v>
      </c>
      <c r="L3027" s="23">
        <v>0</v>
      </c>
      <c r="N3027" s="21">
        <f t="shared" ref="N3027" si="30458">D3027*I3027+F3027*I3030-E3027*J3027-G3027*J3030</f>
        <v>-1.6021082447524373</v>
      </c>
      <c r="O3027" s="24">
        <f t="shared" ref="O3027" si="30459">(D3027*J3027+E3027*I3027+F3027*J3030+G3027*I3030)</f>
        <v>0</v>
      </c>
      <c r="P3027" s="22">
        <f t="shared" ref="P3027" si="30460">D3027*K3027+F3027*K3030-E3027*L3027-G3027*L3030</f>
        <v>0</v>
      </c>
      <c r="Q3027" s="23">
        <f t="shared" ref="Q3027" si="30461">(D3027*L3027+E3027*K3027+F3027*L3030+G3027*K3030)</f>
        <v>0.86391121820426398</v>
      </c>
      <c r="S3027" s="25">
        <f t="shared" ref="S3027" si="30462">COS($U$8*$B3027)</f>
        <v>0.2574438979723736</v>
      </c>
      <c r="T3027" s="26">
        <v>0</v>
      </c>
      <c r="U3027" s="10">
        <v>0</v>
      </c>
      <c r="V3027" s="85">
        <f t="shared" ref="V3027" si="30463">$T$8*SIN($B3027*$U$8)</f>
        <v>-2.8988797413088925</v>
      </c>
      <c r="X3027" s="21">
        <f t="shared" ref="X3027" si="30464">N3027*S3027+P3027*S3030-O3027*T3027-Q3027*T3030</f>
        <v>-0.13418913275365313</v>
      </c>
      <c r="Y3027" s="24">
        <f t="shared" ref="Y3027" si="30465">(N3027*T3027+O3027*S3027+P3027*T3030+Q3027*S3030)</f>
        <v>0</v>
      </c>
      <c r="Z3027" s="22">
        <f t="shared" ref="Z3027" si="30466">N3027*U3027+P3027*U3030-O3027*V3027-Q3027*V3030</f>
        <v>0</v>
      </c>
      <c r="AA3027" s="23">
        <f t="shared" ref="AA3027" si="30467">(N3027*V3027+O3027*U3027+P3027*V3030+Q3027*U3030)</f>
        <v>4.8667278056133565</v>
      </c>
      <c r="AB3027" s="8"/>
      <c r="AC3027" s="21">
        <v>1</v>
      </c>
      <c r="AD3027" s="24">
        <v>0</v>
      </c>
      <c r="AE3027" s="22">
        <v>0</v>
      </c>
      <c r="AF3027" s="23">
        <v>0</v>
      </c>
      <c r="AH3027" s="21">
        <f t="shared" ref="AH3027" si="30468">X3027*AC3027+Z3027*AC3030-Y3027*AD3027-AA3027*AD3030</f>
        <v>-10.589573786980143</v>
      </c>
      <c r="AI3027" s="24">
        <f t="shared" ref="AI3027" si="30469">(X3027*AD3027+Y3027*AC3027+Z3027*AD3030+AA3027*AC3030)</f>
        <v>0</v>
      </c>
      <c r="AJ3027" s="22">
        <f t="shared" ref="AJ3027" si="30470">X3027*AE3027+Z3027*AE3030-Y3027*AF3027-AA3027*AF3030</f>
        <v>0</v>
      </c>
      <c r="AK3027" s="23">
        <f t="shared" ref="AK3027" si="30471">(X3027*AF3027+Y3027*AE3027+Z3027*AF3030+AA3027*AE3030)</f>
        <v>4.8667278056133565</v>
      </c>
      <c r="AL3027" s="8"/>
      <c r="AM3027" s="25">
        <f t="shared" ref="AM3027" si="30472">COS($AO$8*$B3027)</f>
        <v>0.2574438979723736</v>
      </c>
      <c r="AN3027" s="26">
        <v>0</v>
      </c>
      <c r="AO3027" s="10">
        <v>0</v>
      </c>
      <c r="AP3027" s="85">
        <f t="shared" ref="AP3027" si="30473">$AN$8*SIN($B3027*$AO$8)</f>
        <v>-2.8988797413088925</v>
      </c>
      <c r="AR3027" s="21">
        <f t="shared" ref="AR3027" si="30474">AH3027*AM3027+AJ3027*AM3030-AI3027*AN3027-AK3027*AN3030</f>
        <v>-1.1586590822354332</v>
      </c>
      <c r="AS3027" s="24">
        <f t="shared" ref="AS3027" si="30475">(AH3027*AN3027+AI3027*AM3027+AJ3027*AN3030+AK3027*AM3030)</f>
        <v>0</v>
      </c>
      <c r="AT3027" s="22">
        <f t="shared" ref="AT3027" si="30476">AH3027*AO3027+AJ3027*AO3030-AI3027*AP3027-AK3027*AP3030</f>
        <v>0</v>
      </c>
      <c r="AU3027" s="23">
        <f t="shared" ref="AU3027" si="30477">(AH3027*AP3027+AI3027*AO3027+AJ3027*AP3030+AK3027*AO3030)</f>
        <v>31.950810296820066</v>
      </c>
      <c r="AV3027" s="8"/>
      <c r="AW3027" s="21">
        <v>1</v>
      </c>
      <c r="AX3027" s="24">
        <v>0</v>
      </c>
      <c r="AY3027" s="22">
        <v>0</v>
      </c>
      <c r="AZ3027" s="23">
        <v>0</v>
      </c>
      <c r="BB3027" s="21">
        <f t="shared" ref="BB3027" si="30478">AR3027*AW3027+AT3027*AW3030-AS3027*AX3027-AU3027*AX3030</f>
        <v>-24.993636901428459</v>
      </c>
      <c r="BC3027" s="24">
        <f t="shared" ref="BC3027" si="30479">(AR3027*AX3027+AS3027*AW3027+AT3027*AX3030+AU3027*AW3030)</f>
        <v>0</v>
      </c>
      <c r="BD3027" s="22">
        <f t="shared" ref="BD3027" si="30480">AR3027*AY3027+AT3027*AY3030-AS3027*AZ3027-AU3027*AZ3030</f>
        <v>0</v>
      </c>
      <c r="BE3027" s="23">
        <f t="shared" ref="BE3027" si="30481">(AR3027*AZ3027+AS3027*AY3027+AT3027*AZ3030+AU3027*AY3030)</f>
        <v>31.950810296820066</v>
      </c>
      <c r="BF3027" s="8"/>
      <c r="BG3027" s="25">
        <f t="shared" ref="BG3027" si="30482">COS($BI$8*$B3027)</f>
        <v>-0.95766582562196922</v>
      </c>
      <c r="BH3027" s="26">
        <v>0</v>
      </c>
      <c r="BI3027" s="10">
        <v>0</v>
      </c>
      <c r="BJ3027" s="85">
        <f t="shared" ref="BJ3027" si="30483">$BH$8*SIN($B3027*$BI$8)</f>
        <v>0.86364662792262958</v>
      </c>
      <c r="BL3027" s="21">
        <f t="shared" ref="BL3027" si="30484">BB3027*BG3027+BD3027*BG3030-BC3027*BH3027-BE3027*BH3030</f>
        <v>20.869528632697282</v>
      </c>
      <c r="BM3027" s="24">
        <f t="shared" ref="BM3027" si="30485">(BB3027*BH3027+BC3027*BG3027+BD3027*BH3030+BE3027*BG3030)</f>
        <v>0</v>
      </c>
      <c r="BN3027" s="22">
        <f t="shared" ref="BN3027" si="30486">BB3027*BI3027+BD3027*BI3030-BC3027*BJ3027-BE3027*BJ3030</f>
        <v>0</v>
      </c>
      <c r="BO3027" s="23">
        <f t="shared" ref="BO3027" si="30487">(BB3027*BJ3027+BC3027*BI3027+BD3027*BJ3030+BE3027*BI3030)</f>
        <v>-52.183869351636389</v>
      </c>
      <c r="BQ3027" s="27">
        <f t="shared" ref="BQ3027" si="30488">20*LOG((2*$BL$8)/(($BL$8*BL3027+BN3027+$BL$8*BL3030+BN3030)^2+($BL$8*BM3027+BO3027+$BL$8*BM3030+BO3030)^2)^0.5)</f>
        <v>-29.62059184674537</v>
      </c>
      <c r="BS3027" s="64">
        <f t="shared" ref="BS3027" si="30489">((BL3027^2+BM3027^2)/(BL3030^2+BM3030^2))^0.5</f>
        <v>2.5067056006766304</v>
      </c>
      <c r="BT3027" s="4"/>
      <c r="BU3027" s="28"/>
      <c r="BV3027" s="28"/>
      <c r="BW3027" s="28"/>
      <c r="BX3027" s="28"/>
    </row>
    <row r="3028" spans="2:76" ht="18.649999999999999" customHeight="1" thickBot="1">
      <c r="D3028" s="25"/>
      <c r="E3028" s="10"/>
      <c r="F3028" s="10"/>
      <c r="G3028" s="31"/>
      <c r="I3028" s="29"/>
      <c r="L3028" s="30"/>
      <c r="N3028" s="29"/>
      <c r="Q3028" s="30"/>
      <c r="S3028" s="29"/>
      <c r="V3028" s="30"/>
      <c r="X3028" s="29"/>
      <c r="AA3028" s="30"/>
      <c r="AC3028" s="29"/>
      <c r="AF3028" s="30"/>
      <c r="AH3028" s="29"/>
      <c r="AK3028" s="30"/>
      <c r="AM3028" s="29"/>
      <c r="AP3028" s="30"/>
      <c r="AR3028" s="29"/>
      <c r="AU3028" s="30"/>
      <c r="AW3028" s="29"/>
      <c r="AZ3028" s="30"/>
      <c r="BB3028" s="29"/>
      <c r="BE3028" s="30"/>
      <c r="BG3028" s="29"/>
      <c r="BJ3028" s="30"/>
      <c r="BL3028" s="29"/>
      <c r="BO3028" s="30"/>
      <c r="BS3028" s="65"/>
      <c r="BT3028" s="65"/>
      <c r="BU3028" s="28"/>
      <c r="BV3028" s="28"/>
      <c r="BW3028" s="28"/>
      <c r="BX3028" s="28"/>
    </row>
    <row r="3029" spans="2:76" ht="18.649999999999999" customHeight="1" thickBot="1">
      <c r="D3029" s="254" t="s">
        <v>24</v>
      </c>
      <c r="E3029" s="255"/>
      <c r="F3029" s="256" t="s">
        <v>25</v>
      </c>
      <c r="G3029" s="257"/>
      <c r="H3029" s="123"/>
      <c r="I3029" s="242" t="s">
        <v>4</v>
      </c>
      <c r="J3029" s="243"/>
      <c r="K3029" s="244" t="s">
        <v>5</v>
      </c>
      <c r="L3029" s="245"/>
      <c r="M3029" s="123"/>
      <c r="N3029" s="242" t="s">
        <v>6</v>
      </c>
      <c r="O3029" s="243"/>
      <c r="P3029" s="244" t="s">
        <v>7</v>
      </c>
      <c r="Q3029" s="245"/>
      <c r="R3029" s="123"/>
      <c r="S3029" s="242" t="s">
        <v>34</v>
      </c>
      <c r="T3029" s="243"/>
      <c r="U3029" s="244" t="s">
        <v>35</v>
      </c>
      <c r="V3029" s="245"/>
      <c r="W3029" s="123"/>
      <c r="X3029" s="242" t="s">
        <v>47</v>
      </c>
      <c r="Y3029" s="243"/>
      <c r="Z3029" s="244" t="s">
        <v>48</v>
      </c>
      <c r="AA3029" s="245"/>
      <c r="AB3029" s="127"/>
      <c r="AC3029" s="242" t="s">
        <v>63</v>
      </c>
      <c r="AD3029" s="243"/>
      <c r="AE3029" s="244" t="s">
        <v>8</v>
      </c>
      <c r="AF3029" s="245"/>
      <c r="AG3029" s="123"/>
      <c r="AH3029" s="242" t="s">
        <v>78</v>
      </c>
      <c r="AI3029" s="243"/>
      <c r="AJ3029" s="244" t="s">
        <v>79</v>
      </c>
      <c r="AK3029" s="245"/>
      <c r="AL3029" s="127"/>
      <c r="AM3029" s="242" t="s">
        <v>67</v>
      </c>
      <c r="AN3029" s="243"/>
      <c r="AO3029" s="244" t="s">
        <v>66</v>
      </c>
      <c r="AP3029" s="245"/>
      <c r="AQ3029" s="123"/>
      <c r="AR3029" s="242" t="s">
        <v>83</v>
      </c>
      <c r="AS3029" s="243"/>
      <c r="AT3029" s="244" t="s">
        <v>82</v>
      </c>
      <c r="AU3029" s="245"/>
      <c r="AV3029" s="127"/>
      <c r="AW3029" s="242" t="s">
        <v>71</v>
      </c>
      <c r="AX3029" s="243"/>
      <c r="AY3029" s="244" t="s">
        <v>70</v>
      </c>
      <c r="AZ3029" s="245"/>
      <c r="BA3029" s="123"/>
      <c r="BB3029" s="124" t="s">
        <v>87</v>
      </c>
      <c r="BC3029" s="125"/>
      <c r="BD3029" s="122" t="s">
        <v>86</v>
      </c>
      <c r="BE3029" s="126"/>
      <c r="BF3029" s="127"/>
      <c r="BG3029" s="242" t="s">
        <v>74</v>
      </c>
      <c r="BH3029" s="243"/>
      <c r="BI3029" s="244" t="s">
        <v>75</v>
      </c>
      <c r="BJ3029" s="245"/>
      <c r="BK3029" s="123"/>
      <c r="BL3029" s="242" t="s">
        <v>91</v>
      </c>
      <c r="BM3029" s="243"/>
      <c r="BN3029" s="244" t="s">
        <v>90</v>
      </c>
      <c r="BO3029" s="245"/>
      <c r="BP3029" s="123"/>
      <c r="BQ3029" s="35" t="s">
        <v>166</v>
      </c>
      <c r="BS3029" s="66" t="s">
        <v>121</v>
      </c>
      <c r="BT3029" s="65"/>
      <c r="BU3029" s="28"/>
      <c r="BV3029" s="28"/>
      <c r="BW3029" s="28"/>
      <c r="BX3029" s="28"/>
    </row>
    <row r="3030" spans="2:76" ht="18.649999999999999" customHeight="1" thickTop="1" thickBot="1">
      <c r="D3030" s="15">
        <v>0</v>
      </c>
      <c r="E3030" s="145">
        <f t="shared" ref="E3030" si="30490">(1/$E$8)*SIN($B3027*$F$8)</f>
        <v>9.5990135356029321E-2</v>
      </c>
      <c r="F3030" s="15">
        <f t="shared" ref="F3030" si="30491">COS($F$8*$B3027)</f>
        <v>-0.95763930852329804</v>
      </c>
      <c r="G3030" s="37">
        <v>0</v>
      </c>
      <c r="I3030" s="21">
        <v>0</v>
      </c>
      <c r="J3030" s="24">
        <f t="shared" ref="J3030" si="30492">(TAN($K$8*$B3027))/$J$8</f>
        <v>0.74598977608919115</v>
      </c>
      <c r="K3030" s="22">
        <v>1</v>
      </c>
      <c r="L3030" s="23">
        <v>0</v>
      </c>
      <c r="N3030" s="21">
        <f t="shared" ref="N3030" si="30493">D3030*I3027+F3030*I3030-E3030*J3027-G3030*J3030</f>
        <v>0</v>
      </c>
      <c r="O3030" s="24">
        <f t="shared" ref="O3030" si="30494">(D3030*J3027+E3030*I3027+F3030*J3030+G3030*I3030)</f>
        <v>-0.61839899798347364</v>
      </c>
      <c r="P3030" s="22">
        <f t="shared" ref="P3030" si="30495">D3030*K3027+F3030*K3030-E3030*L3027-G3030*L3030</f>
        <v>-0.95763930852329804</v>
      </c>
      <c r="Q3030" s="23">
        <f t="shared" ref="Q3030" si="30496">(D3030*L3027+E3030*K3027+F3030*L3030+G3030*K3030)</f>
        <v>0</v>
      </c>
      <c r="S3030" s="15">
        <v>0</v>
      </c>
      <c r="T3030" s="145">
        <f t="shared" ref="T3030" si="30497">(1/$T$8)*SIN($B3027*$U$8)</f>
        <v>-0.32209774903432137</v>
      </c>
      <c r="U3030" s="15">
        <f t="shared" ref="U3030" si="30498">COS($U$8*$B3027)</f>
        <v>0.2574438979723736</v>
      </c>
      <c r="V3030" s="37">
        <v>0</v>
      </c>
      <c r="X3030" s="21">
        <f t="shared" ref="X3030" si="30499">N3030*S3027+P3030*S3030-O3030*T3027-Q3030*T3030</f>
        <v>0</v>
      </c>
      <c r="Y3030" s="24">
        <f t="shared" ref="Y3030" si="30500">(N3030*T3027+O3030*S3027+P3030*T3030+Q3030*S3030)</f>
        <v>0.14925041711906287</v>
      </c>
      <c r="Z3030" s="22">
        <f t="shared" ref="Z3030" si="30501">N3030*U3027+P3030*U3030-O3030*V3027-Q3030*V3030</f>
        <v>-2.0392027237378167</v>
      </c>
      <c r="AA3030" s="23">
        <f t="shared" ref="AA3030" si="30502">(N3030*V3027+O3030*U3027+P3030*V3030+Q3030*U3030)</f>
        <v>0</v>
      </c>
      <c r="AB3030" s="8"/>
      <c r="AC3030" s="21">
        <v>0</v>
      </c>
      <c r="AD3030" s="24">
        <f t="shared" ref="AD3030" si="30503">(TAN($AE$8*$B3027))/$AD$8</f>
        <v>2.1483397206162</v>
      </c>
      <c r="AE3030" s="22">
        <v>1</v>
      </c>
      <c r="AF3030" s="23">
        <v>0</v>
      </c>
      <c r="AH3030" s="21">
        <f t="shared" ref="AH3030" si="30504">X3030*AC3027+Z3030*AC3030-Y3030*AD3027-AA3030*AD3030</f>
        <v>0</v>
      </c>
      <c r="AI3030" s="24">
        <f t="shared" ref="AI3030" si="30505">(X3030*AD3027+Y3030*AC3027+Z3030*AD3030+AA3030*AC3030)</f>
        <v>-4.2316497926756318</v>
      </c>
      <c r="AJ3030" s="22">
        <f t="shared" ref="AJ3030" si="30506">X3030*AE3027+Z3030*AE3030-Y3030*AF3027-AA3030*AF3030</f>
        <v>-2.0392027237378167</v>
      </c>
      <c r="AK3030" s="23">
        <f t="shared" ref="AK3030" si="30507">(X3030*AF3027+Y3030*AE3027+Z3030*AF3030+AA3030*AE3030)</f>
        <v>0</v>
      </c>
      <c r="AL3030" s="8"/>
      <c r="AM3030" s="15">
        <v>0</v>
      </c>
      <c r="AN3030" s="85">
        <f t="shared" ref="AN3030" si="30508">(1/$AN$8)*SIN($B3027*$AO$8)</f>
        <v>-0.32209774903432137</v>
      </c>
      <c r="AO3030" s="25">
        <f t="shared" ref="AO3030" si="30509">COS($AO$8*$B3027)</f>
        <v>0.2574438979723736</v>
      </c>
      <c r="AP3030" s="37">
        <v>0</v>
      </c>
      <c r="AR3030" s="21">
        <f t="shared" ref="AR3030" si="30510">AH3030*AM3027+AJ3030*AM3030-AI3030*AN3027-AK3030*AN3030</f>
        <v>0</v>
      </c>
      <c r="AS3030" s="24">
        <f t="shared" ref="AS3030" si="30511">(AH3030*AN3027+AI3030*AM3027+AJ3030*AN3030+AK3030*AM3030)</f>
        <v>-0.43258981033979327</v>
      </c>
      <c r="AT3030" s="22">
        <f t="shared" ref="AT3030" si="30512">AH3030*AO3027+AJ3030*AO3030-AI3030*AP3027-AK3030*AP3030</f>
        <v>-12.792024154256309</v>
      </c>
      <c r="AU3030" s="23">
        <f t="shared" ref="AU3030" si="30513">(AH3030*AP3027+AI3030*AO3027+AJ3030*AP3030+AK3030*AO3030)</f>
        <v>0</v>
      </c>
      <c r="AV3030" s="8"/>
      <c r="AW3030" s="21">
        <v>0</v>
      </c>
      <c r="AX3030" s="24">
        <f t="shared" ref="AX3030" si="30514">(TAN($AY$8*$B3027))/$AX$8</f>
        <v>0.74598977608919115</v>
      </c>
      <c r="AY3030" s="22">
        <v>1</v>
      </c>
      <c r="AZ3030" s="23">
        <v>0</v>
      </c>
      <c r="BB3030" s="21">
        <f t="shared" ref="BB3030" si="30515">AR3030*AW3027+AT3030*AW3030-AS3030*AX3027-AU3030*AX3030</f>
        <v>0</v>
      </c>
      <c r="BC3030" s="24">
        <f t="shared" ref="BC3030" si="30516">(AR3030*AX3027+AS3030*AW3027+AT3030*AX3030+AU3030*AW3030)</f>
        <v>-9.9753090449009818</v>
      </c>
      <c r="BD3030" s="22">
        <f t="shared" ref="BD3030" si="30517">AR3030*AY3027+AT3030*AY3030-AS3030*AZ3027-AU3030*AZ3030</f>
        <v>-12.792024154256309</v>
      </c>
      <c r="BE3030" s="23">
        <f t="shared" ref="BE3030" si="30518">(AR3030*AZ3027+AS3030*AY3027+AT3030*AZ3030+AU3030*AY3030)</f>
        <v>0</v>
      </c>
      <c r="BF3030" s="8"/>
      <c r="BG3030" s="15">
        <v>0</v>
      </c>
      <c r="BH3030" s="85">
        <f t="shared" ref="BH3030" si="30519">(1/$BH$8)*SIN($B3027*$BI$8)</f>
        <v>9.5960736435847738E-2</v>
      </c>
      <c r="BI3030" s="25">
        <f t="shared" ref="BI3030" si="30520">COS($BI$8*$B3027)</f>
        <v>-0.95766582562196922</v>
      </c>
      <c r="BJ3030" s="37">
        <v>0</v>
      </c>
      <c r="BL3030" s="21">
        <f t="shared" ref="BL3030" si="30521">BB3030*BG3027+BD3030*BG3030-BC3030*BH3027-BE3030*BH3030</f>
        <v>0</v>
      </c>
      <c r="BM3030" s="24">
        <f t="shared" ref="BM3030" si="30522">(BB3030*BH3027+BC3030*BG3027+BD3030*BH3030+BE3030*BG3030)</f>
        <v>8.325480513971808</v>
      </c>
      <c r="BN3030" s="22">
        <f t="shared" ref="BN3030" si="30523">BB3030*BI3027+BD3030*BI3030-BC3030*BJ3027-BE3030*BJ3030</f>
        <v>20.865626392176878</v>
      </c>
      <c r="BO3030" s="23">
        <f t="shared" ref="BO3030" si="30524">(BB3030*BJ3027+BC3030*BI3027+BD3030*BJ3030+BE3030*BI3030)</f>
        <v>0</v>
      </c>
      <c r="BQ3030" s="38">
        <f t="shared" ref="BQ3030" si="30525">(180/PI())*ATAN(-1*(($BL$8*BM3027+BO3027+$BL$8*BM3030+BO3030)/($BL$8*BL3027+BN3027+$BL$8*BL3030+BN3030)))</f>
        <v>46.420987935342843</v>
      </c>
      <c r="BS3030" s="67">
        <f t="shared" ref="BS3030" si="30526">20*LOG(((($BL$8*BL3027+BN3027-$BL$8*BL3030-BN3030)^2+($BL$8*BM3027+BO3027-$BL$8*BM3030-BO3030)^2)/(($BL$8*BL3027+BN3027+$BL$8*BL3030+BN3030)^2+($BL$8*BM3027+BO3027+$BL$8*BM3030+BO3030)^2))^0.5)</f>
        <v>-4.7420071602424846E-3</v>
      </c>
      <c r="BT3030" s="65"/>
      <c r="BU3030" s="28"/>
      <c r="BV3030" s="28"/>
      <c r="BW3030" s="28"/>
      <c r="BX3030" s="28"/>
    </row>
    <row r="3031" spans="2:76" ht="18.649999999999999" customHeight="1">
      <c r="BS3031" s="32"/>
    </row>
    <row r="3032" spans="2:76" ht="18.649999999999999" customHeight="1" thickBot="1">
      <c r="D3032" s="8"/>
      <c r="E3032" s="8" t="s">
        <v>93</v>
      </c>
      <c r="F3032" s="8"/>
      <c r="G3032" s="8"/>
      <c r="H3032" s="8"/>
      <c r="I3032" s="8"/>
      <c r="J3032" s="8" t="s">
        <v>94</v>
      </c>
      <c r="K3032" s="8"/>
      <c r="L3032" s="8"/>
      <c r="M3032" s="8"/>
      <c r="N3032" s="8"/>
      <c r="O3032" s="8" t="s">
        <v>95</v>
      </c>
      <c r="P3032" s="8"/>
      <c r="Q3032" s="8"/>
      <c r="R3032" s="8"/>
      <c r="S3032" s="8"/>
      <c r="T3032" s="8" t="s">
        <v>96</v>
      </c>
      <c r="U3032" s="8"/>
      <c r="V3032" s="8"/>
      <c r="W3032" s="8"/>
      <c r="X3032" s="8"/>
      <c r="Y3032" s="8" t="s">
        <v>97</v>
      </c>
      <c r="Z3032" s="8"/>
      <c r="AA3032" s="8"/>
      <c r="AB3032" s="8"/>
      <c r="AC3032" s="8"/>
      <c r="AD3032" s="8" t="s">
        <v>98</v>
      </c>
      <c r="AE3032" s="8"/>
      <c r="AF3032" s="8"/>
      <c r="AG3032" s="8"/>
      <c r="AH3032" s="8"/>
      <c r="AI3032" s="8" t="s">
        <v>99</v>
      </c>
      <c r="AJ3032" s="8"/>
      <c r="AK3032" s="8"/>
      <c r="AL3032" s="8"/>
      <c r="AM3032" s="8"/>
      <c r="AN3032" s="8" t="s">
        <v>96</v>
      </c>
      <c r="AO3032" s="8"/>
      <c r="AP3032" s="8"/>
      <c r="AQ3032" s="8"/>
      <c r="AR3032" s="8"/>
      <c r="AS3032" s="8" t="s">
        <v>100</v>
      </c>
      <c r="AT3032" s="8"/>
      <c r="AU3032" s="8"/>
      <c r="AV3032" s="8"/>
      <c r="AW3032" s="8"/>
      <c r="AX3032" s="8" t="s">
        <v>94</v>
      </c>
      <c r="AY3032" s="8"/>
      <c r="AZ3032" s="8"/>
      <c r="BA3032" s="8"/>
      <c r="BB3032" s="8"/>
      <c r="BC3032" s="8" t="s">
        <v>101</v>
      </c>
      <c r="BD3032" s="8"/>
      <c r="BE3032" s="8"/>
      <c r="BF3032" s="8"/>
      <c r="BG3032" s="8"/>
      <c r="BH3032" s="8" t="s">
        <v>96</v>
      </c>
      <c r="BI3032" s="8"/>
      <c r="BJ3032" s="8"/>
      <c r="BK3032" s="8"/>
      <c r="BL3032" s="8"/>
      <c r="BM3032" s="8" t="s">
        <v>102</v>
      </c>
      <c r="BN3032" s="8"/>
      <c r="BO3032" s="8"/>
      <c r="BP3032" s="8"/>
    </row>
    <row r="3033" spans="2:76" ht="18.649999999999999" customHeight="1" thickBot="1">
      <c r="B3033" s="16"/>
      <c r="D3033" s="250" t="s">
        <v>22</v>
      </c>
      <c r="E3033" s="251"/>
      <c r="F3033" s="252" t="s">
        <v>23</v>
      </c>
      <c r="G3033" s="253"/>
      <c r="H3033" s="123"/>
      <c r="I3033" s="242" t="s">
        <v>1</v>
      </c>
      <c r="J3033" s="243"/>
      <c r="K3033" s="244" t="s">
        <v>2</v>
      </c>
      <c r="L3033" s="245"/>
      <c r="M3033" s="123"/>
      <c r="N3033" s="242" t="s">
        <v>43</v>
      </c>
      <c r="O3033" s="243"/>
      <c r="P3033" s="244" t="s">
        <v>44</v>
      </c>
      <c r="Q3033" s="245"/>
      <c r="R3033" s="123"/>
      <c r="S3033" s="242" t="s">
        <v>32</v>
      </c>
      <c r="T3033" s="243"/>
      <c r="U3033" s="244" t="s">
        <v>33</v>
      </c>
      <c r="V3033" s="245"/>
      <c r="W3033" s="123"/>
      <c r="X3033" s="242" t="s">
        <v>45</v>
      </c>
      <c r="Y3033" s="243"/>
      <c r="Z3033" s="244" t="s">
        <v>46</v>
      </c>
      <c r="AA3033" s="245"/>
      <c r="AB3033" s="127"/>
      <c r="AC3033" s="242" t="s">
        <v>62</v>
      </c>
      <c r="AD3033" s="243"/>
      <c r="AE3033" s="244" t="s">
        <v>3</v>
      </c>
      <c r="AF3033" s="245"/>
      <c r="AG3033" s="123"/>
      <c r="AH3033" s="242" t="s">
        <v>76</v>
      </c>
      <c r="AI3033" s="243"/>
      <c r="AJ3033" s="244" t="s">
        <v>77</v>
      </c>
      <c r="AK3033" s="245"/>
      <c r="AL3033" s="127"/>
      <c r="AM3033" s="242" t="s">
        <v>64</v>
      </c>
      <c r="AN3033" s="243"/>
      <c r="AO3033" s="244" t="s">
        <v>65</v>
      </c>
      <c r="AP3033" s="245"/>
      <c r="AQ3033" s="123"/>
      <c r="AR3033" s="242" t="s">
        <v>80</v>
      </c>
      <c r="AS3033" s="243"/>
      <c r="AT3033" s="244" t="s">
        <v>81</v>
      </c>
      <c r="AU3033" s="245"/>
      <c r="AV3033" s="127"/>
      <c r="AW3033" s="242" t="s">
        <v>68</v>
      </c>
      <c r="AX3033" s="243"/>
      <c r="AY3033" s="244" t="s">
        <v>69</v>
      </c>
      <c r="AZ3033" s="245"/>
      <c r="BA3033" s="123"/>
      <c r="BB3033" s="246" t="s">
        <v>84</v>
      </c>
      <c r="BC3033" s="247"/>
      <c r="BD3033" s="248" t="s">
        <v>85</v>
      </c>
      <c r="BE3033" s="249"/>
      <c r="BF3033" s="127"/>
      <c r="BG3033" s="242" t="s">
        <v>72</v>
      </c>
      <c r="BH3033" s="243"/>
      <c r="BI3033" s="244" t="s">
        <v>73</v>
      </c>
      <c r="BJ3033" s="245"/>
      <c r="BK3033" s="123"/>
      <c r="BL3033" s="242" t="s">
        <v>88</v>
      </c>
      <c r="BM3033" s="243"/>
      <c r="BN3033" s="244" t="s">
        <v>89</v>
      </c>
      <c r="BO3033" s="245"/>
      <c r="BP3033" s="123"/>
      <c r="BQ3033" s="19" t="s">
        <v>165</v>
      </c>
      <c r="BS3033" s="63" t="s">
        <v>120</v>
      </c>
      <c r="BT3033" s="4"/>
      <c r="BU3033" s="28"/>
      <c r="BV3033" s="28"/>
      <c r="BW3033" s="28"/>
      <c r="BX3033" s="28"/>
    </row>
    <row r="3034" spans="2:76" ht="18.649999999999999" customHeight="1" thickTop="1" thickBot="1">
      <c r="B3034" s="39">
        <v>8.6</v>
      </c>
      <c r="D3034" s="25">
        <f t="shared" ref="D3034" si="30527">COS($F$8*$B3034)</f>
        <v>-0.95953091483615749</v>
      </c>
      <c r="E3034" s="26">
        <v>0</v>
      </c>
      <c r="F3034" s="10">
        <v>0</v>
      </c>
      <c r="G3034" s="85">
        <f t="shared" ref="G3034" si="30528">$E$8*SIN($B3034*$F$8)</f>
        <v>0.84480992611544248</v>
      </c>
      <c r="I3034" s="21">
        <v>1</v>
      </c>
      <c r="J3034" s="24">
        <v>0</v>
      </c>
      <c r="K3034" s="22">
        <v>0</v>
      </c>
      <c r="L3034" s="23">
        <v>0</v>
      </c>
      <c r="N3034" s="21">
        <f t="shared" ref="N3034" si="30529">D3034*I3034+F3034*I3037-E3034*J3034-G3034*J3037</f>
        <v>-1.6141725768707458</v>
      </c>
      <c r="O3034" s="24">
        <f t="shared" ref="O3034" si="30530">(D3034*J3034+E3034*I3034+F3034*J3037+G3034*I3037)</f>
        <v>0</v>
      </c>
      <c r="P3034" s="22">
        <f t="shared" ref="P3034" si="30531">D3034*K3034+F3034*K3037-E3034*L3034-G3034*L3037</f>
        <v>0</v>
      </c>
      <c r="Q3034" s="23">
        <f t="shared" ref="Q3034" si="30532">(D3034*L3034+E3034*K3034+F3034*L3037+G3034*K3037)</f>
        <v>0.84480992611544248</v>
      </c>
      <c r="S3034" s="25">
        <f t="shared" ref="S3034" si="30533">COS($U$8*$B3034)</f>
        <v>0.26862716584335072</v>
      </c>
      <c r="T3034" s="26">
        <v>0</v>
      </c>
      <c r="U3034" s="10">
        <v>0</v>
      </c>
      <c r="V3034" s="85">
        <f t="shared" ref="V3034" si="30534">$T$8*SIN($B3034*$U$8)</f>
        <v>-2.8897326886649433</v>
      </c>
      <c r="X3034" s="21">
        <f t="shared" ref="X3034" si="30535">N3034*S3034+P3034*S3037-O3034*T3034-Q3034*T3037</f>
        <v>-0.16235784237302336</v>
      </c>
      <c r="Y3034" s="24">
        <f t="shared" ref="Y3034" si="30536">(N3034*T3034+O3034*S3034+P3034*T3037+Q3034*S3037)</f>
        <v>0</v>
      </c>
      <c r="Z3034" s="22">
        <f t="shared" ref="Z3034" si="30537">N3034*U3034+P3034*U3037-O3034*V3034-Q3034*V3037</f>
        <v>0</v>
      </c>
      <c r="AA3034" s="23">
        <f t="shared" ref="AA3034" si="30538">(N3034*V3034+O3034*U3034+P3034*V3037+Q3034*U3037)</f>
        <v>4.8914661566586419</v>
      </c>
      <c r="AB3034" s="8"/>
      <c r="AC3034" s="21">
        <v>1</v>
      </c>
      <c r="AD3034" s="24">
        <v>0</v>
      </c>
      <c r="AE3034" s="22">
        <v>0</v>
      </c>
      <c r="AF3034" s="23">
        <v>0</v>
      </c>
      <c r="AH3034" s="21">
        <f t="shared" ref="AH3034" si="30539">X3034*AC3034+Z3034*AC3037-Y3034*AD3034-AA3034*AD3037</f>
        <v>-11.067092949150634</v>
      </c>
      <c r="AI3034" s="24">
        <f t="shared" ref="AI3034" si="30540">(X3034*AD3034+Y3034*AC3034+Z3034*AD3037+AA3034*AC3037)</f>
        <v>0</v>
      </c>
      <c r="AJ3034" s="22">
        <f t="shared" ref="AJ3034" si="30541">X3034*AE3034+Z3034*AE3037-Y3034*AF3034-AA3034*AF3037</f>
        <v>0</v>
      </c>
      <c r="AK3034" s="23">
        <f t="shared" ref="AK3034" si="30542">(X3034*AF3034+Y3034*AE3034+Z3034*AF3037+AA3034*AE3037)</f>
        <v>4.8914661566586419</v>
      </c>
      <c r="AL3034" s="8"/>
      <c r="AM3034" s="25">
        <f t="shared" ref="AM3034" si="30543">COS($AO$8*$B3034)</f>
        <v>0.26862716584335072</v>
      </c>
      <c r="AN3034" s="26">
        <v>0</v>
      </c>
      <c r="AO3034" s="10">
        <v>0</v>
      </c>
      <c r="AP3034" s="85">
        <f t="shared" ref="AP3034" si="30544">$AN$8*SIN($B3034*$AO$8)</f>
        <v>-2.8897326886649433</v>
      </c>
      <c r="AR3034" s="21">
        <f t="shared" ref="AR3034" si="30545">AH3034*AM3034+AJ3034*AM3037-AI3034*AN3034-AK3034*AN3037</f>
        <v>-1.4023629632336256</v>
      </c>
      <c r="AS3034" s="24">
        <f t="shared" ref="AS3034" si="30546">(AH3034*AN3034+AI3034*AM3034+AJ3034*AN3037+AK3034*AM3037)</f>
        <v>0</v>
      </c>
      <c r="AT3034" s="22">
        <f t="shared" ref="AT3034" si="30547">AH3034*AO3034+AJ3034*AO3037-AI3034*AP3034-AK3034*AP3037</f>
        <v>0</v>
      </c>
      <c r="AU3034" s="23">
        <f t="shared" ref="AU3034" si="30548">(AH3034*AP3034+AI3034*AO3034+AJ3034*AP3037+AK3034*AO3037)</f>
        <v>33.294920954135776</v>
      </c>
      <c r="AV3034" s="8"/>
      <c r="AW3034" s="21">
        <v>1</v>
      </c>
      <c r="AX3034" s="24">
        <v>0</v>
      </c>
      <c r="AY3034" s="22">
        <v>0</v>
      </c>
      <c r="AZ3034" s="23">
        <v>0</v>
      </c>
      <c r="BB3034" s="21">
        <f t="shared" ref="BB3034" si="30549">AR3034*AW3034+AT3034*AW3037-AS3034*AX3034-AU3034*AX3037</f>
        <v>-27.202536134668701</v>
      </c>
      <c r="BC3034" s="24">
        <f t="shared" ref="BC3034" si="30550">(AR3034*AX3034+AS3034*AW3034+AT3034*AX3037+AU3034*AW3037)</f>
        <v>0</v>
      </c>
      <c r="BD3034" s="22">
        <f t="shared" ref="BD3034" si="30551">AR3034*AY3034+AT3034*AY3037-AS3034*AZ3034-AU3034*AZ3037</f>
        <v>0</v>
      </c>
      <c r="BE3034" s="23">
        <f t="shared" ref="BE3034" si="30552">(AR3034*AZ3034+AS3034*AY3034+AT3034*AZ3037+AU3034*AY3037)</f>
        <v>33.294920954135776</v>
      </c>
      <c r="BF3034" s="8"/>
      <c r="BG3034" s="25">
        <f t="shared" ref="BG3034" si="30553">COS($BI$8*$B3034)</f>
        <v>-0.95955690597237553</v>
      </c>
      <c r="BH3034" s="26">
        <v>0</v>
      </c>
      <c r="BI3034" s="10">
        <v>0</v>
      </c>
      <c r="BJ3034" s="85">
        <f t="shared" ref="BJ3034" si="30554">$BH$8*SIN($B3034*$BI$8)</f>
        <v>0.84454419529500957</v>
      </c>
      <c r="BL3034" s="21">
        <f t="shared" ref="BL3034" si="30555">BB3034*BG3034+BD3034*BG3037-BC3034*BH3034-BE3034*BH3037</f>
        <v>22.978044494137603</v>
      </c>
      <c r="BM3034" s="24">
        <f t="shared" ref="BM3034" si="30556">(BB3034*BH3034+BC3034*BG3034+BD3034*BH3037+BE3034*BG3037)</f>
        <v>0</v>
      </c>
      <c r="BN3034" s="22">
        <f t="shared" ref="BN3034" si="30557">BB3034*BI3034+BD3034*BI3037-BC3034*BJ3034-BE3034*BJ3037</f>
        <v>0</v>
      </c>
      <c r="BO3034" s="23">
        <f t="shared" ref="BO3034" si="30558">(BB3034*BJ3034+BC3034*BI3034+BD3034*BJ3037+BE3034*BI3037)</f>
        <v>-54.922115325182538</v>
      </c>
      <c r="BQ3034" s="27">
        <f t="shared" ref="BQ3034" si="30559">20*LOG((2*$BL$8)/(($BL$8*BL3034+BN3034+$BL$8*BL3037+BN3037)^2+($BL$8*BM3034+BO3034+$BL$8*BM3037+BO3037)^2)^0.5)</f>
        <v>-30.17685719208794</v>
      </c>
      <c r="BS3034" s="64">
        <f t="shared" ref="BS3034" si="30560">((BL3034^2+BM3034^2)/(BL3037^2+BM3037^2))^0.5</f>
        <v>2.395189231338763</v>
      </c>
      <c r="BT3034" s="4"/>
      <c r="BU3034" s="28"/>
      <c r="BV3034" s="28"/>
      <c r="BW3034" s="28"/>
      <c r="BX3034" s="28"/>
    </row>
    <row r="3035" spans="2:76" ht="18.649999999999999" customHeight="1" thickBot="1">
      <c r="D3035" s="25"/>
      <c r="E3035" s="10"/>
      <c r="F3035" s="10"/>
      <c r="G3035" s="31"/>
      <c r="I3035" s="29"/>
      <c r="L3035" s="30"/>
      <c r="N3035" s="29"/>
      <c r="Q3035" s="30"/>
      <c r="S3035" s="29"/>
      <c r="V3035" s="30"/>
      <c r="X3035" s="29"/>
      <c r="AA3035" s="30"/>
      <c r="AC3035" s="29"/>
      <c r="AF3035" s="30"/>
      <c r="AH3035" s="29"/>
      <c r="AK3035" s="30"/>
      <c r="AM3035" s="29"/>
      <c r="AP3035" s="30"/>
      <c r="AR3035" s="29"/>
      <c r="AU3035" s="30"/>
      <c r="AW3035" s="29"/>
      <c r="AZ3035" s="30"/>
      <c r="BB3035" s="29"/>
      <c r="BE3035" s="30"/>
      <c r="BG3035" s="29"/>
      <c r="BJ3035" s="30"/>
      <c r="BL3035" s="29"/>
      <c r="BO3035" s="30"/>
      <c r="BS3035" s="65"/>
      <c r="BT3035" s="65"/>
      <c r="BU3035" s="28"/>
      <c r="BV3035" s="28"/>
      <c r="BW3035" s="28"/>
      <c r="BX3035" s="28"/>
    </row>
    <row r="3036" spans="2:76" ht="18.649999999999999" customHeight="1" thickBot="1">
      <c r="D3036" s="254" t="s">
        <v>24</v>
      </c>
      <c r="E3036" s="255"/>
      <c r="F3036" s="256" t="s">
        <v>25</v>
      </c>
      <c r="G3036" s="257"/>
      <c r="H3036" s="123"/>
      <c r="I3036" s="242" t="s">
        <v>4</v>
      </c>
      <c r="J3036" s="243"/>
      <c r="K3036" s="244" t="s">
        <v>5</v>
      </c>
      <c r="L3036" s="245"/>
      <c r="M3036" s="123"/>
      <c r="N3036" s="242" t="s">
        <v>6</v>
      </c>
      <c r="O3036" s="243"/>
      <c r="P3036" s="244" t="s">
        <v>7</v>
      </c>
      <c r="Q3036" s="245"/>
      <c r="R3036" s="123"/>
      <c r="S3036" s="242" t="s">
        <v>34</v>
      </c>
      <c r="T3036" s="243"/>
      <c r="U3036" s="244" t="s">
        <v>35</v>
      </c>
      <c r="V3036" s="245"/>
      <c r="W3036" s="123"/>
      <c r="X3036" s="242" t="s">
        <v>47</v>
      </c>
      <c r="Y3036" s="243"/>
      <c r="Z3036" s="244" t="s">
        <v>48</v>
      </c>
      <c r="AA3036" s="245"/>
      <c r="AB3036" s="127"/>
      <c r="AC3036" s="242" t="s">
        <v>63</v>
      </c>
      <c r="AD3036" s="243"/>
      <c r="AE3036" s="244" t="s">
        <v>8</v>
      </c>
      <c r="AF3036" s="245"/>
      <c r="AG3036" s="123"/>
      <c r="AH3036" s="242" t="s">
        <v>78</v>
      </c>
      <c r="AI3036" s="243"/>
      <c r="AJ3036" s="244" t="s">
        <v>79</v>
      </c>
      <c r="AK3036" s="245"/>
      <c r="AL3036" s="127"/>
      <c r="AM3036" s="242" t="s">
        <v>67</v>
      </c>
      <c r="AN3036" s="243"/>
      <c r="AO3036" s="244" t="s">
        <v>66</v>
      </c>
      <c r="AP3036" s="245"/>
      <c r="AQ3036" s="123"/>
      <c r="AR3036" s="242" t="s">
        <v>83</v>
      </c>
      <c r="AS3036" s="243"/>
      <c r="AT3036" s="244" t="s">
        <v>82</v>
      </c>
      <c r="AU3036" s="245"/>
      <c r="AV3036" s="127"/>
      <c r="AW3036" s="242" t="s">
        <v>71</v>
      </c>
      <c r="AX3036" s="243"/>
      <c r="AY3036" s="244" t="s">
        <v>70</v>
      </c>
      <c r="AZ3036" s="245"/>
      <c r="BA3036" s="123"/>
      <c r="BB3036" s="124" t="s">
        <v>87</v>
      </c>
      <c r="BC3036" s="125"/>
      <c r="BD3036" s="122" t="s">
        <v>86</v>
      </c>
      <c r="BE3036" s="126"/>
      <c r="BF3036" s="127"/>
      <c r="BG3036" s="242" t="s">
        <v>74</v>
      </c>
      <c r="BH3036" s="243"/>
      <c r="BI3036" s="244" t="s">
        <v>75</v>
      </c>
      <c r="BJ3036" s="245"/>
      <c r="BK3036" s="123"/>
      <c r="BL3036" s="242" t="s">
        <v>91</v>
      </c>
      <c r="BM3036" s="243"/>
      <c r="BN3036" s="244" t="s">
        <v>90</v>
      </c>
      <c r="BO3036" s="245"/>
      <c r="BP3036" s="123"/>
      <c r="BQ3036" s="35" t="s">
        <v>166</v>
      </c>
      <c r="BS3036" s="66" t="s">
        <v>121</v>
      </c>
      <c r="BT3036" s="65"/>
      <c r="BU3036" s="28"/>
      <c r="BV3036" s="28"/>
      <c r="BW3036" s="28"/>
      <c r="BX3036" s="28"/>
    </row>
    <row r="3037" spans="2:76" ht="18.649999999999999" customHeight="1" thickTop="1" thickBot="1">
      <c r="D3037" s="15">
        <v>0</v>
      </c>
      <c r="E3037" s="145">
        <f t="shared" ref="E3037" si="30561">(1/$E$8)*SIN($B3034*$F$8)</f>
        <v>9.3867769568382498E-2</v>
      </c>
      <c r="F3037" s="15">
        <f t="shared" ref="F3037" si="30562">COS($F$8*$B3034)</f>
        <v>-0.95953091483615749</v>
      </c>
      <c r="G3037" s="37">
        <v>0</v>
      </c>
      <c r="I3037" s="21">
        <v>0</v>
      </c>
      <c r="J3037" s="24">
        <f t="shared" ref="J3037" si="30563">(TAN($K$8*$B3034))/$J$8</f>
        <v>0.77489816560835745</v>
      </c>
      <c r="K3037" s="22">
        <v>1</v>
      </c>
      <c r="L3037" s="23">
        <v>0</v>
      </c>
      <c r="N3037" s="21">
        <f t="shared" ref="N3037" si="30564">D3037*I3034+F3037*I3037-E3037*J3034-G3037*J3037</f>
        <v>0</v>
      </c>
      <c r="O3037" s="24">
        <f t="shared" ref="O3037" si="30565">(D3037*J3034+E3037*I3034+F3037*J3037+G3037*I3037)</f>
        <v>-0.64967097618266501</v>
      </c>
      <c r="P3037" s="22">
        <f t="shared" ref="P3037" si="30566">D3037*K3034+F3037*K3037-E3037*L3034-G3037*L3037</f>
        <v>-0.95953091483615749</v>
      </c>
      <c r="Q3037" s="23">
        <f t="shared" ref="Q3037" si="30567">(D3037*L3034+E3037*K3034+F3037*L3037+G3037*K3037)</f>
        <v>0</v>
      </c>
      <c r="S3037" s="15">
        <v>0</v>
      </c>
      <c r="T3037" s="145">
        <f t="shared" ref="T3037" si="30568">(1/$T$8)*SIN($B3034*$U$8)</f>
        <v>-0.32108140985166034</v>
      </c>
      <c r="U3037" s="15">
        <f t="shared" ref="U3037" si="30569">COS($U$8*$B3034)</f>
        <v>0.26862716584335072</v>
      </c>
      <c r="V3037" s="37">
        <v>0</v>
      </c>
      <c r="X3037" s="21">
        <f t="shared" ref="X3037" si="30570">N3037*S3034+P3037*S3037-O3037*T3034-Q3037*T3037</f>
        <v>0</v>
      </c>
      <c r="Y3037" s="24">
        <f t="shared" ref="Y3037" si="30571">(N3037*T3034+O3037*S3034+P3037*T3037+Q3037*S3037)</f>
        <v>0.13356826586921455</v>
      </c>
      <c r="Z3037" s="22">
        <f t="shared" ref="Z3037" si="30572">N3037*U3034+P3037*U3037-O3037*V3034-Q3037*V3037</f>
        <v>-2.1351315269434252</v>
      </c>
      <c r="AA3037" s="23">
        <f t="shared" ref="AA3037" si="30573">(N3037*V3034+O3037*U3034+P3037*V3037+Q3037*U3037)</f>
        <v>0</v>
      </c>
      <c r="AB3037" s="8"/>
      <c r="AC3037" s="21">
        <v>0</v>
      </c>
      <c r="AD3037" s="24">
        <f t="shared" ref="AD3037" si="30574">(TAN($AE$8*$B3034))/$AD$8</f>
        <v>2.2293387621486951</v>
      </c>
      <c r="AE3037" s="22">
        <v>1</v>
      </c>
      <c r="AF3037" s="23">
        <v>0</v>
      </c>
      <c r="AH3037" s="21">
        <f t="shared" ref="AH3037" si="30575">X3037*AC3034+Z3037*AC3037-Y3037*AD3034-AA3037*AD3037</f>
        <v>0</v>
      </c>
      <c r="AI3037" s="24">
        <f t="shared" ref="AI3037" si="30576">(X3037*AD3034+Y3037*AC3034+Z3037*AD3037+AA3037*AC3037)</f>
        <v>-4.6263632094314939</v>
      </c>
      <c r="AJ3037" s="22">
        <f t="shared" ref="AJ3037" si="30577">X3037*AE3034+Z3037*AE3037-Y3037*AF3034-AA3037*AF3037</f>
        <v>-2.1351315269434252</v>
      </c>
      <c r="AK3037" s="23">
        <f t="shared" ref="AK3037" si="30578">(X3037*AF3034+Y3037*AE3034+Z3037*AF3037+AA3037*AE3037)</f>
        <v>0</v>
      </c>
      <c r="AL3037" s="8"/>
      <c r="AM3037" s="15">
        <v>0</v>
      </c>
      <c r="AN3037" s="85">
        <f t="shared" ref="AN3037" si="30579">(1/$AN$8)*SIN($B3034*$AO$8)</f>
        <v>-0.32108140985166034</v>
      </c>
      <c r="AO3037" s="25">
        <f t="shared" ref="AO3037" si="30580">COS($AO$8*$B3034)</f>
        <v>0.26862716584335072</v>
      </c>
      <c r="AP3037" s="37">
        <v>0</v>
      </c>
      <c r="AR3037" s="21">
        <f t="shared" ref="AR3037" si="30581">AH3037*AM3034+AJ3037*AM3037-AI3037*AN3034-AK3037*AN3037</f>
        <v>0</v>
      </c>
      <c r="AS3037" s="24">
        <f t="shared" ref="AS3037" si="30582">(AH3037*AN3034+AI3037*AM3034+AJ3037*AN3037+AK3037*AM3037)</f>
        <v>-0.55721579622180684</v>
      </c>
      <c r="AT3037" s="22">
        <f t="shared" ref="AT3037" si="30583">AH3037*AO3034+AJ3037*AO3037-AI3037*AP3034-AK3037*AP3037</f>
        <v>-13.942507326716644</v>
      </c>
      <c r="AU3037" s="23">
        <f t="shared" ref="AU3037" si="30584">(AH3037*AP3034+AI3037*AO3034+AJ3037*AP3037+AK3037*AO3037)</f>
        <v>0</v>
      </c>
      <c r="AV3037" s="8"/>
      <c r="AW3037" s="21">
        <v>0</v>
      </c>
      <c r="AX3037" s="24">
        <f t="shared" ref="AX3037" si="30585">(TAN($AY$8*$B3034))/$AX$8</f>
        <v>0.77489816560835745</v>
      </c>
      <c r="AY3037" s="22">
        <v>1</v>
      </c>
      <c r="AZ3037" s="23">
        <v>0</v>
      </c>
      <c r="BB3037" s="21">
        <f t="shared" ref="BB3037" si="30586">AR3037*AW3034+AT3037*AW3037-AS3037*AX3034-AU3037*AX3037</f>
        <v>0</v>
      </c>
      <c r="BC3037" s="24">
        <f t="shared" ref="BC3037" si="30587">(AR3037*AX3034+AS3037*AW3034+AT3037*AX3037+AU3037*AW3037)</f>
        <v>-11.361239147675617</v>
      </c>
      <c r="BD3037" s="22">
        <f t="shared" ref="BD3037" si="30588">AR3037*AY3034+AT3037*AY3037-AS3037*AZ3034-AU3037*AZ3037</f>
        <v>-13.942507326716644</v>
      </c>
      <c r="BE3037" s="23">
        <f t="shared" ref="BE3037" si="30589">(AR3037*AZ3034+AS3037*AY3034+AT3037*AZ3037+AU3037*AY3037)</f>
        <v>0</v>
      </c>
      <c r="BF3037" s="8"/>
      <c r="BG3037" s="15">
        <v>0</v>
      </c>
      <c r="BH3037" s="85">
        <f t="shared" ref="BH3037" si="30590">(1/$BH$8)*SIN($B3034*$BI$8)</f>
        <v>9.383824392166773E-2</v>
      </c>
      <c r="BI3037" s="25">
        <f t="shared" ref="BI3037" si="30591">COS($BI$8*$B3034)</f>
        <v>-0.95955690597237553</v>
      </c>
      <c r="BJ3037" s="37">
        <v>0</v>
      </c>
      <c r="BL3037" s="21">
        <f t="shared" ref="BL3037" si="30592">BB3037*BG3034+BD3037*BG3037-BC3037*BH3034-BE3037*BH3037</f>
        <v>0</v>
      </c>
      <c r="BM3037" s="24">
        <f t="shared" ref="BM3037" si="30593">(BB3037*BH3034+BC3037*BG3034+BD3037*BH3037+BE3037*BG3037)</f>
        <v>9.5934150811517682</v>
      </c>
      <c r="BN3037" s="22">
        <f t="shared" ref="BN3037" si="30594">BB3037*BI3034+BD3037*BI3037-BC3037*BJ3034-BE3037*BJ3037</f>
        <v>22.973697765449266</v>
      </c>
      <c r="BO3037" s="23">
        <f t="shared" ref="BO3037" si="30595">(BB3037*BJ3034+BC3037*BI3034+BD3037*BJ3037+BE3037*BI3037)</f>
        <v>0</v>
      </c>
      <c r="BQ3037" s="38">
        <f t="shared" ref="BQ3037" si="30596">(180/PI())*ATAN(-1*(($BL$8*BM3034+BO3034+$BL$8*BM3037+BO3037)/($BL$8*BL3034+BN3034+$BL$8*BL3037+BN3037)))</f>
        <v>44.608929113187834</v>
      </c>
      <c r="BS3037" s="67">
        <f t="shared" ref="BS3037" si="30597">20*LOG(((($BL$8*BL3034+BN3034-$BL$8*BL3037-BN3037)^2+($BL$8*BM3034+BO3034-$BL$8*BM3037-BO3037)^2)/(($BL$8*BL3034+BN3034+$BL$8*BL3037+BN3037)^2+($BL$8*BM3034+BO3034+$BL$8*BM3037+BO3037)^2))^0.5)</f>
        <v>-4.1716432129999155E-3</v>
      </c>
      <c r="BT3037" s="65"/>
      <c r="BU3037" s="28"/>
      <c r="BV3037" s="28"/>
      <c r="BW3037" s="28"/>
      <c r="BX3037" s="28"/>
    </row>
    <row r="3038" spans="2:76" ht="18.649999999999999" customHeight="1">
      <c r="BS3038" s="32"/>
    </row>
    <row r="3039" spans="2:76" ht="18.649999999999999" customHeight="1" thickBot="1">
      <c r="D3039" s="8"/>
      <c r="E3039" s="8" t="s">
        <v>93</v>
      </c>
      <c r="F3039" s="8"/>
      <c r="G3039" s="8"/>
      <c r="H3039" s="8"/>
      <c r="I3039" s="8"/>
      <c r="J3039" s="8" t="s">
        <v>94</v>
      </c>
      <c r="K3039" s="8"/>
      <c r="L3039" s="8"/>
      <c r="M3039" s="8"/>
      <c r="N3039" s="8"/>
      <c r="O3039" s="8" t="s">
        <v>95</v>
      </c>
      <c r="P3039" s="8"/>
      <c r="Q3039" s="8"/>
      <c r="R3039" s="8"/>
      <c r="S3039" s="8"/>
      <c r="T3039" s="8" t="s">
        <v>96</v>
      </c>
      <c r="U3039" s="8"/>
      <c r="V3039" s="8"/>
      <c r="W3039" s="8"/>
      <c r="X3039" s="8"/>
      <c r="Y3039" s="8" t="s">
        <v>97</v>
      </c>
      <c r="Z3039" s="8"/>
      <c r="AA3039" s="8"/>
      <c r="AB3039" s="8"/>
      <c r="AC3039" s="8"/>
      <c r="AD3039" s="8" t="s">
        <v>98</v>
      </c>
      <c r="AE3039" s="8"/>
      <c r="AF3039" s="8"/>
      <c r="AG3039" s="8"/>
      <c r="AH3039" s="8"/>
      <c r="AI3039" s="8" t="s">
        <v>99</v>
      </c>
      <c r="AJ3039" s="8"/>
      <c r="AK3039" s="8"/>
      <c r="AL3039" s="8"/>
      <c r="AM3039" s="8"/>
      <c r="AN3039" s="8" t="s">
        <v>96</v>
      </c>
      <c r="AO3039" s="8"/>
      <c r="AP3039" s="8"/>
      <c r="AQ3039" s="8"/>
      <c r="AR3039" s="8"/>
      <c r="AS3039" s="8" t="s">
        <v>100</v>
      </c>
      <c r="AT3039" s="8"/>
      <c r="AU3039" s="8"/>
      <c r="AV3039" s="8"/>
      <c r="AW3039" s="8"/>
      <c r="AX3039" s="8" t="s">
        <v>94</v>
      </c>
      <c r="AY3039" s="8"/>
      <c r="AZ3039" s="8"/>
      <c r="BA3039" s="8"/>
      <c r="BB3039" s="8"/>
      <c r="BC3039" s="8" t="s">
        <v>101</v>
      </c>
      <c r="BD3039" s="8"/>
      <c r="BE3039" s="8"/>
      <c r="BF3039" s="8"/>
      <c r="BG3039" s="8"/>
      <c r="BH3039" s="8" t="s">
        <v>96</v>
      </c>
      <c r="BI3039" s="8"/>
      <c r="BJ3039" s="8"/>
      <c r="BK3039" s="8"/>
      <c r="BL3039" s="8"/>
      <c r="BM3039" s="8" t="s">
        <v>102</v>
      </c>
      <c r="BN3039" s="8"/>
      <c r="BO3039" s="8"/>
      <c r="BP3039" s="8"/>
    </row>
    <row r="3040" spans="2:76" ht="18.649999999999999" customHeight="1" thickBot="1">
      <c r="B3040" s="16"/>
      <c r="D3040" s="250" t="s">
        <v>22</v>
      </c>
      <c r="E3040" s="251"/>
      <c r="F3040" s="252" t="s">
        <v>23</v>
      </c>
      <c r="G3040" s="253"/>
      <c r="H3040" s="123"/>
      <c r="I3040" s="242" t="s">
        <v>1</v>
      </c>
      <c r="J3040" s="243"/>
      <c r="K3040" s="244" t="s">
        <v>2</v>
      </c>
      <c r="L3040" s="245"/>
      <c r="M3040" s="123"/>
      <c r="N3040" s="242" t="s">
        <v>43</v>
      </c>
      <c r="O3040" s="243"/>
      <c r="P3040" s="244" t="s">
        <v>44</v>
      </c>
      <c r="Q3040" s="245"/>
      <c r="R3040" s="123"/>
      <c r="S3040" s="242" t="s">
        <v>32</v>
      </c>
      <c r="T3040" s="243"/>
      <c r="U3040" s="244" t="s">
        <v>33</v>
      </c>
      <c r="V3040" s="245"/>
      <c r="W3040" s="123"/>
      <c r="X3040" s="242" t="s">
        <v>45</v>
      </c>
      <c r="Y3040" s="243"/>
      <c r="Z3040" s="244" t="s">
        <v>46</v>
      </c>
      <c r="AA3040" s="245"/>
      <c r="AB3040" s="127"/>
      <c r="AC3040" s="242" t="s">
        <v>62</v>
      </c>
      <c r="AD3040" s="243"/>
      <c r="AE3040" s="244" t="s">
        <v>3</v>
      </c>
      <c r="AF3040" s="245"/>
      <c r="AG3040" s="123"/>
      <c r="AH3040" s="242" t="s">
        <v>76</v>
      </c>
      <c r="AI3040" s="243"/>
      <c r="AJ3040" s="244" t="s">
        <v>77</v>
      </c>
      <c r="AK3040" s="245"/>
      <c r="AL3040" s="127"/>
      <c r="AM3040" s="242" t="s">
        <v>64</v>
      </c>
      <c r="AN3040" s="243"/>
      <c r="AO3040" s="244" t="s">
        <v>65</v>
      </c>
      <c r="AP3040" s="245"/>
      <c r="AQ3040" s="123"/>
      <c r="AR3040" s="242" t="s">
        <v>80</v>
      </c>
      <c r="AS3040" s="243"/>
      <c r="AT3040" s="244" t="s">
        <v>81</v>
      </c>
      <c r="AU3040" s="245"/>
      <c r="AV3040" s="127"/>
      <c r="AW3040" s="242" t="s">
        <v>68</v>
      </c>
      <c r="AX3040" s="243"/>
      <c r="AY3040" s="244" t="s">
        <v>69</v>
      </c>
      <c r="AZ3040" s="245"/>
      <c r="BA3040" s="123"/>
      <c r="BB3040" s="246" t="s">
        <v>84</v>
      </c>
      <c r="BC3040" s="247"/>
      <c r="BD3040" s="248" t="s">
        <v>85</v>
      </c>
      <c r="BE3040" s="249"/>
      <c r="BF3040" s="127"/>
      <c r="BG3040" s="242" t="s">
        <v>72</v>
      </c>
      <c r="BH3040" s="243"/>
      <c r="BI3040" s="244" t="s">
        <v>73</v>
      </c>
      <c r="BJ3040" s="245"/>
      <c r="BK3040" s="123"/>
      <c r="BL3040" s="242" t="s">
        <v>88</v>
      </c>
      <c r="BM3040" s="243"/>
      <c r="BN3040" s="244" t="s">
        <v>89</v>
      </c>
      <c r="BO3040" s="245"/>
      <c r="BP3040" s="123"/>
      <c r="BQ3040" s="19" t="s">
        <v>165</v>
      </c>
      <c r="BS3040" s="63" t="s">
        <v>120</v>
      </c>
      <c r="BT3040" s="4"/>
      <c r="BU3040" s="28"/>
      <c r="BV3040" s="28"/>
      <c r="BW3040" s="28"/>
      <c r="BX3040" s="28"/>
    </row>
    <row r="3041" spans="2:76" ht="18.649999999999999" customHeight="1" thickTop="1" thickBot="1">
      <c r="B3041" s="39">
        <v>8.6199999999999992</v>
      </c>
      <c r="D3041" s="25">
        <f t="shared" ref="D3041" si="30598">COS($F$8*$B3041)</f>
        <v>-0.96138018846502338</v>
      </c>
      <c r="E3041" s="26">
        <v>0</v>
      </c>
      <c r="F3041" s="10">
        <v>0</v>
      </c>
      <c r="G3041" s="85">
        <f t="shared" ref="G3041" si="30599">$E$8*SIN($B3041*$F$8)</f>
        <v>0.82567136261505658</v>
      </c>
      <c r="I3041" s="21">
        <v>1</v>
      </c>
      <c r="J3041" s="24">
        <v>0</v>
      </c>
      <c r="K3041" s="22">
        <v>0</v>
      </c>
      <c r="L3041" s="23">
        <v>0</v>
      </c>
      <c r="N3041" s="21">
        <f t="shared" ref="N3041" si="30600">D3041*I3041+F3041*I3044-E3041*J3041-G3041*J3044</f>
        <v>-1.6254720972026147</v>
      </c>
      <c r="O3041" s="24">
        <f t="shared" ref="O3041" si="30601">(D3041*J3041+E3041*I3041+F3041*J3044+G3041*I3044)</f>
        <v>0</v>
      </c>
      <c r="P3041" s="22">
        <f t="shared" ref="P3041" si="30602">D3041*K3041+F3041*K3044-E3041*L3041-G3041*L3044</f>
        <v>0</v>
      </c>
      <c r="Q3041" s="23">
        <f t="shared" ref="Q3041" si="30603">(D3041*L3041+E3041*K3041+F3041*L3044+G3041*K3044)</f>
        <v>0.82567136261505658</v>
      </c>
      <c r="S3041" s="25">
        <f t="shared" ref="S3041" si="30604">COS($U$8*$B3041)</f>
        <v>0.27977434043421862</v>
      </c>
      <c r="T3041" s="26">
        <v>0</v>
      </c>
      <c r="U3041" s="10">
        <v>0</v>
      </c>
      <c r="V3041" s="85">
        <f t="shared" ref="V3041" si="30605">$T$8*SIN($B3041*$U$8)</f>
        <v>-2.8801973657913411</v>
      </c>
      <c r="X3041" s="21">
        <f t="shared" ref="X3041" si="30606">N3041*S3041+P3041*S3044-O3041*T3041-Q3041*T3044</f>
        <v>-0.19053244126539504</v>
      </c>
      <c r="Y3041" s="24">
        <f t="shared" ref="Y3041" si="30607">(N3041*T3041+O3041*S3041+P3041*T3044+Q3041*S3044)</f>
        <v>0</v>
      </c>
      <c r="Z3041" s="22">
        <f t="shared" ref="Z3041" si="30608">N3041*U3041+P3041*U3044-O3041*V3041-Q3041*V3044</f>
        <v>0</v>
      </c>
      <c r="AA3041" s="23">
        <f t="shared" ref="AA3041" si="30609">(N3041*V3041+O3041*U3041+P3041*V3044+Q3041*U3044)</f>
        <v>4.9126821134213481</v>
      </c>
      <c r="AB3041" s="8"/>
      <c r="AC3041" s="21">
        <v>1</v>
      </c>
      <c r="AD3041" s="24">
        <v>0</v>
      </c>
      <c r="AE3041" s="22">
        <v>0</v>
      </c>
      <c r="AF3041" s="23">
        <v>0</v>
      </c>
      <c r="AH3041" s="21">
        <f t="shared" ref="AH3041" si="30610">X3041*AC3041+Z3041*AC3044-Y3041*AD3041-AA3041*AD3044</f>
        <v>-11.562099285184473</v>
      </c>
      <c r="AI3041" s="24">
        <f t="shared" ref="AI3041" si="30611">(X3041*AD3041+Y3041*AC3041+Z3041*AD3044+AA3041*AC3044)</f>
        <v>0</v>
      </c>
      <c r="AJ3041" s="22">
        <f t="shared" ref="AJ3041" si="30612">X3041*AE3041+Z3041*AE3044-Y3041*AF3041-AA3041*AF3044</f>
        <v>0</v>
      </c>
      <c r="AK3041" s="23">
        <f t="shared" ref="AK3041" si="30613">(X3041*AF3041+Y3041*AE3041+Z3041*AF3044+AA3041*AE3044)</f>
        <v>4.9126821134213481</v>
      </c>
      <c r="AL3041" s="8"/>
      <c r="AM3041" s="25">
        <f t="shared" ref="AM3041" si="30614">COS($AO$8*$B3041)</f>
        <v>0.27977434043421862</v>
      </c>
      <c r="AN3041" s="26">
        <v>0</v>
      </c>
      <c r="AO3041" s="10">
        <v>0</v>
      </c>
      <c r="AP3041" s="85">
        <f t="shared" ref="AP3041" si="30615">$AN$8*SIN($B3041*$AO$8)</f>
        <v>-2.8801973657913411</v>
      </c>
      <c r="AR3041" s="21">
        <f t="shared" ref="AR3041" si="30616">AH3041*AM3041+AJ3041*AM3044-AI3041*AN3041-AK3041*AN3044</f>
        <v>-1.6626126924311693</v>
      </c>
      <c r="AS3041" s="24">
        <f t="shared" ref="AS3041" si="30617">(AH3041*AN3041+AI3041*AM3041+AJ3041*AN3044+AK3041*AM3044)</f>
        <v>0</v>
      </c>
      <c r="AT3041" s="22">
        <f t="shared" ref="AT3041" si="30618">AH3041*AO3041+AJ3041*AO3044-AI3041*AP3041-AK3041*AP3044</f>
        <v>0</v>
      </c>
      <c r="AU3041" s="23">
        <f t="shared" ref="AU3041" si="30619">(AH3041*AP3041+AI3041*AO3041+AJ3041*AP3044+AK3041*AO3044)</f>
        <v>34.675570302251707</v>
      </c>
      <c r="AV3041" s="8"/>
      <c r="AW3041" s="21">
        <v>1</v>
      </c>
      <c r="AX3041" s="24">
        <v>0</v>
      </c>
      <c r="AY3041" s="22">
        <v>0</v>
      </c>
      <c r="AZ3041" s="23">
        <v>0</v>
      </c>
      <c r="BB3041" s="21">
        <f t="shared" ref="BB3041" si="30620">AR3041*AW3041+AT3041*AW3044-AS3041*AX3041-AU3041*AX3044</f>
        <v>-29.552360007456855</v>
      </c>
      <c r="BC3041" s="24">
        <f t="shared" ref="BC3041" si="30621">(AR3041*AX3041+AS3041*AW3041+AT3041*AX3044+AU3041*AW3044)</f>
        <v>0</v>
      </c>
      <c r="BD3041" s="22">
        <f t="shared" ref="BD3041" si="30622">AR3041*AY3041+AT3041*AY3044-AS3041*AZ3041-AU3041*AZ3044</f>
        <v>0</v>
      </c>
      <c r="BE3041" s="23">
        <f t="shared" ref="BE3041" si="30623">(AR3041*AZ3041+AS3041*AY3041+AT3041*AZ3044+AU3041*AY3044)</f>
        <v>34.675570302251707</v>
      </c>
      <c r="BF3041" s="8"/>
      <c r="BG3041" s="25">
        <f t="shared" ref="BG3041" si="30624">COS($BI$8*$B3041)</f>
        <v>-0.96140564975557297</v>
      </c>
      <c r="BH3041" s="26">
        <v>0</v>
      </c>
      <c r="BI3041" s="10">
        <v>0</v>
      </c>
      <c r="BJ3041" s="85">
        <f t="shared" ref="BJ3041" si="30625">$BH$8*SIN($B3041*$BI$8)</f>
        <v>0.82540450057082992</v>
      </c>
      <c r="BL3041" s="21">
        <f t="shared" ref="BL3041" si="30626">BB3041*BG3041+BD3041*BG3044-BC3041*BH3041-BE3041*BH3044</f>
        <v>25.231653453964249</v>
      </c>
      <c r="BM3041" s="24">
        <f t="shared" ref="BM3041" si="30627">(BB3041*BH3041+BC3041*BG3041+BD3041*BH3044+BE3041*BG3044)</f>
        <v>0</v>
      </c>
      <c r="BN3041" s="22">
        <f t="shared" ref="BN3041" si="30628">BB3041*BI3041+BD3041*BI3044-BC3041*BJ3041-BE3041*BJ3044</f>
        <v>0</v>
      </c>
      <c r="BO3041" s="23">
        <f t="shared" ref="BO3041" si="30629">(BB3041*BJ3041+BC3041*BI3041+BD3041*BJ3044+BE3041*BI3044)</f>
        <v>-57.72994014972565</v>
      </c>
      <c r="BQ3041" s="27">
        <f t="shared" ref="BQ3041" si="30630">20*LOG((2*$BL$8)/(($BL$8*BL3041+BN3041+$BL$8*BL3044+BN3044)^2+($BL$8*BM3041+BO3041+$BL$8*BM3044+BO3044)^2)^0.5)</f>
        <v>-30.727056050403505</v>
      </c>
      <c r="BS3041" s="64">
        <f t="shared" ref="BS3041" si="30631">((BL3041^2+BM3041^2)/(BL3044^2+BM3044^2))^0.5</f>
        <v>2.2920362604066495</v>
      </c>
      <c r="BT3041" s="4"/>
      <c r="BU3041" s="28"/>
      <c r="BV3041" s="28"/>
      <c r="BW3041" s="28"/>
      <c r="BX3041" s="28"/>
    </row>
    <row r="3042" spans="2:76" ht="18.649999999999999" customHeight="1" thickBot="1">
      <c r="D3042" s="25"/>
      <c r="E3042" s="10"/>
      <c r="F3042" s="10"/>
      <c r="G3042" s="31"/>
      <c r="I3042" s="29"/>
      <c r="L3042" s="30"/>
      <c r="N3042" s="29"/>
      <c r="Q3042" s="30"/>
      <c r="S3042" s="29"/>
      <c r="V3042" s="30"/>
      <c r="X3042" s="29"/>
      <c r="AA3042" s="30"/>
      <c r="AC3042" s="29"/>
      <c r="AF3042" s="30"/>
      <c r="AH3042" s="29"/>
      <c r="AK3042" s="30"/>
      <c r="AM3042" s="29"/>
      <c r="AP3042" s="30"/>
      <c r="AR3042" s="29"/>
      <c r="AU3042" s="30"/>
      <c r="AW3042" s="29"/>
      <c r="AZ3042" s="30"/>
      <c r="BB3042" s="29"/>
      <c r="BE3042" s="30"/>
      <c r="BG3042" s="29"/>
      <c r="BJ3042" s="30"/>
      <c r="BL3042" s="29"/>
      <c r="BO3042" s="30"/>
      <c r="BS3042" s="65"/>
      <c r="BT3042" s="65"/>
      <c r="BU3042" s="28"/>
      <c r="BV3042" s="28"/>
      <c r="BW3042" s="28"/>
      <c r="BX3042" s="28"/>
    </row>
    <row r="3043" spans="2:76" ht="18.649999999999999" customHeight="1" thickBot="1">
      <c r="D3043" s="254" t="s">
        <v>24</v>
      </c>
      <c r="E3043" s="255"/>
      <c r="F3043" s="256" t="s">
        <v>25</v>
      </c>
      <c r="G3043" s="257"/>
      <c r="H3043" s="123"/>
      <c r="I3043" s="242" t="s">
        <v>4</v>
      </c>
      <c r="J3043" s="243"/>
      <c r="K3043" s="244" t="s">
        <v>5</v>
      </c>
      <c r="L3043" s="245"/>
      <c r="M3043" s="123"/>
      <c r="N3043" s="242" t="s">
        <v>6</v>
      </c>
      <c r="O3043" s="243"/>
      <c r="P3043" s="244" t="s">
        <v>7</v>
      </c>
      <c r="Q3043" s="245"/>
      <c r="R3043" s="123"/>
      <c r="S3043" s="242" t="s">
        <v>34</v>
      </c>
      <c r="T3043" s="243"/>
      <c r="U3043" s="244" t="s">
        <v>35</v>
      </c>
      <c r="V3043" s="245"/>
      <c r="W3043" s="123"/>
      <c r="X3043" s="242" t="s">
        <v>47</v>
      </c>
      <c r="Y3043" s="243"/>
      <c r="Z3043" s="244" t="s">
        <v>48</v>
      </c>
      <c r="AA3043" s="245"/>
      <c r="AB3043" s="127"/>
      <c r="AC3043" s="242" t="s">
        <v>63</v>
      </c>
      <c r="AD3043" s="243"/>
      <c r="AE3043" s="244" t="s">
        <v>8</v>
      </c>
      <c r="AF3043" s="245"/>
      <c r="AG3043" s="123"/>
      <c r="AH3043" s="242" t="s">
        <v>78</v>
      </c>
      <c r="AI3043" s="243"/>
      <c r="AJ3043" s="244" t="s">
        <v>79</v>
      </c>
      <c r="AK3043" s="245"/>
      <c r="AL3043" s="127"/>
      <c r="AM3043" s="242" t="s">
        <v>67</v>
      </c>
      <c r="AN3043" s="243"/>
      <c r="AO3043" s="244" t="s">
        <v>66</v>
      </c>
      <c r="AP3043" s="245"/>
      <c r="AQ3043" s="123"/>
      <c r="AR3043" s="242" t="s">
        <v>83</v>
      </c>
      <c r="AS3043" s="243"/>
      <c r="AT3043" s="244" t="s">
        <v>82</v>
      </c>
      <c r="AU3043" s="245"/>
      <c r="AV3043" s="127"/>
      <c r="AW3043" s="242" t="s">
        <v>71</v>
      </c>
      <c r="AX3043" s="243"/>
      <c r="AY3043" s="244" t="s">
        <v>70</v>
      </c>
      <c r="AZ3043" s="245"/>
      <c r="BA3043" s="123"/>
      <c r="BB3043" s="124" t="s">
        <v>87</v>
      </c>
      <c r="BC3043" s="125"/>
      <c r="BD3043" s="122" t="s">
        <v>86</v>
      </c>
      <c r="BE3043" s="126"/>
      <c r="BF3043" s="127"/>
      <c r="BG3043" s="242" t="s">
        <v>74</v>
      </c>
      <c r="BH3043" s="243"/>
      <c r="BI3043" s="244" t="s">
        <v>75</v>
      </c>
      <c r="BJ3043" s="245"/>
      <c r="BK3043" s="123"/>
      <c r="BL3043" s="242" t="s">
        <v>91</v>
      </c>
      <c r="BM3043" s="243"/>
      <c r="BN3043" s="244" t="s">
        <v>90</v>
      </c>
      <c r="BO3043" s="245"/>
      <c r="BP3043" s="123"/>
      <c r="BQ3043" s="35" t="s">
        <v>166</v>
      </c>
      <c r="BS3043" s="66" t="s">
        <v>121</v>
      </c>
      <c r="BT3043" s="65"/>
      <c r="BU3043" s="28"/>
      <c r="BV3043" s="28"/>
      <c r="BW3043" s="28"/>
      <c r="BX3043" s="28"/>
    </row>
    <row r="3044" spans="2:76" ht="18.649999999999999" customHeight="1" thickTop="1" thickBot="1">
      <c r="D3044" s="15">
        <v>0</v>
      </c>
      <c r="E3044" s="145">
        <f t="shared" ref="E3044" si="30632">(1/$E$8)*SIN($B3041*$F$8)</f>
        <v>9.1741262512784055E-2</v>
      </c>
      <c r="F3044" s="15">
        <f t="shared" ref="F3044" si="30633">COS($F$8*$B3041)</f>
        <v>-0.96138018846502338</v>
      </c>
      <c r="G3044" s="37">
        <v>0</v>
      </c>
      <c r="I3044" s="21">
        <v>0</v>
      </c>
      <c r="J3044" s="24">
        <f t="shared" ref="J3044" si="30634">(TAN($K$8*$B3041))/$J$8</f>
        <v>0.80430536749426229</v>
      </c>
      <c r="K3044" s="22">
        <v>1</v>
      </c>
      <c r="L3044" s="23">
        <v>0</v>
      </c>
      <c r="N3044" s="21">
        <f t="shared" ref="N3044" si="30635">D3044*I3041+F3044*I3044-E3044*J3041-G3044*J3044</f>
        <v>0</v>
      </c>
      <c r="O3044" s="24">
        <f t="shared" ref="O3044" si="30636">(D3044*J3041+E3044*I3041+F3044*J3044+G3044*I3044)</f>
        <v>-0.68150198327227973</v>
      </c>
      <c r="P3044" s="22">
        <f t="shared" ref="P3044" si="30637">D3044*K3041+F3044*K3044-E3044*L3041-G3044*L3044</f>
        <v>-0.96138018846502338</v>
      </c>
      <c r="Q3044" s="23">
        <f t="shared" ref="Q3044" si="30638">(D3044*L3041+E3044*K3041+F3044*L3044+G3044*K3044)</f>
        <v>0</v>
      </c>
      <c r="S3044" s="15">
        <v>0</v>
      </c>
      <c r="T3044" s="145">
        <f t="shared" ref="T3044" si="30639">(1/$T$8)*SIN($B3041*$U$8)</f>
        <v>-0.32002192953237124</v>
      </c>
      <c r="U3044" s="15">
        <f t="shared" ref="U3044" si="30640">COS($U$8*$B3041)</f>
        <v>0.27977434043421862</v>
      </c>
      <c r="V3044" s="37">
        <v>0</v>
      </c>
      <c r="X3044" s="21">
        <f t="shared" ref="X3044" si="30641">N3044*S3041+P3044*S3044-O3044*T3041-Q3044*T3044</f>
        <v>0</v>
      </c>
      <c r="Y3044" s="24">
        <f t="shared" ref="Y3044" si="30642">(N3044*T3041+O3044*S3041+P3044*T3044+Q3044*S3044)</f>
        <v>0.11699597505215753</v>
      </c>
      <c r="Z3044" s="22">
        <f t="shared" ref="Z3044" si="30643">N3044*U3041+P3044*U3044-O3044*V3041-Q3044*V3044</f>
        <v>-2.2318297251367216</v>
      </c>
      <c r="AA3044" s="23">
        <f t="shared" ref="AA3044" si="30644">(N3044*V3041+O3044*U3041+P3044*V3044+Q3044*U3044)</f>
        <v>0</v>
      </c>
      <c r="AB3044" s="8"/>
      <c r="AC3044" s="21">
        <v>0</v>
      </c>
      <c r="AD3044" s="24">
        <f t="shared" ref="AD3044" si="30645">(TAN($AE$8*$B3041))/$AD$8</f>
        <v>2.314736956590818</v>
      </c>
      <c r="AE3044" s="22">
        <v>1</v>
      </c>
      <c r="AF3044" s="23">
        <v>0</v>
      </c>
      <c r="AH3044" s="21">
        <f t="shared" ref="AH3044" si="30646">X3044*AC3041+Z3044*AC3044-Y3044*AD3041-AA3044*AD3044</f>
        <v>0</v>
      </c>
      <c r="AI3044" s="24">
        <f t="shared" ref="AI3044" si="30647">(X3044*AD3041+Y3044*AC3041+Z3044*AD3044+AA3044*AC3044)</f>
        <v>-5.0491027705397391</v>
      </c>
      <c r="AJ3044" s="22">
        <f t="shared" ref="AJ3044" si="30648">X3044*AE3041+Z3044*AE3044-Y3044*AF3041-AA3044*AF3044</f>
        <v>-2.2318297251367216</v>
      </c>
      <c r="AK3044" s="23">
        <f t="shared" ref="AK3044" si="30649">(X3044*AF3041+Y3044*AE3041+Z3044*AF3044+AA3044*AE3044)</f>
        <v>0</v>
      </c>
      <c r="AL3044" s="8"/>
      <c r="AM3044" s="15">
        <v>0</v>
      </c>
      <c r="AN3044" s="85">
        <f t="shared" ref="AN3044" si="30650">(1/$AN$8)*SIN($B3041*$AO$8)</f>
        <v>-0.32002192953237124</v>
      </c>
      <c r="AO3044" s="25">
        <f t="shared" ref="AO3044" si="30651">COS($AO$8*$B3041)</f>
        <v>0.27977434043421862</v>
      </c>
      <c r="AP3044" s="37">
        <v>0</v>
      </c>
      <c r="AR3044" s="21">
        <f t="shared" ref="AR3044" si="30652">AH3044*AM3041+AJ3044*AM3044-AI3044*AN3041-AK3044*AN3044</f>
        <v>0</v>
      </c>
      <c r="AS3044" s="24">
        <f t="shared" ref="AS3044" si="30653">(AH3044*AN3041+AI3044*AM3041+AJ3044*AN3044+AK3044*AM3044)</f>
        <v>-0.69837494238638587</v>
      </c>
      <c r="AT3044" s="22">
        <f t="shared" ref="AT3044" si="30654">AH3044*AO3041+AJ3044*AO3044-AI3044*AP3041-AK3044*AP3044</f>
        <v>-15.166821188629928</v>
      </c>
      <c r="AU3044" s="23">
        <f t="shared" ref="AU3044" si="30655">(AH3044*AP3041+AI3044*AO3041+AJ3044*AP3044+AK3044*AO3044)</f>
        <v>0</v>
      </c>
      <c r="AV3044" s="8"/>
      <c r="AW3044" s="21">
        <v>0</v>
      </c>
      <c r="AX3044" s="24">
        <f t="shared" ref="AX3044" si="30656">(TAN($AY$8*$B3041))/$AX$8</f>
        <v>0.80430536749426229</v>
      </c>
      <c r="AY3044" s="22">
        <v>1</v>
      </c>
      <c r="AZ3044" s="23">
        <v>0</v>
      </c>
      <c r="BB3044" s="21">
        <f t="shared" ref="BB3044" si="30657">AR3044*AW3041+AT3044*AW3044-AS3044*AX3041-AU3044*AX3044</f>
        <v>0</v>
      </c>
      <c r="BC3044" s="24">
        <f t="shared" ref="BC3044" si="30658">(AR3044*AX3041+AS3044*AW3041+AT3044*AX3044+AU3044*AW3044)</f>
        <v>-12.897130632227144</v>
      </c>
      <c r="BD3044" s="22">
        <f t="shared" ref="BD3044" si="30659">AR3044*AY3041+AT3044*AY3044-AS3044*AZ3041-AU3044*AZ3044</f>
        <v>-15.166821188629928</v>
      </c>
      <c r="BE3044" s="23">
        <f t="shared" ref="BE3044" si="30660">(AR3044*AZ3041+AS3044*AY3041+AT3044*AZ3044+AU3044*AY3044)</f>
        <v>0</v>
      </c>
      <c r="BF3044" s="8"/>
      <c r="BG3044" s="15">
        <v>0</v>
      </c>
      <c r="BH3044" s="85">
        <f t="shared" ref="BH3044" si="30661">(1/$BH$8)*SIN($B3041*$BI$8)</f>
        <v>9.1711611174536647E-2</v>
      </c>
      <c r="BI3044" s="25">
        <f t="shared" ref="BI3044" si="30662">COS($BI$8*$B3041)</f>
        <v>-0.96140564975557297</v>
      </c>
      <c r="BJ3044" s="37">
        <v>0</v>
      </c>
      <c r="BL3044" s="21">
        <f t="shared" ref="BL3044" si="30663">BB3044*BG3041+BD3044*BG3044-BC3044*BH3041-BE3044*BH3044</f>
        <v>0</v>
      </c>
      <c r="BM3044" s="24">
        <f t="shared" ref="BM3044" si="30664">(BB3044*BH3041+BC3044*BG3041+BD3044*BH3044+BE3044*BG3044)</f>
        <v>11.00840064785349</v>
      </c>
      <c r="BN3044" s="22">
        <f t="shared" ref="BN3044" si="30665">BB3044*BI3041+BD3044*BI3044-BC3044*BJ3041-BE3044*BJ3044</f>
        <v>25.226817247871544</v>
      </c>
      <c r="BO3044" s="23">
        <f t="shared" ref="BO3044" si="30666">(BB3044*BJ3041+BC3044*BI3041+BD3044*BJ3044+BE3044*BI3044)</f>
        <v>0</v>
      </c>
      <c r="BQ3044" s="38">
        <f t="shared" ref="BQ3044" si="30667">(180/PI())*ATAN(-1*(($BL$8*BM3041+BO3041+$BL$8*BM3044+BO3044)/($BL$8*BL3041+BN3041+$BL$8*BL3044+BN3044)))</f>
        <v>42.797850143520279</v>
      </c>
      <c r="BS3044" s="67">
        <f t="shared" ref="BS3044" si="30668">20*LOG(((($BL$8*BL3041+BN3041-$BL$8*BL3044-BN3044)^2+($BL$8*BM3041+BO3041-$BL$8*BM3044-BO3044)^2)/(($BL$8*BL3041+BN3041+$BL$8*BL3044+BN3044)^2+($BL$8*BM3041+BO3041+$BL$8*BM3044+BO3044)^2))^0.5)</f>
        <v>-3.6750431737242305E-3</v>
      </c>
      <c r="BT3044" s="65"/>
      <c r="BU3044" s="28"/>
      <c r="BV3044" s="28"/>
      <c r="BW3044" s="28"/>
      <c r="BX3044" s="28"/>
    </row>
    <row r="3045" spans="2:76" ht="18.649999999999999" customHeight="1">
      <c r="BS3045" s="32"/>
    </row>
    <row r="3046" spans="2:76" ht="18.649999999999999" customHeight="1" thickBot="1">
      <c r="D3046" s="8"/>
      <c r="E3046" s="8" t="s">
        <v>93</v>
      </c>
      <c r="F3046" s="8"/>
      <c r="G3046" s="8"/>
      <c r="H3046" s="8"/>
      <c r="I3046" s="8"/>
      <c r="J3046" s="8" t="s">
        <v>94</v>
      </c>
      <c r="K3046" s="8"/>
      <c r="L3046" s="8"/>
      <c r="M3046" s="8"/>
      <c r="N3046" s="8"/>
      <c r="O3046" s="8" t="s">
        <v>95</v>
      </c>
      <c r="P3046" s="8"/>
      <c r="Q3046" s="8"/>
      <c r="R3046" s="8"/>
      <c r="S3046" s="8"/>
      <c r="T3046" s="8" t="s">
        <v>96</v>
      </c>
      <c r="U3046" s="8"/>
      <c r="V3046" s="8"/>
      <c r="W3046" s="8"/>
      <c r="X3046" s="8"/>
      <c r="Y3046" s="8" t="s">
        <v>97</v>
      </c>
      <c r="Z3046" s="8"/>
      <c r="AA3046" s="8"/>
      <c r="AB3046" s="8"/>
      <c r="AC3046" s="8"/>
      <c r="AD3046" s="8" t="s">
        <v>98</v>
      </c>
      <c r="AE3046" s="8"/>
      <c r="AF3046" s="8"/>
      <c r="AG3046" s="8"/>
      <c r="AH3046" s="8"/>
      <c r="AI3046" s="8" t="s">
        <v>99</v>
      </c>
      <c r="AJ3046" s="8"/>
      <c r="AK3046" s="8"/>
      <c r="AL3046" s="8"/>
      <c r="AM3046" s="8"/>
      <c r="AN3046" s="8" t="s">
        <v>96</v>
      </c>
      <c r="AO3046" s="8"/>
      <c r="AP3046" s="8"/>
      <c r="AQ3046" s="8"/>
      <c r="AR3046" s="8"/>
      <c r="AS3046" s="8" t="s">
        <v>100</v>
      </c>
      <c r="AT3046" s="8"/>
      <c r="AU3046" s="8"/>
      <c r="AV3046" s="8"/>
      <c r="AW3046" s="8"/>
      <c r="AX3046" s="8" t="s">
        <v>94</v>
      </c>
      <c r="AY3046" s="8"/>
      <c r="AZ3046" s="8"/>
      <c r="BA3046" s="8"/>
      <c r="BB3046" s="8"/>
      <c r="BC3046" s="8" t="s">
        <v>101</v>
      </c>
      <c r="BD3046" s="8"/>
      <c r="BE3046" s="8"/>
      <c r="BF3046" s="8"/>
      <c r="BG3046" s="8"/>
      <c r="BH3046" s="8" t="s">
        <v>96</v>
      </c>
      <c r="BI3046" s="8"/>
      <c r="BJ3046" s="8"/>
      <c r="BK3046" s="8"/>
      <c r="BL3046" s="8"/>
      <c r="BM3046" s="8" t="s">
        <v>102</v>
      </c>
      <c r="BN3046" s="8"/>
      <c r="BO3046" s="8"/>
      <c r="BP3046" s="8"/>
    </row>
    <row r="3047" spans="2:76" ht="18.649999999999999" customHeight="1" thickBot="1">
      <c r="B3047" s="16"/>
      <c r="D3047" s="250" t="s">
        <v>22</v>
      </c>
      <c r="E3047" s="251"/>
      <c r="F3047" s="252" t="s">
        <v>23</v>
      </c>
      <c r="G3047" s="253"/>
      <c r="H3047" s="123"/>
      <c r="I3047" s="242" t="s">
        <v>1</v>
      </c>
      <c r="J3047" s="243"/>
      <c r="K3047" s="244" t="s">
        <v>2</v>
      </c>
      <c r="L3047" s="245"/>
      <c r="M3047" s="123"/>
      <c r="N3047" s="242" t="s">
        <v>43</v>
      </c>
      <c r="O3047" s="243"/>
      <c r="P3047" s="244" t="s">
        <v>44</v>
      </c>
      <c r="Q3047" s="245"/>
      <c r="R3047" s="123"/>
      <c r="S3047" s="242" t="s">
        <v>32</v>
      </c>
      <c r="T3047" s="243"/>
      <c r="U3047" s="244" t="s">
        <v>33</v>
      </c>
      <c r="V3047" s="245"/>
      <c r="W3047" s="123"/>
      <c r="X3047" s="242" t="s">
        <v>45</v>
      </c>
      <c r="Y3047" s="243"/>
      <c r="Z3047" s="244" t="s">
        <v>46</v>
      </c>
      <c r="AA3047" s="245"/>
      <c r="AB3047" s="127"/>
      <c r="AC3047" s="242" t="s">
        <v>62</v>
      </c>
      <c r="AD3047" s="243"/>
      <c r="AE3047" s="244" t="s">
        <v>3</v>
      </c>
      <c r="AF3047" s="245"/>
      <c r="AG3047" s="123"/>
      <c r="AH3047" s="242" t="s">
        <v>76</v>
      </c>
      <c r="AI3047" s="243"/>
      <c r="AJ3047" s="244" t="s">
        <v>77</v>
      </c>
      <c r="AK3047" s="245"/>
      <c r="AL3047" s="127"/>
      <c r="AM3047" s="242" t="s">
        <v>64</v>
      </c>
      <c r="AN3047" s="243"/>
      <c r="AO3047" s="244" t="s">
        <v>65</v>
      </c>
      <c r="AP3047" s="245"/>
      <c r="AQ3047" s="123"/>
      <c r="AR3047" s="242" t="s">
        <v>80</v>
      </c>
      <c r="AS3047" s="243"/>
      <c r="AT3047" s="244" t="s">
        <v>81</v>
      </c>
      <c r="AU3047" s="245"/>
      <c r="AV3047" s="127"/>
      <c r="AW3047" s="242" t="s">
        <v>68</v>
      </c>
      <c r="AX3047" s="243"/>
      <c r="AY3047" s="244" t="s">
        <v>69</v>
      </c>
      <c r="AZ3047" s="245"/>
      <c r="BA3047" s="123"/>
      <c r="BB3047" s="246" t="s">
        <v>84</v>
      </c>
      <c r="BC3047" s="247"/>
      <c r="BD3047" s="248" t="s">
        <v>85</v>
      </c>
      <c r="BE3047" s="249"/>
      <c r="BF3047" s="127"/>
      <c r="BG3047" s="242" t="s">
        <v>72</v>
      </c>
      <c r="BH3047" s="243"/>
      <c r="BI3047" s="244" t="s">
        <v>73</v>
      </c>
      <c r="BJ3047" s="245"/>
      <c r="BK3047" s="123"/>
      <c r="BL3047" s="242" t="s">
        <v>88</v>
      </c>
      <c r="BM3047" s="243"/>
      <c r="BN3047" s="244" t="s">
        <v>89</v>
      </c>
      <c r="BO3047" s="245"/>
      <c r="BP3047" s="123"/>
      <c r="BQ3047" s="19" t="s">
        <v>165</v>
      </c>
      <c r="BS3047" s="63" t="s">
        <v>120</v>
      </c>
      <c r="BT3047" s="4"/>
      <c r="BU3047" s="28"/>
      <c r="BV3047" s="28"/>
      <c r="BW3047" s="28"/>
      <c r="BX3047" s="28"/>
    </row>
    <row r="3048" spans="2:76" ht="18.649999999999999" customHeight="1" thickTop="1" thickBot="1">
      <c r="B3048" s="39">
        <v>8.64</v>
      </c>
      <c r="D3048" s="25">
        <f t="shared" ref="D3048" si="30669">COS($F$8*$B3048)</f>
        <v>-0.96318704782345133</v>
      </c>
      <c r="E3048" s="26">
        <v>0</v>
      </c>
      <c r="F3048" s="10">
        <v>0</v>
      </c>
      <c r="G3048" s="85">
        <f t="shared" ref="G3048" si="30670">$E$8*SIN($B3048*$F$8)</f>
        <v>0.80649637206022229</v>
      </c>
      <c r="I3048" s="21">
        <v>1</v>
      </c>
      <c r="J3048" s="24">
        <v>0</v>
      </c>
      <c r="K3048" s="22">
        <v>0</v>
      </c>
      <c r="L3048" s="23">
        <v>0</v>
      </c>
      <c r="N3048" s="21">
        <f t="shared" ref="N3048" si="30671">D3048*I3048+F3048*I3051-E3048*J3048-G3048*J3051</f>
        <v>-1.6359981115967033</v>
      </c>
      <c r="O3048" s="24">
        <f t="shared" ref="O3048" si="30672">(D3048*J3048+E3048*I3048+F3048*J3051+G3048*I3051)</f>
        <v>0</v>
      </c>
      <c r="P3048" s="22">
        <f t="shared" ref="P3048" si="30673">D3048*K3048+F3048*K3051-E3048*L3048-G3048*L3051</f>
        <v>0</v>
      </c>
      <c r="Q3048" s="23">
        <f t="shared" ref="Q3048" si="30674">(D3048*L3048+E3048*K3048+F3048*L3051+G3048*K3051)</f>
        <v>0.80649637206022229</v>
      </c>
      <c r="S3048" s="25">
        <f t="shared" ref="S3048" si="30675">COS($U$8*$B3048)</f>
        <v>0.29088392398843638</v>
      </c>
      <c r="T3048" s="26">
        <v>0</v>
      </c>
      <c r="U3048" s="10">
        <v>0</v>
      </c>
      <c r="V3048" s="85">
        <f t="shared" ref="V3048" si="30676">$T$8*SIN($B3048*$U$8)</f>
        <v>-2.8702750538730268</v>
      </c>
      <c r="X3048" s="21">
        <f t="shared" ref="X3048" si="30677">N3048*S3048+P3048*S3051-O3048*T3048-Q3048*T3051</f>
        <v>-0.21867817058741473</v>
      </c>
      <c r="Y3048" s="24">
        <f t="shared" ref="Y3048" si="30678">(N3048*T3048+O3048*S3048+P3048*T3051+Q3048*S3051)</f>
        <v>0</v>
      </c>
      <c r="Z3048" s="22">
        <f t="shared" ref="Z3048" si="30679">N3048*U3048+P3048*U3051-O3048*V3048-Q3048*V3051</f>
        <v>0</v>
      </c>
      <c r="AA3048" s="23">
        <f t="shared" ref="AA3048" si="30680">(N3048*V3048+O3048*U3048+P3048*V3051+Q3048*U3051)</f>
        <v>4.9303613972867124</v>
      </c>
      <c r="AB3048" s="8"/>
      <c r="AC3048" s="21">
        <v>1</v>
      </c>
      <c r="AD3048" s="24">
        <v>0</v>
      </c>
      <c r="AE3048" s="22">
        <v>0</v>
      </c>
      <c r="AF3048" s="23">
        <v>0</v>
      </c>
      <c r="AH3048" s="21">
        <f t="shared" ref="AH3048" si="30681">X3048*AC3048+Z3048*AC3051-Y3048*AD3048-AA3048*AD3051</f>
        <v>-12.075979953116633</v>
      </c>
      <c r="AI3048" s="24">
        <f t="shared" ref="AI3048" si="30682">(X3048*AD3048+Y3048*AC3048+Z3048*AD3051+AA3048*AC3051)</f>
        <v>0</v>
      </c>
      <c r="AJ3048" s="22">
        <f t="shared" ref="AJ3048" si="30683">X3048*AE3048+Z3048*AE3051-Y3048*AF3048-AA3048*AF3051</f>
        <v>0</v>
      </c>
      <c r="AK3048" s="23">
        <f t="shared" ref="AK3048" si="30684">(X3048*AF3048+Y3048*AE3048+Z3048*AF3051+AA3048*AE3051)</f>
        <v>4.9303613972867124</v>
      </c>
      <c r="AL3048" s="8"/>
      <c r="AM3048" s="25">
        <f t="shared" ref="AM3048" si="30685">COS($AO$8*$B3048)</f>
        <v>0.29088392398843638</v>
      </c>
      <c r="AN3048" s="26">
        <v>0</v>
      </c>
      <c r="AO3048" s="10">
        <v>0</v>
      </c>
      <c r="AP3048" s="85">
        <f t="shared" ref="AP3048" si="30686">$AN$8*SIN($B3048*$AO$8)</f>
        <v>-2.8702750538730268</v>
      </c>
      <c r="AR3048" s="21">
        <f t="shared" ref="AR3048" si="30687">AH3048*AM3048+AJ3048*AM3051-AI3048*AN3048-AK3048*AN3051</f>
        <v>-1.9403202875226366</v>
      </c>
      <c r="AS3048" s="24">
        <f t="shared" ref="AS3048" si="30688">(AH3048*AN3048+AI3048*AM3048+AJ3048*AN3051+AK3048*AM3051)</f>
        <v>0</v>
      </c>
      <c r="AT3048" s="22">
        <f t="shared" ref="AT3048" si="30689">AH3048*AO3048+AJ3048*AO3051-AI3048*AP3048-AK3048*AP3051</f>
        <v>0</v>
      </c>
      <c r="AU3048" s="23">
        <f t="shared" ref="AU3048" si="30690">(AH3048*AP3048+AI3048*AO3048+AJ3048*AP3051+AK3048*AO3051)</f>
        <v>36.095546880425303</v>
      </c>
      <c r="AV3048" s="8"/>
      <c r="AW3048" s="21">
        <v>1</v>
      </c>
      <c r="AX3048" s="24">
        <v>0</v>
      </c>
      <c r="AY3048" s="22">
        <v>0</v>
      </c>
      <c r="AZ3048" s="23">
        <v>0</v>
      </c>
      <c r="BB3048" s="21">
        <f t="shared" ref="BB3048" si="30691">AR3048*AW3048+AT3048*AW3051-AS3048*AX3048-AU3048*AX3051</f>
        <v>-32.052648297204996</v>
      </c>
      <c r="BC3048" s="24">
        <f t="shared" ref="BC3048" si="30692">(AR3048*AX3048+AS3048*AW3048+AT3048*AX3051+AU3048*AW3051)</f>
        <v>0</v>
      </c>
      <c r="BD3048" s="22">
        <f t="shared" ref="BD3048" si="30693">AR3048*AY3048+AT3048*AY3051-AS3048*AZ3048-AU3048*AZ3051</f>
        <v>0</v>
      </c>
      <c r="BE3048" s="23">
        <f t="shared" ref="BE3048" si="30694">(AR3048*AZ3048+AS3048*AY3048+AT3048*AZ3051+AU3048*AY3051)</f>
        <v>36.095546880425303</v>
      </c>
      <c r="BF3048" s="8"/>
      <c r="BG3048" s="25">
        <f t="shared" ref="BG3048" si="30695">COS($BI$8*$B3048)</f>
        <v>-0.96321197540322012</v>
      </c>
      <c r="BH3048" s="26">
        <v>0</v>
      </c>
      <c r="BI3048" s="10">
        <v>0</v>
      </c>
      <c r="BJ3048" s="85">
        <f t="shared" ref="BJ3048" si="30696">$BH$8*SIN($B3048*$BI$8)</f>
        <v>0.8062283882117014</v>
      </c>
      <c r="BL3048" s="21">
        <f t="shared" ref="BL3048" si="30697">BB3048*BG3048+BD3048*BG3051-BC3048*BH3048-BE3048*BH3051</f>
        <v>27.64002195180824</v>
      </c>
      <c r="BM3048" s="24">
        <f t="shared" ref="BM3048" si="30698">(BB3048*BH3048+BC3048*BG3048+BD3048*BH3051+BE3048*BG3051)</f>
        <v>0</v>
      </c>
      <c r="BN3048" s="22">
        <f t="shared" ref="BN3048" si="30699">BB3048*BI3048+BD3048*BI3051-BC3048*BJ3048-BE3048*BJ3051</f>
        <v>0</v>
      </c>
      <c r="BO3048" s="23">
        <f t="shared" ref="BO3048" si="30700">(BB3048*BJ3048+BC3048*BI3048+BD3048*BJ3051+BE3048*BI3051)</f>
        <v>-60.609417988526111</v>
      </c>
      <c r="BQ3048" s="27">
        <f t="shared" ref="BQ3048" si="30701">20*LOG((2*$BL$8)/(($BL$8*BL3048+BN3048+$BL$8*BL3051+BN3051)^2+($BL$8*BM3048+BO3048+$BL$8*BM3051+BO3051)^2)^0.5)</f>
        <v>-31.272303831301421</v>
      </c>
      <c r="BS3048" s="64">
        <f t="shared" ref="BS3048" si="30702">((BL3048^2+BM3048^2)/(BL3051^2+BM3051^2))^0.5</f>
        <v>2.196115369283167</v>
      </c>
      <c r="BT3048" s="4"/>
      <c r="BU3048" s="28"/>
      <c r="BV3048" s="28"/>
      <c r="BW3048" s="28"/>
      <c r="BX3048" s="28"/>
    </row>
    <row r="3049" spans="2:76" ht="18.649999999999999" customHeight="1" thickBot="1">
      <c r="D3049" s="25"/>
      <c r="E3049" s="10"/>
      <c r="F3049" s="10"/>
      <c r="G3049" s="31"/>
      <c r="I3049" s="29"/>
      <c r="L3049" s="30"/>
      <c r="N3049" s="29"/>
      <c r="Q3049" s="30"/>
      <c r="S3049" s="29"/>
      <c r="V3049" s="30"/>
      <c r="X3049" s="29"/>
      <c r="AA3049" s="30"/>
      <c r="AC3049" s="29"/>
      <c r="AF3049" s="30"/>
      <c r="AH3049" s="29"/>
      <c r="AK3049" s="30"/>
      <c r="AM3049" s="29"/>
      <c r="AP3049" s="30"/>
      <c r="AR3049" s="29"/>
      <c r="AU3049" s="30"/>
      <c r="AW3049" s="29"/>
      <c r="AZ3049" s="30"/>
      <c r="BB3049" s="29"/>
      <c r="BE3049" s="30"/>
      <c r="BG3049" s="29"/>
      <c r="BJ3049" s="30"/>
      <c r="BL3049" s="29"/>
      <c r="BO3049" s="30"/>
      <c r="BS3049" s="65"/>
      <c r="BT3049" s="65"/>
      <c r="BU3049" s="28"/>
      <c r="BV3049" s="28"/>
      <c r="BW3049" s="28"/>
      <c r="BX3049" s="28"/>
    </row>
    <row r="3050" spans="2:76" ht="18.649999999999999" customHeight="1" thickBot="1">
      <c r="D3050" s="254" t="s">
        <v>24</v>
      </c>
      <c r="E3050" s="255"/>
      <c r="F3050" s="256" t="s">
        <v>25</v>
      </c>
      <c r="G3050" s="257"/>
      <c r="H3050" s="123"/>
      <c r="I3050" s="242" t="s">
        <v>4</v>
      </c>
      <c r="J3050" s="243"/>
      <c r="K3050" s="244" t="s">
        <v>5</v>
      </c>
      <c r="L3050" s="245"/>
      <c r="M3050" s="123"/>
      <c r="N3050" s="242" t="s">
        <v>6</v>
      </c>
      <c r="O3050" s="243"/>
      <c r="P3050" s="244" t="s">
        <v>7</v>
      </c>
      <c r="Q3050" s="245"/>
      <c r="R3050" s="123"/>
      <c r="S3050" s="242" t="s">
        <v>34</v>
      </c>
      <c r="T3050" s="243"/>
      <c r="U3050" s="244" t="s">
        <v>35</v>
      </c>
      <c r="V3050" s="245"/>
      <c r="W3050" s="123"/>
      <c r="X3050" s="242" t="s">
        <v>47</v>
      </c>
      <c r="Y3050" s="243"/>
      <c r="Z3050" s="244" t="s">
        <v>48</v>
      </c>
      <c r="AA3050" s="245"/>
      <c r="AB3050" s="127"/>
      <c r="AC3050" s="242" t="s">
        <v>63</v>
      </c>
      <c r="AD3050" s="243"/>
      <c r="AE3050" s="244" t="s">
        <v>8</v>
      </c>
      <c r="AF3050" s="245"/>
      <c r="AG3050" s="123"/>
      <c r="AH3050" s="242" t="s">
        <v>78</v>
      </c>
      <c r="AI3050" s="243"/>
      <c r="AJ3050" s="244" t="s">
        <v>79</v>
      </c>
      <c r="AK3050" s="245"/>
      <c r="AL3050" s="127"/>
      <c r="AM3050" s="242" t="s">
        <v>67</v>
      </c>
      <c r="AN3050" s="243"/>
      <c r="AO3050" s="244" t="s">
        <v>66</v>
      </c>
      <c r="AP3050" s="245"/>
      <c r="AQ3050" s="123"/>
      <c r="AR3050" s="242" t="s">
        <v>83</v>
      </c>
      <c r="AS3050" s="243"/>
      <c r="AT3050" s="244" t="s">
        <v>82</v>
      </c>
      <c r="AU3050" s="245"/>
      <c r="AV3050" s="127"/>
      <c r="AW3050" s="242" t="s">
        <v>71</v>
      </c>
      <c r="AX3050" s="243"/>
      <c r="AY3050" s="244" t="s">
        <v>70</v>
      </c>
      <c r="AZ3050" s="245"/>
      <c r="BA3050" s="123"/>
      <c r="BB3050" s="124" t="s">
        <v>87</v>
      </c>
      <c r="BC3050" s="125"/>
      <c r="BD3050" s="122" t="s">
        <v>86</v>
      </c>
      <c r="BE3050" s="126"/>
      <c r="BF3050" s="127"/>
      <c r="BG3050" s="242" t="s">
        <v>74</v>
      </c>
      <c r="BH3050" s="243"/>
      <c r="BI3050" s="244" t="s">
        <v>75</v>
      </c>
      <c r="BJ3050" s="245"/>
      <c r="BK3050" s="123"/>
      <c r="BL3050" s="242" t="s">
        <v>91</v>
      </c>
      <c r="BM3050" s="243"/>
      <c r="BN3050" s="244" t="s">
        <v>90</v>
      </c>
      <c r="BO3050" s="245"/>
      <c r="BP3050" s="123"/>
      <c r="BQ3050" s="35" t="s">
        <v>166</v>
      </c>
      <c r="BS3050" s="66" t="s">
        <v>121</v>
      </c>
      <c r="BT3050" s="65"/>
      <c r="BU3050" s="28"/>
      <c r="BV3050" s="28"/>
      <c r="BW3050" s="28"/>
      <c r="BX3050" s="28"/>
    </row>
    <row r="3051" spans="2:76" ht="18.649999999999999" customHeight="1" thickTop="1" thickBot="1">
      <c r="D3051" s="15">
        <v>0</v>
      </c>
      <c r="E3051" s="145">
        <f t="shared" ref="E3051" si="30703">(1/$E$8)*SIN($B3048*$F$8)</f>
        <v>8.9610708006691367E-2</v>
      </c>
      <c r="F3051" s="15">
        <f t="shared" ref="F3051" si="30704">COS($F$8*$B3048)</f>
        <v>-0.96318704782345133</v>
      </c>
      <c r="G3051" s="37">
        <v>0</v>
      </c>
      <c r="I3051" s="21">
        <v>0</v>
      </c>
      <c r="J3051" s="24">
        <f t="shared" ref="J3051" si="30705">(TAN($K$8*$B3048))/$J$8</f>
        <v>0.83423941766102849</v>
      </c>
      <c r="K3051" s="22">
        <v>1</v>
      </c>
      <c r="L3051" s="23">
        <v>0</v>
      </c>
      <c r="N3051" s="21">
        <f t="shared" ref="N3051" si="30706">D3051*I3048+F3051*I3051-E3051*J3048-G3051*J3051</f>
        <v>0</v>
      </c>
      <c r="O3051" s="24">
        <f t="shared" ref="O3051" si="30707">(D3051*J3048+E3051*I3048+F3051*J3051+G3051*I3051)</f>
        <v>-0.71391789386818993</v>
      </c>
      <c r="P3051" s="22">
        <f t="shared" ref="P3051" si="30708">D3051*K3048+F3051*K3051-E3051*L3048-G3051*L3051</f>
        <v>-0.96318704782345133</v>
      </c>
      <c r="Q3051" s="23">
        <f t="shared" ref="Q3051" si="30709">(D3051*L3048+E3051*K3048+F3051*L3051+G3051*K3051)</f>
        <v>0</v>
      </c>
      <c r="S3051" s="15">
        <v>0</v>
      </c>
      <c r="T3051" s="145">
        <f t="shared" ref="T3051" si="30710">(1/$T$8)*SIN($B3048*$U$8)</f>
        <v>-0.31891945043033632</v>
      </c>
      <c r="U3051" s="15">
        <f t="shared" ref="U3051" si="30711">COS($U$8*$B3048)</f>
        <v>0.29088392398843638</v>
      </c>
      <c r="V3051" s="37">
        <v>0</v>
      </c>
      <c r="X3051" s="21">
        <f t="shared" ref="X3051" si="30712">N3051*S3048+P3051*S3051-O3051*T3048-Q3051*T3051</f>
        <v>0</v>
      </c>
      <c r="Y3051" s="24">
        <f t="shared" ref="Y3051" si="30713">(N3051*T3048+O3051*S3048+P3051*T3051+Q3051*S3051)</f>
        <v>9.9511845579533992E-2</v>
      </c>
      <c r="Z3051" s="22">
        <f t="shared" ref="Z3051" si="30714">N3051*U3048+P3051*U3051-O3051*V3048-Q3051*V3051</f>
        <v>-2.3293163492891602</v>
      </c>
      <c r="AA3051" s="23">
        <f t="shared" ref="AA3051" si="30715">(N3051*V3048+O3051*U3048+P3051*V3051+Q3051*U3051)</f>
        <v>0</v>
      </c>
      <c r="AB3051" s="8"/>
      <c r="AC3051" s="21">
        <v>0</v>
      </c>
      <c r="AD3051" s="24">
        <f t="shared" ref="AD3051" si="30716">(TAN($AE$8*$B3048))/$AD$8</f>
        <v>2.4049559103425064</v>
      </c>
      <c r="AE3051" s="22">
        <v>1</v>
      </c>
      <c r="AF3051" s="23">
        <v>0</v>
      </c>
      <c r="AH3051" s="21">
        <f t="shared" ref="AH3051" si="30717">X3051*AC3048+Z3051*AC3051-Y3051*AD3048-AA3051*AD3051</f>
        <v>0</v>
      </c>
      <c r="AI3051" s="24">
        <f t="shared" ref="AI3051" si="30718">(X3051*AD3048+Y3051*AC3048+Z3051*AD3051+AA3051*AC3051)</f>
        <v>-5.5023912757008615</v>
      </c>
      <c r="AJ3051" s="22">
        <f t="shared" ref="AJ3051" si="30719">X3051*AE3048+Z3051*AE3051-Y3051*AF3048-AA3051*AF3051</f>
        <v>-2.3293163492891602</v>
      </c>
      <c r="AK3051" s="23">
        <f t="shared" ref="AK3051" si="30720">(X3051*AF3048+Y3051*AE3048+Z3051*AF3051+AA3051*AE3051)</f>
        <v>0</v>
      </c>
      <c r="AL3051" s="8"/>
      <c r="AM3051" s="15">
        <v>0</v>
      </c>
      <c r="AN3051" s="85">
        <f t="shared" ref="AN3051" si="30721">(1/$AN$8)*SIN($B3048*$AO$8)</f>
        <v>-0.31891945043033632</v>
      </c>
      <c r="AO3051" s="25">
        <f t="shared" ref="AO3051" si="30722">COS($AO$8*$B3048)</f>
        <v>0.29088392398843638</v>
      </c>
      <c r="AP3051" s="37">
        <v>0</v>
      </c>
      <c r="AR3051" s="21">
        <f t="shared" ref="AR3051" si="30723">AH3051*AM3048+AJ3051*AM3051-AI3051*AN3048-AK3051*AN3051</f>
        <v>0</v>
      </c>
      <c r="AS3051" s="24">
        <f t="shared" ref="AS3051" si="30724">(AH3051*AN3048+AI3051*AM3048+AJ3051*AN3051+AK3051*AM3051)</f>
        <v>-0.85769287560190854</v>
      </c>
      <c r="AT3051" s="22">
        <f t="shared" ref="AT3051" si="30725">AH3051*AO3048+AJ3051*AO3051-AI3051*AP3048-AK3051*AP3051</f>
        <v>-16.470937095184411</v>
      </c>
      <c r="AU3051" s="23">
        <f t="shared" ref="AU3051" si="30726">(AH3051*AP3048+AI3051*AO3048+AJ3051*AP3051+AK3051*AO3051)</f>
        <v>0</v>
      </c>
      <c r="AV3051" s="8"/>
      <c r="AW3051" s="21">
        <v>0</v>
      </c>
      <c r="AX3051" s="24">
        <f t="shared" ref="AX3051" si="30727">(TAN($AY$8*$B3048))/$AX$8</f>
        <v>0.83423941766102849</v>
      </c>
      <c r="AY3051" s="22">
        <v>1</v>
      </c>
      <c r="AZ3051" s="23">
        <v>0</v>
      </c>
      <c r="BB3051" s="21">
        <f t="shared" ref="BB3051" si="30728">AR3051*AW3048+AT3051*AW3051-AS3051*AX3048-AU3051*AX3051</f>
        <v>0</v>
      </c>
      <c r="BC3051" s="24">
        <f t="shared" ref="BC3051" si="30729">(AR3051*AX3048+AS3051*AW3048+AT3051*AX3051+AU3051*AW3051)</f>
        <v>-14.598397846219985</v>
      </c>
      <c r="BD3051" s="22">
        <f t="shared" ref="BD3051" si="30730">AR3051*AY3048+AT3051*AY3051-AS3051*AZ3048-AU3051*AZ3051</f>
        <v>-16.470937095184411</v>
      </c>
      <c r="BE3051" s="23">
        <f t="shared" ref="BE3051" si="30731">(AR3051*AZ3048+AS3051*AY3048+AT3051*AZ3051+AU3051*AY3051)</f>
        <v>0</v>
      </c>
      <c r="BF3051" s="8"/>
      <c r="BG3051" s="15">
        <v>0</v>
      </c>
      <c r="BH3051" s="85">
        <f t="shared" ref="BH3051" si="30732">(1/$BH$8)*SIN($B3048*$BI$8)</f>
        <v>8.9580932023522367E-2</v>
      </c>
      <c r="BI3051" s="25">
        <f t="shared" ref="BI3051" si="30733">COS($BI$8*$B3048)</f>
        <v>-0.96321197540322012</v>
      </c>
      <c r="BJ3051" s="37">
        <v>0</v>
      </c>
      <c r="BL3051" s="21">
        <f t="shared" ref="BL3051" si="30734">BB3051*BG3048+BD3051*BG3051-BC3051*BH3048-BE3051*BH3051</f>
        <v>0</v>
      </c>
      <c r="BM3051" s="24">
        <f t="shared" ref="BM3051" si="30735">(BB3051*BH3048+BC3051*BG3048+BD3051*BH3051+BE3051*BG3051)</f>
        <v>12.585869730892238</v>
      </c>
      <c r="BN3051" s="22">
        <f t="shared" ref="BN3051" si="30736">BB3051*BI3048+BD3051*BI3051-BC3051*BJ3048-BE3051*BJ3051</f>
        <v>27.634646622225866</v>
      </c>
      <c r="BO3051" s="23">
        <f t="shared" ref="BO3051" si="30737">(BB3051*BJ3048+BC3051*BI3048+BD3051*BJ3051+BE3051*BI3051)</f>
        <v>0</v>
      </c>
      <c r="BQ3051" s="38">
        <f t="shared" ref="BQ3051" si="30738">(180/PI())*ATAN(-1*(($BL$8*BM3048+BO3048+$BL$8*BM3051+BO3051)/($BL$8*BL3048+BN3048+$BL$8*BL3051+BN3051)))</f>
        <v>40.984652722096541</v>
      </c>
      <c r="BS3051" s="67">
        <f t="shared" ref="BS3051" si="30739">20*LOG(((($BL$8*BL3048+BN3048-$BL$8*BL3051-BN3051)^2+($BL$8*BM3048+BO3048-$BL$8*BM3051-BO3051)^2)/(($BL$8*BL3048+BN3048+$BL$8*BL3051+BN3051)^2+($BL$8*BM3048+BO3048+$BL$8*BM3051+BO3051)^2))^0.5)</f>
        <v>-3.2412757640155896E-3</v>
      </c>
      <c r="BT3051" s="65"/>
      <c r="BU3051" s="28"/>
      <c r="BV3051" s="28"/>
      <c r="BW3051" s="28"/>
      <c r="BX3051" s="28"/>
    </row>
    <row r="3052" spans="2:76" ht="18.649999999999999" customHeight="1">
      <c r="BS3052" s="32"/>
    </row>
    <row r="3053" spans="2:76" ht="18.649999999999999" customHeight="1" thickBot="1">
      <c r="D3053" s="8"/>
      <c r="E3053" s="8" t="s">
        <v>93</v>
      </c>
      <c r="F3053" s="8"/>
      <c r="G3053" s="8"/>
      <c r="H3053" s="8"/>
      <c r="I3053" s="8"/>
      <c r="J3053" s="8" t="s">
        <v>94</v>
      </c>
      <c r="K3053" s="8"/>
      <c r="L3053" s="8"/>
      <c r="M3053" s="8"/>
      <c r="N3053" s="8"/>
      <c r="O3053" s="8" t="s">
        <v>95</v>
      </c>
      <c r="P3053" s="8"/>
      <c r="Q3053" s="8"/>
      <c r="R3053" s="8"/>
      <c r="S3053" s="8"/>
      <c r="T3053" s="8" t="s">
        <v>96</v>
      </c>
      <c r="U3053" s="8"/>
      <c r="V3053" s="8"/>
      <c r="W3053" s="8"/>
      <c r="X3053" s="8"/>
      <c r="Y3053" s="8" t="s">
        <v>97</v>
      </c>
      <c r="Z3053" s="8"/>
      <c r="AA3053" s="8"/>
      <c r="AB3053" s="8"/>
      <c r="AC3053" s="8"/>
      <c r="AD3053" s="8" t="s">
        <v>98</v>
      </c>
      <c r="AE3053" s="8"/>
      <c r="AF3053" s="8"/>
      <c r="AG3053" s="8"/>
      <c r="AH3053" s="8"/>
      <c r="AI3053" s="8" t="s">
        <v>99</v>
      </c>
      <c r="AJ3053" s="8"/>
      <c r="AK3053" s="8"/>
      <c r="AL3053" s="8"/>
      <c r="AM3053" s="8"/>
      <c r="AN3053" s="8" t="s">
        <v>96</v>
      </c>
      <c r="AO3053" s="8"/>
      <c r="AP3053" s="8"/>
      <c r="AQ3053" s="8"/>
      <c r="AR3053" s="8"/>
      <c r="AS3053" s="8" t="s">
        <v>100</v>
      </c>
      <c r="AT3053" s="8"/>
      <c r="AU3053" s="8"/>
      <c r="AV3053" s="8"/>
      <c r="AW3053" s="8"/>
      <c r="AX3053" s="8" t="s">
        <v>94</v>
      </c>
      <c r="AY3053" s="8"/>
      <c r="AZ3053" s="8"/>
      <c r="BA3053" s="8"/>
      <c r="BB3053" s="8"/>
      <c r="BC3053" s="8" t="s">
        <v>101</v>
      </c>
      <c r="BD3053" s="8"/>
      <c r="BE3053" s="8"/>
      <c r="BF3053" s="8"/>
      <c r="BG3053" s="8"/>
      <c r="BH3053" s="8" t="s">
        <v>96</v>
      </c>
      <c r="BI3053" s="8"/>
      <c r="BJ3053" s="8"/>
      <c r="BK3053" s="8"/>
      <c r="BL3053" s="8"/>
      <c r="BM3053" s="8" t="s">
        <v>102</v>
      </c>
      <c r="BN3053" s="8"/>
      <c r="BO3053" s="8"/>
      <c r="BP3053" s="8"/>
    </row>
    <row r="3054" spans="2:76" ht="18.649999999999999" customHeight="1" thickBot="1">
      <c r="B3054" s="16"/>
      <c r="D3054" s="250" t="s">
        <v>22</v>
      </c>
      <c r="E3054" s="251"/>
      <c r="F3054" s="252" t="s">
        <v>23</v>
      </c>
      <c r="G3054" s="253"/>
      <c r="H3054" s="123"/>
      <c r="I3054" s="242" t="s">
        <v>1</v>
      </c>
      <c r="J3054" s="243"/>
      <c r="K3054" s="244" t="s">
        <v>2</v>
      </c>
      <c r="L3054" s="245"/>
      <c r="M3054" s="123"/>
      <c r="N3054" s="242" t="s">
        <v>43</v>
      </c>
      <c r="O3054" s="243"/>
      <c r="P3054" s="244" t="s">
        <v>44</v>
      </c>
      <c r="Q3054" s="245"/>
      <c r="R3054" s="123"/>
      <c r="S3054" s="242" t="s">
        <v>32</v>
      </c>
      <c r="T3054" s="243"/>
      <c r="U3054" s="244" t="s">
        <v>33</v>
      </c>
      <c r="V3054" s="245"/>
      <c r="W3054" s="123"/>
      <c r="X3054" s="242" t="s">
        <v>45</v>
      </c>
      <c r="Y3054" s="243"/>
      <c r="Z3054" s="244" t="s">
        <v>46</v>
      </c>
      <c r="AA3054" s="245"/>
      <c r="AB3054" s="127"/>
      <c r="AC3054" s="242" t="s">
        <v>62</v>
      </c>
      <c r="AD3054" s="243"/>
      <c r="AE3054" s="244" t="s">
        <v>3</v>
      </c>
      <c r="AF3054" s="245"/>
      <c r="AG3054" s="123"/>
      <c r="AH3054" s="242" t="s">
        <v>76</v>
      </c>
      <c r="AI3054" s="243"/>
      <c r="AJ3054" s="244" t="s">
        <v>77</v>
      </c>
      <c r="AK3054" s="245"/>
      <c r="AL3054" s="127"/>
      <c r="AM3054" s="242" t="s">
        <v>64</v>
      </c>
      <c r="AN3054" s="243"/>
      <c r="AO3054" s="244" t="s">
        <v>65</v>
      </c>
      <c r="AP3054" s="245"/>
      <c r="AQ3054" s="123"/>
      <c r="AR3054" s="242" t="s">
        <v>80</v>
      </c>
      <c r="AS3054" s="243"/>
      <c r="AT3054" s="244" t="s">
        <v>81</v>
      </c>
      <c r="AU3054" s="245"/>
      <c r="AV3054" s="127"/>
      <c r="AW3054" s="242" t="s">
        <v>68</v>
      </c>
      <c r="AX3054" s="243"/>
      <c r="AY3054" s="244" t="s">
        <v>69</v>
      </c>
      <c r="AZ3054" s="245"/>
      <c r="BA3054" s="123"/>
      <c r="BB3054" s="246" t="s">
        <v>84</v>
      </c>
      <c r="BC3054" s="247"/>
      <c r="BD3054" s="248" t="s">
        <v>85</v>
      </c>
      <c r="BE3054" s="249"/>
      <c r="BF3054" s="127"/>
      <c r="BG3054" s="242" t="s">
        <v>72</v>
      </c>
      <c r="BH3054" s="243"/>
      <c r="BI3054" s="244" t="s">
        <v>73</v>
      </c>
      <c r="BJ3054" s="245"/>
      <c r="BK3054" s="123"/>
      <c r="BL3054" s="242" t="s">
        <v>88</v>
      </c>
      <c r="BM3054" s="243"/>
      <c r="BN3054" s="244" t="s">
        <v>89</v>
      </c>
      <c r="BO3054" s="245"/>
      <c r="BP3054" s="123"/>
      <c r="BQ3054" s="19" t="s">
        <v>165</v>
      </c>
      <c r="BS3054" s="63" t="s">
        <v>120</v>
      </c>
      <c r="BT3054" s="4"/>
      <c r="BU3054" s="28"/>
      <c r="BV3054" s="28"/>
      <c r="BW3054" s="28"/>
      <c r="BX3054" s="28"/>
    </row>
    <row r="3055" spans="2:76" ht="18.649999999999999" customHeight="1" thickTop="1" thickBot="1">
      <c r="B3055" s="39">
        <v>8.66</v>
      </c>
      <c r="D3055" s="25">
        <f t="shared" ref="D3055" si="30740">COS($F$8*$B3055)</f>
        <v>-0.96495141319623268</v>
      </c>
      <c r="E3055" s="26">
        <v>0</v>
      </c>
      <c r="F3055" s="10">
        <v>0</v>
      </c>
      <c r="G3055" s="85">
        <f t="shared" ref="G3055" si="30741">$E$8*SIN($B3055*$F$8)</f>
        <v>0.78728580041516094</v>
      </c>
      <c r="I3055" s="21">
        <v>1</v>
      </c>
      <c r="J3055" s="24">
        <v>0</v>
      </c>
      <c r="K3055" s="22">
        <v>0</v>
      </c>
      <c r="L3055" s="23">
        <v>0</v>
      </c>
      <c r="N3055" s="21">
        <f t="shared" ref="N3055" si="30742">D3055*I3055+F3055*I3058-E3055*J3055-G3055*J3058</f>
        <v>-1.6457409843225674</v>
      </c>
      <c r="O3055" s="24">
        <f t="shared" ref="O3055" si="30743">(D3055*J3055+E3055*I3055+F3055*J3058+G3055*I3058)</f>
        <v>0</v>
      </c>
      <c r="P3055" s="22">
        <f t="shared" ref="P3055" si="30744">D3055*K3055+F3055*K3058-E3055*L3055-G3055*L3058</f>
        <v>0</v>
      </c>
      <c r="Q3055" s="23">
        <f t="shared" ref="Q3055" si="30745">(D3055*L3055+E3055*K3055+F3055*L3058+G3055*K3058)</f>
        <v>0.78728580041516094</v>
      </c>
      <c r="S3055" s="25">
        <f t="shared" ref="S3055" si="30746">COS($U$8*$B3055)</f>
        <v>0.30195442380026688</v>
      </c>
      <c r="T3055" s="26">
        <v>0</v>
      </c>
      <c r="U3055" s="10">
        <v>0</v>
      </c>
      <c r="V3055" s="85">
        <f t="shared" ref="V3055" si="30747">$T$8*SIN($B3055*$U$8)</f>
        <v>-2.8599670860915585</v>
      </c>
      <c r="X3055" s="21">
        <f t="shared" ref="X3055" si="30748">N3055*S3055+P3055*S3058-O3055*T3055-Q3055*T3058</f>
        <v>-0.24675971769731508</v>
      </c>
      <c r="Y3055" s="24">
        <f t="shared" ref="Y3055" si="30749">(N3055*T3055+O3055*S3055+P3055*T3058+Q3055*S3058)</f>
        <v>0</v>
      </c>
      <c r="Z3055" s="22">
        <f t="shared" ref="Z3055" si="30750">N3055*U3055+P3055*U3058-O3055*V3055-Q3055*V3058</f>
        <v>0</v>
      </c>
      <c r="AA3055" s="23">
        <f t="shared" ref="AA3055" si="30751">(N3055*V3055+O3055*U3055+P3055*V3058+Q3055*U3058)</f>
        <v>4.9444894776249582</v>
      </c>
      <c r="AB3055" s="8"/>
      <c r="AC3055" s="21">
        <v>1</v>
      </c>
      <c r="AD3055" s="24">
        <v>0</v>
      </c>
      <c r="AE3055" s="22">
        <v>0</v>
      </c>
      <c r="AF3055" s="23">
        <v>0</v>
      </c>
      <c r="AH3055" s="21">
        <f t="shared" ref="AH3055" si="30752">X3055*AC3055+Z3055*AC3058-Y3055*AD3055-AA3055*AD3058</f>
        <v>-12.610317629060456</v>
      </c>
      <c r="AI3055" s="24">
        <f t="shared" ref="AI3055" si="30753">(X3055*AD3055+Y3055*AC3055+Z3055*AD3058+AA3055*AC3058)</f>
        <v>0</v>
      </c>
      <c r="AJ3055" s="22">
        <f t="shared" ref="AJ3055" si="30754">X3055*AE3055+Z3055*AE3058-Y3055*AF3055-AA3055*AF3058</f>
        <v>0</v>
      </c>
      <c r="AK3055" s="23">
        <f t="shared" ref="AK3055" si="30755">(X3055*AF3055+Y3055*AE3055+Z3055*AF3058+AA3055*AE3058)</f>
        <v>4.9444894776249582</v>
      </c>
      <c r="AL3055" s="8"/>
      <c r="AM3055" s="25">
        <f t="shared" ref="AM3055" si="30756">COS($AO$8*$B3055)</f>
        <v>0.30195442380026688</v>
      </c>
      <c r="AN3055" s="26">
        <v>0</v>
      </c>
      <c r="AO3055" s="10">
        <v>0</v>
      </c>
      <c r="AP3055" s="85">
        <f t="shared" ref="AP3055" si="30757">$AN$8*SIN($B3055*$AO$8)</f>
        <v>-2.8599670860915585</v>
      </c>
      <c r="AR3055" s="21">
        <f t="shared" ref="AR3055" si="30758">AH3055*AM3055+AJ3055*AM3058-AI3055*AN3055-AK3055*AN3058</f>
        <v>-2.2365103976731393</v>
      </c>
      <c r="AS3055" s="24">
        <f t="shared" ref="AS3055" si="30759">(AH3055*AN3055+AI3055*AM3055+AJ3055*AN3058+AK3055*AM3058)</f>
        <v>0</v>
      </c>
      <c r="AT3055" s="22">
        <f t="shared" ref="AT3055" si="30760">AH3055*AO3055+AJ3055*AO3058-AI3055*AP3055-AK3055*AP3058</f>
        <v>0</v>
      </c>
      <c r="AU3055" s="23">
        <f t="shared" ref="AU3055" si="30761">(AH3055*AP3055+AI3055*AO3055+AJ3055*AP3058+AK3055*AO3058)</f>
        <v>37.558103835475769</v>
      </c>
      <c r="AV3055" s="8"/>
      <c r="AW3055" s="21">
        <v>1</v>
      </c>
      <c r="AX3055" s="24">
        <v>0</v>
      </c>
      <c r="AY3055" s="22">
        <v>0</v>
      </c>
      <c r="AZ3055" s="23">
        <v>0</v>
      </c>
      <c r="BB3055" s="21">
        <f t="shared" ref="BB3055" si="30762">AR3055*AW3055+AT3055*AW3058-AS3055*AX3055-AU3055*AX3058</f>
        <v>-34.714125755384991</v>
      </c>
      <c r="BC3055" s="24">
        <f t="shared" ref="BC3055" si="30763">(AR3055*AX3055+AS3055*AW3055+AT3055*AX3058+AU3055*AW3058)</f>
        <v>0</v>
      </c>
      <c r="BD3055" s="22">
        <f t="shared" ref="BD3055" si="30764">AR3055*AY3055+AT3055*AY3058-AS3055*AZ3055-AU3055*AZ3058</f>
        <v>0</v>
      </c>
      <c r="BE3055" s="23">
        <f t="shared" ref="BE3055" si="30765">(AR3055*AZ3055+AS3055*AY3055+AT3055*AZ3058+AU3055*AY3058)</f>
        <v>37.558103835475769</v>
      </c>
      <c r="BF3055" s="8"/>
      <c r="BG3055" s="25">
        <f t="shared" ref="BG3055" si="30766">COS($BI$8*$B3055)</f>
        <v>-0.96497580321850396</v>
      </c>
      <c r="BH3055" s="26">
        <v>0</v>
      </c>
      <c r="BI3055" s="10">
        <v>0</v>
      </c>
      <c r="BJ3055" s="85">
        <f t="shared" ref="BJ3055" si="30767">$BH$8*SIN($B3055*$BI$8)</f>
        <v>0.78701670428602</v>
      </c>
      <c r="BL3055" s="21">
        <f t="shared" ref="BL3055" si="30768">BB3055*BG3055+BD3055*BG3058-BC3055*BH3055-BE3055*BH3058</f>
        <v>30.213974150516538</v>
      </c>
      <c r="BM3055" s="24">
        <f t="shared" ref="BM3055" si="30769">(BB3055*BH3055+BC3055*BG3055+BD3055*BH3058+BE3055*BG3058)</f>
        <v>0</v>
      </c>
      <c r="BN3055" s="22">
        <f t="shared" ref="BN3055" si="30770">BB3055*BI3055+BD3055*BI3058-BC3055*BJ3055-BE3055*BJ3058</f>
        <v>0</v>
      </c>
      <c r="BO3055" s="23">
        <f t="shared" ref="BO3055" si="30771">(BB3055*BJ3055+BC3055*BI3055+BD3055*BJ3058+BE3055*BI3058)</f>
        <v>-63.563258260175743</v>
      </c>
      <c r="BQ3055" s="27">
        <f t="shared" ref="BQ3055" si="30772">20*LOG((2*$BL$8)/(($BL$8*BL3055+BN3055+$BL$8*BL3058+BN3058)^2+($BL$8*BM3055+BO3055+$BL$8*BM3058+BO3058)^2)^0.5)</f>
        <v>-31.813736446652005</v>
      </c>
      <c r="BS3055" s="64">
        <f t="shared" ref="BS3055" si="30773">((BL3055^2+BM3055^2)/(BL3058^2+BM3058^2))^0.5</f>
        <v>2.1064938886890823</v>
      </c>
      <c r="BT3055" s="4"/>
      <c r="BU3055" s="28"/>
      <c r="BV3055" s="28"/>
      <c r="BW3055" s="28"/>
      <c r="BX3055" s="28"/>
    </row>
    <row r="3056" spans="2:76" ht="18.649999999999999" customHeight="1" thickBot="1">
      <c r="D3056" s="25"/>
      <c r="E3056" s="10"/>
      <c r="F3056" s="10"/>
      <c r="G3056" s="31"/>
      <c r="I3056" s="29"/>
      <c r="L3056" s="30"/>
      <c r="N3056" s="29"/>
      <c r="Q3056" s="30"/>
      <c r="S3056" s="29"/>
      <c r="V3056" s="30"/>
      <c r="X3056" s="29"/>
      <c r="AA3056" s="30"/>
      <c r="AC3056" s="29"/>
      <c r="AF3056" s="30"/>
      <c r="AH3056" s="29"/>
      <c r="AK3056" s="30"/>
      <c r="AM3056" s="29"/>
      <c r="AP3056" s="30"/>
      <c r="AR3056" s="29"/>
      <c r="AU3056" s="30"/>
      <c r="AW3056" s="29"/>
      <c r="AZ3056" s="30"/>
      <c r="BB3056" s="29"/>
      <c r="BE3056" s="30"/>
      <c r="BG3056" s="29"/>
      <c r="BJ3056" s="30"/>
      <c r="BL3056" s="29"/>
      <c r="BO3056" s="30"/>
      <c r="BS3056" s="65"/>
      <c r="BT3056" s="65"/>
      <c r="BU3056" s="28"/>
      <c r="BV3056" s="28"/>
      <c r="BW3056" s="28"/>
      <c r="BX3056" s="28"/>
    </row>
    <row r="3057" spans="2:76" ht="18.649999999999999" customHeight="1" thickBot="1">
      <c r="D3057" s="254" t="s">
        <v>24</v>
      </c>
      <c r="E3057" s="255"/>
      <c r="F3057" s="256" t="s">
        <v>25</v>
      </c>
      <c r="G3057" s="257"/>
      <c r="H3057" s="123"/>
      <c r="I3057" s="242" t="s">
        <v>4</v>
      </c>
      <c r="J3057" s="243"/>
      <c r="K3057" s="244" t="s">
        <v>5</v>
      </c>
      <c r="L3057" s="245"/>
      <c r="M3057" s="123"/>
      <c r="N3057" s="242" t="s">
        <v>6</v>
      </c>
      <c r="O3057" s="243"/>
      <c r="P3057" s="244" t="s">
        <v>7</v>
      </c>
      <c r="Q3057" s="245"/>
      <c r="R3057" s="123"/>
      <c r="S3057" s="242" t="s">
        <v>34</v>
      </c>
      <c r="T3057" s="243"/>
      <c r="U3057" s="244" t="s">
        <v>35</v>
      </c>
      <c r="V3057" s="245"/>
      <c r="W3057" s="123"/>
      <c r="X3057" s="242" t="s">
        <v>47</v>
      </c>
      <c r="Y3057" s="243"/>
      <c r="Z3057" s="244" t="s">
        <v>48</v>
      </c>
      <c r="AA3057" s="245"/>
      <c r="AB3057" s="127"/>
      <c r="AC3057" s="242" t="s">
        <v>63</v>
      </c>
      <c r="AD3057" s="243"/>
      <c r="AE3057" s="244" t="s">
        <v>8</v>
      </c>
      <c r="AF3057" s="245"/>
      <c r="AG3057" s="123"/>
      <c r="AH3057" s="242" t="s">
        <v>78</v>
      </c>
      <c r="AI3057" s="243"/>
      <c r="AJ3057" s="244" t="s">
        <v>79</v>
      </c>
      <c r="AK3057" s="245"/>
      <c r="AL3057" s="127"/>
      <c r="AM3057" s="242" t="s">
        <v>67</v>
      </c>
      <c r="AN3057" s="243"/>
      <c r="AO3057" s="244" t="s">
        <v>66</v>
      </c>
      <c r="AP3057" s="245"/>
      <c r="AQ3057" s="123"/>
      <c r="AR3057" s="242" t="s">
        <v>83</v>
      </c>
      <c r="AS3057" s="243"/>
      <c r="AT3057" s="244" t="s">
        <v>82</v>
      </c>
      <c r="AU3057" s="245"/>
      <c r="AV3057" s="127"/>
      <c r="AW3057" s="242" t="s">
        <v>71</v>
      </c>
      <c r="AX3057" s="243"/>
      <c r="AY3057" s="244" t="s">
        <v>70</v>
      </c>
      <c r="AZ3057" s="245"/>
      <c r="BA3057" s="123"/>
      <c r="BB3057" s="124" t="s">
        <v>87</v>
      </c>
      <c r="BC3057" s="125"/>
      <c r="BD3057" s="122" t="s">
        <v>86</v>
      </c>
      <c r="BE3057" s="126"/>
      <c r="BF3057" s="127"/>
      <c r="BG3057" s="242" t="s">
        <v>74</v>
      </c>
      <c r="BH3057" s="243"/>
      <c r="BI3057" s="244" t="s">
        <v>75</v>
      </c>
      <c r="BJ3057" s="245"/>
      <c r="BK3057" s="123"/>
      <c r="BL3057" s="242" t="s">
        <v>91</v>
      </c>
      <c r="BM3057" s="243"/>
      <c r="BN3057" s="244" t="s">
        <v>90</v>
      </c>
      <c r="BO3057" s="245"/>
      <c r="BP3057" s="123"/>
      <c r="BQ3057" s="35" t="s">
        <v>166</v>
      </c>
      <c r="BS3057" s="66" t="s">
        <v>121</v>
      </c>
      <c r="BT3057" s="65"/>
      <c r="BU3057" s="28"/>
      <c r="BV3057" s="28"/>
      <c r="BW3057" s="28"/>
      <c r="BX3057" s="28"/>
    </row>
    <row r="3058" spans="2:76" ht="18.649999999999999" customHeight="1" thickTop="1" thickBot="1">
      <c r="D3058" s="15">
        <v>0</v>
      </c>
      <c r="E3058" s="145">
        <f t="shared" ref="E3058" si="30774">(1/$E$8)*SIN($B3055*$F$8)</f>
        <v>8.7476200046128993E-2</v>
      </c>
      <c r="F3058" s="15">
        <f t="shared" ref="F3058" si="30775">COS($F$8*$B3055)</f>
        <v>-0.96495141319623268</v>
      </c>
      <c r="G3058" s="37">
        <v>0</v>
      </c>
      <c r="I3058" s="21">
        <v>0</v>
      </c>
      <c r="J3058" s="24">
        <f t="shared" ref="J3058" si="30776">(TAN($K$8*$B3055))/$J$8</f>
        <v>0.86472989957056612</v>
      </c>
      <c r="K3058" s="22">
        <v>1</v>
      </c>
      <c r="L3058" s="23">
        <v>0</v>
      </c>
      <c r="N3058" s="21">
        <f t="shared" ref="N3058" si="30777">D3058*I3055+F3058*I3058-E3058*J3055-G3058*J3058</f>
        <v>0</v>
      </c>
      <c r="O3058" s="24">
        <f t="shared" ref="O3058" si="30778">(D3058*J3055+E3058*I3055+F3058*J3058+G3058*I3058)</f>
        <v>-0.74694613857752512</v>
      </c>
      <c r="P3058" s="22">
        <f t="shared" ref="P3058" si="30779">D3058*K3055+F3058*K3058-E3058*L3055-G3058*L3058</f>
        <v>-0.96495141319623268</v>
      </c>
      <c r="Q3058" s="23">
        <f t="shared" ref="Q3058" si="30780">(D3058*L3055+E3058*K3055+F3058*L3058+G3058*K3058)</f>
        <v>0</v>
      </c>
      <c r="S3058" s="15">
        <v>0</v>
      </c>
      <c r="T3058" s="145">
        <f t="shared" ref="T3058" si="30781">(1/$T$8)*SIN($B3055*$U$8)</f>
        <v>-0.3177741206768398</v>
      </c>
      <c r="U3058" s="15">
        <f t="shared" ref="U3058" si="30782">COS($U$8*$B3055)</f>
        <v>0.30195442380026688</v>
      </c>
      <c r="V3058" s="37">
        <v>0</v>
      </c>
      <c r="X3058" s="21">
        <f t="shared" ref="X3058" si="30783">N3058*S3055+P3058*S3058-O3058*T3055-Q3058*T3058</f>
        <v>0</v>
      </c>
      <c r="Y3058" s="24">
        <f t="shared" ref="Y3058" si="30784">(N3058*T3055+O3058*S3055+P3058*T3058+Q3058*S3058)</f>
        <v>8.1092895940295839E-2</v>
      </c>
      <c r="Z3058" s="22">
        <f t="shared" ref="Z3058" si="30785">N3058*U3055+P3058*U3058-O3058*V3055-Q3058*V3058</f>
        <v>-2.4276127193818278</v>
      </c>
      <c r="AA3058" s="23">
        <f t="shared" ref="AA3058" si="30786">(N3058*V3055+O3058*U3055+P3058*V3058+Q3058*U3058)</f>
        <v>0</v>
      </c>
      <c r="AB3058" s="8"/>
      <c r="AC3058" s="21">
        <v>0</v>
      </c>
      <c r="AD3058" s="24">
        <f t="shared" ref="AD3058" si="30787">(TAN($AE$8*$B3055))/$AD$8</f>
        <v>2.5004720845926172</v>
      </c>
      <c r="AE3058" s="22">
        <v>1</v>
      </c>
      <c r="AF3058" s="23">
        <v>0</v>
      </c>
      <c r="AH3058" s="21">
        <f t="shared" ref="AH3058" si="30788">X3058*AC3055+Z3058*AC3058-Y3058*AD3055-AA3058*AD3058</f>
        <v>0</v>
      </c>
      <c r="AI3058" s="24">
        <f t="shared" ref="AI3058" si="30789">(X3058*AD3055+Y3058*AC3055+Z3058*AD3058+AA3058*AC3058)</f>
        <v>-5.9890849410759346</v>
      </c>
      <c r="AJ3058" s="22">
        <f t="shared" ref="AJ3058" si="30790">X3058*AE3055+Z3058*AE3058-Y3058*AF3055-AA3058*AF3058</f>
        <v>-2.4276127193818278</v>
      </c>
      <c r="AK3058" s="23">
        <f t="shared" ref="AK3058" si="30791">(X3058*AF3055+Y3058*AE3055+Z3058*AF3058+AA3058*AE3058)</f>
        <v>0</v>
      </c>
      <c r="AL3058" s="8"/>
      <c r="AM3058" s="15">
        <v>0</v>
      </c>
      <c r="AN3058" s="85">
        <f t="shared" ref="AN3058" si="30792">(1/$AN$8)*SIN($B3055*$AO$8)</f>
        <v>-0.3177741206768398</v>
      </c>
      <c r="AO3058" s="25">
        <f t="shared" ref="AO3058" si="30793">COS($AO$8*$B3055)</f>
        <v>0.30195442380026688</v>
      </c>
      <c r="AP3058" s="37">
        <v>0</v>
      </c>
      <c r="AR3058" s="21">
        <f t="shared" ref="AR3058" si="30794">AH3058*AM3055+AJ3058*AM3058-AI3058*AN3055-AK3058*AN3058</f>
        <v>0</v>
      </c>
      <c r="AS3058" s="24">
        <f t="shared" ref="AS3058" si="30795">(AH3058*AN3055+AI3058*AM3055+AJ3058*AN3058+AK3058*AM3058)</f>
        <v>-1.0369981952279672</v>
      </c>
      <c r="AT3058" s="22">
        <f t="shared" ref="AT3058" si="30796">AH3058*AO3055+AJ3058*AO3058-AI3058*AP3055-AK3058*AP3058</f>
        <v>-17.861614207174913</v>
      </c>
      <c r="AU3058" s="23">
        <f t="shared" ref="AU3058" si="30797">(AH3058*AP3055+AI3058*AO3055+AJ3058*AP3058+AK3058*AO3058)</f>
        <v>0</v>
      </c>
      <c r="AV3058" s="8"/>
      <c r="AW3058" s="21">
        <v>0</v>
      </c>
      <c r="AX3058" s="24">
        <f t="shared" ref="AX3058" si="30798">(TAN($AY$8*$B3055))/$AX$8</f>
        <v>0.86472989957056612</v>
      </c>
      <c r="AY3058" s="22">
        <v>1</v>
      </c>
      <c r="AZ3058" s="23">
        <v>0</v>
      </c>
      <c r="BB3058" s="21">
        <f t="shared" ref="BB3058" si="30799">AR3058*AW3055+AT3058*AW3058-AS3058*AX3055-AU3058*AX3058</f>
        <v>0</v>
      </c>
      <c r="BC3058" s="24">
        <f t="shared" ref="BC3058" si="30800">(AR3058*AX3055+AS3058*AW3055+AT3058*AX3058+AU3058*AW3058)</f>
        <v>-16.482470054766527</v>
      </c>
      <c r="BD3058" s="22">
        <f t="shared" ref="BD3058" si="30801">AR3058*AY3055+AT3058*AY3058-AS3058*AZ3055-AU3058*AZ3058</f>
        <v>-17.861614207174913</v>
      </c>
      <c r="BE3058" s="23">
        <f t="shared" ref="BE3058" si="30802">(AR3058*AZ3055+AS3058*AY3055+AT3058*AZ3058+AU3058*AY3058)</f>
        <v>0</v>
      </c>
      <c r="BF3058" s="8"/>
      <c r="BG3058" s="15">
        <v>0</v>
      </c>
      <c r="BH3058" s="85">
        <f t="shared" ref="BH3058" si="30803">(1/$BH$8)*SIN($B3055*$BI$8)</f>
        <v>8.7446300476224439E-2</v>
      </c>
      <c r="BI3058" s="25">
        <f t="shared" ref="BI3058" si="30804">COS($BI$8*$B3055)</f>
        <v>-0.96497580321850396</v>
      </c>
      <c r="BJ3058" s="37">
        <v>0</v>
      </c>
      <c r="BL3058" s="21">
        <f t="shared" ref="BL3058" si="30805">BB3058*BG3055+BD3058*BG3058-BC3058*BH3055-BE3058*BH3058</f>
        <v>0</v>
      </c>
      <c r="BM3058" s="24">
        <f t="shared" ref="BM3058" si="30806">(BB3058*BH3055+BC3058*BG3055+BD3058*BH3058+BE3058*BG3058)</f>
        <v>14.34325269717225</v>
      </c>
      <c r="BN3058" s="22">
        <f t="shared" ref="BN3058" si="30807">BB3058*BI3055+BD3058*BI3058-BC3058*BJ3055-BE3058*BJ3058</f>
        <v>30.208004777343021</v>
      </c>
      <c r="BO3058" s="23">
        <f t="shared" ref="BO3058" si="30808">(BB3058*BJ3055+BC3058*BI3055+BD3058*BJ3058+BE3058*BI3058)</f>
        <v>0</v>
      </c>
      <c r="BQ3058" s="38">
        <f t="shared" ref="BQ3058" si="30809">(180/PI())*ATAN(-1*(($BL$8*BM3055+BO3055+$BL$8*BM3058+BO3058)/($BL$8*BL3055+BN3055+$BL$8*BL3058+BN3058)))</f>
        <v>39.166409301459886</v>
      </c>
      <c r="BS3058" s="67">
        <f t="shared" ref="BS3058" si="30810">20*LOG(((($BL$8*BL3055+BN3055-$BL$8*BL3058-BN3058)^2+($BL$8*BM3055+BO3055-$BL$8*BM3058-BO3058)^2)/(($BL$8*BL3055+BN3055+$BL$8*BL3058+BN3058)^2+($BL$8*BM3055+BO3055+$BL$8*BM3058+BO3058)^2))^0.5)</f>
        <v>-2.8612362629050142E-3</v>
      </c>
      <c r="BT3058" s="65"/>
      <c r="BU3058" s="28"/>
      <c r="BV3058" s="28"/>
      <c r="BW3058" s="28"/>
      <c r="BX3058" s="28"/>
    </row>
    <row r="3059" spans="2:76" ht="18.649999999999999" customHeight="1">
      <c r="BS3059" s="32"/>
    </row>
    <row r="3060" spans="2:76" ht="18.649999999999999" customHeight="1" thickBot="1">
      <c r="D3060" s="8"/>
      <c r="E3060" s="8" t="s">
        <v>93</v>
      </c>
      <c r="F3060" s="8"/>
      <c r="G3060" s="8"/>
      <c r="H3060" s="8"/>
      <c r="I3060" s="8"/>
      <c r="J3060" s="8" t="s">
        <v>94</v>
      </c>
      <c r="K3060" s="8"/>
      <c r="L3060" s="8"/>
      <c r="M3060" s="8"/>
      <c r="N3060" s="8"/>
      <c r="O3060" s="8" t="s">
        <v>95</v>
      </c>
      <c r="P3060" s="8"/>
      <c r="Q3060" s="8"/>
      <c r="R3060" s="8"/>
      <c r="S3060" s="8"/>
      <c r="T3060" s="8" t="s">
        <v>96</v>
      </c>
      <c r="U3060" s="8"/>
      <c r="V3060" s="8"/>
      <c r="W3060" s="8"/>
      <c r="X3060" s="8"/>
      <c r="Y3060" s="8" t="s">
        <v>97</v>
      </c>
      <c r="Z3060" s="8"/>
      <c r="AA3060" s="8"/>
      <c r="AB3060" s="8"/>
      <c r="AC3060" s="8"/>
      <c r="AD3060" s="8" t="s">
        <v>98</v>
      </c>
      <c r="AE3060" s="8"/>
      <c r="AF3060" s="8"/>
      <c r="AG3060" s="8"/>
      <c r="AH3060" s="8"/>
      <c r="AI3060" s="8" t="s">
        <v>99</v>
      </c>
      <c r="AJ3060" s="8"/>
      <c r="AK3060" s="8"/>
      <c r="AL3060" s="8"/>
      <c r="AM3060" s="8"/>
      <c r="AN3060" s="8" t="s">
        <v>96</v>
      </c>
      <c r="AO3060" s="8"/>
      <c r="AP3060" s="8"/>
      <c r="AQ3060" s="8"/>
      <c r="AR3060" s="8"/>
      <c r="AS3060" s="8" t="s">
        <v>100</v>
      </c>
      <c r="AT3060" s="8"/>
      <c r="AU3060" s="8"/>
      <c r="AV3060" s="8"/>
      <c r="AW3060" s="8"/>
      <c r="AX3060" s="8" t="s">
        <v>94</v>
      </c>
      <c r="AY3060" s="8"/>
      <c r="AZ3060" s="8"/>
      <c r="BA3060" s="8"/>
      <c r="BB3060" s="8"/>
      <c r="BC3060" s="8" t="s">
        <v>101</v>
      </c>
      <c r="BD3060" s="8"/>
      <c r="BE3060" s="8"/>
      <c r="BF3060" s="8"/>
      <c r="BG3060" s="8"/>
      <c r="BH3060" s="8" t="s">
        <v>96</v>
      </c>
      <c r="BI3060" s="8"/>
      <c r="BJ3060" s="8"/>
      <c r="BK3060" s="8"/>
      <c r="BL3060" s="8"/>
      <c r="BM3060" s="8" t="s">
        <v>102</v>
      </c>
      <c r="BN3060" s="8"/>
      <c r="BO3060" s="8"/>
      <c r="BP3060" s="8"/>
    </row>
    <row r="3061" spans="2:76" ht="18.649999999999999" customHeight="1" thickBot="1">
      <c r="B3061" s="16"/>
      <c r="D3061" s="250" t="s">
        <v>22</v>
      </c>
      <c r="E3061" s="251"/>
      <c r="F3061" s="252" t="s">
        <v>23</v>
      </c>
      <c r="G3061" s="253"/>
      <c r="H3061" s="123"/>
      <c r="I3061" s="242" t="s">
        <v>1</v>
      </c>
      <c r="J3061" s="243"/>
      <c r="K3061" s="244" t="s">
        <v>2</v>
      </c>
      <c r="L3061" s="245"/>
      <c r="M3061" s="123"/>
      <c r="N3061" s="242" t="s">
        <v>43</v>
      </c>
      <c r="O3061" s="243"/>
      <c r="P3061" s="244" t="s">
        <v>44</v>
      </c>
      <c r="Q3061" s="245"/>
      <c r="R3061" s="123"/>
      <c r="S3061" s="242" t="s">
        <v>32</v>
      </c>
      <c r="T3061" s="243"/>
      <c r="U3061" s="244" t="s">
        <v>33</v>
      </c>
      <c r="V3061" s="245"/>
      <c r="W3061" s="123"/>
      <c r="X3061" s="242" t="s">
        <v>45</v>
      </c>
      <c r="Y3061" s="243"/>
      <c r="Z3061" s="244" t="s">
        <v>46</v>
      </c>
      <c r="AA3061" s="245"/>
      <c r="AB3061" s="127"/>
      <c r="AC3061" s="242" t="s">
        <v>62</v>
      </c>
      <c r="AD3061" s="243"/>
      <c r="AE3061" s="244" t="s">
        <v>3</v>
      </c>
      <c r="AF3061" s="245"/>
      <c r="AG3061" s="123"/>
      <c r="AH3061" s="242" t="s">
        <v>76</v>
      </c>
      <c r="AI3061" s="243"/>
      <c r="AJ3061" s="244" t="s">
        <v>77</v>
      </c>
      <c r="AK3061" s="245"/>
      <c r="AL3061" s="127"/>
      <c r="AM3061" s="242" t="s">
        <v>64</v>
      </c>
      <c r="AN3061" s="243"/>
      <c r="AO3061" s="244" t="s">
        <v>65</v>
      </c>
      <c r="AP3061" s="245"/>
      <c r="AQ3061" s="123"/>
      <c r="AR3061" s="242" t="s">
        <v>80</v>
      </c>
      <c r="AS3061" s="243"/>
      <c r="AT3061" s="244" t="s">
        <v>81</v>
      </c>
      <c r="AU3061" s="245"/>
      <c r="AV3061" s="127"/>
      <c r="AW3061" s="242" t="s">
        <v>68</v>
      </c>
      <c r="AX3061" s="243"/>
      <c r="AY3061" s="244" t="s">
        <v>69</v>
      </c>
      <c r="AZ3061" s="245"/>
      <c r="BA3061" s="123"/>
      <c r="BB3061" s="246" t="s">
        <v>84</v>
      </c>
      <c r="BC3061" s="247"/>
      <c r="BD3061" s="248" t="s">
        <v>85</v>
      </c>
      <c r="BE3061" s="249"/>
      <c r="BF3061" s="127"/>
      <c r="BG3061" s="242" t="s">
        <v>72</v>
      </c>
      <c r="BH3061" s="243"/>
      <c r="BI3061" s="244" t="s">
        <v>73</v>
      </c>
      <c r="BJ3061" s="245"/>
      <c r="BK3061" s="123"/>
      <c r="BL3061" s="242" t="s">
        <v>88</v>
      </c>
      <c r="BM3061" s="243"/>
      <c r="BN3061" s="244" t="s">
        <v>89</v>
      </c>
      <c r="BO3061" s="245"/>
      <c r="BP3061" s="123"/>
      <c r="BQ3061" s="19" t="s">
        <v>165</v>
      </c>
      <c r="BS3061" s="63" t="s">
        <v>120</v>
      </c>
      <c r="BT3061" s="4"/>
      <c r="BU3061" s="28"/>
      <c r="BV3061" s="28"/>
      <c r="BW3061" s="28"/>
      <c r="BX3061" s="28"/>
    </row>
    <row r="3062" spans="2:76" ht="18.649999999999999" customHeight="1" thickTop="1" thickBot="1">
      <c r="B3062" s="39">
        <v>8.68</v>
      </c>
      <c r="D3062" s="25">
        <f t="shared" ref="D3062" si="30811">COS($F$8*$B3062)</f>
        <v>-0.96667320674291435</v>
      </c>
      <c r="E3062" s="26">
        <v>0</v>
      </c>
      <c r="F3062" s="10">
        <v>0</v>
      </c>
      <c r="G3062" s="85">
        <f t="shared" ref="G3062" si="30812">$E$8*SIN($B3062*$F$8)</f>
        <v>0.76804049521385087</v>
      </c>
      <c r="I3062" s="21">
        <v>1</v>
      </c>
      <c r="J3062" s="24">
        <v>0</v>
      </c>
      <c r="K3062" s="22">
        <v>0</v>
      </c>
      <c r="L3062" s="23">
        <v>0</v>
      </c>
      <c r="N3062" s="21">
        <f t="shared" ref="N3062" si="30813">D3062*I3062+F3062*I3065-E3062*J3062-G3062*J3065</f>
        <v>-1.6546900812933754</v>
      </c>
      <c r="O3062" s="24">
        <f t="shared" ref="O3062" si="30814">(D3062*J3062+E3062*I3062+F3062*J3065+G3062*I3065)</f>
        <v>0</v>
      </c>
      <c r="P3062" s="22">
        <f t="shared" ref="P3062" si="30815">D3062*K3062+F3062*K3065-E3062*L3062-G3062*L3065</f>
        <v>0</v>
      </c>
      <c r="Q3062" s="23">
        <f t="shared" ref="Q3062" si="30816">(D3062*L3062+E3062*K3062+F3062*L3065+G3062*K3065)</f>
        <v>0.76804049521385087</v>
      </c>
      <c r="S3062" s="25">
        <f t="shared" ref="S3062" si="30817">COS($U$8*$B3062)</f>
        <v>0.31298435241534511</v>
      </c>
      <c r="T3062" s="26">
        <v>0</v>
      </c>
      <c r="U3062" s="10">
        <v>0</v>
      </c>
      <c r="V3062" s="85">
        <f t="shared" ref="V3062" si="30818">$T$8*SIN($B3062*$U$8)</f>
        <v>-2.8492748474459821</v>
      </c>
      <c r="X3062" s="21">
        <f t="shared" ref="X3062" si="30819">N3062*S3062+P3062*S3065-O3062*T3062-Q3062*T3065</f>
        <v>-0.27474116300472617</v>
      </c>
      <c r="Y3062" s="24">
        <f t="shared" ref="Y3062" si="30820">(N3062*T3062+O3062*S3062+P3062*T3065+Q3062*S3065)</f>
        <v>0</v>
      </c>
      <c r="Z3062" s="22">
        <f t="shared" ref="Z3062" si="30821">N3062*U3062+P3062*U3065-O3062*V3062-Q3062*V3065</f>
        <v>0</v>
      </c>
      <c r="AA3062" s="23">
        <f t="shared" ref="AA3062" si="30822">(N3062*V3062+O3062*U3062+P3062*V3065+Q3062*U3065)</f>
        <v>4.9550514859708299</v>
      </c>
      <c r="AB3062" s="8"/>
      <c r="AC3062" s="21">
        <v>1</v>
      </c>
      <c r="AD3062" s="24">
        <v>0</v>
      </c>
      <c r="AE3062" s="22">
        <v>0</v>
      </c>
      <c r="AF3062" s="23">
        <v>0</v>
      </c>
      <c r="AH3062" s="21">
        <f t="shared" ref="AH3062" si="30823">X3062*AC3062+Z3062*AC3065-Y3062*AD3062-AA3062*AD3065</f>
        <v>-13.166923211201283</v>
      </c>
      <c r="AI3062" s="24">
        <f t="shared" ref="AI3062" si="30824">(X3062*AD3062+Y3062*AC3062+Z3062*AD3065+AA3062*AC3065)</f>
        <v>0</v>
      </c>
      <c r="AJ3062" s="22">
        <f t="shared" ref="AJ3062" si="30825">X3062*AE3062+Z3062*AE3065-Y3062*AF3062-AA3062*AF3065</f>
        <v>0</v>
      </c>
      <c r="AK3062" s="23">
        <f t="shared" ref="AK3062" si="30826">(X3062*AF3062+Y3062*AE3062+Z3062*AF3065+AA3062*AE3065)</f>
        <v>4.9550514859708299</v>
      </c>
      <c r="AL3062" s="8"/>
      <c r="AM3062" s="25">
        <f t="shared" ref="AM3062" si="30827">COS($AO$8*$B3062)</f>
        <v>0.31298435241534511</v>
      </c>
      <c r="AN3062" s="26">
        <v>0</v>
      </c>
      <c r="AO3062" s="10">
        <v>0</v>
      </c>
      <c r="AP3062" s="85">
        <f t="shared" ref="AP3062" si="30828">$AN$8*SIN($B3062*$AO$8)</f>
        <v>-2.8492748474459821</v>
      </c>
      <c r="AR3062" s="21">
        <f t="shared" ref="AR3062" si="30829">AH3062*AM3062+AJ3062*AM3065-AI3062*AN3062-AK3062*AN3065</f>
        <v>-2.552340538251908</v>
      </c>
      <c r="AS3062" s="24">
        <f t="shared" ref="AS3062" si="30830">(AH3062*AN3062+AI3062*AM3062+AJ3062*AN3065+AK3062*AM3065)</f>
        <v>0</v>
      </c>
      <c r="AT3062" s="22">
        <f t="shared" ref="AT3062" si="30831">AH3062*AO3062+AJ3062*AO3065-AI3062*AP3062-AK3062*AP3065</f>
        <v>0</v>
      </c>
      <c r="AU3062" s="23">
        <f t="shared" ref="AU3062" si="30832">(AH3062*AP3062+AI3062*AO3062+AJ3062*AP3065+AK3062*AO3065)</f>
        <v>39.067036704449777</v>
      </c>
      <c r="AV3062" s="8"/>
      <c r="AW3062" s="21">
        <v>1</v>
      </c>
      <c r="AX3062" s="24">
        <v>0</v>
      </c>
      <c r="AY3062" s="22">
        <v>0</v>
      </c>
      <c r="AZ3062" s="23">
        <v>0</v>
      </c>
      <c r="BB3062" s="21">
        <f t="shared" ref="BB3062" si="30833">AR3062*AW3062+AT3062*AW3065-AS3062*AX3062-AU3062*AX3065</f>
        <v>-37.548907332376004</v>
      </c>
      <c r="BC3062" s="24">
        <f t="shared" ref="BC3062" si="30834">(AR3062*AX3062+AS3062*AW3062+AT3062*AX3065+AU3062*AW3065)</f>
        <v>0</v>
      </c>
      <c r="BD3062" s="22">
        <f t="shared" ref="BD3062" si="30835">AR3062*AY3062+AT3062*AY3065-AS3062*AZ3062-AU3062*AZ3065</f>
        <v>0</v>
      </c>
      <c r="BE3062" s="23">
        <f t="shared" ref="BE3062" si="30836">(AR3062*AZ3062+AS3062*AY3062+AT3062*AZ3065+AU3062*AY3065)</f>
        <v>39.067036704449777</v>
      </c>
      <c r="BF3062" s="8"/>
      <c r="BG3062" s="25">
        <f t="shared" ref="BG3062" si="30837">COS($BI$8*$B3062)</f>
        <v>-0.96669705537965644</v>
      </c>
      <c r="BH3062" s="26">
        <v>0</v>
      </c>
      <c r="BI3062" s="10">
        <v>0</v>
      </c>
      <c r="BJ3062" s="85">
        <f t="shared" ref="BJ3062" si="30838">$BH$8*SIN($B3062*$BI$8)</f>
        <v>0.76777029643162942</v>
      </c>
      <c r="BL3062" s="21">
        <f t="shared" ref="BL3062" si="30839">BB3062*BG3062+BD3062*BG3065-BC3062*BH3062-BE3062*BH3065</f>
        <v>32.965694778566949</v>
      </c>
      <c r="BM3062" s="24">
        <f t="shared" ref="BM3062" si="30840">(BB3062*BH3062+BC3062*BG3062+BD3062*BH3065+BE3062*BG3065)</f>
        <v>0</v>
      </c>
      <c r="BN3062" s="22">
        <f t="shared" ref="BN3062" si="30841">BB3062*BI3062+BD3062*BI3065-BC3062*BJ3062-BE3062*BJ3065</f>
        <v>0</v>
      </c>
      <c r="BO3062" s="23">
        <f t="shared" ref="BO3062" si="30842">(BB3062*BJ3062+BC3062*BI3062+BD3062*BJ3065+BE3062*BI3065)</f>
        <v>-66.594925057862667</v>
      </c>
      <c r="BQ3062" s="27">
        <f t="shared" ref="BQ3062" si="30843">20*LOG((2*$BL$8)/(($BL$8*BL3062+BN3062+$BL$8*BL3065+BN3065)^2+($BL$8*BM3062+BO3062+$BL$8*BM3065+BO3065)^2)^0.5)</f>
        <v>-32.352519927045847</v>
      </c>
      <c r="BS3062" s="64">
        <f t="shared" ref="BS3062" si="30844">((BL3062^2+BM3062^2)/(BL3065^2+BM3065^2))^0.5</f>
        <v>2.0223954330187421</v>
      </c>
      <c r="BT3062" s="4"/>
      <c r="BU3062" s="28"/>
      <c r="BV3062" s="28"/>
      <c r="BW3062" s="28"/>
      <c r="BX3062" s="28"/>
    </row>
    <row r="3063" spans="2:76" ht="18.649999999999999" customHeight="1" thickBot="1">
      <c r="D3063" s="25"/>
      <c r="E3063" s="10"/>
      <c r="F3063" s="10"/>
      <c r="G3063" s="31"/>
      <c r="I3063" s="29"/>
      <c r="L3063" s="30"/>
      <c r="N3063" s="29"/>
      <c r="Q3063" s="30"/>
      <c r="S3063" s="29"/>
      <c r="V3063" s="30"/>
      <c r="X3063" s="29"/>
      <c r="AA3063" s="30"/>
      <c r="AC3063" s="29"/>
      <c r="AF3063" s="30"/>
      <c r="AH3063" s="29"/>
      <c r="AK3063" s="30"/>
      <c r="AM3063" s="29"/>
      <c r="AP3063" s="30"/>
      <c r="AR3063" s="29"/>
      <c r="AU3063" s="30"/>
      <c r="AW3063" s="29"/>
      <c r="AZ3063" s="30"/>
      <c r="BB3063" s="29"/>
      <c r="BE3063" s="30"/>
      <c r="BG3063" s="29"/>
      <c r="BJ3063" s="30"/>
      <c r="BL3063" s="29"/>
      <c r="BO3063" s="30"/>
      <c r="BS3063" s="65"/>
      <c r="BT3063" s="65"/>
      <c r="BU3063" s="28"/>
      <c r="BV3063" s="28"/>
      <c r="BW3063" s="28"/>
      <c r="BX3063" s="28"/>
    </row>
    <row r="3064" spans="2:76" ht="18.649999999999999" customHeight="1" thickBot="1">
      <c r="D3064" s="254" t="s">
        <v>24</v>
      </c>
      <c r="E3064" s="255"/>
      <c r="F3064" s="256" t="s">
        <v>25</v>
      </c>
      <c r="G3064" s="257"/>
      <c r="H3064" s="123"/>
      <c r="I3064" s="242" t="s">
        <v>4</v>
      </c>
      <c r="J3064" s="243"/>
      <c r="K3064" s="244" t="s">
        <v>5</v>
      </c>
      <c r="L3064" s="245"/>
      <c r="M3064" s="123"/>
      <c r="N3064" s="242" t="s">
        <v>6</v>
      </c>
      <c r="O3064" s="243"/>
      <c r="P3064" s="244" t="s">
        <v>7</v>
      </c>
      <c r="Q3064" s="245"/>
      <c r="R3064" s="123"/>
      <c r="S3064" s="242" t="s">
        <v>34</v>
      </c>
      <c r="T3064" s="243"/>
      <c r="U3064" s="244" t="s">
        <v>35</v>
      </c>
      <c r="V3064" s="245"/>
      <c r="W3064" s="123"/>
      <c r="X3064" s="242" t="s">
        <v>47</v>
      </c>
      <c r="Y3064" s="243"/>
      <c r="Z3064" s="244" t="s">
        <v>48</v>
      </c>
      <c r="AA3064" s="245"/>
      <c r="AB3064" s="127"/>
      <c r="AC3064" s="242" t="s">
        <v>63</v>
      </c>
      <c r="AD3064" s="243"/>
      <c r="AE3064" s="244" t="s">
        <v>8</v>
      </c>
      <c r="AF3064" s="245"/>
      <c r="AG3064" s="123"/>
      <c r="AH3064" s="242" t="s">
        <v>78</v>
      </c>
      <c r="AI3064" s="243"/>
      <c r="AJ3064" s="244" t="s">
        <v>79</v>
      </c>
      <c r="AK3064" s="245"/>
      <c r="AL3064" s="127"/>
      <c r="AM3064" s="242" t="s">
        <v>67</v>
      </c>
      <c r="AN3064" s="243"/>
      <c r="AO3064" s="244" t="s">
        <v>66</v>
      </c>
      <c r="AP3064" s="245"/>
      <c r="AQ3064" s="123"/>
      <c r="AR3064" s="242" t="s">
        <v>83</v>
      </c>
      <c r="AS3064" s="243"/>
      <c r="AT3064" s="244" t="s">
        <v>82</v>
      </c>
      <c r="AU3064" s="245"/>
      <c r="AV3064" s="127"/>
      <c r="AW3064" s="242" t="s">
        <v>71</v>
      </c>
      <c r="AX3064" s="243"/>
      <c r="AY3064" s="244" t="s">
        <v>70</v>
      </c>
      <c r="AZ3064" s="245"/>
      <c r="BA3064" s="123"/>
      <c r="BB3064" s="124" t="s">
        <v>87</v>
      </c>
      <c r="BC3064" s="125"/>
      <c r="BD3064" s="122" t="s">
        <v>86</v>
      </c>
      <c r="BE3064" s="126"/>
      <c r="BF3064" s="127"/>
      <c r="BG3064" s="242" t="s">
        <v>74</v>
      </c>
      <c r="BH3064" s="243"/>
      <c r="BI3064" s="244" t="s">
        <v>75</v>
      </c>
      <c r="BJ3064" s="245"/>
      <c r="BK3064" s="123"/>
      <c r="BL3064" s="242" t="s">
        <v>91</v>
      </c>
      <c r="BM3064" s="243"/>
      <c r="BN3064" s="244" t="s">
        <v>90</v>
      </c>
      <c r="BO3064" s="245"/>
      <c r="BP3064" s="123"/>
      <c r="BQ3064" s="35" t="s">
        <v>166</v>
      </c>
      <c r="BS3064" s="66" t="s">
        <v>121</v>
      </c>
      <c r="BT3064" s="65"/>
      <c r="BU3064" s="28"/>
      <c r="BV3064" s="28"/>
      <c r="BW3064" s="28"/>
      <c r="BX3064" s="28"/>
    </row>
    <row r="3065" spans="2:76" ht="18.649999999999999" customHeight="1" thickTop="1" thickBot="1">
      <c r="D3065" s="15">
        <v>0</v>
      </c>
      <c r="E3065" s="145">
        <f t="shared" ref="E3065" si="30845">(1/$E$8)*SIN($B3062*$F$8)</f>
        <v>8.5337832801538976E-2</v>
      </c>
      <c r="F3065" s="15">
        <f t="shared" ref="F3065" si="30846">COS($F$8*$B3062)</f>
        <v>-0.96667320674291435</v>
      </c>
      <c r="G3065" s="37">
        <v>0</v>
      </c>
      <c r="I3065" s="21">
        <v>0</v>
      </c>
      <c r="J3065" s="24">
        <f t="shared" ref="J3065" si="30847">(TAN($K$8*$B3062))/$J$8</f>
        <v>0.89580807110814076</v>
      </c>
      <c r="K3065" s="22">
        <v>1</v>
      </c>
      <c r="L3065" s="23">
        <v>0</v>
      </c>
      <c r="N3065" s="21">
        <f t="shared" ref="N3065" si="30848">D3065*I3062+F3065*I3065-E3065*J3062-G3065*J3065</f>
        <v>0</v>
      </c>
      <c r="O3065" s="24">
        <f t="shared" ref="O3065" si="30849">(D3065*J3062+E3065*I3062+F3065*J3065+G3065*I3065)</f>
        <v>-0.78061582792275208</v>
      </c>
      <c r="P3065" s="22">
        <f t="shared" ref="P3065" si="30850">D3065*K3062+F3065*K3065-E3065*L3062-G3065*L3065</f>
        <v>-0.96667320674291435</v>
      </c>
      <c r="Q3065" s="23">
        <f t="shared" ref="Q3065" si="30851">(D3065*L3062+E3065*K3062+F3065*L3065+G3065*K3065)</f>
        <v>0</v>
      </c>
      <c r="S3065" s="15">
        <v>0</v>
      </c>
      <c r="T3065" s="145">
        <f t="shared" ref="T3065" si="30852">(1/$T$8)*SIN($B3062*$U$8)</f>
        <v>-0.31658609416066463</v>
      </c>
      <c r="U3065" s="15">
        <f t="shared" ref="U3065" si="30853">COS($U$8*$B3062)</f>
        <v>0.31298435241534511</v>
      </c>
      <c r="V3065" s="37">
        <v>0</v>
      </c>
      <c r="X3065" s="21">
        <f t="shared" ref="X3065" si="30854">N3065*S3062+P3065*S3065-O3065*T3062-Q3065*T3065</f>
        <v>0</v>
      </c>
      <c r="Y3065" s="24">
        <f t="shared" ref="Y3065" si="30855">(N3065*T3062+O3065*S3062+P3065*T3065+Q3065*S3065)</f>
        <v>6.171475546493288E-2</v>
      </c>
      <c r="Z3065" s="22">
        <f t="shared" ref="Z3065" si="30856">N3065*U3062+P3065*U3065-O3065*V3062-Q3065*V3065</f>
        <v>-2.5267426316282147</v>
      </c>
      <c r="AA3065" s="23">
        <f t="shared" ref="AA3065" si="30857">(N3065*V3062+O3065*U3062+P3065*V3065+Q3065*U3065)</f>
        <v>0</v>
      </c>
      <c r="AB3065" s="8"/>
      <c r="AC3065" s="21">
        <v>0</v>
      </c>
      <c r="AD3065" s="24">
        <f t="shared" ref="AD3065" si="30858">(TAN($AE$8*$B3062))/$AD$8</f>
        <v>2.6018260526047037</v>
      </c>
      <c r="AE3065" s="22">
        <v>1</v>
      </c>
      <c r="AF3065" s="23">
        <v>0</v>
      </c>
      <c r="AH3065" s="21">
        <f t="shared" ref="AH3065" si="30859">X3065*AC3062+Z3065*AC3065-Y3065*AD3062-AA3065*AD3065</f>
        <v>0</v>
      </c>
      <c r="AI3065" s="24">
        <f t="shared" ref="AI3065" si="30860">(X3065*AD3062+Y3065*AC3062+Z3065*AD3065+AA3065*AC3065)</f>
        <v>-6.5124300517323261</v>
      </c>
      <c r="AJ3065" s="22">
        <f t="shared" ref="AJ3065" si="30861">X3065*AE3062+Z3065*AE3065-Y3065*AF3062-AA3065*AF3065</f>
        <v>-2.5267426316282147</v>
      </c>
      <c r="AK3065" s="23">
        <f t="shared" ref="AK3065" si="30862">(X3065*AF3062+Y3065*AE3062+Z3065*AF3065+AA3065*AE3065)</f>
        <v>0</v>
      </c>
      <c r="AL3065" s="8"/>
      <c r="AM3065" s="15">
        <v>0</v>
      </c>
      <c r="AN3065" s="85">
        <f t="shared" ref="AN3065" si="30863">(1/$AN$8)*SIN($B3062*$AO$8)</f>
        <v>-0.31658609416066463</v>
      </c>
      <c r="AO3065" s="25">
        <f t="shared" ref="AO3065" si="30864">COS($AO$8*$B3062)</f>
        <v>0.31298435241534511</v>
      </c>
      <c r="AP3065" s="37">
        <v>0</v>
      </c>
      <c r="AR3065" s="21">
        <f t="shared" ref="AR3065" si="30865">AH3065*AM3062+AJ3065*AM3065-AI3065*AN3062-AK3065*AN3065</f>
        <v>0</v>
      </c>
      <c r="AS3065" s="24">
        <f t="shared" ref="AS3065" si="30866">(AH3065*AN3062+AI3065*AM3062+AJ3065*AN3065+AK3065*AM3065)</f>
        <v>-1.2383571216952591</v>
      </c>
      <c r="AT3065" s="22">
        <f t="shared" ref="AT3065" si="30867">AH3065*AO3062+AJ3065*AO3065-AI3065*AP3062-AK3065*AP3065</f>
        <v>-19.346534048432655</v>
      </c>
      <c r="AU3065" s="23">
        <f t="shared" ref="AU3065" si="30868">(AH3065*AP3062+AI3065*AO3062+AJ3065*AP3065+AK3065*AO3065)</f>
        <v>0</v>
      </c>
      <c r="AV3065" s="8"/>
      <c r="AW3065" s="21">
        <v>0</v>
      </c>
      <c r="AX3065" s="24">
        <f t="shared" ref="AX3065" si="30869">(TAN($AY$8*$B3062))/$AX$8</f>
        <v>0.89580807110814076</v>
      </c>
      <c r="AY3065" s="22">
        <v>1</v>
      </c>
      <c r="AZ3065" s="23">
        <v>0</v>
      </c>
      <c r="BB3065" s="21">
        <f t="shared" ref="BB3065" si="30870">AR3065*AW3062+AT3065*AW3065-AS3065*AX3062-AU3065*AX3065</f>
        <v>0</v>
      </c>
      <c r="BC3065" s="24">
        <f t="shared" ref="BC3065" si="30871">(AR3065*AX3062+AS3065*AW3062+AT3065*AX3065+AU3065*AW3065)</f>
        <v>-18.569138470249687</v>
      </c>
      <c r="BD3065" s="22">
        <f t="shared" ref="BD3065" si="30872">AR3065*AY3062+AT3065*AY3065-AS3065*AZ3062-AU3065*AZ3065</f>
        <v>-19.346534048432655</v>
      </c>
      <c r="BE3065" s="23">
        <f t="shared" ref="BE3065" si="30873">(AR3065*AZ3062+AS3065*AY3062+AT3065*AZ3065+AU3065*AY3065)</f>
        <v>0</v>
      </c>
      <c r="BF3065" s="8"/>
      <c r="BG3065" s="15">
        <v>0</v>
      </c>
      <c r="BH3065" s="85">
        <f t="shared" ref="BH3065" si="30874">(1/$BH$8)*SIN($B3062*$BI$8)</f>
        <v>8.5307810714625482E-2</v>
      </c>
      <c r="BI3065" s="25">
        <f t="shared" ref="BI3065" si="30875">COS($BI$8*$B3062)</f>
        <v>-0.96669705537965644</v>
      </c>
      <c r="BJ3065" s="37">
        <v>0</v>
      </c>
      <c r="BL3065" s="21">
        <f t="shared" ref="BL3065" si="30876">BB3065*BG3062+BD3065*BG3065-BC3065*BH3062-BE3065*BH3065</f>
        <v>0</v>
      </c>
      <c r="BM3065" s="24">
        <f t="shared" ref="BM3065" si="30877">(BB3065*BH3062+BC3065*BG3062+BD3065*BH3065+BE3065*BG3065)</f>
        <v>16.300321015539719</v>
      </c>
      <c r="BN3065" s="22">
        <f t="shared" ref="BN3065" si="30878">BB3065*BI3062+BD3065*BI3065-BC3065*BJ3062-BE3065*BJ3065</f>
        <v>32.959070444205686</v>
      </c>
      <c r="BO3065" s="23">
        <f t="shared" ref="BO3065" si="30879">(BB3065*BJ3062+BC3065*BI3062+BD3065*BJ3065+BE3065*BI3065)</f>
        <v>0</v>
      </c>
      <c r="BQ3065" s="38">
        <f t="shared" ref="BQ3065" si="30880">(180/PI())*ATAN(-1*(($BL$8*BM3062+BO3062+$BL$8*BM3065+BO3065)/($BL$8*BL3062+BN3062+$BL$8*BL3065+BN3065)))</f>
        <v>37.340340028558778</v>
      </c>
      <c r="BS3065" s="67">
        <f t="shared" ref="BS3065" si="30881">20*LOG(((($BL$8*BL3062+BN3062-$BL$8*BL3065-BN3065)^2+($BL$8*BM3062+BO3062-$BL$8*BM3065-BO3065)^2)/(($BL$8*BL3062+BN3062+$BL$8*BL3065+BN3065)^2+($BL$8*BM3062+BO3062+$BL$8*BM3065+BO3065)^2))^0.5)</f>
        <v>-2.5273109441303083E-3</v>
      </c>
      <c r="BT3065" s="65"/>
      <c r="BU3065" s="28"/>
      <c r="BV3065" s="28"/>
      <c r="BW3065" s="28"/>
      <c r="BX3065" s="28"/>
    </row>
    <row r="3066" spans="2:76" ht="18.649999999999999" customHeight="1">
      <c r="BS3066" s="32"/>
    </row>
    <row r="3067" spans="2:76" ht="18.649999999999999" customHeight="1" thickBot="1">
      <c r="D3067" s="8"/>
      <c r="E3067" s="8" t="s">
        <v>93</v>
      </c>
      <c r="F3067" s="8"/>
      <c r="G3067" s="8"/>
      <c r="H3067" s="8"/>
      <c r="I3067" s="8"/>
      <c r="J3067" s="8" t="s">
        <v>94</v>
      </c>
      <c r="K3067" s="8"/>
      <c r="L3067" s="8"/>
      <c r="M3067" s="8"/>
      <c r="N3067" s="8"/>
      <c r="O3067" s="8" t="s">
        <v>95</v>
      </c>
      <c r="P3067" s="8"/>
      <c r="Q3067" s="8"/>
      <c r="R3067" s="8"/>
      <c r="S3067" s="8"/>
      <c r="T3067" s="8" t="s">
        <v>96</v>
      </c>
      <c r="U3067" s="8"/>
      <c r="V3067" s="8"/>
      <c r="W3067" s="8"/>
      <c r="X3067" s="8"/>
      <c r="Y3067" s="8" t="s">
        <v>97</v>
      </c>
      <c r="Z3067" s="8"/>
      <c r="AA3067" s="8"/>
      <c r="AB3067" s="8"/>
      <c r="AC3067" s="8"/>
      <c r="AD3067" s="8" t="s">
        <v>98</v>
      </c>
      <c r="AE3067" s="8"/>
      <c r="AF3067" s="8"/>
      <c r="AG3067" s="8"/>
      <c r="AH3067" s="8"/>
      <c r="AI3067" s="8" t="s">
        <v>99</v>
      </c>
      <c r="AJ3067" s="8"/>
      <c r="AK3067" s="8"/>
      <c r="AL3067" s="8"/>
      <c r="AM3067" s="8"/>
      <c r="AN3067" s="8" t="s">
        <v>96</v>
      </c>
      <c r="AO3067" s="8"/>
      <c r="AP3067" s="8"/>
      <c r="AQ3067" s="8"/>
      <c r="AR3067" s="8"/>
      <c r="AS3067" s="8" t="s">
        <v>100</v>
      </c>
      <c r="AT3067" s="8"/>
      <c r="AU3067" s="8"/>
      <c r="AV3067" s="8"/>
      <c r="AW3067" s="8"/>
      <c r="AX3067" s="8" t="s">
        <v>94</v>
      </c>
      <c r="AY3067" s="8"/>
      <c r="AZ3067" s="8"/>
      <c r="BA3067" s="8"/>
      <c r="BB3067" s="8"/>
      <c r="BC3067" s="8" t="s">
        <v>101</v>
      </c>
      <c r="BD3067" s="8"/>
      <c r="BE3067" s="8"/>
      <c r="BF3067" s="8"/>
      <c r="BG3067" s="8"/>
      <c r="BH3067" s="8" t="s">
        <v>96</v>
      </c>
      <c r="BI3067" s="8"/>
      <c r="BJ3067" s="8"/>
      <c r="BK3067" s="8"/>
      <c r="BL3067" s="8"/>
      <c r="BM3067" s="8" t="s">
        <v>102</v>
      </c>
      <c r="BN3067" s="8"/>
      <c r="BO3067" s="8"/>
      <c r="BP3067" s="8"/>
    </row>
    <row r="3068" spans="2:76" ht="18.649999999999999" customHeight="1" thickBot="1">
      <c r="B3068" s="16"/>
      <c r="D3068" s="250" t="s">
        <v>22</v>
      </c>
      <c r="E3068" s="251"/>
      <c r="F3068" s="252" t="s">
        <v>23</v>
      </c>
      <c r="G3068" s="253"/>
      <c r="H3068" s="123"/>
      <c r="I3068" s="242" t="s">
        <v>1</v>
      </c>
      <c r="J3068" s="243"/>
      <c r="K3068" s="244" t="s">
        <v>2</v>
      </c>
      <c r="L3068" s="245"/>
      <c r="M3068" s="123"/>
      <c r="N3068" s="242" t="s">
        <v>43</v>
      </c>
      <c r="O3068" s="243"/>
      <c r="P3068" s="244" t="s">
        <v>44</v>
      </c>
      <c r="Q3068" s="245"/>
      <c r="R3068" s="123"/>
      <c r="S3068" s="242" t="s">
        <v>32</v>
      </c>
      <c r="T3068" s="243"/>
      <c r="U3068" s="244" t="s">
        <v>33</v>
      </c>
      <c r="V3068" s="245"/>
      <c r="W3068" s="123"/>
      <c r="X3068" s="242" t="s">
        <v>45</v>
      </c>
      <c r="Y3068" s="243"/>
      <c r="Z3068" s="244" t="s">
        <v>46</v>
      </c>
      <c r="AA3068" s="245"/>
      <c r="AB3068" s="127"/>
      <c r="AC3068" s="242" t="s">
        <v>62</v>
      </c>
      <c r="AD3068" s="243"/>
      <c r="AE3068" s="244" t="s">
        <v>3</v>
      </c>
      <c r="AF3068" s="245"/>
      <c r="AG3068" s="123"/>
      <c r="AH3068" s="242" t="s">
        <v>76</v>
      </c>
      <c r="AI3068" s="243"/>
      <c r="AJ3068" s="244" t="s">
        <v>77</v>
      </c>
      <c r="AK3068" s="245"/>
      <c r="AL3068" s="127"/>
      <c r="AM3068" s="242" t="s">
        <v>64</v>
      </c>
      <c r="AN3068" s="243"/>
      <c r="AO3068" s="244" t="s">
        <v>65</v>
      </c>
      <c r="AP3068" s="245"/>
      <c r="AQ3068" s="123"/>
      <c r="AR3068" s="242" t="s">
        <v>80</v>
      </c>
      <c r="AS3068" s="243"/>
      <c r="AT3068" s="244" t="s">
        <v>81</v>
      </c>
      <c r="AU3068" s="245"/>
      <c r="AV3068" s="127"/>
      <c r="AW3068" s="242" t="s">
        <v>68</v>
      </c>
      <c r="AX3068" s="243"/>
      <c r="AY3068" s="244" t="s">
        <v>69</v>
      </c>
      <c r="AZ3068" s="245"/>
      <c r="BA3068" s="123"/>
      <c r="BB3068" s="246" t="s">
        <v>84</v>
      </c>
      <c r="BC3068" s="247"/>
      <c r="BD3068" s="248" t="s">
        <v>85</v>
      </c>
      <c r="BE3068" s="249"/>
      <c r="BF3068" s="127"/>
      <c r="BG3068" s="242" t="s">
        <v>72</v>
      </c>
      <c r="BH3068" s="243"/>
      <c r="BI3068" s="244" t="s">
        <v>73</v>
      </c>
      <c r="BJ3068" s="245"/>
      <c r="BK3068" s="123"/>
      <c r="BL3068" s="242" t="s">
        <v>88</v>
      </c>
      <c r="BM3068" s="243"/>
      <c r="BN3068" s="244" t="s">
        <v>89</v>
      </c>
      <c r="BO3068" s="245"/>
      <c r="BP3068" s="123"/>
      <c r="BQ3068" s="19" t="s">
        <v>165</v>
      </c>
      <c r="BS3068" s="63" t="s">
        <v>120</v>
      </c>
      <c r="BT3068" s="4"/>
      <c r="BU3068" s="28"/>
      <c r="BV3068" s="28"/>
      <c r="BW3068" s="28"/>
      <c r="BX3068" s="28"/>
    </row>
    <row r="3069" spans="2:76" ht="18.649999999999999" customHeight="1" thickTop="1" thickBot="1">
      <c r="B3069" s="39">
        <v>8.6999999999999993</v>
      </c>
      <c r="D3069" s="25">
        <f t="shared" ref="D3069" si="30882">COS($F$8*$B3069)</f>
        <v>-0.96835235250123064</v>
      </c>
      <c r="E3069" s="26">
        <v>0</v>
      </c>
      <c r="F3069" s="10">
        <v>0</v>
      </c>
      <c r="G3069" s="85">
        <f t="shared" ref="G3069" si="30883">$E$8*SIN($B3069*$F$8)</f>
        <v>0.74876130552265585</v>
      </c>
      <c r="I3069" s="21">
        <v>1</v>
      </c>
      <c r="J3069" s="24">
        <v>0</v>
      </c>
      <c r="K3069" s="22">
        <v>0</v>
      </c>
      <c r="L3069" s="23">
        <v>0</v>
      </c>
      <c r="N3069" s="21">
        <f t="shared" ref="N3069" si="30884">D3069*I3069+F3069*I3072-E3069*J3069-G3069*J3072</f>
        <v>-1.6628337071293653</v>
      </c>
      <c r="O3069" s="24">
        <f t="shared" ref="O3069" si="30885">(D3069*J3069+E3069*I3069+F3069*J3072+G3069*I3072)</f>
        <v>0</v>
      </c>
      <c r="P3069" s="22">
        <f t="shared" ref="P3069" si="30886">D3069*K3069+F3069*K3072-E3069*L3069-G3069*L3072</f>
        <v>0</v>
      </c>
      <c r="Q3069" s="23">
        <f t="shared" ref="Q3069" si="30887">(D3069*L3069+E3069*K3069+F3069*L3072+G3069*K3072)</f>
        <v>0.74876130552265585</v>
      </c>
      <c r="S3069" s="25">
        <f t="shared" ref="S3069" si="30888">COS($U$8*$B3069)</f>
        <v>0.32397222783053164</v>
      </c>
      <c r="T3069" s="26">
        <v>0</v>
      </c>
      <c r="U3069" s="10">
        <v>0</v>
      </c>
      <c r="V3069" s="85">
        <f t="shared" ref="V3069" si="30889">$T$8*SIN($B3069*$U$8)</f>
        <v>-2.8381997745667409</v>
      </c>
      <c r="X3069" s="21">
        <f t="shared" ref="X3069" si="30890">N3069*S3069+P3069*S3072-O3069*T3069-Q3069*T3072</f>
        <v>-0.30258592188388006</v>
      </c>
      <c r="Y3069" s="24">
        <f t="shared" ref="Y3069" si="30891">(N3069*T3069+O3069*S3069+P3069*T3072+Q3069*S3072)</f>
        <v>0</v>
      </c>
      <c r="Z3069" s="22">
        <f t="shared" ref="Z3069" si="30892">N3069*U3069+P3069*U3072-O3069*V3069-Q3069*V3072</f>
        <v>0</v>
      </c>
      <c r="AA3069" s="23">
        <f t="shared" ref="AA3069" si="30893">(N3069*V3069+O3069*U3069+P3069*V3072+Q3069*U3072)</f>
        <v>4.9620321209800151</v>
      </c>
      <c r="AB3069" s="8"/>
      <c r="AC3069" s="21">
        <v>1</v>
      </c>
      <c r="AD3069" s="24">
        <v>0</v>
      </c>
      <c r="AE3069" s="22">
        <v>0</v>
      </c>
      <c r="AF3069" s="23">
        <v>0</v>
      </c>
      <c r="AH3069" s="21">
        <f t="shared" ref="AH3069" si="30894">X3069*AC3069+Z3069*AC3072-Y3069*AD3069-AA3069*AD3072</f>
        <v>-13.747875357743229</v>
      </c>
      <c r="AI3069" s="24">
        <f t="shared" ref="AI3069" si="30895">(X3069*AD3069+Y3069*AC3069+Z3069*AD3072+AA3069*AC3072)</f>
        <v>0</v>
      </c>
      <c r="AJ3069" s="22">
        <f t="shared" ref="AJ3069" si="30896">X3069*AE3069+Z3069*AE3072-Y3069*AF3069-AA3069*AF3072</f>
        <v>0</v>
      </c>
      <c r="AK3069" s="23">
        <f t="shared" ref="AK3069" si="30897">(X3069*AF3069+Y3069*AE3069+Z3069*AF3072+AA3069*AE3072)</f>
        <v>4.9620321209800151</v>
      </c>
      <c r="AL3069" s="8"/>
      <c r="AM3069" s="25">
        <f t="shared" ref="AM3069" si="30898">COS($AO$8*$B3069)</f>
        <v>0.32397222783053164</v>
      </c>
      <c r="AN3069" s="26">
        <v>0</v>
      </c>
      <c r="AO3069" s="10">
        <v>0</v>
      </c>
      <c r="AP3069" s="85">
        <f t="shared" ref="AP3069" si="30899">$AN$8*SIN($B3069*$AO$8)</f>
        <v>-2.8381997745667409</v>
      </c>
      <c r="AR3069" s="21">
        <f t="shared" ref="AR3069" si="30900">AH3069*AM3069+AJ3069*AM3072-AI3069*AN3069-AK3069*AN3072</f>
        <v>-2.8891255356780516</v>
      </c>
      <c r="AS3069" s="24">
        <f t="shared" ref="AS3069" si="30901">(AH3069*AN3069+AI3069*AM3069+AJ3069*AN3072+AK3069*AM3072)</f>
        <v>0</v>
      </c>
      <c r="AT3069" s="22">
        <f t="shared" ref="AT3069" si="30902">AH3069*AO3069+AJ3069*AO3072-AI3069*AP3069-AK3069*AP3072</f>
        <v>0</v>
      </c>
      <c r="AU3069" s="23">
        <f t="shared" ref="AU3069" si="30903">(AH3069*AP3069+AI3069*AO3069+AJ3069*AP3072+AK3069*AO3072)</f>
        <v>40.626777341919038</v>
      </c>
      <c r="AV3069" s="8"/>
      <c r="AW3069" s="21">
        <v>1</v>
      </c>
      <c r="AX3069" s="24">
        <v>0</v>
      </c>
      <c r="AY3069" s="22">
        <v>0</v>
      </c>
      <c r="AZ3069" s="23">
        <v>0</v>
      </c>
      <c r="BB3069" s="21">
        <f t="shared" ref="BB3069" si="30904">AR3069*AW3069+AT3069*AW3072-AS3069*AX3069-AU3069*AX3072</f>
        <v>-40.570746039420598</v>
      </c>
      <c r="BC3069" s="24">
        <f t="shared" ref="BC3069" si="30905">(AR3069*AX3069+AS3069*AW3069+AT3069*AX3072+AU3069*AW3072)</f>
        <v>0</v>
      </c>
      <c r="BD3069" s="22">
        <f t="shared" ref="BD3069" si="30906">AR3069*AY3069+AT3069*AY3072-AS3069*AZ3069-AU3069*AZ3072</f>
        <v>0</v>
      </c>
      <c r="BE3069" s="23">
        <f t="shared" ref="BE3069" si="30907">(AR3069*AZ3069+AS3069*AY3069+AT3069*AZ3072+AU3069*AY3072)</f>
        <v>40.626777341919038</v>
      </c>
      <c r="BF3069" s="8"/>
      <c r="BG3069" s="25">
        <f t="shared" ref="BG3069" si="30908">COS($BI$8*$B3069)</f>
        <v>-0.96837565594338848</v>
      </c>
      <c r="BH3069" s="26">
        <v>0</v>
      </c>
      <c r="BI3069" s="10">
        <v>0</v>
      </c>
      <c r="BJ3069" s="85">
        <f t="shared" ref="BJ3069" si="30909">$BH$8*SIN($B3069*$BI$8)</f>
        <v>0.74849001381842717</v>
      </c>
      <c r="BL3069" s="21">
        <f t="shared" ref="BL3069" si="30910">BB3069*BG3069+BD3069*BG3072-BC3069*BH3069-BE3069*BH3072</f>
        <v>35.908974237586428</v>
      </c>
      <c r="BM3069" s="24">
        <f t="shared" ref="BM3069" si="30911">(BB3069*BH3069+BC3069*BG3069+BD3069*BH3072+BE3069*BG3072)</f>
        <v>0</v>
      </c>
      <c r="BN3069" s="22">
        <f t="shared" ref="BN3069" si="30912">BB3069*BI3069+BD3069*BI3072-BC3069*BJ3069-BE3069*BJ3072</f>
        <v>0</v>
      </c>
      <c r="BO3069" s="23">
        <f t="shared" ref="BO3069" si="30913">(BB3069*BJ3069+BC3069*BI3069+BD3069*BJ3072+BE3069*BI3072)</f>
        <v>-69.708780421016655</v>
      </c>
      <c r="BQ3069" s="27">
        <f t="shared" ref="BQ3069" si="30914">20*LOG((2*$BL$8)/(($BL$8*BL3069+BN3069+$BL$8*BL3072+BN3072)^2+($BL$8*BM3069+BO3069+$BL$8*BM3072+BO3072)^2)^0.5)</f>
        <v>-32.889860883053721</v>
      </c>
      <c r="BS3069" s="64">
        <f t="shared" ref="BS3069" si="30915">((BL3069^2+BM3069^2)/(BL3072^2+BM3072^2))^0.5</f>
        <v>1.9431680296137392</v>
      </c>
      <c r="BT3069" s="4"/>
      <c r="BU3069" s="28"/>
      <c r="BV3069" s="28"/>
      <c r="BW3069" s="28"/>
      <c r="BX3069" s="28"/>
    </row>
    <row r="3070" spans="2:76" ht="18.649999999999999" customHeight="1" thickBot="1">
      <c r="D3070" s="25"/>
      <c r="E3070" s="10"/>
      <c r="F3070" s="10"/>
      <c r="G3070" s="31"/>
      <c r="I3070" s="29"/>
      <c r="L3070" s="30"/>
      <c r="N3070" s="29"/>
      <c r="Q3070" s="30"/>
      <c r="S3070" s="29"/>
      <c r="V3070" s="30"/>
      <c r="X3070" s="29"/>
      <c r="AA3070" s="30"/>
      <c r="AC3070" s="29"/>
      <c r="AF3070" s="30"/>
      <c r="AH3070" s="29"/>
      <c r="AK3070" s="30"/>
      <c r="AM3070" s="29"/>
      <c r="AP3070" s="30"/>
      <c r="AR3070" s="29"/>
      <c r="AU3070" s="30"/>
      <c r="AW3070" s="29"/>
      <c r="AZ3070" s="30"/>
      <c r="BB3070" s="29"/>
      <c r="BE3070" s="30"/>
      <c r="BG3070" s="29"/>
      <c r="BJ3070" s="30"/>
      <c r="BL3070" s="29"/>
      <c r="BO3070" s="30"/>
      <c r="BS3070" s="65"/>
      <c r="BT3070" s="65"/>
      <c r="BU3070" s="28"/>
      <c r="BV3070" s="28"/>
      <c r="BW3070" s="28"/>
      <c r="BX3070" s="28"/>
    </row>
    <row r="3071" spans="2:76" ht="18.649999999999999" customHeight="1" thickBot="1">
      <c r="D3071" s="254" t="s">
        <v>24</v>
      </c>
      <c r="E3071" s="255"/>
      <c r="F3071" s="256" t="s">
        <v>25</v>
      </c>
      <c r="G3071" s="257"/>
      <c r="H3071" s="123"/>
      <c r="I3071" s="242" t="s">
        <v>4</v>
      </c>
      <c r="J3071" s="243"/>
      <c r="K3071" s="244" t="s">
        <v>5</v>
      </c>
      <c r="L3071" s="245"/>
      <c r="M3071" s="123"/>
      <c r="N3071" s="242" t="s">
        <v>6</v>
      </c>
      <c r="O3071" s="243"/>
      <c r="P3071" s="244" t="s">
        <v>7</v>
      </c>
      <c r="Q3071" s="245"/>
      <c r="R3071" s="123"/>
      <c r="S3071" s="242" t="s">
        <v>34</v>
      </c>
      <c r="T3071" s="243"/>
      <c r="U3071" s="244" t="s">
        <v>35</v>
      </c>
      <c r="V3071" s="245"/>
      <c r="W3071" s="123"/>
      <c r="X3071" s="242" t="s">
        <v>47</v>
      </c>
      <c r="Y3071" s="243"/>
      <c r="Z3071" s="244" t="s">
        <v>48</v>
      </c>
      <c r="AA3071" s="245"/>
      <c r="AB3071" s="127"/>
      <c r="AC3071" s="242" t="s">
        <v>63</v>
      </c>
      <c r="AD3071" s="243"/>
      <c r="AE3071" s="244" t="s">
        <v>8</v>
      </c>
      <c r="AF3071" s="245"/>
      <c r="AG3071" s="123"/>
      <c r="AH3071" s="242" t="s">
        <v>78</v>
      </c>
      <c r="AI3071" s="243"/>
      <c r="AJ3071" s="244" t="s">
        <v>79</v>
      </c>
      <c r="AK3071" s="245"/>
      <c r="AL3071" s="127"/>
      <c r="AM3071" s="242" t="s">
        <v>67</v>
      </c>
      <c r="AN3071" s="243"/>
      <c r="AO3071" s="244" t="s">
        <v>66</v>
      </c>
      <c r="AP3071" s="245"/>
      <c r="AQ3071" s="123"/>
      <c r="AR3071" s="242" t="s">
        <v>83</v>
      </c>
      <c r="AS3071" s="243"/>
      <c r="AT3071" s="244" t="s">
        <v>82</v>
      </c>
      <c r="AU3071" s="245"/>
      <c r="AV3071" s="127"/>
      <c r="AW3071" s="242" t="s">
        <v>71</v>
      </c>
      <c r="AX3071" s="243"/>
      <c r="AY3071" s="244" t="s">
        <v>70</v>
      </c>
      <c r="AZ3071" s="245"/>
      <c r="BA3071" s="123"/>
      <c r="BB3071" s="124" t="s">
        <v>87</v>
      </c>
      <c r="BC3071" s="125"/>
      <c r="BD3071" s="122" t="s">
        <v>86</v>
      </c>
      <c r="BE3071" s="126"/>
      <c r="BF3071" s="127"/>
      <c r="BG3071" s="242" t="s">
        <v>74</v>
      </c>
      <c r="BH3071" s="243"/>
      <c r="BI3071" s="244" t="s">
        <v>75</v>
      </c>
      <c r="BJ3071" s="245"/>
      <c r="BK3071" s="123"/>
      <c r="BL3071" s="242" t="s">
        <v>91</v>
      </c>
      <c r="BM3071" s="243"/>
      <c r="BN3071" s="244" t="s">
        <v>90</v>
      </c>
      <c r="BO3071" s="245"/>
      <c r="BP3071" s="123"/>
      <c r="BQ3071" s="35" t="s">
        <v>166</v>
      </c>
      <c r="BS3071" s="66" t="s">
        <v>121</v>
      </c>
      <c r="BT3071" s="65"/>
      <c r="BU3071" s="28"/>
      <c r="BV3071" s="28"/>
      <c r="BW3071" s="28"/>
      <c r="BX3071" s="28"/>
    </row>
    <row r="3072" spans="2:76" ht="18.649999999999999" customHeight="1" thickTop="1" thickBot="1">
      <c r="D3072" s="15">
        <v>0</v>
      </c>
      <c r="E3072" s="145">
        <f t="shared" ref="E3072" si="30916">(1/$E$8)*SIN($B3069*$F$8)</f>
        <v>8.3195700613628423E-2</v>
      </c>
      <c r="F3072" s="15">
        <f t="shared" ref="F3072" si="30917">COS($F$8*$B3069)</f>
        <v>-0.96835235250123064</v>
      </c>
      <c r="G3072" s="37">
        <v>0</v>
      </c>
      <c r="I3072" s="21">
        <v>0</v>
      </c>
      <c r="J3072" s="24">
        <f t="shared" ref="J3072" si="30918">(TAN($K$8*$B3069))/$J$8</f>
        <v>0.92750700324099655</v>
      </c>
      <c r="K3072" s="22">
        <v>1</v>
      </c>
      <c r="L3072" s="23">
        <v>0</v>
      </c>
      <c r="N3072" s="21">
        <f t="shared" ref="N3072" si="30919">D3072*I3069+F3072*I3072-E3072*J3069-G3072*J3072</f>
        <v>0</v>
      </c>
      <c r="O3072" s="24">
        <f t="shared" ref="O3072" si="30920">(D3072*J3069+E3072*I3069+F3072*J3072+G3072*I3072)</f>
        <v>-0.81495788793615709</v>
      </c>
      <c r="P3072" s="22">
        <f t="shared" ref="P3072" si="30921">D3072*K3069+F3072*K3072-E3072*L3069-G3072*L3072</f>
        <v>-0.96835235250123064</v>
      </c>
      <c r="Q3072" s="23">
        <f t="shared" ref="Q3072" si="30922">(D3072*L3069+E3072*K3069+F3072*L3072+G3072*K3072)</f>
        <v>0</v>
      </c>
      <c r="S3072" s="15">
        <v>0</v>
      </c>
      <c r="T3072" s="145">
        <f t="shared" ref="T3072" si="30923">(1/$T$8)*SIN($B3069*$U$8)</f>
        <v>-0.3153555305074156</v>
      </c>
      <c r="U3072" s="15">
        <f t="shared" ref="U3072" si="30924">COS($U$8*$B3069)</f>
        <v>0.32397222783053164</v>
      </c>
      <c r="V3072" s="37">
        <v>0</v>
      </c>
      <c r="X3072" s="21">
        <f t="shared" ref="X3072" si="30925">N3072*S3069+P3072*S3072-O3072*T3069-Q3072*T3072</f>
        <v>0</v>
      </c>
      <c r="Y3072" s="24">
        <f t="shared" ref="Y3072" si="30926">(N3072*T3069+O3072*S3069+P3072*T3072+Q3072*S3072)</f>
        <v>4.1351547298387969E-2</v>
      </c>
      <c r="Z3072" s="22">
        <f t="shared" ref="Z3072" si="30927">N3072*U3069+P3072*U3072-O3072*V3069-Q3072*V3072</f>
        <v>-2.6267325627865485</v>
      </c>
      <c r="AA3072" s="23">
        <f t="shared" ref="AA3072" si="30928">(N3072*V3069+O3072*U3069+P3072*V3072+Q3072*U3072)</f>
        <v>0</v>
      </c>
      <c r="AB3072" s="8"/>
      <c r="AC3072" s="21">
        <v>0</v>
      </c>
      <c r="AD3072" s="24">
        <f t="shared" ref="AD3072" si="30929">(TAN($AE$8*$B3069))/$AD$8</f>
        <v>2.7096336960438432</v>
      </c>
      <c r="AE3072" s="22">
        <v>1</v>
      </c>
      <c r="AF3072" s="23">
        <v>0</v>
      </c>
      <c r="AH3072" s="21">
        <f t="shared" ref="AH3072" si="30930">X3072*AC3069+Z3072*AC3072-Y3072*AD3069-AA3072*AD3072</f>
        <v>0</v>
      </c>
      <c r="AI3072" s="24">
        <f t="shared" ref="AI3072" si="30931">(X3072*AD3069+Y3072*AC3069+Z3072*AD3072+AA3072*AC3072)</f>
        <v>-7.0761315153236444</v>
      </c>
      <c r="AJ3072" s="22">
        <f t="shared" ref="AJ3072" si="30932">X3072*AE3069+Z3072*AE3072-Y3072*AF3069-AA3072*AF3072</f>
        <v>-2.6267325627865485</v>
      </c>
      <c r="AK3072" s="23">
        <f t="shared" ref="AK3072" si="30933">(X3072*AF3069+Y3072*AE3069+Z3072*AF3072+AA3072*AE3072)</f>
        <v>0</v>
      </c>
      <c r="AL3072" s="8"/>
      <c r="AM3072" s="15">
        <v>0</v>
      </c>
      <c r="AN3072" s="85">
        <f t="shared" ref="AN3072" si="30934">(1/$AN$8)*SIN($B3069*$AO$8)</f>
        <v>-0.3153555305074156</v>
      </c>
      <c r="AO3072" s="25">
        <f t="shared" ref="AO3072" si="30935">COS($AO$8*$B3069)</f>
        <v>0.32397222783053164</v>
      </c>
      <c r="AP3072" s="37">
        <v>0</v>
      </c>
      <c r="AR3072" s="21">
        <f t="shared" ref="AR3072" si="30936">AH3072*AM3069+AJ3072*AM3072-AI3072*AN3069-AK3072*AN3072</f>
        <v>0</v>
      </c>
      <c r="AS3072" s="24">
        <f t="shared" ref="AS3072" si="30937">(AH3072*AN3069+AI3072*AM3069+AJ3072*AN3072+AK3072*AM3072)</f>
        <v>-1.4641154506025815</v>
      </c>
      <c r="AT3072" s="22">
        <f t="shared" ref="AT3072" si="30938">AH3072*AO3069+AJ3072*AO3072-AI3072*AP3069-AK3072*AP3072</f>
        <v>-20.934463271877139</v>
      </c>
      <c r="AU3072" s="23">
        <f t="shared" ref="AU3072" si="30939">(AH3072*AP3069+AI3072*AO3069+AJ3072*AP3072+AK3072*AO3072)</f>
        <v>0</v>
      </c>
      <c r="AV3072" s="8"/>
      <c r="AW3072" s="21">
        <v>0</v>
      </c>
      <c r="AX3072" s="24">
        <f t="shared" ref="AX3072" si="30940">(TAN($AY$8*$B3069))/$AX$8</f>
        <v>0.92750700324099655</v>
      </c>
      <c r="AY3072" s="22">
        <v>1</v>
      </c>
      <c r="AZ3072" s="23">
        <v>0</v>
      </c>
      <c r="BB3072" s="21">
        <f t="shared" ref="BB3072" si="30941">AR3072*AW3069+AT3072*AW3072-AS3072*AX3069-AU3072*AX3072</f>
        <v>0</v>
      </c>
      <c r="BC3072" s="24">
        <f t="shared" ref="BC3072" si="30942">(AR3072*AX3069+AS3072*AW3069+AT3072*AX3072+AU3072*AW3072)</f>
        <v>-20.880976744360055</v>
      </c>
      <c r="BD3072" s="22">
        <f t="shared" ref="BD3072" si="30943">AR3072*AY3069+AT3072*AY3072-AS3072*AZ3069-AU3072*AZ3072</f>
        <v>-20.934463271877139</v>
      </c>
      <c r="BE3072" s="23">
        <f t="shared" ref="BE3072" si="30944">(AR3072*AZ3069+AS3072*AY3069+AT3072*AZ3072+AU3072*AY3072)</f>
        <v>0</v>
      </c>
      <c r="BF3072" s="8"/>
      <c r="BG3072" s="15">
        <v>0</v>
      </c>
      <c r="BH3072" s="85">
        <f t="shared" ref="BH3072" si="30945">(1/$BH$8)*SIN($B3069*$BI$8)</f>
        <v>8.3165557090936343E-2</v>
      </c>
      <c r="BI3072" s="25">
        <f t="shared" ref="BI3072" si="30946">COS($BI$8*$B3069)</f>
        <v>-0.96837565594338848</v>
      </c>
      <c r="BJ3072" s="37">
        <v>0</v>
      </c>
      <c r="BL3072" s="21">
        <f t="shared" ref="BL3072" si="30947">BB3072*BG3069+BD3072*BG3072-BC3072*BH3069-BE3072*BH3072</f>
        <v>0</v>
      </c>
      <c r="BM3072" s="24">
        <f t="shared" ref="BM3072" si="30948">(BB3072*BH3069+BC3072*BG3069+BD3072*BH3072+BE3072*BG3072)</f>
        <v>18.479603251152898</v>
      </c>
      <c r="BN3072" s="22">
        <f t="shared" ref="BN3072" si="30949">BB3072*BI3069+BD3072*BI3072-BC3072*BJ3069-BE3072*BJ3072</f>
        <v>35.901627174655111</v>
      </c>
      <c r="BO3072" s="23">
        <f t="shared" ref="BO3072" si="30950">(BB3072*BJ3069+BC3072*BI3069+BD3072*BJ3072+BE3072*BI3072)</f>
        <v>0</v>
      </c>
      <c r="BQ3072" s="38">
        <f t="shared" ref="BQ3072" si="30951">(180/PI())*ATAN(-1*(($BL$8*BM3069+BO3069+$BL$8*BM3072+BO3072)/($BL$8*BL3069+BN3069+$BL$8*BL3072+BN3072)))</f>
        <v>35.503793021516977</v>
      </c>
      <c r="BS3072" s="67">
        <f t="shared" ref="BS3072" si="30952">20*LOG(((($BL$8*BL3069+BN3069-$BL$8*BL3072-BN3072)^2+($BL$8*BM3069+BO3069-$BL$8*BM3072-BO3072)^2)/(($BL$8*BL3069+BN3069+$BL$8*BL3072+BN3072)^2+($BL$8*BM3069+BO3069+$BL$8*BM3072+BO3072)^2))^0.5)</f>
        <v>-2.2331087519899583E-3</v>
      </c>
      <c r="BT3072" s="65"/>
      <c r="BU3072" s="28"/>
      <c r="BV3072" s="28"/>
      <c r="BW3072" s="28"/>
      <c r="BX3072" s="28"/>
    </row>
    <row r="3073" spans="2:76" ht="18.649999999999999" customHeight="1">
      <c r="BS3073" s="32"/>
    </row>
    <row r="3074" spans="2:76" ht="18.649999999999999" customHeight="1" thickBot="1">
      <c r="D3074" s="8"/>
      <c r="E3074" s="8" t="s">
        <v>93</v>
      </c>
      <c r="F3074" s="8"/>
      <c r="G3074" s="8"/>
      <c r="H3074" s="8"/>
      <c r="I3074" s="8"/>
      <c r="J3074" s="8" t="s">
        <v>94</v>
      </c>
      <c r="K3074" s="8"/>
      <c r="L3074" s="8"/>
      <c r="M3074" s="8"/>
      <c r="N3074" s="8"/>
      <c r="O3074" s="8" t="s">
        <v>95</v>
      </c>
      <c r="P3074" s="8"/>
      <c r="Q3074" s="8"/>
      <c r="R3074" s="8"/>
      <c r="S3074" s="8"/>
      <c r="T3074" s="8" t="s">
        <v>96</v>
      </c>
      <c r="U3074" s="8"/>
      <c r="V3074" s="8"/>
      <c r="W3074" s="8"/>
      <c r="X3074" s="8"/>
      <c r="Y3074" s="8" t="s">
        <v>97</v>
      </c>
      <c r="Z3074" s="8"/>
      <c r="AA3074" s="8"/>
      <c r="AB3074" s="8"/>
      <c r="AC3074" s="8"/>
      <c r="AD3074" s="8" t="s">
        <v>98</v>
      </c>
      <c r="AE3074" s="8"/>
      <c r="AF3074" s="8"/>
      <c r="AG3074" s="8"/>
      <c r="AH3074" s="8"/>
      <c r="AI3074" s="8" t="s">
        <v>99</v>
      </c>
      <c r="AJ3074" s="8"/>
      <c r="AK3074" s="8"/>
      <c r="AL3074" s="8"/>
      <c r="AM3074" s="8"/>
      <c r="AN3074" s="8" t="s">
        <v>96</v>
      </c>
      <c r="AO3074" s="8"/>
      <c r="AP3074" s="8"/>
      <c r="AQ3074" s="8"/>
      <c r="AR3074" s="8"/>
      <c r="AS3074" s="8" t="s">
        <v>100</v>
      </c>
      <c r="AT3074" s="8"/>
      <c r="AU3074" s="8"/>
      <c r="AV3074" s="8"/>
      <c r="AW3074" s="8"/>
      <c r="AX3074" s="8" t="s">
        <v>94</v>
      </c>
      <c r="AY3074" s="8"/>
      <c r="AZ3074" s="8"/>
      <c r="BA3074" s="8"/>
      <c r="BB3074" s="8"/>
      <c r="BC3074" s="8" t="s">
        <v>101</v>
      </c>
      <c r="BD3074" s="8"/>
      <c r="BE3074" s="8"/>
      <c r="BF3074" s="8"/>
      <c r="BG3074" s="8"/>
      <c r="BH3074" s="8" t="s">
        <v>96</v>
      </c>
      <c r="BI3074" s="8"/>
      <c r="BJ3074" s="8"/>
      <c r="BK3074" s="8"/>
      <c r="BL3074" s="8"/>
      <c r="BM3074" s="8" t="s">
        <v>102</v>
      </c>
      <c r="BN3074" s="8"/>
      <c r="BO3074" s="8"/>
      <c r="BP3074" s="8"/>
    </row>
    <row r="3075" spans="2:76" ht="18.649999999999999" customHeight="1" thickBot="1">
      <c r="B3075" s="16"/>
      <c r="D3075" s="250" t="s">
        <v>22</v>
      </c>
      <c r="E3075" s="251"/>
      <c r="F3075" s="252" t="s">
        <v>23</v>
      </c>
      <c r="G3075" s="253"/>
      <c r="H3075" s="123"/>
      <c r="I3075" s="242" t="s">
        <v>1</v>
      </c>
      <c r="J3075" s="243"/>
      <c r="K3075" s="244" t="s">
        <v>2</v>
      </c>
      <c r="L3075" s="245"/>
      <c r="M3075" s="123"/>
      <c r="N3075" s="242" t="s">
        <v>43</v>
      </c>
      <c r="O3075" s="243"/>
      <c r="P3075" s="244" t="s">
        <v>44</v>
      </c>
      <c r="Q3075" s="245"/>
      <c r="R3075" s="123"/>
      <c r="S3075" s="242" t="s">
        <v>32</v>
      </c>
      <c r="T3075" s="243"/>
      <c r="U3075" s="244" t="s">
        <v>33</v>
      </c>
      <c r="V3075" s="245"/>
      <c r="W3075" s="123"/>
      <c r="X3075" s="242" t="s">
        <v>45</v>
      </c>
      <c r="Y3075" s="243"/>
      <c r="Z3075" s="244" t="s">
        <v>46</v>
      </c>
      <c r="AA3075" s="245"/>
      <c r="AB3075" s="127"/>
      <c r="AC3075" s="242" t="s">
        <v>62</v>
      </c>
      <c r="AD3075" s="243"/>
      <c r="AE3075" s="244" t="s">
        <v>3</v>
      </c>
      <c r="AF3075" s="245"/>
      <c r="AG3075" s="123"/>
      <c r="AH3075" s="242" t="s">
        <v>76</v>
      </c>
      <c r="AI3075" s="243"/>
      <c r="AJ3075" s="244" t="s">
        <v>77</v>
      </c>
      <c r="AK3075" s="245"/>
      <c r="AL3075" s="127"/>
      <c r="AM3075" s="242" t="s">
        <v>64</v>
      </c>
      <c r="AN3075" s="243"/>
      <c r="AO3075" s="244" t="s">
        <v>65</v>
      </c>
      <c r="AP3075" s="245"/>
      <c r="AQ3075" s="123"/>
      <c r="AR3075" s="242" t="s">
        <v>80</v>
      </c>
      <c r="AS3075" s="243"/>
      <c r="AT3075" s="244" t="s">
        <v>81</v>
      </c>
      <c r="AU3075" s="245"/>
      <c r="AV3075" s="127"/>
      <c r="AW3075" s="242" t="s">
        <v>68</v>
      </c>
      <c r="AX3075" s="243"/>
      <c r="AY3075" s="244" t="s">
        <v>69</v>
      </c>
      <c r="AZ3075" s="245"/>
      <c r="BA3075" s="123"/>
      <c r="BB3075" s="246" t="s">
        <v>84</v>
      </c>
      <c r="BC3075" s="247"/>
      <c r="BD3075" s="248" t="s">
        <v>85</v>
      </c>
      <c r="BE3075" s="249"/>
      <c r="BF3075" s="127"/>
      <c r="BG3075" s="242" t="s">
        <v>72</v>
      </c>
      <c r="BH3075" s="243"/>
      <c r="BI3075" s="244" t="s">
        <v>73</v>
      </c>
      <c r="BJ3075" s="245"/>
      <c r="BK3075" s="123"/>
      <c r="BL3075" s="242" t="s">
        <v>88</v>
      </c>
      <c r="BM3075" s="243"/>
      <c r="BN3075" s="244" t="s">
        <v>89</v>
      </c>
      <c r="BO3075" s="245"/>
      <c r="BP3075" s="123"/>
      <c r="BQ3075" s="19" t="s">
        <v>165</v>
      </c>
      <c r="BS3075" s="63" t="s">
        <v>120</v>
      </c>
      <c r="BT3075" s="4"/>
      <c r="BU3075" s="28"/>
      <c r="BV3075" s="28"/>
      <c r="BW3075" s="28"/>
      <c r="BX3075" s="28"/>
    </row>
    <row r="3076" spans="2:76" ht="18.649999999999999" customHeight="1" thickTop="1" thickBot="1">
      <c r="B3076" s="39">
        <v>8.7200000000000006</v>
      </c>
      <c r="D3076" s="25">
        <f t="shared" ref="D3076" si="30953">COS($F$8*$B3076)</f>
        <v>-0.96998877639045566</v>
      </c>
      <c r="E3076" s="26">
        <v>0</v>
      </c>
      <c r="F3076" s="10">
        <v>0</v>
      </c>
      <c r="G3076" s="85">
        <f t="shared" ref="G3076" si="30954">$E$8*SIN($B3076*$F$8)</f>
        <v>0.72944908190285651</v>
      </c>
      <c r="I3076" s="21">
        <v>1</v>
      </c>
      <c r="J3076" s="24">
        <v>0</v>
      </c>
      <c r="K3076" s="22">
        <v>0</v>
      </c>
      <c r="L3076" s="23">
        <v>0</v>
      </c>
      <c r="N3076" s="21">
        <f t="shared" ref="N3076" si="30955">D3076*I3076+F3076*I3079-E3076*J3076-G3076*J3079</f>
        <v>-1.6701590354075941</v>
      </c>
      <c r="O3076" s="24">
        <f t="shared" ref="O3076" si="30956">(D3076*J3076+E3076*I3076+F3076*J3079+G3076*I3079)</f>
        <v>0</v>
      </c>
      <c r="P3076" s="22">
        <f t="shared" ref="P3076" si="30957">D3076*K3076+F3076*K3079-E3076*L3076-G3076*L3079</f>
        <v>0</v>
      </c>
      <c r="Q3076" s="23">
        <f t="shared" ref="Q3076" si="30958">(D3076*L3076+E3076*K3076+F3076*L3079+G3076*K3079)</f>
        <v>0.72944908190285651</v>
      </c>
      <c r="S3076" s="25">
        <f t="shared" ref="S3076" si="30959">COS($U$8*$B3076)</f>
        <v>0.33491657369303957</v>
      </c>
      <c r="T3076" s="26">
        <v>0</v>
      </c>
      <c r="U3076" s="10">
        <v>0</v>
      </c>
      <c r="V3076" s="85">
        <f t="shared" ref="V3076" si="30960">$T$8*SIN($B3076*$U$8)</f>
        <v>-2.8267433555226469</v>
      </c>
      <c r="X3076" s="21">
        <f t="shared" ref="X3076" si="30961">N3076*S3076+P3076*S3079-O3076*T3076-Q3076*T3079</f>
        <v>-0.33025668105440625</v>
      </c>
      <c r="Y3076" s="24">
        <f t="shared" ref="Y3076" si="30962">(N3076*T3076+O3076*S3076+P3076*T3079+Q3076*S3079)</f>
        <v>0</v>
      </c>
      <c r="Z3076" s="22">
        <f t="shared" ref="Z3076" si="30963">N3076*U3076+P3076*U3079-O3076*V3076-Q3076*V3079</f>
        <v>0</v>
      </c>
      <c r="AA3076" s="23">
        <f t="shared" ref="AA3076" si="30964">(N3076*V3076+O3076*U3076+P3076*V3079+Q3076*U3079)</f>
        <v>4.9654155431989686</v>
      </c>
      <c r="AB3076" s="8"/>
      <c r="AC3076" s="21">
        <v>1</v>
      </c>
      <c r="AD3076" s="24">
        <v>0</v>
      </c>
      <c r="AE3076" s="22">
        <v>0</v>
      </c>
      <c r="AF3076" s="23">
        <v>0</v>
      </c>
      <c r="AH3076" s="21">
        <f t="shared" ref="AH3076" si="30965">X3076*AC3076+Z3076*AC3079-Y3076*AD3076-AA3076*AD3079</f>
        <v>-14.355568587179997</v>
      </c>
      <c r="AI3076" s="24">
        <f t="shared" ref="AI3076" si="30966">(X3076*AD3076+Y3076*AC3076+Z3076*AD3079+AA3076*AC3079)</f>
        <v>0</v>
      </c>
      <c r="AJ3076" s="22">
        <f t="shared" ref="AJ3076" si="30967">X3076*AE3076+Z3076*AE3079-Y3076*AF3076-AA3076*AF3079</f>
        <v>0</v>
      </c>
      <c r="AK3076" s="23">
        <f t="shared" ref="AK3076" si="30968">(X3076*AF3076+Y3076*AE3076+Z3076*AF3079+AA3076*AE3079)</f>
        <v>4.9654155431989686</v>
      </c>
      <c r="AL3076" s="8"/>
      <c r="AM3076" s="25">
        <f t="shared" ref="AM3076" si="30969">COS($AO$8*$B3076)</f>
        <v>0.33491657369303957</v>
      </c>
      <c r="AN3076" s="26">
        <v>0</v>
      </c>
      <c r="AO3076" s="10">
        <v>0</v>
      </c>
      <c r="AP3076" s="85">
        <f t="shared" ref="AP3076" si="30970">$AN$8*SIN($B3076*$AO$8)</f>
        <v>-2.8267433555226469</v>
      </c>
      <c r="AR3076" s="21">
        <f t="shared" ref="AR3076" si="30971">AH3076*AM3076+AJ3076*AM3079-AI3076*AN3076-AK3076*AN3079</f>
        <v>-3.2483672452841352</v>
      </c>
      <c r="AS3076" s="24">
        <f t="shared" ref="AS3076" si="30972">(AH3076*AN3076+AI3076*AM3076+AJ3076*AN3079+AK3076*AM3079)</f>
        <v>0</v>
      </c>
      <c r="AT3076" s="22">
        <f t="shared" ref="AT3076" si="30973">AH3076*AO3076+AJ3076*AO3079-AI3076*AP3076-AK3076*AP3079</f>
        <v>0</v>
      </c>
      <c r="AU3076" s="23">
        <f t="shared" ref="AU3076" si="30974">(AH3076*AP3076+AI3076*AO3076+AJ3076*AP3079+AK3076*AO3079)</f>
        <v>42.242508079251053</v>
      </c>
      <c r="AV3076" s="8"/>
      <c r="AW3076" s="21">
        <v>1</v>
      </c>
      <c r="AX3076" s="24">
        <v>0</v>
      </c>
      <c r="AY3076" s="22">
        <v>0</v>
      </c>
      <c r="AZ3076" s="23">
        <v>0</v>
      </c>
      <c r="BB3076" s="21">
        <f t="shared" ref="BB3076" si="30975">AR3076*AW3076+AT3076*AW3079-AS3076*AX3076-AU3076*AX3079</f>
        <v>-43.795334205922039</v>
      </c>
      <c r="BC3076" s="24">
        <f t="shared" ref="BC3076" si="30976">(AR3076*AX3076+AS3076*AW3076+AT3076*AX3079+AU3076*AW3079)</f>
        <v>0</v>
      </c>
      <c r="BD3076" s="22">
        <f t="shared" ref="BD3076" si="30977">AR3076*AY3076+AT3076*AY3079-AS3076*AZ3076-AU3076*AZ3079</f>
        <v>0</v>
      </c>
      <c r="BE3076" s="23">
        <f t="shared" ref="BE3076" si="30978">(AR3076*AZ3076+AS3076*AY3076+AT3076*AZ3079+AU3076*AY3079)</f>
        <v>42.242508079251053</v>
      </c>
      <c r="BF3076" s="8"/>
      <c r="BG3076" s="25">
        <f t="shared" ref="BG3076" si="30979">COS($BI$8*$B3076)</f>
        <v>-0.97001153084823977</v>
      </c>
      <c r="BH3076" s="26">
        <v>0</v>
      </c>
      <c r="BI3076" s="10">
        <v>0</v>
      </c>
      <c r="BJ3076" s="85">
        <f t="shared" ref="BJ3076" si="30980">$BH$8*SIN($B3076*$BI$8)</f>
        <v>0.72917670711089644</v>
      </c>
      <c r="BL3076" s="21">
        <f t="shared" ref="BL3076" si="30981">BB3076*BG3076+BD3076*BG3079-BC3076*BH3076-BE3076*BH3079</f>
        <v>39.059506628059637</v>
      </c>
      <c r="BM3076" s="24">
        <f t="shared" ref="BM3076" si="30982">(BB3076*BH3076+BC3076*BG3076+BD3076*BH3079+BE3076*BG3079)</f>
        <v>0</v>
      </c>
      <c r="BN3076" s="22">
        <f t="shared" ref="BN3076" si="30983">BB3076*BI3076+BD3076*BI3079-BC3076*BJ3076-BE3076*BJ3079</f>
        <v>0</v>
      </c>
      <c r="BO3076" s="23">
        <f t="shared" ref="BO3076" si="30984">(BB3076*BJ3076+BC3076*BI3076+BD3076*BJ3079+BE3076*BI3079)</f>
        <v>-72.910257511918886</v>
      </c>
      <c r="BQ3076" s="27">
        <f t="shared" ref="BQ3076" si="30985">20*LOG((2*$BL$8)/(($BL$8*BL3076+BN3076+$BL$8*BL3079+BN3079)^2+($BL$8*BM3076+BO3076+$BL$8*BM3079+BO3079)^2)^0.5)</f>
        <v>-33.427018062747365</v>
      </c>
      <c r="BS3076" s="64">
        <f t="shared" ref="BS3076" si="30986">((BL3076^2+BM3076^2)/(BL3079^2+BM3079^2))^0.5</f>
        <v>1.8682598088165179</v>
      </c>
      <c r="BT3076" s="4"/>
      <c r="BU3076" s="28"/>
      <c r="BV3076" s="28"/>
      <c r="BW3076" s="28"/>
      <c r="BX3076" s="28"/>
    </row>
    <row r="3077" spans="2:76" ht="18.649999999999999" customHeight="1" thickBot="1">
      <c r="D3077" s="25"/>
      <c r="E3077" s="10"/>
      <c r="F3077" s="10"/>
      <c r="G3077" s="31"/>
      <c r="I3077" s="29"/>
      <c r="L3077" s="30"/>
      <c r="N3077" s="29"/>
      <c r="Q3077" s="30"/>
      <c r="S3077" s="29"/>
      <c r="V3077" s="30"/>
      <c r="X3077" s="29"/>
      <c r="AA3077" s="30"/>
      <c r="AC3077" s="29"/>
      <c r="AF3077" s="30"/>
      <c r="AH3077" s="29"/>
      <c r="AK3077" s="30"/>
      <c r="AM3077" s="29"/>
      <c r="AP3077" s="30"/>
      <c r="AR3077" s="29"/>
      <c r="AU3077" s="30"/>
      <c r="AW3077" s="29"/>
      <c r="AZ3077" s="30"/>
      <c r="BB3077" s="29"/>
      <c r="BE3077" s="30"/>
      <c r="BG3077" s="29"/>
      <c r="BJ3077" s="30"/>
      <c r="BL3077" s="29"/>
      <c r="BO3077" s="30"/>
      <c r="BS3077" s="65"/>
      <c r="BT3077" s="65"/>
      <c r="BU3077" s="28"/>
      <c r="BV3077" s="28"/>
      <c r="BW3077" s="28"/>
      <c r="BX3077" s="28"/>
    </row>
    <row r="3078" spans="2:76" ht="18.649999999999999" customHeight="1" thickBot="1">
      <c r="D3078" s="254" t="s">
        <v>24</v>
      </c>
      <c r="E3078" s="255"/>
      <c r="F3078" s="256" t="s">
        <v>25</v>
      </c>
      <c r="G3078" s="257"/>
      <c r="H3078" s="123"/>
      <c r="I3078" s="242" t="s">
        <v>4</v>
      </c>
      <c r="J3078" s="243"/>
      <c r="K3078" s="244" t="s">
        <v>5</v>
      </c>
      <c r="L3078" s="245"/>
      <c r="M3078" s="123"/>
      <c r="N3078" s="242" t="s">
        <v>6</v>
      </c>
      <c r="O3078" s="243"/>
      <c r="P3078" s="244" t="s">
        <v>7</v>
      </c>
      <c r="Q3078" s="245"/>
      <c r="R3078" s="123"/>
      <c r="S3078" s="242" t="s">
        <v>34</v>
      </c>
      <c r="T3078" s="243"/>
      <c r="U3078" s="244" t="s">
        <v>35</v>
      </c>
      <c r="V3078" s="245"/>
      <c r="W3078" s="123"/>
      <c r="X3078" s="242" t="s">
        <v>47</v>
      </c>
      <c r="Y3078" s="243"/>
      <c r="Z3078" s="244" t="s">
        <v>48</v>
      </c>
      <c r="AA3078" s="245"/>
      <c r="AB3078" s="127"/>
      <c r="AC3078" s="242" t="s">
        <v>63</v>
      </c>
      <c r="AD3078" s="243"/>
      <c r="AE3078" s="244" t="s">
        <v>8</v>
      </c>
      <c r="AF3078" s="245"/>
      <c r="AG3078" s="123"/>
      <c r="AH3078" s="242" t="s">
        <v>78</v>
      </c>
      <c r="AI3078" s="243"/>
      <c r="AJ3078" s="244" t="s">
        <v>79</v>
      </c>
      <c r="AK3078" s="245"/>
      <c r="AL3078" s="127"/>
      <c r="AM3078" s="242" t="s">
        <v>67</v>
      </c>
      <c r="AN3078" s="243"/>
      <c r="AO3078" s="244" t="s">
        <v>66</v>
      </c>
      <c r="AP3078" s="245"/>
      <c r="AQ3078" s="123"/>
      <c r="AR3078" s="242" t="s">
        <v>83</v>
      </c>
      <c r="AS3078" s="243"/>
      <c r="AT3078" s="244" t="s">
        <v>82</v>
      </c>
      <c r="AU3078" s="245"/>
      <c r="AV3078" s="127"/>
      <c r="AW3078" s="242" t="s">
        <v>71</v>
      </c>
      <c r="AX3078" s="243"/>
      <c r="AY3078" s="244" t="s">
        <v>70</v>
      </c>
      <c r="AZ3078" s="245"/>
      <c r="BA3078" s="123"/>
      <c r="BB3078" s="124" t="s">
        <v>87</v>
      </c>
      <c r="BC3078" s="125"/>
      <c r="BD3078" s="122" t="s">
        <v>86</v>
      </c>
      <c r="BE3078" s="126"/>
      <c r="BF3078" s="127"/>
      <c r="BG3078" s="242" t="s">
        <v>74</v>
      </c>
      <c r="BH3078" s="243"/>
      <c r="BI3078" s="244" t="s">
        <v>75</v>
      </c>
      <c r="BJ3078" s="245"/>
      <c r="BK3078" s="123"/>
      <c r="BL3078" s="242" t="s">
        <v>91</v>
      </c>
      <c r="BM3078" s="243"/>
      <c r="BN3078" s="244" t="s">
        <v>90</v>
      </c>
      <c r="BO3078" s="245"/>
      <c r="BP3078" s="123"/>
      <c r="BQ3078" s="35" t="s">
        <v>166</v>
      </c>
      <c r="BS3078" s="66" t="s">
        <v>121</v>
      </c>
      <c r="BT3078" s="65"/>
      <c r="BU3078" s="28"/>
      <c r="BV3078" s="28"/>
      <c r="BW3078" s="28"/>
      <c r="BX3078" s="28"/>
    </row>
    <row r="3079" spans="2:76" ht="18.649999999999999" customHeight="1" thickTop="1" thickBot="1">
      <c r="D3079" s="15">
        <v>0</v>
      </c>
      <c r="E3079" s="145">
        <f t="shared" ref="E3079" si="30987">(1/$E$8)*SIN($B3076*$F$8)</f>
        <v>8.1049897989206268E-2</v>
      </c>
      <c r="F3079" s="15">
        <f t="shared" ref="F3079" si="30988">COS($F$8*$B3076)</f>
        <v>-0.96998877639045566</v>
      </c>
      <c r="G3079" s="37">
        <v>0</v>
      </c>
      <c r="I3079" s="21">
        <v>0</v>
      </c>
      <c r="J3079" s="24">
        <f t="shared" ref="J3079" si="30989">(TAN($K$8*$B3076))/$J$8</f>
        <v>0.9598617318026631</v>
      </c>
      <c r="K3079" s="22">
        <v>1</v>
      </c>
      <c r="L3079" s="23">
        <v>0</v>
      </c>
      <c r="N3079" s="21">
        <f t="shared" ref="N3079" si="30990">D3079*I3076+F3079*I3079-E3079*J3076-G3079*J3079</f>
        <v>0</v>
      </c>
      <c r="O3079" s="24">
        <f t="shared" ref="O3079" si="30991">(D3079*J3076+E3079*I3076+F3079*J3079+G3079*I3079)</f>
        <v>-0.85000520874608265</v>
      </c>
      <c r="P3079" s="22">
        <f t="shared" ref="P3079" si="30992">D3079*K3076+F3079*K3079-E3079*L3076-G3079*L3079</f>
        <v>-0.96998877639045566</v>
      </c>
      <c r="Q3079" s="23">
        <f t="shared" ref="Q3079" si="30993">(D3079*L3076+E3079*K3076+F3079*L3079+G3079*K3079)</f>
        <v>0</v>
      </c>
      <c r="S3079" s="15">
        <v>0</v>
      </c>
      <c r="T3079" s="145">
        <f t="shared" ref="T3079" si="30994">(1/$T$8)*SIN($B3076*$U$8)</f>
        <v>-0.31408259505807185</v>
      </c>
      <c r="U3079" s="15">
        <f t="shared" ref="U3079" si="30995">COS($U$8*$B3076)</f>
        <v>0.33491657369303957</v>
      </c>
      <c r="V3079" s="37">
        <v>0</v>
      </c>
      <c r="X3079" s="21">
        <f t="shared" ref="X3079" si="30996">N3079*S3076+P3079*S3079-O3079*T3076-Q3079*T3079</f>
        <v>0</v>
      </c>
      <c r="Y3079" s="24">
        <f t="shared" ref="Y3079" si="30997">(N3079*T3076+O3079*S3076+P3079*T3079+Q3079*S3079)</f>
        <v>1.9975759931443238E-2</v>
      </c>
      <c r="Z3079" s="22">
        <f t="shared" ref="Z3079" si="30998">N3079*U3076+P3079*U3079-O3079*V3076-Q3079*V3079</f>
        <v>-2.7276118934920248</v>
      </c>
      <c r="AA3079" s="23">
        <f t="shared" ref="AA3079" si="30999">(N3079*V3076+O3079*U3076+P3079*V3079+Q3079*U3079)</f>
        <v>0</v>
      </c>
      <c r="AB3079" s="8"/>
      <c r="AC3079" s="21">
        <v>0</v>
      </c>
      <c r="AD3079" s="24">
        <f t="shared" ref="AD3079" si="31000">(TAN($AE$8*$B3076))/$AD$8</f>
        <v>2.8245998313949339</v>
      </c>
      <c r="AE3079" s="22">
        <v>1</v>
      </c>
      <c r="AF3079" s="23">
        <v>0</v>
      </c>
      <c r="AH3079" s="21">
        <f t="shared" ref="AH3079" si="31001">X3079*AC3076+Z3079*AC3079-Y3079*AD3076-AA3079*AD3079</f>
        <v>0</v>
      </c>
      <c r="AI3079" s="24">
        <f t="shared" ref="AI3079" si="31002">(X3079*AD3076+Y3079*AC3076+Z3079*AD3079+AA3079*AC3079)</f>
        <v>-7.6844363345369464</v>
      </c>
      <c r="AJ3079" s="22">
        <f t="shared" ref="AJ3079" si="31003">X3079*AE3076+Z3079*AE3079-Y3079*AF3076-AA3079*AF3079</f>
        <v>-2.7276118934920248</v>
      </c>
      <c r="AK3079" s="23">
        <f t="shared" ref="AK3079" si="31004">(X3079*AF3076+Y3079*AE3076+Z3079*AF3079+AA3079*AE3079)</f>
        <v>0</v>
      </c>
      <c r="AL3079" s="8"/>
      <c r="AM3079" s="15">
        <v>0</v>
      </c>
      <c r="AN3079" s="85">
        <f t="shared" ref="AN3079" si="31005">(1/$AN$8)*SIN($B3076*$AO$8)</f>
        <v>-0.31408259505807185</v>
      </c>
      <c r="AO3079" s="25">
        <f t="shared" ref="AO3079" si="31006">COS($AO$8*$B3076)</f>
        <v>0.33491657369303957</v>
      </c>
      <c r="AP3079" s="37">
        <v>0</v>
      </c>
      <c r="AR3079" s="21">
        <f t="shared" ref="AR3079" si="31007">AH3079*AM3076+AJ3079*AM3079-AI3079*AN3076-AK3079*AN3079</f>
        <v>0</v>
      </c>
      <c r="AS3079" s="24">
        <f t="shared" ref="AS3079" si="31008">(AH3079*AN3076+AI3079*AM3076+AJ3079*AN3079+AK3079*AM3079)</f>
        <v>-1.7169496661061778</v>
      </c>
      <c r="AT3079" s="22">
        <f t="shared" ref="AT3079" si="31009">AH3079*AO3076+AJ3079*AO3079-AI3079*AP3076-AK3079*AP3079</f>
        <v>-22.635451779321851</v>
      </c>
      <c r="AU3079" s="23">
        <f t="shared" ref="AU3079" si="31010">(AH3079*AP3076+AI3079*AO3076+AJ3079*AP3079+AK3079*AO3079)</f>
        <v>0</v>
      </c>
      <c r="AV3079" s="8"/>
      <c r="AW3079" s="21">
        <v>0</v>
      </c>
      <c r="AX3079" s="24">
        <f t="shared" ref="AX3079" si="31011">(TAN($AY$8*$B3076))/$AX$8</f>
        <v>0.9598617318026631</v>
      </c>
      <c r="AY3079" s="22">
        <v>1</v>
      </c>
      <c r="AZ3079" s="23">
        <v>0</v>
      </c>
      <c r="BB3079" s="21">
        <f t="shared" ref="BB3079" si="31012">AR3079*AW3076+AT3079*AW3079-AS3079*AX3076-AU3079*AX3079</f>
        <v>0</v>
      </c>
      <c r="BC3079" s="24">
        <f t="shared" ref="BC3079" si="31013">(AR3079*AX3076+AS3079*AW3076+AT3079*AX3079+AU3079*AW3079)</f>
        <v>-23.443853611141723</v>
      </c>
      <c r="BD3079" s="22">
        <f t="shared" ref="BD3079" si="31014">AR3079*AY3076+AT3079*AY3079-AS3079*AZ3076-AU3079*AZ3079</f>
        <v>-22.635451779321851</v>
      </c>
      <c r="BE3079" s="23">
        <f t="shared" ref="BE3079" si="31015">(AR3079*AZ3076+AS3079*AY3076+AT3079*AZ3079+AU3079*AY3079)</f>
        <v>0</v>
      </c>
      <c r="BF3079" s="8"/>
      <c r="BG3079" s="15">
        <v>0</v>
      </c>
      <c r="BH3079" s="85">
        <f t="shared" ref="BH3079" si="31016">(1/$BH$8)*SIN($B3076*$BI$8)</f>
        <v>8.1019634123432938E-2</v>
      </c>
      <c r="BI3079" s="25">
        <f t="shared" ref="BI3079" si="31017">COS($BI$8*$B3076)</f>
        <v>-0.97001153084823977</v>
      </c>
      <c r="BJ3079" s="37">
        <v>0</v>
      </c>
      <c r="BL3079" s="21">
        <f t="shared" ref="BL3079" si="31018">BB3079*BG3076+BD3079*BG3079-BC3079*BH3076-BE3079*BH3079</f>
        <v>0</v>
      </c>
      <c r="BM3079" s="24">
        <f t="shared" ref="BM3079" si="31019">(BB3079*BH3076+BC3079*BG3076+BD3079*BH3079+BE3079*BG3079)</f>
        <v>20.90689230894635</v>
      </c>
      <c r="BN3079" s="22">
        <f t="shared" ref="BN3079" si="31020">BB3079*BI3076+BD3079*BI3079-BC3079*BJ3076-BE3079*BJ3079</f>
        <v>39.051361210063718</v>
      </c>
      <c r="BO3079" s="23">
        <f t="shared" ref="BO3079" si="31021">(BB3079*BJ3076+BC3079*BI3076+BD3079*BJ3079+BE3079*BI3079)</f>
        <v>0</v>
      </c>
      <c r="BQ3079" s="38">
        <f t="shared" ref="BQ3079" si="31022">(180/PI())*ATAN(-1*(($BL$8*BM3076+BO3076+$BL$8*BM3079+BO3079)/($BL$8*BL3076+BN3076+$BL$8*BL3079+BN3079)))</f>
        <v>33.654227527976175</v>
      </c>
      <c r="BS3079" s="67">
        <f t="shared" ref="BS3079" si="31023">20*LOG(((($BL$8*BL3076+BN3076-$BL$8*BL3079-BN3079)^2+($BL$8*BM3076+BO3076-$BL$8*BM3079-BO3079)^2)/(($BL$8*BL3076+BN3076+$BL$8*BL3079+BN3079)^2+($BL$8*BM3076+BO3076+$BL$8*BM3079+BO3079)^2))^0.5)</f>
        <v>-1.97324569313557E-3</v>
      </c>
      <c r="BT3079" s="65"/>
      <c r="BU3079" s="28"/>
      <c r="BV3079" s="28"/>
      <c r="BW3079" s="28"/>
      <c r="BX3079" s="28"/>
    </row>
    <row r="3080" spans="2:76" ht="18.649999999999999" customHeight="1">
      <c r="BS3080" s="32"/>
    </row>
    <row r="3081" spans="2:76" ht="18.649999999999999" customHeight="1" thickBot="1">
      <c r="D3081" s="8"/>
      <c r="E3081" s="8" t="s">
        <v>93</v>
      </c>
      <c r="F3081" s="8"/>
      <c r="G3081" s="8"/>
      <c r="H3081" s="8"/>
      <c r="I3081" s="8"/>
      <c r="J3081" s="8" t="s">
        <v>94</v>
      </c>
      <c r="K3081" s="8"/>
      <c r="L3081" s="8"/>
      <c r="M3081" s="8"/>
      <c r="N3081" s="8"/>
      <c r="O3081" s="8" t="s">
        <v>95</v>
      </c>
      <c r="P3081" s="8"/>
      <c r="Q3081" s="8"/>
      <c r="R3081" s="8"/>
      <c r="S3081" s="8"/>
      <c r="T3081" s="8" t="s">
        <v>96</v>
      </c>
      <c r="U3081" s="8"/>
      <c r="V3081" s="8"/>
      <c r="W3081" s="8"/>
      <c r="X3081" s="8"/>
      <c r="Y3081" s="8" t="s">
        <v>97</v>
      </c>
      <c r="Z3081" s="8"/>
      <c r="AA3081" s="8"/>
      <c r="AB3081" s="8"/>
      <c r="AC3081" s="8"/>
      <c r="AD3081" s="8" t="s">
        <v>98</v>
      </c>
      <c r="AE3081" s="8"/>
      <c r="AF3081" s="8"/>
      <c r="AG3081" s="8"/>
      <c r="AH3081" s="8"/>
      <c r="AI3081" s="8" t="s">
        <v>99</v>
      </c>
      <c r="AJ3081" s="8"/>
      <c r="AK3081" s="8"/>
      <c r="AL3081" s="8"/>
      <c r="AM3081" s="8"/>
      <c r="AN3081" s="8" t="s">
        <v>96</v>
      </c>
      <c r="AO3081" s="8"/>
      <c r="AP3081" s="8"/>
      <c r="AQ3081" s="8"/>
      <c r="AR3081" s="8"/>
      <c r="AS3081" s="8" t="s">
        <v>100</v>
      </c>
      <c r="AT3081" s="8"/>
      <c r="AU3081" s="8"/>
      <c r="AV3081" s="8"/>
      <c r="AW3081" s="8"/>
      <c r="AX3081" s="8" t="s">
        <v>94</v>
      </c>
      <c r="AY3081" s="8"/>
      <c r="AZ3081" s="8"/>
      <c r="BA3081" s="8"/>
      <c r="BB3081" s="8"/>
      <c r="BC3081" s="8" t="s">
        <v>101</v>
      </c>
      <c r="BD3081" s="8"/>
      <c r="BE3081" s="8"/>
      <c r="BF3081" s="8"/>
      <c r="BG3081" s="8"/>
      <c r="BH3081" s="8" t="s">
        <v>96</v>
      </c>
      <c r="BI3081" s="8"/>
      <c r="BJ3081" s="8"/>
      <c r="BK3081" s="8"/>
      <c r="BL3081" s="8"/>
      <c r="BM3081" s="8" t="s">
        <v>102</v>
      </c>
      <c r="BN3081" s="8"/>
      <c r="BO3081" s="8"/>
      <c r="BP3081" s="8"/>
    </row>
    <row r="3082" spans="2:76" ht="18.649999999999999" customHeight="1" thickBot="1">
      <c r="B3082" s="16"/>
      <c r="D3082" s="250" t="s">
        <v>22</v>
      </c>
      <c r="E3082" s="251"/>
      <c r="F3082" s="252" t="s">
        <v>23</v>
      </c>
      <c r="G3082" s="253"/>
      <c r="H3082" s="123"/>
      <c r="I3082" s="242" t="s">
        <v>1</v>
      </c>
      <c r="J3082" s="243"/>
      <c r="K3082" s="244" t="s">
        <v>2</v>
      </c>
      <c r="L3082" s="245"/>
      <c r="M3082" s="123"/>
      <c r="N3082" s="242" t="s">
        <v>43</v>
      </c>
      <c r="O3082" s="243"/>
      <c r="P3082" s="244" t="s">
        <v>44</v>
      </c>
      <c r="Q3082" s="245"/>
      <c r="R3082" s="123"/>
      <c r="S3082" s="242" t="s">
        <v>32</v>
      </c>
      <c r="T3082" s="243"/>
      <c r="U3082" s="244" t="s">
        <v>33</v>
      </c>
      <c r="V3082" s="245"/>
      <c r="W3082" s="123"/>
      <c r="X3082" s="242" t="s">
        <v>45</v>
      </c>
      <c r="Y3082" s="243"/>
      <c r="Z3082" s="244" t="s">
        <v>46</v>
      </c>
      <c r="AA3082" s="245"/>
      <c r="AB3082" s="127"/>
      <c r="AC3082" s="242" t="s">
        <v>62</v>
      </c>
      <c r="AD3082" s="243"/>
      <c r="AE3082" s="244" t="s">
        <v>3</v>
      </c>
      <c r="AF3082" s="245"/>
      <c r="AG3082" s="123"/>
      <c r="AH3082" s="242" t="s">
        <v>76</v>
      </c>
      <c r="AI3082" s="243"/>
      <c r="AJ3082" s="244" t="s">
        <v>77</v>
      </c>
      <c r="AK3082" s="245"/>
      <c r="AL3082" s="127"/>
      <c r="AM3082" s="242" t="s">
        <v>64</v>
      </c>
      <c r="AN3082" s="243"/>
      <c r="AO3082" s="244" t="s">
        <v>65</v>
      </c>
      <c r="AP3082" s="245"/>
      <c r="AQ3082" s="123"/>
      <c r="AR3082" s="242" t="s">
        <v>80</v>
      </c>
      <c r="AS3082" s="243"/>
      <c r="AT3082" s="244" t="s">
        <v>81</v>
      </c>
      <c r="AU3082" s="245"/>
      <c r="AV3082" s="127"/>
      <c r="AW3082" s="242" t="s">
        <v>68</v>
      </c>
      <c r="AX3082" s="243"/>
      <c r="AY3082" s="244" t="s">
        <v>69</v>
      </c>
      <c r="AZ3082" s="245"/>
      <c r="BA3082" s="123"/>
      <c r="BB3082" s="246" t="s">
        <v>84</v>
      </c>
      <c r="BC3082" s="247"/>
      <c r="BD3082" s="248" t="s">
        <v>85</v>
      </c>
      <c r="BE3082" s="249"/>
      <c r="BF3082" s="127"/>
      <c r="BG3082" s="242" t="s">
        <v>72</v>
      </c>
      <c r="BH3082" s="243"/>
      <c r="BI3082" s="244" t="s">
        <v>73</v>
      </c>
      <c r="BJ3082" s="245"/>
      <c r="BK3082" s="123"/>
      <c r="BL3082" s="242" t="s">
        <v>88</v>
      </c>
      <c r="BM3082" s="243"/>
      <c r="BN3082" s="244" t="s">
        <v>89</v>
      </c>
      <c r="BO3082" s="245"/>
      <c r="BP3082" s="123"/>
      <c r="BQ3082" s="19" t="s">
        <v>165</v>
      </c>
      <c r="BS3082" s="63" t="s">
        <v>120</v>
      </c>
      <c r="BT3082" s="4"/>
      <c r="BU3082" s="28"/>
      <c r="BV3082" s="28"/>
      <c r="BW3082" s="28"/>
      <c r="BX3082" s="28"/>
    </row>
    <row r="3083" spans="2:76" ht="18.649999999999999" customHeight="1" thickTop="1" thickBot="1">
      <c r="B3083" s="39">
        <v>8.74</v>
      </c>
      <c r="D3083" s="25">
        <f t="shared" ref="D3083" si="31024">COS($F$8*$B3083)</f>
        <v>-0.97158240621467107</v>
      </c>
      <c r="E3083" s="26">
        <v>0</v>
      </c>
      <c r="F3083" s="10">
        <v>0</v>
      </c>
      <c r="G3083" s="85">
        <f t="shared" ref="G3083" si="31025">$E$8*SIN($B3083*$F$8)</f>
        <v>0.71010467637313124</v>
      </c>
      <c r="I3083" s="21">
        <v>1</v>
      </c>
      <c r="J3083" s="24">
        <v>0</v>
      </c>
      <c r="K3083" s="22">
        <v>0</v>
      </c>
      <c r="L3083" s="23">
        <v>0</v>
      </c>
      <c r="N3083" s="21">
        <f t="shared" ref="N3083" si="31026">D3083*I3083+F3083*I3086-E3083*J3083-G3083*J3086</f>
        <v>-1.6766520313555442</v>
      </c>
      <c r="O3083" s="24">
        <f t="shared" ref="O3083" si="31027">(D3083*J3083+E3083*I3083+F3083*J3086+G3083*I3086)</f>
        <v>0</v>
      </c>
      <c r="P3083" s="22">
        <f t="shared" ref="P3083" si="31028">D3083*K3083+F3083*K3086-E3083*L3083-G3083*L3086</f>
        <v>0</v>
      </c>
      <c r="Q3083" s="23">
        <f t="shared" ref="Q3083" si="31029">(D3083*L3083+E3083*K3083+F3083*L3086+G3083*K3086)</f>
        <v>0.71010467637313124</v>
      </c>
      <c r="S3083" s="25">
        <f t="shared" ref="S3083" si="31030">COS($U$8*$B3083)</f>
        <v>0.3458159194987967</v>
      </c>
      <c r="T3083" s="26">
        <v>0</v>
      </c>
      <c r="U3083" s="10">
        <v>0</v>
      </c>
      <c r="V3083" s="85">
        <f t="shared" ref="V3083" si="31031">$T$8*SIN($B3083*$U$8)</f>
        <v>-2.8149071296209431</v>
      </c>
      <c r="X3083" s="21">
        <f t="shared" ref="X3083" si="31032">N3083*S3083+P3083*S3086-O3083*T3083-Q3083*T3086</f>
        <v>-0.35771532875830958</v>
      </c>
      <c r="Y3083" s="24">
        <f t="shared" ref="Y3083" si="31033">(N3083*T3083+O3083*S3083+P3083*T3086+Q3083*S3086)</f>
        <v>0</v>
      </c>
      <c r="Z3083" s="22">
        <f t="shared" ref="Z3083" si="31034">N3083*U3083+P3083*U3086-O3083*V3083-Q3083*V3086</f>
        <v>0</v>
      </c>
      <c r="AA3083" s="23">
        <f t="shared" ref="AA3083" si="31035">(N3083*V3083+O3083*U3083+P3083*V3086+Q3083*U3086)</f>
        <v>4.965185258556529</v>
      </c>
      <c r="AB3083" s="8"/>
      <c r="AC3083" s="21">
        <v>1</v>
      </c>
      <c r="AD3083" s="24">
        <v>0</v>
      </c>
      <c r="AE3083" s="22">
        <v>0</v>
      </c>
      <c r="AF3083" s="23">
        <v>0</v>
      </c>
      <c r="AH3083" s="21">
        <f t="shared" ref="AH3083" si="31036">X3083*AC3083+Z3083*AC3086-Y3083*AD3083-AA3083*AD3086</f>
        <v>-14.99277218802132</v>
      </c>
      <c r="AI3083" s="24">
        <f t="shared" ref="AI3083" si="31037">(X3083*AD3083+Y3083*AC3083+Z3083*AD3086+AA3083*AC3086)</f>
        <v>0</v>
      </c>
      <c r="AJ3083" s="22">
        <f t="shared" ref="AJ3083" si="31038">X3083*AE3083+Z3083*AE3086-Y3083*AF3083-AA3083*AF3086</f>
        <v>0</v>
      </c>
      <c r="AK3083" s="23">
        <f t="shared" ref="AK3083" si="31039">(X3083*AF3083+Y3083*AE3083+Z3083*AF3086+AA3083*AE3086)</f>
        <v>4.965185258556529</v>
      </c>
      <c r="AL3083" s="8"/>
      <c r="AM3083" s="25">
        <f t="shared" ref="AM3083" si="31040">COS($AO$8*$B3083)</f>
        <v>0.3458159194987967</v>
      </c>
      <c r="AN3083" s="26">
        <v>0</v>
      </c>
      <c r="AO3083" s="10">
        <v>0</v>
      </c>
      <c r="AP3083" s="85">
        <f t="shared" ref="AP3083" si="31041">$AN$8*SIN($B3083*$AO$8)</f>
        <v>-2.8149071296209431</v>
      </c>
      <c r="AR3083" s="21">
        <f t="shared" ref="AR3083" si="31042">AH3083*AM3083+AJ3083*AM3086-AI3083*AN3083-AK3083*AN3086</f>
        <v>-3.6317909240144037</v>
      </c>
      <c r="AS3083" s="24">
        <f t="shared" ref="AS3083" si="31043">(AH3083*AN3083+AI3083*AM3083+AJ3083*AN3086+AK3083*AM3086)</f>
        <v>0</v>
      </c>
      <c r="AT3083" s="22">
        <f t="shared" ref="AT3083" si="31044">AH3083*AO3083+AJ3083*AO3086-AI3083*AP3083-AK3083*AP3086</f>
        <v>0</v>
      </c>
      <c r="AU3083" s="23">
        <f t="shared" ref="AU3083" si="31045">(AH3083*AP3083+AI3083*AO3083+AJ3083*AP3086+AK3083*AO3086)</f>
        <v>43.920301430513398</v>
      </c>
      <c r="AV3083" s="8"/>
      <c r="AW3083" s="21">
        <v>1</v>
      </c>
      <c r="AX3083" s="24">
        <v>0</v>
      </c>
      <c r="AY3083" s="22">
        <v>0</v>
      </c>
      <c r="AZ3083" s="23">
        <v>0</v>
      </c>
      <c r="BB3083" s="21">
        <f t="shared" ref="BB3083" si="31046">AR3083*AW3083+AT3083*AW3086-AS3083*AX3083-AU3083*AX3086</f>
        <v>-47.240672115798574</v>
      </c>
      <c r="BC3083" s="24">
        <f t="shared" ref="BC3083" si="31047">(AR3083*AX3083+AS3083*AW3083+AT3083*AX3086+AU3083*AW3086)</f>
        <v>0</v>
      </c>
      <c r="BD3083" s="22">
        <f t="shared" ref="BD3083" si="31048">AR3083*AY3083+AT3083*AY3086-AS3083*AZ3083-AU3083*AZ3086</f>
        <v>0</v>
      </c>
      <c r="BE3083" s="23">
        <f t="shared" ref="BE3083" si="31049">(AR3083*AZ3083+AS3083*AY3083+AT3083*AZ3086+AU3083*AY3086)</f>
        <v>43.920301430513398</v>
      </c>
      <c r="BF3083" s="8"/>
      <c r="BG3083" s="25">
        <f t="shared" ref="BG3083" si="31050">COS($BI$8*$B3083)</f>
        <v>-0.97160460791784686</v>
      </c>
      <c r="BH3083" s="26">
        <v>0</v>
      </c>
      <c r="BI3083" s="10">
        <v>0</v>
      </c>
      <c r="BJ3083" s="85">
        <f t="shared" ref="BJ3083" si="31051">$BH$8*SIN($B3083*$BI$8)</f>
        <v>0.70983122843057878</v>
      </c>
      <c r="BL3083" s="21">
        <f t="shared" ref="BL3083" si="31052">BB3083*BG3083+BD3083*BG3086-BC3083*BH3083-BE3083*BH3086</f>
        <v>42.435254540239079</v>
      </c>
      <c r="BM3083" s="24">
        <f t="shared" ref="BM3083" si="31053">(BB3083*BH3083+BC3083*BG3083+BD3083*BH3086+BE3083*BG3086)</f>
        <v>0</v>
      </c>
      <c r="BN3083" s="22">
        <f t="shared" ref="BN3083" si="31054">BB3083*BI3083+BD3083*BI3086-BC3083*BJ3083-BE3083*BJ3086</f>
        <v>0</v>
      </c>
      <c r="BO3083" s="23">
        <f t="shared" ref="BO3083" si="31055">(BB3083*BJ3083+BC3083*BI3083+BD3083*BJ3086+BE3083*BI3086)</f>
        <v>-76.206071570871103</v>
      </c>
      <c r="BQ3083" s="27">
        <f t="shared" ref="BQ3083" si="31056">20*LOG((2*$BL$8)/(($BL$8*BL3083+BN3083+$BL$8*BL3086+BN3086)^2+($BL$8*BM3083+BO3083+$BL$8*BM3086+BO3086)^2)^0.5)</f>
        <v>-33.965315312610272</v>
      </c>
      <c r="BS3083" s="64">
        <f t="shared" ref="BS3083" si="31057">((BL3083^2+BM3083^2)/(BL3086^2+BM3086^2))^0.5</f>
        <v>1.7972002273183456</v>
      </c>
      <c r="BT3083" s="4"/>
      <c r="BU3083" s="28"/>
      <c r="BV3083" s="28"/>
      <c r="BW3083" s="28"/>
      <c r="BX3083" s="28"/>
    </row>
    <row r="3084" spans="2:76" ht="18.649999999999999" customHeight="1" thickBot="1">
      <c r="D3084" s="25"/>
      <c r="E3084" s="10"/>
      <c r="F3084" s="10"/>
      <c r="G3084" s="31"/>
      <c r="I3084" s="29"/>
      <c r="L3084" s="30"/>
      <c r="N3084" s="29"/>
      <c r="Q3084" s="30"/>
      <c r="S3084" s="29"/>
      <c r="V3084" s="30"/>
      <c r="X3084" s="29"/>
      <c r="AA3084" s="30"/>
      <c r="AC3084" s="29"/>
      <c r="AF3084" s="30"/>
      <c r="AH3084" s="29"/>
      <c r="AK3084" s="30"/>
      <c r="AM3084" s="29"/>
      <c r="AP3084" s="30"/>
      <c r="AR3084" s="29"/>
      <c r="AU3084" s="30"/>
      <c r="AW3084" s="29"/>
      <c r="AZ3084" s="30"/>
      <c r="BB3084" s="29"/>
      <c r="BE3084" s="30"/>
      <c r="BG3084" s="29"/>
      <c r="BJ3084" s="30"/>
      <c r="BL3084" s="29"/>
      <c r="BO3084" s="30"/>
      <c r="BS3084" s="65"/>
      <c r="BT3084" s="65"/>
      <c r="BU3084" s="28"/>
      <c r="BV3084" s="28"/>
      <c r="BW3084" s="28"/>
      <c r="BX3084" s="28"/>
    </row>
    <row r="3085" spans="2:76" ht="18.649999999999999" customHeight="1" thickBot="1">
      <c r="D3085" s="254" t="s">
        <v>24</v>
      </c>
      <c r="E3085" s="255"/>
      <c r="F3085" s="256" t="s">
        <v>25</v>
      </c>
      <c r="G3085" s="257"/>
      <c r="H3085" s="123"/>
      <c r="I3085" s="242" t="s">
        <v>4</v>
      </c>
      <c r="J3085" s="243"/>
      <c r="K3085" s="244" t="s">
        <v>5</v>
      </c>
      <c r="L3085" s="245"/>
      <c r="M3085" s="123"/>
      <c r="N3085" s="242" t="s">
        <v>6</v>
      </c>
      <c r="O3085" s="243"/>
      <c r="P3085" s="244" t="s">
        <v>7</v>
      </c>
      <c r="Q3085" s="245"/>
      <c r="R3085" s="123"/>
      <c r="S3085" s="242" t="s">
        <v>34</v>
      </c>
      <c r="T3085" s="243"/>
      <c r="U3085" s="244" t="s">
        <v>35</v>
      </c>
      <c r="V3085" s="245"/>
      <c r="W3085" s="123"/>
      <c r="X3085" s="242" t="s">
        <v>47</v>
      </c>
      <c r="Y3085" s="243"/>
      <c r="Z3085" s="244" t="s">
        <v>48</v>
      </c>
      <c r="AA3085" s="245"/>
      <c r="AB3085" s="127"/>
      <c r="AC3085" s="242" t="s">
        <v>63</v>
      </c>
      <c r="AD3085" s="243"/>
      <c r="AE3085" s="244" t="s">
        <v>8</v>
      </c>
      <c r="AF3085" s="245"/>
      <c r="AG3085" s="123"/>
      <c r="AH3085" s="242" t="s">
        <v>78</v>
      </c>
      <c r="AI3085" s="243"/>
      <c r="AJ3085" s="244" t="s">
        <v>79</v>
      </c>
      <c r="AK3085" s="245"/>
      <c r="AL3085" s="127"/>
      <c r="AM3085" s="242" t="s">
        <v>67</v>
      </c>
      <c r="AN3085" s="243"/>
      <c r="AO3085" s="244" t="s">
        <v>66</v>
      </c>
      <c r="AP3085" s="245"/>
      <c r="AQ3085" s="123"/>
      <c r="AR3085" s="242" t="s">
        <v>83</v>
      </c>
      <c r="AS3085" s="243"/>
      <c r="AT3085" s="244" t="s">
        <v>82</v>
      </c>
      <c r="AU3085" s="245"/>
      <c r="AV3085" s="127"/>
      <c r="AW3085" s="242" t="s">
        <v>71</v>
      </c>
      <c r="AX3085" s="243"/>
      <c r="AY3085" s="244" t="s">
        <v>70</v>
      </c>
      <c r="AZ3085" s="245"/>
      <c r="BA3085" s="123"/>
      <c r="BB3085" s="124" t="s">
        <v>87</v>
      </c>
      <c r="BC3085" s="125"/>
      <c r="BD3085" s="122" t="s">
        <v>86</v>
      </c>
      <c r="BE3085" s="126"/>
      <c r="BF3085" s="127"/>
      <c r="BG3085" s="242" t="s">
        <v>74</v>
      </c>
      <c r="BH3085" s="243"/>
      <c r="BI3085" s="244" t="s">
        <v>75</v>
      </c>
      <c r="BJ3085" s="245"/>
      <c r="BK3085" s="123"/>
      <c r="BL3085" s="242" t="s">
        <v>91</v>
      </c>
      <c r="BM3085" s="243"/>
      <c r="BN3085" s="244" t="s">
        <v>90</v>
      </c>
      <c r="BO3085" s="245"/>
      <c r="BP3085" s="123"/>
      <c r="BQ3085" s="35" t="s">
        <v>166</v>
      </c>
      <c r="BS3085" s="66" t="s">
        <v>121</v>
      </c>
      <c r="BT3085" s="65"/>
      <c r="BU3085" s="28"/>
      <c r="BV3085" s="28"/>
      <c r="BW3085" s="28"/>
      <c r="BX3085" s="28"/>
    </row>
    <row r="3086" spans="2:76" ht="18.649999999999999" customHeight="1" thickTop="1" thickBot="1">
      <c r="D3086" s="15">
        <v>0</v>
      </c>
      <c r="E3086" s="145">
        <f t="shared" ref="E3086" si="31058">(1/$E$8)*SIN($B3083*$F$8)</f>
        <v>7.8900519597014579E-2</v>
      </c>
      <c r="F3086" s="15">
        <f t="shared" ref="F3086" si="31059">COS($F$8*$B3083)</f>
        <v>-0.97158240621467107</v>
      </c>
      <c r="G3086" s="37">
        <v>0</v>
      </c>
      <c r="I3086" s="21">
        <v>0</v>
      </c>
      <c r="J3086" s="24">
        <f t="shared" ref="J3086" si="31060">(TAN($K$8*$B3083))/$J$8</f>
        <v>0.99290942392046366</v>
      </c>
      <c r="K3086" s="22">
        <v>1</v>
      </c>
      <c r="L3086" s="23">
        <v>0</v>
      </c>
      <c r="N3086" s="21">
        <f t="shared" ref="N3086" si="31061">D3086*I3083+F3086*I3086-E3086*J3083-G3086*J3086</f>
        <v>0</v>
      </c>
      <c r="O3086" s="24">
        <f t="shared" ref="O3086" si="31062">(D3086*J3083+E3086*I3083+F3086*J3086+G3086*I3086)</f>
        <v>-0.88579280764885238</v>
      </c>
      <c r="P3086" s="22">
        <f t="shared" ref="P3086" si="31063">D3086*K3083+F3086*K3086-E3086*L3083-G3086*L3086</f>
        <v>-0.97158240621467107</v>
      </c>
      <c r="Q3086" s="23">
        <f t="shared" ref="Q3086" si="31064">(D3086*L3083+E3086*K3083+F3086*L3086+G3086*K3086)</f>
        <v>0</v>
      </c>
      <c r="S3086" s="15">
        <v>0</v>
      </c>
      <c r="T3086" s="145">
        <f t="shared" ref="T3086" si="31065">(1/$T$8)*SIN($B3083*$U$8)</f>
        <v>-0.31276745884677143</v>
      </c>
      <c r="U3086" s="15">
        <f t="shared" ref="U3086" si="31066">COS($U$8*$B3083)</f>
        <v>0.3458159194987967</v>
      </c>
      <c r="V3086" s="37">
        <v>0</v>
      </c>
      <c r="X3086" s="21">
        <f t="shared" ref="X3086" si="31067">N3086*S3083+P3086*S3086-O3086*T3083-Q3086*T3086</f>
        <v>0</v>
      </c>
      <c r="Y3086" s="24">
        <f t="shared" ref="Y3086" si="31068">(N3086*T3083+O3086*S3083+P3086*T3086+Q3086*S3086)</f>
        <v>-2.4418940105143672E-3</v>
      </c>
      <c r="Z3086" s="22">
        <f t="shared" ref="Z3086" si="31069">N3086*U3083+P3086*U3086-O3086*V3083-Q3086*V3086</f>
        <v>-2.8294131527916875</v>
      </c>
      <c r="AA3086" s="23">
        <f t="shared" ref="AA3086" si="31070">(N3086*V3083+O3086*U3083+P3086*V3086+Q3086*U3086)</f>
        <v>0</v>
      </c>
      <c r="AB3086" s="8"/>
      <c r="AC3086" s="21">
        <v>0</v>
      </c>
      <c r="AD3086" s="24">
        <f t="shared" ref="AD3086" si="31071">(TAN($AE$8*$B3083))/$AD$8</f>
        <v>2.9475349049750643</v>
      </c>
      <c r="AE3086" s="22">
        <v>1</v>
      </c>
      <c r="AF3086" s="23">
        <v>0</v>
      </c>
      <c r="AH3086" s="21">
        <f t="shared" ref="AH3086" si="31072">X3086*AC3083+Z3086*AC3086-Y3086*AD3083-AA3086*AD3086</f>
        <v>0</v>
      </c>
      <c r="AI3086" s="24">
        <f t="shared" ref="AI3086" si="31073">(X3086*AD3083+Y3086*AC3083+Z3086*AD3086+AA3086*AC3086)</f>
        <v>-8.3422359224595581</v>
      </c>
      <c r="AJ3086" s="22">
        <f t="shared" ref="AJ3086" si="31074">X3086*AE3083+Z3086*AE3086-Y3086*AF3083-AA3086*AF3086</f>
        <v>-2.8294131527916875</v>
      </c>
      <c r="AK3086" s="23">
        <f t="shared" ref="AK3086" si="31075">(X3086*AF3083+Y3086*AE3083+Z3086*AF3086+AA3086*AE3086)</f>
        <v>0</v>
      </c>
      <c r="AL3086" s="8"/>
      <c r="AM3086" s="15">
        <v>0</v>
      </c>
      <c r="AN3086" s="85">
        <f t="shared" ref="AN3086" si="31076">(1/$AN$8)*SIN($B3083*$AO$8)</f>
        <v>-0.31276745884677143</v>
      </c>
      <c r="AO3086" s="25">
        <f t="shared" ref="AO3086" si="31077">COS($AO$8*$B3083)</f>
        <v>0.3458159194987967</v>
      </c>
      <c r="AP3086" s="37">
        <v>0</v>
      </c>
      <c r="AR3086" s="21">
        <f t="shared" ref="AR3086" si="31078">AH3086*AM3083+AJ3086*AM3086-AI3086*AN3083-AK3086*AN3086</f>
        <v>0</v>
      </c>
      <c r="AS3086" s="24">
        <f t="shared" ref="AS3086" si="31079">(AH3086*AN3083+AI3086*AM3083+AJ3086*AN3086+AK3086*AM3086)</f>
        <v>-1.9999296243749567</v>
      </c>
      <c r="AT3086" s="22">
        <f t="shared" ref="AT3086" si="31080">AH3086*AO3083+AJ3086*AO3086-AI3086*AP3083-AK3086*AP3086</f>
        <v>-24.461075486186001</v>
      </c>
      <c r="AU3086" s="23">
        <f t="shared" ref="AU3086" si="31081">(AH3086*AP3083+AI3086*AO3083+AJ3086*AP3086+AK3086*AO3086)</f>
        <v>0</v>
      </c>
      <c r="AV3086" s="8"/>
      <c r="AW3086" s="21">
        <v>0</v>
      </c>
      <c r="AX3086" s="24">
        <f t="shared" ref="AX3086" si="31082">(TAN($AY$8*$B3083))/$AX$8</f>
        <v>0.99290942392046366</v>
      </c>
      <c r="AY3086" s="22">
        <v>1</v>
      </c>
      <c r="AZ3086" s="23">
        <v>0</v>
      </c>
      <c r="BB3086" s="21">
        <f t="shared" ref="BB3086" si="31083">AR3086*AW3083+AT3086*AW3086-AS3086*AX3083-AU3086*AX3086</f>
        <v>0</v>
      </c>
      <c r="BC3086" s="24">
        <f t="shared" ref="BC3086" si="31084">(AR3086*AX3083+AS3086*AW3083+AT3086*AX3086+AU3086*AW3086)</f>
        <v>-26.287561993838874</v>
      </c>
      <c r="BD3086" s="22">
        <f t="shared" ref="BD3086" si="31085">AR3086*AY3083+AT3086*AY3086-AS3086*AZ3083-AU3086*AZ3086</f>
        <v>-24.461075486186001</v>
      </c>
      <c r="BE3086" s="23">
        <f t="shared" ref="BE3086" si="31086">(AR3086*AZ3083+AS3086*AY3083+AT3086*AZ3086+AU3086*AY3086)</f>
        <v>0</v>
      </c>
      <c r="BF3086" s="8"/>
      <c r="BG3086" s="15">
        <v>0</v>
      </c>
      <c r="BH3086" s="85">
        <f t="shared" ref="BH3086" si="31087">(1/$BH$8)*SIN($B3083*$BI$8)</f>
        <v>7.8870136492286524E-2</v>
      </c>
      <c r="BI3086" s="25">
        <f t="shared" ref="BI3086" si="31088">COS($BI$8*$B3083)</f>
        <v>-0.97160460791784686</v>
      </c>
      <c r="BJ3086" s="37">
        <v>0</v>
      </c>
      <c r="BL3086" s="21">
        <f t="shared" ref="BL3086" si="31089">BB3086*BG3083+BD3086*BG3086-BC3086*BH3083-BE3086*BH3086</f>
        <v>0</v>
      </c>
      <c r="BM3086" s="24">
        <f t="shared" ref="BM3086" si="31090">(BB3086*BH3083+BC3086*BG3083+BD3086*BH3086+BE3086*BG3086)</f>
        <v>23.611868001796299</v>
      </c>
      <c r="BN3086" s="22">
        <f t="shared" ref="BN3086" si="31091">BB3086*BI3083+BD3086*BI3086-BC3086*BJ3083-BE3086*BJ3086</f>
        <v>42.426226079536249</v>
      </c>
      <c r="BO3086" s="23">
        <f t="shared" ref="BO3086" si="31092">(BB3086*BJ3083+BC3086*BI3083+BD3086*BJ3086+BE3086*BI3086)</f>
        <v>0</v>
      </c>
      <c r="BQ3086" s="38">
        <f t="shared" ref="BQ3086" si="31093">(180/PI())*ATAN(-1*(($BL$8*BM3083+BO3083+$BL$8*BM3086+BO3086)/($BL$8*BL3083+BN3083+$BL$8*BL3086+BN3086)))</f>
        <v>31.789199595130267</v>
      </c>
      <c r="BS3086" s="67">
        <f t="shared" ref="BS3086" si="31094">20*LOG(((($BL$8*BL3083+BN3083-$BL$8*BL3086-BN3086)^2+($BL$8*BM3083+BO3083-$BL$8*BM3086-BO3086)^2)/(($BL$8*BL3083+BN3083+$BL$8*BL3086+BN3086)^2+($BL$8*BM3083+BO3083+$BL$8*BM3086+BO3086)^2))^0.5)</f>
        <v>-1.7431707729759936E-3</v>
      </c>
      <c r="BT3086" s="65"/>
      <c r="BU3086" s="28"/>
      <c r="BV3086" s="28"/>
      <c r="BW3086" s="28"/>
      <c r="BX3086" s="28"/>
    </row>
    <row r="3087" spans="2:76" ht="18.649999999999999" customHeight="1">
      <c r="BS3087" s="32"/>
    </row>
    <row r="3088" spans="2:76" ht="18.649999999999999" customHeight="1" thickBot="1">
      <c r="D3088" s="8"/>
      <c r="E3088" s="8" t="s">
        <v>93</v>
      </c>
      <c r="F3088" s="8"/>
      <c r="G3088" s="8"/>
      <c r="H3088" s="8"/>
      <c r="I3088" s="8"/>
      <c r="J3088" s="8" t="s">
        <v>94</v>
      </c>
      <c r="K3088" s="8"/>
      <c r="L3088" s="8"/>
      <c r="M3088" s="8"/>
      <c r="N3088" s="8"/>
      <c r="O3088" s="8" t="s">
        <v>95</v>
      </c>
      <c r="P3088" s="8"/>
      <c r="Q3088" s="8"/>
      <c r="R3088" s="8"/>
      <c r="S3088" s="8"/>
      <c r="T3088" s="8" t="s">
        <v>96</v>
      </c>
      <c r="U3088" s="8"/>
      <c r="V3088" s="8"/>
      <c r="W3088" s="8"/>
      <c r="X3088" s="8"/>
      <c r="Y3088" s="8" t="s">
        <v>97</v>
      </c>
      <c r="Z3088" s="8"/>
      <c r="AA3088" s="8"/>
      <c r="AB3088" s="8"/>
      <c r="AC3088" s="8"/>
      <c r="AD3088" s="8" t="s">
        <v>98</v>
      </c>
      <c r="AE3088" s="8"/>
      <c r="AF3088" s="8"/>
      <c r="AG3088" s="8"/>
      <c r="AH3088" s="8"/>
      <c r="AI3088" s="8" t="s">
        <v>99</v>
      </c>
      <c r="AJ3088" s="8"/>
      <c r="AK3088" s="8"/>
      <c r="AL3088" s="8"/>
      <c r="AM3088" s="8"/>
      <c r="AN3088" s="8" t="s">
        <v>96</v>
      </c>
      <c r="AO3088" s="8"/>
      <c r="AP3088" s="8"/>
      <c r="AQ3088" s="8"/>
      <c r="AR3088" s="8"/>
      <c r="AS3088" s="8" t="s">
        <v>100</v>
      </c>
      <c r="AT3088" s="8"/>
      <c r="AU3088" s="8"/>
      <c r="AV3088" s="8"/>
      <c r="AW3088" s="8"/>
      <c r="AX3088" s="8" t="s">
        <v>94</v>
      </c>
      <c r="AY3088" s="8"/>
      <c r="AZ3088" s="8"/>
      <c r="BA3088" s="8"/>
      <c r="BB3088" s="8"/>
      <c r="BC3088" s="8" t="s">
        <v>101</v>
      </c>
      <c r="BD3088" s="8"/>
      <c r="BE3088" s="8"/>
      <c r="BF3088" s="8"/>
      <c r="BG3088" s="8"/>
      <c r="BH3088" s="8" t="s">
        <v>96</v>
      </c>
      <c r="BI3088" s="8"/>
      <c r="BJ3088" s="8"/>
      <c r="BK3088" s="8"/>
      <c r="BL3088" s="8"/>
      <c r="BM3088" s="8" t="s">
        <v>102</v>
      </c>
      <c r="BN3088" s="8"/>
      <c r="BO3088" s="8"/>
      <c r="BP3088" s="8"/>
    </row>
    <row r="3089" spans="2:76" ht="18.649999999999999" customHeight="1" thickBot="1">
      <c r="B3089" s="16"/>
      <c r="D3089" s="250" t="s">
        <v>22</v>
      </c>
      <c r="E3089" s="251"/>
      <c r="F3089" s="252" t="s">
        <v>23</v>
      </c>
      <c r="G3089" s="253"/>
      <c r="H3089" s="123"/>
      <c r="I3089" s="242" t="s">
        <v>1</v>
      </c>
      <c r="J3089" s="243"/>
      <c r="K3089" s="244" t="s">
        <v>2</v>
      </c>
      <c r="L3089" s="245"/>
      <c r="M3089" s="123"/>
      <c r="N3089" s="242" t="s">
        <v>43</v>
      </c>
      <c r="O3089" s="243"/>
      <c r="P3089" s="244" t="s">
        <v>44</v>
      </c>
      <c r="Q3089" s="245"/>
      <c r="R3089" s="123"/>
      <c r="S3089" s="242" t="s">
        <v>32</v>
      </c>
      <c r="T3089" s="243"/>
      <c r="U3089" s="244" t="s">
        <v>33</v>
      </c>
      <c r="V3089" s="245"/>
      <c r="W3089" s="123"/>
      <c r="X3089" s="242" t="s">
        <v>45</v>
      </c>
      <c r="Y3089" s="243"/>
      <c r="Z3089" s="244" t="s">
        <v>46</v>
      </c>
      <c r="AA3089" s="245"/>
      <c r="AB3089" s="127"/>
      <c r="AC3089" s="242" t="s">
        <v>62</v>
      </c>
      <c r="AD3089" s="243"/>
      <c r="AE3089" s="244" t="s">
        <v>3</v>
      </c>
      <c r="AF3089" s="245"/>
      <c r="AG3089" s="123"/>
      <c r="AH3089" s="242" t="s">
        <v>76</v>
      </c>
      <c r="AI3089" s="243"/>
      <c r="AJ3089" s="244" t="s">
        <v>77</v>
      </c>
      <c r="AK3089" s="245"/>
      <c r="AL3089" s="127"/>
      <c r="AM3089" s="242" t="s">
        <v>64</v>
      </c>
      <c r="AN3089" s="243"/>
      <c r="AO3089" s="244" t="s">
        <v>65</v>
      </c>
      <c r="AP3089" s="245"/>
      <c r="AQ3089" s="123"/>
      <c r="AR3089" s="242" t="s">
        <v>80</v>
      </c>
      <c r="AS3089" s="243"/>
      <c r="AT3089" s="244" t="s">
        <v>81</v>
      </c>
      <c r="AU3089" s="245"/>
      <c r="AV3089" s="127"/>
      <c r="AW3089" s="242" t="s">
        <v>68</v>
      </c>
      <c r="AX3089" s="243"/>
      <c r="AY3089" s="244" t="s">
        <v>69</v>
      </c>
      <c r="AZ3089" s="245"/>
      <c r="BA3089" s="123"/>
      <c r="BB3089" s="246" t="s">
        <v>84</v>
      </c>
      <c r="BC3089" s="247"/>
      <c r="BD3089" s="248" t="s">
        <v>85</v>
      </c>
      <c r="BE3089" s="249"/>
      <c r="BF3089" s="127"/>
      <c r="BG3089" s="242" t="s">
        <v>72</v>
      </c>
      <c r="BH3089" s="243"/>
      <c r="BI3089" s="244" t="s">
        <v>73</v>
      </c>
      <c r="BJ3089" s="245"/>
      <c r="BK3089" s="123"/>
      <c r="BL3089" s="242" t="s">
        <v>88</v>
      </c>
      <c r="BM3089" s="243"/>
      <c r="BN3089" s="244" t="s">
        <v>89</v>
      </c>
      <c r="BO3089" s="245"/>
      <c r="BP3089" s="123"/>
      <c r="BQ3089" s="19" t="s">
        <v>165</v>
      </c>
      <c r="BS3089" s="63" t="s">
        <v>120</v>
      </c>
      <c r="BT3089" s="4"/>
      <c r="BU3089" s="28"/>
      <c r="BV3089" s="28"/>
      <c r="BW3089" s="28"/>
      <c r="BX3089" s="28"/>
    </row>
    <row r="3090" spans="2:76" ht="18.649999999999999" customHeight="1" thickTop="1" thickBot="1">
      <c r="B3090" s="39">
        <v>8.76</v>
      </c>
      <c r="D3090" s="25">
        <f t="shared" ref="D3090" si="31095">COS($F$8*$B3090)</f>
        <v>-0.97313317166595181</v>
      </c>
      <c r="E3090" s="26">
        <v>0</v>
      </c>
      <c r="F3090" s="10">
        <v>0</v>
      </c>
      <c r="G3090" s="85">
        <f t="shared" ref="G3090" si="31096">$E$8*SIN($B3090*$F$8)</f>
        <v>0.69072894237195981</v>
      </c>
      <c r="I3090" s="21">
        <v>1</v>
      </c>
      <c r="J3090" s="24">
        <v>0</v>
      </c>
      <c r="K3090" s="22">
        <v>0</v>
      </c>
      <c r="L3090" s="23">
        <v>0</v>
      </c>
      <c r="N3090" s="21">
        <f t="shared" ref="N3090" si="31097">D3090*I3090+F3090*I3093-E3090*J3090-G3090*J3093</f>
        <v>-1.6822973661451059</v>
      </c>
      <c r="O3090" s="24">
        <f t="shared" ref="O3090" si="31098">(D3090*J3090+E3090*I3090+F3090*J3093+G3090*I3093)</f>
        <v>0</v>
      </c>
      <c r="P3090" s="22">
        <f t="shared" ref="P3090" si="31099">D3090*K3090+F3090*K3093-E3090*L3090-G3090*L3093</f>
        <v>0</v>
      </c>
      <c r="Q3090" s="23">
        <f t="shared" ref="Q3090" si="31100">(D3090*L3090+E3090*K3090+F3090*L3093+G3090*K3093)</f>
        <v>0.69072894237195981</v>
      </c>
      <c r="S3090" s="25">
        <f t="shared" ref="S3090" si="31101">COS($U$8*$B3090)</f>
        <v>0.35666880079003044</v>
      </c>
      <c r="T3090" s="26">
        <v>0</v>
      </c>
      <c r="U3090" s="10">
        <v>0</v>
      </c>
      <c r="V3090" s="85">
        <f t="shared" ref="V3090" si="31102">$T$8*SIN($B3090*$U$8)</f>
        <v>-2.8026926872004743</v>
      </c>
      <c r="X3090" s="21">
        <f t="shared" ref="X3090" si="31103">N3090*S3090+P3090*S3093-O3090*T3090-Q3090*T3093</f>
        <v>-0.38492287797480068</v>
      </c>
      <c r="Y3090" s="24">
        <f t="shared" ref="Y3090" si="31104">(N3090*T3090+O3090*S3090+P3090*T3093+Q3090*S3093)</f>
        <v>0</v>
      </c>
      <c r="Z3090" s="22">
        <f t="shared" ref="Z3090" si="31105">N3090*U3090+P3090*U3093-O3090*V3090-Q3090*V3093</f>
        <v>0</v>
      </c>
      <c r="AA3090" s="23">
        <f t="shared" ref="AA3090" si="31106">(N3090*V3090+O3090*U3090+P3090*V3093+Q3090*U3093)</f>
        <v>4.9613239893382799</v>
      </c>
      <c r="AB3090" s="8"/>
      <c r="AC3090" s="21">
        <v>1</v>
      </c>
      <c r="AD3090" s="24">
        <v>0</v>
      </c>
      <c r="AE3090" s="22">
        <v>0</v>
      </c>
      <c r="AF3090" s="23">
        <v>0</v>
      </c>
      <c r="AH3090" s="21">
        <f t="shared" ref="AH3090" si="31107">X3090*AC3090+Z3090*AC3093-Y3090*AD3090-AA3090*AD3093</f>
        <v>-15.662702885904416</v>
      </c>
      <c r="AI3090" s="24">
        <f t="shared" ref="AI3090" si="31108">(X3090*AD3090+Y3090*AC3090+Z3090*AD3093+AA3090*AC3093)</f>
        <v>0</v>
      </c>
      <c r="AJ3090" s="22">
        <f t="shared" ref="AJ3090" si="31109">X3090*AE3090+Z3090*AE3093-Y3090*AF3090-AA3090*AF3093</f>
        <v>0</v>
      </c>
      <c r="AK3090" s="23">
        <f t="shared" ref="AK3090" si="31110">(X3090*AF3090+Y3090*AE3090+Z3090*AF3093+AA3090*AE3093)</f>
        <v>4.9613239893382799</v>
      </c>
      <c r="AL3090" s="8"/>
      <c r="AM3090" s="25">
        <f t="shared" ref="AM3090" si="31111">COS($AO$8*$B3090)</f>
        <v>0.35666880079003044</v>
      </c>
      <c r="AN3090" s="26">
        <v>0</v>
      </c>
      <c r="AO3090" s="10">
        <v>0</v>
      </c>
      <c r="AP3090" s="85">
        <f t="shared" ref="AP3090" si="31112">$AN$8*SIN($B3090*$AO$8)</f>
        <v>-2.8026926872004743</v>
      </c>
      <c r="AR3090" s="21">
        <f t="shared" ref="AR3090" si="31113">AH3090*AM3090+AJ3090*AM3093-AI3090*AN3090-AK3090*AN3093</f>
        <v>-4.0413900705848906</v>
      </c>
      <c r="AS3090" s="24">
        <f t="shared" ref="AS3090" si="31114">(AH3090*AN3090+AI3090*AM3090+AJ3090*AN3093+AK3090*AM3093)</f>
        <v>0</v>
      </c>
      <c r="AT3090" s="22">
        <f t="shared" ref="AT3090" si="31115">AH3090*AO3090+AJ3090*AO3093-AI3090*AP3090-AK3090*AP3093</f>
        <v>0</v>
      </c>
      <c r="AU3090" s="23">
        <f t="shared" ref="AU3090" si="31116">(AH3090*AP3090+AI3090*AO3090+AJ3090*AP3093+AK3090*AO3093)</f>
        <v>45.667292317726165</v>
      </c>
      <c r="AV3090" s="8"/>
      <c r="AW3090" s="21">
        <v>1</v>
      </c>
      <c r="AX3090" s="24">
        <v>0</v>
      </c>
      <c r="AY3090" s="22">
        <v>0</v>
      </c>
      <c r="AZ3090" s="23">
        <v>0</v>
      </c>
      <c r="BB3090" s="21">
        <f t="shared" ref="BB3090" si="31117">AR3090*AW3090+AT3090*AW3093-AS3090*AX3090-AU3090*AX3093</f>
        <v>-50.927522363423698</v>
      </c>
      <c r="BC3090" s="24">
        <f t="shared" ref="BC3090" si="31118">(AR3090*AX3090+AS3090*AW3090+AT3090*AX3093+AU3090*AW3093)</f>
        <v>0</v>
      </c>
      <c r="BD3090" s="22">
        <f t="shared" ref="BD3090" si="31119">AR3090*AY3090+AT3090*AY3093-AS3090*AZ3090-AU3090*AZ3093</f>
        <v>0</v>
      </c>
      <c r="BE3090" s="23">
        <f t="shared" ref="BE3090" si="31120">(AR3090*AZ3090+AS3090*AY3090+AT3090*AZ3093+AU3090*AY3093)</f>
        <v>45.667292317726165</v>
      </c>
      <c r="BF3090" s="8"/>
      <c r="BG3090" s="25">
        <f t="shared" ref="BG3090" si="31121">COS($BI$8*$B3090)</f>
        <v>-0.97315481686412786</v>
      </c>
      <c r="BH3090" s="26">
        <v>0</v>
      </c>
      <c r="BI3090" s="10">
        <v>0</v>
      </c>
      <c r="BJ3090" s="85">
        <f t="shared" ref="BJ3090" si="31122">$BH$8*SIN($B3090*$BI$8)</f>
        <v>0.69045443131846984</v>
      </c>
      <c r="BL3090" s="21">
        <f t="shared" ref="BL3090" si="31123">BB3090*BG3090+BD3090*BG3093-BC3090*BH3090-BE3090*BH3093</f>
        <v>46.056898771466926</v>
      </c>
      <c r="BM3090" s="24">
        <f t="shared" ref="BM3090" si="31124">(BB3090*BH3090+BC3090*BG3090+BD3090*BH3093+BE3090*BG3093)</f>
        <v>0</v>
      </c>
      <c r="BN3090" s="22">
        <f t="shared" ref="BN3090" si="31125">BB3090*BI3090+BD3090*BI3093-BC3090*BJ3090-BE3090*BJ3093</f>
        <v>0</v>
      </c>
      <c r="BO3090" s="23">
        <f t="shared" ref="BO3090" si="31126">(BB3090*BJ3090+BC3090*BI3090+BD3090*BJ3093+BE3090*BI3093)</f>
        <v>-79.604478984033761</v>
      </c>
      <c r="BQ3090" s="27">
        <f t="shared" ref="BQ3090" si="31127">20*LOG((2*$BL$8)/(($BL$8*BL3090+BN3090+$BL$8*BL3093+BN3093)^2+($BL$8*BM3090+BO3090+$BL$8*BM3093+BO3093)^2)^0.5)</f>
        <v>-34.506156322295915</v>
      </c>
      <c r="BS3090" s="64">
        <f t="shared" ref="BS3090" si="31128">((BL3090^2+BM3090^2)/(BL3093^2+BM3093^2))^0.5</f>
        <v>1.7295853991437617</v>
      </c>
      <c r="BT3090" s="4"/>
      <c r="BU3090" s="28"/>
      <c r="BV3090" s="28"/>
      <c r="BW3090" s="28"/>
      <c r="BX3090" s="28"/>
    </row>
    <row r="3091" spans="2:76" ht="18.649999999999999" customHeight="1" thickBot="1">
      <c r="D3091" s="25"/>
      <c r="E3091" s="10"/>
      <c r="F3091" s="10"/>
      <c r="G3091" s="31"/>
      <c r="I3091" s="29"/>
      <c r="L3091" s="30"/>
      <c r="N3091" s="29"/>
      <c r="Q3091" s="30"/>
      <c r="S3091" s="29"/>
      <c r="V3091" s="30"/>
      <c r="X3091" s="29"/>
      <c r="AA3091" s="30"/>
      <c r="AC3091" s="29"/>
      <c r="AF3091" s="30"/>
      <c r="AH3091" s="29"/>
      <c r="AK3091" s="30"/>
      <c r="AM3091" s="29"/>
      <c r="AP3091" s="30"/>
      <c r="AR3091" s="29"/>
      <c r="AU3091" s="30"/>
      <c r="AW3091" s="29"/>
      <c r="AZ3091" s="30"/>
      <c r="BB3091" s="29"/>
      <c r="BE3091" s="30"/>
      <c r="BG3091" s="29"/>
      <c r="BJ3091" s="30"/>
      <c r="BL3091" s="29"/>
      <c r="BO3091" s="30"/>
      <c r="BS3091" s="65"/>
      <c r="BT3091" s="65"/>
      <c r="BU3091" s="28"/>
      <c r="BV3091" s="28"/>
      <c r="BW3091" s="28"/>
      <c r="BX3091" s="28"/>
    </row>
    <row r="3092" spans="2:76" ht="18.649999999999999" customHeight="1" thickBot="1">
      <c r="D3092" s="254" t="s">
        <v>24</v>
      </c>
      <c r="E3092" s="255"/>
      <c r="F3092" s="256" t="s">
        <v>25</v>
      </c>
      <c r="G3092" s="257"/>
      <c r="H3092" s="123"/>
      <c r="I3092" s="242" t="s">
        <v>4</v>
      </c>
      <c r="J3092" s="243"/>
      <c r="K3092" s="244" t="s">
        <v>5</v>
      </c>
      <c r="L3092" s="245"/>
      <c r="M3092" s="123"/>
      <c r="N3092" s="242" t="s">
        <v>6</v>
      </c>
      <c r="O3092" s="243"/>
      <c r="P3092" s="244" t="s">
        <v>7</v>
      </c>
      <c r="Q3092" s="245"/>
      <c r="R3092" s="123"/>
      <c r="S3092" s="242" t="s">
        <v>34</v>
      </c>
      <c r="T3092" s="243"/>
      <c r="U3092" s="244" t="s">
        <v>35</v>
      </c>
      <c r="V3092" s="245"/>
      <c r="W3092" s="123"/>
      <c r="X3092" s="242" t="s">
        <v>47</v>
      </c>
      <c r="Y3092" s="243"/>
      <c r="Z3092" s="244" t="s">
        <v>48</v>
      </c>
      <c r="AA3092" s="245"/>
      <c r="AB3092" s="127"/>
      <c r="AC3092" s="242" t="s">
        <v>63</v>
      </c>
      <c r="AD3092" s="243"/>
      <c r="AE3092" s="244" t="s">
        <v>8</v>
      </c>
      <c r="AF3092" s="245"/>
      <c r="AG3092" s="123"/>
      <c r="AH3092" s="242" t="s">
        <v>78</v>
      </c>
      <c r="AI3092" s="243"/>
      <c r="AJ3092" s="244" t="s">
        <v>79</v>
      </c>
      <c r="AK3092" s="245"/>
      <c r="AL3092" s="127"/>
      <c r="AM3092" s="242" t="s">
        <v>67</v>
      </c>
      <c r="AN3092" s="243"/>
      <c r="AO3092" s="244" t="s">
        <v>66</v>
      </c>
      <c r="AP3092" s="245"/>
      <c r="AQ3092" s="123"/>
      <c r="AR3092" s="242" t="s">
        <v>83</v>
      </c>
      <c r="AS3092" s="243"/>
      <c r="AT3092" s="244" t="s">
        <v>82</v>
      </c>
      <c r="AU3092" s="245"/>
      <c r="AV3092" s="127"/>
      <c r="AW3092" s="242" t="s">
        <v>71</v>
      </c>
      <c r="AX3092" s="243"/>
      <c r="AY3092" s="244" t="s">
        <v>70</v>
      </c>
      <c r="AZ3092" s="245"/>
      <c r="BA3092" s="123"/>
      <c r="BB3092" s="124" t="s">
        <v>87</v>
      </c>
      <c r="BC3092" s="125"/>
      <c r="BD3092" s="122" t="s">
        <v>86</v>
      </c>
      <c r="BE3092" s="126"/>
      <c r="BF3092" s="127"/>
      <c r="BG3092" s="242" t="s">
        <v>74</v>
      </c>
      <c r="BH3092" s="243"/>
      <c r="BI3092" s="244" t="s">
        <v>75</v>
      </c>
      <c r="BJ3092" s="245"/>
      <c r="BK3092" s="123"/>
      <c r="BL3092" s="242" t="s">
        <v>91</v>
      </c>
      <c r="BM3092" s="243"/>
      <c r="BN3092" s="244" t="s">
        <v>90</v>
      </c>
      <c r="BO3092" s="245"/>
      <c r="BP3092" s="123"/>
      <c r="BQ3092" s="35" t="s">
        <v>166</v>
      </c>
      <c r="BS3092" s="66" t="s">
        <v>121</v>
      </c>
      <c r="BT3092" s="65"/>
      <c r="BU3092" s="28"/>
      <c r="BV3092" s="28"/>
      <c r="BW3092" s="28"/>
      <c r="BX3092" s="28"/>
    </row>
    <row r="3093" spans="2:76" ht="18.649999999999999" customHeight="1" thickTop="1" thickBot="1">
      <c r="D3093" s="15">
        <v>0</v>
      </c>
      <c r="E3093" s="145">
        <f t="shared" ref="E3093" si="31129">(1/$E$8)*SIN($B3090*$F$8)</f>
        <v>7.6747660263551093E-2</v>
      </c>
      <c r="F3093" s="15">
        <f t="shared" ref="F3093" si="31130">COS($F$8*$B3090)</f>
        <v>-0.97313317166595181</v>
      </c>
      <c r="G3093" s="37">
        <v>0</v>
      </c>
      <c r="I3093" s="21">
        <v>0</v>
      </c>
      <c r="J3093" s="24">
        <f t="shared" ref="J3093" si="31131">(TAN($K$8*$B3090))/$J$8</f>
        <v>1.0266895608049778</v>
      </c>
      <c r="K3093" s="22">
        <v>1</v>
      </c>
      <c r="L3093" s="23">
        <v>0</v>
      </c>
      <c r="N3093" s="21">
        <f t="shared" ref="N3093" si="31132">D3093*I3090+F3093*I3093-E3093*J3090-G3093*J3093</f>
        <v>0</v>
      </c>
      <c r="O3093" s="24">
        <f t="shared" ref="O3093" si="31133">(D3093*J3090+E3093*I3090+F3093*J3093+G3093*I3093)</f>
        <v>-0.92235800835892001</v>
      </c>
      <c r="P3093" s="22">
        <f t="shared" ref="P3093" si="31134">D3093*K3090+F3093*K3093-E3093*L3090-G3093*L3093</f>
        <v>-0.97313317166595181</v>
      </c>
      <c r="Q3093" s="23">
        <f t="shared" ref="Q3093" si="31135">(D3093*L3090+E3093*K3090+F3093*L3093+G3093*K3093)</f>
        <v>0</v>
      </c>
      <c r="S3093" s="15">
        <v>0</v>
      </c>
      <c r="T3093" s="145">
        <f t="shared" ref="T3093" si="31136">(1/$T$8)*SIN($B3090*$U$8)</f>
        <v>-0.31141029857783042</v>
      </c>
      <c r="U3093" s="15">
        <f t="shared" ref="U3093" si="31137">COS($U$8*$B3090)</f>
        <v>0.35666880079003044</v>
      </c>
      <c r="V3093" s="37">
        <v>0</v>
      </c>
      <c r="X3093" s="21">
        <f t="shared" ref="X3093" si="31138">N3093*S3090+P3093*S3093-O3093*T3090-Q3093*T3093</f>
        <v>0</v>
      </c>
      <c r="Y3093" s="24">
        <f t="shared" ref="Y3093" si="31139">(N3093*T3090+O3093*S3090+P3093*T3093+Q3093*S3093)</f>
        <v>-2.5932633195971666E-2</v>
      </c>
      <c r="Z3093" s="22">
        <f t="shared" ref="Z3093" si="31140">N3093*U3090+P3093*U3093-O3093*V3090-Q3093*V3093</f>
        <v>-2.9321722863554327</v>
      </c>
      <c r="AA3093" s="23">
        <f t="shared" ref="AA3093" si="31141">(N3093*V3090+O3093*U3090+P3093*V3093+Q3093*U3093)</f>
        <v>0</v>
      </c>
      <c r="AB3093" s="8"/>
      <c r="AC3093" s="21">
        <v>0</v>
      </c>
      <c r="AD3093" s="24">
        <f t="shared" ref="AD3093" si="31142">(TAN($AE$8*$B3090))/$AD$8</f>
        <v>3.079375594248845</v>
      </c>
      <c r="AE3093" s="22">
        <v>1</v>
      </c>
      <c r="AF3093" s="23">
        <v>0</v>
      </c>
      <c r="AH3093" s="21">
        <f t="shared" ref="AH3093" si="31143">X3093*AC3090+Z3093*AC3093-Y3093*AD3090-AA3093*AD3093</f>
        <v>0</v>
      </c>
      <c r="AI3093" s="24">
        <f t="shared" ref="AI3093" si="31144">(X3093*AD3090+Y3093*AC3090+Z3093*AD3093+AA3093*AC3093)</f>
        <v>-9.0551924099317258</v>
      </c>
      <c r="AJ3093" s="22">
        <f t="shared" ref="AJ3093" si="31145">X3093*AE3090+Z3093*AE3093-Y3093*AF3090-AA3093*AF3093</f>
        <v>-2.9321722863554327</v>
      </c>
      <c r="AK3093" s="23">
        <f t="shared" ref="AK3093" si="31146">(X3093*AF3090+Y3093*AE3090+Z3093*AF3093+AA3093*AE3093)</f>
        <v>0</v>
      </c>
      <c r="AL3093" s="8"/>
      <c r="AM3093" s="15">
        <v>0</v>
      </c>
      <c r="AN3093" s="85">
        <f t="shared" ref="AN3093" si="31147">(1/$AN$8)*SIN($B3090*$AO$8)</f>
        <v>-0.31141029857783042</v>
      </c>
      <c r="AO3093" s="25">
        <f t="shared" ref="AO3093" si="31148">COS($AO$8*$B3090)</f>
        <v>0.35666880079003044</v>
      </c>
      <c r="AP3093" s="37">
        <v>0</v>
      </c>
      <c r="AR3093" s="21">
        <f t="shared" ref="AR3093" si="31149">AH3093*AM3090+AJ3093*AM3093-AI3093*AN3090-AK3093*AN3093</f>
        <v>0</v>
      </c>
      <c r="AS3093" s="24">
        <f t="shared" ref="AS3093" si="31150">(AH3093*AN3090+AI3093*AM3090+AJ3093*AN3093+AK3093*AM3093)</f>
        <v>-2.3165959705977492</v>
      </c>
      <c r="AT3093" s="22">
        <f t="shared" ref="AT3093" si="31151">AH3093*AO3090+AJ3093*AO3093-AI3093*AP3090-AK3093*AP3093</f>
        <v>-26.42473592159304</v>
      </c>
      <c r="AU3093" s="23">
        <f t="shared" ref="AU3093" si="31152">(AH3093*AP3090+AI3093*AO3090+AJ3093*AP3093+AK3093*AO3093)</f>
        <v>0</v>
      </c>
      <c r="AV3093" s="8"/>
      <c r="AW3093" s="21">
        <v>0</v>
      </c>
      <c r="AX3093" s="24">
        <f t="shared" ref="AX3093" si="31153">(TAN($AY$8*$B3090))/$AX$8</f>
        <v>1.0266895608049778</v>
      </c>
      <c r="AY3093" s="22">
        <v>1</v>
      </c>
      <c r="AZ3093" s="23">
        <v>0</v>
      </c>
      <c r="BB3093" s="21">
        <f t="shared" ref="BB3093" si="31154">AR3093*AW3090+AT3093*AW3093-AS3093*AX3090-AU3093*AX3093</f>
        <v>0</v>
      </c>
      <c r="BC3093" s="24">
        <f t="shared" ref="BC3093" si="31155">(AR3093*AX3090+AS3093*AW3090+AT3093*AX3093+AU3093*AW3093)</f>
        <v>-29.446596488325628</v>
      </c>
      <c r="BD3093" s="22">
        <f t="shared" ref="BD3093" si="31156">AR3093*AY3090+AT3093*AY3093-AS3093*AZ3090-AU3093*AZ3093</f>
        <v>-26.42473592159304</v>
      </c>
      <c r="BE3093" s="23">
        <f t="shared" ref="BE3093" si="31157">(AR3093*AZ3090+AS3093*AY3090+AT3093*AZ3093+AU3093*AY3093)</f>
        <v>0</v>
      </c>
      <c r="BF3093" s="8"/>
      <c r="BG3093" s="15">
        <v>0</v>
      </c>
      <c r="BH3093" s="85">
        <f t="shared" ref="BH3093" si="31158">(1/$BH$8)*SIN($B3090*$BI$8)</f>
        <v>7.6717159035385535E-2</v>
      </c>
      <c r="BI3093" s="25">
        <f t="shared" ref="BI3093" si="31159">COS($BI$8*$B3090)</f>
        <v>-0.97315481686412786</v>
      </c>
      <c r="BJ3093" s="37">
        <v>0</v>
      </c>
      <c r="BL3093" s="21">
        <f t="shared" ref="BL3093" si="31160">BB3093*BG3090+BD3093*BG3093-BC3093*BH3090-BE3093*BH3093</f>
        <v>0</v>
      </c>
      <c r="BM3093" s="24">
        <f t="shared" ref="BM3093" si="31161">(BB3093*BH3090+BC3093*BG3090+BD3093*BH3093+BE3093*BG3093)</f>
        <v>26.628866544703477</v>
      </c>
      <c r="BN3093" s="22">
        <f t="shared" ref="BN3093" si="31162">BB3093*BI3090+BD3093*BI3093-BC3093*BJ3090-BE3093*BJ3093</f>
        <v>46.046892079072137</v>
      </c>
      <c r="BO3093" s="23">
        <f t="shared" ref="BO3093" si="31163">(BB3093*BJ3090+BC3093*BI3090+BD3093*BJ3093+BE3093*BI3093)</f>
        <v>0</v>
      </c>
      <c r="BQ3093" s="38">
        <f t="shared" ref="BQ3093" si="31164">(180/PI())*ATAN(-1*(($BL$8*BM3090+BO3090+$BL$8*BM3093+BO3093)/($BL$8*BL3090+BN3090+$BL$8*BL3093+BN3093)))</f>
        <v>29.906349953529372</v>
      </c>
      <c r="BS3093" s="67">
        <f t="shared" ref="BS3093" si="31165">20*LOG(((($BL$8*BL3090+BN3090-$BL$8*BL3093-BN3093)^2+($BL$8*BM3090+BO3090-$BL$8*BM3093-BO3093)^2)/(($BL$8*BL3090+BN3090+$BL$8*BL3093+BN3093)^2+($BL$8*BM3090+BO3090+$BL$8*BM3093+BO3093)^2))^0.5)</f>
        <v>-1.5390248350400683E-3</v>
      </c>
      <c r="BT3093" s="65"/>
      <c r="BU3093" s="28"/>
      <c r="BV3093" s="28"/>
      <c r="BW3093" s="28"/>
      <c r="BX3093" s="28"/>
    </row>
    <row r="3094" spans="2:76" ht="18.649999999999999" customHeight="1">
      <c r="BS3094" s="32"/>
    </row>
    <row r="3095" spans="2:76" ht="18.649999999999999" customHeight="1" thickBot="1">
      <c r="D3095" s="8"/>
      <c r="E3095" s="8" t="s">
        <v>93</v>
      </c>
      <c r="F3095" s="8"/>
      <c r="G3095" s="8"/>
      <c r="H3095" s="8"/>
      <c r="I3095" s="8"/>
      <c r="J3095" s="8" t="s">
        <v>94</v>
      </c>
      <c r="K3095" s="8"/>
      <c r="L3095" s="8"/>
      <c r="M3095" s="8"/>
      <c r="N3095" s="8"/>
      <c r="O3095" s="8" t="s">
        <v>95</v>
      </c>
      <c r="P3095" s="8"/>
      <c r="Q3095" s="8"/>
      <c r="R3095" s="8"/>
      <c r="S3095" s="8"/>
      <c r="T3095" s="8" t="s">
        <v>96</v>
      </c>
      <c r="U3095" s="8"/>
      <c r="V3095" s="8"/>
      <c r="W3095" s="8"/>
      <c r="X3095" s="8"/>
      <c r="Y3095" s="8" t="s">
        <v>97</v>
      </c>
      <c r="Z3095" s="8"/>
      <c r="AA3095" s="8"/>
      <c r="AB3095" s="8"/>
      <c r="AC3095" s="8"/>
      <c r="AD3095" s="8" t="s">
        <v>98</v>
      </c>
      <c r="AE3095" s="8"/>
      <c r="AF3095" s="8"/>
      <c r="AG3095" s="8"/>
      <c r="AH3095" s="8"/>
      <c r="AI3095" s="8" t="s">
        <v>99</v>
      </c>
      <c r="AJ3095" s="8"/>
      <c r="AK3095" s="8"/>
      <c r="AL3095" s="8"/>
      <c r="AM3095" s="8"/>
      <c r="AN3095" s="8" t="s">
        <v>96</v>
      </c>
      <c r="AO3095" s="8"/>
      <c r="AP3095" s="8"/>
      <c r="AQ3095" s="8"/>
      <c r="AR3095" s="8"/>
      <c r="AS3095" s="8" t="s">
        <v>100</v>
      </c>
      <c r="AT3095" s="8"/>
      <c r="AU3095" s="8"/>
      <c r="AV3095" s="8"/>
      <c r="AW3095" s="8"/>
      <c r="AX3095" s="8" t="s">
        <v>94</v>
      </c>
      <c r="AY3095" s="8"/>
      <c r="AZ3095" s="8"/>
      <c r="BA3095" s="8"/>
      <c r="BB3095" s="8"/>
      <c r="BC3095" s="8" t="s">
        <v>101</v>
      </c>
      <c r="BD3095" s="8"/>
      <c r="BE3095" s="8"/>
      <c r="BF3095" s="8"/>
      <c r="BG3095" s="8"/>
      <c r="BH3095" s="8" t="s">
        <v>96</v>
      </c>
      <c r="BI3095" s="8"/>
      <c r="BJ3095" s="8"/>
      <c r="BK3095" s="8"/>
      <c r="BL3095" s="8"/>
      <c r="BM3095" s="8" t="s">
        <v>102</v>
      </c>
      <c r="BN3095" s="8"/>
      <c r="BO3095" s="8"/>
      <c r="BP3095" s="8"/>
    </row>
    <row r="3096" spans="2:76" ht="18.649999999999999" customHeight="1" thickBot="1">
      <c r="B3096" s="16"/>
      <c r="D3096" s="250" t="s">
        <v>22</v>
      </c>
      <c r="E3096" s="251"/>
      <c r="F3096" s="252" t="s">
        <v>23</v>
      </c>
      <c r="G3096" s="253"/>
      <c r="H3096" s="123"/>
      <c r="I3096" s="242" t="s">
        <v>1</v>
      </c>
      <c r="J3096" s="243"/>
      <c r="K3096" s="244" t="s">
        <v>2</v>
      </c>
      <c r="L3096" s="245"/>
      <c r="M3096" s="123"/>
      <c r="N3096" s="242" t="s">
        <v>43</v>
      </c>
      <c r="O3096" s="243"/>
      <c r="P3096" s="244" t="s">
        <v>44</v>
      </c>
      <c r="Q3096" s="245"/>
      <c r="R3096" s="123"/>
      <c r="S3096" s="242" t="s">
        <v>32</v>
      </c>
      <c r="T3096" s="243"/>
      <c r="U3096" s="244" t="s">
        <v>33</v>
      </c>
      <c r="V3096" s="245"/>
      <c r="W3096" s="123"/>
      <c r="X3096" s="242" t="s">
        <v>45</v>
      </c>
      <c r="Y3096" s="243"/>
      <c r="Z3096" s="244" t="s">
        <v>46</v>
      </c>
      <c r="AA3096" s="245"/>
      <c r="AB3096" s="127"/>
      <c r="AC3096" s="242" t="s">
        <v>62</v>
      </c>
      <c r="AD3096" s="243"/>
      <c r="AE3096" s="244" t="s">
        <v>3</v>
      </c>
      <c r="AF3096" s="245"/>
      <c r="AG3096" s="123"/>
      <c r="AH3096" s="242" t="s">
        <v>76</v>
      </c>
      <c r="AI3096" s="243"/>
      <c r="AJ3096" s="244" t="s">
        <v>77</v>
      </c>
      <c r="AK3096" s="245"/>
      <c r="AL3096" s="127"/>
      <c r="AM3096" s="242" t="s">
        <v>64</v>
      </c>
      <c r="AN3096" s="243"/>
      <c r="AO3096" s="244" t="s">
        <v>65</v>
      </c>
      <c r="AP3096" s="245"/>
      <c r="AQ3096" s="123"/>
      <c r="AR3096" s="242" t="s">
        <v>80</v>
      </c>
      <c r="AS3096" s="243"/>
      <c r="AT3096" s="244" t="s">
        <v>81</v>
      </c>
      <c r="AU3096" s="245"/>
      <c r="AV3096" s="127"/>
      <c r="AW3096" s="242" t="s">
        <v>68</v>
      </c>
      <c r="AX3096" s="243"/>
      <c r="AY3096" s="244" t="s">
        <v>69</v>
      </c>
      <c r="AZ3096" s="245"/>
      <c r="BA3096" s="123"/>
      <c r="BB3096" s="246" t="s">
        <v>84</v>
      </c>
      <c r="BC3096" s="247"/>
      <c r="BD3096" s="248" t="s">
        <v>85</v>
      </c>
      <c r="BE3096" s="249"/>
      <c r="BF3096" s="127"/>
      <c r="BG3096" s="242" t="s">
        <v>72</v>
      </c>
      <c r="BH3096" s="243"/>
      <c r="BI3096" s="244" t="s">
        <v>73</v>
      </c>
      <c r="BJ3096" s="245"/>
      <c r="BK3096" s="123"/>
      <c r="BL3096" s="242" t="s">
        <v>88</v>
      </c>
      <c r="BM3096" s="243"/>
      <c r="BN3096" s="244" t="s">
        <v>89</v>
      </c>
      <c r="BO3096" s="245"/>
      <c r="BP3096" s="123"/>
      <c r="BQ3096" s="19" t="s">
        <v>165</v>
      </c>
      <c r="BS3096" s="63" t="s">
        <v>120</v>
      </c>
      <c r="BT3096" s="4"/>
      <c r="BU3096" s="28"/>
      <c r="BV3096" s="28"/>
      <c r="BW3096" s="28"/>
      <c r="BX3096" s="28"/>
    </row>
    <row r="3097" spans="2:76" ht="18.649999999999999" customHeight="1" thickTop="1" thickBot="1">
      <c r="B3097" s="39">
        <v>8.7799999999999994</v>
      </c>
      <c r="D3097" s="25">
        <f t="shared" ref="D3097" si="31166">COS($F$8*$B3097)</f>
        <v>-0.97464100432746759</v>
      </c>
      <c r="E3097" s="26">
        <v>0</v>
      </c>
      <c r="F3097" s="10">
        <v>0</v>
      </c>
      <c r="G3097" s="85">
        <f t="shared" ref="G3097" si="31167">$E$8*SIN($B3097*$F$8)</f>
        <v>0.67132273471997594</v>
      </c>
      <c r="I3097" s="21">
        <v>1</v>
      </c>
      <c r="J3097" s="24">
        <v>0</v>
      </c>
      <c r="K3097" s="22">
        <v>0</v>
      </c>
      <c r="L3097" s="23">
        <v>0</v>
      </c>
      <c r="N3097" s="21">
        <f t="shared" ref="N3097" si="31168">D3097*I3097+F3097*I3100-E3097*J3097-G3097*J3100</f>
        <v>-1.6870783218271455</v>
      </c>
      <c r="O3097" s="24">
        <f t="shared" ref="O3097" si="31169">(D3097*J3097+E3097*I3097+F3097*J3100+G3097*I3100)</f>
        <v>0</v>
      </c>
      <c r="P3097" s="22">
        <f t="shared" ref="P3097" si="31170">D3097*K3097+F3097*K3100-E3097*L3097-G3097*L3100</f>
        <v>0</v>
      </c>
      <c r="Q3097" s="23">
        <f t="shared" ref="Q3097" si="31171">(D3097*L3097+E3097*K3097+F3097*L3100+G3097*K3100)</f>
        <v>0.67132273471997594</v>
      </c>
      <c r="S3097" s="25">
        <f t="shared" ref="S3097" si="31172">COS($U$8*$B3097)</f>
        <v>0.36747375935203191</v>
      </c>
      <c r="T3097" s="26">
        <v>0</v>
      </c>
      <c r="U3097" s="10">
        <v>0</v>
      </c>
      <c r="V3097" s="85">
        <f t="shared" ref="V3097" si="31173">$T$8*SIN($B3097*$U$8)</f>
        <v>-2.7901016694180099</v>
      </c>
      <c r="X3097" s="21">
        <f t="shared" ref="X3097" si="31174">N3097*S3097+P3097*S3100-O3097*T3097-Q3097*T3100</f>
        <v>-0.41183938181419744</v>
      </c>
      <c r="Y3097" s="24">
        <f t="shared" ref="Y3097" si="31175">(N3097*T3097+O3097*S3097+P3097*T3100+Q3097*S3100)</f>
        <v>0</v>
      </c>
      <c r="Z3097" s="22">
        <f t="shared" ref="Z3097" si="31176">N3097*U3097+P3097*U3100-O3097*V3097-Q3097*V3100</f>
        <v>0</v>
      </c>
      <c r="AA3097" s="23">
        <f t="shared" ref="AA3097" si="31177">(N3097*V3097+O3097*U3097+P3097*V3100+Q3097*U3100)</f>
        <v>4.9538135312348892</v>
      </c>
      <c r="AB3097" s="8"/>
      <c r="AC3097" s="21">
        <v>1</v>
      </c>
      <c r="AD3097" s="24">
        <v>0</v>
      </c>
      <c r="AE3097" s="22">
        <v>0</v>
      </c>
      <c r="AF3097" s="23">
        <v>0</v>
      </c>
      <c r="AH3097" s="21">
        <f t="shared" ref="AH3097" si="31178">X3097*AC3097+Z3097*AC3100-Y3097*AD3097-AA3097*AD3100</f>
        <v>-16.369115172721301</v>
      </c>
      <c r="AI3097" s="24">
        <f t="shared" ref="AI3097" si="31179">(X3097*AD3097+Y3097*AC3097+Z3097*AD3100+AA3097*AC3100)</f>
        <v>0</v>
      </c>
      <c r="AJ3097" s="22">
        <f t="shared" ref="AJ3097" si="31180">X3097*AE3097+Z3097*AE3100-Y3097*AF3097-AA3097*AF3100</f>
        <v>0</v>
      </c>
      <c r="AK3097" s="23">
        <f t="shared" ref="AK3097" si="31181">(X3097*AF3097+Y3097*AE3097+Z3097*AF3100+AA3097*AE3100)</f>
        <v>4.9538135312348892</v>
      </c>
      <c r="AL3097" s="8"/>
      <c r="AM3097" s="25">
        <f t="shared" ref="AM3097" si="31182">COS($AO$8*$B3097)</f>
        <v>0.36747375935203191</v>
      </c>
      <c r="AN3097" s="26">
        <v>0</v>
      </c>
      <c r="AO3097" s="10">
        <v>0</v>
      </c>
      <c r="AP3097" s="85">
        <f t="shared" ref="AP3097" si="31183">$AN$8*SIN($B3097*$AO$8)</f>
        <v>-2.7901016694180099</v>
      </c>
      <c r="AR3097" s="21">
        <f t="shared" ref="AR3097" si="31184">AH3097*AM3097+AJ3097*AM3100-AI3097*AN3097-AK3097*AN3100</f>
        <v>-4.4794821338436162</v>
      </c>
      <c r="AS3097" s="24">
        <f t="shared" ref="AS3097" si="31185">(AH3097*AN3097+AI3097*AM3097+AJ3097*AN3100+AK3097*AM3100)</f>
        <v>0</v>
      </c>
      <c r="AT3097" s="22">
        <f t="shared" ref="AT3097" si="31186">AH3097*AO3097+AJ3097*AO3100-AI3097*AP3097-AK3097*AP3100</f>
        <v>0</v>
      </c>
      <c r="AU3097" s="23">
        <f t="shared" ref="AU3097" si="31187">(AH3097*AP3097+AI3097*AO3097+AJ3097*AP3100+AK3097*AO3100)</f>
        <v>47.491892051757226</v>
      </c>
      <c r="AV3097" s="8"/>
      <c r="AW3097" s="21">
        <v>1</v>
      </c>
      <c r="AX3097" s="24">
        <v>0</v>
      </c>
      <c r="AY3097" s="22">
        <v>0</v>
      </c>
      <c r="AZ3097" s="23">
        <v>0</v>
      </c>
      <c r="BB3097" s="21">
        <f t="shared" ref="BB3097" si="31188">AR3097*AW3097+AT3097*AW3100-AS3097*AX3097-AU3097*AX3100</f>
        <v>-54.879974216763387</v>
      </c>
      <c r="BC3097" s="24">
        <f t="shared" ref="BC3097" si="31189">(AR3097*AX3097+AS3097*AW3097+AT3097*AX3100+AU3097*AW3100)</f>
        <v>0</v>
      </c>
      <c r="BD3097" s="22">
        <f t="shared" ref="BD3097" si="31190">AR3097*AY3097+AT3097*AY3100-AS3097*AZ3097-AU3097*AZ3100</f>
        <v>0</v>
      </c>
      <c r="BE3097" s="23">
        <f t="shared" ref="BE3097" si="31191">(AR3097*AZ3097+AS3097*AY3097+AT3097*AZ3100+AU3097*AY3100)</f>
        <v>47.491892051757226</v>
      </c>
      <c r="BF3097" s="8"/>
      <c r="BG3097" s="25">
        <f t="shared" ref="BG3097" si="31192">COS($BI$8*$B3097)</f>
        <v>-0.97466208929038345</v>
      </c>
      <c r="BH3097" s="26">
        <v>0</v>
      </c>
      <c r="BI3097" s="10">
        <v>0</v>
      </c>
      <c r="BJ3097" s="85">
        <f t="shared" ref="BJ3097" si="31193">$BH$8*SIN($B3097*$BI$8)</f>
        <v>0.6710471706973673</v>
      </c>
      <c r="BL3097" s="21">
        <f t="shared" ref="BL3097" si="31194">BB3097*BG3097+BD3097*BG3100-BC3097*BH3097-BE3097*BH3100</f>
        <v>49.948397020046706</v>
      </c>
      <c r="BM3097" s="24">
        <f t="shared" ref="BM3097" si="31195">(BB3097*BH3097+BC3097*BG3097+BD3097*BH3100+BE3097*BG3100)</f>
        <v>0</v>
      </c>
      <c r="BN3097" s="22">
        <f t="shared" ref="BN3097" si="31196">BB3097*BI3097+BD3097*BI3100-BC3097*BJ3097-BE3097*BJ3100</f>
        <v>0</v>
      </c>
      <c r="BO3097" s="23">
        <f t="shared" ref="BO3097" si="31197">(BB3097*BJ3097+BC3097*BI3097+BD3097*BJ3100+BE3097*BI3100)</f>
        <v>-83.1155981576226</v>
      </c>
      <c r="BQ3097" s="27">
        <f t="shared" ref="BQ3097" si="31198">20*LOG((2*$BL$8)/(($BL$8*BL3097+BN3097+$BL$8*BL3100+BN3100)^2+($BL$8*BM3097+BO3097+$BL$8*BM3100+BO3100)^2)^0.5)</f>
        <v>-35.051041631088367</v>
      </c>
      <c r="BS3097" s="64">
        <f t="shared" ref="BS3097" si="31199">((BL3097^2+BM3097^2)/(BL3100^2+BM3100^2))^0.5</f>
        <v>1.6650665157792401</v>
      </c>
      <c r="BT3097" s="4"/>
      <c r="BU3097" s="28"/>
      <c r="BV3097" s="28"/>
      <c r="BW3097" s="28"/>
      <c r="BX3097" s="28"/>
    </row>
    <row r="3098" spans="2:76" ht="18.649999999999999" customHeight="1" thickBot="1">
      <c r="D3098" s="25"/>
      <c r="E3098" s="10"/>
      <c r="F3098" s="10"/>
      <c r="G3098" s="31"/>
      <c r="I3098" s="29"/>
      <c r="L3098" s="30"/>
      <c r="N3098" s="29"/>
      <c r="Q3098" s="30"/>
      <c r="S3098" s="29"/>
      <c r="V3098" s="30"/>
      <c r="X3098" s="29"/>
      <c r="AA3098" s="30"/>
      <c r="AC3098" s="29"/>
      <c r="AF3098" s="30"/>
      <c r="AH3098" s="29"/>
      <c r="AK3098" s="30"/>
      <c r="AM3098" s="29"/>
      <c r="AP3098" s="30"/>
      <c r="AR3098" s="29"/>
      <c r="AU3098" s="30"/>
      <c r="AW3098" s="29"/>
      <c r="AZ3098" s="30"/>
      <c r="BB3098" s="29"/>
      <c r="BE3098" s="30"/>
      <c r="BG3098" s="29"/>
      <c r="BJ3098" s="30"/>
      <c r="BL3098" s="29"/>
      <c r="BO3098" s="30"/>
      <c r="BS3098" s="65"/>
      <c r="BT3098" s="65"/>
      <c r="BU3098" s="28"/>
      <c r="BV3098" s="28"/>
      <c r="BW3098" s="28"/>
      <c r="BX3098" s="28"/>
    </row>
    <row r="3099" spans="2:76" ht="18.649999999999999" customHeight="1" thickBot="1">
      <c r="D3099" s="254" t="s">
        <v>24</v>
      </c>
      <c r="E3099" s="255"/>
      <c r="F3099" s="256" t="s">
        <v>25</v>
      </c>
      <c r="G3099" s="257"/>
      <c r="H3099" s="123"/>
      <c r="I3099" s="242" t="s">
        <v>4</v>
      </c>
      <c r="J3099" s="243"/>
      <c r="K3099" s="244" t="s">
        <v>5</v>
      </c>
      <c r="L3099" s="245"/>
      <c r="M3099" s="123"/>
      <c r="N3099" s="242" t="s">
        <v>6</v>
      </c>
      <c r="O3099" s="243"/>
      <c r="P3099" s="244" t="s">
        <v>7</v>
      </c>
      <c r="Q3099" s="245"/>
      <c r="R3099" s="123"/>
      <c r="S3099" s="242" t="s">
        <v>34</v>
      </c>
      <c r="T3099" s="243"/>
      <c r="U3099" s="244" t="s">
        <v>35</v>
      </c>
      <c r="V3099" s="245"/>
      <c r="W3099" s="123"/>
      <c r="X3099" s="242" t="s">
        <v>47</v>
      </c>
      <c r="Y3099" s="243"/>
      <c r="Z3099" s="244" t="s">
        <v>48</v>
      </c>
      <c r="AA3099" s="245"/>
      <c r="AB3099" s="127"/>
      <c r="AC3099" s="242" t="s">
        <v>63</v>
      </c>
      <c r="AD3099" s="243"/>
      <c r="AE3099" s="244" t="s">
        <v>8</v>
      </c>
      <c r="AF3099" s="245"/>
      <c r="AG3099" s="123"/>
      <c r="AH3099" s="242" t="s">
        <v>78</v>
      </c>
      <c r="AI3099" s="243"/>
      <c r="AJ3099" s="244" t="s">
        <v>79</v>
      </c>
      <c r="AK3099" s="245"/>
      <c r="AL3099" s="127"/>
      <c r="AM3099" s="242" t="s">
        <v>67</v>
      </c>
      <c r="AN3099" s="243"/>
      <c r="AO3099" s="244" t="s">
        <v>66</v>
      </c>
      <c r="AP3099" s="245"/>
      <c r="AQ3099" s="123"/>
      <c r="AR3099" s="242" t="s">
        <v>83</v>
      </c>
      <c r="AS3099" s="243"/>
      <c r="AT3099" s="244" t="s">
        <v>82</v>
      </c>
      <c r="AU3099" s="245"/>
      <c r="AV3099" s="127"/>
      <c r="AW3099" s="242" t="s">
        <v>71</v>
      </c>
      <c r="AX3099" s="243"/>
      <c r="AY3099" s="244" t="s">
        <v>70</v>
      </c>
      <c r="AZ3099" s="245"/>
      <c r="BA3099" s="123"/>
      <c r="BB3099" s="124" t="s">
        <v>87</v>
      </c>
      <c r="BC3099" s="125"/>
      <c r="BD3099" s="122" t="s">
        <v>86</v>
      </c>
      <c r="BE3099" s="126"/>
      <c r="BF3099" s="127"/>
      <c r="BG3099" s="242" t="s">
        <v>74</v>
      </c>
      <c r="BH3099" s="243"/>
      <c r="BI3099" s="244" t="s">
        <v>75</v>
      </c>
      <c r="BJ3099" s="245"/>
      <c r="BK3099" s="123"/>
      <c r="BL3099" s="242" t="s">
        <v>91</v>
      </c>
      <c r="BM3099" s="243"/>
      <c r="BN3099" s="244" t="s">
        <v>90</v>
      </c>
      <c r="BO3099" s="245"/>
      <c r="BP3099" s="123"/>
      <c r="BQ3099" s="35" t="s">
        <v>166</v>
      </c>
      <c r="BS3099" s="66" t="s">
        <v>121</v>
      </c>
      <c r="BT3099" s="65"/>
      <c r="BU3099" s="28"/>
      <c r="BV3099" s="28"/>
      <c r="BW3099" s="28"/>
      <c r="BX3099" s="28"/>
    </row>
    <row r="3100" spans="2:76" ht="18.649999999999999" customHeight="1" thickTop="1" thickBot="1">
      <c r="D3100" s="15">
        <v>0</v>
      </c>
      <c r="E3100" s="145">
        <f t="shared" ref="E3100" si="31200">(1/$E$8)*SIN($B3097*$F$8)</f>
        <v>7.4591414968886216E-2</v>
      </c>
      <c r="F3100" s="15">
        <f t="shared" ref="F3100" si="31201">COS($F$8*$B3097)</f>
        <v>-0.97464100432746759</v>
      </c>
      <c r="G3100" s="37">
        <v>0</v>
      </c>
      <c r="I3100" s="21">
        <v>0</v>
      </c>
      <c r="J3100" s="24">
        <f t="shared" ref="J3100" si="31202">(TAN($K$8*$B3097))/$J$8</f>
        <v>1.0612441388520111</v>
      </c>
      <c r="K3100" s="22">
        <v>1</v>
      </c>
      <c r="L3100" s="23">
        <v>0</v>
      </c>
      <c r="N3100" s="21">
        <f t="shared" ref="N3100" si="31203">D3100*I3097+F3100*I3100-E3100*J3097-G3100*J3100</f>
        <v>0</v>
      </c>
      <c r="O3100" s="24">
        <f t="shared" ref="O3100" si="31204">(D3100*J3097+E3100*I3097+F3100*J3100+G3100*I3100)</f>
        <v>-0.95974063835847634</v>
      </c>
      <c r="P3100" s="22">
        <f t="shared" ref="P3100" si="31205">D3100*K3097+F3100*K3100-E3100*L3097-G3100*L3100</f>
        <v>-0.97464100432746759</v>
      </c>
      <c r="Q3100" s="23">
        <f t="shared" ref="Q3100" si="31206">(D3100*L3097+E3100*K3097+F3100*L3100+G3100*K3100)</f>
        <v>0</v>
      </c>
      <c r="S3100" s="15">
        <v>0</v>
      </c>
      <c r="T3100" s="145">
        <f t="shared" ref="T3100" si="31207">(1/$T$8)*SIN($B3097*$U$8)</f>
        <v>-0.31001129660200105</v>
      </c>
      <c r="U3100" s="15">
        <f t="shared" ref="U3100" si="31208">COS($U$8*$B3097)</f>
        <v>0.36747375935203191</v>
      </c>
      <c r="V3100" s="37">
        <v>0</v>
      </c>
      <c r="X3100" s="21">
        <f t="shared" ref="X3100" si="31209">N3100*S3097+P3100*S3100-O3100*T3097-Q3100*T3100</f>
        <v>0</v>
      </c>
      <c r="Y3100" s="24">
        <f t="shared" ref="Y3100" si="31210">(N3100*T3097+O3100*S3097+P3100*T3100+Q3100*S3100)</f>
        <v>-5.0529778907473455E-2</v>
      </c>
      <c r="Z3100" s="22">
        <f t="shared" ref="Z3100" si="31211">N3100*U3097+P3100*U3100-O3100*V3097-Q3100*V3100</f>
        <v>-3.035928951171146</v>
      </c>
      <c r="AA3100" s="23">
        <f t="shared" ref="AA3100" si="31212">(N3100*V3097+O3100*U3097+P3100*V3100+Q3100*U3100)</f>
        <v>0</v>
      </c>
      <c r="AB3100" s="8"/>
      <c r="AC3100" s="21">
        <v>0</v>
      </c>
      <c r="AD3100" s="24">
        <f t="shared" ref="AD3100" si="31213">(TAN($AE$8*$B3097))/$AD$8</f>
        <v>3.2212104251185383</v>
      </c>
      <c r="AE3100" s="22">
        <v>1</v>
      </c>
      <c r="AF3100" s="23">
        <v>0</v>
      </c>
      <c r="AH3100" s="21">
        <f t="shared" ref="AH3100" si="31214">X3100*AC3097+Z3100*AC3100-Y3100*AD3097-AA3100*AD3100</f>
        <v>0</v>
      </c>
      <c r="AI3100" s="24">
        <f t="shared" ref="AI3100" si="31215">(X3100*AD3097+Y3100*AC3097+Z3100*AD3100+AA3100*AC3100)</f>
        <v>-9.829895766339158</v>
      </c>
      <c r="AJ3100" s="22">
        <f t="shared" ref="AJ3100" si="31216">X3100*AE3097+Z3100*AE3100-Y3100*AF3097-AA3100*AF3100</f>
        <v>-3.035928951171146</v>
      </c>
      <c r="AK3100" s="23">
        <f t="shared" ref="AK3100" si="31217">(X3100*AF3097+Y3100*AE3097+Z3100*AF3100+AA3100*AE3100)</f>
        <v>0</v>
      </c>
      <c r="AL3100" s="8"/>
      <c r="AM3100" s="15">
        <v>0</v>
      </c>
      <c r="AN3100" s="85">
        <f t="shared" ref="AN3100" si="31218">(1/$AN$8)*SIN($B3097*$AO$8)</f>
        <v>-0.31001129660200105</v>
      </c>
      <c r="AO3100" s="25">
        <f t="shared" ref="AO3100" si="31219">COS($AO$8*$B3097)</f>
        <v>0.36747375935203191</v>
      </c>
      <c r="AP3100" s="37">
        <v>0</v>
      </c>
      <c r="AR3100" s="21">
        <f t="shared" ref="AR3100" si="31220">AH3100*AM3097+AJ3100*AM3100-AI3100*AN3097-AK3100*AN3100</f>
        <v>0</v>
      </c>
      <c r="AS3100" s="24">
        <f t="shared" ref="AS3100" si="31221">(AH3100*AN3097+AI3100*AM3097+AJ3100*AN3100+AK3100*AM3100)</f>
        <v>-2.6710564807511528</v>
      </c>
      <c r="AT3100" s="22">
        <f t="shared" ref="AT3100" si="31222">AH3100*AO3097+AJ3100*AO3100-AI3100*AP3097-AK3100*AP3100</f>
        <v>-28.542032812680443</v>
      </c>
      <c r="AU3100" s="23">
        <f t="shared" ref="AU3100" si="31223">(AH3100*AP3097+AI3100*AO3097+AJ3100*AP3100+AK3100*AO3100)</f>
        <v>0</v>
      </c>
      <c r="AV3100" s="8"/>
      <c r="AW3100" s="21">
        <v>0</v>
      </c>
      <c r="AX3100" s="24">
        <f t="shared" ref="AX3100" si="31224">(TAN($AY$8*$B3097))/$AX$8</f>
        <v>1.0612441388520111</v>
      </c>
      <c r="AY3100" s="22">
        <v>1</v>
      </c>
      <c r="AZ3100" s="23">
        <v>0</v>
      </c>
      <c r="BB3100" s="21">
        <f t="shared" ref="BB3100" si="31225">AR3100*AW3097+AT3100*AW3100-AS3100*AX3097-AU3100*AX3100</f>
        <v>0</v>
      </c>
      <c r="BC3100" s="24">
        <f t="shared" ref="BC3100" si="31226">(AR3100*AX3097+AS3100*AW3097+AT3100*AX3100+AU3100*AW3100)</f>
        <v>-32.961121514130056</v>
      </c>
      <c r="BD3100" s="22">
        <f t="shared" ref="BD3100" si="31227">AR3100*AY3097+AT3100*AY3100-AS3100*AZ3097-AU3100*AZ3100</f>
        <v>-28.542032812680443</v>
      </c>
      <c r="BE3100" s="23">
        <f t="shared" ref="BE3100" si="31228">(AR3100*AZ3097+AS3100*AY3097+AT3100*AZ3100+AU3100*AY3100)</f>
        <v>0</v>
      </c>
      <c r="BF3100" s="8"/>
      <c r="BG3100" s="15">
        <v>0</v>
      </c>
      <c r="BH3100" s="85">
        <f t="shared" ref="BH3100" si="31229">(1/$BH$8)*SIN($B3097*$BI$8)</f>
        <v>7.4560796744151919E-2</v>
      </c>
      <c r="BI3100" s="25">
        <f t="shared" ref="BI3100" si="31230">COS($BI$8*$B3097)</f>
        <v>-0.97466208929038345</v>
      </c>
      <c r="BJ3100" s="37">
        <v>0</v>
      </c>
      <c r="BL3100" s="21">
        <f t="shared" ref="BL3100" si="31231">BB3100*BG3097+BD3100*BG3100-BC3100*BH3097-BE3100*BH3100</f>
        <v>0</v>
      </c>
      <c r="BM3100" s="24">
        <f t="shared" ref="BM3100" si="31232">(BB3100*BH3097+BC3100*BG3097+BD3100*BH3100+BE3100*BG3100)</f>
        <v>29.997838853105026</v>
      </c>
      <c r="BN3100" s="22">
        <f t="shared" ref="BN3100" si="31233">BB3100*BI3097+BD3100*BI3100-BC3100*BJ3097-BE3100*BJ3100</f>
        <v>49.937304668870894</v>
      </c>
      <c r="BO3100" s="23">
        <f t="shared" ref="BO3100" si="31234">(BB3100*BJ3097+BC3100*BI3097+BD3100*BJ3100+BE3100*BI3100)</f>
        <v>0</v>
      </c>
      <c r="BQ3100" s="38">
        <f t="shared" ref="BQ3100" si="31235">(180/PI())*ATAN(-1*(($BL$8*BM3097+BO3097+$BL$8*BM3100+BO3100)/($BL$8*BL3097+BN3097+$BL$8*BL3100+BN3100)))</f>
        <v>28.003393876187832</v>
      </c>
      <c r="BS3100" s="67">
        <f t="shared" ref="BS3100" si="31236">20*LOG(((($BL$8*BL3097+BN3097-$BL$8*BL3100-BN3100)^2+($BL$8*BM3097+BO3097-$BL$8*BM3100-BO3100)^2)/(($BL$8*BL3097+BN3097+$BL$8*BL3100+BN3100)^2+($BL$8*BM3097+BO3097+$BL$8*BM3100+BO3100)^2))^0.5)</f>
        <v>-1.3575255828365807E-3</v>
      </c>
      <c r="BT3100" s="65"/>
      <c r="BU3100" s="28"/>
      <c r="BV3100" s="28"/>
      <c r="BW3100" s="28"/>
      <c r="BX3100" s="28"/>
    </row>
    <row r="3101" spans="2:76" ht="18.649999999999999" customHeight="1">
      <c r="BS3101" s="32"/>
    </row>
    <row r="3102" spans="2:76" ht="18.649999999999999" customHeight="1" thickBot="1">
      <c r="D3102" s="8"/>
      <c r="E3102" s="8" t="s">
        <v>93</v>
      </c>
      <c r="F3102" s="8"/>
      <c r="G3102" s="8"/>
      <c r="H3102" s="8"/>
      <c r="I3102" s="8"/>
      <c r="J3102" s="8" t="s">
        <v>94</v>
      </c>
      <c r="K3102" s="8"/>
      <c r="L3102" s="8"/>
      <c r="M3102" s="8"/>
      <c r="N3102" s="8"/>
      <c r="O3102" s="8" t="s">
        <v>95</v>
      </c>
      <c r="P3102" s="8"/>
      <c r="Q3102" s="8"/>
      <c r="R3102" s="8"/>
      <c r="S3102" s="8"/>
      <c r="T3102" s="8" t="s">
        <v>96</v>
      </c>
      <c r="U3102" s="8"/>
      <c r="V3102" s="8"/>
      <c r="W3102" s="8"/>
      <c r="X3102" s="8"/>
      <c r="Y3102" s="8" t="s">
        <v>97</v>
      </c>
      <c r="Z3102" s="8"/>
      <c r="AA3102" s="8"/>
      <c r="AB3102" s="8"/>
      <c r="AC3102" s="8"/>
      <c r="AD3102" s="8" t="s">
        <v>98</v>
      </c>
      <c r="AE3102" s="8"/>
      <c r="AF3102" s="8"/>
      <c r="AG3102" s="8"/>
      <c r="AH3102" s="8"/>
      <c r="AI3102" s="8" t="s">
        <v>99</v>
      </c>
      <c r="AJ3102" s="8"/>
      <c r="AK3102" s="8"/>
      <c r="AL3102" s="8"/>
      <c r="AM3102" s="8"/>
      <c r="AN3102" s="8" t="s">
        <v>96</v>
      </c>
      <c r="AO3102" s="8"/>
      <c r="AP3102" s="8"/>
      <c r="AQ3102" s="8"/>
      <c r="AR3102" s="8"/>
      <c r="AS3102" s="8" t="s">
        <v>100</v>
      </c>
      <c r="AT3102" s="8"/>
      <c r="AU3102" s="8"/>
      <c r="AV3102" s="8"/>
      <c r="AW3102" s="8"/>
      <c r="AX3102" s="8" t="s">
        <v>94</v>
      </c>
      <c r="AY3102" s="8"/>
      <c r="AZ3102" s="8"/>
      <c r="BA3102" s="8"/>
      <c r="BB3102" s="8"/>
      <c r="BC3102" s="8" t="s">
        <v>101</v>
      </c>
      <c r="BD3102" s="8"/>
      <c r="BE3102" s="8"/>
      <c r="BF3102" s="8"/>
      <c r="BG3102" s="8"/>
      <c r="BH3102" s="8" t="s">
        <v>96</v>
      </c>
      <c r="BI3102" s="8"/>
      <c r="BJ3102" s="8"/>
      <c r="BK3102" s="8"/>
      <c r="BL3102" s="8"/>
      <c r="BM3102" s="8" t="s">
        <v>102</v>
      </c>
      <c r="BN3102" s="8"/>
      <c r="BO3102" s="8"/>
      <c r="BP3102" s="8"/>
    </row>
    <row r="3103" spans="2:76" ht="18.649999999999999" customHeight="1" thickBot="1">
      <c r="B3103" s="16"/>
      <c r="D3103" s="250" t="s">
        <v>22</v>
      </c>
      <c r="E3103" s="251"/>
      <c r="F3103" s="252" t="s">
        <v>23</v>
      </c>
      <c r="G3103" s="253"/>
      <c r="H3103" s="123"/>
      <c r="I3103" s="242" t="s">
        <v>1</v>
      </c>
      <c r="J3103" s="243"/>
      <c r="K3103" s="244" t="s">
        <v>2</v>
      </c>
      <c r="L3103" s="245"/>
      <c r="M3103" s="123"/>
      <c r="N3103" s="242" t="s">
        <v>43</v>
      </c>
      <c r="O3103" s="243"/>
      <c r="P3103" s="244" t="s">
        <v>44</v>
      </c>
      <c r="Q3103" s="245"/>
      <c r="R3103" s="123"/>
      <c r="S3103" s="242" t="s">
        <v>32</v>
      </c>
      <c r="T3103" s="243"/>
      <c r="U3103" s="244" t="s">
        <v>33</v>
      </c>
      <c r="V3103" s="245"/>
      <c r="W3103" s="123"/>
      <c r="X3103" s="242" t="s">
        <v>45</v>
      </c>
      <c r="Y3103" s="243"/>
      <c r="Z3103" s="244" t="s">
        <v>46</v>
      </c>
      <c r="AA3103" s="245"/>
      <c r="AB3103" s="127"/>
      <c r="AC3103" s="242" t="s">
        <v>62</v>
      </c>
      <c r="AD3103" s="243"/>
      <c r="AE3103" s="244" t="s">
        <v>3</v>
      </c>
      <c r="AF3103" s="245"/>
      <c r="AG3103" s="123"/>
      <c r="AH3103" s="242" t="s">
        <v>76</v>
      </c>
      <c r="AI3103" s="243"/>
      <c r="AJ3103" s="244" t="s">
        <v>77</v>
      </c>
      <c r="AK3103" s="245"/>
      <c r="AL3103" s="127"/>
      <c r="AM3103" s="242" t="s">
        <v>64</v>
      </c>
      <c r="AN3103" s="243"/>
      <c r="AO3103" s="244" t="s">
        <v>65</v>
      </c>
      <c r="AP3103" s="245"/>
      <c r="AQ3103" s="123"/>
      <c r="AR3103" s="242" t="s">
        <v>80</v>
      </c>
      <c r="AS3103" s="243"/>
      <c r="AT3103" s="244" t="s">
        <v>81</v>
      </c>
      <c r="AU3103" s="245"/>
      <c r="AV3103" s="127"/>
      <c r="AW3103" s="242" t="s">
        <v>68</v>
      </c>
      <c r="AX3103" s="243"/>
      <c r="AY3103" s="244" t="s">
        <v>69</v>
      </c>
      <c r="AZ3103" s="245"/>
      <c r="BA3103" s="123"/>
      <c r="BB3103" s="246" t="s">
        <v>84</v>
      </c>
      <c r="BC3103" s="247"/>
      <c r="BD3103" s="248" t="s">
        <v>85</v>
      </c>
      <c r="BE3103" s="249"/>
      <c r="BF3103" s="127"/>
      <c r="BG3103" s="242" t="s">
        <v>72</v>
      </c>
      <c r="BH3103" s="243"/>
      <c r="BI3103" s="244" t="s">
        <v>73</v>
      </c>
      <c r="BJ3103" s="245"/>
      <c r="BK3103" s="123"/>
      <c r="BL3103" s="242" t="s">
        <v>88</v>
      </c>
      <c r="BM3103" s="243"/>
      <c r="BN3103" s="244" t="s">
        <v>89</v>
      </c>
      <c r="BO3103" s="245"/>
      <c r="BP3103" s="123"/>
      <c r="BQ3103" s="19" t="s">
        <v>165</v>
      </c>
      <c r="BS3103" s="63" t="s">
        <v>120</v>
      </c>
      <c r="BT3103" s="4"/>
      <c r="BU3103" s="28"/>
      <c r="BV3103" s="28"/>
      <c r="BW3103" s="28"/>
      <c r="BX3103" s="28"/>
    </row>
    <row r="3104" spans="2:76" ht="18.649999999999999" customHeight="1" thickTop="1" thickBot="1">
      <c r="B3104" s="39">
        <v>8.8000000000000007</v>
      </c>
      <c r="D3104" s="25">
        <f t="shared" ref="D3104" si="31237">COS($F$8*$B3104)</f>
        <v>-0.9761058376765015</v>
      </c>
      <c r="E3104" s="26">
        <v>0</v>
      </c>
      <c r="F3104" s="10">
        <v>0</v>
      </c>
      <c r="G3104" s="85">
        <f t="shared" ref="G3104" si="31238">$E$8*SIN($B3104*$F$8)</f>
        <v>0.65188690958225148</v>
      </c>
      <c r="I3104" s="21">
        <v>1</v>
      </c>
      <c r="J3104" s="24">
        <v>0</v>
      </c>
      <c r="K3104" s="22">
        <v>0</v>
      </c>
      <c r="L3104" s="23">
        <v>0</v>
      </c>
      <c r="N3104" s="21">
        <f t="shared" ref="N3104" si="31239">D3104*I3104+F3104*I3107-E3104*J3104-G3104*J3107</f>
        <v>-1.6909766858127695</v>
      </c>
      <c r="O3104" s="24">
        <f t="shared" ref="O3104" si="31240">(D3104*J3104+E3104*I3104+F3104*J3107+G3104*I3107)</f>
        <v>0</v>
      </c>
      <c r="P3104" s="22">
        <f t="shared" ref="P3104" si="31241">D3104*K3104+F3104*K3107-E3104*L3104-G3104*L3107</f>
        <v>0</v>
      </c>
      <c r="Q3104" s="23">
        <f t="shared" ref="Q3104" si="31242">(D3104*L3104+E3104*K3104+F3104*L3107+G3104*K3107)</f>
        <v>0.65188690958225148</v>
      </c>
      <c r="S3104" s="25">
        <f t="shared" ref="S3104" si="31243">COS($U$8*$B3104)</f>
        <v>0.3782293434090862</v>
      </c>
      <c r="T3104" s="26">
        <v>0</v>
      </c>
      <c r="U3104" s="10">
        <v>0</v>
      </c>
      <c r="V3104" s="85">
        <f t="shared" ref="V3104" si="31244">$T$8*SIN($B3104*$U$8)</f>
        <v>-2.7771357680277324</v>
      </c>
      <c r="X3104" s="21">
        <f t="shared" ref="X3104" si="31245">N3104*S3104+P3104*S3107-O3104*T3104-Q3104*T3107</f>
        <v>-0.43842384011615526</v>
      </c>
      <c r="Y3104" s="24">
        <f t="shared" ref="Y3104" si="31246">(N3104*T3104+O3104*S3104+P3104*T3107+Q3104*S3107)</f>
        <v>0</v>
      </c>
      <c r="Z3104" s="22">
        <f t="shared" ref="Z3104" si="31247">N3104*U3104+P3104*U3107-O3104*V3104-Q3104*V3107</f>
        <v>0</v>
      </c>
      <c r="AA3104" s="23">
        <f t="shared" ref="AA3104" si="31248">(N3104*V3104+O3104*U3104+P3104*V3107+Q3104*U3107)</f>
        <v>4.942634594859908</v>
      </c>
      <c r="AB3104" s="8"/>
      <c r="AC3104" s="21">
        <v>1</v>
      </c>
      <c r="AD3104" s="24">
        <v>0</v>
      </c>
      <c r="AE3104" s="22">
        <v>0</v>
      </c>
      <c r="AF3104" s="23">
        <v>0</v>
      </c>
      <c r="AH3104" s="21">
        <f t="shared" ref="AH3104" si="31249">X3104*AC3104+Z3104*AC3107-Y3104*AD3104-AA3104*AD3107</f>
        <v>-17.116414523234475</v>
      </c>
      <c r="AI3104" s="24">
        <f t="shared" ref="AI3104" si="31250">(X3104*AD3104+Y3104*AC3104+Z3104*AD3107+AA3104*AC3107)</f>
        <v>0</v>
      </c>
      <c r="AJ3104" s="22">
        <f t="shared" ref="AJ3104" si="31251">X3104*AE3104+Z3104*AE3107-Y3104*AF3104-AA3104*AF3107</f>
        <v>0</v>
      </c>
      <c r="AK3104" s="23">
        <f t="shared" ref="AK3104" si="31252">(X3104*AF3104+Y3104*AE3104+Z3104*AF3107+AA3104*AE3107)</f>
        <v>4.942634594859908</v>
      </c>
      <c r="AL3104" s="8"/>
      <c r="AM3104" s="25">
        <f t="shared" ref="AM3104" si="31253">COS($AO$8*$B3104)</f>
        <v>0.3782293434090862</v>
      </c>
      <c r="AN3104" s="26">
        <v>0</v>
      </c>
      <c r="AO3104" s="10">
        <v>0</v>
      </c>
      <c r="AP3104" s="85">
        <f t="shared" ref="AP3104" si="31254">$AN$8*SIN($B3104*$AO$8)</f>
        <v>-2.7771357680277324</v>
      </c>
      <c r="AR3104" s="21">
        <f t="shared" ref="AR3104" si="31255">AH3104*AM3104+AJ3104*AM3107-AI3104*AN3104-AK3104*AN3107</f>
        <v>-4.9487783020099769</v>
      </c>
      <c r="AS3104" s="24">
        <f t="shared" ref="AS3104" si="31256">(AH3104*AN3104+AI3104*AM3104+AJ3104*AN3107+AK3104*AM3107)</f>
        <v>0</v>
      </c>
      <c r="AT3104" s="22">
        <f t="shared" ref="AT3104" si="31257">AH3104*AO3104+AJ3104*AO3107-AI3104*AP3104-AK3104*AP3107</f>
        <v>0</v>
      </c>
      <c r="AU3104" s="23">
        <f t="shared" ref="AU3104" si="31258">(AH3104*AP3104+AI3104*AO3104+AJ3104*AP3107+AK3104*AO3107)</f>
        <v>49.404056430388707</v>
      </c>
      <c r="AV3104" s="8"/>
      <c r="AW3104" s="21">
        <v>1</v>
      </c>
      <c r="AX3104" s="24">
        <v>0</v>
      </c>
      <c r="AY3104" s="22">
        <v>0</v>
      </c>
      <c r="AZ3104" s="23">
        <v>0</v>
      </c>
      <c r="BB3104" s="21">
        <f t="shared" ref="BB3104" si="31259">AR3104*AW3104+AT3104*AW3107-AS3104*AX3104-AU3104*AX3107</f>
        <v>-59.126150485164473</v>
      </c>
      <c r="BC3104" s="24">
        <f t="shared" ref="BC3104" si="31260">(AR3104*AX3104+AS3104*AW3104+AT3104*AX3107+AU3104*AW3107)</f>
        <v>0</v>
      </c>
      <c r="BD3104" s="22">
        <f t="shared" ref="BD3104" si="31261">AR3104*AY3104+AT3104*AY3107-AS3104*AZ3104-AU3104*AZ3107</f>
        <v>0</v>
      </c>
      <c r="BE3104" s="23">
        <f t="shared" ref="BE3104" si="31262">(AR3104*AZ3104+AS3104*AY3104+AT3104*AZ3107+AU3104*AY3107)</f>
        <v>49.404056430388707</v>
      </c>
      <c r="BF3104" s="8"/>
      <c r="BG3104" s="25">
        <f t="shared" ref="BG3104" si="31263">COS($BI$8*$B3104)</f>
        <v>-0.97612635869431474</v>
      </c>
      <c r="BH3104" s="26">
        <v>0</v>
      </c>
      <c r="BI3104" s="10">
        <v>0</v>
      </c>
      <c r="BJ3104" s="85">
        <f t="shared" ref="BJ3104" si="31264">$BH$8*SIN($B3104*$BI$8)</f>
        <v>0.65161030283414156</v>
      </c>
      <c r="BL3104" s="21">
        <f t="shared" ref="BL3104" si="31265">BB3104*BG3104+BD3104*BG3107-BC3104*BH3104-BE3104*BH3107</f>
        <v>54.137683735380065</v>
      </c>
      <c r="BM3104" s="24">
        <f t="shared" ref="BM3104" si="31266">(BB3104*BH3104+BC3104*BG3104+BD3104*BH3107+BE3104*BG3107)</f>
        <v>0</v>
      </c>
      <c r="BN3104" s="22">
        <f t="shared" ref="BN3104" si="31267">BB3104*BI3104+BD3104*BI3107-BC3104*BJ3104-BE3104*BJ3107</f>
        <v>0</v>
      </c>
      <c r="BO3104" s="23">
        <f t="shared" ref="BO3104" si="31268">(BB3104*BJ3104+BC3104*BI3104+BD3104*BJ3107+BE3104*BI3107)</f>
        <v>-86.751810531178819</v>
      </c>
      <c r="BQ3104" s="27">
        <f t="shared" ref="BQ3104" si="31269">20*LOG((2*$BL$8)/(($BL$8*BL3104+BN3104+$BL$8*BL3107+BN3107)^2+($BL$8*BM3104+BO3104+$BL$8*BM3107+BO3107)^2)^0.5)</f>
        <v>-35.601588504400382</v>
      </c>
      <c r="BS3104" s="64">
        <f t="shared" ref="BS3104" si="31270">((BL3104^2+BM3104^2)/(BL3107^2+BM3107^2))^0.5</f>
        <v>1.6033406172339957</v>
      </c>
      <c r="BT3104" s="4"/>
      <c r="BU3104" s="28"/>
      <c r="BV3104" s="28"/>
      <c r="BW3104" s="28"/>
      <c r="BX3104" s="28"/>
    </row>
    <row r="3105" spans="2:76" ht="18.649999999999999" customHeight="1" thickBot="1">
      <c r="D3105" s="25"/>
      <c r="E3105" s="10"/>
      <c r="F3105" s="10"/>
      <c r="G3105" s="31"/>
      <c r="I3105" s="29"/>
      <c r="L3105" s="30"/>
      <c r="N3105" s="29"/>
      <c r="Q3105" s="30"/>
      <c r="S3105" s="29"/>
      <c r="V3105" s="30"/>
      <c r="X3105" s="29"/>
      <c r="AA3105" s="30"/>
      <c r="AC3105" s="29"/>
      <c r="AF3105" s="30"/>
      <c r="AH3105" s="29"/>
      <c r="AK3105" s="30"/>
      <c r="AM3105" s="29"/>
      <c r="AP3105" s="30"/>
      <c r="AR3105" s="29"/>
      <c r="AU3105" s="30"/>
      <c r="AW3105" s="29"/>
      <c r="AZ3105" s="30"/>
      <c r="BB3105" s="29"/>
      <c r="BE3105" s="30"/>
      <c r="BG3105" s="29"/>
      <c r="BJ3105" s="30"/>
      <c r="BL3105" s="29"/>
      <c r="BO3105" s="30"/>
      <c r="BS3105" s="65"/>
      <c r="BT3105" s="65"/>
      <c r="BU3105" s="28"/>
      <c r="BV3105" s="28"/>
      <c r="BW3105" s="28"/>
      <c r="BX3105" s="28"/>
    </row>
    <row r="3106" spans="2:76" ht="18.649999999999999" customHeight="1" thickBot="1">
      <c r="D3106" s="254" t="s">
        <v>24</v>
      </c>
      <c r="E3106" s="255"/>
      <c r="F3106" s="256" t="s">
        <v>25</v>
      </c>
      <c r="G3106" s="257"/>
      <c r="H3106" s="123"/>
      <c r="I3106" s="242" t="s">
        <v>4</v>
      </c>
      <c r="J3106" s="243"/>
      <c r="K3106" s="244" t="s">
        <v>5</v>
      </c>
      <c r="L3106" s="245"/>
      <c r="M3106" s="123"/>
      <c r="N3106" s="242" t="s">
        <v>6</v>
      </c>
      <c r="O3106" s="243"/>
      <c r="P3106" s="244" t="s">
        <v>7</v>
      </c>
      <c r="Q3106" s="245"/>
      <c r="R3106" s="123"/>
      <c r="S3106" s="242" t="s">
        <v>34</v>
      </c>
      <c r="T3106" s="243"/>
      <c r="U3106" s="244" t="s">
        <v>35</v>
      </c>
      <c r="V3106" s="245"/>
      <c r="W3106" s="123"/>
      <c r="X3106" s="242" t="s">
        <v>47</v>
      </c>
      <c r="Y3106" s="243"/>
      <c r="Z3106" s="244" t="s">
        <v>48</v>
      </c>
      <c r="AA3106" s="245"/>
      <c r="AB3106" s="127"/>
      <c r="AC3106" s="242" t="s">
        <v>63</v>
      </c>
      <c r="AD3106" s="243"/>
      <c r="AE3106" s="244" t="s">
        <v>8</v>
      </c>
      <c r="AF3106" s="245"/>
      <c r="AG3106" s="123"/>
      <c r="AH3106" s="242" t="s">
        <v>78</v>
      </c>
      <c r="AI3106" s="243"/>
      <c r="AJ3106" s="244" t="s">
        <v>79</v>
      </c>
      <c r="AK3106" s="245"/>
      <c r="AL3106" s="127"/>
      <c r="AM3106" s="242" t="s">
        <v>67</v>
      </c>
      <c r="AN3106" s="243"/>
      <c r="AO3106" s="244" t="s">
        <v>66</v>
      </c>
      <c r="AP3106" s="245"/>
      <c r="AQ3106" s="123"/>
      <c r="AR3106" s="242" t="s">
        <v>83</v>
      </c>
      <c r="AS3106" s="243"/>
      <c r="AT3106" s="244" t="s">
        <v>82</v>
      </c>
      <c r="AU3106" s="245"/>
      <c r="AV3106" s="127"/>
      <c r="AW3106" s="242" t="s">
        <v>71</v>
      </c>
      <c r="AX3106" s="243"/>
      <c r="AY3106" s="244" t="s">
        <v>70</v>
      </c>
      <c r="AZ3106" s="245"/>
      <c r="BA3106" s="123"/>
      <c r="BB3106" s="124" t="s">
        <v>87</v>
      </c>
      <c r="BC3106" s="125"/>
      <c r="BD3106" s="122" t="s">
        <v>86</v>
      </c>
      <c r="BE3106" s="126"/>
      <c r="BF3106" s="127"/>
      <c r="BG3106" s="242" t="s">
        <v>74</v>
      </c>
      <c r="BH3106" s="243"/>
      <c r="BI3106" s="244" t="s">
        <v>75</v>
      </c>
      <c r="BJ3106" s="245"/>
      <c r="BK3106" s="123"/>
      <c r="BL3106" s="242" t="s">
        <v>91</v>
      </c>
      <c r="BM3106" s="243"/>
      <c r="BN3106" s="244" t="s">
        <v>90</v>
      </c>
      <c r="BO3106" s="245"/>
      <c r="BP3106" s="123"/>
      <c r="BQ3106" s="35" t="s">
        <v>166</v>
      </c>
      <c r="BS3106" s="66" t="s">
        <v>121</v>
      </c>
      <c r="BT3106" s="65"/>
      <c r="BU3106" s="28"/>
      <c r="BV3106" s="28"/>
      <c r="BW3106" s="28"/>
      <c r="BX3106" s="28"/>
    </row>
    <row r="3107" spans="2:76" ht="18.649999999999999" customHeight="1" thickTop="1" thickBot="1">
      <c r="D3107" s="15">
        <v>0</v>
      </c>
      <c r="E3107" s="145">
        <f t="shared" ref="E3107" si="31271">(1/$E$8)*SIN($B3104*$F$8)</f>
        <v>7.2431878842472389E-2</v>
      </c>
      <c r="F3107" s="15">
        <f t="shared" ref="F3107" si="31272">COS($F$8*$B3104)</f>
        <v>-0.9761058376765015</v>
      </c>
      <c r="G3107" s="37">
        <v>0</v>
      </c>
      <c r="I3107" s="21">
        <v>0</v>
      </c>
      <c r="J3107" s="24">
        <f t="shared" ref="J3107" si="31273">(TAN($K$8*$B3104))/$J$8</f>
        <v>1.0966178912756179</v>
      </c>
      <c r="K3107" s="22">
        <v>1</v>
      </c>
      <c r="L3107" s="23">
        <v>0</v>
      </c>
      <c r="N3107" s="21">
        <f t="shared" ref="N3107" si="31274">D3107*I3104+F3107*I3107-E3107*J3104-G3107*J3107</f>
        <v>0</v>
      </c>
      <c r="O3107" s="24">
        <f t="shared" ref="O3107" si="31275">(D3107*J3104+E3107*I3104+F3107*J3107+G3107*I3107)</f>
        <v>-0.99798324653215331</v>
      </c>
      <c r="P3107" s="22">
        <f t="shared" ref="P3107" si="31276">D3107*K3104+F3107*K3107-E3107*L3104-G3107*L3107</f>
        <v>-0.9761058376765015</v>
      </c>
      <c r="Q3107" s="23">
        <f t="shared" ref="Q3107" si="31277">(D3107*L3104+E3107*K3104+F3107*L3107+G3107*K3107)</f>
        <v>0</v>
      </c>
      <c r="S3107" s="15">
        <v>0</v>
      </c>
      <c r="T3107" s="145">
        <f t="shared" ref="T3107" si="31278">(1/$T$8)*SIN($B3104*$U$8)</f>
        <v>-0.30857064089197028</v>
      </c>
      <c r="U3107" s="15">
        <f t="shared" ref="U3107" si="31279">COS($U$8*$B3104)</f>
        <v>0.3782293434090862</v>
      </c>
      <c r="V3107" s="37">
        <v>0</v>
      </c>
      <c r="X3107" s="21">
        <f t="shared" ref="X3107" si="31280">N3107*S3104+P3107*S3107-O3107*T3104-Q3107*T3107</f>
        <v>0</v>
      </c>
      <c r="Y3107" s="24">
        <f t="shared" ref="Y3107" si="31281">(N3107*T3104+O3107*S3104+P3107*T3107+Q3107*S3107)</f>
        <v>-7.626894415889296E-2</v>
      </c>
      <c r="Z3107" s="22">
        <f t="shared" ref="Z3107" si="31282">N3107*U3104+P3107*U3107-O3107*V3104-Q3107*V3107</f>
        <v>-3.1407268399190409</v>
      </c>
      <c r="AA3107" s="23">
        <f t="shared" ref="AA3107" si="31283">(N3107*V3104+O3107*U3104+P3107*V3107+Q3107*U3107)</f>
        <v>0</v>
      </c>
      <c r="AB3107" s="8"/>
      <c r="AC3107" s="21">
        <v>0</v>
      </c>
      <c r="AD3107" s="24">
        <f t="shared" ref="AD3107" si="31284">(TAN($AE$8*$B3104))/$AD$8</f>
        <v>3.3743118903555192</v>
      </c>
      <c r="AE3107" s="22">
        <v>1</v>
      </c>
      <c r="AF3107" s="23">
        <v>0</v>
      </c>
      <c r="AH3107" s="21">
        <f t="shared" ref="AH3107" si="31285">X3107*AC3104+Z3107*AC3107-Y3107*AD3104-AA3107*AD3107</f>
        <v>0</v>
      </c>
      <c r="AI3107" s="24">
        <f t="shared" ref="AI3107" si="31286">(X3107*AD3104+Y3107*AC3104+Z3107*AD3107+AA3107*AC3107)</f>
        <v>-10.674060864456427</v>
      </c>
      <c r="AJ3107" s="22">
        <f t="shared" ref="AJ3107" si="31287">X3107*AE3104+Z3107*AE3107-Y3107*AF3104-AA3107*AF3107</f>
        <v>-3.1407268399190409</v>
      </c>
      <c r="AK3107" s="23">
        <f t="shared" ref="AK3107" si="31288">(X3107*AF3104+Y3107*AE3104+Z3107*AF3107+AA3107*AE3107)</f>
        <v>0</v>
      </c>
      <c r="AL3107" s="8"/>
      <c r="AM3107" s="15">
        <v>0</v>
      </c>
      <c r="AN3107" s="85">
        <f t="shared" ref="AN3107" si="31289">(1/$AN$8)*SIN($B3104*$AO$8)</f>
        <v>-0.30857064089197028</v>
      </c>
      <c r="AO3107" s="25">
        <f t="shared" ref="AO3107" si="31290">COS($AO$8*$B3104)</f>
        <v>0.3782293434090862</v>
      </c>
      <c r="AP3107" s="37">
        <v>0</v>
      </c>
      <c r="AR3107" s="21">
        <f t="shared" ref="AR3107" si="31291">AH3107*AM3104+AJ3107*AM3107-AI3107*AN3104-AK3107*AN3107</f>
        <v>0</v>
      </c>
      <c r="AS3107" s="24">
        <f t="shared" ref="AS3107" si="31292">(AH3107*AN3104+AI3107*AM3104+AJ3107*AN3107+AK3107*AM3107)</f>
        <v>-3.068106938411546</v>
      </c>
      <c r="AT3107" s="22">
        <f t="shared" ref="AT3107" si="31293">AH3107*AO3104+AJ3107*AO3107-AI3107*AP3104-AK3107*AP3107</f>
        <v>-30.831231267276834</v>
      </c>
      <c r="AU3107" s="23">
        <f t="shared" ref="AU3107" si="31294">(AH3107*AP3104+AI3107*AO3104+AJ3107*AP3107+AK3107*AO3107)</f>
        <v>0</v>
      </c>
      <c r="AV3107" s="8"/>
      <c r="AW3107" s="21">
        <v>0</v>
      </c>
      <c r="AX3107" s="24">
        <f t="shared" ref="AX3107" si="31295">(TAN($AY$8*$B3104))/$AX$8</f>
        <v>1.0966178912756179</v>
      </c>
      <c r="AY3107" s="22">
        <v>1</v>
      </c>
      <c r="AZ3107" s="23">
        <v>0</v>
      </c>
      <c r="BB3107" s="21">
        <f t="shared" ref="BB3107" si="31296">AR3107*AW3104+AT3107*AW3107-AS3107*AX3104-AU3107*AX3107</f>
        <v>0</v>
      </c>
      <c r="BC3107" s="24">
        <f t="shared" ref="BC3107" si="31297">(AR3107*AX3104+AS3107*AW3104+AT3107*AX3107+AU3107*AW3107)</f>
        <v>-36.878186756163565</v>
      </c>
      <c r="BD3107" s="22">
        <f t="shared" ref="BD3107" si="31298">AR3107*AY3104+AT3107*AY3107-AS3107*AZ3104-AU3107*AZ3107</f>
        <v>-30.831231267276834</v>
      </c>
      <c r="BE3107" s="23">
        <f t="shared" ref="BE3107" si="31299">(AR3107*AZ3104+AS3107*AY3104+AT3107*AZ3107+AU3107*AY3107)</f>
        <v>0</v>
      </c>
      <c r="BF3107" s="8"/>
      <c r="BG3107" s="15">
        <v>0</v>
      </c>
      <c r="BH3107" s="85">
        <f t="shared" ref="BH3107" si="31300">(1/$BH$8)*SIN($B3104*$BI$8)</f>
        <v>7.2401144759349056E-2</v>
      </c>
      <c r="BI3107" s="25">
        <f t="shared" ref="BI3107" si="31301">COS($BI$8*$B3104)</f>
        <v>-0.97612635869431474</v>
      </c>
      <c r="BJ3107" s="37">
        <v>0</v>
      </c>
      <c r="BL3107" s="21">
        <f t="shared" ref="BL3107" si="31302">BB3107*BG3104+BD3107*BG3107-BC3107*BH3104-BE3107*BH3107</f>
        <v>0</v>
      </c>
      <c r="BM3107" s="24">
        <f t="shared" ref="BM3107" si="31303">(BB3107*BH3104+BC3107*BG3104+BD3107*BH3107+BE3107*BG3107)</f>
        <v>33.765553715451766</v>
      </c>
      <c r="BN3107" s="22">
        <f t="shared" ref="BN3107" si="31304">BB3107*BI3104+BD3107*BI3107-BC3107*BJ3104-BE3107*BJ3107</f>
        <v>54.125383951147008</v>
      </c>
      <c r="BO3107" s="23">
        <f t="shared" ref="BO3107" si="31305">(BB3107*BJ3104+BC3107*BI3104+BD3107*BJ3107+BE3107*BI3107)</f>
        <v>0</v>
      </c>
      <c r="BQ3107" s="38">
        <f t="shared" ref="BQ3107" si="31306">(180/PI())*ATAN(-1*(($BL$8*BM3104+BO3104+$BL$8*BM3107+BO3107)/($BL$8*BL3104+BN3104+$BL$8*BL3107+BN3107)))</f>
        <v>26.078112823964915</v>
      </c>
      <c r="BS3107" s="67">
        <f t="shared" ref="BS3107" si="31307">20*LOG(((($BL$8*BL3104+BN3104-$BL$8*BL3107-BN3107)^2+($BL$8*BM3104+BO3104-$BL$8*BM3107-BO3107)^2)/(($BL$8*BL3104+BN3104+$BL$8*BL3107+BN3107)^2+($BL$8*BM3104+BO3104+$BL$8*BM3107+BO3107)^2))^0.5)</f>
        <v>-1.1958735301112564E-3</v>
      </c>
      <c r="BT3107" s="65"/>
      <c r="BU3107" s="28"/>
      <c r="BV3107" s="28"/>
      <c r="BW3107" s="28"/>
      <c r="BX3107" s="28"/>
    </row>
    <row r="3108" spans="2:76" ht="18.649999999999999" customHeight="1">
      <c r="BS3108" s="32"/>
    </row>
    <row r="3109" spans="2:76" ht="18.649999999999999" customHeight="1" thickBot="1">
      <c r="D3109" s="8"/>
      <c r="E3109" s="8" t="s">
        <v>93</v>
      </c>
      <c r="F3109" s="8"/>
      <c r="G3109" s="8"/>
      <c r="H3109" s="8"/>
      <c r="I3109" s="8"/>
      <c r="J3109" s="8" t="s">
        <v>94</v>
      </c>
      <c r="K3109" s="8"/>
      <c r="L3109" s="8"/>
      <c r="M3109" s="8"/>
      <c r="N3109" s="8"/>
      <c r="O3109" s="8" t="s">
        <v>95</v>
      </c>
      <c r="P3109" s="8"/>
      <c r="Q3109" s="8"/>
      <c r="R3109" s="8"/>
      <c r="S3109" s="8"/>
      <c r="T3109" s="8" t="s">
        <v>96</v>
      </c>
      <c r="U3109" s="8"/>
      <c r="V3109" s="8"/>
      <c r="W3109" s="8"/>
      <c r="X3109" s="8"/>
      <c r="Y3109" s="8" t="s">
        <v>97</v>
      </c>
      <c r="Z3109" s="8"/>
      <c r="AA3109" s="8"/>
      <c r="AB3109" s="8"/>
      <c r="AC3109" s="8"/>
      <c r="AD3109" s="8" t="s">
        <v>98</v>
      </c>
      <c r="AE3109" s="8"/>
      <c r="AF3109" s="8"/>
      <c r="AG3109" s="8"/>
      <c r="AH3109" s="8"/>
      <c r="AI3109" s="8" t="s">
        <v>99</v>
      </c>
      <c r="AJ3109" s="8"/>
      <c r="AK3109" s="8"/>
      <c r="AL3109" s="8"/>
      <c r="AM3109" s="8"/>
      <c r="AN3109" s="8" t="s">
        <v>96</v>
      </c>
      <c r="AO3109" s="8"/>
      <c r="AP3109" s="8"/>
      <c r="AQ3109" s="8"/>
      <c r="AR3109" s="8"/>
      <c r="AS3109" s="8" t="s">
        <v>100</v>
      </c>
      <c r="AT3109" s="8"/>
      <c r="AU3109" s="8"/>
      <c r="AV3109" s="8"/>
      <c r="AW3109" s="8"/>
      <c r="AX3109" s="8" t="s">
        <v>94</v>
      </c>
      <c r="AY3109" s="8"/>
      <c r="AZ3109" s="8"/>
      <c r="BA3109" s="8"/>
      <c r="BB3109" s="8"/>
      <c r="BC3109" s="8" t="s">
        <v>101</v>
      </c>
      <c r="BD3109" s="8"/>
      <c r="BE3109" s="8"/>
      <c r="BF3109" s="8"/>
      <c r="BG3109" s="8"/>
      <c r="BH3109" s="8" t="s">
        <v>96</v>
      </c>
      <c r="BI3109" s="8"/>
      <c r="BJ3109" s="8"/>
      <c r="BK3109" s="8"/>
      <c r="BL3109" s="8"/>
      <c r="BM3109" s="8" t="s">
        <v>102</v>
      </c>
      <c r="BN3109" s="8"/>
      <c r="BO3109" s="8"/>
      <c r="BP3109" s="8"/>
    </row>
    <row r="3110" spans="2:76" ht="18.649999999999999" customHeight="1" thickBot="1">
      <c r="B3110" s="16"/>
      <c r="D3110" s="250" t="s">
        <v>22</v>
      </c>
      <c r="E3110" s="251"/>
      <c r="F3110" s="252" t="s">
        <v>23</v>
      </c>
      <c r="G3110" s="253"/>
      <c r="H3110" s="123"/>
      <c r="I3110" s="242" t="s">
        <v>1</v>
      </c>
      <c r="J3110" s="243"/>
      <c r="K3110" s="244" t="s">
        <v>2</v>
      </c>
      <c r="L3110" s="245"/>
      <c r="M3110" s="123"/>
      <c r="N3110" s="242" t="s">
        <v>43</v>
      </c>
      <c r="O3110" s="243"/>
      <c r="P3110" s="244" t="s">
        <v>44</v>
      </c>
      <c r="Q3110" s="245"/>
      <c r="R3110" s="123"/>
      <c r="S3110" s="242" t="s">
        <v>32</v>
      </c>
      <c r="T3110" s="243"/>
      <c r="U3110" s="244" t="s">
        <v>33</v>
      </c>
      <c r="V3110" s="245"/>
      <c r="W3110" s="123"/>
      <c r="X3110" s="242" t="s">
        <v>45</v>
      </c>
      <c r="Y3110" s="243"/>
      <c r="Z3110" s="244" t="s">
        <v>46</v>
      </c>
      <c r="AA3110" s="245"/>
      <c r="AB3110" s="127"/>
      <c r="AC3110" s="242" t="s">
        <v>62</v>
      </c>
      <c r="AD3110" s="243"/>
      <c r="AE3110" s="244" t="s">
        <v>3</v>
      </c>
      <c r="AF3110" s="245"/>
      <c r="AG3110" s="123"/>
      <c r="AH3110" s="242" t="s">
        <v>76</v>
      </c>
      <c r="AI3110" s="243"/>
      <c r="AJ3110" s="244" t="s">
        <v>77</v>
      </c>
      <c r="AK3110" s="245"/>
      <c r="AL3110" s="127"/>
      <c r="AM3110" s="242" t="s">
        <v>64</v>
      </c>
      <c r="AN3110" s="243"/>
      <c r="AO3110" s="244" t="s">
        <v>65</v>
      </c>
      <c r="AP3110" s="245"/>
      <c r="AQ3110" s="123"/>
      <c r="AR3110" s="242" t="s">
        <v>80</v>
      </c>
      <c r="AS3110" s="243"/>
      <c r="AT3110" s="244" t="s">
        <v>81</v>
      </c>
      <c r="AU3110" s="245"/>
      <c r="AV3110" s="127"/>
      <c r="AW3110" s="242" t="s">
        <v>68</v>
      </c>
      <c r="AX3110" s="243"/>
      <c r="AY3110" s="244" t="s">
        <v>69</v>
      </c>
      <c r="AZ3110" s="245"/>
      <c r="BA3110" s="123"/>
      <c r="BB3110" s="246" t="s">
        <v>84</v>
      </c>
      <c r="BC3110" s="247"/>
      <c r="BD3110" s="248" t="s">
        <v>85</v>
      </c>
      <c r="BE3110" s="249"/>
      <c r="BF3110" s="127"/>
      <c r="BG3110" s="242" t="s">
        <v>72</v>
      </c>
      <c r="BH3110" s="243"/>
      <c r="BI3110" s="244" t="s">
        <v>73</v>
      </c>
      <c r="BJ3110" s="245"/>
      <c r="BK3110" s="123"/>
      <c r="BL3110" s="242" t="s">
        <v>88</v>
      </c>
      <c r="BM3110" s="243"/>
      <c r="BN3110" s="244" t="s">
        <v>89</v>
      </c>
      <c r="BO3110" s="245"/>
      <c r="BP3110" s="123"/>
      <c r="BQ3110" s="19" t="s">
        <v>165</v>
      </c>
      <c r="BS3110" s="63" t="s">
        <v>120</v>
      </c>
      <c r="BT3110" s="4"/>
      <c r="BU3110" s="28"/>
      <c r="BV3110" s="28"/>
      <c r="BW3110" s="28"/>
      <c r="BX3110" s="28"/>
    </row>
    <row r="3111" spans="2:76" ht="18.649999999999999" customHeight="1" thickTop="1" thickBot="1">
      <c r="B3111" s="39">
        <v>8.82</v>
      </c>
      <c r="D3111" s="25">
        <f t="shared" ref="D3111" si="31308">COS($F$8*$B3111)</f>
        <v>-0.97752760708738418</v>
      </c>
      <c r="E3111" s="26">
        <v>0</v>
      </c>
      <c r="F3111" s="10">
        <v>0</v>
      </c>
      <c r="G3111" s="85">
        <f t="shared" ref="G3111" si="31309">$E$8*SIN($B3111*$F$8)</f>
        <v>0.6324223244305297</v>
      </c>
      <c r="I3111" s="21">
        <v>1</v>
      </c>
      <c r="J3111" s="24">
        <v>0</v>
      </c>
      <c r="K3111" s="22">
        <v>0</v>
      </c>
      <c r="L3111" s="23">
        <v>0</v>
      </c>
      <c r="N3111" s="21">
        <f t="shared" ref="N3111" si="31310">D3111*I3111+F3111*I3114-E3111*J3111-G3111*J3114</f>
        <v>-1.6939726336521539</v>
      </c>
      <c r="O3111" s="24">
        <f t="shared" ref="O3111" si="31311">(D3111*J3111+E3111*I3111+F3111*J3114+G3111*I3114)</f>
        <v>0</v>
      </c>
      <c r="P3111" s="22">
        <f t="shared" ref="P3111" si="31312">D3111*K3111+F3111*K3114-E3111*L3111-G3111*L3114</f>
        <v>0</v>
      </c>
      <c r="Q3111" s="23">
        <f t="shared" ref="Q3111" si="31313">(D3111*L3111+E3111*K3111+F3111*L3114+G3111*K3114)</f>
        <v>0.6324223244305297</v>
      </c>
      <c r="S3111" s="25">
        <f t="shared" ref="S3111" si="31314">COS($U$8*$B3111)</f>
        <v>0.38893410781953264</v>
      </c>
      <c r="T3111" s="26">
        <v>0</v>
      </c>
      <c r="U3111" s="10">
        <v>0</v>
      </c>
      <c r="V3111" s="85">
        <f t="shared" ref="V3111" si="31315">$T$8*SIN($B3111*$U$8)</f>
        <v>-2.7637967251539353</v>
      </c>
      <c r="X3111" s="21">
        <f t="shared" ref="X3111" si="31316">N3111*S3111+P3111*S3114-O3111*T3111-Q3111*T3114</f>
        <v>-0.46463409614294471</v>
      </c>
      <c r="Y3111" s="24">
        <f t="shared" ref="Y3111" si="31317">(N3111*T3111+O3111*S3111+P3111*T3114+Q3111*S3114)</f>
        <v>0</v>
      </c>
      <c r="Z3111" s="22">
        <f t="shared" ref="Z3111" si="31318">N3111*U3111+P3111*U3114-O3111*V3111-Q3111*V3114</f>
        <v>0</v>
      </c>
      <c r="AA3111" s="23">
        <f t="shared" ref="AA3111" si="31319">(N3111*V3111+O3111*U3111+P3111*V3114+Q3111*U3114)</f>
        <v>4.9277666299057534</v>
      </c>
      <c r="AB3111" s="8"/>
      <c r="AC3111" s="21">
        <v>1</v>
      </c>
      <c r="AD3111" s="24">
        <v>0</v>
      </c>
      <c r="AE3111" s="22">
        <v>0</v>
      </c>
      <c r="AF3111" s="23">
        <v>0</v>
      </c>
      <c r="AH3111" s="21">
        <f t="shared" ref="AH3111" si="31320">X3111*AC3111+Z3111*AC3114-Y3111*AD3111-AA3111*AD3114</f>
        <v>-17.909800570443757</v>
      </c>
      <c r="AI3111" s="24">
        <f t="shared" ref="AI3111" si="31321">(X3111*AD3111+Y3111*AC3111+Z3111*AD3114+AA3111*AC3114)</f>
        <v>0</v>
      </c>
      <c r="AJ3111" s="22">
        <f t="shared" ref="AJ3111" si="31322">X3111*AE3111+Z3111*AE3114-Y3111*AF3111-AA3111*AF3114</f>
        <v>0</v>
      </c>
      <c r="AK3111" s="23">
        <f t="shared" ref="AK3111" si="31323">(X3111*AF3111+Y3111*AE3111+Z3111*AF3114+AA3111*AE3114)</f>
        <v>4.9277666299057534</v>
      </c>
      <c r="AL3111" s="8"/>
      <c r="AM3111" s="25">
        <f t="shared" ref="AM3111" si="31324">COS($AO$8*$B3111)</f>
        <v>0.38893410781953264</v>
      </c>
      <c r="AN3111" s="26">
        <v>0</v>
      </c>
      <c r="AO3111" s="10">
        <v>0</v>
      </c>
      <c r="AP3111" s="85">
        <f t="shared" ref="AP3111" si="31325">$AN$8*SIN($B3111*$AO$8)</f>
        <v>-2.7637967251539353</v>
      </c>
      <c r="AR3111" s="21">
        <f t="shared" ref="AR3111" si="31326">AH3111*AM3111+AJ3111*AM3114-AI3111*AN3111-AK3111*AN3114</f>
        <v>-5.4524717200850361</v>
      </c>
      <c r="AS3111" s="24">
        <f t="shared" ref="AS3111" si="31327">(AH3111*AN3111+AI3111*AM3111+AJ3111*AN3114+AK3111*AM3114)</f>
        <v>0</v>
      </c>
      <c r="AT3111" s="22">
        <f t="shared" ref="AT3111" si="31328">AH3111*AO3111+AJ3111*AO3114-AI3111*AP3111-AK3111*AP3114</f>
        <v>0</v>
      </c>
      <c r="AU3111" s="23">
        <f t="shared" ref="AU3111" si="31329">(AH3111*AP3111+AI3111*AO3111+AJ3111*AP3114+AK3111*AO3114)</f>
        <v>51.4156246824978</v>
      </c>
      <c r="AV3111" s="8"/>
      <c r="AW3111" s="21">
        <v>1</v>
      </c>
      <c r="AX3111" s="24">
        <v>0</v>
      </c>
      <c r="AY3111" s="22">
        <v>0</v>
      </c>
      <c r="AZ3111" s="23">
        <v>0</v>
      </c>
      <c r="BB3111" s="21">
        <f t="shared" ref="BB3111" si="31330">AR3111*AW3111+AT3111*AW3114-AS3111*AX3111-AU3111*AX3114</f>
        <v>-63.699100860930251</v>
      </c>
      <c r="BC3111" s="24">
        <f t="shared" ref="BC3111" si="31331">(AR3111*AX3111+AS3111*AW3111+AT3111*AX3114+AU3111*AW3114)</f>
        <v>0</v>
      </c>
      <c r="BD3111" s="22">
        <f t="shared" ref="BD3111" si="31332">AR3111*AY3111+AT3111*AY3114-AS3111*AZ3111-AU3111*AZ3114</f>
        <v>0</v>
      </c>
      <c r="BE3111" s="23">
        <f t="shared" ref="BE3111" si="31333">(AR3111*AZ3111+AS3111*AY3111+AT3111*AZ3114+AU3111*AY3114)</f>
        <v>51.4156246824978</v>
      </c>
      <c r="BF3111" s="8"/>
      <c r="BG3111" s="25">
        <f t="shared" ref="BG3111" si="31334">COS($BI$8*$B3111)</f>
        <v>-0.9775475604709567</v>
      </c>
      <c r="BH3111" s="26">
        <v>0</v>
      </c>
      <c r="BI3111" s="10">
        <v>0</v>
      </c>
      <c r="BJ3111" s="85">
        <f t="shared" ref="BJ3111" si="31335">$BH$8*SIN($B3111*$BI$8)</f>
        <v>0.63214468530197399</v>
      </c>
      <c r="BL3111" s="21">
        <f t="shared" ref="BL3111" si="31336">BB3111*BG3111+BD3111*BG3114-BC3111*BH3111-BE3111*BH3114</f>
        <v>58.657554663626676</v>
      </c>
      <c r="BM3111" s="24">
        <f t="shared" ref="BM3111" si="31337">(BB3111*BH3111+BC3111*BG3111+BD3111*BH3114+BE3111*BG3114)</f>
        <v>0</v>
      </c>
      <c r="BN3111" s="22">
        <f t="shared" ref="BN3111" si="31338">BB3111*BI3111+BD3111*BI3114-BC3111*BJ3111-BE3111*BJ3114</f>
        <v>0</v>
      </c>
      <c r="BO3111" s="23">
        <f t="shared" ref="BO3111" si="31339">(BB3111*BJ3111+BC3111*BI3111+BD3111*BJ3114+BE3111*BI3114)</f>
        <v>-90.52826654621748</v>
      </c>
      <c r="BQ3111" s="27">
        <f t="shared" ref="BQ3111" si="31340">20*LOG((2*$BL$8)/(($BL$8*BL3111+BN3111+$BL$8*BL3114+BN3114)^2+($BL$8*BM3111+BO3111+$BL$8*BM3114+BO3114)^2)^0.5)</f>
        <v>-36.159554465071935</v>
      </c>
      <c r="BS3111" s="64">
        <f t="shared" ref="BS3111" si="31341">((BL3111^2+BM3111^2)/(BL3114^2+BM3114^2))^0.5</f>
        <v>1.5441431718360155</v>
      </c>
      <c r="BT3111" s="4"/>
      <c r="BU3111" s="28"/>
      <c r="BV3111" s="28"/>
      <c r="BW3111" s="28"/>
      <c r="BX3111" s="28"/>
    </row>
    <row r="3112" spans="2:76" ht="18.649999999999999" customHeight="1" thickBot="1">
      <c r="D3112" s="25"/>
      <c r="E3112" s="10"/>
      <c r="F3112" s="10"/>
      <c r="G3112" s="31"/>
      <c r="I3112" s="29"/>
      <c r="L3112" s="30"/>
      <c r="N3112" s="29"/>
      <c r="Q3112" s="30"/>
      <c r="S3112" s="29"/>
      <c r="V3112" s="30"/>
      <c r="X3112" s="29"/>
      <c r="AA3112" s="30"/>
      <c r="AC3112" s="29"/>
      <c r="AF3112" s="30"/>
      <c r="AH3112" s="29"/>
      <c r="AK3112" s="30"/>
      <c r="AM3112" s="29"/>
      <c r="AP3112" s="30"/>
      <c r="AR3112" s="29"/>
      <c r="AU3112" s="30"/>
      <c r="AW3112" s="29"/>
      <c r="AZ3112" s="30"/>
      <c r="BB3112" s="29"/>
      <c r="BE3112" s="30"/>
      <c r="BG3112" s="29"/>
      <c r="BJ3112" s="30"/>
      <c r="BL3112" s="29"/>
      <c r="BO3112" s="30"/>
      <c r="BS3112" s="65"/>
      <c r="BT3112" s="65"/>
      <c r="BU3112" s="28"/>
      <c r="BV3112" s="28"/>
      <c r="BW3112" s="28"/>
      <c r="BX3112" s="28"/>
    </row>
    <row r="3113" spans="2:76" ht="18.649999999999999" customHeight="1" thickBot="1">
      <c r="D3113" s="254" t="s">
        <v>24</v>
      </c>
      <c r="E3113" s="255"/>
      <c r="F3113" s="256" t="s">
        <v>25</v>
      </c>
      <c r="G3113" s="257"/>
      <c r="H3113" s="123"/>
      <c r="I3113" s="242" t="s">
        <v>4</v>
      </c>
      <c r="J3113" s="243"/>
      <c r="K3113" s="244" t="s">
        <v>5</v>
      </c>
      <c r="L3113" s="245"/>
      <c r="M3113" s="123"/>
      <c r="N3113" s="242" t="s">
        <v>6</v>
      </c>
      <c r="O3113" s="243"/>
      <c r="P3113" s="244" t="s">
        <v>7</v>
      </c>
      <c r="Q3113" s="245"/>
      <c r="R3113" s="123"/>
      <c r="S3113" s="242" t="s">
        <v>34</v>
      </c>
      <c r="T3113" s="243"/>
      <c r="U3113" s="244" t="s">
        <v>35</v>
      </c>
      <c r="V3113" s="245"/>
      <c r="W3113" s="123"/>
      <c r="X3113" s="242" t="s">
        <v>47</v>
      </c>
      <c r="Y3113" s="243"/>
      <c r="Z3113" s="244" t="s">
        <v>48</v>
      </c>
      <c r="AA3113" s="245"/>
      <c r="AB3113" s="127"/>
      <c r="AC3113" s="242" t="s">
        <v>63</v>
      </c>
      <c r="AD3113" s="243"/>
      <c r="AE3113" s="244" t="s">
        <v>8</v>
      </c>
      <c r="AF3113" s="245"/>
      <c r="AG3113" s="123"/>
      <c r="AH3113" s="242" t="s">
        <v>78</v>
      </c>
      <c r="AI3113" s="243"/>
      <c r="AJ3113" s="244" t="s">
        <v>79</v>
      </c>
      <c r="AK3113" s="245"/>
      <c r="AL3113" s="127"/>
      <c r="AM3113" s="242" t="s">
        <v>67</v>
      </c>
      <c r="AN3113" s="243"/>
      <c r="AO3113" s="244" t="s">
        <v>66</v>
      </c>
      <c r="AP3113" s="245"/>
      <c r="AQ3113" s="123"/>
      <c r="AR3113" s="242" t="s">
        <v>83</v>
      </c>
      <c r="AS3113" s="243"/>
      <c r="AT3113" s="244" t="s">
        <v>82</v>
      </c>
      <c r="AU3113" s="245"/>
      <c r="AV3113" s="127"/>
      <c r="AW3113" s="242" t="s">
        <v>71</v>
      </c>
      <c r="AX3113" s="243"/>
      <c r="AY3113" s="244" t="s">
        <v>70</v>
      </c>
      <c r="AZ3113" s="245"/>
      <c r="BA3113" s="123"/>
      <c r="BB3113" s="124" t="s">
        <v>87</v>
      </c>
      <c r="BC3113" s="125"/>
      <c r="BD3113" s="122" t="s">
        <v>86</v>
      </c>
      <c r="BE3113" s="126"/>
      <c r="BF3113" s="127"/>
      <c r="BG3113" s="242" t="s">
        <v>74</v>
      </c>
      <c r="BH3113" s="243"/>
      <c r="BI3113" s="244" t="s">
        <v>75</v>
      </c>
      <c r="BJ3113" s="245"/>
      <c r="BK3113" s="123"/>
      <c r="BL3113" s="242" t="s">
        <v>91</v>
      </c>
      <c r="BM3113" s="243"/>
      <c r="BN3113" s="244" t="s">
        <v>90</v>
      </c>
      <c r="BO3113" s="245"/>
      <c r="BP3113" s="123"/>
      <c r="BQ3113" s="35" t="s">
        <v>166</v>
      </c>
      <c r="BS3113" s="66" t="s">
        <v>121</v>
      </c>
      <c r="BT3113" s="65"/>
      <c r="BU3113" s="28"/>
      <c r="BV3113" s="28"/>
      <c r="BW3113" s="28"/>
      <c r="BX3113" s="28"/>
    </row>
    <row r="3114" spans="2:76" ht="18.649999999999999" customHeight="1" thickTop="1" thickBot="1">
      <c r="D3114" s="15">
        <v>0</v>
      </c>
      <c r="E3114" s="145">
        <f t="shared" ref="E3114" si="31342">(1/$E$8)*SIN($B3111*$F$8)</f>
        <v>7.0269147158947748E-2</v>
      </c>
      <c r="F3114" s="15">
        <f t="shared" ref="F3114" si="31343">COS($F$8*$B3111)</f>
        <v>-0.97752760708738418</v>
      </c>
      <c r="G3114" s="37">
        <v>0</v>
      </c>
      <c r="I3114" s="21">
        <v>0</v>
      </c>
      <c r="J3114" s="24">
        <f t="shared" ref="J3114" si="31344">(TAN($K$8*$B3111))/$J$8</f>
        <v>1.1328585328006864</v>
      </c>
      <c r="K3114" s="22">
        <v>1</v>
      </c>
      <c r="L3114" s="23">
        <v>0</v>
      </c>
      <c r="N3114" s="21">
        <f t="shared" ref="N3114" si="31345">D3114*I3111+F3114*I3114-E3114*J3111-G3114*J3114</f>
        <v>0</v>
      </c>
      <c r="O3114" s="24">
        <f t="shared" ref="O3114" si="31346">(D3114*J3111+E3114*I3111+F3114*J3114+G3114*I3114)</f>
        <v>-1.0371313435782321</v>
      </c>
      <c r="P3114" s="22">
        <f t="shared" ref="P3114" si="31347">D3114*K3111+F3114*K3114-E3114*L3111-G3114*L3114</f>
        <v>-0.97752760708738418</v>
      </c>
      <c r="Q3114" s="23">
        <f t="shared" ref="Q3114" si="31348">(D3114*L3111+E3114*K3111+F3114*L3114+G3114*K3114)</f>
        <v>0</v>
      </c>
      <c r="S3114" s="15">
        <v>0</v>
      </c>
      <c r="T3114" s="145">
        <f t="shared" ref="T3114" si="31349">(1/$T$8)*SIN($B3111*$U$8)</f>
        <v>-0.30708852501710393</v>
      </c>
      <c r="U3114" s="15">
        <f t="shared" ref="U3114" si="31350">COS($U$8*$B3111)</f>
        <v>0.38893410781953264</v>
      </c>
      <c r="V3114" s="37">
        <v>0</v>
      </c>
      <c r="X3114" s="21">
        <f t="shared" ref="X3114" si="31351">N3114*S3111+P3114*S3114-O3114*T3111-Q3114*T3114</f>
        <v>0</v>
      </c>
      <c r="Y3114" s="24">
        <f t="shared" ref="Y3114" si="31352">(N3114*T3111+O3114*S3111+P3114*T3114+Q3114*S3114)</f>
        <v>-0.10318824278230898</v>
      </c>
      <c r="Z3114" s="22">
        <f t="shared" ref="Z3114" si="31353">N3114*U3111+P3114*U3114-O3114*V3111-Q3114*V3114</f>
        <v>-3.2466140386675129</v>
      </c>
      <c r="AA3114" s="23">
        <f t="shared" ref="AA3114" si="31354">(N3114*V3111+O3114*U3111+P3114*V3114+Q3114*U3114)</f>
        <v>0</v>
      </c>
      <c r="AB3114" s="8"/>
      <c r="AC3114" s="21">
        <v>0</v>
      </c>
      <c r="AD3114" s="24">
        <f t="shared" ref="AD3114" si="31355">(TAN($AE$8*$B3111))/$AD$8</f>
        <v>3.5401770790907894</v>
      </c>
      <c r="AE3114" s="22">
        <v>1</v>
      </c>
      <c r="AF3114" s="23">
        <v>0</v>
      </c>
      <c r="AH3114" s="21">
        <f t="shared" ref="AH3114" si="31356">X3114*AC3111+Z3114*AC3114-Y3114*AD3111-AA3114*AD3114</f>
        <v>0</v>
      </c>
      <c r="AI3114" s="24">
        <f t="shared" ref="AI3114" si="31357">(X3114*AD3111+Y3114*AC3111+Z3114*AD3114+AA3114*AC3114)</f>
        <v>-11.596776847127416</v>
      </c>
      <c r="AJ3114" s="22">
        <f t="shared" ref="AJ3114" si="31358">X3114*AE3111+Z3114*AE3114-Y3114*AF3111-AA3114*AF3114</f>
        <v>-3.2466140386675129</v>
      </c>
      <c r="AK3114" s="23">
        <f t="shared" ref="AK3114" si="31359">(X3114*AF3111+Y3114*AE3111+Z3114*AF3114+AA3114*AE3114)</f>
        <v>0</v>
      </c>
      <c r="AL3114" s="8"/>
      <c r="AM3114" s="15">
        <v>0</v>
      </c>
      <c r="AN3114" s="85">
        <f t="shared" ref="AN3114" si="31360">(1/$AN$8)*SIN($B3111*$AO$8)</f>
        <v>-0.30708852501710393</v>
      </c>
      <c r="AO3114" s="25">
        <f t="shared" ref="AO3114" si="31361">COS($AO$8*$B3111)</f>
        <v>0.38893410781953264</v>
      </c>
      <c r="AP3114" s="37">
        <v>0</v>
      </c>
      <c r="AR3114" s="21">
        <f t="shared" ref="AR3114" si="31362">AH3114*AM3111+AJ3114*AM3114-AI3114*AN3111-AK3114*AN3114</f>
        <v>0</v>
      </c>
      <c r="AS3114" s="24">
        <f t="shared" ref="AS3114" si="31363">(AH3114*AN3111+AI3114*AM3111+AJ3114*AN3114+AK3114*AM3114)</f>
        <v>-3.5133841401854848</v>
      </c>
      <c r="AT3114" s="22">
        <f t="shared" ref="AT3114" si="31364">AH3114*AO3111+AJ3114*AO3114-AI3114*AP3111-AK3114*AP3114</f>
        <v>-33.313852806995243</v>
      </c>
      <c r="AU3114" s="23">
        <f t="shared" ref="AU3114" si="31365">(AH3114*AP3111+AI3114*AO3111+AJ3114*AP3114+AK3114*AO3114)</f>
        <v>0</v>
      </c>
      <c r="AV3114" s="8"/>
      <c r="AW3114" s="21">
        <v>0</v>
      </c>
      <c r="AX3114" s="24">
        <f t="shared" ref="AX3114" si="31366">(TAN($AY$8*$B3111))/$AX$8</f>
        <v>1.1328585328006864</v>
      </c>
      <c r="AY3114" s="22">
        <v>1</v>
      </c>
      <c r="AZ3114" s="23">
        <v>0</v>
      </c>
      <c r="BB3114" s="21">
        <f t="shared" ref="BB3114" si="31367">AR3114*AW3111+AT3114*AW3114-AS3114*AX3111-AU3114*AX3114</f>
        <v>0</v>
      </c>
      <c r="BC3114" s="24">
        <f t="shared" ref="BC3114" si="31368">(AR3114*AX3111+AS3114*AW3111+AT3114*AX3114+AU3114*AW3114)</f>
        <v>-41.253266553056143</v>
      </c>
      <c r="BD3114" s="22">
        <f t="shared" ref="BD3114" si="31369">AR3114*AY3111+AT3114*AY3114-AS3114*AZ3111-AU3114*AZ3114</f>
        <v>-33.313852806995243</v>
      </c>
      <c r="BE3114" s="23">
        <f t="shared" ref="BE3114" si="31370">(AR3114*AZ3111+AS3114*AY3111+AT3114*AZ3114+AU3114*AY3114)</f>
        <v>0</v>
      </c>
      <c r="BF3114" s="8"/>
      <c r="BG3114" s="15">
        <v>0</v>
      </c>
      <c r="BH3114" s="85">
        <f t="shared" ref="BH3114" si="31371">(1/$BH$8)*SIN($B3111*$BI$8)</f>
        <v>7.0238298366885998E-2</v>
      </c>
      <c r="BI3114" s="25">
        <f t="shared" ref="BI3114" si="31372">COS($BI$8*$B3111)</f>
        <v>-0.9775475604709567</v>
      </c>
      <c r="BJ3114" s="37">
        <v>0</v>
      </c>
      <c r="BL3114" s="21">
        <f t="shared" ref="BL3114" si="31373">BB3114*BG3111+BD3114*BG3114-BC3114*BH3111-BE3114*BH3114</f>
        <v>0</v>
      </c>
      <c r="BM3114" s="24">
        <f t="shared" ref="BM3114" si="31374">(BB3114*BH3111+BC3114*BG3111+BD3114*BH3114+BE3114*BG3114)</f>
        <v>37.987121747189889</v>
      </c>
      <c r="BN3114" s="22">
        <f t="shared" ref="BN3114" si="31375">BB3114*BI3111+BD3114*BI3114-BC3114*BJ3111-BE3114*BJ3114</f>
        <v>58.643908744226849</v>
      </c>
      <c r="BO3114" s="23">
        <f t="shared" ref="BO3114" si="31376">(BB3114*BJ3111+BC3114*BI3111+BD3114*BJ3114+BE3114*BI3114)</f>
        <v>0</v>
      </c>
      <c r="BQ3114" s="38">
        <f t="shared" ref="BQ3114" si="31377">(180/PI())*ATAN(-1*(($BL$8*BM3111+BO3111+$BL$8*BM3114+BO3114)/($BL$8*BL3111+BN3111+$BL$8*BL3114+BN3114)))</f>
        <v>24.12834772956019</v>
      </c>
      <c r="BS3114" s="67">
        <f t="shared" ref="BS3114" si="31378">20*LOG(((($BL$8*BL3111+BN3111-$BL$8*BL3114-BN3114)^2+($BL$8*BM3111+BO3111-$BL$8*BM3114-BO3114)^2)/(($BL$8*BL3111+BN3111+$BL$8*BL3114+BN3114)^2+($BL$8*BM3111+BO3111+$BL$8*BM3114+BO3114)^2))^0.5)</f>
        <v>-1.051674751313058E-3</v>
      </c>
      <c r="BT3114" s="65"/>
      <c r="BU3114" s="28"/>
      <c r="BV3114" s="28"/>
      <c r="BW3114" s="28"/>
      <c r="BX3114" s="28"/>
    </row>
    <row r="3115" spans="2:76" ht="18.649999999999999" customHeight="1">
      <c r="BS3115" s="32"/>
    </row>
    <row r="3116" spans="2:76" ht="18.649999999999999" customHeight="1" thickBot="1">
      <c r="D3116" s="8"/>
      <c r="E3116" s="8" t="s">
        <v>93</v>
      </c>
      <c r="F3116" s="8"/>
      <c r="G3116" s="8"/>
      <c r="H3116" s="8"/>
      <c r="I3116" s="8"/>
      <c r="J3116" s="8" t="s">
        <v>94</v>
      </c>
      <c r="K3116" s="8"/>
      <c r="L3116" s="8"/>
      <c r="M3116" s="8"/>
      <c r="N3116" s="8"/>
      <c r="O3116" s="8" t="s">
        <v>95</v>
      </c>
      <c r="P3116" s="8"/>
      <c r="Q3116" s="8"/>
      <c r="R3116" s="8"/>
      <c r="S3116" s="8"/>
      <c r="T3116" s="8" t="s">
        <v>96</v>
      </c>
      <c r="U3116" s="8"/>
      <c r="V3116" s="8"/>
      <c r="W3116" s="8"/>
      <c r="X3116" s="8"/>
      <c r="Y3116" s="8" t="s">
        <v>97</v>
      </c>
      <c r="Z3116" s="8"/>
      <c r="AA3116" s="8"/>
      <c r="AB3116" s="8"/>
      <c r="AC3116" s="8"/>
      <c r="AD3116" s="8" t="s">
        <v>98</v>
      </c>
      <c r="AE3116" s="8"/>
      <c r="AF3116" s="8"/>
      <c r="AG3116" s="8"/>
      <c r="AH3116" s="8"/>
      <c r="AI3116" s="8" t="s">
        <v>99</v>
      </c>
      <c r="AJ3116" s="8"/>
      <c r="AK3116" s="8"/>
      <c r="AL3116" s="8"/>
      <c r="AM3116" s="8"/>
      <c r="AN3116" s="8" t="s">
        <v>96</v>
      </c>
      <c r="AO3116" s="8"/>
      <c r="AP3116" s="8"/>
      <c r="AQ3116" s="8"/>
      <c r="AR3116" s="8"/>
      <c r="AS3116" s="8" t="s">
        <v>100</v>
      </c>
      <c r="AT3116" s="8"/>
      <c r="AU3116" s="8"/>
      <c r="AV3116" s="8"/>
      <c r="AW3116" s="8"/>
      <c r="AX3116" s="8" t="s">
        <v>94</v>
      </c>
      <c r="AY3116" s="8"/>
      <c r="AZ3116" s="8"/>
      <c r="BA3116" s="8"/>
      <c r="BB3116" s="8"/>
      <c r="BC3116" s="8" t="s">
        <v>101</v>
      </c>
      <c r="BD3116" s="8"/>
      <c r="BE3116" s="8"/>
      <c r="BF3116" s="8"/>
      <c r="BG3116" s="8"/>
      <c r="BH3116" s="8" t="s">
        <v>96</v>
      </c>
      <c r="BI3116" s="8"/>
      <c r="BJ3116" s="8"/>
      <c r="BK3116" s="8"/>
      <c r="BL3116" s="8"/>
      <c r="BM3116" s="8" t="s">
        <v>102</v>
      </c>
      <c r="BN3116" s="8"/>
      <c r="BO3116" s="8"/>
      <c r="BP3116" s="8"/>
    </row>
    <row r="3117" spans="2:76" ht="18.649999999999999" customHeight="1" thickBot="1">
      <c r="B3117" s="16"/>
      <c r="D3117" s="250" t="s">
        <v>22</v>
      </c>
      <c r="E3117" s="251"/>
      <c r="F3117" s="252" t="s">
        <v>23</v>
      </c>
      <c r="G3117" s="253"/>
      <c r="H3117" s="123"/>
      <c r="I3117" s="242" t="s">
        <v>1</v>
      </c>
      <c r="J3117" s="243"/>
      <c r="K3117" s="244" t="s">
        <v>2</v>
      </c>
      <c r="L3117" s="245"/>
      <c r="M3117" s="123"/>
      <c r="N3117" s="242" t="s">
        <v>43</v>
      </c>
      <c r="O3117" s="243"/>
      <c r="P3117" s="244" t="s">
        <v>44</v>
      </c>
      <c r="Q3117" s="245"/>
      <c r="R3117" s="123"/>
      <c r="S3117" s="242" t="s">
        <v>32</v>
      </c>
      <c r="T3117" s="243"/>
      <c r="U3117" s="244" t="s">
        <v>33</v>
      </c>
      <c r="V3117" s="245"/>
      <c r="W3117" s="123"/>
      <c r="X3117" s="242" t="s">
        <v>45</v>
      </c>
      <c r="Y3117" s="243"/>
      <c r="Z3117" s="244" t="s">
        <v>46</v>
      </c>
      <c r="AA3117" s="245"/>
      <c r="AB3117" s="127"/>
      <c r="AC3117" s="242" t="s">
        <v>62</v>
      </c>
      <c r="AD3117" s="243"/>
      <c r="AE3117" s="244" t="s">
        <v>3</v>
      </c>
      <c r="AF3117" s="245"/>
      <c r="AG3117" s="123"/>
      <c r="AH3117" s="242" t="s">
        <v>76</v>
      </c>
      <c r="AI3117" s="243"/>
      <c r="AJ3117" s="244" t="s">
        <v>77</v>
      </c>
      <c r="AK3117" s="245"/>
      <c r="AL3117" s="127"/>
      <c r="AM3117" s="242" t="s">
        <v>64</v>
      </c>
      <c r="AN3117" s="243"/>
      <c r="AO3117" s="244" t="s">
        <v>65</v>
      </c>
      <c r="AP3117" s="245"/>
      <c r="AQ3117" s="123"/>
      <c r="AR3117" s="242" t="s">
        <v>80</v>
      </c>
      <c r="AS3117" s="243"/>
      <c r="AT3117" s="244" t="s">
        <v>81</v>
      </c>
      <c r="AU3117" s="245"/>
      <c r="AV3117" s="127"/>
      <c r="AW3117" s="242" t="s">
        <v>68</v>
      </c>
      <c r="AX3117" s="243"/>
      <c r="AY3117" s="244" t="s">
        <v>69</v>
      </c>
      <c r="AZ3117" s="245"/>
      <c r="BA3117" s="123"/>
      <c r="BB3117" s="246" t="s">
        <v>84</v>
      </c>
      <c r="BC3117" s="247"/>
      <c r="BD3117" s="248" t="s">
        <v>85</v>
      </c>
      <c r="BE3117" s="249"/>
      <c r="BF3117" s="127"/>
      <c r="BG3117" s="242" t="s">
        <v>72</v>
      </c>
      <c r="BH3117" s="243"/>
      <c r="BI3117" s="244" t="s">
        <v>73</v>
      </c>
      <c r="BJ3117" s="245"/>
      <c r="BK3117" s="123"/>
      <c r="BL3117" s="242" t="s">
        <v>88</v>
      </c>
      <c r="BM3117" s="243"/>
      <c r="BN3117" s="244" t="s">
        <v>89</v>
      </c>
      <c r="BO3117" s="245"/>
      <c r="BP3117" s="123"/>
      <c r="BQ3117" s="19" t="s">
        <v>165</v>
      </c>
      <c r="BS3117" s="63" t="s">
        <v>120</v>
      </c>
      <c r="BT3117" s="4"/>
      <c r="BU3117" s="28"/>
      <c r="BV3117" s="28"/>
      <c r="BW3117" s="28"/>
      <c r="BX3117" s="28"/>
    </row>
    <row r="3118" spans="2:76" ht="18.649999999999999" customHeight="1" thickTop="1" thickBot="1">
      <c r="B3118" s="39">
        <v>8.84</v>
      </c>
      <c r="D3118" s="25">
        <f t="shared" ref="D3118" si="31379">COS($F$8*$B3118)</f>
        <v>-0.97890624983434615</v>
      </c>
      <c r="E3118" s="26">
        <v>0</v>
      </c>
      <c r="F3118" s="10">
        <v>0</v>
      </c>
      <c r="G3118" s="85">
        <f t="shared" ref="G3118" si="31380">$E$8*SIN($B3118*$F$8)</f>
        <v>0.61292983800538725</v>
      </c>
      <c r="I3118" s="21">
        <v>1</v>
      </c>
      <c r="J3118" s="24">
        <v>0</v>
      </c>
      <c r="K3118" s="22">
        <v>0</v>
      </c>
      <c r="L3118" s="23">
        <v>0</v>
      </c>
      <c r="N3118" s="21">
        <f t="shared" ref="N3118" si="31381">D3118*I3118+F3118*I3121-E3118*J3118-G3118*J3121</f>
        <v>-1.6960445986819215</v>
      </c>
      <c r="O3118" s="24">
        <f t="shared" ref="O3118" si="31382">(D3118*J3118+E3118*I3118+F3118*J3121+G3118*I3121)</f>
        <v>0</v>
      </c>
      <c r="P3118" s="22">
        <f t="shared" ref="P3118" si="31383">D3118*K3118+F3118*K3121-E3118*L3118-G3118*L3121</f>
        <v>0</v>
      </c>
      <c r="Q3118" s="23">
        <f t="shared" ref="Q3118" si="31384">(D3118*L3118+E3118*K3118+F3118*L3121+G3118*K3121)</f>
        <v>0.61292983800538725</v>
      </c>
      <c r="S3118" s="25">
        <f t="shared" ref="S3118" si="31385">COS($U$8*$B3118)</f>
        <v>0.3995866142699418</v>
      </c>
      <c r="T3118" s="26">
        <v>0</v>
      </c>
      <c r="U3118" s="10">
        <v>0</v>
      </c>
      <c r="V3118" s="85">
        <f t="shared" ref="V3118" si="31386">$T$8*SIN($B3118*$U$8)</f>
        <v>-2.7500863330569394</v>
      </c>
      <c r="X3118" s="21">
        <f t="shared" ref="X3118" si="31387">N3118*S3118+P3118*S3121-O3118*T3118-Q3118*T3121</f>
        <v>-0.490426722102418</v>
      </c>
      <c r="Y3118" s="24">
        <f t="shared" ref="Y3118" si="31388">(N3118*T3118+O3118*S3118+P3118*T3121+Q3118*S3121)</f>
        <v>0</v>
      </c>
      <c r="Z3118" s="22">
        <f t="shared" ref="Z3118" si="31389">N3118*U3118+P3118*U3121-O3118*V3118-Q3118*V3121</f>
        <v>0</v>
      </c>
      <c r="AA3118" s="23">
        <f t="shared" ref="AA3118" si="31390">(N3118*V3118+O3118*U3118+P3118*V3121+Q3118*U3121)</f>
        <v>4.9091876298437906</v>
      </c>
      <c r="AB3118" s="8"/>
      <c r="AC3118" s="21">
        <v>1</v>
      </c>
      <c r="AD3118" s="24">
        <v>0</v>
      </c>
      <c r="AE3118" s="22">
        <v>0</v>
      </c>
      <c r="AF3118" s="23">
        <v>0</v>
      </c>
      <c r="AH3118" s="21">
        <f t="shared" ref="AH3118" si="31391">X3118*AC3118+Z3118*AC3121-Y3118*AD3118-AA3118*AD3121</f>
        <v>-18.755449924266507</v>
      </c>
      <c r="AI3118" s="24">
        <f t="shared" ref="AI3118" si="31392">(X3118*AD3118+Y3118*AC3118+Z3118*AD3121+AA3118*AC3121)</f>
        <v>0</v>
      </c>
      <c r="AJ3118" s="22">
        <f t="shared" ref="AJ3118" si="31393">X3118*AE3118+Z3118*AE3121-Y3118*AF3118-AA3118*AF3121</f>
        <v>0</v>
      </c>
      <c r="AK3118" s="23">
        <f t="shared" ref="AK3118" si="31394">(X3118*AF3118+Y3118*AE3118+Z3118*AF3121+AA3118*AE3121)</f>
        <v>4.9091876298437906</v>
      </c>
      <c r="AL3118" s="8"/>
      <c r="AM3118" s="25">
        <f t="shared" ref="AM3118" si="31395">COS($AO$8*$B3118)</f>
        <v>0.3995866142699418</v>
      </c>
      <c r="AN3118" s="26">
        <v>0</v>
      </c>
      <c r="AO3118" s="10">
        <v>0</v>
      </c>
      <c r="AP3118" s="85">
        <f t="shared" ref="AP3118" si="31396">$AN$8*SIN($B3118*$AO$8)</f>
        <v>-2.7500863330569394</v>
      </c>
      <c r="AR3118" s="21">
        <f t="shared" ref="AR3118" si="31397">AH3118*AM3118+AJ3118*AM3121-AI3118*AN3118-AK3118*AN3121</f>
        <v>-5.9943500890975789</v>
      </c>
      <c r="AS3118" s="24">
        <f t="shared" ref="AS3118" si="31398">(AH3118*AN3118+AI3118*AM3118+AJ3118*AN3121+AK3118*AM3121)</f>
        <v>0</v>
      </c>
      <c r="AT3118" s="22">
        <f t="shared" ref="AT3118" si="31399">AH3118*AO3118+AJ3118*AO3121-AI3118*AP3118-AK3118*AP3121</f>
        <v>0</v>
      </c>
      <c r="AU3118" s="23">
        <f t="shared" ref="AU3118" si="31400">(AH3118*AP3118+AI3118*AO3118+AJ3118*AP3121+AK3118*AO3121)</f>
        <v>53.540752170884289</v>
      </c>
      <c r="AV3118" s="8"/>
      <c r="AW3118" s="21">
        <v>1</v>
      </c>
      <c r="AX3118" s="24">
        <v>0</v>
      </c>
      <c r="AY3118" s="22">
        <v>0</v>
      </c>
      <c r="AZ3118" s="23">
        <v>0</v>
      </c>
      <c r="BB3118" s="21">
        <f t="shared" ref="BB3118" si="31401">AR3118*AW3118+AT3118*AW3121-AS3118*AX3118-AU3118*AX3121</f>
        <v>-68.637941944300621</v>
      </c>
      <c r="BC3118" s="24">
        <f t="shared" ref="BC3118" si="31402">(AR3118*AX3118+AS3118*AW3118+AT3118*AX3121+AU3118*AW3121)</f>
        <v>0</v>
      </c>
      <c r="BD3118" s="22">
        <f t="shared" ref="BD3118" si="31403">AR3118*AY3118+AT3118*AY3121-AS3118*AZ3118-AU3118*AZ3121</f>
        <v>0</v>
      </c>
      <c r="BE3118" s="23">
        <f t="shared" ref="BE3118" si="31404">(AR3118*AZ3118+AS3118*AY3118+AT3118*AZ3121+AU3118*AY3121)</f>
        <v>53.540752170884289</v>
      </c>
      <c r="BF3118" s="8"/>
      <c r="BG3118" s="25">
        <f t="shared" ref="BG3118" si="31405">COS($BI$8*$B3118)</f>
        <v>-0.97892563191552939</v>
      </c>
      <c r="BH3118" s="26">
        <v>0</v>
      </c>
      <c r="BI3118" s="10">
        <v>0</v>
      </c>
      <c r="BJ3118" s="85">
        <f t="shared" ref="BJ3118" si="31406">$BH$8*SIN($B3118*$BI$8)</f>
        <v>0.61265117694250149</v>
      </c>
      <c r="BL3118" s="21">
        <f t="shared" ref="BL3118" si="31407">BB3118*BG3118+BD3118*BG3121-BC3118*BH3118-BE3118*BH3121</f>
        <v>63.54679570988602</v>
      </c>
      <c r="BM3118" s="24">
        <f t="shared" ref="BM3118" si="31408">(BB3118*BH3118+BC3118*BG3118+BD3118*BH3121+BE3118*BG3121)</f>
        <v>0</v>
      </c>
      <c r="BN3118" s="22">
        <f t="shared" ref="BN3118" si="31409">BB3118*BI3118+BD3118*BI3121-BC3118*BJ3118-BE3118*BJ3121</f>
        <v>0</v>
      </c>
      <c r="BO3118" s="23">
        <f t="shared" ref="BO3118" si="31410">(BB3118*BJ3118+BC3118*BI3118+BD3118*BJ3121+BE3118*BI3121)</f>
        <v>-94.463530567202525</v>
      </c>
      <c r="BQ3118" s="27">
        <f t="shared" ref="BQ3118" si="31411">20*LOG((2*$BL$8)/(($BL$8*BL3118+BN3118+$BL$8*BL3121+BN3121)^2+($BL$8*BM3118+BO3118+$BL$8*BM3121+BO3121)^2)^0.5)</f>
        <v>-36.726865505292196</v>
      </c>
      <c r="BS3118" s="64">
        <f t="shared" ref="BS3118" si="31412">((BL3118^2+BM3118^2)/(BL3121^2+BM3121^2))^0.5</f>
        <v>1.4872420616548487</v>
      </c>
      <c r="BT3118" s="4"/>
      <c r="BU3118" s="28"/>
      <c r="BV3118" s="28"/>
      <c r="BW3118" s="28"/>
      <c r="BX3118" s="28"/>
    </row>
    <row r="3119" spans="2:76" ht="18.649999999999999" customHeight="1" thickBot="1">
      <c r="D3119" s="25"/>
      <c r="E3119" s="10"/>
      <c r="F3119" s="10"/>
      <c r="G3119" s="31"/>
      <c r="I3119" s="29"/>
      <c r="L3119" s="30"/>
      <c r="N3119" s="29"/>
      <c r="Q3119" s="30"/>
      <c r="S3119" s="29"/>
      <c r="V3119" s="30"/>
      <c r="X3119" s="29"/>
      <c r="AA3119" s="30"/>
      <c r="AC3119" s="29"/>
      <c r="AF3119" s="30"/>
      <c r="AH3119" s="29"/>
      <c r="AK3119" s="30"/>
      <c r="AM3119" s="29"/>
      <c r="AP3119" s="30"/>
      <c r="AR3119" s="29"/>
      <c r="AU3119" s="30"/>
      <c r="AW3119" s="29"/>
      <c r="AZ3119" s="30"/>
      <c r="BB3119" s="29"/>
      <c r="BE3119" s="30"/>
      <c r="BG3119" s="29"/>
      <c r="BJ3119" s="30"/>
      <c r="BL3119" s="29"/>
      <c r="BO3119" s="30"/>
      <c r="BS3119" s="65"/>
      <c r="BT3119" s="65"/>
      <c r="BU3119" s="28"/>
      <c r="BV3119" s="28"/>
      <c r="BW3119" s="28"/>
      <c r="BX3119" s="28"/>
    </row>
    <row r="3120" spans="2:76" ht="18.649999999999999" customHeight="1" thickBot="1">
      <c r="D3120" s="254" t="s">
        <v>24</v>
      </c>
      <c r="E3120" s="255"/>
      <c r="F3120" s="256" t="s">
        <v>25</v>
      </c>
      <c r="G3120" s="257"/>
      <c r="H3120" s="123"/>
      <c r="I3120" s="242" t="s">
        <v>4</v>
      </c>
      <c r="J3120" s="243"/>
      <c r="K3120" s="244" t="s">
        <v>5</v>
      </c>
      <c r="L3120" s="245"/>
      <c r="M3120" s="123"/>
      <c r="N3120" s="242" t="s">
        <v>6</v>
      </c>
      <c r="O3120" s="243"/>
      <c r="P3120" s="244" t="s">
        <v>7</v>
      </c>
      <c r="Q3120" s="245"/>
      <c r="R3120" s="123"/>
      <c r="S3120" s="242" t="s">
        <v>34</v>
      </c>
      <c r="T3120" s="243"/>
      <c r="U3120" s="244" t="s">
        <v>35</v>
      </c>
      <c r="V3120" s="245"/>
      <c r="W3120" s="123"/>
      <c r="X3120" s="242" t="s">
        <v>47</v>
      </c>
      <c r="Y3120" s="243"/>
      <c r="Z3120" s="244" t="s">
        <v>48</v>
      </c>
      <c r="AA3120" s="245"/>
      <c r="AB3120" s="127"/>
      <c r="AC3120" s="242" t="s">
        <v>63</v>
      </c>
      <c r="AD3120" s="243"/>
      <c r="AE3120" s="244" t="s">
        <v>8</v>
      </c>
      <c r="AF3120" s="245"/>
      <c r="AG3120" s="123"/>
      <c r="AH3120" s="242" t="s">
        <v>78</v>
      </c>
      <c r="AI3120" s="243"/>
      <c r="AJ3120" s="244" t="s">
        <v>79</v>
      </c>
      <c r="AK3120" s="245"/>
      <c r="AL3120" s="127"/>
      <c r="AM3120" s="242" t="s">
        <v>67</v>
      </c>
      <c r="AN3120" s="243"/>
      <c r="AO3120" s="244" t="s">
        <v>66</v>
      </c>
      <c r="AP3120" s="245"/>
      <c r="AQ3120" s="123"/>
      <c r="AR3120" s="242" t="s">
        <v>83</v>
      </c>
      <c r="AS3120" s="243"/>
      <c r="AT3120" s="244" t="s">
        <v>82</v>
      </c>
      <c r="AU3120" s="245"/>
      <c r="AV3120" s="127"/>
      <c r="AW3120" s="242" t="s">
        <v>71</v>
      </c>
      <c r="AX3120" s="243"/>
      <c r="AY3120" s="244" t="s">
        <v>70</v>
      </c>
      <c r="AZ3120" s="245"/>
      <c r="BA3120" s="123"/>
      <c r="BB3120" s="124" t="s">
        <v>87</v>
      </c>
      <c r="BC3120" s="125"/>
      <c r="BD3120" s="122" t="s">
        <v>86</v>
      </c>
      <c r="BE3120" s="126"/>
      <c r="BF3120" s="127"/>
      <c r="BG3120" s="242" t="s">
        <v>74</v>
      </c>
      <c r="BH3120" s="243"/>
      <c r="BI3120" s="244" t="s">
        <v>75</v>
      </c>
      <c r="BJ3120" s="245"/>
      <c r="BK3120" s="123"/>
      <c r="BL3120" s="242" t="s">
        <v>91</v>
      </c>
      <c r="BM3120" s="243"/>
      <c r="BN3120" s="244" t="s">
        <v>90</v>
      </c>
      <c r="BO3120" s="245"/>
      <c r="BP3120" s="123"/>
      <c r="BQ3120" s="35" t="s">
        <v>166</v>
      </c>
      <c r="BS3120" s="66" t="s">
        <v>121</v>
      </c>
      <c r="BT3120" s="65"/>
      <c r="BU3120" s="28"/>
      <c r="BV3120" s="28"/>
      <c r="BW3120" s="28"/>
      <c r="BX3120" s="28"/>
    </row>
    <row r="3121" spans="2:76" ht="18.649999999999999" customHeight="1" thickTop="1" thickBot="1">
      <c r="D3121" s="15">
        <v>0</v>
      </c>
      <c r="E3121" s="145">
        <f t="shared" ref="E3121" si="31413">(1/$E$8)*SIN($B3118*$F$8)</f>
        <v>6.8103315333931908E-2</v>
      </c>
      <c r="F3121" s="15">
        <f t="shared" ref="F3121" si="31414">COS($F$8*$B3118)</f>
        <v>-0.97890624983434615</v>
      </c>
      <c r="G3121" s="37">
        <v>0</v>
      </c>
      <c r="I3121" s="21">
        <v>0</v>
      </c>
      <c r="J3121" s="24">
        <f t="shared" ref="J3121" si="31415">(TAN($K$8*$B3118))/$J$8</f>
        <v>1.1700170303036743</v>
      </c>
      <c r="K3121" s="22">
        <v>1</v>
      </c>
      <c r="L3121" s="23">
        <v>0</v>
      </c>
      <c r="N3121" s="21">
        <f t="shared" ref="N3121" si="31416">D3121*I3118+F3121*I3121-E3121*J3118-G3121*J3121</f>
        <v>0</v>
      </c>
      <c r="O3121" s="24">
        <f t="shared" ref="O3121" si="31417">(D3121*J3118+E3121*I3118+F3121*J3121+G3121*I3121)</f>
        <v>-1.0772336680429564</v>
      </c>
      <c r="P3121" s="22">
        <f t="shared" ref="P3121" si="31418">D3121*K3118+F3121*K3121-E3121*L3118-G3121*L3121</f>
        <v>-0.97890624983434615</v>
      </c>
      <c r="Q3121" s="23">
        <f t="shared" ref="Q3121" si="31419">(D3121*L3118+E3121*K3118+F3121*L3121+G3121*K3121)</f>
        <v>0</v>
      </c>
      <c r="S3121" s="15">
        <v>0</v>
      </c>
      <c r="T3121" s="145">
        <f t="shared" ref="T3121" si="31420">(1/$T$8)*SIN($B3118*$U$8)</f>
        <v>-0.30556514811743768</v>
      </c>
      <c r="U3121" s="15">
        <f t="shared" ref="U3121" si="31421">COS($U$8*$B3118)</f>
        <v>0.3995866142699418</v>
      </c>
      <c r="V3121" s="37">
        <v>0</v>
      </c>
      <c r="X3121" s="21">
        <f t="shared" ref="X3121" si="31422">N3121*S3118+P3121*S3121-O3121*T3118-Q3121*T3121</f>
        <v>0</v>
      </c>
      <c r="Y3121" s="24">
        <f t="shared" ref="Y3121" si="31423">(N3121*T3118+O3121*S3118+P3121*T3121+Q3121*S3121)</f>
        <v>-0.13132852096715791</v>
      </c>
      <c r="Z3121" s="22">
        <f t="shared" ref="Z3121" si="31424">N3121*U3118+P3121*U3121-O3121*V3118-Q3121*V3121</f>
        <v>-3.3536434220527225</v>
      </c>
      <c r="AA3121" s="23">
        <f t="shared" ref="AA3121" si="31425">(N3121*V3118+O3121*U3118+P3121*V3121+Q3121*U3121)</f>
        <v>0</v>
      </c>
      <c r="AB3121" s="8"/>
      <c r="AC3121" s="21">
        <v>0</v>
      </c>
      <c r="AD3121" s="24">
        <f t="shared" ref="AD3121" si="31426">(TAN($AE$8*$B3118))/$AD$8</f>
        <v>3.7205795702588129</v>
      </c>
      <c r="AE3121" s="22">
        <v>1</v>
      </c>
      <c r="AF3121" s="23">
        <v>0</v>
      </c>
      <c r="AH3121" s="21">
        <f t="shared" ref="AH3121" si="31427">X3121*AC3118+Z3121*AC3121-Y3121*AD3118-AA3121*AD3121</f>
        <v>0</v>
      </c>
      <c r="AI3121" s="24">
        <f t="shared" ref="AI3121" si="31428">(X3121*AD3118+Y3121*AC3118+Z3121*AD3121+AA3121*AC3121)</f>
        <v>-12.608825722989371</v>
      </c>
      <c r="AJ3121" s="22">
        <f t="shared" ref="AJ3121" si="31429">X3121*AE3118+Z3121*AE3121-Y3121*AF3118-AA3121*AF3121</f>
        <v>-3.3536434220527225</v>
      </c>
      <c r="AK3121" s="23">
        <f t="shared" ref="AK3121" si="31430">(X3121*AF3118+Y3121*AE3118+Z3121*AF3121+AA3121*AE3121)</f>
        <v>0</v>
      </c>
      <c r="AL3121" s="8"/>
      <c r="AM3121" s="15">
        <v>0</v>
      </c>
      <c r="AN3121" s="85">
        <f t="shared" ref="AN3121" si="31431">(1/$AN$8)*SIN($B3118*$AO$8)</f>
        <v>-0.30556514811743768</v>
      </c>
      <c r="AO3121" s="25">
        <f t="shared" ref="AO3121" si="31432">COS($AO$8*$B3118)</f>
        <v>0.3995866142699418</v>
      </c>
      <c r="AP3121" s="37">
        <v>0</v>
      </c>
      <c r="AR3121" s="21">
        <f t="shared" ref="AR3121" si="31433">AH3121*AM3118+AJ3121*AM3121-AI3121*AN3118-AK3121*AN3121</f>
        <v>0</v>
      </c>
      <c r="AS3121" s="24">
        <f t="shared" ref="AS3121" si="31434">(AH3121*AN3118+AI3121*AM3118+AJ3121*AN3121+AK3121*AM3121)</f>
        <v>-4.0135614315764636</v>
      </c>
      <c r="AT3121" s="22">
        <f t="shared" ref="AT3121" si="31435">AH3121*AO3118+AJ3121*AO3121-AI3121*AP3118-AK3121*AP3121</f>
        <v>-36.015430317176566</v>
      </c>
      <c r="AU3121" s="23">
        <f t="shared" ref="AU3121" si="31436">(AH3121*AP3118+AI3121*AO3118+AJ3121*AP3121+AK3121*AO3121)</f>
        <v>0</v>
      </c>
      <c r="AV3121" s="8"/>
      <c r="AW3121" s="21">
        <v>0</v>
      </c>
      <c r="AX3121" s="24">
        <f t="shared" ref="AX3121" si="31437">(TAN($AY$8*$B3118))/$AX$8</f>
        <v>1.1700170303036743</v>
      </c>
      <c r="AY3121" s="22">
        <v>1</v>
      </c>
      <c r="AZ3121" s="23">
        <v>0</v>
      </c>
      <c r="BB3121" s="21">
        <f t="shared" ref="BB3121" si="31438">AR3121*AW3118+AT3121*AW3121-AS3121*AX3118-AU3121*AX3121</f>
        <v>0</v>
      </c>
      <c r="BC3121" s="24">
        <f t="shared" ref="BC3121" si="31439">(AR3121*AX3118+AS3121*AW3118+AT3121*AX3121+AU3121*AW3121)</f>
        <v>-46.152228256388305</v>
      </c>
      <c r="BD3121" s="22">
        <f t="shared" ref="BD3121" si="31440">AR3121*AY3118+AT3121*AY3121-AS3121*AZ3118-AU3121*AZ3121</f>
        <v>-36.015430317176566</v>
      </c>
      <c r="BE3121" s="23">
        <f t="shared" ref="BE3121" si="31441">(AR3121*AZ3118+AS3121*AY3118+AT3121*AZ3121+AU3121*AY3121)</f>
        <v>0</v>
      </c>
      <c r="BF3121" s="8"/>
      <c r="BG3121" s="15">
        <v>0</v>
      </c>
      <c r="BH3121" s="85">
        <f t="shared" ref="BH3121" si="31442">(1/$BH$8)*SIN($B3118*$BI$8)</f>
        <v>6.8072352993611279E-2</v>
      </c>
      <c r="BI3121" s="25">
        <f t="shared" ref="BI3121" si="31443">COS($BI$8*$B3118)</f>
        <v>-0.97892563191552939</v>
      </c>
      <c r="BJ3121" s="37">
        <v>0</v>
      </c>
      <c r="BL3121" s="21">
        <f t="shared" ref="BL3121" si="31444">BB3121*BG3118+BD3121*BG3121-BC3121*BH3118-BE3121*BH3121</f>
        <v>0</v>
      </c>
      <c r="BM3121" s="24">
        <f t="shared" ref="BM3121" si="31445">(BB3121*BH3118+BC3121*BG3118+BD3121*BH3121+BE3121*BG3121)</f>
        <v>42.727944124427019</v>
      </c>
      <c r="BN3121" s="22">
        <f t="shared" ref="BN3121" si="31446">BB3121*BI3118+BD3121*BI3121-BC3121*BJ3118-BE3121*BJ3121</f>
        <v>63.531644841747053</v>
      </c>
      <c r="BO3121" s="23">
        <f t="shared" ref="BO3121" si="31447">(BB3121*BJ3118+BC3121*BI3118+BD3121*BJ3121+BE3121*BI3121)</f>
        <v>0</v>
      </c>
      <c r="BQ3121" s="38">
        <f t="shared" ref="BQ3121" si="31448">(180/PI())*ATAN(-1*(($BL$8*BM3118+BO3118+$BL$8*BM3121+BO3121)/($BL$8*BL3118+BN3118+$BL$8*BL3121+BN3121)))</f>
        <v>22.151993807241698</v>
      </c>
      <c r="BS3121" s="67">
        <f t="shared" ref="BS3121" si="31449">20*LOG(((($BL$8*BL3118+BN3118-$BL$8*BL3121-BN3121)^2+($BL$8*BM3118+BO3118-$BL$8*BM3121-BO3121)^2)/(($BL$8*BL3118+BN3118+$BL$8*BL3121+BN3121)^2+($BL$8*BM3118+BO3118+$BL$8*BM3121+BO3121)^2))^0.5)</f>
        <v>-9.2287717256411188E-4</v>
      </c>
      <c r="BT3121" s="65"/>
      <c r="BU3121" s="28"/>
      <c r="BV3121" s="28"/>
      <c r="BW3121" s="28"/>
      <c r="BX3121" s="28"/>
    </row>
    <row r="3122" spans="2:76" ht="18.649999999999999" customHeight="1">
      <c r="BS3122" s="32"/>
    </row>
    <row r="3123" spans="2:76" ht="18.649999999999999" customHeight="1" thickBot="1">
      <c r="D3123" s="8"/>
      <c r="E3123" s="8" t="s">
        <v>93</v>
      </c>
      <c r="F3123" s="8"/>
      <c r="G3123" s="8"/>
      <c r="H3123" s="8"/>
      <c r="I3123" s="8"/>
      <c r="J3123" s="8" t="s">
        <v>94</v>
      </c>
      <c r="K3123" s="8"/>
      <c r="L3123" s="8"/>
      <c r="M3123" s="8"/>
      <c r="N3123" s="8"/>
      <c r="O3123" s="8" t="s">
        <v>95</v>
      </c>
      <c r="P3123" s="8"/>
      <c r="Q3123" s="8"/>
      <c r="R3123" s="8"/>
      <c r="S3123" s="8"/>
      <c r="T3123" s="8" t="s">
        <v>96</v>
      </c>
      <c r="U3123" s="8"/>
      <c r="V3123" s="8"/>
      <c r="W3123" s="8"/>
      <c r="X3123" s="8"/>
      <c r="Y3123" s="8" t="s">
        <v>97</v>
      </c>
      <c r="Z3123" s="8"/>
      <c r="AA3123" s="8"/>
      <c r="AB3123" s="8"/>
      <c r="AC3123" s="8"/>
      <c r="AD3123" s="8" t="s">
        <v>98</v>
      </c>
      <c r="AE3123" s="8"/>
      <c r="AF3123" s="8"/>
      <c r="AG3123" s="8"/>
      <c r="AH3123" s="8"/>
      <c r="AI3123" s="8" t="s">
        <v>99</v>
      </c>
      <c r="AJ3123" s="8"/>
      <c r="AK3123" s="8"/>
      <c r="AL3123" s="8"/>
      <c r="AM3123" s="8"/>
      <c r="AN3123" s="8" t="s">
        <v>96</v>
      </c>
      <c r="AO3123" s="8"/>
      <c r="AP3123" s="8"/>
      <c r="AQ3123" s="8"/>
      <c r="AR3123" s="8"/>
      <c r="AS3123" s="8" t="s">
        <v>100</v>
      </c>
      <c r="AT3123" s="8"/>
      <c r="AU3123" s="8"/>
      <c r="AV3123" s="8"/>
      <c r="AW3123" s="8"/>
      <c r="AX3123" s="8" t="s">
        <v>94</v>
      </c>
      <c r="AY3123" s="8"/>
      <c r="AZ3123" s="8"/>
      <c r="BA3123" s="8"/>
      <c r="BB3123" s="8"/>
      <c r="BC3123" s="8" t="s">
        <v>101</v>
      </c>
      <c r="BD3123" s="8"/>
      <c r="BE3123" s="8"/>
      <c r="BF3123" s="8"/>
      <c r="BG3123" s="8"/>
      <c r="BH3123" s="8" t="s">
        <v>96</v>
      </c>
      <c r="BI3123" s="8"/>
      <c r="BJ3123" s="8"/>
      <c r="BK3123" s="8"/>
      <c r="BL3123" s="8"/>
      <c r="BM3123" s="8" t="s">
        <v>102</v>
      </c>
      <c r="BN3123" s="8"/>
      <c r="BO3123" s="8"/>
      <c r="BP3123" s="8"/>
    </row>
    <row r="3124" spans="2:76" ht="18.649999999999999" customHeight="1" thickBot="1">
      <c r="B3124" s="16"/>
      <c r="D3124" s="250" t="s">
        <v>22</v>
      </c>
      <c r="E3124" s="251"/>
      <c r="F3124" s="252" t="s">
        <v>23</v>
      </c>
      <c r="G3124" s="253"/>
      <c r="H3124" s="123"/>
      <c r="I3124" s="242" t="s">
        <v>1</v>
      </c>
      <c r="J3124" s="243"/>
      <c r="K3124" s="244" t="s">
        <v>2</v>
      </c>
      <c r="L3124" s="245"/>
      <c r="M3124" s="123"/>
      <c r="N3124" s="242" t="s">
        <v>43</v>
      </c>
      <c r="O3124" s="243"/>
      <c r="P3124" s="244" t="s">
        <v>44</v>
      </c>
      <c r="Q3124" s="245"/>
      <c r="R3124" s="123"/>
      <c r="S3124" s="242" t="s">
        <v>32</v>
      </c>
      <c r="T3124" s="243"/>
      <c r="U3124" s="244" t="s">
        <v>33</v>
      </c>
      <c r="V3124" s="245"/>
      <c r="W3124" s="123"/>
      <c r="X3124" s="242" t="s">
        <v>45</v>
      </c>
      <c r="Y3124" s="243"/>
      <c r="Z3124" s="244" t="s">
        <v>46</v>
      </c>
      <c r="AA3124" s="245"/>
      <c r="AB3124" s="127"/>
      <c r="AC3124" s="242" t="s">
        <v>62</v>
      </c>
      <c r="AD3124" s="243"/>
      <c r="AE3124" s="244" t="s">
        <v>3</v>
      </c>
      <c r="AF3124" s="245"/>
      <c r="AG3124" s="123"/>
      <c r="AH3124" s="242" t="s">
        <v>76</v>
      </c>
      <c r="AI3124" s="243"/>
      <c r="AJ3124" s="244" t="s">
        <v>77</v>
      </c>
      <c r="AK3124" s="245"/>
      <c r="AL3124" s="127"/>
      <c r="AM3124" s="242" t="s">
        <v>64</v>
      </c>
      <c r="AN3124" s="243"/>
      <c r="AO3124" s="244" t="s">
        <v>65</v>
      </c>
      <c r="AP3124" s="245"/>
      <c r="AQ3124" s="123"/>
      <c r="AR3124" s="242" t="s">
        <v>80</v>
      </c>
      <c r="AS3124" s="243"/>
      <c r="AT3124" s="244" t="s">
        <v>81</v>
      </c>
      <c r="AU3124" s="245"/>
      <c r="AV3124" s="127"/>
      <c r="AW3124" s="242" t="s">
        <v>68</v>
      </c>
      <c r="AX3124" s="243"/>
      <c r="AY3124" s="244" t="s">
        <v>69</v>
      </c>
      <c r="AZ3124" s="245"/>
      <c r="BA3124" s="123"/>
      <c r="BB3124" s="246" t="s">
        <v>84</v>
      </c>
      <c r="BC3124" s="247"/>
      <c r="BD3124" s="248" t="s">
        <v>85</v>
      </c>
      <c r="BE3124" s="249"/>
      <c r="BF3124" s="127"/>
      <c r="BG3124" s="242" t="s">
        <v>72</v>
      </c>
      <c r="BH3124" s="243"/>
      <c r="BI3124" s="244" t="s">
        <v>73</v>
      </c>
      <c r="BJ3124" s="245"/>
      <c r="BK3124" s="123"/>
      <c r="BL3124" s="242" t="s">
        <v>88</v>
      </c>
      <c r="BM3124" s="243"/>
      <c r="BN3124" s="244" t="s">
        <v>89</v>
      </c>
      <c r="BO3124" s="245"/>
      <c r="BP3124" s="123"/>
      <c r="BQ3124" s="19" t="s">
        <v>165</v>
      </c>
      <c r="BS3124" s="63" t="s">
        <v>120</v>
      </c>
      <c r="BT3124" s="4"/>
      <c r="BU3124" s="28"/>
      <c r="BV3124" s="28"/>
      <c r="BW3124" s="28"/>
      <c r="BX3124" s="28"/>
    </row>
    <row r="3125" spans="2:76" ht="18.649999999999999" customHeight="1" thickTop="1" thickBot="1">
      <c r="B3125" s="39">
        <v>8.86</v>
      </c>
      <c r="D3125" s="25">
        <f t="shared" ref="D3125" si="31450">COS($F$8*$B3125)</f>
        <v>-0.98024170509428432</v>
      </c>
      <c r="E3125" s="26">
        <v>0</v>
      </c>
      <c r="F3125" s="10">
        <v>0</v>
      </c>
      <c r="G3125" s="85">
        <f t="shared" ref="G3125" si="31451">$E$8*SIN($B3125*$F$8)</f>
        <v>0.59341031027835311</v>
      </c>
      <c r="I3125" s="21">
        <v>1</v>
      </c>
      <c r="J3125" s="24">
        <v>0</v>
      </c>
      <c r="K3125" s="22">
        <v>0</v>
      </c>
      <c r="L3125" s="23">
        <v>0</v>
      </c>
      <c r="N3125" s="21">
        <f t="shared" ref="N3125" si="31452">D3125*I3125+F3125*I3128-E3125*J3125-G3125*J3128</f>
        <v>-1.697169126902796</v>
      </c>
      <c r="O3125" s="24">
        <f t="shared" ref="O3125" si="31453">(D3125*J3125+E3125*I3125+F3125*J3128+G3125*I3128)</f>
        <v>0</v>
      </c>
      <c r="P3125" s="22">
        <f t="shared" ref="P3125" si="31454">D3125*K3125+F3125*K3128-E3125*L3125-G3125*L3128</f>
        <v>0</v>
      </c>
      <c r="Q3125" s="23">
        <f t="shared" ref="Q3125" si="31455">(D3125*L3125+E3125*K3125+F3125*L3128+G3125*K3128)</f>
        <v>0.59341031027835311</v>
      </c>
      <c r="S3125" s="25">
        <f t="shared" ref="S3125" si="31456">COS($U$8*$B3125)</f>
        <v>0.41018543146836595</v>
      </c>
      <c r="T3125" s="26">
        <v>0</v>
      </c>
      <c r="U3125" s="10">
        <v>0</v>
      </c>
      <c r="V3125" s="85">
        <f t="shared" ref="V3125" si="31457">$T$8*SIN($B3125*$U$8)</f>
        <v>-2.7360064338922876</v>
      </c>
      <c r="X3125" s="21">
        <f t="shared" ref="X3125" si="31458">N3125*S3125+P3125*S3128-O3125*T3125-Q3125*T3128</f>
        <v>-0.51575689205345854</v>
      </c>
      <c r="Y3125" s="24">
        <f t="shared" ref="Y3125" si="31459">(N3125*T3125+O3125*S3125+P3125*T3128+Q3125*S3128)</f>
        <v>0</v>
      </c>
      <c r="Z3125" s="22">
        <f t="shared" ref="Z3125" si="31460">N3125*U3125+P3125*U3128-O3125*V3125-Q3125*V3128</f>
        <v>0</v>
      </c>
      <c r="AA3125" s="23">
        <f t="shared" ref="AA3125" si="31461">(N3125*V3125+O3125*U3125+P3125*V3128+Q3125*U3128)</f>
        <v>4.8868739147687092</v>
      </c>
      <c r="AB3125" s="8"/>
      <c r="AC3125" s="21">
        <v>1</v>
      </c>
      <c r="AD3125" s="24">
        <v>0</v>
      </c>
      <c r="AE3125" s="22">
        <v>0</v>
      </c>
      <c r="AF3125" s="23">
        <v>0</v>
      </c>
      <c r="AH3125" s="21">
        <f t="shared" ref="AH3125" si="31462">X3125*AC3125+Z3125*AC3128-Y3125*AD3125-AA3125*AD3128</f>
        <v>-19.660752070690034</v>
      </c>
      <c r="AI3125" s="24">
        <f t="shared" ref="AI3125" si="31463">(X3125*AD3125+Y3125*AC3125+Z3125*AD3128+AA3125*AC3128)</f>
        <v>0</v>
      </c>
      <c r="AJ3125" s="22">
        <f t="shared" ref="AJ3125" si="31464">X3125*AE3125+Z3125*AE3128-Y3125*AF3125-AA3125*AF3128</f>
        <v>0</v>
      </c>
      <c r="AK3125" s="23">
        <f t="shared" ref="AK3125" si="31465">(X3125*AF3125+Y3125*AE3125+Z3125*AF3128+AA3125*AE3128)</f>
        <v>4.8868739147687092</v>
      </c>
      <c r="AL3125" s="8"/>
      <c r="AM3125" s="25">
        <f t="shared" ref="AM3125" si="31466">COS($AO$8*$B3125)</f>
        <v>0.41018543146836595</v>
      </c>
      <c r="AN3125" s="26">
        <v>0</v>
      </c>
      <c r="AO3125" s="10">
        <v>0</v>
      </c>
      <c r="AP3125" s="85">
        <f t="shared" ref="AP3125" si="31467">$AN$8*SIN($B3125*$AO$8)</f>
        <v>-2.7360064338922876</v>
      </c>
      <c r="AR3125" s="21">
        <f t="shared" ref="AR3125" si="31468">AH3125*AM3125+AJ3125*AM3128-AI3125*AN3125-AK3125*AN3128</f>
        <v>-6.5789409075054959</v>
      </c>
      <c r="AS3125" s="24">
        <f t="shared" ref="AS3125" si="31469">(AH3125*AN3125+AI3125*AM3125+AJ3125*AN3128+AK3125*AM3128)</f>
        <v>0</v>
      </c>
      <c r="AT3125" s="22">
        <f t="shared" ref="AT3125" si="31470">AH3125*AO3125+AJ3125*AO3128-AI3125*AP3125-AK3125*AP3128</f>
        <v>0</v>
      </c>
      <c r="AU3125" s="23">
        <f t="shared" ref="AU3125" si="31471">(AH3125*AP3125+AI3125*AO3125+AJ3125*AP3128+AK3125*AO3128)</f>
        <v>55.796468645829954</v>
      </c>
      <c r="AV3125" s="8"/>
      <c r="AW3125" s="21">
        <v>1</v>
      </c>
      <c r="AX3125" s="24">
        <v>0</v>
      </c>
      <c r="AY3125" s="22">
        <v>0</v>
      </c>
      <c r="AZ3125" s="23">
        <v>0</v>
      </c>
      <c r="BB3125" s="21">
        <f t="shared" ref="BB3125" si="31472">AR3125*AW3125+AT3125*AW3128-AS3125*AX3125-AU3125*AX3128</f>
        <v>-73.989327480516749</v>
      </c>
      <c r="BC3125" s="24">
        <f t="shared" ref="BC3125" si="31473">(AR3125*AX3125+AS3125*AW3125+AT3125*AX3128+AU3125*AW3128)</f>
        <v>0</v>
      </c>
      <c r="BD3125" s="22">
        <f t="shared" ref="BD3125" si="31474">AR3125*AY3125+AT3125*AY3128-AS3125*AZ3125-AU3125*AZ3128</f>
        <v>0</v>
      </c>
      <c r="BE3125" s="23">
        <f t="shared" ref="BE3125" si="31475">(AR3125*AZ3125+AS3125*AY3125+AT3125*AZ3128+AU3125*AY3128)</f>
        <v>55.796468645829954</v>
      </c>
      <c r="BF3125" s="8"/>
      <c r="BG3125" s="25">
        <f t="shared" ref="BG3125" si="31476">COS($BI$8*$B3125)</f>
        <v>-0.98026051222620481</v>
      </c>
      <c r="BH3125" s="26">
        <v>0</v>
      </c>
      <c r="BI3125" s="10">
        <v>0</v>
      </c>
      <c r="BJ3125" s="85">
        <f t="shared" ref="BJ3125" si="31477">$BH$8*SIN($B3125*$BI$8)</f>
        <v>0.59313063782792941</v>
      </c>
      <c r="BL3125" s="21">
        <f t="shared" ref="BL3125" si="31478">BB3125*BG3125+BD3125*BG3128-BC3125*BH3125-BE3125*BH3128</f>
        <v>68.851638829051851</v>
      </c>
      <c r="BM3125" s="24">
        <f t="shared" ref="BM3125" si="31479">(BB3125*BH3125+BC3125*BG3125+BD3125*BH3128+BE3125*BG3128)</f>
        <v>0</v>
      </c>
      <c r="BN3125" s="22">
        <f t="shared" ref="BN3125" si="31480">BB3125*BI3125+BD3125*BI3128-BC3125*BJ3125-BE3125*BJ3128</f>
        <v>0</v>
      </c>
      <c r="BO3125" s="23">
        <f t="shared" ref="BO3125" si="31481">(BB3125*BJ3125+BC3125*BI3125+BD3125*BJ3128+BE3125*BI3128)</f>
        <v>-98.580411936153098</v>
      </c>
      <c r="BQ3125" s="27">
        <f t="shared" ref="BQ3125" si="31482">20*LOG((2*$BL$8)/(($BL$8*BL3125+BN3125+$BL$8*BL3128+BN3128)^2+($BL$8*BM3125+BO3125+$BL$8*BM3128+BO3128)^2)^0.5)</f>
        <v>-37.305650338166252</v>
      </c>
      <c r="BS3125" s="64">
        <f t="shared" ref="BS3125" si="31483">((BL3125^2+BM3125^2)/(BL3128^2+BM3128^2))^0.5</f>
        <v>1.43243267046594</v>
      </c>
      <c r="BT3125" s="4"/>
      <c r="BU3125" s="28"/>
      <c r="BV3125" s="28"/>
      <c r="BW3125" s="28"/>
      <c r="BX3125" s="28"/>
    </row>
    <row r="3126" spans="2:76" ht="18.649999999999999" customHeight="1" thickBot="1">
      <c r="D3126" s="25"/>
      <c r="E3126" s="10"/>
      <c r="F3126" s="10"/>
      <c r="G3126" s="31"/>
      <c r="I3126" s="29"/>
      <c r="L3126" s="30"/>
      <c r="N3126" s="29"/>
      <c r="Q3126" s="30"/>
      <c r="S3126" s="29"/>
      <c r="V3126" s="30"/>
      <c r="X3126" s="29"/>
      <c r="AA3126" s="30"/>
      <c r="AC3126" s="29"/>
      <c r="AF3126" s="30"/>
      <c r="AH3126" s="29"/>
      <c r="AK3126" s="30"/>
      <c r="AM3126" s="29"/>
      <c r="AP3126" s="30"/>
      <c r="AR3126" s="29"/>
      <c r="AU3126" s="30"/>
      <c r="AW3126" s="29"/>
      <c r="AZ3126" s="30"/>
      <c r="BB3126" s="29"/>
      <c r="BE3126" s="30"/>
      <c r="BG3126" s="29"/>
      <c r="BJ3126" s="30"/>
      <c r="BL3126" s="29"/>
      <c r="BO3126" s="30"/>
      <c r="BS3126" s="65"/>
      <c r="BT3126" s="65"/>
      <c r="BU3126" s="28"/>
      <c r="BV3126" s="28"/>
      <c r="BW3126" s="28"/>
      <c r="BX3126" s="28"/>
    </row>
    <row r="3127" spans="2:76" ht="18.649999999999999" customHeight="1" thickBot="1">
      <c r="D3127" s="254" t="s">
        <v>24</v>
      </c>
      <c r="E3127" s="255"/>
      <c r="F3127" s="256" t="s">
        <v>25</v>
      </c>
      <c r="G3127" s="257"/>
      <c r="H3127" s="123"/>
      <c r="I3127" s="242" t="s">
        <v>4</v>
      </c>
      <c r="J3127" s="243"/>
      <c r="K3127" s="244" t="s">
        <v>5</v>
      </c>
      <c r="L3127" s="245"/>
      <c r="M3127" s="123"/>
      <c r="N3127" s="242" t="s">
        <v>6</v>
      </c>
      <c r="O3127" s="243"/>
      <c r="P3127" s="244" t="s">
        <v>7</v>
      </c>
      <c r="Q3127" s="245"/>
      <c r="R3127" s="123"/>
      <c r="S3127" s="242" t="s">
        <v>34</v>
      </c>
      <c r="T3127" s="243"/>
      <c r="U3127" s="244" t="s">
        <v>35</v>
      </c>
      <c r="V3127" s="245"/>
      <c r="W3127" s="123"/>
      <c r="X3127" s="242" t="s">
        <v>47</v>
      </c>
      <c r="Y3127" s="243"/>
      <c r="Z3127" s="244" t="s">
        <v>48</v>
      </c>
      <c r="AA3127" s="245"/>
      <c r="AB3127" s="127"/>
      <c r="AC3127" s="242" t="s">
        <v>63</v>
      </c>
      <c r="AD3127" s="243"/>
      <c r="AE3127" s="244" t="s">
        <v>8</v>
      </c>
      <c r="AF3127" s="245"/>
      <c r="AG3127" s="123"/>
      <c r="AH3127" s="242" t="s">
        <v>78</v>
      </c>
      <c r="AI3127" s="243"/>
      <c r="AJ3127" s="244" t="s">
        <v>79</v>
      </c>
      <c r="AK3127" s="245"/>
      <c r="AL3127" s="127"/>
      <c r="AM3127" s="242" t="s">
        <v>67</v>
      </c>
      <c r="AN3127" s="243"/>
      <c r="AO3127" s="244" t="s">
        <v>66</v>
      </c>
      <c r="AP3127" s="245"/>
      <c r="AQ3127" s="123"/>
      <c r="AR3127" s="242" t="s">
        <v>83</v>
      </c>
      <c r="AS3127" s="243"/>
      <c r="AT3127" s="244" t="s">
        <v>82</v>
      </c>
      <c r="AU3127" s="245"/>
      <c r="AV3127" s="127"/>
      <c r="AW3127" s="242" t="s">
        <v>71</v>
      </c>
      <c r="AX3127" s="243"/>
      <c r="AY3127" s="244" t="s">
        <v>70</v>
      </c>
      <c r="AZ3127" s="245"/>
      <c r="BA3127" s="123"/>
      <c r="BB3127" s="124" t="s">
        <v>87</v>
      </c>
      <c r="BC3127" s="125"/>
      <c r="BD3127" s="122" t="s">
        <v>86</v>
      </c>
      <c r="BE3127" s="126"/>
      <c r="BF3127" s="127"/>
      <c r="BG3127" s="242" t="s">
        <v>74</v>
      </c>
      <c r="BH3127" s="243"/>
      <c r="BI3127" s="244" t="s">
        <v>75</v>
      </c>
      <c r="BJ3127" s="245"/>
      <c r="BK3127" s="123"/>
      <c r="BL3127" s="242" t="s">
        <v>91</v>
      </c>
      <c r="BM3127" s="243"/>
      <c r="BN3127" s="244" t="s">
        <v>90</v>
      </c>
      <c r="BO3127" s="245"/>
      <c r="BP3127" s="123"/>
      <c r="BQ3127" s="35" t="s">
        <v>166</v>
      </c>
      <c r="BS3127" s="66" t="s">
        <v>121</v>
      </c>
      <c r="BT3127" s="65"/>
      <c r="BU3127" s="28"/>
      <c r="BV3127" s="28"/>
      <c r="BW3127" s="28"/>
      <c r="BX3127" s="28"/>
    </row>
    <row r="3128" spans="2:76" ht="18.649999999999999" customHeight="1" thickTop="1" thickBot="1">
      <c r="D3128" s="15">
        <v>0</v>
      </c>
      <c r="E3128" s="145">
        <f t="shared" ref="E3128" si="31484">(1/$E$8)*SIN($B3125*$F$8)</f>
        <v>6.5934478919817005E-2</v>
      </c>
      <c r="F3128" s="15">
        <f t="shared" ref="F3128" si="31485">COS($F$8*$B3125)</f>
        <v>-0.98024170509428432</v>
      </c>
      <c r="G3128" s="37">
        <v>0</v>
      </c>
      <c r="I3128" s="21">
        <v>0</v>
      </c>
      <c r="J3128" s="24">
        <f t="shared" ref="J3128" si="31486">(TAN($K$8*$B3125))/$J$8</f>
        <v>1.208147902708701</v>
      </c>
      <c r="K3128" s="22">
        <v>1</v>
      </c>
      <c r="L3128" s="23">
        <v>0</v>
      </c>
      <c r="N3128" s="21">
        <f t="shared" ref="N3128" si="31487">D3128*I3125+F3128*I3128-E3128*J3125-G3128*J3128</f>
        <v>0</v>
      </c>
      <c r="O3128" s="24">
        <f t="shared" ref="O3128" si="31488">(D3128*J3125+E3128*I3125+F3128*J3128+G3128*I3128)</f>
        <v>-1.1183424812374434</v>
      </c>
      <c r="P3128" s="22">
        <f t="shared" ref="P3128" si="31489">D3128*K3125+F3128*K3128-E3128*L3125-G3128*L3128</f>
        <v>-0.98024170509428432</v>
      </c>
      <c r="Q3128" s="23">
        <f t="shared" ref="Q3128" si="31490">(D3128*L3125+E3128*K3125+F3128*L3128+G3128*K3128)</f>
        <v>0</v>
      </c>
      <c r="S3128" s="15">
        <v>0</v>
      </c>
      <c r="T3128" s="145">
        <f t="shared" ref="T3128" si="31491">(1/$T$8)*SIN($B3125*$U$8)</f>
        <v>-0.30400071487692082</v>
      </c>
      <c r="U3128" s="15">
        <f t="shared" ref="U3128" si="31492">COS($U$8*$B3125)</f>
        <v>0.41018543146836595</v>
      </c>
      <c r="V3128" s="37">
        <v>0</v>
      </c>
      <c r="X3128" s="21">
        <f t="shared" ref="X3128" si="31493">N3128*S3125+P3128*S3128-O3128*T3125-Q3128*T3128</f>
        <v>0</v>
      </c>
      <c r="Y3128" s="24">
        <f t="shared" ref="Y3128" si="31494">(N3128*T3125+O3128*S3125+P3128*T3128+Q3128*S3128)</f>
        <v>-0.16073361409494941</v>
      </c>
      <c r="Z3128" s="22">
        <f t="shared" ref="Z3128" si="31495">N3128*U3125+P3128*U3128-O3128*V3125-Q3128*V3128</f>
        <v>-3.4618730907080959</v>
      </c>
      <c r="AA3128" s="23">
        <f t="shared" ref="AA3128" si="31496">(N3128*V3125+O3128*U3125+P3128*V3128+Q3128*U3128)</f>
        <v>0</v>
      </c>
      <c r="AB3128" s="8"/>
      <c r="AC3128" s="21">
        <v>0</v>
      </c>
      <c r="AD3128" s="24">
        <f t="shared" ref="AD3128" si="31497">(TAN($AE$8*$B3125))/$AD$8</f>
        <v>3.9176364098075336</v>
      </c>
      <c r="AE3128" s="22">
        <v>1</v>
      </c>
      <c r="AF3128" s="23">
        <v>0</v>
      </c>
      <c r="AH3128" s="21">
        <f t="shared" ref="AH3128" si="31498">X3128*AC3125+Z3128*AC3128-Y3128*AD3125-AA3128*AD3128</f>
        <v>0</v>
      </c>
      <c r="AI3128" s="24">
        <f t="shared" ref="AI3128" si="31499">(X3128*AD3125+Y3128*AC3125+Z3128*AD3128+AA3128*AC3128)</f>
        <v>-13.723093680385924</v>
      </c>
      <c r="AJ3128" s="22">
        <f t="shared" ref="AJ3128" si="31500">X3128*AE3125+Z3128*AE3128-Y3128*AF3125-AA3128*AF3128</f>
        <v>-3.4618730907080959</v>
      </c>
      <c r="AK3128" s="23">
        <f t="shared" ref="AK3128" si="31501">(X3128*AF3125+Y3128*AE3125+Z3128*AF3128+AA3128*AE3128)</f>
        <v>0</v>
      </c>
      <c r="AL3128" s="8"/>
      <c r="AM3128" s="15">
        <v>0</v>
      </c>
      <c r="AN3128" s="85">
        <f t="shared" ref="AN3128" si="31502">(1/$AN$8)*SIN($B3125*$AO$8)</f>
        <v>-0.30400071487692082</v>
      </c>
      <c r="AO3128" s="25">
        <f t="shared" ref="AO3128" si="31503">COS($AO$8*$B3125)</f>
        <v>0.41018543146836595</v>
      </c>
      <c r="AP3128" s="37">
        <v>0</v>
      </c>
      <c r="AR3128" s="21">
        <f t="shared" ref="AR3128" si="31504">AH3128*AM3125+AJ3128*AM3128-AI3128*AN3125-AK3128*AN3128</f>
        <v>0</v>
      </c>
      <c r="AS3128" s="24">
        <f t="shared" ref="AS3128" si="31505">(AH3128*AN3125+AI3128*AM3125+AJ3128*AN3128+AK3128*AM3128)</f>
        <v>-4.5766012079814695</v>
      </c>
      <c r="AT3128" s="22">
        <f t="shared" ref="AT3128" si="31506">AH3128*AO3125+AJ3128*AO3128-AI3128*AP3125-AK3128*AP3128</f>
        <v>-38.966482509843303</v>
      </c>
      <c r="AU3128" s="23">
        <f t="shared" ref="AU3128" si="31507">(AH3128*AP3125+AI3128*AO3125+AJ3128*AP3128+AK3128*AO3128)</f>
        <v>0</v>
      </c>
      <c r="AV3128" s="8"/>
      <c r="AW3128" s="21">
        <v>0</v>
      </c>
      <c r="AX3128" s="24">
        <f t="shared" ref="AX3128" si="31508">(TAN($AY$8*$B3125))/$AX$8</f>
        <v>1.208147902708701</v>
      </c>
      <c r="AY3128" s="22">
        <v>1</v>
      </c>
      <c r="AZ3128" s="23">
        <v>0</v>
      </c>
      <c r="BB3128" s="21">
        <f t="shared" ref="BB3128" si="31509">AR3128*AW3125+AT3128*AW3128-AS3128*AX3125-AU3128*AX3128</f>
        <v>0</v>
      </c>
      <c r="BC3128" s="24">
        <f t="shared" ref="BC3128" si="31510">(AR3128*AX3125+AS3128*AW3125+AT3128*AX3128+AU3128*AW3128)</f>
        <v>-51.653875328183936</v>
      </c>
      <c r="BD3128" s="22">
        <f t="shared" ref="BD3128" si="31511">AR3128*AY3125+AT3128*AY3128-AS3128*AZ3125-AU3128*AZ3128</f>
        <v>-38.966482509843303</v>
      </c>
      <c r="BE3128" s="23">
        <f t="shared" ref="BE3128" si="31512">(AR3128*AZ3125+AS3128*AY3125+AT3128*AZ3128+AU3128*AY3128)</f>
        <v>0</v>
      </c>
      <c r="BF3128" s="8"/>
      <c r="BG3128" s="15">
        <v>0</v>
      </c>
      <c r="BH3128" s="85">
        <f t="shared" ref="BH3128" si="31513">(1/$BH$8)*SIN($B3125*$BI$8)</f>
        <v>6.5903404203103255E-2</v>
      </c>
      <c r="BI3128" s="25">
        <f t="shared" ref="BI3128" si="31514">COS($BI$8*$B3125)</f>
        <v>-0.98026051222620481</v>
      </c>
      <c r="BJ3128" s="37">
        <v>0</v>
      </c>
      <c r="BL3128" s="21">
        <f t="shared" ref="BL3128" si="31515">BB3128*BG3125+BD3128*BG3128-BC3128*BH3125-BE3128*BH3128</f>
        <v>0</v>
      </c>
      <c r="BM3128" s="24">
        <f t="shared" ref="BM3128" si="31516">(BB3128*BH3125+BC3128*BG3125+BD3128*BH3128+BE3128*BG3128)</f>
        <v>48.066230440454753</v>
      </c>
      <c r="BN3128" s="22">
        <f t="shared" ref="BN3128" si="31517">BB3128*BI3125+BD3128*BI3128-BC3128*BJ3125-BE3128*BJ3128</f>
        <v>68.834800124442523</v>
      </c>
      <c r="BO3128" s="23">
        <f t="shared" ref="BO3128" si="31518">(BB3128*BJ3125+BC3128*BI3125+BD3128*BJ3128+BE3128*BI3128)</f>
        <v>0</v>
      </c>
      <c r="BQ3128" s="38">
        <f t="shared" ref="BQ3128" si="31519">(180/PI())*ATAN(-1*(($BL$8*BM3125+BO3125+$BL$8*BM3128+BO3128)/($BL$8*BL3125+BN3125+$BL$8*BL3128+BN3128)))</f>
        <v>20.146996804776805</v>
      </c>
      <c r="BS3128" s="67">
        <f t="shared" ref="BS3128" si="31520">20*LOG(((($BL$8*BL3125+BN3125-$BL$8*BL3128-BN3128)^2+($BL$8*BM3125+BO3125-$BL$8*BM3128-BO3128)^2)/(($BL$8*BL3125+BN3125+$BL$8*BL3128+BN3128)^2+($BL$8*BM3125+BO3125+$BL$8*BM3128+BO3128)^2))^0.5)</f>
        <v>-8.0771781681308603E-4</v>
      </c>
      <c r="BT3128" s="65"/>
      <c r="BU3128" s="28"/>
      <c r="BV3128" s="28"/>
      <c r="BW3128" s="28"/>
      <c r="BX3128" s="28"/>
    </row>
    <row r="3129" spans="2:76" ht="18.649999999999999" customHeight="1">
      <c r="BS3129" s="32"/>
    </row>
    <row r="3130" spans="2:76" ht="18.649999999999999" customHeight="1" thickBot="1">
      <c r="D3130" s="8"/>
      <c r="E3130" s="8" t="s">
        <v>93</v>
      </c>
      <c r="F3130" s="8"/>
      <c r="G3130" s="8"/>
      <c r="H3130" s="8"/>
      <c r="I3130" s="8"/>
      <c r="J3130" s="8" t="s">
        <v>94</v>
      </c>
      <c r="K3130" s="8"/>
      <c r="L3130" s="8"/>
      <c r="M3130" s="8"/>
      <c r="N3130" s="8"/>
      <c r="O3130" s="8" t="s">
        <v>95</v>
      </c>
      <c r="P3130" s="8"/>
      <c r="Q3130" s="8"/>
      <c r="R3130" s="8"/>
      <c r="S3130" s="8"/>
      <c r="T3130" s="8" t="s">
        <v>96</v>
      </c>
      <c r="U3130" s="8"/>
      <c r="V3130" s="8"/>
      <c r="W3130" s="8"/>
      <c r="X3130" s="8"/>
      <c r="Y3130" s="8" t="s">
        <v>97</v>
      </c>
      <c r="Z3130" s="8"/>
      <c r="AA3130" s="8"/>
      <c r="AB3130" s="8"/>
      <c r="AC3130" s="8"/>
      <c r="AD3130" s="8" t="s">
        <v>98</v>
      </c>
      <c r="AE3130" s="8"/>
      <c r="AF3130" s="8"/>
      <c r="AG3130" s="8"/>
      <c r="AH3130" s="8"/>
      <c r="AI3130" s="8" t="s">
        <v>99</v>
      </c>
      <c r="AJ3130" s="8"/>
      <c r="AK3130" s="8"/>
      <c r="AL3130" s="8"/>
      <c r="AM3130" s="8"/>
      <c r="AN3130" s="8" t="s">
        <v>96</v>
      </c>
      <c r="AO3130" s="8"/>
      <c r="AP3130" s="8"/>
      <c r="AQ3130" s="8"/>
      <c r="AR3130" s="8"/>
      <c r="AS3130" s="8" t="s">
        <v>100</v>
      </c>
      <c r="AT3130" s="8"/>
      <c r="AU3130" s="8"/>
      <c r="AV3130" s="8"/>
      <c r="AW3130" s="8"/>
      <c r="AX3130" s="8" t="s">
        <v>94</v>
      </c>
      <c r="AY3130" s="8"/>
      <c r="AZ3130" s="8"/>
      <c r="BA3130" s="8"/>
      <c r="BB3130" s="8"/>
      <c r="BC3130" s="8" t="s">
        <v>101</v>
      </c>
      <c r="BD3130" s="8"/>
      <c r="BE3130" s="8"/>
      <c r="BF3130" s="8"/>
      <c r="BG3130" s="8"/>
      <c r="BH3130" s="8" t="s">
        <v>96</v>
      </c>
      <c r="BI3130" s="8"/>
      <c r="BJ3130" s="8"/>
      <c r="BK3130" s="8"/>
      <c r="BL3130" s="8"/>
      <c r="BM3130" s="8" t="s">
        <v>102</v>
      </c>
      <c r="BN3130" s="8"/>
      <c r="BO3130" s="8"/>
      <c r="BP3130" s="8"/>
    </row>
    <row r="3131" spans="2:76" ht="18.649999999999999" customHeight="1" thickBot="1">
      <c r="B3131" s="16"/>
      <c r="D3131" s="250" t="s">
        <v>22</v>
      </c>
      <c r="E3131" s="251"/>
      <c r="F3131" s="252" t="s">
        <v>23</v>
      </c>
      <c r="G3131" s="253"/>
      <c r="H3131" s="123"/>
      <c r="I3131" s="242" t="s">
        <v>1</v>
      </c>
      <c r="J3131" s="243"/>
      <c r="K3131" s="244" t="s">
        <v>2</v>
      </c>
      <c r="L3131" s="245"/>
      <c r="M3131" s="123"/>
      <c r="N3131" s="242" t="s">
        <v>43</v>
      </c>
      <c r="O3131" s="243"/>
      <c r="P3131" s="244" t="s">
        <v>44</v>
      </c>
      <c r="Q3131" s="245"/>
      <c r="R3131" s="123"/>
      <c r="S3131" s="242" t="s">
        <v>32</v>
      </c>
      <c r="T3131" s="243"/>
      <c r="U3131" s="244" t="s">
        <v>33</v>
      </c>
      <c r="V3131" s="245"/>
      <c r="W3131" s="123"/>
      <c r="X3131" s="242" t="s">
        <v>45</v>
      </c>
      <c r="Y3131" s="243"/>
      <c r="Z3131" s="244" t="s">
        <v>46</v>
      </c>
      <c r="AA3131" s="245"/>
      <c r="AB3131" s="127"/>
      <c r="AC3131" s="242" t="s">
        <v>62</v>
      </c>
      <c r="AD3131" s="243"/>
      <c r="AE3131" s="244" t="s">
        <v>3</v>
      </c>
      <c r="AF3131" s="245"/>
      <c r="AG3131" s="123"/>
      <c r="AH3131" s="242" t="s">
        <v>76</v>
      </c>
      <c r="AI3131" s="243"/>
      <c r="AJ3131" s="244" t="s">
        <v>77</v>
      </c>
      <c r="AK3131" s="245"/>
      <c r="AL3131" s="127"/>
      <c r="AM3131" s="242" t="s">
        <v>64</v>
      </c>
      <c r="AN3131" s="243"/>
      <c r="AO3131" s="244" t="s">
        <v>65</v>
      </c>
      <c r="AP3131" s="245"/>
      <c r="AQ3131" s="123"/>
      <c r="AR3131" s="242" t="s">
        <v>80</v>
      </c>
      <c r="AS3131" s="243"/>
      <c r="AT3131" s="244" t="s">
        <v>81</v>
      </c>
      <c r="AU3131" s="245"/>
      <c r="AV3131" s="127"/>
      <c r="AW3131" s="242" t="s">
        <v>68</v>
      </c>
      <c r="AX3131" s="243"/>
      <c r="AY3131" s="244" t="s">
        <v>69</v>
      </c>
      <c r="AZ3131" s="245"/>
      <c r="BA3131" s="123"/>
      <c r="BB3131" s="246" t="s">
        <v>84</v>
      </c>
      <c r="BC3131" s="247"/>
      <c r="BD3131" s="248" t="s">
        <v>85</v>
      </c>
      <c r="BE3131" s="249"/>
      <c r="BF3131" s="127"/>
      <c r="BG3131" s="242" t="s">
        <v>72</v>
      </c>
      <c r="BH3131" s="243"/>
      <c r="BI3131" s="244" t="s">
        <v>73</v>
      </c>
      <c r="BJ3131" s="245"/>
      <c r="BK3131" s="123"/>
      <c r="BL3131" s="242" t="s">
        <v>88</v>
      </c>
      <c r="BM3131" s="243"/>
      <c r="BN3131" s="244" t="s">
        <v>89</v>
      </c>
      <c r="BO3131" s="245"/>
      <c r="BP3131" s="123"/>
      <c r="BQ3131" s="19" t="s">
        <v>165</v>
      </c>
      <c r="BS3131" s="63" t="s">
        <v>120</v>
      </c>
      <c r="BT3131" s="4"/>
      <c r="BU3131" s="28"/>
      <c r="BV3131" s="28"/>
      <c r="BW3131" s="28"/>
      <c r="BX3131" s="28"/>
    </row>
    <row r="3132" spans="2:76" ht="18.649999999999999" customHeight="1" thickTop="1" thickBot="1">
      <c r="B3132" s="39">
        <v>8.8800000000000008</v>
      </c>
      <c r="D3132" s="25">
        <f t="shared" ref="D3132" si="31521">COS($F$8*$B3132)</f>
        <v>-0.98153391394944567</v>
      </c>
      <c r="E3132" s="26">
        <v>0</v>
      </c>
      <c r="F3132" s="10">
        <v>0</v>
      </c>
      <c r="G3132" s="85">
        <f t="shared" ref="G3132" si="31522">$E$8*SIN($B3132*$F$8)</f>
        <v>0.5738646024139662</v>
      </c>
      <c r="I3132" s="21">
        <v>1</v>
      </c>
      <c r="J3132" s="24">
        <v>0</v>
      </c>
      <c r="K3132" s="22">
        <v>0</v>
      </c>
      <c r="L3132" s="23">
        <v>0</v>
      </c>
      <c r="N3132" s="21">
        <f t="shared" ref="N3132" si="31523">D3132*I3132+F3132*I3135-E3132*J3132-G3132*J3135</f>
        <v>-1.6973207152053345</v>
      </c>
      <c r="O3132" s="24">
        <f t="shared" ref="O3132" si="31524">(D3132*J3132+E3132*I3132+F3132*J3135+G3132*I3135)</f>
        <v>0</v>
      </c>
      <c r="P3132" s="22">
        <f t="shared" ref="P3132" si="31525">D3132*K3132+F3132*K3135-E3132*L3132-G3132*L3135</f>
        <v>0</v>
      </c>
      <c r="Q3132" s="23">
        <f t="shared" ref="Q3132" si="31526">(D3132*L3132+E3132*K3132+F3132*L3135+G3132*K3135)</f>
        <v>0.5738646024139662</v>
      </c>
      <c r="S3132" s="25">
        <f t="shared" ref="S3132" si="31527">COS($U$8*$B3132)</f>
        <v>0.42072913533665618</v>
      </c>
      <c r="T3132" s="26">
        <v>0</v>
      </c>
      <c r="U3132" s="10">
        <v>0</v>
      </c>
      <c r="V3132" s="85">
        <f t="shared" ref="V3132" si="31528">$T$8*SIN($B3132*$U$8)</f>
        <v>-2.7215589194632228</v>
      </c>
      <c r="X3132" s="21">
        <f t="shared" ref="X3132" si="31529">N3132*S3132+P3132*S3135-O3132*T3132-Q3132*T3135</f>
        <v>-0.54057824053467463</v>
      </c>
      <c r="Y3132" s="24">
        <f t="shared" ref="Y3132" si="31530">(N3132*T3132+O3132*S3132+P3132*T3135+Q3132*S3135)</f>
        <v>0</v>
      </c>
      <c r="Z3132" s="22">
        <f t="shared" ref="Z3132" si="31531">N3132*U3132+P3132*U3135-O3132*V3132-Q3132*V3135</f>
        <v>0</v>
      </c>
      <c r="AA3132" s="23">
        <f t="shared" ref="AA3132" si="31532">(N3132*V3132+O3132*U3132+P3132*V3135+Q3132*U3135)</f>
        <v>4.8607998896307167</v>
      </c>
      <c r="AB3132" s="8"/>
      <c r="AC3132" s="21">
        <v>1</v>
      </c>
      <c r="AD3132" s="24">
        <v>0</v>
      </c>
      <c r="AE3132" s="22">
        <v>0</v>
      </c>
      <c r="AF3132" s="23">
        <v>0</v>
      </c>
      <c r="AH3132" s="21">
        <f t="shared" ref="AH3132" si="31533">X3132*AC3132+Z3132*AC3135-Y3132*AD3132-AA3132*AD3135</f>
        <v>-20.634617260487058</v>
      </c>
      <c r="AI3132" s="24">
        <f t="shared" ref="AI3132" si="31534">(X3132*AD3132+Y3132*AC3132+Z3132*AD3135+AA3132*AC3135)</f>
        <v>0</v>
      </c>
      <c r="AJ3132" s="22">
        <f t="shared" ref="AJ3132" si="31535">X3132*AE3132+Z3132*AE3135-Y3132*AF3132-AA3132*AF3135</f>
        <v>0</v>
      </c>
      <c r="AK3132" s="23">
        <f t="shared" ref="AK3132" si="31536">(X3132*AF3132+Y3132*AE3132+Z3132*AF3135+AA3132*AE3135)</f>
        <v>4.8607998896307167</v>
      </c>
      <c r="AL3132" s="8"/>
      <c r="AM3132" s="25">
        <f t="shared" ref="AM3132" si="31537">COS($AO$8*$B3132)</f>
        <v>0.42072913533665618</v>
      </c>
      <c r="AN3132" s="26">
        <v>0</v>
      </c>
      <c r="AO3132" s="10">
        <v>0</v>
      </c>
      <c r="AP3132" s="85">
        <f t="shared" ref="AP3132" si="31538">$AN$8*SIN($B3132*$AO$8)</f>
        <v>-2.7215589194632228</v>
      </c>
      <c r="AR3132" s="21">
        <f t="shared" ref="AR3132" si="31539">AH3132*AM3132+AJ3132*AM3135-AI3132*AN3132-AK3132*AN3135</f>
        <v>-7.211700978524191</v>
      </c>
      <c r="AS3132" s="24">
        <f t="shared" ref="AS3132" si="31540">(AH3132*AN3132+AI3132*AM3132+AJ3132*AN3135+AK3132*AM3135)</f>
        <v>0</v>
      </c>
      <c r="AT3132" s="22">
        <f t="shared" ref="AT3132" si="31541">AH3132*AO3132+AJ3132*AO3135-AI3132*AP3132-AK3132*AP3135</f>
        <v>0</v>
      </c>
      <c r="AU3132" s="23">
        <f t="shared" ref="AU3132" si="31542">(AH3132*AP3132+AI3132*AO3132+AJ3132*AP3135+AK3132*AO3135)</f>
        <v>58.203406789597167</v>
      </c>
      <c r="AV3132" s="8"/>
      <c r="AW3132" s="21">
        <v>1</v>
      </c>
      <c r="AX3132" s="24">
        <v>0</v>
      </c>
      <c r="AY3132" s="22">
        <v>0</v>
      </c>
      <c r="AZ3132" s="23">
        <v>0</v>
      </c>
      <c r="BB3132" s="21">
        <f t="shared" ref="BB3132" si="31543">AR3132*AW3132+AT3132*AW3135-AS3132*AX3132-AU3132*AX3135</f>
        <v>-79.80936633873759</v>
      </c>
      <c r="BC3132" s="24">
        <f t="shared" ref="BC3132" si="31544">(AR3132*AX3132+AS3132*AW3132+AT3132*AX3135+AU3132*AW3135)</f>
        <v>0</v>
      </c>
      <c r="BD3132" s="22">
        <f t="shared" ref="BD3132" si="31545">AR3132*AY3132+AT3132*AY3135-AS3132*AZ3132-AU3132*AZ3135</f>
        <v>0</v>
      </c>
      <c r="BE3132" s="23">
        <f t="shared" ref="BE3132" si="31546">(AR3132*AZ3132+AS3132*AY3132+AT3132*AZ3135+AU3132*AY3135)</f>
        <v>58.203406789597167</v>
      </c>
      <c r="BF3132" s="8"/>
      <c r="BG3132" s="25">
        <f t="shared" ref="BG3132" si="31547">COS($BI$8*$B3132)</f>
        <v>-0.98155214250678857</v>
      </c>
      <c r="BH3132" s="26">
        <v>0</v>
      </c>
      <c r="BI3132" s="10">
        <v>0</v>
      </c>
      <c r="BJ3132" s="85">
        <f t="shared" ref="BJ3132" si="31548">$BH$8*SIN($B3132*$BI$8)</f>
        <v>0.57358392922308843</v>
      </c>
      <c r="BL3132" s="21">
        <f t="shared" ref="BL3132" si="31549">BB3132*BG3132+BD3132*BG3135-BC3132*BH3132-BE3132*BH3135</f>
        <v>74.62766132628073</v>
      </c>
      <c r="BM3132" s="24">
        <f t="shared" ref="BM3132" si="31550">(BB3132*BH3132+BC3132*BG3132+BD3132*BH3135+BE3132*BG3135)</f>
        <v>0</v>
      </c>
      <c r="BN3132" s="22">
        <f t="shared" ref="BN3132" si="31551">BB3132*BI3132+BD3132*BI3135-BC3132*BJ3132-BE3132*BJ3135</f>
        <v>0</v>
      </c>
      <c r="BO3132" s="23">
        <f t="shared" ref="BO3132" si="31552">(BB3132*BJ3132+BC3132*BI3132+BD3132*BJ3135+BE3132*BI3135)</f>
        <v>-102.90704856890126</v>
      </c>
      <c r="BQ3132" s="27">
        <f t="shared" ref="BQ3132" si="31553">20*LOG((2*$BL$8)/(($BL$8*BL3132+BN3132+$BL$8*BL3135+BN3135)^2+($BL$8*BM3132+BO3132+$BL$8*BM3135+BO3135)^2)^0.5)</f>
        <v>-37.898282514502021</v>
      </c>
      <c r="BS3132" s="64">
        <f t="shared" ref="BS3132" si="31554">((BL3132^2+BM3132^2)/(BL3135^2+BM3135^2))^0.5</f>
        <v>1.3795338439942708</v>
      </c>
      <c r="BT3132" s="4"/>
      <c r="BU3132" s="28"/>
      <c r="BV3132" s="28"/>
      <c r="BW3132" s="28"/>
      <c r="BX3132" s="28"/>
    </row>
    <row r="3133" spans="2:76" ht="18.649999999999999" customHeight="1" thickBot="1">
      <c r="D3133" s="25"/>
      <c r="E3133" s="10"/>
      <c r="F3133" s="10"/>
      <c r="G3133" s="31"/>
      <c r="I3133" s="29"/>
      <c r="L3133" s="30"/>
      <c r="N3133" s="29"/>
      <c r="Q3133" s="30"/>
      <c r="S3133" s="29"/>
      <c r="V3133" s="30"/>
      <c r="X3133" s="29"/>
      <c r="AA3133" s="30"/>
      <c r="AC3133" s="29"/>
      <c r="AF3133" s="30"/>
      <c r="AH3133" s="29"/>
      <c r="AK3133" s="30"/>
      <c r="AM3133" s="29"/>
      <c r="AP3133" s="30"/>
      <c r="AR3133" s="29"/>
      <c r="AU3133" s="30"/>
      <c r="AW3133" s="29"/>
      <c r="AZ3133" s="30"/>
      <c r="BB3133" s="29"/>
      <c r="BE3133" s="30"/>
      <c r="BG3133" s="29"/>
      <c r="BJ3133" s="30"/>
      <c r="BL3133" s="29"/>
      <c r="BO3133" s="30"/>
      <c r="BS3133" s="65"/>
      <c r="BT3133" s="65"/>
      <c r="BU3133" s="28"/>
      <c r="BV3133" s="28"/>
      <c r="BW3133" s="28"/>
      <c r="BX3133" s="28"/>
    </row>
    <row r="3134" spans="2:76" ht="18.649999999999999" customHeight="1" thickBot="1">
      <c r="D3134" s="254" t="s">
        <v>24</v>
      </c>
      <c r="E3134" s="255"/>
      <c r="F3134" s="256" t="s">
        <v>25</v>
      </c>
      <c r="G3134" s="257"/>
      <c r="H3134" s="123"/>
      <c r="I3134" s="242" t="s">
        <v>4</v>
      </c>
      <c r="J3134" s="243"/>
      <c r="K3134" s="244" t="s">
        <v>5</v>
      </c>
      <c r="L3134" s="245"/>
      <c r="M3134" s="123"/>
      <c r="N3134" s="242" t="s">
        <v>6</v>
      </c>
      <c r="O3134" s="243"/>
      <c r="P3134" s="244" t="s">
        <v>7</v>
      </c>
      <c r="Q3134" s="245"/>
      <c r="R3134" s="123"/>
      <c r="S3134" s="242" t="s">
        <v>34</v>
      </c>
      <c r="T3134" s="243"/>
      <c r="U3134" s="244" t="s">
        <v>35</v>
      </c>
      <c r="V3134" s="245"/>
      <c r="W3134" s="123"/>
      <c r="X3134" s="242" t="s">
        <v>47</v>
      </c>
      <c r="Y3134" s="243"/>
      <c r="Z3134" s="244" t="s">
        <v>48</v>
      </c>
      <c r="AA3134" s="245"/>
      <c r="AB3134" s="127"/>
      <c r="AC3134" s="242" t="s">
        <v>63</v>
      </c>
      <c r="AD3134" s="243"/>
      <c r="AE3134" s="244" t="s">
        <v>8</v>
      </c>
      <c r="AF3134" s="245"/>
      <c r="AG3134" s="123"/>
      <c r="AH3134" s="242" t="s">
        <v>78</v>
      </c>
      <c r="AI3134" s="243"/>
      <c r="AJ3134" s="244" t="s">
        <v>79</v>
      </c>
      <c r="AK3134" s="245"/>
      <c r="AL3134" s="127"/>
      <c r="AM3134" s="242" t="s">
        <v>67</v>
      </c>
      <c r="AN3134" s="243"/>
      <c r="AO3134" s="244" t="s">
        <v>66</v>
      </c>
      <c r="AP3134" s="245"/>
      <c r="AQ3134" s="123"/>
      <c r="AR3134" s="242" t="s">
        <v>83</v>
      </c>
      <c r="AS3134" s="243"/>
      <c r="AT3134" s="244" t="s">
        <v>82</v>
      </c>
      <c r="AU3134" s="245"/>
      <c r="AV3134" s="127"/>
      <c r="AW3134" s="242" t="s">
        <v>71</v>
      </c>
      <c r="AX3134" s="243"/>
      <c r="AY3134" s="244" t="s">
        <v>70</v>
      </c>
      <c r="AZ3134" s="245"/>
      <c r="BA3134" s="123"/>
      <c r="BB3134" s="124" t="s">
        <v>87</v>
      </c>
      <c r="BC3134" s="125"/>
      <c r="BD3134" s="122" t="s">
        <v>86</v>
      </c>
      <c r="BE3134" s="126"/>
      <c r="BF3134" s="127"/>
      <c r="BG3134" s="242" t="s">
        <v>74</v>
      </c>
      <c r="BH3134" s="243"/>
      <c r="BI3134" s="244" t="s">
        <v>75</v>
      </c>
      <c r="BJ3134" s="245"/>
      <c r="BK3134" s="123"/>
      <c r="BL3134" s="242" t="s">
        <v>91</v>
      </c>
      <c r="BM3134" s="243"/>
      <c r="BN3134" s="244" t="s">
        <v>90</v>
      </c>
      <c r="BO3134" s="245"/>
      <c r="BP3134" s="123"/>
      <c r="BQ3134" s="35" t="s">
        <v>166</v>
      </c>
      <c r="BS3134" s="66" t="s">
        <v>121</v>
      </c>
      <c r="BT3134" s="65"/>
      <c r="BU3134" s="28"/>
      <c r="BV3134" s="28"/>
      <c r="BW3134" s="28"/>
      <c r="BX3134" s="28"/>
    </row>
    <row r="3135" spans="2:76" ht="18.649999999999999" customHeight="1" thickTop="1" thickBot="1">
      <c r="D3135" s="15">
        <v>0</v>
      </c>
      <c r="E3135" s="145">
        <f t="shared" ref="E3135" si="31555">(1/$E$8)*SIN($B3132*$F$8)</f>
        <v>6.3762733601551796E-2</v>
      </c>
      <c r="F3135" s="15">
        <f t="shared" ref="F3135" si="31556">COS($F$8*$B3132)</f>
        <v>-0.98153391394944567</v>
      </c>
      <c r="G3135" s="37">
        <v>0</v>
      </c>
      <c r="I3135" s="21">
        <v>0</v>
      </c>
      <c r="J3135" s="24">
        <f t="shared" ref="J3135" si="31557">(TAN($K$8*$B3132))/$J$8</f>
        <v>1.2473095539347183</v>
      </c>
      <c r="K3135" s="22">
        <v>1</v>
      </c>
      <c r="L3135" s="23">
        <v>0</v>
      </c>
      <c r="N3135" s="21">
        <f t="shared" ref="N3135" si="31558">D3135*I3132+F3135*I3135-E3135*J3132-G3135*J3135</f>
        <v>0</v>
      </c>
      <c r="O3135" s="24">
        <f t="shared" ref="O3135" si="31559">(D3135*J3132+E3135*I3132+F3135*J3135+G3135*I3135)</f>
        <v>-1.1605138947785294</v>
      </c>
      <c r="P3135" s="22">
        <f t="shared" ref="P3135" si="31560">D3135*K3132+F3135*K3135-E3135*L3132-G3135*L3135</f>
        <v>-0.98153391394944567</v>
      </c>
      <c r="Q3135" s="23">
        <f t="shared" ref="Q3135" si="31561">(D3135*L3132+E3135*K3132+F3135*L3135+G3135*K3135)</f>
        <v>0</v>
      </c>
      <c r="S3135" s="15">
        <v>0</v>
      </c>
      <c r="T3135" s="145">
        <f t="shared" ref="T3135" si="31562">(1/$T$8)*SIN($B3132*$U$8)</f>
        <v>-0.30239543549591363</v>
      </c>
      <c r="U3135" s="15">
        <f t="shared" ref="U3135" si="31563">COS($U$8*$B3132)</f>
        <v>0.42072913533665618</v>
      </c>
      <c r="V3135" s="37">
        <v>0</v>
      </c>
      <c r="X3135" s="21">
        <f t="shared" ref="X3135" si="31564">N3135*S3132+P3135*S3135-O3135*T3132-Q3135*T3135</f>
        <v>0</v>
      </c>
      <c r="Y3135" s="24">
        <f t="shared" ref="Y3135" si="31565">(N3135*T3132+O3135*S3132+P3135*T3135+Q3135*S3135)</f>
        <v>-0.19145063213359459</v>
      </c>
      <c r="Z3135" s="22">
        <f t="shared" ref="Z3135" si="31566">N3135*U3132+P3135*U3135-O3135*V3132-Q3135*V3135</f>
        <v>-3.5713668564150649</v>
      </c>
      <c r="AA3135" s="23">
        <f t="shared" ref="AA3135" si="31567">(N3135*V3132+O3135*U3132+P3135*V3135+Q3135*U3135)</f>
        <v>0</v>
      </c>
      <c r="AB3135" s="8"/>
      <c r="AC3135" s="21">
        <v>0</v>
      </c>
      <c r="AD3135" s="24">
        <f t="shared" ref="AD3135" si="31568">(TAN($AE$8*$B3132))/$AD$8</f>
        <v>4.1338955472777057</v>
      </c>
      <c r="AE3135" s="22">
        <v>1</v>
      </c>
      <c r="AF3135" s="23">
        <v>0</v>
      </c>
      <c r="AH3135" s="21">
        <f t="shared" ref="AH3135" si="31569">X3135*AC3132+Z3135*AC3135-Y3135*AD3132-AA3135*AD3135</f>
        <v>0</v>
      </c>
      <c r="AI3135" s="24">
        <f t="shared" ref="AI3135" si="31570">(X3135*AD3132+Y3135*AC3132+Z3135*AD3135+AA3135*AC3135)</f>
        <v>-14.955108177563009</v>
      </c>
      <c r="AJ3135" s="22">
        <f t="shared" ref="AJ3135" si="31571">X3135*AE3132+Z3135*AE3135-Y3135*AF3132-AA3135*AF3135</f>
        <v>-3.5713668564150649</v>
      </c>
      <c r="AK3135" s="23">
        <f t="shared" ref="AK3135" si="31572">(X3135*AF3132+Y3135*AE3132+Z3135*AF3135+AA3135*AE3135)</f>
        <v>0</v>
      </c>
      <c r="AL3135" s="8"/>
      <c r="AM3135" s="15">
        <v>0</v>
      </c>
      <c r="AN3135" s="85">
        <f t="shared" ref="AN3135" si="31573">(1/$AN$8)*SIN($B3132*$AO$8)</f>
        <v>-0.30239543549591363</v>
      </c>
      <c r="AO3135" s="25">
        <f t="shared" ref="AO3135" si="31574">COS($AO$8*$B3132)</f>
        <v>0.42072913533665618</v>
      </c>
      <c r="AP3135" s="37">
        <v>0</v>
      </c>
      <c r="AR3135" s="21">
        <f t="shared" ref="AR3135" si="31575">AH3135*AM3132+AJ3135*AM3135-AI3135*AN3132-AK3135*AN3135</f>
        <v>0</v>
      </c>
      <c r="AS3135" s="24">
        <f t="shared" ref="AS3135" si="31576">(AH3135*AN3132+AI3135*AM3132+AJ3135*AN3135+AK3135*AM3135)</f>
        <v>-5.2120846965509351</v>
      </c>
      <c r="AT3135" s="22">
        <f t="shared" ref="AT3135" si="31577">AH3135*AO3132+AJ3135*AO3135-AI3135*AP3132-AK3135*AP3135</f>
        <v>-42.203786141653488</v>
      </c>
      <c r="AU3135" s="23">
        <f t="shared" ref="AU3135" si="31578">(AH3135*AP3132+AI3135*AO3132+AJ3135*AP3135+AK3135*AO3135)</f>
        <v>0</v>
      </c>
      <c r="AV3135" s="8"/>
      <c r="AW3135" s="21">
        <v>0</v>
      </c>
      <c r="AX3135" s="24">
        <f t="shared" ref="AX3135" si="31579">(TAN($AY$8*$B3132))/$AX$8</f>
        <v>1.2473095539347183</v>
      </c>
      <c r="AY3135" s="22">
        <v>1</v>
      </c>
      <c r="AZ3135" s="23">
        <v>0</v>
      </c>
      <c r="BB3135" s="21">
        <f t="shared" ref="BB3135" si="31580">AR3135*AW3132+AT3135*AW3135-AS3135*AX3132-AU3135*AX3135</f>
        <v>0</v>
      </c>
      <c r="BC3135" s="24">
        <f t="shared" ref="BC3135" si="31581">(AR3135*AX3132+AS3135*AW3132+AT3135*AX3135+AU3135*AW3135)</f>
        <v>-57.853270363252989</v>
      </c>
      <c r="BD3135" s="22">
        <f t="shared" ref="BD3135" si="31582">AR3135*AY3132+AT3135*AY3135-AS3135*AZ3132-AU3135*AZ3135</f>
        <v>-42.203786141653488</v>
      </c>
      <c r="BE3135" s="23">
        <f t="shared" ref="BE3135" si="31583">(AR3135*AZ3132+AS3135*AY3132+AT3135*AZ3135+AU3135*AY3135)</f>
        <v>0</v>
      </c>
      <c r="BF3135" s="8"/>
      <c r="BG3135" s="15">
        <v>0</v>
      </c>
      <c r="BH3135" s="85">
        <f t="shared" ref="BH3135" si="31584">(1/$BH$8)*SIN($B3132*$BI$8)</f>
        <v>6.3731547691454254E-2</v>
      </c>
      <c r="BI3135" s="25">
        <f t="shared" ref="BI3135" si="31585">COS($BI$8*$B3132)</f>
        <v>-0.98155214250678857</v>
      </c>
      <c r="BJ3135" s="37">
        <v>0</v>
      </c>
      <c r="BL3135" s="21">
        <f t="shared" ref="BL3135" si="31586">BB3135*BG3132+BD3135*BG3135-BC3135*BH3132-BE3135*BH3135</f>
        <v>0</v>
      </c>
      <c r="BM3135" s="24">
        <f t="shared" ref="BM3135" si="31587">(BB3135*BH3132+BC3135*BG3132+BD3135*BH3135+BE3135*BG3135)</f>
        <v>54.096288866828736</v>
      </c>
      <c r="BN3135" s="22">
        <f t="shared" ref="BN3135" si="31588">BB3135*BI3132+BD3135*BI3135-BC3135*BJ3132-BE3135*BJ3135</f>
        <v>74.608922842598588</v>
      </c>
      <c r="BO3135" s="23">
        <f t="shared" ref="BO3135" si="31589">(BB3135*BJ3132+BC3135*BI3132+BD3135*BJ3135+BE3135*BI3135)</f>
        <v>0</v>
      </c>
      <c r="BQ3135" s="38">
        <f t="shared" ref="BQ3135" si="31590">(180/PI())*ATAN(-1*(($BL$8*BM3132+BO3132+$BL$8*BM3135+BO3135)/($BL$8*BL3132+BN3132+$BL$8*BL3135+BN3135)))</f>
        <v>18.111350638783051</v>
      </c>
      <c r="BS3135" s="67">
        <f t="shared" ref="BS3135" si="31591">20*LOG(((($BL$8*BL3132+BN3132-$BL$8*BL3135-BN3135)^2+($BL$8*BM3132+BO3132-$BL$8*BM3135-BO3135)^2)/(($BL$8*BL3132+BN3132+$BL$8*BL3135+BN3135)^2+($BL$8*BM3132+BO3132+$BL$8*BM3135+BO3135)^2))^0.5)</f>
        <v>-7.0467894151381681E-4</v>
      </c>
      <c r="BT3135" s="65"/>
      <c r="BU3135" s="28"/>
      <c r="BV3135" s="28"/>
      <c r="BW3135" s="28"/>
      <c r="BX3135" s="28"/>
    </row>
    <row r="3136" spans="2:76" ht="18.649999999999999" customHeight="1">
      <c r="BS3136" s="32"/>
    </row>
    <row r="3137" spans="2:76" ht="18.649999999999999" customHeight="1" thickBot="1">
      <c r="D3137" s="8"/>
      <c r="E3137" s="8" t="s">
        <v>93</v>
      </c>
      <c r="F3137" s="8"/>
      <c r="G3137" s="8"/>
      <c r="H3137" s="8"/>
      <c r="I3137" s="8"/>
      <c r="J3137" s="8" t="s">
        <v>94</v>
      </c>
      <c r="K3137" s="8"/>
      <c r="L3137" s="8"/>
      <c r="M3137" s="8"/>
      <c r="N3137" s="8"/>
      <c r="O3137" s="8" t="s">
        <v>95</v>
      </c>
      <c r="P3137" s="8"/>
      <c r="Q3137" s="8"/>
      <c r="R3137" s="8"/>
      <c r="S3137" s="8"/>
      <c r="T3137" s="8" t="s">
        <v>96</v>
      </c>
      <c r="U3137" s="8"/>
      <c r="V3137" s="8"/>
      <c r="W3137" s="8"/>
      <c r="X3137" s="8"/>
      <c r="Y3137" s="8" t="s">
        <v>97</v>
      </c>
      <c r="Z3137" s="8"/>
      <c r="AA3137" s="8"/>
      <c r="AB3137" s="8"/>
      <c r="AC3137" s="8"/>
      <c r="AD3137" s="8" t="s">
        <v>98</v>
      </c>
      <c r="AE3137" s="8"/>
      <c r="AF3137" s="8"/>
      <c r="AG3137" s="8"/>
      <c r="AH3137" s="8"/>
      <c r="AI3137" s="8" t="s">
        <v>99</v>
      </c>
      <c r="AJ3137" s="8"/>
      <c r="AK3137" s="8"/>
      <c r="AL3137" s="8"/>
      <c r="AM3137" s="8"/>
      <c r="AN3137" s="8" t="s">
        <v>96</v>
      </c>
      <c r="AO3137" s="8"/>
      <c r="AP3137" s="8"/>
      <c r="AQ3137" s="8"/>
      <c r="AR3137" s="8"/>
      <c r="AS3137" s="8" t="s">
        <v>100</v>
      </c>
      <c r="AT3137" s="8"/>
      <c r="AU3137" s="8"/>
      <c r="AV3137" s="8"/>
      <c r="AW3137" s="8"/>
      <c r="AX3137" s="8" t="s">
        <v>94</v>
      </c>
      <c r="AY3137" s="8"/>
      <c r="AZ3137" s="8"/>
      <c r="BA3137" s="8"/>
      <c r="BB3137" s="8"/>
      <c r="BC3137" s="8" t="s">
        <v>101</v>
      </c>
      <c r="BD3137" s="8"/>
      <c r="BE3137" s="8"/>
      <c r="BF3137" s="8"/>
      <c r="BG3137" s="8"/>
      <c r="BH3137" s="8" t="s">
        <v>96</v>
      </c>
      <c r="BI3137" s="8"/>
      <c r="BJ3137" s="8"/>
      <c r="BK3137" s="8"/>
      <c r="BL3137" s="8"/>
      <c r="BM3137" s="8" t="s">
        <v>102</v>
      </c>
      <c r="BN3137" s="8"/>
      <c r="BO3137" s="8"/>
      <c r="BP3137" s="8"/>
    </row>
    <row r="3138" spans="2:76" ht="18.649999999999999" customHeight="1" thickBot="1">
      <c r="B3138" s="16"/>
      <c r="D3138" s="250" t="s">
        <v>22</v>
      </c>
      <c r="E3138" s="251"/>
      <c r="F3138" s="252" t="s">
        <v>23</v>
      </c>
      <c r="G3138" s="253"/>
      <c r="H3138" s="123"/>
      <c r="I3138" s="242" t="s">
        <v>1</v>
      </c>
      <c r="J3138" s="243"/>
      <c r="K3138" s="244" t="s">
        <v>2</v>
      </c>
      <c r="L3138" s="245"/>
      <c r="M3138" s="123"/>
      <c r="N3138" s="242" t="s">
        <v>43</v>
      </c>
      <c r="O3138" s="243"/>
      <c r="P3138" s="244" t="s">
        <v>44</v>
      </c>
      <c r="Q3138" s="245"/>
      <c r="R3138" s="123"/>
      <c r="S3138" s="242" t="s">
        <v>32</v>
      </c>
      <c r="T3138" s="243"/>
      <c r="U3138" s="244" t="s">
        <v>33</v>
      </c>
      <c r="V3138" s="245"/>
      <c r="W3138" s="123"/>
      <c r="X3138" s="242" t="s">
        <v>45</v>
      </c>
      <c r="Y3138" s="243"/>
      <c r="Z3138" s="244" t="s">
        <v>46</v>
      </c>
      <c r="AA3138" s="245"/>
      <c r="AB3138" s="127"/>
      <c r="AC3138" s="242" t="s">
        <v>62</v>
      </c>
      <c r="AD3138" s="243"/>
      <c r="AE3138" s="244" t="s">
        <v>3</v>
      </c>
      <c r="AF3138" s="245"/>
      <c r="AG3138" s="123"/>
      <c r="AH3138" s="242" t="s">
        <v>76</v>
      </c>
      <c r="AI3138" s="243"/>
      <c r="AJ3138" s="244" t="s">
        <v>77</v>
      </c>
      <c r="AK3138" s="245"/>
      <c r="AL3138" s="127"/>
      <c r="AM3138" s="242" t="s">
        <v>64</v>
      </c>
      <c r="AN3138" s="243"/>
      <c r="AO3138" s="244" t="s">
        <v>65</v>
      </c>
      <c r="AP3138" s="245"/>
      <c r="AQ3138" s="123"/>
      <c r="AR3138" s="242" t="s">
        <v>80</v>
      </c>
      <c r="AS3138" s="243"/>
      <c r="AT3138" s="244" t="s">
        <v>81</v>
      </c>
      <c r="AU3138" s="245"/>
      <c r="AV3138" s="127"/>
      <c r="AW3138" s="242" t="s">
        <v>68</v>
      </c>
      <c r="AX3138" s="243"/>
      <c r="AY3138" s="244" t="s">
        <v>69</v>
      </c>
      <c r="AZ3138" s="245"/>
      <c r="BA3138" s="123"/>
      <c r="BB3138" s="246" t="s">
        <v>84</v>
      </c>
      <c r="BC3138" s="247"/>
      <c r="BD3138" s="248" t="s">
        <v>85</v>
      </c>
      <c r="BE3138" s="249"/>
      <c r="BF3138" s="127"/>
      <c r="BG3138" s="242" t="s">
        <v>72</v>
      </c>
      <c r="BH3138" s="243"/>
      <c r="BI3138" s="244" t="s">
        <v>73</v>
      </c>
      <c r="BJ3138" s="245"/>
      <c r="BK3138" s="123"/>
      <c r="BL3138" s="242" t="s">
        <v>88</v>
      </c>
      <c r="BM3138" s="243"/>
      <c r="BN3138" s="244" t="s">
        <v>89</v>
      </c>
      <c r="BO3138" s="245"/>
      <c r="BP3138" s="123"/>
      <c r="BQ3138" s="19" t="s">
        <v>165</v>
      </c>
      <c r="BS3138" s="63" t="s">
        <v>120</v>
      </c>
      <c r="BT3138" s="4"/>
      <c r="BU3138" s="28"/>
      <c r="BV3138" s="28"/>
      <c r="BW3138" s="28"/>
      <c r="BX3138" s="28"/>
    </row>
    <row r="3139" spans="2:76" ht="18.649999999999999" customHeight="1" thickTop="1" thickBot="1">
      <c r="B3139" s="39">
        <v>8.9</v>
      </c>
      <c r="D3139" s="25">
        <f t="shared" ref="D3139" si="31592">COS($F$8*$B3139)</f>
        <v>-0.98278281939002632</v>
      </c>
      <c r="E3139" s="26">
        <v>0</v>
      </c>
      <c r="F3139" s="10">
        <v>0</v>
      </c>
      <c r="G3139" s="85">
        <f t="shared" ref="G3139" si="31593">$E$8*SIN($B3139*$F$8)</f>
        <v>0.55429357673178703</v>
      </c>
      <c r="I3139" s="21">
        <v>1</v>
      </c>
      <c r="J3139" s="24">
        <v>0</v>
      </c>
      <c r="K3139" s="22">
        <v>0</v>
      </c>
      <c r="L3139" s="23">
        <v>0</v>
      </c>
      <c r="N3139" s="21">
        <f t="shared" ref="N3139" si="31594">D3139*I3139+F3139*I3142-E3139*J3139-G3139*J3142</f>
        <v>-1.6964716307764296</v>
      </c>
      <c r="O3139" s="24">
        <f t="shared" ref="O3139" si="31595">(D3139*J3139+E3139*I3139+F3139*J3142+G3139*I3142)</f>
        <v>0</v>
      </c>
      <c r="P3139" s="22">
        <f t="shared" ref="P3139" si="31596">D3139*K3139+F3139*K3142-E3139*L3139-G3139*L3142</f>
        <v>0</v>
      </c>
      <c r="Q3139" s="23">
        <f t="shared" ref="Q3139" si="31597">(D3139*L3139+E3139*K3139+F3139*L3142+G3139*K3142)</f>
        <v>0.55429357673178703</v>
      </c>
      <c r="S3139" s="25">
        <f t="shared" ref="S3139" si="31598">COS($U$8*$B3139)</f>
        <v>0.43121630920179205</v>
      </c>
      <c r="T3139" s="26">
        <v>0</v>
      </c>
      <c r="U3139" s="10">
        <v>0</v>
      </c>
      <c r="V3139" s="85">
        <f t="shared" ref="V3139" si="31599">$T$8*SIN($B3139*$U$8)</f>
        <v>-2.7067457309665164</v>
      </c>
      <c r="X3139" s="21">
        <f t="shared" ref="X3139" si="31600">N3139*S3139+P3139*S3142-O3139*T3139-Q3139*T3142</f>
        <v>-0.56484270500885447</v>
      </c>
      <c r="Y3139" s="24">
        <f t="shared" ref="Y3139" si="31601">(N3139*T3139+O3139*S3139+P3139*T3142+Q3139*S3142)</f>
        <v>0</v>
      </c>
      <c r="Z3139" s="22">
        <f t="shared" ref="Z3139" si="31602">N3139*U3139+P3139*U3142-O3139*V3139-Q3139*V3142</f>
        <v>0</v>
      </c>
      <c r="AA3139" s="23">
        <f t="shared" ref="AA3139" si="31603">(N3139*V3139+O3139*U3139+P3139*V3142+Q3139*U3142)</f>
        <v>4.8309377746824458</v>
      </c>
      <c r="AB3139" s="8"/>
      <c r="AC3139" s="21">
        <v>1</v>
      </c>
      <c r="AD3139" s="24">
        <v>0</v>
      </c>
      <c r="AE3139" s="22">
        <v>0</v>
      </c>
      <c r="AF3139" s="23">
        <v>0</v>
      </c>
      <c r="AH3139" s="21">
        <f t="shared" ref="AH3139" si="31604">X3139*AC3139+Z3139*AC3142-Y3139*AD3139-AA3139*AD3142</f>
        <v>-21.687883410101868</v>
      </c>
      <c r="AI3139" s="24">
        <f t="shared" ref="AI3139" si="31605">(X3139*AD3139+Y3139*AC3139+Z3139*AD3142+AA3139*AC3142)</f>
        <v>0</v>
      </c>
      <c r="AJ3139" s="22">
        <f t="shared" ref="AJ3139" si="31606">X3139*AE3139+Z3139*AE3142-Y3139*AF3139-AA3139*AF3142</f>
        <v>0</v>
      </c>
      <c r="AK3139" s="23">
        <f t="shared" ref="AK3139" si="31607">(X3139*AF3139+Y3139*AE3139+Z3139*AF3142+AA3139*AE3142)</f>
        <v>4.8309377746824458</v>
      </c>
      <c r="AL3139" s="8"/>
      <c r="AM3139" s="25">
        <f t="shared" ref="AM3139" si="31608">COS($AO$8*$B3139)</f>
        <v>0.43121630920179205</v>
      </c>
      <c r="AN3139" s="26">
        <v>0</v>
      </c>
      <c r="AO3139" s="10">
        <v>0</v>
      </c>
      <c r="AP3139" s="85">
        <f t="shared" ref="AP3139" si="31609">$AN$8*SIN($B3139*$AO$8)</f>
        <v>-2.7067457309665164</v>
      </c>
      <c r="AR3139" s="21">
        <f t="shared" ref="AR3139" si="31610">AH3139*AM3139+AJ3139*AM3142-AI3139*AN3139-AK3139*AN3142</f>
        <v>-7.8992667942599493</v>
      </c>
      <c r="AS3139" s="24">
        <f t="shared" ref="AS3139" si="31611">(AH3139*AN3139+AI3139*AM3139+AJ3139*AN3142+AK3139*AM3142)</f>
        <v>0</v>
      </c>
      <c r="AT3139" s="22">
        <f t="shared" ref="AT3139" si="31612">AH3139*AO3139+AJ3139*AO3142-AI3139*AP3139-AK3139*AP3142</f>
        <v>0</v>
      </c>
      <c r="AU3139" s="23">
        <f t="shared" ref="AU3139" si="31613">(AH3139*AP3139+AI3139*AO3139+AJ3139*AP3142+AK3139*AO3142)</f>
        <v>60.786764991174849</v>
      </c>
      <c r="AV3139" s="8"/>
      <c r="AW3139" s="21">
        <v>1</v>
      </c>
      <c r="AX3139" s="24">
        <v>0</v>
      </c>
      <c r="AY3139" s="22">
        <v>0</v>
      </c>
      <c r="AZ3139" s="23">
        <v>0</v>
      </c>
      <c r="BB3139" s="21">
        <f t="shared" ref="BB3139" si="31614">AR3139*AW3139+AT3139*AW3142-AS3139*AX3139-AU3139*AX3142</f>
        <v>-86.166156175098649</v>
      </c>
      <c r="BC3139" s="24">
        <f t="shared" ref="BC3139" si="31615">(AR3139*AX3139+AS3139*AW3139+AT3139*AX3142+AU3139*AW3142)</f>
        <v>0</v>
      </c>
      <c r="BD3139" s="22">
        <f t="shared" ref="BD3139" si="31616">AR3139*AY3139+AT3139*AY3142-AS3139*AZ3139-AU3139*AZ3142</f>
        <v>0</v>
      </c>
      <c r="BE3139" s="23">
        <f t="shared" ref="BE3139" si="31617">(AR3139*AZ3139+AS3139*AY3139+AT3139*AZ3142+AU3139*AY3142)</f>
        <v>60.786764991174849</v>
      </c>
      <c r="BF3139" s="8"/>
      <c r="BG3139" s="25">
        <f t="shared" ref="BG3139" si="31618">COS($BI$8*$B3139)</f>
        <v>-0.98280046576931879</v>
      </c>
      <c r="BH3139" s="26">
        <v>0</v>
      </c>
      <c r="BI3139" s="10">
        <v>0</v>
      </c>
      <c r="BJ3139" s="85">
        <f t="shared" ref="BJ3139" si="31619">$BH$8*SIN($B3139*$BI$8)</f>
        <v>0.55401191354743473</v>
      </c>
      <c r="BL3139" s="21">
        <f t="shared" ref="BL3139" si="31620">BB3139*BG3139+BD3139*BG3142-BC3139*BH3139-BE3139*BH3142</f>
        <v>80.942294867870046</v>
      </c>
      <c r="BM3139" s="24">
        <f t="shared" ref="BM3139" si="31621">(BB3139*BH3139+BC3139*BG3139+BD3139*BH3142+BE3139*BG3142)</f>
        <v>0</v>
      </c>
      <c r="BN3139" s="22">
        <f t="shared" ref="BN3139" si="31622">BB3139*BI3139+BD3139*BI3142-BC3139*BJ3139-BE3139*BJ3142</f>
        <v>0</v>
      </c>
      <c r="BO3139" s="23">
        <f t="shared" ref="BO3139" si="31623">(BB3139*BJ3139+BC3139*BI3139+BD3139*BJ3142+BE3139*BI3142)</f>
        <v>-107.47833801153027</v>
      </c>
      <c r="BQ3139" s="27">
        <f t="shared" ref="BQ3139" si="31624">20*LOG((2*$BL$8)/(($BL$8*BL3139+BN3139+$BL$8*BL3142+BN3142)^2+($BL$8*BM3139+BO3139+$BL$8*BM3142+BO3142)^2)^0.5)</f>
        <v>-38.507432893072966</v>
      </c>
      <c r="BS3139" s="64">
        <f t="shared" ref="BS3139" si="31625">((BL3139^2+BM3139^2)/(BL3142^2+BM3142^2))^0.5</f>
        <v>1.3283845458050541</v>
      </c>
      <c r="BT3139" s="4"/>
      <c r="BU3139" s="28"/>
      <c r="BV3139" s="28"/>
      <c r="BW3139" s="28"/>
      <c r="BX3139" s="28"/>
    </row>
    <row r="3140" spans="2:76" ht="18.649999999999999" customHeight="1" thickBot="1">
      <c r="D3140" s="25"/>
      <c r="E3140" s="10"/>
      <c r="F3140" s="10"/>
      <c r="G3140" s="31"/>
      <c r="I3140" s="29"/>
      <c r="L3140" s="30"/>
      <c r="N3140" s="29"/>
      <c r="Q3140" s="30"/>
      <c r="S3140" s="29"/>
      <c r="V3140" s="30"/>
      <c r="X3140" s="29"/>
      <c r="AA3140" s="30"/>
      <c r="AC3140" s="29"/>
      <c r="AF3140" s="30"/>
      <c r="AH3140" s="29"/>
      <c r="AK3140" s="30"/>
      <c r="AM3140" s="29"/>
      <c r="AP3140" s="30"/>
      <c r="AR3140" s="29"/>
      <c r="AU3140" s="30"/>
      <c r="AW3140" s="29"/>
      <c r="AZ3140" s="30"/>
      <c r="BB3140" s="29"/>
      <c r="BE3140" s="30"/>
      <c r="BG3140" s="29"/>
      <c r="BJ3140" s="30"/>
      <c r="BL3140" s="29"/>
      <c r="BO3140" s="30"/>
      <c r="BS3140" s="65"/>
      <c r="BT3140" s="65"/>
      <c r="BU3140" s="28"/>
      <c r="BV3140" s="28"/>
      <c r="BW3140" s="28"/>
      <c r="BX3140" s="28"/>
    </row>
    <row r="3141" spans="2:76" ht="18.649999999999999" customHeight="1" thickBot="1">
      <c r="D3141" s="254" t="s">
        <v>24</v>
      </c>
      <c r="E3141" s="255"/>
      <c r="F3141" s="256" t="s">
        <v>25</v>
      </c>
      <c r="G3141" s="257"/>
      <c r="H3141" s="123"/>
      <c r="I3141" s="242" t="s">
        <v>4</v>
      </c>
      <c r="J3141" s="243"/>
      <c r="K3141" s="244" t="s">
        <v>5</v>
      </c>
      <c r="L3141" s="245"/>
      <c r="M3141" s="123"/>
      <c r="N3141" s="242" t="s">
        <v>6</v>
      </c>
      <c r="O3141" s="243"/>
      <c r="P3141" s="244" t="s">
        <v>7</v>
      </c>
      <c r="Q3141" s="245"/>
      <c r="R3141" s="123"/>
      <c r="S3141" s="242" t="s">
        <v>34</v>
      </c>
      <c r="T3141" s="243"/>
      <c r="U3141" s="244" t="s">
        <v>35</v>
      </c>
      <c r="V3141" s="245"/>
      <c r="W3141" s="123"/>
      <c r="X3141" s="242" t="s">
        <v>47</v>
      </c>
      <c r="Y3141" s="243"/>
      <c r="Z3141" s="244" t="s">
        <v>48</v>
      </c>
      <c r="AA3141" s="245"/>
      <c r="AB3141" s="127"/>
      <c r="AC3141" s="242" t="s">
        <v>63</v>
      </c>
      <c r="AD3141" s="243"/>
      <c r="AE3141" s="244" t="s">
        <v>8</v>
      </c>
      <c r="AF3141" s="245"/>
      <c r="AG3141" s="123"/>
      <c r="AH3141" s="242" t="s">
        <v>78</v>
      </c>
      <c r="AI3141" s="243"/>
      <c r="AJ3141" s="244" t="s">
        <v>79</v>
      </c>
      <c r="AK3141" s="245"/>
      <c r="AL3141" s="127"/>
      <c r="AM3141" s="242" t="s">
        <v>67</v>
      </c>
      <c r="AN3141" s="243"/>
      <c r="AO3141" s="244" t="s">
        <v>66</v>
      </c>
      <c r="AP3141" s="245"/>
      <c r="AQ3141" s="123"/>
      <c r="AR3141" s="242" t="s">
        <v>83</v>
      </c>
      <c r="AS3141" s="243"/>
      <c r="AT3141" s="244" t="s">
        <v>82</v>
      </c>
      <c r="AU3141" s="245"/>
      <c r="AV3141" s="127"/>
      <c r="AW3141" s="242" t="s">
        <v>71</v>
      </c>
      <c r="AX3141" s="243"/>
      <c r="AY3141" s="244" t="s">
        <v>70</v>
      </c>
      <c r="AZ3141" s="245"/>
      <c r="BA3141" s="123"/>
      <c r="BB3141" s="124" t="s">
        <v>87</v>
      </c>
      <c r="BC3141" s="125"/>
      <c r="BD3141" s="122" t="s">
        <v>86</v>
      </c>
      <c r="BE3141" s="126"/>
      <c r="BF3141" s="127"/>
      <c r="BG3141" s="242" t="s">
        <v>74</v>
      </c>
      <c r="BH3141" s="243"/>
      <c r="BI3141" s="244" t="s">
        <v>75</v>
      </c>
      <c r="BJ3141" s="245"/>
      <c r="BK3141" s="123"/>
      <c r="BL3141" s="242" t="s">
        <v>91</v>
      </c>
      <c r="BM3141" s="243"/>
      <c r="BN3141" s="244" t="s">
        <v>90</v>
      </c>
      <c r="BO3141" s="245"/>
      <c r="BP3141" s="123"/>
      <c r="BQ3141" s="35" t="s">
        <v>166</v>
      </c>
      <c r="BS3141" s="66" t="s">
        <v>121</v>
      </c>
      <c r="BT3141" s="65"/>
      <c r="BU3141" s="28"/>
      <c r="BV3141" s="28"/>
      <c r="BW3141" s="28"/>
      <c r="BX3141" s="28"/>
    </row>
    <row r="3142" spans="2:76" ht="18.649999999999999" customHeight="1" thickTop="1" thickBot="1">
      <c r="D3142" s="15">
        <v>0</v>
      </c>
      <c r="E3142" s="145">
        <f t="shared" ref="E3142" si="31626">(1/$E$8)*SIN($B3139*$F$8)</f>
        <v>6.1588175192420776E-2</v>
      </c>
      <c r="F3142" s="15">
        <f t="shared" ref="F3142" si="31627">COS($F$8*$B3139)</f>
        <v>-0.98278281939002632</v>
      </c>
      <c r="G3142" s="37">
        <v>0</v>
      </c>
      <c r="I3142" s="21">
        <v>0</v>
      </c>
      <c r="J3142" s="24">
        <f t="shared" ref="J3142" si="31628">(TAN($K$8*$B3139))/$J$8</f>
        <v>1.2875646432607766</v>
      </c>
      <c r="K3142" s="22">
        <v>1</v>
      </c>
      <c r="L3142" s="23">
        <v>0</v>
      </c>
      <c r="N3142" s="21">
        <f t="shared" ref="N3142" si="31629">D3142*I3139+F3142*I3142-E3142*J3139-G3142*J3142</f>
        <v>0</v>
      </c>
      <c r="O3142" s="24">
        <f t="shared" ref="O3142" si="31630">(D3142*J3139+E3142*I3139+F3142*J3142+G3142*I3142)</f>
        <v>-1.2038082350583186</v>
      </c>
      <c r="P3142" s="22">
        <f t="shared" ref="P3142" si="31631">D3142*K3139+F3142*K3142-E3142*L3139-G3142*L3142</f>
        <v>-0.98278281939002632</v>
      </c>
      <c r="Q3142" s="23">
        <f t="shared" ref="Q3142" si="31632">(D3142*L3139+E3142*K3139+F3142*L3142+G3142*K3142)</f>
        <v>0</v>
      </c>
      <c r="S3142" s="15">
        <v>0</v>
      </c>
      <c r="T3142" s="145">
        <f t="shared" ref="T3142" si="31633">(1/$T$8)*SIN($B3139*$U$8)</f>
        <v>-0.30074952566294622</v>
      </c>
      <c r="U3142" s="15">
        <f t="shared" ref="U3142" si="31634">COS($U$8*$B3139)</f>
        <v>0.43121630920179205</v>
      </c>
      <c r="V3142" s="37">
        <v>0</v>
      </c>
      <c r="X3142" s="21">
        <f t="shared" ref="X3142" si="31635">N3142*S3139+P3142*S3142-O3142*T3139-Q3142*T3142</f>
        <v>0</v>
      </c>
      <c r="Y3142" s="24">
        <f t="shared" ref="Y3142" si="31636">(N3142*T3139+O3142*S3139+P3142*T3142+Q3142*S3142)</f>
        <v>-0.22353027734732811</v>
      </c>
      <c r="Z3142" s="22">
        <f t="shared" ref="Z3142" si="31637">N3142*U3139+P3142*U3142-O3142*V3139-Q3142*V3142</f>
        <v>-3.6821947812707392</v>
      </c>
      <c r="AA3142" s="23">
        <f t="shared" ref="AA3142" si="31638">(N3142*V3139+O3142*U3139+P3142*V3142+Q3142*U3142)</f>
        <v>0</v>
      </c>
      <c r="AB3142" s="8"/>
      <c r="AC3142" s="21">
        <v>0</v>
      </c>
      <c r="AD3142" s="24">
        <f t="shared" ref="AD3142" si="31639">(TAN($AE$8*$B3139))/$AD$8</f>
        <v>4.3724514142560045</v>
      </c>
      <c r="AE3142" s="22">
        <v>1</v>
      </c>
      <c r="AF3142" s="23">
        <v>0</v>
      </c>
      <c r="AH3142" s="21">
        <f t="shared" ref="AH3142" si="31640">X3142*AC3139+Z3142*AC3142-Y3142*AD3139-AA3142*AD3142</f>
        <v>0</v>
      </c>
      <c r="AI3142" s="24">
        <f t="shared" ref="AI3142" si="31641">(X3142*AD3139+Y3142*AC3139+Z3142*AD3142+AA3142*AC3142)</f>
        <v>-16.323748056280653</v>
      </c>
      <c r="AJ3142" s="22">
        <f t="shared" ref="AJ3142" si="31642">X3142*AE3139+Z3142*AE3142-Y3142*AF3139-AA3142*AF3142</f>
        <v>-3.6821947812707392</v>
      </c>
      <c r="AK3142" s="23">
        <f t="shared" ref="AK3142" si="31643">(X3142*AF3139+Y3142*AE3139+Z3142*AF3142+AA3142*AE3142)</f>
        <v>0</v>
      </c>
      <c r="AL3142" s="8"/>
      <c r="AM3142" s="15">
        <v>0</v>
      </c>
      <c r="AN3142" s="85">
        <f t="shared" ref="AN3142" si="31644">(1/$AN$8)*SIN($B3139*$AO$8)</f>
        <v>-0.30074952566294622</v>
      </c>
      <c r="AO3142" s="25">
        <f t="shared" ref="AO3142" si="31645">COS($AO$8*$B3139)</f>
        <v>0.43121630920179205</v>
      </c>
      <c r="AP3142" s="37">
        <v>0</v>
      </c>
      <c r="AR3142" s="21">
        <f t="shared" ref="AR3142" si="31646">AH3142*AM3139+AJ3142*AM3142-AI3142*AN3139-AK3142*AN3142</f>
        <v>0</v>
      </c>
      <c r="AS3142" s="24">
        <f t="shared" ref="AS3142" si="31647">(AH3142*AN3139+AI3142*AM3139+AJ3142*AN3142+AK3142*AM3142)</f>
        <v>-5.9316480553035191</v>
      </c>
      <c r="AT3142" s="22">
        <f t="shared" ref="AT3142" si="31648">AH3142*AO3139+AJ3142*AO3142-AI3142*AP3139-AK3142*AP3142</f>
        <v>-45.772057808052296</v>
      </c>
      <c r="AU3142" s="23">
        <f t="shared" ref="AU3142" si="31649">(AH3142*AP3139+AI3142*AO3139+AJ3142*AP3142+AK3142*AO3142)</f>
        <v>0</v>
      </c>
      <c r="AV3142" s="8"/>
      <c r="AW3142" s="21">
        <v>0</v>
      </c>
      <c r="AX3142" s="24">
        <f t="shared" ref="AX3142" si="31650">(TAN($AY$8*$B3139))/$AX$8</f>
        <v>1.2875646432607766</v>
      </c>
      <c r="AY3142" s="22">
        <v>1</v>
      </c>
      <c r="AZ3142" s="23">
        <v>0</v>
      </c>
      <c r="BB3142" s="21">
        <f t="shared" ref="BB3142" si="31651">AR3142*AW3139+AT3142*AW3142-AS3142*AX3139-AU3142*AX3142</f>
        <v>0</v>
      </c>
      <c r="BC3142" s="24">
        <f t="shared" ref="BC3142" si="31652">(AR3142*AX3139+AS3142*AW3139+AT3142*AX3142+AU3142*AW3142)</f>
        <v>-64.866131338240024</v>
      </c>
      <c r="BD3142" s="22">
        <f t="shared" ref="BD3142" si="31653">AR3142*AY3139+AT3142*AY3142-AS3142*AZ3139-AU3142*AZ3142</f>
        <v>-45.772057808052296</v>
      </c>
      <c r="BE3142" s="23">
        <f t="shared" ref="BE3142" si="31654">(AR3142*AZ3139+AS3142*AY3139+AT3142*AZ3142+AU3142*AY3142)</f>
        <v>0</v>
      </c>
      <c r="BF3142" s="8"/>
      <c r="BG3142" s="15">
        <v>0</v>
      </c>
      <c r="BH3142" s="85">
        <f t="shared" ref="BH3142" si="31655">(1/$BH$8)*SIN($B3139*$BI$8)</f>
        <v>6.1556879283048302E-2</v>
      </c>
      <c r="BI3142" s="25">
        <f t="shared" ref="BI3142" si="31656">COS($BI$8*$B3139)</f>
        <v>-0.98280046576931879</v>
      </c>
      <c r="BJ3142" s="37">
        <v>0</v>
      </c>
      <c r="BL3142" s="21">
        <f t="shared" ref="BL3142" si="31657">BB3142*BG3139+BD3142*BG3142-BC3142*BH3139-BE3142*BH3142</f>
        <v>0</v>
      </c>
      <c r="BM3142" s="24">
        <f t="shared" ref="BM3142" si="31658">(BB3142*BH3139+BC3142*BG3139+BD3142*BH3142+BE3142*BG3142)</f>
        <v>60.932879054849124</v>
      </c>
      <c r="BN3142" s="22">
        <f t="shared" ref="BN3142" si="31659">BB3142*BI3139+BD3142*BI3142-BC3142*BJ3139-BE3142*BJ3142</f>
        <v>80.921409280091552</v>
      </c>
      <c r="BO3142" s="23">
        <f t="shared" ref="BO3142" si="31660">(BB3142*BJ3139+BC3142*BI3139+BD3142*BJ3142+BE3142*BI3142)</f>
        <v>0</v>
      </c>
      <c r="BQ3142" s="38">
        <f t="shared" ref="BQ3142" si="31661">(180/PI())*ATAN(-1*(($BL$8*BM3139+BO3139+$BL$8*BM3142+BO3142)/($BL$8*BL3139+BN3139+$BL$8*BL3142+BN3142)))</f>
        <v>16.043096375503364</v>
      </c>
      <c r="BS3142" s="67">
        <f t="shared" ref="BS3142" si="31662">20*LOG(((($BL$8*BL3139+BN3139-$BL$8*BL3142-BN3142)^2+($BL$8*BM3139+BO3139-$BL$8*BM3142-BO3142)^2)/(($BL$8*BL3139+BN3139+$BL$8*BL3142+BN3142)^2+($BL$8*BM3139+BO3139+$BL$8*BM3142+BO3142)^2))^0.5)</f>
        <v>-6.1245141758809786E-4</v>
      </c>
      <c r="BT3142" s="65"/>
      <c r="BU3142" s="28"/>
      <c r="BV3142" s="28"/>
      <c r="BW3142" s="28"/>
      <c r="BX3142" s="28"/>
    </row>
    <row r="3143" spans="2:76" ht="18.649999999999999" customHeight="1">
      <c r="BS3143" s="32"/>
    </row>
    <row r="3144" spans="2:76" ht="18.649999999999999" customHeight="1" thickBot="1">
      <c r="D3144" s="8"/>
      <c r="E3144" s="8" t="s">
        <v>93</v>
      </c>
      <c r="F3144" s="8"/>
      <c r="G3144" s="8"/>
      <c r="H3144" s="8"/>
      <c r="I3144" s="8"/>
      <c r="J3144" s="8" t="s">
        <v>94</v>
      </c>
      <c r="K3144" s="8"/>
      <c r="L3144" s="8"/>
      <c r="M3144" s="8"/>
      <c r="N3144" s="8"/>
      <c r="O3144" s="8" t="s">
        <v>95</v>
      </c>
      <c r="P3144" s="8"/>
      <c r="Q3144" s="8"/>
      <c r="R3144" s="8"/>
      <c r="S3144" s="8"/>
      <c r="T3144" s="8" t="s">
        <v>96</v>
      </c>
      <c r="U3144" s="8"/>
      <c r="V3144" s="8"/>
      <c r="W3144" s="8"/>
      <c r="X3144" s="8"/>
      <c r="Y3144" s="8" t="s">
        <v>97</v>
      </c>
      <c r="Z3144" s="8"/>
      <c r="AA3144" s="8"/>
      <c r="AB3144" s="8"/>
      <c r="AC3144" s="8"/>
      <c r="AD3144" s="8" t="s">
        <v>98</v>
      </c>
      <c r="AE3144" s="8"/>
      <c r="AF3144" s="8"/>
      <c r="AG3144" s="8"/>
      <c r="AH3144" s="8"/>
      <c r="AI3144" s="8" t="s">
        <v>99</v>
      </c>
      <c r="AJ3144" s="8"/>
      <c r="AK3144" s="8"/>
      <c r="AL3144" s="8"/>
      <c r="AM3144" s="8"/>
      <c r="AN3144" s="8" t="s">
        <v>96</v>
      </c>
      <c r="AO3144" s="8"/>
      <c r="AP3144" s="8"/>
      <c r="AQ3144" s="8"/>
      <c r="AR3144" s="8"/>
      <c r="AS3144" s="8" t="s">
        <v>100</v>
      </c>
      <c r="AT3144" s="8"/>
      <c r="AU3144" s="8"/>
      <c r="AV3144" s="8"/>
      <c r="AW3144" s="8"/>
      <c r="AX3144" s="8" t="s">
        <v>94</v>
      </c>
      <c r="AY3144" s="8"/>
      <c r="AZ3144" s="8"/>
      <c r="BA3144" s="8"/>
      <c r="BB3144" s="8"/>
      <c r="BC3144" s="8" t="s">
        <v>101</v>
      </c>
      <c r="BD3144" s="8"/>
      <c r="BE3144" s="8"/>
      <c r="BF3144" s="8"/>
      <c r="BG3144" s="8"/>
      <c r="BH3144" s="8" t="s">
        <v>96</v>
      </c>
      <c r="BI3144" s="8"/>
      <c r="BJ3144" s="8"/>
      <c r="BK3144" s="8"/>
      <c r="BL3144" s="8"/>
      <c r="BM3144" s="8" t="s">
        <v>102</v>
      </c>
      <c r="BN3144" s="8"/>
      <c r="BO3144" s="8"/>
      <c r="BP3144" s="8"/>
    </row>
    <row r="3145" spans="2:76" ht="18.649999999999999" customHeight="1" thickBot="1">
      <c r="B3145" s="16"/>
      <c r="D3145" s="250" t="s">
        <v>22</v>
      </c>
      <c r="E3145" s="251"/>
      <c r="F3145" s="252" t="s">
        <v>23</v>
      </c>
      <c r="G3145" s="253"/>
      <c r="H3145" s="123"/>
      <c r="I3145" s="242" t="s">
        <v>1</v>
      </c>
      <c r="J3145" s="243"/>
      <c r="K3145" s="244" t="s">
        <v>2</v>
      </c>
      <c r="L3145" s="245"/>
      <c r="M3145" s="123"/>
      <c r="N3145" s="242" t="s">
        <v>43</v>
      </c>
      <c r="O3145" s="243"/>
      <c r="P3145" s="244" t="s">
        <v>44</v>
      </c>
      <c r="Q3145" s="245"/>
      <c r="R3145" s="123"/>
      <c r="S3145" s="242" t="s">
        <v>32</v>
      </c>
      <c r="T3145" s="243"/>
      <c r="U3145" s="244" t="s">
        <v>33</v>
      </c>
      <c r="V3145" s="245"/>
      <c r="W3145" s="123"/>
      <c r="X3145" s="242" t="s">
        <v>45</v>
      </c>
      <c r="Y3145" s="243"/>
      <c r="Z3145" s="244" t="s">
        <v>46</v>
      </c>
      <c r="AA3145" s="245"/>
      <c r="AB3145" s="127"/>
      <c r="AC3145" s="242" t="s">
        <v>62</v>
      </c>
      <c r="AD3145" s="243"/>
      <c r="AE3145" s="244" t="s">
        <v>3</v>
      </c>
      <c r="AF3145" s="245"/>
      <c r="AG3145" s="123"/>
      <c r="AH3145" s="242" t="s">
        <v>76</v>
      </c>
      <c r="AI3145" s="243"/>
      <c r="AJ3145" s="244" t="s">
        <v>77</v>
      </c>
      <c r="AK3145" s="245"/>
      <c r="AL3145" s="127"/>
      <c r="AM3145" s="242" t="s">
        <v>64</v>
      </c>
      <c r="AN3145" s="243"/>
      <c r="AO3145" s="244" t="s">
        <v>65</v>
      </c>
      <c r="AP3145" s="245"/>
      <c r="AQ3145" s="123"/>
      <c r="AR3145" s="242" t="s">
        <v>80</v>
      </c>
      <c r="AS3145" s="243"/>
      <c r="AT3145" s="244" t="s">
        <v>81</v>
      </c>
      <c r="AU3145" s="245"/>
      <c r="AV3145" s="127"/>
      <c r="AW3145" s="242" t="s">
        <v>68</v>
      </c>
      <c r="AX3145" s="243"/>
      <c r="AY3145" s="244" t="s">
        <v>69</v>
      </c>
      <c r="AZ3145" s="245"/>
      <c r="BA3145" s="123"/>
      <c r="BB3145" s="246" t="s">
        <v>84</v>
      </c>
      <c r="BC3145" s="247"/>
      <c r="BD3145" s="248" t="s">
        <v>85</v>
      </c>
      <c r="BE3145" s="249"/>
      <c r="BF3145" s="127"/>
      <c r="BG3145" s="242" t="s">
        <v>72</v>
      </c>
      <c r="BH3145" s="243"/>
      <c r="BI3145" s="244" t="s">
        <v>73</v>
      </c>
      <c r="BJ3145" s="245"/>
      <c r="BK3145" s="123"/>
      <c r="BL3145" s="242" t="s">
        <v>88</v>
      </c>
      <c r="BM3145" s="243"/>
      <c r="BN3145" s="244" t="s">
        <v>89</v>
      </c>
      <c r="BO3145" s="245"/>
      <c r="BP3145" s="123"/>
      <c r="BQ3145" s="19" t="s">
        <v>165</v>
      </c>
      <c r="BS3145" s="63" t="s">
        <v>120</v>
      </c>
      <c r="BT3145" s="4"/>
      <c r="BU3145" s="28"/>
      <c r="BV3145" s="28"/>
      <c r="BW3145" s="28"/>
      <c r="BX3145" s="28"/>
    </row>
    <row r="3146" spans="2:76" ht="18.649999999999999" customHeight="1" thickTop="1" thickBot="1">
      <c r="B3146" s="39">
        <v>8.92</v>
      </c>
      <c r="D3146" s="25">
        <f t="shared" ref="D3146" si="31663">COS($F$8*$B3146)</f>
        <v>-0.98398836631668718</v>
      </c>
      <c r="E3146" s="26">
        <v>0</v>
      </c>
      <c r="F3146" s="10">
        <v>0</v>
      </c>
      <c r="G3146" s="85">
        <f t="shared" ref="G3146" si="31664">$E$8*SIN($B3146*$F$8)</f>
        <v>0.53469809666834656</v>
      </c>
      <c r="I3146" s="21">
        <v>1</v>
      </c>
      <c r="J3146" s="24">
        <v>0</v>
      </c>
      <c r="K3146" s="22">
        <v>0</v>
      </c>
      <c r="L3146" s="23">
        <v>0</v>
      </c>
      <c r="N3146" s="21">
        <f t="shared" ref="N3146" si="31665">D3146*I3146+F3146*I3149-E3146*J3146-G3146*J3149</f>
        <v>-1.6945917091849196</v>
      </c>
      <c r="O3146" s="24">
        <f t="shared" ref="O3146" si="31666">(D3146*J3146+E3146*I3146+F3146*J3149+G3146*I3149)</f>
        <v>0</v>
      </c>
      <c r="P3146" s="22">
        <f t="shared" ref="P3146" si="31667">D3146*K3146+F3146*K3149-E3146*L3146-G3146*L3149</f>
        <v>0</v>
      </c>
      <c r="Q3146" s="23">
        <f t="shared" ref="Q3146" si="31668">(D3146*L3146+E3146*K3146+F3146*L3149+G3146*K3149)</f>
        <v>0.53469809666834656</v>
      </c>
      <c r="S3146" s="25">
        <f t="shared" ref="S3146" si="31669">COS($U$8*$B3146)</f>
        <v>0.44164554398624473</v>
      </c>
      <c r="T3146" s="26">
        <v>0</v>
      </c>
      <c r="U3146" s="10">
        <v>0</v>
      </c>
      <c r="V3146" s="85">
        <f t="shared" ref="V3146" si="31670">$T$8*SIN($B3146*$U$8)</f>
        <v>-2.691568858731622</v>
      </c>
      <c r="X3146" s="21">
        <f t="shared" ref="X3146" si="31671">N3146*S3146+P3146*S3149-O3146*T3146-Q3146*T3149</f>
        <v>-0.58850034992471045</v>
      </c>
      <c r="Y3146" s="24">
        <f t="shared" ref="Y3146" si="31672">(N3146*T3146+O3146*S3146+P3146*T3149+Q3146*S3149)</f>
        <v>0</v>
      </c>
      <c r="Z3146" s="22">
        <f t="shared" ref="Z3146" si="31673">N3146*U3146+P3146*U3149-O3146*V3146-Q3146*V3149</f>
        <v>0</v>
      </c>
      <c r="AA3146" s="23">
        <f t="shared" ref="AA3146" si="31674">(N3146*V3146+O3146*U3146+P3146*V3149+Q3146*U3149)</f>
        <v>4.7972573044784248</v>
      </c>
      <c r="AB3146" s="8"/>
      <c r="AC3146" s="21">
        <v>1</v>
      </c>
      <c r="AD3146" s="24">
        <v>0</v>
      </c>
      <c r="AE3146" s="22">
        <v>0</v>
      </c>
      <c r="AF3146" s="23">
        <v>0</v>
      </c>
      <c r="AH3146" s="21">
        <f t="shared" ref="AH3146" si="31675">X3146*AC3146+Z3146*AC3149-Y3146*AD3146-AA3146*AD3149</f>
        <v>-22.833861289748921</v>
      </c>
      <c r="AI3146" s="24">
        <f t="shared" ref="AI3146" si="31676">(X3146*AD3146+Y3146*AC3146+Z3146*AD3149+AA3146*AC3149)</f>
        <v>0</v>
      </c>
      <c r="AJ3146" s="22">
        <f t="shared" ref="AJ3146" si="31677">X3146*AE3146+Z3146*AE3149-Y3146*AF3146-AA3146*AF3149</f>
        <v>0</v>
      </c>
      <c r="AK3146" s="23">
        <f t="shared" ref="AK3146" si="31678">(X3146*AF3146+Y3146*AE3146+Z3146*AF3149+AA3146*AE3149)</f>
        <v>4.7972573044784248</v>
      </c>
      <c r="AL3146" s="8"/>
      <c r="AM3146" s="25">
        <f t="shared" ref="AM3146" si="31679">COS($AO$8*$B3146)</f>
        <v>0.44164554398624473</v>
      </c>
      <c r="AN3146" s="26">
        <v>0</v>
      </c>
      <c r="AO3146" s="10">
        <v>0</v>
      </c>
      <c r="AP3146" s="85">
        <f t="shared" ref="AP3146" si="31680">$AN$8*SIN($B3146*$AO$8)</f>
        <v>-2.691568858731622</v>
      </c>
      <c r="AR3146" s="21">
        <f t="shared" ref="AR3146" si="31681">AH3146*AM3146+AJ3146*AM3149-AI3146*AN3146-AK3146*AN3149</f>
        <v>-8.649789938611292</v>
      </c>
      <c r="AS3146" s="24">
        <f t="shared" ref="AS3146" si="31682">(AH3146*AN3146+AI3146*AM3146+AJ3146*AN3149+AK3146*AM3149)</f>
        <v>0</v>
      </c>
      <c r="AT3146" s="22">
        <f t="shared" ref="AT3146" si="31683">AH3146*AO3146+AJ3146*AO3149-AI3146*AP3146-AK3146*AP3149</f>
        <v>0</v>
      </c>
      <c r="AU3146" s="23">
        <f t="shared" ref="AU3146" si="31684">(AH3146*AP3146+AI3146*AO3146+AJ3146*AP3149+AK3146*AO3149)</f>
        <v>63.577597283964025</v>
      </c>
      <c r="AV3146" s="8"/>
      <c r="AW3146" s="21">
        <v>1</v>
      </c>
      <c r="AX3146" s="24">
        <v>0</v>
      </c>
      <c r="AY3146" s="22">
        <v>0</v>
      </c>
      <c r="AZ3146" s="23">
        <v>0</v>
      </c>
      <c r="BB3146" s="21">
        <f t="shared" ref="BB3146" si="31685">AR3146*AW3146+AT3146*AW3149-AS3146*AX3146-AU3146*AX3149</f>
        <v>-93.143176848005169</v>
      </c>
      <c r="BC3146" s="24">
        <f t="shared" ref="BC3146" si="31686">(AR3146*AX3146+AS3146*AW3146+AT3146*AX3149+AU3146*AW3149)</f>
        <v>0</v>
      </c>
      <c r="BD3146" s="22">
        <f t="shared" ref="BD3146" si="31687">AR3146*AY3146+AT3146*AY3149-AS3146*AZ3146-AU3146*AZ3149</f>
        <v>0</v>
      </c>
      <c r="BE3146" s="23">
        <f t="shared" ref="BE3146" si="31688">(AR3146*AZ3146+AS3146*AY3146+AT3146*AZ3149+AU3146*AY3149)</f>
        <v>63.577597283964025</v>
      </c>
      <c r="BF3146" s="8"/>
      <c r="BG3146" s="25">
        <f t="shared" ref="BG3146" si="31689">COS($BI$8*$B3146)</f>
        <v>-0.98400542693658088</v>
      </c>
      <c r="BH3146" s="26">
        <v>0</v>
      </c>
      <c r="BI3146" s="10">
        <v>0</v>
      </c>
      <c r="BJ3146" s="85">
        <f t="shared" ref="BJ3146" si="31690">$BH$8*SIN($B3146*$BI$8)</f>
        <v>0.53441545433699278</v>
      </c>
      <c r="BL3146" s="21">
        <f t="shared" ref="BL3146" si="31691">BB3146*BG3146+BD3146*BG3149-BC3146*BH3146-BE3146*BH3149</f>
        <v>87.87818588519923</v>
      </c>
      <c r="BM3146" s="24">
        <f t="shared" ref="BM3146" si="31692">(BB3146*BH3146+BC3146*BG3146+BD3146*BH3149+BE3146*BG3149)</f>
        <v>0</v>
      </c>
      <c r="BN3146" s="22">
        <f t="shared" ref="BN3146" si="31693">BB3146*BI3146+BD3146*BI3149-BC3146*BJ3146-BE3146*BJ3149</f>
        <v>0</v>
      </c>
      <c r="BO3146" s="23">
        <f t="shared" ref="BO3146" si="31694">(BB3146*BJ3146+BC3146*BI3146+BD3146*BJ3149+BE3146*BI3149)</f>
        <v>-112.33785393262657</v>
      </c>
      <c r="BQ3146" s="27">
        <f t="shared" ref="BQ3146" si="31695">20*LOG((2*$BL$8)/(($BL$8*BL3146+BN3146+$BL$8*BL3149+BN3149)^2+($BL$8*BM3146+BO3146+$BL$8*BM3149+BO3149)^2)^0.5)</f>
        <v>-39.136135908903505</v>
      </c>
      <c r="BS3146" s="64">
        <f t="shared" ref="BS3146" si="31696">((BL3146^2+BM3146^2)/(BL3149^2+BM3149^2))^0.5</f>
        <v>1.2788410721260743</v>
      </c>
      <c r="BT3146" s="4"/>
      <c r="BU3146" s="28"/>
      <c r="BV3146" s="28"/>
      <c r="BW3146" s="28"/>
      <c r="BX3146" s="28"/>
    </row>
    <row r="3147" spans="2:76" ht="18.649999999999999" customHeight="1" thickBot="1">
      <c r="D3147" s="25"/>
      <c r="E3147" s="10"/>
      <c r="F3147" s="10"/>
      <c r="G3147" s="31"/>
      <c r="I3147" s="29"/>
      <c r="L3147" s="30"/>
      <c r="N3147" s="29"/>
      <c r="Q3147" s="30"/>
      <c r="S3147" s="29"/>
      <c r="V3147" s="30"/>
      <c r="X3147" s="29"/>
      <c r="AA3147" s="30"/>
      <c r="AC3147" s="29"/>
      <c r="AF3147" s="30"/>
      <c r="AH3147" s="29"/>
      <c r="AK3147" s="30"/>
      <c r="AM3147" s="29"/>
      <c r="AP3147" s="30"/>
      <c r="AR3147" s="29"/>
      <c r="AU3147" s="30"/>
      <c r="AW3147" s="29"/>
      <c r="AZ3147" s="30"/>
      <c r="BB3147" s="29"/>
      <c r="BE3147" s="30"/>
      <c r="BG3147" s="29"/>
      <c r="BJ3147" s="30"/>
      <c r="BL3147" s="29"/>
      <c r="BO3147" s="30"/>
      <c r="BS3147" s="65"/>
      <c r="BT3147" s="65"/>
      <c r="BU3147" s="28"/>
      <c r="BV3147" s="28"/>
      <c r="BW3147" s="28"/>
      <c r="BX3147" s="28"/>
    </row>
    <row r="3148" spans="2:76" ht="18.649999999999999" customHeight="1" thickBot="1">
      <c r="D3148" s="254" t="s">
        <v>24</v>
      </c>
      <c r="E3148" s="255"/>
      <c r="F3148" s="256" t="s">
        <v>25</v>
      </c>
      <c r="G3148" s="257"/>
      <c r="H3148" s="123"/>
      <c r="I3148" s="242" t="s">
        <v>4</v>
      </c>
      <c r="J3148" s="243"/>
      <c r="K3148" s="244" t="s">
        <v>5</v>
      </c>
      <c r="L3148" s="245"/>
      <c r="M3148" s="123"/>
      <c r="N3148" s="242" t="s">
        <v>6</v>
      </c>
      <c r="O3148" s="243"/>
      <c r="P3148" s="244" t="s">
        <v>7</v>
      </c>
      <c r="Q3148" s="245"/>
      <c r="R3148" s="123"/>
      <c r="S3148" s="242" t="s">
        <v>34</v>
      </c>
      <c r="T3148" s="243"/>
      <c r="U3148" s="244" t="s">
        <v>35</v>
      </c>
      <c r="V3148" s="245"/>
      <c r="W3148" s="123"/>
      <c r="X3148" s="242" t="s">
        <v>47</v>
      </c>
      <c r="Y3148" s="243"/>
      <c r="Z3148" s="244" t="s">
        <v>48</v>
      </c>
      <c r="AA3148" s="245"/>
      <c r="AB3148" s="127"/>
      <c r="AC3148" s="242" t="s">
        <v>63</v>
      </c>
      <c r="AD3148" s="243"/>
      <c r="AE3148" s="244" t="s">
        <v>8</v>
      </c>
      <c r="AF3148" s="245"/>
      <c r="AG3148" s="123"/>
      <c r="AH3148" s="242" t="s">
        <v>78</v>
      </c>
      <c r="AI3148" s="243"/>
      <c r="AJ3148" s="244" t="s">
        <v>79</v>
      </c>
      <c r="AK3148" s="245"/>
      <c r="AL3148" s="127"/>
      <c r="AM3148" s="242" t="s">
        <v>67</v>
      </c>
      <c r="AN3148" s="243"/>
      <c r="AO3148" s="244" t="s">
        <v>66</v>
      </c>
      <c r="AP3148" s="245"/>
      <c r="AQ3148" s="123"/>
      <c r="AR3148" s="242" t="s">
        <v>83</v>
      </c>
      <c r="AS3148" s="243"/>
      <c r="AT3148" s="244" t="s">
        <v>82</v>
      </c>
      <c r="AU3148" s="245"/>
      <c r="AV3148" s="127"/>
      <c r="AW3148" s="242" t="s">
        <v>71</v>
      </c>
      <c r="AX3148" s="243"/>
      <c r="AY3148" s="244" t="s">
        <v>70</v>
      </c>
      <c r="AZ3148" s="245"/>
      <c r="BA3148" s="123"/>
      <c r="BB3148" s="124" t="s">
        <v>87</v>
      </c>
      <c r="BC3148" s="125"/>
      <c r="BD3148" s="122" t="s">
        <v>86</v>
      </c>
      <c r="BE3148" s="126"/>
      <c r="BF3148" s="127"/>
      <c r="BG3148" s="242" t="s">
        <v>74</v>
      </c>
      <c r="BH3148" s="243"/>
      <c r="BI3148" s="244" t="s">
        <v>75</v>
      </c>
      <c r="BJ3148" s="245"/>
      <c r="BK3148" s="123"/>
      <c r="BL3148" s="242" t="s">
        <v>91</v>
      </c>
      <c r="BM3148" s="243"/>
      <c r="BN3148" s="244" t="s">
        <v>90</v>
      </c>
      <c r="BO3148" s="245"/>
      <c r="BP3148" s="123"/>
      <c r="BQ3148" s="35" t="s">
        <v>166</v>
      </c>
      <c r="BS3148" s="66" t="s">
        <v>121</v>
      </c>
      <c r="BT3148" s="65"/>
      <c r="BU3148" s="28"/>
      <c r="BV3148" s="28"/>
      <c r="BW3148" s="28"/>
      <c r="BX3148" s="28"/>
    </row>
    <row r="3149" spans="2:76" ht="18.649999999999999" customHeight="1" thickTop="1" thickBot="1">
      <c r="D3149" s="15">
        <v>0</v>
      </c>
      <c r="E3149" s="145">
        <f t="shared" ref="E3149" si="31697">(1/$E$8)*SIN($B3146*$F$8)</f>
        <v>5.9410899629816286E-2</v>
      </c>
      <c r="F3149" s="15">
        <f t="shared" ref="F3149" si="31698">COS($F$8*$B3146)</f>
        <v>-0.98398836631668718</v>
      </c>
      <c r="G3149" s="37">
        <v>0</v>
      </c>
      <c r="I3149" s="21">
        <v>0</v>
      </c>
      <c r="J3149" s="24">
        <f t="shared" ref="J3149" si="31699">(TAN($K$8*$B3146))/$J$8</f>
        <v>1.3289804981464024</v>
      </c>
      <c r="K3149" s="22">
        <v>1</v>
      </c>
      <c r="L3149" s="23">
        <v>0</v>
      </c>
      <c r="N3149" s="21">
        <f t="shared" ref="N3149" si="31700">D3149*I3146+F3149*I3149-E3149*J3146-G3149*J3149</f>
        <v>0</v>
      </c>
      <c r="O3149" s="24">
        <f t="shared" ref="O3149" si="31701">(D3149*J3146+E3149*I3146+F3149*J3149+G3149*I3149)</f>
        <v>-1.2482904496079992</v>
      </c>
      <c r="P3149" s="22">
        <f t="shared" ref="P3149" si="31702">D3149*K3146+F3149*K3149-E3149*L3146-G3149*L3149</f>
        <v>-0.98398836631668718</v>
      </c>
      <c r="Q3149" s="23">
        <f t="shared" ref="Q3149" si="31703">(D3149*L3146+E3149*K3146+F3149*L3149+G3149*K3149)</f>
        <v>0</v>
      </c>
      <c r="S3149" s="15">
        <v>0</v>
      </c>
      <c r="T3149" s="145">
        <f t="shared" ref="T3149" si="31704">(1/$T$8)*SIN($B3146*$U$8)</f>
        <v>-0.29906320652573576</v>
      </c>
      <c r="U3149" s="15">
        <f t="shared" ref="U3149" si="31705">COS($U$8*$B3146)</f>
        <v>0.44164554398624473</v>
      </c>
      <c r="V3149" s="37">
        <v>0</v>
      </c>
      <c r="X3149" s="21">
        <f t="shared" ref="X3149" si="31706">N3149*S3146+P3149*S3149-O3149*T3146-Q3149*T3149</f>
        <v>0</v>
      </c>
      <c r="Y3149" s="24">
        <f t="shared" ref="Y3149" si="31707">(N3149*T3146+O3149*S3146+P3149*T3149+Q3149*S3149)</f>
        <v>-0.25702719865527007</v>
      </c>
      <c r="Z3149" s="22">
        <f t="shared" ref="Z3149" si="31708">N3149*U3146+P3149*U3149-O3149*V3146-Q3149*V3149</f>
        <v>-3.7944337781350552</v>
      </c>
      <c r="AA3149" s="23">
        <f t="shared" ref="AA3149" si="31709">(N3149*V3146+O3149*U3146+P3149*V3149+Q3149*U3149)</f>
        <v>0</v>
      </c>
      <c r="AB3149" s="8"/>
      <c r="AC3149" s="21">
        <v>0</v>
      </c>
      <c r="AD3149" s="24">
        <f t="shared" ref="AD3149" si="31710">(TAN($AE$8*$B3146))/$AD$8</f>
        <v>4.6370998109810175</v>
      </c>
      <c r="AE3149" s="22">
        <v>1</v>
      </c>
      <c r="AF3149" s="23">
        <v>0</v>
      </c>
      <c r="AH3149" s="21">
        <f t="shared" ref="AH3149" si="31711">X3149*AC3146+Z3149*AC3149-Y3149*AD3146-AA3149*AD3149</f>
        <v>0</v>
      </c>
      <c r="AI3149" s="24">
        <f t="shared" ref="AI3149" si="31712">(X3149*AD3146+Y3149*AC3146+Z3149*AD3149+AA3149*AC3149)</f>
        <v>-17.852195354025323</v>
      </c>
      <c r="AJ3149" s="22">
        <f t="shared" ref="AJ3149" si="31713">X3149*AE3146+Z3149*AE3149-Y3149*AF3146-AA3149*AF3149</f>
        <v>-3.7944337781350552</v>
      </c>
      <c r="AK3149" s="23">
        <f t="shared" ref="AK3149" si="31714">(X3149*AF3146+Y3149*AE3146+Z3149*AF3149+AA3149*AE3149)</f>
        <v>0</v>
      </c>
      <c r="AL3149" s="8"/>
      <c r="AM3149" s="15">
        <v>0</v>
      </c>
      <c r="AN3149" s="85">
        <f t="shared" ref="AN3149" si="31715">(1/$AN$8)*SIN($B3146*$AO$8)</f>
        <v>-0.29906320652573576</v>
      </c>
      <c r="AO3149" s="25">
        <f t="shared" ref="AO3149" si="31716">COS($AO$8*$B3146)</f>
        <v>0.44164554398624473</v>
      </c>
      <c r="AP3149" s="37">
        <v>0</v>
      </c>
      <c r="AR3149" s="21">
        <f t="shared" ref="AR3149" si="31717">AH3149*AM3146+AJ3149*AM3149-AI3149*AN3146-AK3149*AN3149</f>
        <v>0</v>
      </c>
      <c r="AS3149" s="24">
        <f t="shared" ref="AS3149" si="31718">(AH3149*AN3146+AI3149*AM3146+AJ3149*AN3149+AK3149*AM3149)</f>
        <v>-6.7495669958385935</v>
      </c>
      <c r="AT3149" s="22">
        <f t="shared" ref="AT3149" si="31719">AH3149*AO3146+AJ3149*AO3149-AI3149*AP3146-AK3149*AP3149</f>
        <v>-49.726207844952135</v>
      </c>
      <c r="AU3149" s="23">
        <f t="shared" ref="AU3149" si="31720">(AH3149*AP3146+AI3149*AO3146+AJ3149*AP3149+AK3149*AO3149)</f>
        <v>0</v>
      </c>
      <c r="AV3149" s="8"/>
      <c r="AW3149" s="21">
        <v>0</v>
      </c>
      <c r="AX3149" s="24">
        <f t="shared" ref="AX3149" si="31721">(TAN($AY$8*$B3146))/$AX$8</f>
        <v>1.3289804981464024</v>
      </c>
      <c r="AY3149" s="22">
        <v>1</v>
      </c>
      <c r="AZ3149" s="23">
        <v>0</v>
      </c>
      <c r="BB3149" s="21">
        <f t="shared" ref="BB3149" si="31722">AR3149*AW3146+AT3149*AW3149-AS3149*AX3146-AU3149*AX3149</f>
        <v>0</v>
      </c>
      <c r="BC3149" s="24">
        <f t="shared" ref="BC3149" si="31723">(AR3149*AX3146+AS3149*AW3146+AT3149*AX3149+AU3149*AW3149)</f>
        <v>-72.834727468554618</v>
      </c>
      <c r="BD3149" s="22">
        <f t="shared" ref="BD3149" si="31724">AR3149*AY3146+AT3149*AY3149-AS3149*AZ3146-AU3149*AZ3149</f>
        <v>-49.726207844952135</v>
      </c>
      <c r="BE3149" s="23">
        <f t="shared" ref="BE3149" si="31725">(AR3149*AZ3146+AS3149*AY3146+AT3149*AZ3149+AU3149*AY3149)</f>
        <v>0</v>
      </c>
      <c r="BF3149" s="8"/>
      <c r="BG3149" s="15">
        <v>0</v>
      </c>
      <c r="BH3149" s="85">
        <f t="shared" ref="BH3149" si="31726">(1/$BH$8)*SIN($B3146*$BI$8)</f>
        <v>5.9379494926332529E-2</v>
      </c>
      <c r="BI3149" s="25">
        <f t="shared" ref="BI3149" si="31727">COS($BI$8*$B3146)</f>
        <v>-0.98400542693658088</v>
      </c>
      <c r="BJ3149" s="37">
        <v>0</v>
      </c>
      <c r="BL3149" s="21">
        <f t="shared" ref="BL3149" si="31728">BB3149*BG3146+BD3149*BG3149-BC3149*BH3146-BE3149*BH3149</f>
        <v>0</v>
      </c>
      <c r="BM3149" s="24">
        <f t="shared" ref="BM3149" si="31729">(BB3149*BH3146+BC3149*BG3146+BD3149*BH3149+BE3149*BG3149)</f>
        <v>68.717049992069519</v>
      </c>
      <c r="BN3149" s="22">
        <f t="shared" ref="BN3149" si="31730">BB3149*BI3146+BD3149*BI3149-BC3149*BJ3146-BE3149*BJ3149</f>
        <v>87.854862352027951</v>
      </c>
      <c r="BO3149" s="23">
        <f t="shared" ref="BO3149" si="31731">(BB3149*BJ3146+BC3149*BI3146+BD3149*BJ3149+BE3149*BI3149)</f>
        <v>0</v>
      </c>
      <c r="BQ3149" s="38">
        <f t="shared" ref="BQ3149" si="31732">(180/PI())*ATAN(-1*(($BL$8*BM3146+BO3146+$BL$8*BM3149+BO3149)/($BL$8*BL3146+BN3146+$BL$8*BL3149+BN3149)))</f>
        <v>13.940322536240632</v>
      </c>
      <c r="BS3149" s="67">
        <f t="shared" ref="BS3149" si="31733">20*LOG(((($BL$8*BL3146+BN3146-$BL$8*BL3149-BN3149)^2+($BL$8*BM3146+BO3146-$BL$8*BM3149-BO3149)^2)/(($BL$8*BL3146+BN3146+$BL$8*BL3149+BN3149)^2+($BL$8*BM3146+BO3146+$BL$8*BM3149+BO3149)^2))^0.5)</f>
        <v>-5.2990402138740193E-4</v>
      </c>
      <c r="BT3149" s="65"/>
      <c r="BU3149" s="28"/>
      <c r="BV3149" s="28"/>
      <c r="BW3149" s="28"/>
      <c r="BX3149" s="28"/>
    </row>
    <row r="3150" spans="2:76" ht="18.649999999999999" customHeight="1">
      <c r="BS3150" s="32"/>
    </row>
    <row r="3151" spans="2:76" ht="18.649999999999999" customHeight="1" thickBot="1">
      <c r="D3151" s="8"/>
      <c r="E3151" s="8" t="s">
        <v>93</v>
      </c>
      <c r="F3151" s="8"/>
      <c r="G3151" s="8"/>
      <c r="H3151" s="8"/>
      <c r="I3151" s="8"/>
      <c r="J3151" s="8" t="s">
        <v>94</v>
      </c>
      <c r="K3151" s="8"/>
      <c r="L3151" s="8"/>
      <c r="M3151" s="8"/>
      <c r="N3151" s="8"/>
      <c r="O3151" s="8" t="s">
        <v>95</v>
      </c>
      <c r="P3151" s="8"/>
      <c r="Q3151" s="8"/>
      <c r="R3151" s="8"/>
      <c r="S3151" s="8"/>
      <c r="T3151" s="8" t="s">
        <v>96</v>
      </c>
      <c r="U3151" s="8"/>
      <c r="V3151" s="8"/>
      <c r="W3151" s="8"/>
      <c r="X3151" s="8"/>
      <c r="Y3151" s="8" t="s">
        <v>97</v>
      </c>
      <c r="Z3151" s="8"/>
      <c r="AA3151" s="8"/>
      <c r="AB3151" s="8"/>
      <c r="AC3151" s="8"/>
      <c r="AD3151" s="8" t="s">
        <v>98</v>
      </c>
      <c r="AE3151" s="8"/>
      <c r="AF3151" s="8"/>
      <c r="AG3151" s="8"/>
      <c r="AH3151" s="8"/>
      <c r="AI3151" s="8" t="s">
        <v>99</v>
      </c>
      <c r="AJ3151" s="8"/>
      <c r="AK3151" s="8"/>
      <c r="AL3151" s="8"/>
      <c r="AM3151" s="8"/>
      <c r="AN3151" s="8" t="s">
        <v>96</v>
      </c>
      <c r="AO3151" s="8"/>
      <c r="AP3151" s="8"/>
      <c r="AQ3151" s="8"/>
      <c r="AR3151" s="8"/>
      <c r="AS3151" s="8" t="s">
        <v>100</v>
      </c>
      <c r="AT3151" s="8"/>
      <c r="AU3151" s="8"/>
      <c r="AV3151" s="8"/>
      <c r="AW3151" s="8"/>
      <c r="AX3151" s="8" t="s">
        <v>94</v>
      </c>
      <c r="AY3151" s="8"/>
      <c r="AZ3151" s="8"/>
      <c r="BA3151" s="8"/>
      <c r="BB3151" s="8"/>
      <c r="BC3151" s="8" t="s">
        <v>101</v>
      </c>
      <c r="BD3151" s="8"/>
      <c r="BE3151" s="8"/>
      <c r="BF3151" s="8"/>
      <c r="BG3151" s="8"/>
      <c r="BH3151" s="8" t="s">
        <v>96</v>
      </c>
      <c r="BI3151" s="8"/>
      <c r="BJ3151" s="8"/>
      <c r="BK3151" s="8"/>
      <c r="BL3151" s="8"/>
      <c r="BM3151" s="8" t="s">
        <v>102</v>
      </c>
      <c r="BN3151" s="8"/>
      <c r="BO3151" s="8"/>
      <c r="BP3151" s="8"/>
    </row>
    <row r="3152" spans="2:76" ht="18.649999999999999" customHeight="1" thickBot="1">
      <c r="B3152" s="16"/>
      <c r="D3152" s="250" t="s">
        <v>22</v>
      </c>
      <c r="E3152" s="251"/>
      <c r="F3152" s="252" t="s">
        <v>23</v>
      </c>
      <c r="G3152" s="253"/>
      <c r="H3152" s="123"/>
      <c r="I3152" s="242" t="s">
        <v>1</v>
      </c>
      <c r="J3152" s="243"/>
      <c r="K3152" s="244" t="s">
        <v>2</v>
      </c>
      <c r="L3152" s="245"/>
      <c r="M3152" s="123"/>
      <c r="N3152" s="242" t="s">
        <v>43</v>
      </c>
      <c r="O3152" s="243"/>
      <c r="P3152" s="244" t="s">
        <v>44</v>
      </c>
      <c r="Q3152" s="245"/>
      <c r="R3152" s="123"/>
      <c r="S3152" s="242" t="s">
        <v>32</v>
      </c>
      <c r="T3152" s="243"/>
      <c r="U3152" s="244" t="s">
        <v>33</v>
      </c>
      <c r="V3152" s="245"/>
      <c r="W3152" s="123"/>
      <c r="X3152" s="242" t="s">
        <v>45</v>
      </c>
      <c r="Y3152" s="243"/>
      <c r="Z3152" s="244" t="s">
        <v>46</v>
      </c>
      <c r="AA3152" s="245"/>
      <c r="AB3152" s="127"/>
      <c r="AC3152" s="242" t="s">
        <v>62</v>
      </c>
      <c r="AD3152" s="243"/>
      <c r="AE3152" s="244" t="s">
        <v>3</v>
      </c>
      <c r="AF3152" s="245"/>
      <c r="AG3152" s="123"/>
      <c r="AH3152" s="242" t="s">
        <v>76</v>
      </c>
      <c r="AI3152" s="243"/>
      <c r="AJ3152" s="244" t="s">
        <v>77</v>
      </c>
      <c r="AK3152" s="245"/>
      <c r="AL3152" s="127"/>
      <c r="AM3152" s="242" t="s">
        <v>64</v>
      </c>
      <c r="AN3152" s="243"/>
      <c r="AO3152" s="244" t="s">
        <v>65</v>
      </c>
      <c r="AP3152" s="245"/>
      <c r="AQ3152" s="123"/>
      <c r="AR3152" s="242" t="s">
        <v>80</v>
      </c>
      <c r="AS3152" s="243"/>
      <c r="AT3152" s="244" t="s">
        <v>81</v>
      </c>
      <c r="AU3152" s="245"/>
      <c r="AV3152" s="127"/>
      <c r="AW3152" s="242" t="s">
        <v>68</v>
      </c>
      <c r="AX3152" s="243"/>
      <c r="AY3152" s="244" t="s">
        <v>69</v>
      </c>
      <c r="AZ3152" s="245"/>
      <c r="BA3152" s="123"/>
      <c r="BB3152" s="246" t="s">
        <v>84</v>
      </c>
      <c r="BC3152" s="247"/>
      <c r="BD3152" s="248" t="s">
        <v>85</v>
      </c>
      <c r="BE3152" s="249"/>
      <c r="BF3152" s="127"/>
      <c r="BG3152" s="242" t="s">
        <v>72</v>
      </c>
      <c r="BH3152" s="243"/>
      <c r="BI3152" s="244" t="s">
        <v>73</v>
      </c>
      <c r="BJ3152" s="245"/>
      <c r="BK3152" s="123"/>
      <c r="BL3152" s="242" t="s">
        <v>88</v>
      </c>
      <c r="BM3152" s="243"/>
      <c r="BN3152" s="244" t="s">
        <v>89</v>
      </c>
      <c r="BO3152" s="245"/>
      <c r="BP3152" s="123"/>
      <c r="BQ3152" s="19" t="s">
        <v>165</v>
      </c>
      <c r="BS3152" s="63" t="s">
        <v>120</v>
      </c>
      <c r="BT3152" s="4"/>
      <c r="BU3152" s="28"/>
      <c r="BV3152" s="28"/>
      <c r="BW3152" s="28"/>
      <c r="BX3152" s="28"/>
    </row>
    <row r="3153" spans="2:76" ht="18.649999999999999" customHeight="1" thickTop="1" thickBot="1">
      <c r="B3153" s="39">
        <v>8.94</v>
      </c>
      <c r="D3153" s="25">
        <f t="shared" ref="D3153" si="31734">COS($F$8*$B3153)</f>
        <v>-0.98515050154298445</v>
      </c>
      <c r="E3153" s="26">
        <v>0</v>
      </c>
      <c r="F3153" s="10">
        <v>0</v>
      </c>
      <c r="G3153" s="85">
        <f t="shared" ref="G3153" si="31735">$E$8*SIN($B3153*$F$8)</f>
        <v>0.51507902673905814</v>
      </c>
      <c r="I3153" s="21">
        <v>1</v>
      </c>
      <c r="J3153" s="24">
        <v>0</v>
      </c>
      <c r="K3153" s="22">
        <v>0</v>
      </c>
      <c r="L3153" s="23">
        <v>0</v>
      </c>
      <c r="N3153" s="21">
        <f t="shared" ref="N3153" si="31736">D3153*I3153+F3153*I3156-E3153*J3153-G3153*J3156</f>
        <v>-1.6916481282515374</v>
      </c>
      <c r="O3153" s="24">
        <f t="shared" ref="O3153" si="31737">(D3153*J3153+E3153*I3153+F3153*J3156+G3153*I3156)</f>
        <v>0</v>
      </c>
      <c r="P3153" s="22">
        <f t="shared" ref="P3153" si="31738">D3153*K3153+F3153*K3156-E3153*L3153-G3153*L3156</f>
        <v>0</v>
      </c>
      <c r="Q3153" s="23">
        <f t="shared" ref="Q3153" si="31739">(D3153*L3153+E3153*K3153+F3153*L3156+G3153*K3156)</f>
        <v>0.51507902673905814</v>
      </c>
      <c r="S3153" s="25">
        <f t="shared" ref="S3153" si="31740">COS($U$8*$B3153)</f>
        <v>0.45201543839729158</v>
      </c>
      <c r="T3153" s="26">
        <v>0</v>
      </c>
      <c r="U3153" s="10">
        <v>0</v>
      </c>
      <c r="V3153" s="85">
        <f t="shared" ref="V3153" si="31741">$T$8*SIN($B3153*$U$8)</f>
        <v>-2.6760303419532705</v>
      </c>
      <c r="X3153" s="21">
        <f t="shared" ref="X3153" si="31742">N3153*S3153+P3153*S3156-O3153*T3153-Q3153*T3156</f>
        <v>-0.61149916985474539</v>
      </c>
      <c r="Y3153" s="24">
        <f t="shared" ref="Y3153" si="31743">(N3153*T3153+O3153*S3153+P3153*T3156+Q3153*S3156)</f>
        <v>0</v>
      </c>
      <c r="Z3153" s="22">
        <f t="shared" ref="Z3153" si="31744">N3153*U3153+P3153*U3156-O3153*V3153-Q3153*V3156</f>
        <v>0</v>
      </c>
      <c r="AA3153" s="23">
        <f t="shared" ref="AA3153" si="31745">(N3153*V3153+O3153*U3153+P3153*V3156+Q3153*U3156)</f>
        <v>4.759725391190277</v>
      </c>
      <c r="AB3153" s="8"/>
      <c r="AC3153" s="21">
        <v>1</v>
      </c>
      <c r="AD3153" s="24">
        <v>0</v>
      </c>
      <c r="AE3153" s="22">
        <v>0</v>
      </c>
      <c r="AF3153" s="23">
        <v>0</v>
      </c>
      <c r="AH3153" s="21">
        <f t="shared" ref="AH3153" si="31746">X3153*AC3153+Z3153*AC3156-Y3153*AD3153-AA3153*AD3156</f>
        <v>-24.08907615210617</v>
      </c>
      <c r="AI3153" s="24">
        <f t="shared" ref="AI3153" si="31747">(X3153*AD3153+Y3153*AC3153+Z3153*AD3156+AA3153*AC3156)</f>
        <v>0</v>
      </c>
      <c r="AJ3153" s="22">
        <f t="shared" ref="AJ3153" si="31748">X3153*AE3153+Z3153*AE3156-Y3153*AF3153-AA3153*AF3156</f>
        <v>0</v>
      </c>
      <c r="AK3153" s="23">
        <f t="shared" ref="AK3153" si="31749">(X3153*AF3153+Y3153*AE3153+Z3153*AF3156+AA3153*AE3156)</f>
        <v>4.759725391190277</v>
      </c>
      <c r="AL3153" s="8"/>
      <c r="AM3153" s="25">
        <f t="shared" ref="AM3153" si="31750">COS($AO$8*$B3153)</f>
        <v>0.45201543839729158</v>
      </c>
      <c r="AN3153" s="26">
        <v>0</v>
      </c>
      <c r="AO3153" s="10">
        <v>0</v>
      </c>
      <c r="AP3153" s="85">
        <f t="shared" ref="AP3153" si="31751">$AN$8*SIN($B3153*$AO$8)</f>
        <v>-2.6760303419532705</v>
      </c>
      <c r="AR3153" s="21">
        <f t="shared" ref="AR3153" si="31752">AH3153*AM3153+AJ3153*AM3156-AI3153*AN3153-AK3153*AN3156</f>
        <v>-9.4733932545699471</v>
      </c>
      <c r="AS3153" s="24">
        <f t="shared" ref="AS3153" si="31753">(AH3153*AN3153+AI3153*AM3153+AJ3153*AN3156+AK3153*AM3156)</f>
        <v>0</v>
      </c>
      <c r="AT3153" s="22">
        <f t="shared" ref="AT3153" si="31754">AH3153*AO3153+AJ3153*AO3156-AI3153*AP3153-AK3153*AP3156</f>
        <v>0</v>
      </c>
      <c r="AU3153" s="23">
        <f t="shared" ref="AU3153" si="31755">(AH3153*AP3153+AI3153*AO3153+AJ3153*AP3156+AK3153*AO3156)</f>
        <v>66.614568052008636</v>
      </c>
      <c r="AV3153" s="8"/>
      <c r="AW3153" s="21">
        <v>1</v>
      </c>
      <c r="AX3153" s="24">
        <v>0</v>
      </c>
      <c r="AY3153" s="22">
        <v>0</v>
      </c>
      <c r="AZ3153" s="23">
        <v>0</v>
      </c>
      <c r="BB3153" s="21">
        <f t="shared" ref="BB3153" si="31756">AR3153*AW3153+AT3153*AW3156-AS3153*AX3153-AU3153*AX3156</f>
        <v>-100.84390494267618</v>
      </c>
      <c r="BC3153" s="24">
        <f t="shared" ref="BC3153" si="31757">(AR3153*AX3153+AS3153*AW3153+AT3153*AX3156+AU3153*AW3156)</f>
        <v>0</v>
      </c>
      <c r="BD3153" s="22">
        <f t="shared" ref="BD3153" si="31758">AR3153*AY3153+AT3153*AY3156-AS3153*AZ3153-AU3153*AZ3156</f>
        <v>0</v>
      </c>
      <c r="BE3153" s="23">
        <f t="shared" ref="BE3153" si="31759">(AR3153*AZ3153+AS3153*AY3153+AT3153*AZ3156+AU3153*AY3156)</f>
        <v>66.614568052008636</v>
      </c>
      <c r="BF3153" s="8"/>
      <c r="BG3153" s="25">
        <f t="shared" ref="BG3153" si="31760">COS($BI$8*$B3153)</f>
        <v>-0.98516697284453725</v>
      </c>
      <c r="BH3153" s="26">
        <v>0</v>
      </c>
      <c r="BI3153" s="10">
        <v>0</v>
      </c>
      <c r="BJ3153" s="85">
        <f t="shared" ref="BJ3153" si="31761">$BH$8*SIN($B3153*$BI$8)</f>
        <v>0.51479541620626057</v>
      </c>
      <c r="BL3153" s="21">
        <f t="shared" ref="BL3153" si="31762">BB3153*BG3153+BD3153*BG3156-BC3153*BH3153-BE3153*BH3156</f>
        <v>95.537765197116983</v>
      </c>
      <c r="BM3153" s="24">
        <f t="shared" ref="BM3153" si="31763">(BB3153*BH3153+BC3153*BG3153+BD3153*BH3156+BE3153*BG3156)</f>
        <v>0</v>
      </c>
      <c r="BN3153" s="22">
        <f t="shared" ref="BN3153" si="31764">BB3153*BI3153+BD3153*BI3156-BC3153*BJ3153-BE3153*BJ3156</f>
        <v>0</v>
      </c>
      <c r="BO3153" s="23">
        <f t="shared" ref="BO3153" si="31765">(BB3153*BJ3153+BC3153*BI3153+BD3153*BJ3156+BE3153*BI3156)</f>
        <v>-117.54045237197334</v>
      </c>
      <c r="BQ3153" s="27">
        <f t="shared" ref="BQ3153" si="31766">20*LOG((2*$BL$8)/(($BL$8*BL3153+BN3153+$BL$8*BL3156+BN3156)^2+($BL$8*BM3153+BO3153+$BL$8*BM3156+BO3156)^2)^0.5)</f>
        <v>-39.78787448850624</v>
      </c>
      <c r="BS3153" s="64">
        <f t="shared" ref="BS3153" si="31767">((BL3153^2+BM3153^2)/(BL3156^2+BM3156^2))^0.5</f>
        <v>1.23077471889226</v>
      </c>
      <c r="BT3153" s="4"/>
      <c r="BU3153" s="28"/>
      <c r="BV3153" s="28"/>
      <c r="BW3153" s="28"/>
      <c r="BX3153" s="28"/>
    </row>
    <row r="3154" spans="2:76" ht="18.649999999999999" customHeight="1" thickBot="1">
      <c r="D3154" s="25"/>
      <c r="E3154" s="10"/>
      <c r="F3154" s="10"/>
      <c r="G3154" s="31"/>
      <c r="I3154" s="29"/>
      <c r="L3154" s="30"/>
      <c r="N3154" s="29"/>
      <c r="Q3154" s="30"/>
      <c r="S3154" s="29"/>
      <c r="V3154" s="30"/>
      <c r="X3154" s="29"/>
      <c r="AA3154" s="30"/>
      <c r="AC3154" s="29"/>
      <c r="AF3154" s="30"/>
      <c r="AH3154" s="29"/>
      <c r="AK3154" s="30"/>
      <c r="AM3154" s="29"/>
      <c r="AP3154" s="30"/>
      <c r="AR3154" s="29"/>
      <c r="AU3154" s="30"/>
      <c r="AW3154" s="29"/>
      <c r="AZ3154" s="30"/>
      <c r="BB3154" s="29"/>
      <c r="BE3154" s="30"/>
      <c r="BG3154" s="29"/>
      <c r="BJ3154" s="30"/>
      <c r="BL3154" s="29"/>
      <c r="BO3154" s="30"/>
      <c r="BS3154" s="65"/>
      <c r="BT3154" s="65"/>
      <c r="BU3154" s="28"/>
      <c r="BV3154" s="28"/>
      <c r="BW3154" s="28"/>
      <c r="BX3154" s="28"/>
    </row>
    <row r="3155" spans="2:76" ht="18.649999999999999" customHeight="1" thickBot="1">
      <c r="D3155" s="254" t="s">
        <v>24</v>
      </c>
      <c r="E3155" s="255"/>
      <c r="F3155" s="256" t="s">
        <v>25</v>
      </c>
      <c r="G3155" s="257"/>
      <c r="H3155" s="123"/>
      <c r="I3155" s="242" t="s">
        <v>4</v>
      </c>
      <c r="J3155" s="243"/>
      <c r="K3155" s="244" t="s">
        <v>5</v>
      </c>
      <c r="L3155" s="245"/>
      <c r="M3155" s="123"/>
      <c r="N3155" s="242" t="s">
        <v>6</v>
      </c>
      <c r="O3155" s="243"/>
      <c r="P3155" s="244" t="s">
        <v>7</v>
      </c>
      <c r="Q3155" s="245"/>
      <c r="R3155" s="123"/>
      <c r="S3155" s="242" t="s">
        <v>34</v>
      </c>
      <c r="T3155" s="243"/>
      <c r="U3155" s="244" t="s">
        <v>35</v>
      </c>
      <c r="V3155" s="245"/>
      <c r="W3155" s="123"/>
      <c r="X3155" s="242" t="s">
        <v>47</v>
      </c>
      <c r="Y3155" s="243"/>
      <c r="Z3155" s="244" t="s">
        <v>48</v>
      </c>
      <c r="AA3155" s="245"/>
      <c r="AB3155" s="127"/>
      <c r="AC3155" s="242" t="s">
        <v>63</v>
      </c>
      <c r="AD3155" s="243"/>
      <c r="AE3155" s="244" t="s">
        <v>8</v>
      </c>
      <c r="AF3155" s="245"/>
      <c r="AG3155" s="123"/>
      <c r="AH3155" s="242" t="s">
        <v>78</v>
      </c>
      <c r="AI3155" s="243"/>
      <c r="AJ3155" s="244" t="s">
        <v>79</v>
      </c>
      <c r="AK3155" s="245"/>
      <c r="AL3155" s="127"/>
      <c r="AM3155" s="242" t="s">
        <v>67</v>
      </c>
      <c r="AN3155" s="243"/>
      <c r="AO3155" s="244" t="s">
        <v>66</v>
      </c>
      <c r="AP3155" s="245"/>
      <c r="AQ3155" s="123"/>
      <c r="AR3155" s="242" t="s">
        <v>83</v>
      </c>
      <c r="AS3155" s="243"/>
      <c r="AT3155" s="244" t="s">
        <v>82</v>
      </c>
      <c r="AU3155" s="245"/>
      <c r="AV3155" s="127"/>
      <c r="AW3155" s="242" t="s">
        <v>71</v>
      </c>
      <c r="AX3155" s="243"/>
      <c r="AY3155" s="244" t="s">
        <v>70</v>
      </c>
      <c r="AZ3155" s="245"/>
      <c r="BA3155" s="123"/>
      <c r="BB3155" s="124" t="s">
        <v>87</v>
      </c>
      <c r="BC3155" s="125"/>
      <c r="BD3155" s="122" t="s">
        <v>86</v>
      </c>
      <c r="BE3155" s="126"/>
      <c r="BF3155" s="127"/>
      <c r="BG3155" s="242" t="s">
        <v>74</v>
      </c>
      <c r="BH3155" s="243"/>
      <c r="BI3155" s="244" t="s">
        <v>75</v>
      </c>
      <c r="BJ3155" s="245"/>
      <c r="BK3155" s="123"/>
      <c r="BL3155" s="242" t="s">
        <v>91</v>
      </c>
      <c r="BM3155" s="243"/>
      <c r="BN3155" s="244" t="s">
        <v>90</v>
      </c>
      <c r="BO3155" s="245"/>
      <c r="BP3155" s="123"/>
      <c r="BQ3155" s="35" t="s">
        <v>166</v>
      </c>
      <c r="BS3155" s="66" t="s">
        <v>121</v>
      </c>
      <c r="BT3155" s="65"/>
      <c r="BU3155" s="28"/>
      <c r="BV3155" s="28"/>
      <c r="BW3155" s="28"/>
      <c r="BX3155" s="28"/>
    </row>
    <row r="3156" spans="2:76" ht="18.649999999999999" customHeight="1" thickTop="1" thickBot="1">
      <c r="D3156" s="15">
        <v>0</v>
      </c>
      <c r="E3156" s="145">
        <f t="shared" ref="E3156" si="31768">(1/$E$8)*SIN($B3153*$F$8)</f>
        <v>5.7231002971006452E-2</v>
      </c>
      <c r="F3156" s="15">
        <f t="shared" ref="F3156" si="31769">COS($F$8*$B3153)</f>
        <v>-0.98515050154298445</v>
      </c>
      <c r="G3156" s="37">
        <v>0</v>
      </c>
      <c r="I3156" s="21">
        <v>0</v>
      </c>
      <c r="J3156" s="24">
        <f t="shared" ref="J3156" si="31770">(TAN($K$8*$B3153))/$J$8</f>
        <v>1.3716295753320753</v>
      </c>
      <c r="K3156" s="22">
        <v>1</v>
      </c>
      <c r="L3156" s="23">
        <v>0</v>
      </c>
      <c r="N3156" s="21">
        <f t="shared" ref="N3156" si="31771">D3156*I3153+F3156*I3156-E3156*J3153-G3156*J3156</f>
        <v>0</v>
      </c>
      <c r="O3156" s="24">
        <f t="shared" ref="O3156" si="31772">(D3156*J3153+E3156*I3153+F3156*J3156+G3156*I3156)</f>
        <v>-1.2940305610985783</v>
      </c>
      <c r="P3156" s="22">
        <f t="shared" ref="P3156" si="31773">D3156*K3153+F3156*K3156-E3156*L3153-G3156*L3156</f>
        <v>-0.98515050154298445</v>
      </c>
      <c r="Q3156" s="23">
        <f t="shared" ref="Q3156" si="31774">(D3156*L3153+E3156*K3153+F3156*L3156+G3156*K3156)</f>
        <v>0</v>
      </c>
      <c r="S3156" s="15">
        <v>0</v>
      </c>
      <c r="T3156" s="145">
        <f t="shared" ref="T3156" si="31775">(1/$T$8)*SIN($B3153*$U$8)</f>
        <v>-0.29733670466147449</v>
      </c>
      <c r="U3156" s="15">
        <f t="shared" ref="U3156" si="31776">COS($U$8*$B3153)</f>
        <v>0.45201543839729158</v>
      </c>
      <c r="V3156" s="37">
        <v>0</v>
      </c>
      <c r="X3156" s="21">
        <f t="shared" ref="X3156" si="31777">N3156*S3153+P3156*S3156-O3156*T3153-Q3156*T3156</f>
        <v>0</v>
      </c>
      <c r="Y3156" s="24">
        <f t="shared" ref="Y3156" si="31778">(N3156*T3153+O3156*S3153+P3156*T3156+Q3156*S3156)</f>
        <v>-0.29200038765007724</v>
      </c>
      <c r="Z3156" s="22">
        <f t="shared" ref="Z3156" si="31779">N3156*U3153+P3156*U3156-O3156*V3153-Q3156*V3156</f>
        <v>-3.9081682807568749</v>
      </c>
      <c r="AA3156" s="23">
        <f t="shared" ref="AA3156" si="31780">(N3156*V3153+O3156*U3153+P3156*V3156+Q3156*U3156)</f>
        <v>0</v>
      </c>
      <c r="AB3156" s="8"/>
      <c r="AC3156" s="21">
        <v>0</v>
      </c>
      <c r="AD3156" s="24">
        <f t="shared" ref="AD3156" si="31781">(TAN($AE$8*$B3153))/$AD$8</f>
        <v>4.9325486352018988</v>
      </c>
      <c r="AE3156" s="22">
        <v>1</v>
      </c>
      <c r="AF3156" s="23">
        <v>0</v>
      </c>
      <c r="AH3156" s="21">
        <f t="shared" ref="AH3156" si="31782">X3156*AC3153+Z3156*AC3156-Y3156*AD3153-AA3156*AD3156</f>
        <v>0</v>
      </c>
      <c r="AI3156" s="24">
        <f t="shared" ref="AI3156" si="31783">(X3156*AD3153+Y3156*AC3153+Z3156*AD3156+AA3156*AC3156)</f>
        <v>-19.569230507036753</v>
      </c>
      <c r="AJ3156" s="22">
        <f t="shared" ref="AJ3156" si="31784">X3156*AE3153+Z3156*AE3156-Y3156*AF3153-AA3156*AF3156</f>
        <v>-3.9081682807568749</v>
      </c>
      <c r="AK3156" s="23">
        <f t="shared" ref="AK3156" si="31785">(X3156*AF3153+Y3156*AE3153+Z3156*AF3156+AA3156*AE3156)</f>
        <v>0</v>
      </c>
      <c r="AL3156" s="8"/>
      <c r="AM3156" s="15">
        <v>0</v>
      </c>
      <c r="AN3156" s="85">
        <f t="shared" ref="AN3156" si="31786">(1/$AN$8)*SIN($B3153*$AO$8)</f>
        <v>-0.29733670466147449</v>
      </c>
      <c r="AO3156" s="25">
        <f t="shared" ref="AO3156" si="31787">COS($AO$8*$B3153)</f>
        <v>0.45201543839729158</v>
      </c>
      <c r="AP3156" s="37">
        <v>0</v>
      </c>
      <c r="AR3156" s="21">
        <f t="shared" ref="AR3156" si="31788">AH3156*AM3153+AJ3156*AM3156-AI3156*AN3153-AK3156*AN3156</f>
        <v>0</v>
      </c>
      <c r="AS3156" s="24">
        <f t="shared" ref="AS3156" si="31789">(AH3156*AN3153+AI3156*AM3153+AJ3156*AN3156+AK3156*AM3156)</f>
        <v>-7.6835524288731207</v>
      </c>
      <c r="AT3156" s="22">
        <f t="shared" ref="AT3156" si="31790">AH3156*AO3153+AJ3156*AO3156-AI3156*AP3153-AK3156*AP3156</f>
        <v>-54.134407004264645</v>
      </c>
      <c r="AU3156" s="23">
        <f t="shared" ref="AU3156" si="31791">(AH3156*AP3153+AI3156*AO3153+AJ3156*AP3156+AK3156*AO3156)</f>
        <v>0</v>
      </c>
      <c r="AV3156" s="8"/>
      <c r="AW3156" s="21">
        <v>0</v>
      </c>
      <c r="AX3156" s="24">
        <f t="shared" ref="AX3156" si="31792">(TAN($AY$8*$B3153))/$AX$8</f>
        <v>1.3716295753320753</v>
      </c>
      <c r="AY3156" s="22">
        <v>1</v>
      </c>
      <c r="AZ3156" s="23">
        <v>0</v>
      </c>
      <c r="BB3156" s="21">
        <f t="shared" ref="BB3156" si="31793">AR3156*AW3153+AT3156*AW3156-AS3156*AX3153-AU3156*AX3156</f>
        <v>0</v>
      </c>
      <c r="BC3156" s="24">
        <f t="shared" ref="BC3156" si="31794">(AR3156*AX3153+AS3156*AW3153+AT3156*AX3156+AU3156*AW3156)</f>
        <v>-81.935906118986367</v>
      </c>
      <c r="BD3156" s="22">
        <f t="shared" ref="BD3156" si="31795">AR3156*AY3153+AT3156*AY3156-AS3156*AZ3153-AU3156*AZ3156</f>
        <v>-54.134407004264645</v>
      </c>
      <c r="BE3156" s="23">
        <f t="shared" ref="BE3156" si="31796">(AR3156*AZ3153+AS3156*AY3153+AT3156*AZ3156+AU3156*AY3156)</f>
        <v>0</v>
      </c>
      <c r="BF3156" s="8"/>
      <c r="BG3156" s="15">
        <v>0</v>
      </c>
      <c r="BH3156" s="85">
        <f t="shared" ref="BH3156" si="31797">(1/$BH$8)*SIN($B3153*$BI$8)</f>
        <v>5.7199490689584506E-2</v>
      </c>
      <c r="BI3156" s="25">
        <f t="shared" ref="BI3156" si="31798">COS($BI$8*$B3153)</f>
        <v>-0.98516697284453725</v>
      </c>
      <c r="BJ3156" s="37">
        <v>0</v>
      </c>
      <c r="BL3156" s="21">
        <f t="shared" ref="BL3156" si="31799">BB3156*BG3153+BD3156*BG3156-BC3156*BH3153-BE3156*BH3156</f>
        <v>0</v>
      </c>
      <c r="BM3156" s="24">
        <f t="shared" ref="BM3156" si="31800">(BB3156*BH3153+BC3156*BG3153+BD3156*BH3156+BE3156*BG3156)</f>
        <v>77.624088089089369</v>
      </c>
      <c r="BN3156" s="22">
        <f t="shared" ref="BN3156" si="31801">BB3156*BI3153+BD3156*BI3156-BC3156*BJ3153-BE3156*BJ3156</f>
        <v>95.511658767886189</v>
      </c>
      <c r="BO3156" s="23">
        <f t="shared" ref="BO3156" si="31802">(BB3156*BJ3153+BC3156*BI3153+BD3156*BJ3156+BE3156*BI3156)</f>
        <v>0</v>
      </c>
      <c r="BQ3156" s="38">
        <f t="shared" ref="BQ3156" si="31803">(180/PI())*ATAN(-1*(($BL$8*BM3153+BO3153+$BL$8*BM3156+BO3156)/($BL$8*BL3153+BN3153+$BL$8*BL3156+BN3156)))</f>
        <v>11.801166720625869</v>
      </c>
      <c r="BS3156" s="67">
        <f t="shared" ref="BS3156" si="31804">20*LOG(((($BL$8*BL3153+BN3153-$BL$8*BL3156-BN3156)^2+($BL$8*BM3153+BO3153-$BL$8*BM3156-BO3156)^2)/(($BL$8*BL3153+BN3153+$BL$8*BL3156+BN3156)^2+($BL$8*BM3153+BO3153+$BL$8*BM3156+BO3156)^2))^0.5)</f>
        <v>-4.5605756605869325E-4</v>
      </c>
      <c r="BT3156" s="65"/>
      <c r="BU3156" s="28"/>
      <c r="BV3156" s="28"/>
      <c r="BW3156" s="28"/>
      <c r="BX3156" s="28"/>
    </row>
    <row r="3157" spans="2:76" ht="18.649999999999999" customHeight="1">
      <c r="BS3157" s="32"/>
    </row>
    <row r="3158" spans="2:76" ht="18.649999999999999" customHeight="1" thickBot="1">
      <c r="D3158" s="8"/>
      <c r="E3158" s="8" t="s">
        <v>93</v>
      </c>
      <c r="F3158" s="8"/>
      <c r="G3158" s="8"/>
      <c r="H3158" s="8"/>
      <c r="I3158" s="8"/>
      <c r="J3158" s="8" t="s">
        <v>94</v>
      </c>
      <c r="K3158" s="8"/>
      <c r="L3158" s="8"/>
      <c r="M3158" s="8"/>
      <c r="N3158" s="8"/>
      <c r="O3158" s="8" t="s">
        <v>95</v>
      </c>
      <c r="P3158" s="8"/>
      <c r="Q3158" s="8"/>
      <c r="R3158" s="8"/>
      <c r="S3158" s="8"/>
      <c r="T3158" s="8" t="s">
        <v>96</v>
      </c>
      <c r="U3158" s="8"/>
      <c r="V3158" s="8"/>
      <c r="W3158" s="8"/>
      <c r="X3158" s="8"/>
      <c r="Y3158" s="8" t="s">
        <v>97</v>
      </c>
      <c r="Z3158" s="8"/>
      <c r="AA3158" s="8"/>
      <c r="AB3158" s="8"/>
      <c r="AC3158" s="8"/>
      <c r="AD3158" s="8" t="s">
        <v>98</v>
      </c>
      <c r="AE3158" s="8"/>
      <c r="AF3158" s="8"/>
      <c r="AG3158" s="8"/>
      <c r="AH3158" s="8"/>
      <c r="AI3158" s="8" t="s">
        <v>99</v>
      </c>
      <c r="AJ3158" s="8"/>
      <c r="AK3158" s="8"/>
      <c r="AL3158" s="8"/>
      <c r="AM3158" s="8"/>
      <c r="AN3158" s="8" t="s">
        <v>96</v>
      </c>
      <c r="AO3158" s="8"/>
      <c r="AP3158" s="8"/>
      <c r="AQ3158" s="8"/>
      <c r="AR3158" s="8"/>
      <c r="AS3158" s="8" t="s">
        <v>100</v>
      </c>
      <c r="AT3158" s="8"/>
      <c r="AU3158" s="8"/>
      <c r="AV3158" s="8"/>
      <c r="AW3158" s="8"/>
      <c r="AX3158" s="8" t="s">
        <v>94</v>
      </c>
      <c r="AY3158" s="8"/>
      <c r="AZ3158" s="8"/>
      <c r="BA3158" s="8"/>
      <c r="BB3158" s="8"/>
      <c r="BC3158" s="8" t="s">
        <v>101</v>
      </c>
      <c r="BD3158" s="8"/>
      <c r="BE3158" s="8"/>
      <c r="BF3158" s="8"/>
      <c r="BG3158" s="8"/>
      <c r="BH3158" s="8" t="s">
        <v>96</v>
      </c>
      <c r="BI3158" s="8"/>
      <c r="BJ3158" s="8"/>
      <c r="BK3158" s="8"/>
      <c r="BL3158" s="8"/>
      <c r="BM3158" s="8" t="s">
        <v>102</v>
      </c>
      <c r="BN3158" s="8"/>
      <c r="BO3158" s="8"/>
      <c r="BP3158" s="8"/>
    </row>
    <row r="3159" spans="2:76" ht="18.649999999999999" customHeight="1" thickBot="1">
      <c r="B3159" s="16"/>
      <c r="D3159" s="250" t="s">
        <v>22</v>
      </c>
      <c r="E3159" s="251"/>
      <c r="F3159" s="252" t="s">
        <v>23</v>
      </c>
      <c r="G3159" s="253"/>
      <c r="H3159" s="123"/>
      <c r="I3159" s="242" t="s">
        <v>1</v>
      </c>
      <c r="J3159" s="243"/>
      <c r="K3159" s="244" t="s">
        <v>2</v>
      </c>
      <c r="L3159" s="245"/>
      <c r="M3159" s="123"/>
      <c r="N3159" s="242" t="s">
        <v>43</v>
      </c>
      <c r="O3159" s="243"/>
      <c r="P3159" s="244" t="s">
        <v>44</v>
      </c>
      <c r="Q3159" s="245"/>
      <c r="R3159" s="123"/>
      <c r="S3159" s="242" t="s">
        <v>32</v>
      </c>
      <c r="T3159" s="243"/>
      <c r="U3159" s="244" t="s">
        <v>33</v>
      </c>
      <c r="V3159" s="245"/>
      <c r="W3159" s="123"/>
      <c r="X3159" s="242" t="s">
        <v>45</v>
      </c>
      <c r="Y3159" s="243"/>
      <c r="Z3159" s="244" t="s">
        <v>46</v>
      </c>
      <c r="AA3159" s="245"/>
      <c r="AB3159" s="127"/>
      <c r="AC3159" s="242" t="s">
        <v>62</v>
      </c>
      <c r="AD3159" s="243"/>
      <c r="AE3159" s="244" t="s">
        <v>3</v>
      </c>
      <c r="AF3159" s="245"/>
      <c r="AG3159" s="123"/>
      <c r="AH3159" s="242" t="s">
        <v>76</v>
      </c>
      <c r="AI3159" s="243"/>
      <c r="AJ3159" s="244" t="s">
        <v>77</v>
      </c>
      <c r="AK3159" s="245"/>
      <c r="AL3159" s="127"/>
      <c r="AM3159" s="242" t="s">
        <v>64</v>
      </c>
      <c r="AN3159" s="243"/>
      <c r="AO3159" s="244" t="s">
        <v>65</v>
      </c>
      <c r="AP3159" s="245"/>
      <c r="AQ3159" s="123"/>
      <c r="AR3159" s="242" t="s">
        <v>80</v>
      </c>
      <c r="AS3159" s="243"/>
      <c r="AT3159" s="244" t="s">
        <v>81</v>
      </c>
      <c r="AU3159" s="245"/>
      <c r="AV3159" s="127"/>
      <c r="AW3159" s="242" t="s">
        <v>68</v>
      </c>
      <c r="AX3159" s="243"/>
      <c r="AY3159" s="244" t="s">
        <v>69</v>
      </c>
      <c r="AZ3159" s="245"/>
      <c r="BA3159" s="123"/>
      <c r="BB3159" s="246" t="s">
        <v>84</v>
      </c>
      <c r="BC3159" s="247"/>
      <c r="BD3159" s="248" t="s">
        <v>85</v>
      </c>
      <c r="BE3159" s="249"/>
      <c r="BF3159" s="127"/>
      <c r="BG3159" s="242" t="s">
        <v>72</v>
      </c>
      <c r="BH3159" s="243"/>
      <c r="BI3159" s="244" t="s">
        <v>73</v>
      </c>
      <c r="BJ3159" s="245"/>
      <c r="BK3159" s="123"/>
      <c r="BL3159" s="242" t="s">
        <v>88</v>
      </c>
      <c r="BM3159" s="243"/>
      <c r="BN3159" s="244" t="s">
        <v>89</v>
      </c>
      <c r="BO3159" s="245"/>
      <c r="BP3159" s="123"/>
      <c r="BQ3159" s="19" t="s">
        <v>165</v>
      </c>
      <c r="BS3159" s="63" t="s">
        <v>120</v>
      </c>
      <c r="BT3159" s="4"/>
      <c r="BU3159" s="28"/>
      <c r="BV3159" s="28"/>
      <c r="BW3159" s="28"/>
      <c r="BX3159" s="28"/>
    </row>
    <row r="3160" spans="2:76" ht="18.649999999999999" customHeight="1" thickTop="1" thickBot="1">
      <c r="B3160" s="39">
        <v>8.9600000000000009</v>
      </c>
      <c r="D3160" s="25">
        <f t="shared" ref="D3160" si="31805">COS($F$8*$B3160)</f>
        <v>-0.98626917379771628</v>
      </c>
      <c r="E3160" s="26">
        <v>0</v>
      </c>
      <c r="F3160" s="10">
        <v>0</v>
      </c>
      <c r="G3160" s="85">
        <f t="shared" ref="G3160" si="31806">$E$8*SIN($B3160*$F$8)</f>
        <v>0.49543723250007327</v>
      </c>
      <c r="I3160" s="21">
        <v>1</v>
      </c>
      <c r="J3160" s="24">
        <v>0</v>
      </c>
      <c r="K3160" s="22">
        <v>0</v>
      </c>
      <c r="L3160" s="23">
        <v>0</v>
      </c>
      <c r="N3160" s="21">
        <f t="shared" ref="N3160" si="31807">D3160*I3160+F3160*I3163-E3160*J3160-G3160*J3163</f>
        <v>-1.6876051543448494</v>
      </c>
      <c r="O3160" s="24">
        <f t="shared" ref="O3160" si="31808">(D3160*J3160+E3160*I3160+F3160*J3163+G3160*I3163)</f>
        <v>0</v>
      </c>
      <c r="P3160" s="22">
        <f t="shared" ref="P3160" si="31809">D3160*K3160+F3160*K3163-E3160*L3160-G3160*L3163</f>
        <v>0</v>
      </c>
      <c r="Q3160" s="23">
        <f t="shared" ref="Q3160" si="31810">(D3160*L3160+E3160*K3160+F3160*L3163+G3160*K3163)</f>
        <v>0.49543723250007327</v>
      </c>
      <c r="S3160" s="25">
        <f t="shared" ref="S3160" si="31811">COS($U$8*$B3160)</f>
        <v>0.46232459911530199</v>
      </c>
      <c r="T3160" s="26">
        <v>0</v>
      </c>
      <c r="U3160" s="10">
        <v>0</v>
      </c>
      <c r="V3160" s="85">
        <f t="shared" ref="V3160" si="31812">$T$8*SIN($B3160*$U$8)</f>
        <v>-2.6601322684174704</v>
      </c>
      <c r="X3160" s="21">
        <f t="shared" ref="X3160" si="31813">N3160*S3160+P3160*S3163-O3160*T3160-Q3160*T3163</f>
        <v>-0.63378486876418949</v>
      </c>
      <c r="Y3160" s="24">
        <f t="shared" ref="Y3160" si="31814">(N3160*T3160+O3160*S3160+P3160*T3163+Q3160*S3163)</f>
        <v>0</v>
      </c>
      <c r="Z3160" s="22">
        <f t="shared" ref="Z3160" si="31815">N3160*U3160+P3160*U3163-O3160*V3160-Q3160*V3163</f>
        <v>0</v>
      </c>
      <c r="AA3160" s="23">
        <f t="shared" ref="AA3160" si="31816">(N3160*V3160+O3160*U3160+P3160*V3163+Q3160*U3163)</f>
        <v>4.7183057473227699</v>
      </c>
      <c r="AB3160" s="8"/>
      <c r="AC3160" s="21">
        <v>1</v>
      </c>
      <c r="AD3160" s="24">
        <v>0</v>
      </c>
      <c r="AE3160" s="22">
        <v>0</v>
      </c>
      <c r="AF3160" s="23">
        <v>0</v>
      </c>
      <c r="AH3160" s="21">
        <f t="shared" ref="AH3160" si="31817">X3160*AC3160+Z3160*AC3163-Y3160*AD3160-AA3160*AD3163</f>
        <v>-25.474293695231772</v>
      </c>
      <c r="AI3160" s="24">
        <f t="shared" ref="AI3160" si="31818">(X3160*AD3160+Y3160*AC3160+Z3160*AD3163+AA3160*AC3163)</f>
        <v>0</v>
      </c>
      <c r="AJ3160" s="22">
        <f t="shared" ref="AJ3160" si="31819">X3160*AE3160+Z3160*AE3163-Y3160*AF3160-AA3160*AF3163</f>
        <v>0</v>
      </c>
      <c r="AK3160" s="23">
        <f t="shared" ref="AK3160" si="31820">(X3160*AF3160+Y3160*AE3160+Z3160*AF3163+AA3160*AE3163)</f>
        <v>4.7183057473227699</v>
      </c>
      <c r="AL3160" s="8"/>
      <c r="AM3160" s="25">
        <f t="shared" ref="AM3160" si="31821">COS($AO$8*$B3160)</f>
        <v>0.46232459911530199</v>
      </c>
      <c r="AN3160" s="26">
        <v>0</v>
      </c>
      <c r="AO3160" s="10">
        <v>0</v>
      </c>
      <c r="AP3160" s="85">
        <f t="shared" ref="AP3160" si="31822">$AN$8*SIN($B3160*$AO$8)</f>
        <v>-2.6601322684174704</v>
      </c>
      <c r="AR3160" s="21">
        <f t="shared" ref="AR3160" si="31823">AH3160*AM3160+AJ3160*AM3163-AI3160*AN3160-AK3160*AN3163</f>
        <v>-10.382801801425392</v>
      </c>
      <c r="AS3160" s="24">
        <f t="shared" ref="AS3160" si="31824">(AH3160*AN3160+AI3160*AM3160+AJ3160*AN3163+AK3160*AM3163)</f>
        <v>0</v>
      </c>
      <c r="AT3160" s="22">
        <f t="shared" ref="AT3160" si="31825">AH3160*AO3160+AJ3160*AO3163-AI3160*AP3160-AK3160*AP3163</f>
        <v>0</v>
      </c>
      <c r="AU3160" s="23">
        <f t="shared" ref="AU3160" si="31826">(AH3160*AP3160+AI3160*AO3160+AJ3160*AP3163+AK3160*AO3163)</f>
        <v>69.946379486964176</v>
      </c>
      <c r="AV3160" s="8"/>
      <c r="AW3160" s="21">
        <v>1</v>
      </c>
      <c r="AX3160" s="24">
        <v>0</v>
      </c>
      <c r="AY3160" s="22">
        <v>0</v>
      </c>
      <c r="AZ3160" s="23">
        <v>0</v>
      </c>
      <c r="BB3160" s="21">
        <f t="shared" ref="BB3160" si="31827">AR3160*AW3160+AT3160*AW3163-AS3160*AX3160-AU3160*AX3163</f>
        <v>-109.39819552883291</v>
      </c>
      <c r="BC3160" s="24">
        <f t="shared" ref="BC3160" si="31828">(AR3160*AX3160+AS3160*AW3160+AT3160*AX3163+AU3160*AW3163)</f>
        <v>0</v>
      </c>
      <c r="BD3160" s="22">
        <f t="shared" ref="BD3160" si="31829">AR3160*AY3160+AT3160*AY3163-AS3160*AZ3160-AU3160*AZ3163</f>
        <v>0</v>
      </c>
      <c r="BE3160" s="23">
        <f t="shared" ref="BE3160" si="31830">(AR3160*AZ3160+AS3160*AY3160+AT3160*AZ3163+AU3160*AY3163)</f>
        <v>69.946379486964176</v>
      </c>
      <c r="BF3160" s="8"/>
      <c r="BG3160" s="25">
        <f t="shared" ref="BG3160" si="31831">COS($BI$8*$B3160)</f>
        <v>-0.98628505224467311</v>
      </c>
      <c r="BH3160" s="26">
        <v>0</v>
      </c>
      <c r="BI3160" s="10">
        <v>0</v>
      </c>
      <c r="BJ3160" s="85">
        <f t="shared" ref="BJ3160" si="31832">$BH$8*SIN($B3160*$BI$8)</f>
        <v>0.49515266481005893</v>
      </c>
      <c r="BL3160" s="21">
        <f t="shared" ref="BL3160" si="31833">BB3160*BG3160+BD3160*BG3163-BC3160*BH3160-BE3160*BH3163</f>
        <v>104.0495676374295</v>
      </c>
      <c r="BM3160" s="24">
        <f t="shared" ref="BM3160" si="31834">(BB3160*BH3160+BC3160*BG3160+BD3160*BH3163+BE3160*BG3163)</f>
        <v>0</v>
      </c>
      <c r="BN3160" s="22">
        <f t="shared" ref="BN3160" si="31835">BB3160*BI3160+BD3160*BI3163-BC3160*BJ3160-BE3160*BJ3163</f>
        <v>0</v>
      </c>
      <c r="BO3160" s="23">
        <f t="shared" ref="BO3160" si="31836">(BB3160*BJ3160+BC3160*BI3160+BD3160*BJ3163+BE3160*BI3163)</f>
        <v>-123.15587658813968</v>
      </c>
      <c r="BQ3160" s="27">
        <f t="shared" ref="BQ3160" si="31837">20*LOG((2*$BL$8)/(($BL$8*BL3160+BN3160+$BL$8*BL3163+BN3163)^2+($BL$8*BM3160+BO3160+$BL$8*BM3163+BO3163)^2)^0.5)</f>
        <v>-40.466690563959204</v>
      </c>
      <c r="BS3160" s="64">
        <f t="shared" ref="BS3160" si="31838">((BL3160^2+BM3160^2)/(BL3163^2+BM3163^2))^0.5</f>
        <v>1.1840698170679365</v>
      </c>
      <c r="BT3160" s="4"/>
      <c r="BU3160" s="28"/>
      <c r="BV3160" s="28"/>
      <c r="BW3160" s="28"/>
      <c r="BX3160" s="28"/>
    </row>
    <row r="3161" spans="2:76" ht="18.649999999999999" customHeight="1" thickBot="1">
      <c r="D3161" s="25"/>
      <c r="E3161" s="10"/>
      <c r="F3161" s="10"/>
      <c r="G3161" s="31"/>
      <c r="I3161" s="29"/>
      <c r="L3161" s="30"/>
      <c r="N3161" s="29"/>
      <c r="Q3161" s="30"/>
      <c r="S3161" s="29"/>
      <c r="V3161" s="30"/>
      <c r="X3161" s="29"/>
      <c r="AA3161" s="30"/>
      <c r="AC3161" s="29"/>
      <c r="AF3161" s="30"/>
      <c r="AH3161" s="29"/>
      <c r="AK3161" s="30"/>
      <c r="AM3161" s="29"/>
      <c r="AP3161" s="30"/>
      <c r="AR3161" s="29"/>
      <c r="AU3161" s="30"/>
      <c r="AW3161" s="29"/>
      <c r="AZ3161" s="30"/>
      <c r="BB3161" s="29"/>
      <c r="BE3161" s="30"/>
      <c r="BG3161" s="29"/>
      <c r="BJ3161" s="30"/>
      <c r="BL3161" s="29"/>
      <c r="BO3161" s="30"/>
      <c r="BS3161" s="65"/>
      <c r="BT3161" s="65"/>
      <c r="BU3161" s="28"/>
      <c r="BV3161" s="28"/>
      <c r="BW3161" s="28"/>
      <c r="BX3161" s="28"/>
    </row>
    <row r="3162" spans="2:76" ht="18.649999999999999" customHeight="1" thickBot="1">
      <c r="D3162" s="254" t="s">
        <v>24</v>
      </c>
      <c r="E3162" s="255"/>
      <c r="F3162" s="256" t="s">
        <v>25</v>
      </c>
      <c r="G3162" s="257"/>
      <c r="H3162" s="123"/>
      <c r="I3162" s="242" t="s">
        <v>4</v>
      </c>
      <c r="J3162" s="243"/>
      <c r="K3162" s="244" t="s">
        <v>5</v>
      </c>
      <c r="L3162" s="245"/>
      <c r="M3162" s="123"/>
      <c r="N3162" s="242" t="s">
        <v>6</v>
      </c>
      <c r="O3162" s="243"/>
      <c r="P3162" s="244" t="s">
        <v>7</v>
      </c>
      <c r="Q3162" s="245"/>
      <c r="R3162" s="123"/>
      <c r="S3162" s="242" t="s">
        <v>34</v>
      </c>
      <c r="T3162" s="243"/>
      <c r="U3162" s="244" t="s">
        <v>35</v>
      </c>
      <c r="V3162" s="245"/>
      <c r="W3162" s="123"/>
      <c r="X3162" s="242" t="s">
        <v>47</v>
      </c>
      <c r="Y3162" s="243"/>
      <c r="Z3162" s="244" t="s">
        <v>48</v>
      </c>
      <c r="AA3162" s="245"/>
      <c r="AB3162" s="127"/>
      <c r="AC3162" s="242" t="s">
        <v>63</v>
      </c>
      <c r="AD3162" s="243"/>
      <c r="AE3162" s="244" t="s">
        <v>8</v>
      </c>
      <c r="AF3162" s="245"/>
      <c r="AG3162" s="123"/>
      <c r="AH3162" s="242" t="s">
        <v>78</v>
      </c>
      <c r="AI3162" s="243"/>
      <c r="AJ3162" s="244" t="s">
        <v>79</v>
      </c>
      <c r="AK3162" s="245"/>
      <c r="AL3162" s="127"/>
      <c r="AM3162" s="242" t="s">
        <v>67</v>
      </c>
      <c r="AN3162" s="243"/>
      <c r="AO3162" s="244" t="s">
        <v>66</v>
      </c>
      <c r="AP3162" s="245"/>
      <c r="AQ3162" s="123"/>
      <c r="AR3162" s="242" t="s">
        <v>83</v>
      </c>
      <c r="AS3162" s="243"/>
      <c r="AT3162" s="244" t="s">
        <v>82</v>
      </c>
      <c r="AU3162" s="245"/>
      <c r="AV3162" s="127"/>
      <c r="AW3162" s="242" t="s">
        <v>71</v>
      </c>
      <c r="AX3162" s="243"/>
      <c r="AY3162" s="244" t="s">
        <v>70</v>
      </c>
      <c r="AZ3162" s="245"/>
      <c r="BA3162" s="123"/>
      <c r="BB3162" s="124" t="s">
        <v>87</v>
      </c>
      <c r="BC3162" s="125"/>
      <c r="BD3162" s="122" t="s">
        <v>86</v>
      </c>
      <c r="BE3162" s="126"/>
      <c r="BF3162" s="127"/>
      <c r="BG3162" s="242" t="s">
        <v>74</v>
      </c>
      <c r="BH3162" s="243"/>
      <c r="BI3162" s="244" t="s">
        <v>75</v>
      </c>
      <c r="BJ3162" s="245"/>
      <c r="BK3162" s="123"/>
      <c r="BL3162" s="242" t="s">
        <v>91</v>
      </c>
      <c r="BM3162" s="243"/>
      <c r="BN3162" s="244" t="s">
        <v>90</v>
      </c>
      <c r="BO3162" s="245"/>
      <c r="BP3162" s="123"/>
      <c r="BQ3162" s="35" t="s">
        <v>166</v>
      </c>
      <c r="BS3162" s="66" t="s">
        <v>121</v>
      </c>
      <c r="BT3162" s="65"/>
      <c r="BU3162" s="28"/>
      <c r="BV3162" s="28"/>
      <c r="BW3162" s="28"/>
      <c r="BX3162" s="28"/>
    </row>
    <row r="3163" spans="2:76" ht="18.649999999999999" customHeight="1" thickTop="1" thickBot="1">
      <c r="D3163" s="15">
        <v>0</v>
      </c>
      <c r="E3163" s="145">
        <f t="shared" ref="E3163" si="31839">(1/$E$8)*SIN($B3160*$F$8)</f>
        <v>5.5048581388897025E-2</v>
      </c>
      <c r="F3163" s="15">
        <f t="shared" ref="F3163" si="31840">COS($F$8*$B3160)</f>
        <v>-0.98626917379771628</v>
      </c>
      <c r="G3163" s="37">
        <v>0</v>
      </c>
      <c r="I3163" s="21">
        <v>0</v>
      </c>
      <c r="J3163" s="24">
        <f t="shared" ref="J3163" si="31841">(TAN($K$8*$B3160))/$J$8</f>
        <v>1.4155899769745897</v>
      </c>
      <c r="K3163" s="22">
        <v>1</v>
      </c>
      <c r="L3163" s="23">
        <v>0</v>
      </c>
      <c r="N3163" s="21">
        <f t="shared" ref="N3163" si="31842">D3163*I3160+F3163*I3163-E3163*J3160-G3163*J3163</f>
        <v>0</v>
      </c>
      <c r="O3163" s="24">
        <f t="shared" ref="O3163" si="31843">(D3163*J3160+E3163*I3160+F3163*J3163+G3163*I3163)</f>
        <v>-1.3411041756381596</v>
      </c>
      <c r="P3163" s="22">
        <f t="shared" ref="P3163" si="31844">D3163*K3160+F3163*K3163-E3163*L3160-G3163*L3163</f>
        <v>-0.98626917379771628</v>
      </c>
      <c r="Q3163" s="23">
        <f t="shared" ref="Q3163" si="31845">(D3163*L3160+E3163*K3160+F3163*L3163+G3163*K3163)</f>
        <v>0</v>
      </c>
      <c r="S3163" s="15">
        <v>0</v>
      </c>
      <c r="T3163" s="145">
        <f t="shared" ref="T3163" si="31846">(1/$T$8)*SIN($B3160*$U$8)</f>
        <v>-0.2955702520463856</v>
      </c>
      <c r="U3163" s="15">
        <f t="shared" ref="U3163" si="31847">COS($U$8*$B3160)</f>
        <v>0.46232459911530199</v>
      </c>
      <c r="V3163" s="37">
        <v>0</v>
      </c>
      <c r="X3163" s="21">
        <f t="shared" ref="X3163" si="31848">N3163*S3160+P3163*S3163-O3163*T3160-Q3163*T3163</f>
        <v>0</v>
      </c>
      <c r="Y3163" s="24">
        <f t="shared" ref="Y3163" si="31849">(N3163*T3160+O3163*S3160+P3163*T3163+Q3163*S3163)</f>
        <v>-0.3285136220887982</v>
      </c>
      <c r="Z3163" s="22">
        <f t="shared" ref="Z3163" si="31850">N3163*U3160+P3163*U3163-O3163*V3160-Q3163*V3163</f>
        <v>-4.023490993320288</v>
      </c>
      <c r="AA3163" s="23">
        <f t="shared" ref="AA3163" si="31851">(N3163*V3160+O3163*U3160+P3163*V3163+Q3163*U3163)</f>
        <v>0</v>
      </c>
      <c r="AB3163" s="8"/>
      <c r="AC3163" s="21">
        <v>0</v>
      </c>
      <c r="AD3163" s="24">
        <f t="shared" ref="AD3163" si="31852">(TAN($AE$8*$B3160))/$AD$8</f>
        <v>5.2647094437579467</v>
      </c>
      <c r="AE3163" s="22">
        <v>1</v>
      </c>
      <c r="AF3163" s="23">
        <v>0</v>
      </c>
      <c r="AH3163" s="21">
        <f t="shared" ref="AH3163" si="31853">X3163*AC3160+Z3163*AC3163-Y3163*AD3160-AA3163*AD3163</f>
        <v>0</v>
      </c>
      <c r="AI3163" s="24">
        <f t="shared" ref="AI3163" si="31854">(X3163*AD3160+Y3163*AC3160+Z3163*AD3163+AA3163*AC3163)</f>
        <v>-21.511024651497163</v>
      </c>
      <c r="AJ3163" s="22">
        <f t="shared" ref="AJ3163" si="31855">X3163*AE3160+Z3163*AE3163-Y3163*AF3160-AA3163*AF3163</f>
        <v>-4.023490993320288</v>
      </c>
      <c r="AK3163" s="23">
        <f t="shared" ref="AK3163" si="31856">(X3163*AF3160+Y3163*AE3160+Z3163*AF3163+AA3163*AE3163)</f>
        <v>0</v>
      </c>
      <c r="AL3163" s="8"/>
      <c r="AM3163" s="15">
        <v>0</v>
      </c>
      <c r="AN3163" s="85">
        <f t="shared" ref="AN3163" si="31857">(1/$AN$8)*SIN($B3160*$AO$8)</f>
        <v>-0.2955702520463856</v>
      </c>
      <c r="AO3163" s="25">
        <f t="shared" ref="AO3163" si="31858">COS($AO$8*$B3160)</f>
        <v>0.46232459911530199</v>
      </c>
      <c r="AP3163" s="37">
        <v>0</v>
      </c>
      <c r="AR3163" s="21">
        <f t="shared" ref="AR3163" si="31859">AH3163*AM3160+AJ3163*AM3163-AI3163*AN3160-AK3163*AN3163</f>
        <v>0</v>
      </c>
      <c r="AS3163" s="24">
        <f t="shared" ref="AS3163" si="31860">(AH3163*AN3160+AI3163*AM3160+AJ3163*AN3163+AK3163*AM3163)</f>
        <v>-8.7558516015607655</v>
      </c>
      <c r="AT3163" s="22">
        <f t="shared" ref="AT3163" si="31861">AH3163*AO3160+AJ3163*AO3163-AI3163*AP3160-AK3163*AP3163</f>
        <v>-59.082329662702108</v>
      </c>
      <c r="AU3163" s="23">
        <f t="shared" ref="AU3163" si="31862">(AH3163*AP3160+AI3163*AO3160+AJ3163*AP3163+AK3163*AO3163)</f>
        <v>0</v>
      </c>
      <c r="AV3163" s="8"/>
      <c r="AW3163" s="21">
        <v>0</v>
      </c>
      <c r="AX3163" s="24">
        <f t="shared" ref="AX3163" si="31863">(TAN($AY$8*$B3160))/$AX$8</f>
        <v>1.4155899769745897</v>
      </c>
      <c r="AY3163" s="22">
        <v>1</v>
      </c>
      <c r="AZ3163" s="23">
        <v>0</v>
      </c>
      <c r="BB3163" s="21">
        <f t="shared" ref="BB3163" si="31864">AR3163*AW3160+AT3163*AW3163-AS3163*AX3160-AU3163*AX3163</f>
        <v>0</v>
      </c>
      <c r="BC3163" s="24">
        <f t="shared" ref="BC3163" si="31865">(AR3163*AX3160+AS3163*AW3160+AT3163*AX3163+AU3163*AW3163)</f>
        <v>-92.392205288390358</v>
      </c>
      <c r="BD3163" s="22">
        <f t="shared" ref="BD3163" si="31866">AR3163*AY3160+AT3163*AY3163-AS3163*AZ3160-AU3163*AZ3163</f>
        <v>-59.082329662702108</v>
      </c>
      <c r="BE3163" s="23">
        <f t="shared" ref="BE3163" si="31867">(AR3163*AZ3160+AS3163*AY3160+AT3163*AZ3163+AU3163*AY3163)</f>
        <v>0</v>
      </c>
      <c r="BF3163" s="8"/>
      <c r="BG3163" s="15">
        <v>0</v>
      </c>
      <c r="BH3163" s="85">
        <f t="shared" ref="BH3163" si="31868">(1/$BH$8)*SIN($B3160*$BI$8)</f>
        <v>5.5016962756673213E-2</v>
      </c>
      <c r="BI3163" s="25">
        <f t="shared" ref="BI3163" si="31869">COS($BI$8*$B3160)</f>
        <v>-0.98628505224467311</v>
      </c>
      <c r="BJ3163" s="37">
        <v>0</v>
      </c>
      <c r="BL3163" s="21">
        <f t="shared" ref="BL3163" si="31870">BB3163*BG3160+BD3163*BG3163-BC3163*BH3160-BE3163*BH3163</f>
        <v>0</v>
      </c>
      <c r="BM3163" s="24">
        <f t="shared" ref="BM3163" si="31871">(BB3163*BH3160+BC3163*BG3160+BD3163*BH3163+BE3163*BG3163)</f>
        <v>87.87452068923028</v>
      </c>
      <c r="BN3163" s="22">
        <f t="shared" ref="BN3163" si="31872">BB3163*BI3160+BD3163*BI3163-BC3163*BJ3160-BE3163*BJ3163</f>
        <v>104.02026525433965</v>
      </c>
      <c r="BO3163" s="23">
        <f t="shared" ref="BO3163" si="31873">(BB3163*BJ3160+BC3163*BI3160+BD3163*BJ3163+BE3163*BI3163)</f>
        <v>0</v>
      </c>
      <c r="BQ3163" s="38">
        <f t="shared" ref="BQ3163" si="31874">(180/PI())*ATAN(-1*(($BL$8*BM3160+BO3160+$BL$8*BM3163+BO3163)/($BL$8*BL3160+BN3160+$BL$8*BL3163+BN3163)))</f>
        <v>9.6238185516275276</v>
      </c>
      <c r="BS3163" s="67">
        <f t="shared" ref="BS3163" si="31875">20*LOG(((($BL$8*BL3160+BN3160-$BL$8*BL3163-BN3163)^2+($BL$8*BM3160+BO3160-$BL$8*BM3163-BO3163)^2)/(($BL$8*BL3160+BN3160+$BL$8*BL3163+BN3163)^2+($BL$8*BM3160+BO3160+$BL$8*BM3163+BO3163)^2))^0.5)</f>
        <v>-3.9006300115472026E-4</v>
      </c>
      <c r="BT3163" s="65"/>
      <c r="BU3163" s="28"/>
      <c r="BV3163" s="28"/>
      <c r="BW3163" s="28"/>
      <c r="BX3163" s="28"/>
    </row>
    <row r="3164" spans="2:76" ht="18.649999999999999" customHeight="1">
      <c r="BS3164" s="32"/>
    </row>
    <row r="3165" spans="2:76" ht="18.649999999999999" customHeight="1" thickBot="1">
      <c r="D3165" s="8"/>
      <c r="E3165" s="8" t="s">
        <v>93</v>
      </c>
      <c r="F3165" s="8"/>
      <c r="G3165" s="8"/>
      <c r="H3165" s="8"/>
      <c r="I3165" s="8"/>
      <c r="J3165" s="8" t="s">
        <v>94</v>
      </c>
      <c r="K3165" s="8"/>
      <c r="L3165" s="8"/>
      <c r="M3165" s="8"/>
      <c r="N3165" s="8"/>
      <c r="O3165" s="8" t="s">
        <v>95</v>
      </c>
      <c r="P3165" s="8"/>
      <c r="Q3165" s="8"/>
      <c r="R3165" s="8"/>
      <c r="S3165" s="8"/>
      <c r="T3165" s="8" t="s">
        <v>96</v>
      </c>
      <c r="U3165" s="8"/>
      <c r="V3165" s="8"/>
      <c r="W3165" s="8"/>
      <c r="X3165" s="8"/>
      <c r="Y3165" s="8" t="s">
        <v>97</v>
      </c>
      <c r="Z3165" s="8"/>
      <c r="AA3165" s="8"/>
      <c r="AB3165" s="8"/>
      <c r="AC3165" s="8"/>
      <c r="AD3165" s="8" t="s">
        <v>98</v>
      </c>
      <c r="AE3165" s="8"/>
      <c r="AF3165" s="8"/>
      <c r="AG3165" s="8"/>
      <c r="AH3165" s="8"/>
      <c r="AI3165" s="8" t="s">
        <v>99</v>
      </c>
      <c r="AJ3165" s="8"/>
      <c r="AK3165" s="8"/>
      <c r="AL3165" s="8"/>
      <c r="AM3165" s="8"/>
      <c r="AN3165" s="8" t="s">
        <v>96</v>
      </c>
      <c r="AO3165" s="8"/>
      <c r="AP3165" s="8"/>
      <c r="AQ3165" s="8"/>
      <c r="AR3165" s="8"/>
      <c r="AS3165" s="8" t="s">
        <v>100</v>
      </c>
      <c r="AT3165" s="8"/>
      <c r="AU3165" s="8"/>
      <c r="AV3165" s="8"/>
      <c r="AW3165" s="8"/>
      <c r="AX3165" s="8" t="s">
        <v>94</v>
      </c>
      <c r="AY3165" s="8"/>
      <c r="AZ3165" s="8"/>
      <c r="BA3165" s="8"/>
      <c r="BB3165" s="8"/>
      <c r="BC3165" s="8" t="s">
        <v>101</v>
      </c>
      <c r="BD3165" s="8"/>
      <c r="BE3165" s="8"/>
      <c r="BF3165" s="8"/>
      <c r="BG3165" s="8"/>
      <c r="BH3165" s="8" t="s">
        <v>96</v>
      </c>
      <c r="BI3165" s="8"/>
      <c r="BJ3165" s="8"/>
      <c r="BK3165" s="8"/>
      <c r="BL3165" s="8"/>
      <c r="BM3165" s="8" t="s">
        <v>102</v>
      </c>
      <c r="BN3165" s="8"/>
      <c r="BO3165" s="8"/>
      <c r="BP3165" s="8"/>
    </row>
    <row r="3166" spans="2:76" ht="18.649999999999999" customHeight="1" thickBot="1">
      <c r="B3166" s="16"/>
      <c r="D3166" s="250" t="s">
        <v>22</v>
      </c>
      <c r="E3166" s="251"/>
      <c r="F3166" s="252" t="s">
        <v>23</v>
      </c>
      <c r="G3166" s="253"/>
      <c r="H3166" s="123"/>
      <c r="I3166" s="242" t="s">
        <v>1</v>
      </c>
      <c r="J3166" s="243"/>
      <c r="K3166" s="244" t="s">
        <v>2</v>
      </c>
      <c r="L3166" s="245"/>
      <c r="M3166" s="123"/>
      <c r="N3166" s="242" t="s">
        <v>43</v>
      </c>
      <c r="O3166" s="243"/>
      <c r="P3166" s="244" t="s">
        <v>44</v>
      </c>
      <c r="Q3166" s="245"/>
      <c r="R3166" s="123"/>
      <c r="S3166" s="242" t="s">
        <v>32</v>
      </c>
      <c r="T3166" s="243"/>
      <c r="U3166" s="244" t="s">
        <v>33</v>
      </c>
      <c r="V3166" s="245"/>
      <c r="W3166" s="123"/>
      <c r="X3166" s="242" t="s">
        <v>45</v>
      </c>
      <c r="Y3166" s="243"/>
      <c r="Z3166" s="244" t="s">
        <v>46</v>
      </c>
      <c r="AA3166" s="245"/>
      <c r="AB3166" s="127"/>
      <c r="AC3166" s="242" t="s">
        <v>62</v>
      </c>
      <c r="AD3166" s="243"/>
      <c r="AE3166" s="244" t="s">
        <v>3</v>
      </c>
      <c r="AF3166" s="245"/>
      <c r="AG3166" s="123"/>
      <c r="AH3166" s="242" t="s">
        <v>76</v>
      </c>
      <c r="AI3166" s="243"/>
      <c r="AJ3166" s="244" t="s">
        <v>77</v>
      </c>
      <c r="AK3166" s="245"/>
      <c r="AL3166" s="127"/>
      <c r="AM3166" s="242" t="s">
        <v>64</v>
      </c>
      <c r="AN3166" s="243"/>
      <c r="AO3166" s="244" t="s">
        <v>65</v>
      </c>
      <c r="AP3166" s="245"/>
      <c r="AQ3166" s="123"/>
      <c r="AR3166" s="242" t="s">
        <v>80</v>
      </c>
      <c r="AS3166" s="243"/>
      <c r="AT3166" s="244" t="s">
        <v>81</v>
      </c>
      <c r="AU3166" s="245"/>
      <c r="AV3166" s="127"/>
      <c r="AW3166" s="242" t="s">
        <v>68</v>
      </c>
      <c r="AX3166" s="243"/>
      <c r="AY3166" s="244" t="s">
        <v>69</v>
      </c>
      <c r="AZ3166" s="245"/>
      <c r="BA3166" s="123"/>
      <c r="BB3166" s="246" t="s">
        <v>84</v>
      </c>
      <c r="BC3166" s="247"/>
      <c r="BD3166" s="248" t="s">
        <v>85</v>
      </c>
      <c r="BE3166" s="249"/>
      <c r="BF3166" s="127"/>
      <c r="BG3166" s="242" t="s">
        <v>72</v>
      </c>
      <c r="BH3166" s="243"/>
      <c r="BI3166" s="244" t="s">
        <v>73</v>
      </c>
      <c r="BJ3166" s="245"/>
      <c r="BK3166" s="123"/>
      <c r="BL3166" s="242" t="s">
        <v>88</v>
      </c>
      <c r="BM3166" s="243"/>
      <c r="BN3166" s="244" t="s">
        <v>89</v>
      </c>
      <c r="BO3166" s="245"/>
      <c r="BP3166" s="123"/>
      <c r="BQ3166" s="19" t="s">
        <v>165</v>
      </c>
      <c r="BS3166" s="63" t="s">
        <v>120</v>
      </c>
      <c r="BT3166" s="4"/>
      <c r="BU3166" s="28"/>
      <c r="BV3166" s="28"/>
      <c r="BW3166" s="28"/>
      <c r="BX3166" s="28"/>
    </row>
    <row r="3167" spans="2:76" ht="18.649999999999999" customHeight="1" thickTop="1" thickBot="1">
      <c r="B3167" s="39">
        <v>8.98</v>
      </c>
      <c r="D3167" s="25">
        <f t="shared" ref="D3167" si="31876">COS($F$8*$B3167)</f>
        <v>-0.98734433372718433</v>
      </c>
      <c r="E3167" s="26">
        <v>0</v>
      </c>
      <c r="F3167" s="10">
        <v>0</v>
      </c>
      <c r="G3167" s="85">
        <f t="shared" ref="G3167" si="31877">$E$8*SIN($B3167*$F$8)</f>
        <v>0.4757735805101016</v>
      </c>
      <c r="I3167" s="21">
        <v>1</v>
      </c>
      <c r="J3167" s="24">
        <v>0</v>
      </c>
      <c r="K3167" s="22">
        <v>0</v>
      </c>
      <c r="L3167" s="23">
        <v>0</v>
      </c>
      <c r="N3167" s="21">
        <f t="shared" ref="N3167" si="31878">D3167*I3167+F3167*I3170-E3167*J3167-G3167*J3170</f>
        <v>-1.682423857196242</v>
      </c>
      <c r="O3167" s="24">
        <f t="shared" ref="O3167" si="31879">(D3167*J3167+E3167*I3167+F3167*J3170+G3167*I3170)</f>
        <v>0</v>
      </c>
      <c r="P3167" s="22">
        <f t="shared" ref="P3167" si="31880">D3167*K3167+F3167*K3170-E3167*L3167-G3167*L3170</f>
        <v>0</v>
      </c>
      <c r="Q3167" s="23">
        <f t="shared" ref="Q3167" si="31881">(D3167*L3167+E3167*K3167+F3167*L3170+G3167*K3170)</f>
        <v>0.4757735805101016</v>
      </c>
      <c r="S3167" s="25">
        <f t="shared" ref="S3167" si="31882">COS($U$8*$B3167)</f>
        <v>0.47257164098094284</v>
      </c>
      <c r="T3167" s="26">
        <v>0</v>
      </c>
      <c r="U3167" s="10">
        <v>0</v>
      </c>
      <c r="V3167" s="85">
        <f t="shared" ref="V3167" si="31883">$T$8*SIN($B3167*$U$8)</f>
        <v>-2.6438767742209941</v>
      </c>
      <c r="X3167" s="21">
        <f t="shared" ref="X3167" si="31884">N3167*S3167+P3167*S3170-O3167*T3167-Q3167*T3170</f>
        <v>-0.65530061198753553</v>
      </c>
      <c r="Y3167" s="24">
        <f t="shared" ref="Y3167" si="31885">(N3167*T3167+O3167*S3167+P3167*T3170+Q3167*S3170)</f>
        <v>0</v>
      </c>
      <c r="Z3167" s="22">
        <f t="shared" ref="Z3167" si="31886">N3167*U3167+P3167*U3170-O3167*V3167-Q3167*V3170</f>
        <v>0</v>
      </c>
      <c r="AA3167" s="23">
        <f t="shared" ref="AA3167" si="31887">(N3167*V3167+O3167*U3167+P3167*V3170+Q3167*U3170)</f>
        <v>4.6729584621134803</v>
      </c>
      <c r="AB3167" s="8"/>
      <c r="AC3167" s="21">
        <v>1</v>
      </c>
      <c r="AD3167" s="24">
        <v>0</v>
      </c>
      <c r="AE3167" s="22">
        <v>0</v>
      </c>
      <c r="AF3167" s="23">
        <v>0</v>
      </c>
      <c r="AH3167" s="21">
        <f t="shared" ref="AH3167" si="31888">X3167*AC3167+Z3167*AC3170-Y3167*AD3167-AA3167*AD3170</f>
        <v>-27.015966273794231</v>
      </c>
      <c r="AI3167" s="24">
        <f t="shared" ref="AI3167" si="31889">(X3167*AD3167+Y3167*AC3167+Z3167*AD3170+AA3167*AC3170)</f>
        <v>0</v>
      </c>
      <c r="AJ3167" s="22">
        <f t="shared" ref="AJ3167" si="31890">X3167*AE3167+Z3167*AE3170-Y3167*AF3167-AA3167*AF3170</f>
        <v>0</v>
      </c>
      <c r="AK3167" s="23">
        <f t="shared" ref="AK3167" si="31891">(X3167*AF3167+Y3167*AE3167+Z3167*AF3170+AA3167*AE3170)</f>
        <v>4.6729584621134803</v>
      </c>
      <c r="AL3167" s="8"/>
      <c r="AM3167" s="25">
        <f t="shared" ref="AM3167" si="31892">COS($AO$8*$B3167)</f>
        <v>0.47257164098094284</v>
      </c>
      <c r="AN3167" s="26">
        <v>0</v>
      </c>
      <c r="AO3167" s="10">
        <v>0</v>
      </c>
      <c r="AP3167" s="85">
        <f t="shared" ref="AP3167" si="31893">$AN$8*SIN($B3167*$AO$8)</f>
        <v>-2.6438767742209941</v>
      </c>
      <c r="AR3167" s="21">
        <f t="shared" ref="AR3167" si="31894">AH3167*AM3167+AJ3167*AM3170-AI3167*AN3167-AK3167*AN3170</f>
        <v>-11.394232143039272</v>
      </c>
      <c r="AS3167" s="24">
        <f t="shared" ref="AS3167" si="31895">(AH3167*AN3167+AI3167*AM3167+AJ3167*AN3170+AK3167*AM3170)</f>
        <v>0</v>
      </c>
      <c r="AT3167" s="22">
        <f t="shared" ref="AT3167" si="31896">AH3167*AO3167+AJ3167*AO3170-AI3167*AP3167-AK3167*AP3170</f>
        <v>0</v>
      </c>
      <c r="AU3167" s="23">
        <f t="shared" ref="AU3167" si="31897">(AH3167*AP3167+AI3167*AO3167+AJ3167*AP3170+AK3167*AO3170)</f>
        <v>73.635193413099017</v>
      </c>
      <c r="AV3167" s="8"/>
      <c r="AW3167" s="21">
        <v>1</v>
      </c>
      <c r="AX3167" s="24">
        <v>0</v>
      </c>
      <c r="AY3167" s="22">
        <v>0</v>
      </c>
      <c r="AZ3167" s="23">
        <v>0</v>
      </c>
      <c r="BB3167" s="21">
        <f t="shared" ref="BB3167" si="31898">AR3167*AW3167+AT3167*AW3170-AS3167*AX3167-AU3167*AX3170</f>
        <v>-118.971275604035</v>
      </c>
      <c r="BC3167" s="24">
        <f t="shared" ref="BC3167" si="31899">(AR3167*AX3167+AS3167*AW3167+AT3167*AX3170+AU3167*AW3170)</f>
        <v>0</v>
      </c>
      <c r="BD3167" s="22">
        <f t="shared" ref="BD3167" si="31900">AR3167*AY3167+AT3167*AY3170-AS3167*AZ3167-AU3167*AZ3170</f>
        <v>0</v>
      </c>
      <c r="BE3167" s="23">
        <f t="shared" ref="BE3167" si="31901">(AR3167*AZ3167+AS3167*AY3167+AT3167*AZ3170+AU3167*AY3170)</f>
        <v>73.635193413099017</v>
      </c>
      <c r="BF3167" s="8"/>
      <c r="BG3167" s="25">
        <f t="shared" ref="BG3167" si="31902">COS($BI$8*$B3167)</f>
        <v>-0.98735961580625708</v>
      </c>
      <c r="BH3167" s="26">
        <v>0</v>
      </c>
      <c r="BI3167" s="10">
        <v>0</v>
      </c>
      <c r="BJ3167" s="85">
        <f t="shared" ref="BJ3167" si="31903">$BH$8*SIN($B3167*$BI$8)</f>
        <v>0.47548806680534395</v>
      </c>
      <c r="BL3167" s="21">
        <f t="shared" ref="BL3167" si="31904">BB3167*BG3167+BD3167*BG3170-BC3167*BH3167-BE3167*BH3170</f>
        <v>113.57713788739899</v>
      </c>
      <c r="BM3167" s="24">
        <f t="shared" ref="BM3167" si="31905">(BB3167*BH3167+BC3167*BG3167+BD3167*BH3170+BE3167*BG3170)</f>
        <v>0</v>
      </c>
      <c r="BN3167" s="22">
        <f t="shared" ref="BN3167" si="31906">BB3167*BI3167+BD3167*BI3170-BC3167*BJ3167-BE3167*BJ3170</f>
        <v>0</v>
      </c>
      <c r="BO3167" s="23">
        <f t="shared" ref="BO3167" si="31907">(BB3167*BJ3167+BC3167*BI3167+BD3167*BJ3170+BE3167*BI3170)</f>
        <v>-129.27383812050527</v>
      </c>
      <c r="BQ3167" s="27">
        <f t="shared" ref="BQ3167" si="31908">20*LOG((2*$BL$8)/(($BL$8*BL3167+BN3167+$BL$8*BL3170+BN3170)^2+($BL$8*BM3167+BO3167+$BL$8*BM3170+BO3170)^2)^0.5)</f>
        <v>-41.177331355643346</v>
      </c>
      <c r="BS3167" s="64">
        <f t="shared" ref="BS3167" si="31909">((BL3167^2+BM3167^2)/(BL3170^2+BM3170^2))^0.5</f>
        <v>1.1386220697237033</v>
      </c>
      <c r="BT3167" s="4"/>
      <c r="BU3167" s="28"/>
      <c r="BV3167" s="28"/>
      <c r="BW3167" s="28"/>
      <c r="BX3167" s="28"/>
    </row>
    <row r="3168" spans="2:76" ht="18.649999999999999" customHeight="1" thickBot="1">
      <c r="D3168" s="25"/>
      <c r="E3168" s="10"/>
      <c r="F3168" s="10"/>
      <c r="G3168" s="31"/>
      <c r="I3168" s="29"/>
      <c r="L3168" s="30"/>
      <c r="N3168" s="29"/>
      <c r="Q3168" s="30"/>
      <c r="S3168" s="29"/>
      <c r="V3168" s="30"/>
      <c r="X3168" s="29"/>
      <c r="AA3168" s="30"/>
      <c r="AC3168" s="29"/>
      <c r="AF3168" s="30"/>
      <c r="AH3168" s="29"/>
      <c r="AK3168" s="30"/>
      <c r="AM3168" s="29"/>
      <c r="AP3168" s="30"/>
      <c r="AR3168" s="29"/>
      <c r="AU3168" s="30"/>
      <c r="AW3168" s="29"/>
      <c r="AZ3168" s="30"/>
      <c r="BB3168" s="29"/>
      <c r="BE3168" s="30"/>
      <c r="BG3168" s="29"/>
      <c r="BJ3168" s="30"/>
      <c r="BL3168" s="29"/>
      <c r="BO3168" s="30"/>
      <c r="BS3168" s="65"/>
      <c r="BT3168" s="65"/>
      <c r="BU3168" s="28"/>
      <c r="BV3168" s="28"/>
      <c r="BW3168" s="28"/>
      <c r="BX3168" s="28"/>
    </row>
    <row r="3169" spans="2:76" ht="18.649999999999999" customHeight="1" thickBot="1">
      <c r="D3169" s="254" t="s">
        <v>24</v>
      </c>
      <c r="E3169" s="255"/>
      <c r="F3169" s="256" t="s">
        <v>25</v>
      </c>
      <c r="G3169" s="257"/>
      <c r="H3169" s="123"/>
      <c r="I3169" s="242" t="s">
        <v>4</v>
      </c>
      <c r="J3169" s="243"/>
      <c r="K3169" s="244" t="s">
        <v>5</v>
      </c>
      <c r="L3169" s="245"/>
      <c r="M3169" s="123"/>
      <c r="N3169" s="242" t="s">
        <v>6</v>
      </c>
      <c r="O3169" s="243"/>
      <c r="P3169" s="244" t="s">
        <v>7</v>
      </c>
      <c r="Q3169" s="245"/>
      <c r="R3169" s="123"/>
      <c r="S3169" s="242" t="s">
        <v>34</v>
      </c>
      <c r="T3169" s="243"/>
      <c r="U3169" s="244" t="s">
        <v>35</v>
      </c>
      <c r="V3169" s="245"/>
      <c r="W3169" s="123"/>
      <c r="X3169" s="242" t="s">
        <v>47</v>
      </c>
      <c r="Y3169" s="243"/>
      <c r="Z3169" s="244" t="s">
        <v>48</v>
      </c>
      <c r="AA3169" s="245"/>
      <c r="AB3169" s="127"/>
      <c r="AC3169" s="242" t="s">
        <v>63</v>
      </c>
      <c r="AD3169" s="243"/>
      <c r="AE3169" s="244" t="s">
        <v>8</v>
      </c>
      <c r="AF3169" s="245"/>
      <c r="AG3169" s="123"/>
      <c r="AH3169" s="242" t="s">
        <v>78</v>
      </c>
      <c r="AI3169" s="243"/>
      <c r="AJ3169" s="244" t="s">
        <v>79</v>
      </c>
      <c r="AK3169" s="245"/>
      <c r="AL3169" s="127"/>
      <c r="AM3169" s="242" t="s">
        <v>67</v>
      </c>
      <c r="AN3169" s="243"/>
      <c r="AO3169" s="244" t="s">
        <v>66</v>
      </c>
      <c r="AP3169" s="245"/>
      <c r="AQ3169" s="123"/>
      <c r="AR3169" s="242" t="s">
        <v>83</v>
      </c>
      <c r="AS3169" s="243"/>
      <c r="AT3169" s="244" t="s">
        <v>82</v>
      </c>
      <c r="AU3169" s="245"/>
      <c r="AV3169" s="127"/>
      <c r="AW3169" s="242" t="s">
        <v>71</v>
      </c>
      <c r="AX3169" s="243"/>
      <c r="AY3169" s="244" t="s">
        <v>70</v>
      </c>
      <c r="AZ3169" s="245"/>
      <c r="BA3169" s="123"/>
      <c r="BB3169" s="124" t="s">
        <v>87</v>
      </c>
      <c r="BC3169" s="125"/>
      <c r="BD3169" s="122" t="s">
        <v>86</v>
      </c>
      <c r="BE3169" s="126"/>
      <c r="BF3169" s="127"/>
      <c r="BG3169" s="242" t="s">
        <v>74</v>
      </c>
      <c r="BH3169" s="243"/>
      <c r="BI3169" s="244" t="s">
        <v>75</v>
      </c>
      <c r="BJ3169" s="245"/>
      <c r="BK3169" s="123"/>
      <c r="BL3169" s="242" t="s">
        <v>91</v>
      </c>
      <c r="BM3169" s="243"/>
      <c r="BN3169" s="244" t="s">
        <v>90</v>
      </c>
      <c r="BO3169" s="245"/>
      <c r="BP3169" s="123"/>
      <c r="BQ3169" s="35" t="s">
        <v>166</v>
      </c>
      <c r="BS3169" s="66" t="s">
        <v>121</v>
      </c>
      <c r="BT3169" s="65"/>
      <c r="BU3169" s="28"/>
      <c r="BV3169" s="28"/>
      <c r="BW3169" s="28"/>
      <c r="BX3169" s="28"/>
    </row>
    <row r="3170" spans="2:76" ht="18.649999999999999" customHeight="1" thickTop="1" thickBot="1">
      <c r="D3170" s="15">
        <v>0</v>
      </c>
      <c r="E3170" s="145">
        <f t="shared" ref="E3170" si="31910">(1/$E$8)*SIN($B3167*$F$8)</f>
        <v>5.2863731167789065E-2</v>
      </c>
      <c r="F3170" s="15">
        <f t="shared" ref="F3170" si="31911">COS($F$8*$B3167)</f>
        <v>-0.98734433372718433</v>
      </c>
      <c r="G3170" s="37">
        <v>0</v>
      </c>
      <c r="I3170" s="21">
        <v>0</v>
      </c>
      <c r="J3170" s="24">
        <f t="shared" ref="J3170" si="31912">(TAN($K$8*$B3167))/$J$8</f>
        <v>1.4609460296719852</v>
      </c>
      <c r="K3170" s="22">
        <v>1</v>
      </c>
      <c r="L3170" s="23">
        <v>0</v>
      </c>
      <c r="N3170" s="21">
        <f t="shared" ref="N3170" si="31913">D3170*I3167+F3170*I3170-E3170*J3167-G3170*J3170</f>
        <v>0</v>
      </c>
      <c r="O3170" s="24">
        <f t="shared" ref="O3170" si="31914">(D3170*J3167+E3170*I3167+F3170*J3170+G3170*I3170)</f>
        <v>-1.3895930531100724</v>
      </c>
      <c r="P3170" s="22">
        <f t="shared" ref="P3170" si="31915">D3170*K3167+F3170*K3170-E3170*L3167-G3170*L3170</f>
        <v>-0.98734433372718433</v>
      </c>
      <c r="Q3170" s="23">
        <f t="shared" ref="Q3170" si="31916">(D3170*L3167+E3170*K3167+F3170*L3170+G3170*K3170)</f>
        <v>0</v>
      </c>
      <c r="S3170" s="15">
        <v>0</v>
      </c>
      <c r="T3170" s="145">
        <f t="shared" ref="T3170" si="31917">(1/$T$8)*SIN($B3167*$U$8)</f>
        <v>-0.29376408602455489</v>
      </c>
      <c r="U3170" s="15">
        <f t="shared" ref="U3170" si="31918">COS($U$8*$B3167)</f>
        <v>0.47257164098094284</v>
      </c>
      <c r="V3170" s="37">
        <v>0</v>
      </c>
      <c r="X3170" s="21">
        <f t="shared" ref="X3170" si="31919">N3170*S3167+P3170*S3170-O3170*T3167-Q3170*T3170</f>
        <v>0</v>
      </c>
      <c r="Y3170" s="24">
        <f t="shared" ref="Y3170" si="31920">(N3170*T3167+O3170*S3167+P3170*T3170+Q3170*S3170)</f>
        <v>-0.36663596361505596</v>
      </c>
      <c r="Z3170" s="22">
        <f t="shared" ref="Z3170" si="31921">N3170*U3167+P3170*U3170-O3170*V3167-Q3170*V3170</f>
        <v>-4.140503730739252</v>
      </c>
      <c r="AA3170" s="23">
        <f t="shared" ref="AA3170" si="31922">(N3170*V3167+O3170*U3167+P3170*V3170+Q3170*U3170)</f>
        <v>0</v>
      </c>
      <c r="AB3170" s="8"/>
      <c r="AC3170" s="21">
        <v>0</v>
      </c>
      <c r="AD3170" s="24">
        <f t="shared" ref="AD3170" si="31923">(TAN($AE$8*$B3167))/$AD$8</f>
        <v>5.6411084916608321</v>
      </c>
      <c r="AE3170" s="22">
        <v>1</v>
      </c>
      <c r="AF3170" s="23">
        <v>0</v>
      </c>
      <c r="AH3170" s="21">
        <f t="shared" ref="AH3170" si="31924">X3170*AC3167+Z3170*AC3170-Y3170*AD3167-AA3170*AD3170</f>
        <v>0</v>
      </c>
      <c r="AI3170" s="24">
        <f t="shared" ref="AI3170" si="31925">(X3170*AD3167+Y3170*AC3167+Z3170*AD3170+AA3170*AC3170)</f>
        <v>-23.723666718841606</v>
      </c>
      <c r="AJ3170" s="22">
        <f t="shared" ref="AJ3170" si="31926">X3170*AE3167+Z3170*AE3170-Y3170*AF3167-AA3170*AF3170</f>
        <v>-4.140503730739252</v>
      </c>
      <c r="AK3170" s="23">
        <f t="shared" ref="AK3170" si="31927">(X3170*AF3167+Y3170*AE3167+Z3170*AF3170+AA3170*AE3170)</f>
        <v>0</v>
      </c>
      <c r="AL3170" s="8"/>
      <c r="AM3170" s="15">
        <v>0</v>
      </c>
      <c r="AN3170" s="85">
        <f t="shared" ref="AN3170" si="31928">(1/$AN$8)*SIN($B3167*$AO$8)</f>
        <v>-0.29376408602455489</v>
      </c>
      <c r="AO3170" s="25">
        <f t="shared" ref="AO3170" si="31929">COS($AO$8*$B3167)</f>
        <v>0.47257164098094284</v>
      </c>
      <c r="AP3170" s="37">
        <v>0</v>
      </c>
      <c r="AR3170" s="21">
        <f t="shared" ref="AR3170" si="31930">AH3170*AM3167+AJ3170*AM3170-AI3170*AN3167-AK3170*AN3170</f>
        <v>0</v>
      </c>
      <c r="AS3170" s="24">
        <f t="shared" ref="AS3170" si="31931">(AH3170*AN3167+AI3170*AM3167+AJ3170*AN3170+AK3170*AM3170)</f>
        <v>-9.994800817266082</v>
      </c>
      <c r="AT3170" s="22">
        <f t="shared" ref="AT3170" si="31932">AH3170*AO3167+AJ3170*AO3170-AI3170*AP3167-AK3170*AP3170</f>
        <v>-64.679136079828069</v>
      </c>
      <c r="AU3170" s="23">
        <f t="shared" ref="AU3170" si="31933">(AH3170*AP3167+AI3170*AO3167+AJ3170*AP3170+AK3170*AO3170)</f>
        <v>0</v>
      </c>
      <c r="AV3170" s="8"/>
      <c r="AW3170" s="21">
        <v>0</v>
      </c>
      <c r="AX3170" s="24">
        <f t="shared" ref="AX3170" si="31934">(TAN($AY$8*$B3167))/$AX$8</f>
        <v>1.4609460296719852</v>
      </c>
      <c r="AY3170" s="22">
        <v>1</v>
      </c>
      <c r="AZ3170" s="23">
        <v>0</v>
      </c>
      <c r="BB3170" s="21">
        <f t="shared" ref="BB3170" si="31935">AR3170*AW3167+AT3170*AW3170-AS3170*AX3167-AU3170*AX3170</f>
        <v>0</v>
      </c>
      <c r="BC3170" s="24">
        <f t="shared" ref="BC3170" si="31936">(AR3170*AX3167+AS3170*AW3167+AT3170*AX3170+AU3170*AW3170)</f>
        <v>-104.48752787570494</v>
      </c>
      <c r="BD3170" s="22">
        <f t="shared" ref="BD3170" si="31937">AR3170*AY3167+AT3170*AY3170-AS3170*AZ3167-AU3170*AZ3170</f>
        <v>-64.679136079828069</v>
      </c>
      <c r="BE3170" s="23">
        <f t="shared" ref="BE3170" si="31938">(AR3170*AZ3167+AS3170*AY3167+AT3170*AZ3170+AU3170*AY3170)</f>
        <v>0</v>
      </c>
      <c r="BF3170" s="8"/>
      <c r="BG3170" s="15">
        <v>0</v>
      </c>
      <c r="BH3170" s="85">
        <f t="shared" ref="BH3170" si="31939">(1/$BH$8)*SIN($B3167*$BI$8)</f>
        <v>5.2832007422815991E-2</v>
      </c>
      <c r="BI3170" s="25">
        <f t="shared" ref="BI3170" si="31940">COS($BI$8*$B3167)</f>
        <v>-0.98735961580625708</v>
      </c>
      <c r="BJ3170" s="37">
        <v>0</v>
      </c>
      <c r="BL3170" s="21">
        <f t="shared" ref="BL3170" si="31941">BB3170*BG3167+BD3170*BG3170-BC3170*BH3167-BE3170*BH3170</f>
        <v>0</v>
      </c>
      <c r="BM3170" s="24">
        <f t="shared" ref="BM3170" si="31942">(BB3170*BH3167+BC3170*BG3167+BD3170*BH3170+BE3170*BG3170)</f>
        <v>99.749636782430798</v>
      </c>
      <c r="BN3170" s="22">
        <f t="shared" ref="BN3170" si="31943">BB3170*BI3167+BD3170*BI3170-BC3170*BJ3167-BE3170*BJ3170</f>
        <v>113.54413958534809</v>
      </c>
      <c r="BO3170" s="23">
        <f t="shared" ref="BO3170" si="31944">(BB3170*BJ3167+BC3170*BI3167+BD3170*BJ3170+BE3170*BI3170)</f>
        <v>0</v>
      </c>
      <c r="BQ3170" s="38">
        <f t="shared" ref="BQ3170" si="31945">(180/PI())*ATAN(-1*(($BL$8*BM3167+BO3167+$BL$8*BM3170+BO3170)/($BL$8*BL3167+BN3167+$BL$8*BL3170+BN3170)))</f>
        <v>7.406523953735042</v>
      </c>
      <c r="BS3170" s="67">
        <f t="shared" ref="BS3170" si="31946">20*LOG(((($BL$8*BL3167+BN3167-$BL$8*BL3170-BN3170)^2+($BL$8*BM3167+BO3167-$BL$8*BM3170-BO3170)^2)/(($BL$8*BL3167+BN3167+$BL$8*BL3170+BN3170)^2+($BL$8*BM3167+BO3167+$BL$8*BM3170+BO3170)^2))^0.5)</f>
        <v>-3.3118277039842215E-4</v>
      </c>
      <c r="BT3170" s="65"/>
      <c r="BU3170" s="28"/>
      <c r="BV3170" s="28"/>
      <c r="BW3170" s="28"/>
      <c r="BX3170" s="28"/>
    </row>
    <row r="3171" spans="2:76" ht="18.649999999999999" customHeight="1">
      <c r="BS3171" s="32"/>
    </row>
    <row r="3172" spans="2:76" ht="18.649999999999999" customHeight="1" thickBot="1">
      <c r="D3172" s="8"/>
      <c r="E3172" s="8" t="s">
        <v>93</v>
      </c>
      <c r="F3172" s="8"/>
      <c r="G3172" s="8"/>
      <c r="H3172" s="8"/>
      <c r="I3172" s="8"/>
      <c r="J3172" s="8" t="s">
        <v>94</v>
      </c>
      <c r="K3172" s="8"/>
      <c r="L3172" s="8"/>
      <c r="M3172" s="8"/>
      <c r="N3172" s="8"/>
      <c r="O3172" s="8" t="s">
        <v>95</v>
      </c>
      <c r="P3172" s="8"/>
      <c r="Q3172" s="8"/>
      <c r="R3172" s="8"/>
      <c r="S3172" s="8"/>
      <c r="T3172" s="8" t="s">
        <v>96</v>
      </c>
      <c r="U3172" s="8"/>
      <c r="V3172" s="8"/>
      <c r="W3172" s="8"/>
      <c r="X3172" s="8"/>
      <c r="Y3172" s="8" t="s">
        <v>97</v>
      </c>
      <c r="Z3172" s="8"/>
      <c r="AA3172" s="8"/>
      <c r="AB3172" s="8"/>
      <c r="AC3172" s="8"/>
      <c r="AD3172" s="8" t="s">
        <v>98</v>
      </c>
      <c r="AE3172" s="8"/>
      <c r="AF3172" s="8"/>
      <c r="AG3172" s="8"/>
      <c r="AH3172" s="8"/>
      <c r="AI3172" s="8" t="s">
        <v>99</v>
      </c>
      <c r="AJ3172" s="8"/>
      <c r="AK3172" s="8"/>
      <c r="AL3172" s="8"/>
      <c r="AM3172" s="8"/>
      <c r="AN3172" s="8" t="s">
        <v>96</v>
      </c>
      <c r="AO3172" s="8"/>
      <c r="AP3172" s="8"/>
      <c r="AQ3172" s="8"/>
      <c r="AR3172" s="8"/>
      <c r="AS3172" s="8" t="s">
        <v>100</v>
      </c>
      <c r="AT3172" s="8"/>
      <c r="AU3172" s="8"/>
      <c r="AV3172" s="8"/>
      <c r="AW3172" s="8"/>
      <c r="AX3172" s="8" t="s">
        <v>94</v>
      </c>
      <c r="AY3172" s="8"/>
      <c r="AZ3172" s="8"/>
      <c r="BA3172" s="8"/>
      <c r="BB3172" s="8"/>
      <c r="BC3172" s="8" t="s">
        <v>101</v>
      </c>
      <c r="BD3172" s="8"/>
      <c r="BE3172" s="8"/>
      <c r="BF3172" s="8"/>
      <c r="BG3172" s="8"/>
      <c r="BH3172" s="8" t="s">
        <v>96</v>
      </c>
      <c r="BI3172" s="8"/>
      <c r="BJ3172" s="8"/>
      <c r="BK3172" s="8"/>
      <c r="BL3172" s="8"/>
      <c r="BM3172" s="8" t="s">
        <v>102</v>
      </c>
      <c r="BN3172" s="8"/>
      <c r="BO3172" s="8"/>
      <c r="BP3172" s="8"/>
    </row>
    <row r="3173" spans="2:76" ht="18.649999999999999" customHeight="1" thickBot="1">
      <c r="B3173" s="16"/>
      <c r="D3173" s="250" t="s">
        <v>22</v>
      </c>
      <c r="E3173" s="251"/>
      <c r="F3173" s="252" t="s">
        <v>23</v>
      </c>
      <c r="G3173" s="253"/>
      <c r="H3173" s="123"/>
      <c r="I3173" s="242" t="s">
        <v>1</v>
      </c>
      <c r="J3173" s="243"/>
      <c r="K3173" s="244" t="s">
        <v>2</v>
      </c>
      <c r="L3173" s="245"/>
      <c r="M3173" s="123"/>
      <c r="N3173" s="242" t="s">
        <v>43</v>
      </c>
      <c r="O3173" s="243"/>
      <c r="P3173" s="244" t="s">
        <v>44</v>
      </c>
      <c r="Q3173" s="245"/>
      <c r="R3173" s="123"/>
      <c r="S3173" s="242" t="s">
        <v>32</v>
      </c>
      <c r="T3173" s="243"/>
      <c r="U3173" s="244" t="s">
        <v>33</v>
      </c>
      <c r="V3173" s="245"/>
      <c r="W3173" s="123"/>
      <c r="X3173" s="242" t="s">
        <v>45</v>
      </c>
      <c r="Y3173" s="243"/>
      <c r="Z3173" s="244" t="s">
        <v>46</v>
      </c>
      <c r="AA3173" s="245"/>
      <c r="AB3173" s="127"/>
      <c r="AC3173" s="242" t="s">
        <v>62</v>
      </c>
      <c r="AD3173" s="243"/>
      <c r="AE3173" s="244" t="s">
        <v>3</v>
      </c>
      <c r="AF3173" s="245"/>
      <c r="AG3173" s="123"/>
      <c r="AH3173" s="242" t="s">
        <v>76</v>
      </c>
      <c r="AI3173" s="243"/>
      <c r="AJ3173" s="244" t="s">
        <v>77</v>
      </c>
      <c r="AK3173" s="245"/>
      <c r="AL3173" s="127"/>
      <c r="AM3173" s="242" t="s">
        <v>64</v>
      </c>
      <c r="AN3173" s="243"/>
      <c r="AO3173" s="244" t="s">
        <v>65</v>
      </c>
      <c r="AP3173" s="245"/>
      <c r="AQ3173" s="123"/>
      <c r="AR3173" s="242" t="s">
        <v>80</v>
      </c>
      <c r="AS3173" s="243"/>
      <c r="AT3173" s="244" t="s">
        <v>81</v>
      </c>
      <c r="AU3173" s="245"/>
      <c r="AV3173" s="127"/>
      <c r="AW3173" s="242" t="s">
        <v>68</v>
      </c>
      <c r="AX3173" s="243"/>
      <c r="AY3173" s="244" t="s">
        <v>69</v>
      </c>
      <c r="AZ3173" s="245"/>
      <c r="BA3173" s="123"/>
      <c r="BB3173" s="246" t="s">
        <v>84</v>
      </c>
      <c r="BC3173" s="247"/>
      <c r="BD3173" s="248" t="s">
        <v>85</v>
      </c>
      <c r="BE3173" s="249"/>
      <c r="BF3173" s="127"/>
      <c r="BG3173" s="242" t="s">
        <v>72</v>
      </c>
      <c r="BH3173" s="243"/>
      <c r="BI3173" s="244" t="s">
        <v>73</v>
      </c>
      <c r="BJ3173" s="245"/>
      <c r="BK3173" s="123"/>
      <c r="BL3173" s="242" t="s">
        <v>88</v>
      </c>
      <c r="BM3173" s="243"/>
      <c r="BN3173" s="244" t="s">
        <v>89</v>
      </c>
      <c r="BO3173" s="245"/>
      <c r="BP3173" s="123"/>
      <c r="BQ3173" s="19" t="s">
        <v>165</v>
      </c>
      <c r="BS3173" s="63" t="s">
        <v>120</v>
      </c>
      <c r="BT3173" s="4"/>
      <c r="BU3173" s="28"/>
      <c r="BV3173" s="28"/>
      <c r="BW3173" s="28"/>
      <c r="BX3173" s="28"/>
    </row>
    <row r="3174" spans="2:76" ht="18" customHeight="1" thickTop="1" thickBot="1">
      <c r="B3174" s="39">
        <v>9</v>
      </c>
      <c r="D3174" s="25">
        <f t="shared" ref="D3174" si="31947">COS($F$8*$B3174)</f>
        <v>-0.98837593389737199</v>
      </c>
      <c r="E3174" s="26">
        <v>0</v>
      </c>
      <c r="F3174" s="10">
        <v>0</v>
      </c>
      <c r="G3174" s="85">
        <f t="shared" ref="G3174" si="31948">$E$8*SIN($B3174*$F$8)</f>
        <v>0.45608893829217084</v>
      </c>
      <c r="I3174" s="21">
        <v>1</v>
      </c>
      <c r="J3174" s="24">
        <v>0</v>
      </c>
      <c r="K3174" s="22">
        <v>0</v>
      </c>
      <c r="L3174" s="23">
        <v>0</v>
      </c>
      <c r="N3174" s="21">
        <f t="shared" ref="N3174" si="31949">D3174*I3174+F3174*I3177-E3174*J3174-G3174*J3177</f>
        <v>-1.6760617886759799</v>
      </c>
      <c r="O3174" s="24">
        <f t="shared" ref="O3174" si="31950">(D3174*J3174+E3174*I3174+F3174*J3177+G3174*I3177)</f>
        <v>0</v>
      </c>
      <c r="P3174" s="22">
        <f t="shared" ref="P3174" si="31951">D3174*K3174+F3174*K3177-E3174*L3174-G3174*L3177</f>
        <v>0</v>
      </c>
      <c r="Q3174" s="23">
        <f t="shared" ref="Q3174" si="31952">(D3174*L3174+E3174*K3174+F3174*L3177+G3174*K3177)</f>
        <v>0.45608893829217084</v>
      </c>
      <c r="S3174" s="25">
        <f t="shared" ref="S3174" si="31953">COS($U$8*$B3174)</f>
        <v>0.4827551871812959</v>
      </c>
      <c r="T3174" s="26">
        <v>0</v>
      </c>
      <c r="U3174" s="10">
        <v>0</v>
      </c>
      <c r="V3174" s="85">
        <f t="shared" ref="V3174" si="31954">$T$8*SIN($B3174*$U$8)</f>
        <v>-2.6272660434843607</v>
      </c>
      <c r="X3174" s="21">
        <f t="shared" ref="X3174" si="31955">N3174*S3174+P3174*S3177-O3174*T3174-Q3174*T3177</f>
        <v>-0.67598674692148419</v>
      </c>
      <c r="Y3174" s="24">
        <f t="shared" ref="Y3174" si="31956">(N3174*T3174+O3174*S3174+P3174*T3177+Q3174*S3177)</f>
        <v>0</v>
      </c>
      <c r="Z3174" s="22">
        <f t="shared" ref="Z3174" si="31957">N3174*U3174+P3174*U3177-O3174*V3174-Q3174*V3177</f>
        <v>0</v>
      </c>
      <c r="AA3174" s="23">
        <f t="shared" ref="AA3174" si="31958">(N3174*V3174+O3174*U3174+P3174*V3177+Q3174*U3177)</f>
        <v>4.6236395249466176</v>
      </c>
      <c r="AB3174" s="8"/>
      <c r="AC3174" s="21">
        <v>1</v>
      </c>
      <c r="AD3174" s="24">
        <v>0</v>
      </c>
      <c r="AE3174" s="22">
        <v>0</v>
      </c>
      <c r="AF3174" s="23">
        <v>0</v>
      </c>
      <c r="AH3174" s="21">
        <f t="shared" ref="AH3174" si="31959">X3174*AC3174+Z3174*AC3177-Y3174*AD3174-AA3174*AD3177</f>
        <v>-28.748314973462058</v>
      </c>
      <c r="AI3174" s="24">
        <f t="shared" ref="AI3174" si="31960">(X3174*AD3174+Y3174*AC3174+Z3174*AD3177+AA3174*AC3177)</f>
        <v>0</v>
      </c>
      <c r="AJ3174" s="22">
        <f t="shared" ref="AJ3174" si="31961">X3174*AE3174+Z3174*AE3177-Y3174*AF3174-AA3174*AF3177</f>
        <v>0</v>
      </c>
      <c r="AK3174" s="23">
        <f t="shared" ref="AK3174" si="31962">(X3174*AF3174+Y3174*AE3174+Z3174*AF3177+AA3174*AE3177)</f>
        <v>4.6236395249466176</v>
      </c>
      <c r="AL3174" s="8"/>
      <c r="AM3174" s="25">
        <f t="shared" ref="AM3174" si="31963">COS($AO$8*$B3174)</f>
        <v>0.4827551871812959</v>
      </c>
      <c r="AN3174" s="26">
        <v>0</v>
      </c>
      <c r="AO3174" s="10">
        <v>0</v>
      </c>
      <c r="AP3174" s="85">
        <f t="shared" ref="AP3174" si="31964">$AN$8*SIN($B3174*$AO$8)</f>
        <v>-2.6272660434843607</v>
      </c>
      <c r="AR3174" s="21">
        <f t="shared" ref="AR3174" si="31965">AH3174*AM3174+AJ3174*AM3177-AI3174*AN3174-AK3174*AN3177</f>
        <v>-12.528672496026704</v>
      </c>
      <c r="AS3174" s="24">
        <f t="shared" ref="AS3174" si="31966">(AH3174*AN3174+AI3174*AM3174+AJ3174*AN3177+AK3174*AM3177)</f>
        <v>0</v>
      </c>
      <c r="AT3174" s="22">
        <f t="shared" ref="AT3174" si="31967">AH3174*AO3174+AJ3174*AO3177-AI3174*AP3174-AK3174*AP3177</f>
        <v>0</v>
      </c>
      <c r="AU3174" s="23">
        <f t="shared" ref="AU3174" si="31968">(AH3174*AP3174+AI3174*AO3174+AJ3174*AP3177+AK3174*AO3177)</f>
        <v>77.761557701494311</v>
      </c>
      <c r="AV3174" s="8"/>
      <c r="AW3174" s="21">
        <v>1</v>
      </c>
      <c r="AX3174" s="24">
        <v>0</v>
      </c>
      <c r="AY3174" s="22">
        <v>0</v>
      </c>
      <c r="AZ3174" s="23">
        <v>0</v>
      </c>
      <c r="BB3174" s="21">
        <f t="shared" ref="BB3174" si="31969">AR3174*AW3174+AT3174*AW3177-AS3174*AX3174-AU3174*AX3177</f>
        <v>-129.77668880860759</v>
      </c>
      <c r="BC3174" s="24">
        <f t="shared" ref="BC3174" si="31970">(AR3174*AX3174+AS3174*AW3174+AT3174*AX3177+AU3174*AW3177)</f>
        <v>0</v>
      </c>
      <c r="BD3174" s="22">
        <f t="shared" ref="BD3174" si="31971">AR3174*AY3174+AT3174*AY3177-AS3174*AZ3174-AU3174*AZ3177</f>
        <v>0</v>
      </c>
      <c r="BE3174" s="23">
        <f t="shared" ref="BE3174" si="31972">(AR3174*AZ3174+AS3174*AY3174+AT3174*AZ3177+AU3174*AY3177)</f>
        <v>77.761557701494311</v>
      </c>
      <c r="BF3174" s="8"/>
      <c r="BG3174" s="25">
        <f t="shared" ref="BG3174" si="31973">COS($BI$8*$B3174)</f>
        <v>-0.98839061611851875</v>
      </c>
      <c r="BH3174" s="26">
        <v>0</v>
      </c>
      <c r="BI3174" s="10">
        <v>0</v>
      </c>
      <c r="BJ3174" s="85">
        <f t="shared" ref="BJ3174" si="31974">$BH$8*SIN($B3174*$BI$8)</f>
        <v>0.45580248981296073</v>
      </c>
      <c r="BL3174" s="21">
        <f t="shared" ref="BL3174" si="31975">BB3174*BG3174+BD3174*BG3177-BC3174*BH3174-BE3174*BH3177</f>
        <v>124.33184900801922</v>
      </c>
      <c r="BM3174" s="24">
        <f t="shared" ref="BM3174" si="31976">(BB3174*BH3174+BC3174*BG3174+BD3174*BH3177+BE3174*BG3177)</f>
        <v>0</v>
      </c>
      <c r="BN3174" s="22">
        <f t="shared" ref="BN3174" si="31977">BB3174*BI3174+BD3174*BI3177-BC3174*BJ3174-BE3174*BJ3177</f>
        <v>0</v>
      </c>
      <c r="BO3174" s="23">
        <f t="shared" ref="BO3174" si="31978">(BB3174*BJ3174+BC3174*BI3174+BD3174*BJ3177+BE3174*BI3177)</f>
        <v>-136.01133180556084</v>
      </c>
      <c r="BQ3174" s="27">
        <f t="shared" ref="BQ3174" si="31979">20*LOG((2*$BL$8)/(($BL$8*BL3174+BN3174+$BL$8*BL3177+BN3177)^2+($BL$8*BM3174+BO3174+$BL$8*BM3177+BO3177)^2)^0.5)</f>
        <v>-41.925446638270998</v>
      </c>
      <c r="BS3174" s="64">
        <f t="shared" ref="BS3174" si="31980">((BL3174^2+BM3174^2)/(BL3177^2+BM3177^2))^0.5</f>
        <v>1.0943371377854521</v>
      </c>
      <c r="BT3174" s="4"/>
      <c r="BU3174" s="28"/>
      <c r="BV3174" s="28"/>
      <c r="BW3174" s="28"/>
      <c r="BX3174" s="28"/>
    </row>
    <row r="3175" spans="2:76" ht="18.649999999999999" customHeight="1" thickBot="1">
      <c r="D3175" s="25"/>
      <c r="E3175" s="10"/>
      <c r="F3175" s="10"/>
      <c r="G3175" s="31"/>
      <c r="I3175" s="29"/>
      <c r="L3175" s="30"/>
      <c r="N3175" s="29"/>
      <c r="Q3175" s="30"/>
      <c r="S3175" s="29"/>
      <c r="V3175" s="30"/>
      <c r="X3175" s="29"/>
      <c r="AA3175" s="30"/>
      <c r="AC3175" s="29"/>
      <c r="AF3175" s="30"/>
      <c r="AH3175" s="29"/>
      <c r="AK3175" s="30"/>
      <c r="AM3175" s="29"/>
      <c r="AP3175" s="30"/>
      <c r="AR3175" s="29"/>
      <c r="AU3175" s="30"/>
      <c r="AW3175" s="29"/>
      <c r="AZ3175" s="30"/>
      <c r="BB3175" s="29"/>
      <c r="BE3175" s="30"/>
      <c r="BG3175" s="29"/>
      <c r="BJ3175" s="30"/>
      <c r="BL3175" s="29"/>
      <c r="BO3175" s="30"/>
      <c r="BS3175" s="65"/>
      <c r="BT3175" s="65"/>
      <c r="BU3175" s="28"/>
      <c r="BV3175" s="28"/>
      <c r="BW3175" s="28"/>
      <c r="BX3175" s="28"/>
    </row>
    <row r="3176" spans="2:76" ht="18.649999999999999" customHeight="1" thickBot="1">
      <c r="D3176" s="254" t="s">
        <v>24</v>
      </c>
      <c r="E3176" s="255"/>
      <c r="F3176" s="256" t="s">
        <v>25</v>
      </c>
      <c r="G3176" s="257"/>
      <c r="H3176" s="123"/>
      <c r="I3176" s="242" t="s">
        <v>4</v>
      </c>
      <c r="J3176" s="243"/>
      <c r="K3176" s="244" t="s">
        <v>5</v>
      </c>
      <c r="L3176" s="245"/>
      <c r="M3176" s="123"/>
      <c r="N3176" s="242" t="s">
        <v>6</v>
      </c>
      <c r="O3176" s="243"/>
      <c r="P3176" s="244" t="s">
        <v>7</v>
      </c>
      <c r="Q3176" s="245"/>
      <c r="R3176" s="123"/>
      <c r="S3176" s="242" t="s">
        <v>34</v>
      </c>
      <c r="T3176" s="243"/>
      <c r="U3176" s="244" t="s">
        <v>35</v>
      </c>
      <c r="V3176" s="245"/>
      <c r="W3176" s="123"/>
      <c r="X3176" s="242" t="s">
        <v>47</v>
      </c>
      <c r="Y3176" s="243"/>
      <c r="Z3176" s="244" t="s">
        <v>48</v>
      </c>
      <c r="AA3176" s="245"/>
      <c r="AB3176" s="127"/>
      <c r="AC3176" s="242" t="s">
        <v>63</v>
      </c>
      <c r="AD3176" s="243"/>
      <c r="AE3176" s="244" t="s">
        <v>8</v>
      </c>
      <c r="AF3176" s="245"/>
      <c r="AG3176" s="123"/>
      <c r="AH3176" s="242" t="s">
        <v>78</v>
      </c>
      <c r="AI3176" s="243"/>
      <c r="AJ3176" s="244" t="s">
        <v>79</v>
      </c>
      <c r="AK3176" s="245"/>
      <c r="AL3176" s="127"/>
      <c r="AM3176" s="242" t="s">
        <v>67</v>
      </c>
      <c r="AN3176" s="243"/>
      <c r="AO3176" s="244" t="s">
        <v>66</v>
      </c>
      <c r="AP3176" s="245"/>
      <c r="AQ3176" s="123"/>
      <c r="AR3176" s="242" t="s">
        <v>83</v>
      </c>
      <c r="AS3176" s="243"/>
      <c r="AT3176" s="244" t="s">
        <v>82</v>
      </c>
      <c r="AU3176" s="245"/>
      <c r="AV3176" s="127"/>
      <c r="AW3176" s="242" t="s">
        <v>71</v>
      </c>
      <c r="AX3176" s="243"/>
      <c r="AY3176" s="244" t="s">
        <v>70</v>
      </c>
      <c r="AZ3176" s="245"/>
      <c r="BA3176" s="123"/>
      <c r="BB3176" s="124" t="s">
        <v>87</v>
      </c>
      <c r="BC3176" s="125"/>
      <c r="BD3176" s="122" t="s">
        <v>86</v>
      </c>
      <c r="BE3176" s="126"/>
      <c r="BF3176" s="127"/>
      <c r="BG3176" s="242" t="s">
        <v>74</v>
      </c>
      <c r="BH3176" s="243"/>
      <c r="BI3176" s="244" t="s">
        <v>75</v>
      </c>
      <c r="BJ3176" s="245"/>
      <c r="BK3176" s="123"/>
      <c r="BL3176" s="242" t="s">
        <v>91</v>
      </c>
      <c r="BM3176" s="243"/>
      <c r="BN3176" s="244" t="s">
        <v>90</v>
      </c>
      <c r="BO3176" s="245"/>
      <c r="BP3176" s="123"/>
      <c r="BQ3176" s="35" t="s">
        <v>166</v>
      </c>
      <c r="BS3176" s="66" t="s">
        <v>121</v>
      </c>
      <c r="BT3176" s="65"/>
      <c r="BU3176" s="28"/>
      <c r="BV3176" s="28"/>
      <c r="BW3176" s="28"/>
      <c r="BX3176" s="28"/>
    </row>
    <row r="3177" spans="2:76" ht="18.649999999999999" customHeight="1" thickTop="1" thickBot="1">
      <c r="D3177" s="15">
        <v>0</v>
      </c>
      <c r="E3177" s="145">
        <f t="shared" ref="E3177" si="31981">(1/$E$8)*SIN($B3174*$F$8)</f>
        <v>5.0676548699130089E-2</v>
      </c>
      <c r="F3177" s="15">
        <f t="shared" ref="F3177" si="31982">COS($F$8*$B3174)</f>
        <v>-0.98837593389737199</v>
      </c>
      <c r="G3177" s="37">
        <v>0</v>
      </c>
      <c r="I3177" s="21">
        <v>0</v>
      </c>
      <c r="J3177" s="24">
        <f t="shared" ref="J3177" si="31983">(TAN($K$8*$B3174))/$J$8</f>
        <v>1.5077889355388747</v>
      </c>
      <c r="K3177" s="22">
        <v>1</v>
      </c>
      <c r="L3177" s="23">
        <v>0</v>
      </c>
      <c r="N3177" s="21">
        <f t="shared" ref="N3177" si="31984">D3177*I3174+F3177*I3177-E3177*J3174-G3177*J3177</f>
        <v>0</v>
      </c>
      <c r="O3177" s="24">
        <f t="shared" ref="O3177" si="31985">(D3177*J3174+E3177*I3174+F3177*J3177+G3177*I3177)</f>
        <v>-1.4395857485842296</v>
      </c>
      <c r="P3177" s="22">
        <f t="shared" ref="P3177" si="31986">D3177*K3174+F3177*K3177-E3177*L3174-G3177*L3177</f>
        <v>-0.98837593389737199</v>
      </c>
      <c r="Q3177" s="23">
        <f t="shared" ref="Q3177" si="31987">(D3177*L3174+E3177*K3174+F3177*L3177+G3177*K3177)</f>
        <v>0</v>
      </c>
      <c r="S3177" s="15">
        <v>0</v>
      </c>
      <c r="T3177" s="145">
        <f t="shared" ref="T3177" si="31988">(1/$T$8)*SIN($B3174*$U$8)</f>
        <v>-0.29191844927604005</v>
      </c>
      <c r="U3177" s="15">
        <f t="shared" ref="U3177" si="31989">COS($U$8*$B3174)</f>
        <v>0.4827551871812959</v>
      </c>
      <c r="V3177" s="37">
        <v>0</v>
      </c>
      <c r="X3177" s="21">
        <f t="shared" ref="X3177" si="31990">N3177*S3174+P3177*S3177-O3177*T3174-Q3177*T3177</f>
        <v>0</v>
      </c>
      <c r="Y3177" s="24">
        <f t="shared" ref="Y3177" si="31991">(N3177*T3174+O3177*S3174+P3177*T3177+Q3177*S3177)</f>
        <v>-0.40644231759622707</v>
      </c>
      <c r="Z3177" s="22">
        <f t="shared" ref="Z3177" si="31992">N3177*U3174+P3177*U3177-O3177*V3174-Q3177*V3177</f>
        <v>-4.2593183629134748</v>
      </c>
      <c r="AA3177" s="23">
        <f t="shared" ref="AA3177" si="31993">(N3177*V3174+O3177*U3174+P3177*V3177+Q3177*U3177)</f>
        <v>0</v>
      </c>
      <c r="AB3177" s="8"/>
      <c r="AC3177" s="21">
        <v>0</v>
      </c>
      <c r="AD3177" s="24">
        <f t="shared" ref="AD3177" si="31994">(TAN($AE$8*$B3174))/$AD$8</f>
        <v>6.0714785560331253</v>
      </c>
      <c r="AE3177" s="22">
        <v>1</v>
      </c>
      <c r="AF3177" s="23">
        <v>0</v>
      </c>
      <c r="AH3177" s="21">
        <f t="shared" ref="AH3177" si="31995">X3177*AC3174+Z3177*AC3177-Y3177*AD3174-AA3177*AD3177</f>
        <v>0</v>
      </c>
      <c r="AI3177" s="24">
        <f t="shared" ref="AI3177" si="31996">(X3177*AD3174+Y3177*AC3174+Z3177*AD3177+AA3177*AC3177)</f>
        <v>-26.266802421343506</v>
      </c>
      <c r="AJ3177" s="22">
        <f t="shared" ref="AJ3177" si="31997">X3177*AE3174+Z3177*AE3177-Y3177*AF3174-AA3177*AF3177</f>
        <v>-4.2593183629134748</v>
      </c>
      <c r="AK3177" s="23">
        <f t="shared" ref="AK3177" si="31998">(X3177*AF3174+Y3177*AE3174+Z3177*AF3177+AA3177*AE3177)</f>
        <v>0</v>
      </c>
      <c r="AL3177" s="8"/>
      <c r="AM3177" s="15">
        <v>0</v>
      </c>
      <c r="AN3177" s="85">
        <f t="shared" ref="AN3177" si="31999">(1/$AN$8)*SIN($B3174*$AO$8)</f>
        <v>-0.29191844927604005</v>
      </c>
      <c r="AO3177" s="25">
        <f t="shared" ref="AO3177" si="32000">COS($AO$8*$B3174)</f>
        <v>0.4827551871812959</v>
      </c>
      <c r="AP3177" s="37">
        <v>0</v>
      </c>
      <c r="AR3177" s="21">
        <f t="shared" ref="AR3177" si="32001">AH3177*AM3174+AJ3177*AM3177-AI3177*AN3174-AK3177*AN3177</f>
        <v>0</v>
      </c>
      <c r="AS3177" s="24">
        <f t="shared" ref="AS3177" si="32002">(AH3177*AN3174+AI3177*AM3174+AJ3177*AN3177+AK3177*AM3177)</f>
        <v>-11.437061508095137</v>
      </c>
      <c r="AT3177" s="22">
        <f t="shared" ref="AT3177" si="32003">AH3177*AO3174+AJ3177*AO3177-AI3177*AP3174-AK3177*AP3177</f>
        <v>-71.066086106061604</v>
      </c>
      <c r="AU3177" s="23">
        <f t="shared" ref="AU3177" si="32004">(AH3177*AP3174+AI3177*AO3174+AJ3177*AP3177+AK3177*AO3177)</f>
        <v>0</v>
      </c>
      <c r="AV3177" s="8"/>
      <c r="AW3177" s="21">
        <v>0</v>
      </c>
      <c r="AX3177" s="24">
        <f t="shared" ref="AX3177" si="32005">(TAN($AY$8*$B3174))/$AX$8</f>
        <v>1.5077889355388747</v>
      </c>
      <c r="AY3177" s="22">
        <v>1</v>
      </c>
      <c r="AZ3177" s="23">
        <v>0</v>
      </c>
      <c r="BB3177" s="21">
        <f t="shared" ref="BB3177" si="32006">AR3177*AW3174+AT3177*AW3177-AS3177*AX3174-AU3177*AX3177</f>
        <v>0</v>
      </c>
      <c r="BC3177" s="24">
        <f t="shared" ref="BC3177" si="32007">(AR3177*AX3174+AS3177*AW3174+AT3177*AX3177+AU3177*AW3177)</f>
        <v>-118.58971983086778</v>
      </c>
      <c r="BD3177" s="22">
        <f t="shared" ref="BD3177" si="32008">AR3177*AY3174+AT3177*AY3177-AS3177*AZ3174-AU3177*AZ3177</f>
        <v>-71.066086106061604</v>
      </c>
      <c r="BE3177" s="23">
        <f t="shared" ref="BE3177" si="32009">(AR3177*AZ3174+AS3177*AY3174+AT3177*AZ3177+AU3177*AY3177)</f>
        <v>0</v>
      </c>
      <c r="BF3177" s="8"/>
      <c r="BG3177" s="15">
        <v>0</v>
      </c>
      <c r="BH3177" s="85">
        <f t="shared" ref="BH3177" si="32010">(1/$BH$8)*SIN($B3174*$BI$8)</f>
        <v>5.064472109032897E-2</v>
      </c>
      <c r="BI3177" s="25">
        <f t="shared" ref="BI3177" si="32011">COS($BI$8*$B3174)</f>
        <v>-0.98839061611851875</v>
      </c>
      <c r="BJ3177" s="37">
        <v>0</v>
      </c>
      <c r="BL3177" s="21">
        <f t="shared" ref="BL3177" si="32012">BB3177*BG3174+BD3177*BG3177-BC3177*BH3174-BE3177*BH3177</f>
        <v>0</v>
      </c>
      <c r="BM3177" s="24">
        <f t="shared" ref="BM3177" si="32013">(BB3177*BH3174+BC3177*BG3174+BD3177*BH3177+BE3177*BG3177)</f>
        <v>113.61384413913113</v>
      </c>
      <c r="BN3177" s="22">
        <f t="shared" ref="BN3177" si="32014">BB3177*BI3174+BD3177*BI3177-BC3177*BJ3174-BE3177*BJ3177</f>
        <v>124.2945421966329</v>
      </c>
      <c r="BO3177" s="23">
        <f t="shared" ref="BO3177" si="32015">(BB3177*BJ3174+BC3177*BI3174+BD3177*BJ3177+BE3177*BI3177)</f>
        <v>0</v>
      </c>
      <c r="BQ3177" s="38">
        <f t="shared" ref="BQ3177" si="32016">(180/PI())*ATAN(-1*(($BL$8*BM3174+BO3174+$BL$8*BM3177+BO3177)/($BL$8*BL3174+BN3174+$BL$8*BL3177+BN3177)))</f>
        <v>5.147590779904232</v>
      </c>
      <c r="BS3177" s="67">
        <f t="shared" ref="BS3177" si="32017">20*LOG(((($BL$8*BL3174+BN3174-$BL$8*BL3177-BN3177)^2+($BL$8*BM3174+BO3174-$BL$8*BM3177-BO3177)^2)/(($BL$8*BL3174+BN3174+$BL$8*BL3177+BN3177)^2+($BL$8*BM3174+BO3174+$BL$8*BM3177+BO3177)^2))^0.5)</f>
        <v>-2.7877484700328795E-4</v>
      </c>
      <c r="BT3177" s="65"/>
      <c r="BU3177" s="28"/>
      <c r="BV3177" s="28"/>
      <c r="BW3177" s="28"/>
      <c r="BX3177" s="28"/>
    </row>
    <row r="3178" spans="2:76" ht="18.649999999999999" customHeight="1">
      <c r="BS3178" s="32"/>
    </row>
    <row r="3179" spans="2:76" ht="18.649999999999999" customHeight="1" thickBot="1">
      <c r="D3179" s="8"/>
      <c r="E3179" s="8" t="s">
        <v>93</v>
      </c>
      <c r="F3179" s="8"/>
      <c r="G3179" s="8"/>
      <c r="H3179" s="8"/>
      <c r="I3179" s="8"/>
      <c r="J3179" s="8" t="s">
        <v>94</v>
      </c>
      <c r="K3179" s="8"/>
      <c r="L3179" s="8"/>
      <c r="M3179" s="8"/>
      <c r="N3179" s="8"/>
      <c r="O3179" s="8" t="s">
        <v>95</v>
      </c>
      <c r="P3179" s="8"/>
      <c r="Q3179" s="8"/>
      <c r="R3179" s="8"/>
      <c r="S3179" s="8"/>
      <c r="T3179" s="8" t="s">
        <v>96</v>
      </c>
      <c r="U3179" s="8"/>
      <c r="V3179" s="8"/>
      <c r="W3179" s="8"/>
      <c r="X3179" s="8"/>
      <c r="Y3179" s="8" t="s">
        <v>97</v>
      </c>
      <c r="Z3179" s="8"/>
      <c r="AA3179" s="8"/>
      <c r="AB3179" s="8"/>
      <c r="AC3179" s="8"/>
      <c r="AD3179" s="8" t="s">
        <v>98</v>
      </c>
      <c r="AE3179" s="8"/>
      <c r="AF3179" s="8"/>
      <c r="AG3179" s="8"/>
      <c r="AH3179" s="8"/>
      <c r="AI3179" s="8" t="s">
        <v>99</v>
      </c>
      <c r="AJ3179" s="8"/>
      <c r="AK3179" s="8"/>
      <c r="AL3179" s="8"/>
      <c r="AM3179" s="8"/>
      <c r="AN3179" s="8" t="s">
        <v>96</v>
      </c>
      <c r="AO3179" s="8"/>
      <c r="AP3179" s="8"/>
      <c r="AQ3179" s="8"/>
      <c r="AR3179" s="8"/>
      <c r="AS3179" s="8" t="s">
        <v>100</v>
      </c>
      <c r="AT3179" s="8"/>
      <c r="AU3179" s="8"/>
      <c r="AV3179" s="8"/>
      <c r="AW3179" s="8"/>
      <c r="AX3179" s="8" t="s">
        <v>94</v>
      </c>
      <c r="AY3179" s="8"/>
      <c r="AZ3179" s="8"/>
      <c r="BA3179" s="8"/>
      <c r="BB3179" s="8"/>
      <c r="BC3179" s="8" t="s">
        <v>101</v>
      </c>
      <c r="BD3179" s="8"/>
      <c r="BE3179" s="8"/>
      <c r="BF3179" s="8"/>
      <c r="BG3179" s="8"/>
      <c r="BH3179" s="8" t="s">
        <v>96</v>
      </c>
      <c r="BI3179" s="8"/>
      <c r="BJ3179" s="8"/>
      <c r="BK3179" s="8"/>
      <c r="BL3179" s="8"/>
      <c r="BM3179" s="8" t="s">
        <v>102</v>
      </c>
      <c r="BN3179" s="8"/>
      <c r="BO3179" s="8"/>
      <c r="BP3179" s="8"/>
    </row>
    <row r="3180" spans="2:76" ht="18.649999999999999" customHeight="1" thickBot="1">
      <c r="B3180" s="16"/>
      <c r="D3180" s="250" t="s">
        <v>22</v>
      </c>
      <c r="E3180" s="251"/>
      <c r="F3180" s="252" t="s">
        <v>23</v>
      </c>
      <c r="G3180" s="253"/>
      <c r="H3180" s="123"/>
      <c r="I3180" s="242" t="s">
        <v>1</v>
      </c>
      <c r="J3180" s="243"/>
      <c r="K3180" s="244" t="s">
        <v>2</v>
      </c>
      <c r="L3180" s="245"/>
      <c r="M3180" s="123"/>
      <c r="N3180" s="242" t="s">
        <v>43</v>
      </c>
      <c r="O3180" s="243"/>
      <c r="P3180" s="244" t="s">
        <v>44</v>
      </c>
      <c r="Q3180" s="245"/>
      <c r="R3180" s="123"/>
      <c r="S3180" s="242" t="s">
        <v>32</v>
      </c>
      <c r="T3180" s="243"/>
      <c r="U3180" s="244" t="s">
        <v>33</v>
      </c>
      <c r="V3180" s="245"/>
      <c r="W3180" s="123"/>
      <c r="X3180" s="242" t="s">
        <v>45</v>
      </c>
      <c r="Y3180" s="243"/>
      <c r="Z3180" s="244" t="s">
        <v>46</v>
      </c>
      <c r="AA3180" s="245"/>
      <c r="AB3180" s="127"/>
      <c r="AC3180" s="242" t="s">
        <v>62</v>
      </c>
      <c r="AD3180" s="243"/>
      <c r="AE3180" s="244" t="s">
        <v>3</v>
      </c>
      <c r="AF3180" s="245"/>
      <c r="AG3180" s="123"/>
      <c r="AH3180" s="242" t="s">
        <v>76</v>
      </c>
      <c r="AI3180" s="243"/>
      <c r="AJ3180" s="244" t="s">
        <v>77</v>
      </c>
      <c r="AK3180" s="245"/>
      <c r="AL3180" s="127"/>
      <c r="AM3180" s="242" t="s">
        <v>64</v>
      </c>
      <c r="AN3180" s="243"/>
      <c r="AO3180" s="244" t="s">
        <v>65</v>
      </c>
      <c r="AP3180" s="245"/>
      <c r="AQ3180" s="123"/>
      <c r="AR3180" s="242" t="s">
        <v>80</v>
      </c>
      <c r="AS3180" s="243"/>
      <c r="AT3180" s="244" t="s">
        <v>81</v>
      </c>
      <c r="AU3180" s="245"/>
      <c r="AV3180" s="127"/>
      <c r="AW3180" s="242" t="s">
        <v>68</v>
      </c>
      <c r="AX3180" s="243"/>
      <c r="AY3180" s="244" t="s">
        <v>69</v>
      </c>
      <c r="AZ3180" s="245"/>
      <c r="BA3180" s="123"/>
      <c r="BB3180" s="246" t="s">
        <v>84</v>
      </c>
      <c r="BC3180" s="247"/>
      <c r="BD3180" s="248" t="s">
        <v>85</v>
      </c>
      <c r="BE3180" s="249"/>
      <c r="BF3180" s="127"/>
      <c r="BG3180" s="242" t="s">
        <v>72</v>
      </c>
      <c r="BH3180" s="243"/>
      <c r="BI3180" s="244" t="s">
        <v>73</v>
      </c>
      <c r="BJ3180" s="245"/>
      <c r="BK3180" s="123"/>
      <c r="BL3180" s="242" t="s">
        <v>88</v>
      </c>
      <c r="BM3180" s="243"/>
      <c r="BN3180" s="244" t="s">
        <v>89</v>
      </c>
      <c r="BO3180" s="245"/>
      <c r="BP3180" s="123"/>
      <c r="BQ3180" s="19" t="s">
        <v>165</v>
      </c>
      <c r="BS3180" s="63" t="s">
        <v>120</v>
      </c>
      <c r="BT3180" s="4"/>
      <c r="BU3180" s="28"/>
      <c r="BV3180" s="28"/>
      <c r="BW3180" s="28"/>
      <c r="BX3180" s="28"/>
    </row>
    <row r="3181" spans="2:76" ht="18.649999999999999" customHeight="1" thickTop="1" thickBot="1">
      <c r="B3181" s="39">
        <v>9.02</v>
      </c>
      <c r="D3181" s="25">
        <f t="shared" ref="D3181" si="32018">COS($F$8*$B3181)</f>
        <v>-0.9893639287960363</v>
      </c>
      <c r="E3181" s="26">
        <v>0</v>
      </c>
      <c r="F3181" s="10">
        <v>0</v>
      </c>
      <c r="G3181" s="85">
        <f t="shared" ref="G3181" si="32019">$E$8*SIN($B3181*$F$8)</f>
        <v>0.43638417429536058</v>
      </c>
      <c r="I3181" s="21">
        <v>1</v>
      </c>
      <c r="J3181" s="24">
        <v>0</v>
      </c>
      <c r="K3181" s="22">
        <v>0</v>
      </c>
      <c r="L3181" s="23">
        <v>0</v>
      </c>
      <c r="N3181" s="21">
        <f t="shared" ref="N3181" si="32020">D3181*I3181+F3181*I3184-E3181*J3181-G3181*J3184</f>
        <v>-1.6684726201969335</v>
      </c>
      <c r="O3181" s="24">
        <f t="shared" ref="O3181" si="32021">(D3181*J3181+E3181*I3181+F3181*J3184+G3181*I3184)</f>
        <v>0</v>
      </c>
      <c r="P3181" s="22">
        <f t="shared" ref="P3181" si="32022">D3181*K3181+F3181*K3184-E3181*L3181-G3181*L3184</f>
        <v>0</v>
      </c>
      <c r="Q3181" s="23">
        <f t="shared" ref="Q3181" si="32023">(D3181*L3181+E3181*K3181+F3181*L3184+G3181*K3184)</f>
        <v>0.43638417429536058</v>
      </c>
      <c r="S3181" s="25">
        <f t="shared" ref="S3181" si="32024">COS($U$8*$B3181)</f>
        <v>0.49287386943484579</v>
      </c>
      <c r="T3181" s="26">
        <v>0</v>
      </c>
      <c r="U3181" s="10">
        <v>0</v>
      </c>
      <c r="V3181" s="85">
        <f t="shared" ref="V3181" si="32025">$T$8*SIN($B3181*$U$8)</f>
        <v>-2.6103023080583796</v>
      </c>
      <c r="X3181" s="21">
        <f t="shared" ref="X3181" si="32026">N3181*S3181+P3181*S3184-O3181*T3181-Q3181*T3184</f>
        <v>-0.69578048776663293</v>
      </c>
      <c r="Y3181" s="24">
        <f t="shared" ref="Y3181" si="32027">(N3181*T3181+O3181*S3181+P3181*T3184+Q3181*S3184)</f>
        <v>0</v>
      </c>
      <c r="Z3181" s="22">
        <f t="shared" ref="Z3181" si="32028">N3181*U3181+P3181*U3184-O3181*V3181-Q3181*V3184</f>
        <v>0</v>
      </c>
      <c r="AA3181" s="23">
        <f t="shared" ref="AA3181" si="32029">(N3181*V3181+O3181*U3181+P3181*V3184+Q3181*U3184)</f>
        <v>4.5703002879773527</v>
      </c>
      <c r="AB3181" s="8"/>
      <c r="AC3181" s="21">
        <v>1</v>
      </c>
      <c r="AD3181" s="24">
        <v>0</v>
      </c>
      <c r="AE3181" s="22">
        <v>0</v>
      </c>
      <c r="AF3181" s="23">
        <v>0</v>
      </c>
      <c r="AH3181" s="21">
        <f t="shared" ref="AH3181" si="32030">X3181*AC3181+Z3181*AC3184-Y3181*AD3181-AA3181*AD3184</f>
        <v>-30.716399604146726</v>
      </c>
      <c r="AI3181" s="24">
        <f t="shared" ref="AI3181" si="32031">(X3181*AD3181+Y3181*AC3181+Z3181*AD3184+AA3181*AC3184)</f>
        <v>0</v>
      </c>
      <c r="AJ3181" s="22">
        <f t="shared" ref="AJ3181" si="32032">X3181*AE3181+Z3181*AE3184-Y3181*AF3181-AA3181*AF3184</f>
        <v>0</v>
      </c>
      <c r="AK3181" s="23">
        <f t="shared" ref="AK3181" si="32033">(X3181*AF3181+Y3181*AE3181+Z3181*AF3184+AA3181*AE3184)</f>
        <v>4.5703002879773527</v>
      </c>
      <c r="AL3181" s="8"/>
      <c r="AM3181" s="25">
        <f t="shared" ref="AM3181" si="32034">COS($AO$8*$B3181)</f>
        <v>0.49287386943484579</v>
      </c>
      <c r="AN3181" s="26">
        <v>0</v>
      </c>
      <c r="AO3181" s="10">
        <v>0</v>
      </c>
      <c r="AP3181" s="85">
        <f t="shared" ref="AP3181" si="32035">$AN$8*SIN($B3181*$AO$8)</f>
        <v>-2.6103023080583796</v>
      </c>
      <c r="AR3181" s="21">
        <f t="shared" ref="AR3181" si="32036">AH3181*AM3181+AJ3181*AM3184-AI3181*AN3181-AK3181*AN3184</f>
        <v>-13.813770129088633</v>
      </c>
      <c r="AS3181" s="24">
        <f t="shared" ref="AS3181" si="32037">(AH3181*AN3181+AI3181*AM3181+AJ3181*AN3184+AK3181*AM3184)</f>
        <v>0</v>
      </c>
      <c r="AT3181" s="22">
        <f t="shared" ref="AT3181" si="32038">AH3181*AO3181+AJ3181*AO3184-AI3181*AP3181-AK3181*AP3184</f>
        <v>0</v>
      </c>
      <c r="AU3181" s="23">
        <f t="shared" ref="AU3181" si="32039">(AH3181*AP3181+AI3181*AO3181+AJ3181*AP3184+AK3181*AO3184)</f>
        <v>82.43167036936228</v>
      </c>
      <c r="AV3181" s="8"/>
      <c r="AW3181" s="21">
        <v>1</v>
      </c>
      <c r="AX3181" s="24">
        <v>0</v>
      </c>
      <c r="AY3181" s="22">
        <v>0</v>
      </c>
      <c r="AZ3181" s="23">
        <v>0</v>
      </c>
      <c r="BB3181" s="21">
        <f t="shared" ref="BB3181" si="32040">AR3181*AW3181+AT3181*AW3184-AS3181*AX3181-AU3181*AX3184</f>
        <v>-142.09537861069779</v>
      </c>
      <c r="BC3181" s="24">
        <f t="shared" ref="BC3181" si="32041">(AR3181*AX3181+AS3181*AW3181+AT3181*AX3184+AU3181*AW3184)</f>
        <v>0</v>
      </c>
      <c r="BD3181" s="22">
        <f t="shared" ref="BD3181" si="32042">AR3181*AY3181+AT3181*AY3184-AS3181*AZ3181-AU3181*AZ3184</f>
        <v>0</v>
      </c>
      <c r="BE3181" s="23">
        <f t="shared" ref="BE3181" si="32043">(AR3181*AZ3181+AS3181*AY3181+AT3181*AZ3184+AU3181*AY3184)</f>
        <v>82.43167036936228</v>
      </c>
      <c r="BF3181" s="8"/>
      <c r="BG3181" s="25">
        <f t="shared" ref="BG3181" si="32044">COS($BI$8*$B3181)</f>
        <v>-0.98937800769273943</v>
      </c>
      <c r="BH3181" s="26">
        <v>0</v>
      </c>
      <c r="BI3181" s="10">
        <v>0</v>
      </c>
      <c r="BJ3181" s="85">
        <f t="shared" ref="BJ3181" si="32045">$BH$8*SIN($B3181*$BI$8)</f>
        <v>0.43609680237936888</v>
      </c>
      <c r="BL3181" s="21">
        <f t="shared" ref="BL3181" si="32046">BB3181*BG3181+BD3181*BG3184-BC3181*BH3181-BE3181*BH3184</f>
        <v>136.59179949632335</v>
      </c>
      <c r="BM3181" s="24">
        <f t="shared" ref="BM3181" si="32047">(BB3181*BH3181+BC3181*BG3181+BD3181*BH3184+BE3181*BG3184)</f>
        <v>0</v>
      </c>
      <c r="BN3181" s="22">
        <f t="shared" ref="BN3181" si="32048">BB3181*BI3181+BD3181*BI3184-BC3181*BJ3181-BE3181*BJ3184</f>
        <v>0</v>
      </c>
      <c r="BO3181" s="23">
        <f t="shared" ref="BO3181" si="32049">(BB3181*BJ3181+BC3181*BI3181+BD3181*BJ3184+BE3181*BI3184)</f>
        <v>-143.52342204583533</v>
      </c>
      <c r="BQ3181" s="27">
        <f t="shared" ref="BQ3181" si="32050">20*LOG((2*$BL$8)/(($BL$8*BL3181+BN3181+$BL$8*BL3184+BN3184)^2+($BL$8*BM3181+BO3181+$BL$8*BM3184+BO3184)^2)^0.5)</f>
        <v>-42.717860332252442</v>
      </c>
      <c r="BS3181" s="64">
        <f t="shared" ref="BS3181" si="32051">((BL3181^2+BM3181^2)/(BL3184^2+BM3184^2))^0.5</f>
        <v>1.0511294318219495</v>
      </c>
      <c r="BT3181" s="4"/>
      <c r="BU3181" s="28"/>
      <c r="BV3181" s="28"/>
      <c r="BW3181" s="28"/>
      <c r="BX3181" s="28"/>
    </row>
    <row r="3182" spans="2:76" ht="18.649999999999999" customHeight="1" thickBot="1">
      <c r="D3182" s="25"/>
      <c r="E3182" s="10"/>
      <c r="F3182" s="10"/>
      <c r="G3182" s="31"/>
      <c r="I3182" s="29"/>
      <c r="L3182" s="30"/>
      <c r="N3182" s="29"/>
      <c r="Q3182" s="30"/>
      <c r="S3182" s="29"/>
      <c r="V3182" s="30"/>
      <c r="X3182" s="29"/>
      <c r="AA3182" s="30"/>
      <c r="AC3182" s="29"/>
      <c r="AF3182" s="30"/>
      <c r="AH3182" s="29"/>
      <c r="AK3182" s="30"/>
      <c r="AM3182" s="29"/>
      <c r="AP3182" s="30"/>
      <c r="AR3182" s="29"/>
      <c r="AU3182" s="30"/>
      <c r="AW3182" s="29"/>
      <c r="AZ3182" s="30"/>
      <c r="BB3182" s="29"/>
      <c r="BE3182" s="30"/>
      <c r="BG3182" s="29"/>
      <c r="BJ3182" s="30"/>
      <c r="BL3182" s="29"/>
      <c r="BO3182" s="30"/>
      <c r="BS3182" s="65"/>
      <c r="BT3182" s="65"/>
      <c r="BU3182" s="28"/>
      <c r="BV3182" s="28"/>
      <c r="BW3182" s="28"/>
      <c r="BX3182" s="28"/>
    </row>
    <row r="3183" spans="2:76" ht="18.649999999999999" customHeight="1" thickBot="1">
      <c r="D3183" s="254" t="s">
        <v>24</v>
      </c>
      <c r="E3183" s="255"/>
      <c r="F3183" s="256" t="s">
        <v>25</v>
      </c>
      <c r="G3183" s="257"/>
      <c r="H3183" s="123"/>
      <c r="I3183" s="242" t="s">
        <v>4</v>
      </c>
      <c r="J3183" s="243"/>
      <c r="K3183" s="244" t="s">
        <v>5</v>
      </c>
      <c r="L3183" s="245"/>
      <c r="M3183" s="123"/>
      <c r="N3183" s="242" t="s">
        <v>6</v>
      </c>
      <c r="O3183" s="243"/>
      <c r="P3183" s="244" t="s">
        <v>7</v>
      </c>
      <c r="Q3183" s="245"/>
      <c r="R3183" s="123"/>
      <c r="S3183" s="242" t="s">
        <v>34</v>
      </c>
      <c r="T3183" s="243"/>
      <c r="U3183" s="244" t="s">
        <v>35</v>
      </c>
      <c r="V3183" s="245"/>
      <c r="W3183" s="123"/>
      <c r="X3183" s="242" t="s">
        <v>47</v>
      </c>
      <c r="Y3183" s="243"/>
      <c r="Z3183" s="244" t="s">
        <v>48</v>
      </c>
      <c r="AA3183" s="245"/>
      <c r="AB3183" s="127"/>
      <c r="AC3183" s="242" t="s">
        <v>63</v>
      </c>
      <c r="AD3183" s="243"/>
      <c r="AE3183" s="244" t="s">
        <v>8</v>
      </c>
      <c r="AF3183" s="245"/>
      <c r="AG3183" s="123"/>
      <c r="AH3183" s="242" t="s">
        <v>78</v>
      </c>
      <c r="AI3183" s="243"/>
      <c r="AJ3183" s="244" t="s">
        <v>79</v>
      </c>
      <c r="AK3183" s="245"/>
      <c r="AL3183" s="127"/>
      <c r="AM3183" s="242" t="s">
        <v>67</v>
      </c>
      <c r="AN3183" s="243"/>
      <c r="AO3183" s="244" t="s">
        <v>66</v>
      </c>
      <c r="AP3183" s="245"/>
      <c r="AQ3183" s="123"/>
      <c r="AR3183" s="242" t="s">
        <v>83</v>
      </c>
      <c r="AS3183" s="243"/>
      <c r="AT3183" s="244" t="s">
        <v>82</v>
      </c>
      <c r="AU3183" s="245"/>
      <c r="AV3183" s="127"/>
      <c r="AW3183" s="242" t="s">
        <v>71</v>
      </c>
      <c r="AX3183" s="243"/>
      <c r="AY3183" s="244" t="s">
        <v>70</v>
      </c>
      <c r="AZ3183" s="245"/>
      <c r="BA3183" s="123"/>
      <c r="BB3183" s="124" t="s">
        <v>87</v>
      </c>
      <c r="BC3183" s="125"/>
      <c r="BD3183" s="122" t="s">
        <v>86</v>
      </c>
      <c r="BE3183" s="126"/>
      <c r="BF3183" s="127"/>
      <c r="BG3183" s="242" t="s">
        <v>74</v>
      </c>
      <c r="BH3183" s="243"/>
      <c r="BI3183" s="244" t="s">
        <v>75</v>
      </c>
      <c r="BJ3183" s="245"/>
      <c r="BK3183" s="123"/>
      <c r="BL3183" s="242" t="s">
        <v>91</v>
      </c>
      <c r="BM3183" s="243"/>
      <c r="BN3183" s="244" t="s">
        <v>90</v>
      </c>
      <c r="BO3183" s="245"/>
      <c r="BP3183" s="123"/>
      <c r="BQ3183" s="35" t="s">
        <v>166</v>
      </c>
      <c r="BS3183" s="66" t="s">
        <v>121</v>
      </c>
      <c r="BT3183" s="65"/>
      <c r="BU3183" s="28"/>
      <c r="BV3183" s="28"/>
      <c r="BW3183" s="28"/>
      <c r="BX3183" s="28"/>
    </row>
    <row r="3184" spans="2:76" ht="18.649999999999999" customHeight="1" thickTop="1" thickBot="1">
      <c r="D3184" s="15">
        <v>0</v>
      </c>
      <c r="E3184" s="145">
        <f t="shared" ref="E3184" si="32052">(1/$E$8)*SIN($B3181*$F$8)</f>
        <v>4.8487130477262282E-2</v>
      </c>
      <c r="F3184" s="15">
        <f t="shared" ref="F3184" si="32053">COS($F$8*$B3181)</f>
        <v>-0.9893639287960363</v>
      </c>
      <c r="G3184" s="37">
        <v>0</v>
      </c>
      <c r="I3184" s="21">
        <v>0</v>
      </c>
      <c r="J3184" s="24">
        <f t="shared" ref="J3184" si="32054">(TAN($K$8*$B3181))/$J$8</f>
        <v>1.5562175060483563</v>
      </c>
      <c r="K3184" s="22">
        <v>1</v>
      </c>
      <c r="L3184" s="23">
        <v>0</v>
      </c>
      <c r="N3184" s="21">
        <f t="shared" ref="N3184" si="32055">D3184*I3181+F3184*I3184-E3184*J3181-G3184*J3184</f>
        <v>0</v>
      </c>
      <c r="O3184" s="24">
        <f t="shared" ref="O3184" si="32056">(D3184*J3181+E3184*I3181+F3184*J3184+G3184*I3184)</f>
        <v>-1.4911783353679089</v>
      </c>
      <c r="P3184" s="22">
        <f t="shared" ref="P3184" si="32057">D3184*K3181+F3184*K3184-E3184*L3181-G3184*L3184</f>
        <v>-0.9893639287960363</v>
      </c>
      <c r="Q3184" s="23">
        <f t="shared" ref="Q3184" si="32058">(D3184*L3181+E3184*K3181+F3184*L3184+G3184*K3184)</f>
        <v>0</v>
      </c>
      <c r="S3184" s="15">
        <v>0</v>
      </c>
      <c r="T3184" s="145">
        <f t="shared" ref="T3184" si="32059">(1/$T$8)*SIN($B3181*$U$8)</f>
        <v>-0.29003358978426441</v>
      </c>
      <c r="U3184" s="15">
        <f t="shared" ref="U3184" si="32060">COS($U$8*$B3181)</f>
        <v>0.49287386943484579</v>
      </c>
      <c r="V3184" s="37">
        <v>0</v>
      </c>
      <c r="X3184" s="21">
        <f t="shared" ref="X3184" si="32061">N3184*S3181+P3184*S3184-O3184*T3181-Q3184*T3184</f>
        <v>0</v>
      </c>
      <c r="Y3184" s="24">
        <f t="shared" ref="Y3184" si="32062">(N3184*T3181+O3184*S3181+P3184*T3184+Q3184*S3184)</f>
        <v>-0.44801406429841567</v>
      </c>
      <c r="Z3184" s="22">
        <f t="shared" ref="Z3184" si="32063">N3184*U3181+P3184*U3184-O3184*V3181-Q3184*V3184</f>
        <v>-4.3800578784024689</v>
      </c>
      <c r="AA3184" s="23">
        <f t="shared" ref="AA3184" si="32064">(N3184*V3181+O3184*U3181+P3184*V3184+Q3184*U3184)</f>
        <v>0</v>
      </c>
      <c r="AB3184" s="8"/>
      <c r="AC3184" s="21">
        <v>0</v>
      </c>
      <c r="AD3184" s="24">
        <f t="shared" ref="AD3184" si="32065">(TAN($AE$8*$B3181))/$AD$8</f>
        <v>6.5686316488552041</v>
      </c>
      <c r="AE3184" s="22">
        <v>1</v>
      </c>
      <c r="AF3184" s="23">
        <v>0</v>
      </c>
      <c r="AH3184" s="21">
        <f t="shared" ref="AH3184" si="32066">X3184*AC3181+Z3184*AC3184-Y3184*AD3181-AA3184*AD3184</f>
        <v>0</v>
      </c>
      <c r="AI3184" s="24">
        <f t="shared" ref="AI3184" si="32067">(X3184*AD3181+Y3184*AC3181+Z3184*AD3184+AA3184*AC3184)</f>
        <v>-29.219000868190452</v>
      </c>
      <c r="AJ3184" s="22">
        <f t="shared" ref="AJ3184" si="32068">X3184*AE3181+Z3184*AE3184-Y3184*AF3181-AA3184*AF3184</f>
        <v>-4.3800578784024689</v>
      </c>
      <c r="AK3184" s="23">
        <f t="shared" ref="AK3184" si="32069">(X3184*AF3181+Y3184*AE3181+Z3184*AF3184+AA3184*AE3184)</f>
        <v>0</v>
      </c>
      <c r="AL3184" s="8"/>
      <c r="AM3184" s="15">
        <v>0</v>
      </c>
      <c r="AN3184" s="85">
        <f t="shared" ref="AN3184" si="32070">(1/$AN$8)*SIN($B3181*$AO$8)</f>
        <v>-0.29003358978426441</v>
      </c>
      <c r="AO3184" s="25">
        <f t="shared" ref="AO3184" si="32071">COS($AO$8*$B3181)</f>
        <v>0.49287386943484579</v>
      </c>
      <c r="AP3184" s="37">
        <v>0</v>
      </c>
      <c r="AR3184" s="21">
        <f t="shared" ref="AR3184" si="32072">AH3184*AM3181+AJ3184*AM3184-AI3184*AN3181-AK3184*AN3184</f>
        <v>0</v>
      </c>
      <c r="AS3184" s="24">
        <f t="shared" ref="AS3184" si="32073">(AH3184*AN3181+AI3184*AM3181+AJ3184*AN3184+AK3184*AM3184)</f>
        <v>-13.13091810898923</v>
      </c>
      <c r="AT3184" s="22">
        <f t="shared" ref="AT3184" si="32074">AH3184*AO3181+AJ3184*AO3184-AI3184*AP3181-AK3184*AP3184</f>
        <v>-78.429241480274143</v>
      </c>
      <c r="AU3184" s="23">
        <f t="shared" ref="AU3184" si="32075">(AH3184*AP3181+AI3184*AO3181+AJ3184*AP3184+AK3184*AO3184)</f>
        <v>0</v>
      </c>
      <c r="AV3184" s="8"/>
      <c r="AW3184" s="21">
        <v>0</v>
      </c>
      <c r="AX3184" s="24">
        <f t="shared" ref="AX3184" si="32076">(TAN($AY$8*$B3181))/$AX$8</f>
        <v>1.5562175060483563</v>
      </c>
      <c r="AY3184" s="22">
        <v>1</v>
      </c>
      <c r="AZ3184" s="23">
        <v>0</v>
      </c>
      <c r="BB3184" s="21">
        <f t="shared" ref="BB3184" si="32077">AR3184*AW3181+AT3184*AW3184-AS3184*AX3181-AU3184*AX3184</f>
        <v>0</v>
      </c>
      <c r="BC3184" s="24">
        <f t="shared" ref="BC3184" si="32078">(AR3184*AX3181+AS3184*AW3181+AT3184*AX3184+AU3184*AW3184)</f>
        <v>-135.18387668668575</v>
      </c>
      <c r="BD3184" s="22">
        <f t="shared" ref="BD3184" si="32079">AR3184*AY3181+AT3184*AY3184-AS3184*AZ3181-AU3184*AZ3184</f>
        <v>-78.429241480274143</v>
      </c>
      <c r="BE3184" s="23">
        <f t="shared" ref="BE3184" si="32080">(AR3184*AZ3181+AS3184*AY3181+AT3184*AZ3184+AU3184*AY3184)</f>
        <v>0</v>
      </c>
      <c r="BF3184" s="8"/>
      <c r="BG3184" s="15">
        <v>0</v>
      </c>
      <c r="BH3184" s="85">
        <f t="shared" ref="BH3184" si="32081">(1/$BH$8)*SIN($B3181*$BI$8)</f>
        <v>4.8455200264374318E-2</v>
      </c>
      <c r="BI3184" s="25">
        <f t="shared" ref="BI3184" si="32082">COS($BI$8*$B3181)</f>
        <v>-0.98937800769273943</v>
      </c>
      <c r="BJ3184" s="37">
        <v>0</v>
      </c>
      <c r="BL3184" s="21">
        <f t="shared" ref="BL3184" si="32083">BB3184*BG3181+BD3184*BG3184-BC3184*BH3181-BE3184*BH3184</f>
        <v>0</v>
      </c>
      <c r="BM3184" s="24">
        <f t="shared" ref="BM3184" si="32084">(BB3184*BH3181+BC3184*BG3181+BD3184*BH3184+BE3184*BG3184)</f>
        <v>129.94764998594445</v>
      </c>
      <c r="BN3184" s="22">
        <f t="shared" ref="BN3184" si="32085">BB3184*BI3181+BD3184*BI3184-BC3184*BJ3181-BE3184*BJ3184</f>
        <v>136.54942303691695</v>
      </c>
      <c r="BO3184" s="23">
        <f t="shared" ref="BO3184" si="32086">(BB3184*BJ3181+BC3184*BI3181+BD3184*BJ3184+BE3184*BI3184)</f>
        <v>0</v>
      </c>
      <c r="BQ3184" s="38">
        <f t="shared" ref="BQ3184" si="32087">(180/PI())*ATAN(-1*(($BL$8*BM3181+BO3181+$BL$8*BM3184+BO3184)/($BL$8*BL3181+BN3181+$BL$8*BL3184+BN3184)))</f>
        <v>2.8453958034242279</v>
      </c>
      <c r="BS3184" s="67">
        <f t="shared" ref="BS3184" si="32088">20*LOG(((($BL$8*BL3181+BN3181-$BL$8*BL3184-BN3184)^2+($BL$8*BM3181+BO3181-$BL$8*BM3184-BO3184)^2)/(($BL$8*BL3181+BN3181+$BL$8*BL3184+BN3184)^2+($BL$8*BM3181+BO3181+$BL$8*BM3184+BO3184)^2))^0.5)</f>
        <v>-2.322789702181429E-4</v>
      </c>
      <c r="BT3184" s="65"/>
      <c r="BU3184" s="28"/>
      <c r="BV3184" s="28"/>
      <c r="BW3184" s="28"/>
      <c r="BX3184" s="28"/>
    </row>
    <row r="3185" spans="2:76" ht="18.649999999999999" customHeight="1">
      <c r="BS3185" s="32"/>
    </row>
    <row r="3186" spans="2:76" ht="18.649999999999999" customHeight="1" thickBot="1">
      <c r="D3186" s="8"/>
      <c r="E3186" s="8" t="s">
        <v>93</v>
      </c>
      <c r="F3186" s="8"/>
      <c r="G3186" s="8"/>
      <c r="H3186" s="8"/>
      <c r="I3186" s="8"/>
      <c r="J3186" s="8" t="s">
        <v>94</v>
      </c>
      <c r="K3186" s="8"/>
      <c r="L3186" s="8"/>
      <c r="M3186" s="8"/>
      <c r="N3186" s="8"/>
      <c r="O3186" s="8" t="s">
        <v>95</v>
      </c>
      <c r="P3186" s="8"/>
      <c r="Q3186" s="8"/>
      <c r="R3186" s="8"/>
      <c r="S3186" s="8"/>
      <c r="T3186" s="8" t="s">
        <v>96</v>
      </c>
      <c r="U3186" s="8"/>
      <c r="V3186" s="8"/>
      <c r="W3186" s="8"/>
      <c r="X3186" s="8"/>
      <c r="Y3186" s="8" t="s">
        <v>97</v>
      </c>
      <c r="Z3186" s="8"/>
      <c r="AA3186" s="8"/>
      <c r="AB3186" s="8"/>
      <c r="AC3186" s="8"/>
      <c r="AD3186" s="8" t="s">
        <v>98</v>
      </c>
      <c r="AE3186" s="8"/>
      <c r="AF3186" s="8"/>
      <c r="AG3186" s="8"/>
      <c r="AH3186" s="8"/>
      <c r="AI3186" s="8" t="s">
        <v>99</v>
      </c>
      <c r="AJ3186" s="8"/>
      <c r="AK3186" s="8"/>
      <c r="AL3186" s="8"/>
      <c r="AM3186" s="8"/>
      <c r="AN3186" s="8" t="s">
        <v>96</v>
      </c>
      <c r="AO3186" s="8"/>
      <c r="AP3186" s="8"/>
      <c r="AQ3186" s="8"/>
      <c r="AR3186" s="8"/>
      <c r="AS3186" s="8" t="s">
        <v>100</v>
      </c>
      <c r="AT3186" s="8"/>
      <c r="AU3186" s="8"/>
      <c r="AV3186" s="8"/>
      <c r="AW3186" s="8"/>
      <c r="AX3186" s="8" t="s">
        <v>94</v>
      </c>
      <c r="AY3186" s="8"/>
      <c r="AZ3186" s="8"/>
      <c r="BA3186" s="8"/>
      <c r="BB3186" s="8"/>
      <c r="BC3186" s="8" t="s">
        <v>101</v>
      </c>
      <c r="BD3186" s="8"/>
      <c r="BE3186" s="8"/>
      <c r="BF3186" s="8"/>
      <c r="BG3186" s="8"/>
      <c r="BH3186" s="8" t="s">
        <v>96</v>
      </c>
      <c r="BI3186" s="8"/>
      <c r="BJ3186" s="8"/>
      <c r="BK3186" s="8"/>
      <c r="BL3186" s="8"/>
      <c r="BM3186" s="8" t="s">
        <v>102</v>
      </c>
      <c r="BN3186" s="8"/>
      <c r="BO3186" s="8"/>
      <c r="BP3186" s="8"/>
    </row>
    <row r="3187" spans="2:76" ht="18.649999999999999" customHeight="1" thickBot="1">
      <c r="B3187" s="16"/>
      <c r="D3187" s="250" t="s">
        <v>22</v>
      </c>
      <c r="E3187" s="251"/>
      <c r="F3187" s="252" t="s">
        <v>23</v>
      </c>
      <c r="G3187" s="253"/>
      <c r="H3187" s="123"/>
      <c r="I3187" s="242" t="s">
        <v>1</v>
      </c>
      <c r="J3187" s="243"/>
      <c r="K3187" s="244" t="s">
        <v>2</v>
      </c>
      <c r="L3187" s="245"/>
      <c r="M3187" s="123"/>
      <c r="N3187" s="242" t="s">
        <v>43</v>
      </c>
      <c r="O3187" s="243"/>
      <c r="P3187" s="244" t="s">
        <v>44</v>
      </c>
      <c r="Q3187" s="245"/>
      <c r="R3187" s="123"/>
      <c r="S3187" s="242" t="s">
        <v>32</v>
      </c>
      <c r="T3187" s="243"/>
      <c r="U3187" s="244" t="s">
        <v>33</v>
      </c>
      <c r="V3187" s="245"/>
      <c r="W3187" s="123"/>
      <c r="X3187" s="242" t="s">
        <v>45</v>
      </c>
      <c r="Y3187" s="243"/>
      <c r="Z3187" s="244" t="s">
        <v>46</v>
      </c>
      <c r="AA3187" s="245"/>
      <c r="AB3187" s="127"/>
      <c r="AC3187" s="242" t="s">
        <v>62</v>
      </c>
      <c r="AD3187" s="243"/>
      <c r="AE3187" s="244" t="s">
        <v>3</v>
      </c>
      <c r="AF3187" s="245"/>
      <c r="AG3187" s="123"/>
      <c r="AH3187" s="242" t="s">
        <v>76</v>
      </c>
      <c r="AI3187" s="243"/>
      <c r="AJ3187" s="244" t="s">
        <v>77</v>
      </c>
      <c r="AK3187" s="245"/>
      <c r="AL3187" s="127"/>
      <c r="AM3187" s="242" t="s">
        <v>64</v>
      </c>
      <c r="AN3187" s="243"/>
      <c r="AO3187" s="244" t="s">
        <v>65</v>
      </c>
      <c r="AP3187" s="245"/>
      <c r="AQ3187" s="123"/>
      <c r="AR3187" s="242" t="s">
        <v>80</v>
      </c>
      <c r="AS3187" s="243"/>
      <c r="AT3187" s="244" t="s">
        <v>81</v>
      </c>
      <c r="AU3187" s="245"/>
      <c r="AV3187" s="127"/>
      <c r="AW3187" s="242" t="s">
        <v>68</v>
      </c>
      <c r="AX3187" s="243"/>
      <c r="AY3187" s="244" t="s">
        <v>69</v>
      </c>
      <c r="AZ3187" s="245"/>
      <c r="BA3187" s="123"/>
      <c r="BB3187" s="246" t="s">
        <v>84</v>
      </c>
      <c r="BC3187" s="247"/>
      <c r="BD3187" s="248" t="s">
        <v>85</v>
      </c>
      <c r="BE3187" s="249"/>
      <c r="BF3187" s="127"/>
      <c r="BG3187" s="242" t="s">
        <v>72</v>
      </c>
      <c r="BH3187" s="243"/>
      <c r="BI3187" s="244" t="s">
        <v>73</v>
      </c>
      <c r="BJ3187" s="245"/>
      <c r="BK3187" s="123"/>
      <c r="BL3187" s="242" t="s">
        <v>88</v>
      </c>
      <c r="BM3187" s="243"/>
      <c r="BN3187" s="244" t="s">
        <v>89</v>
      </c>
      <c r="BO3187" s="245"/>
      <c r="BP3187" s="123"/>
      <c r="BQ3187" s="19" t="s">
        <v>165</v>
      </c>
      <c r="BS3187" s="63" t="s">
        <v>120</v>
      </c>
      <c r="BT3187" s="4"/>
      <c r="BU3187" s="28"/>
      <c r="BV3187" s="28"/>
      <c r="BW3187" s="28"/>
      <c r="BX3187" s="28"/>
    </row>
    <row r="3188" spans="2:76" ht="18.649999999999999" customHeight="1" thickTop="1" thickBot="1">
      <c r="B3188" s="39">
        <v>9.0399999999999991</v>
      </c>
      <c r="D3188" s="25">
        <f t="shared" ref="D3188" si="32089">COS($F$8*$B3188)</f>
        <v>-0.99030827483471651</v>
      </c>
      <c r="E3188" s="26">
        <v>0</v>
      </c>
      <c r="F3188" s="10">
        <v>0</v>
      </c>
      <c r="G3188" s="85">
        <f t="shared" ref="G3188" si="32090">$E$8*SIN($B3188*$F$8)</f>
        <v>0.41666015785648119</v>
      </c>
      <c r="I3188" s="21">
        <v>1</v>
      </c>
      <c r="J3188" s="24">
        <v>0</v>
      </c>
      <c r="K3188" s="22">
        <v>0</v>
      </c>
      <c r="L3188" s="23">
        <v>0</v>
      </c>
      <c r="N3188" s="21">
        <f t="shared" ref="N3188" si="32091">D3188*I3188+F3188*I3191-E3188*J3188-G3188*J3191</f>
        <v>-1.6596057324858036</v>
      </c>
      <c r="O3188" s="24">
        <f t="shared" ref="O3188" si="32092">(D3188*J3188+E3188*I3188+F3188*J3191+G3188*I3191)</f>
        <v>0</v>
      </c>
      <c r="P3188" s="22">
        <f t="shared" ref="P3188" si="32093">D3188*K3188+F3188*K3191-E3188*L3188-G3188*L3191</f>
        <v>0</v>
      </c>
      <c r="Q3188" s="23">
        <f t="shared" ref="Q3188" si="32094">(D3188*L3188+E3188*K3188+F3188*L3191+G3188*K3191)</f>
        <v>0.41666015785648119</v>
      </c>
      <c r="S3188" s="25">
        <f t="shared" ref="S3188" si="32095">COS($U$8*$B3188)</f>
        <v>0.50292632817532623</v>
      </c>
      <c r="T3188" s="26">
        <v>0</v>
      </c>
      <c r="U3188" s="10">
        <v>0</v>
      </c>
      <c r="V3188" s="85">
        <f t="shared" ref="V3188" si="32096">$T$8*SIN($B3188*$U$8)</f>
        <v>-2.5929878472242702</v>
      </c>
      <c r="X3188" s="21">
        <f t="shared" ref="X3188" si="32097">N3188*S3188+P3188*S3191-O3188*T3188-Q3188*T3191</f>
        <v>-0.71461555884176331</v>
      </c>
      <c r="Y3188" s="24">
        <f t="shared" ref="Y3188" si="32098">(N3188*T3188+O3188*S3188+P3188*T3191+Q3188*S3191)</f>
        <v>0</v>
      </c>
      <c r="Z3188" s="22">
        <f t="shared" ref="Z3188" si="32099">N3188*U3188+P3188*U3191-O3188*V3188-Q3188*V3191</f>
        <v>0</v>
      </c>
      <c r="AA3188" s="23">
        <f t="shared" ref="AA3188" si="32100">(N3188*V3188+O3188*U3188+P3188*V3191+Q3188*U3191)</f>
        <v>4.5128868588071338</v>
      </c>
      <c r="AB3188" s="8"/>
      <c r="AC3188" s="21">
        <v>1</v>
      </c>
      <c r="AD3188" s="24">
        <v>0</v>
      </c>
      <c r="AE3188" s="22">
        <v>0</v>
      </c>
      <c r="AF3188" s="23">
        <v>0</v>
      </c>
      <c r="AH3188" s="21">
        <f t="shared" ref="AH3188" si="32101">X3188*AC3188+Z3188*AC3191-Y3188*AD3188-AA3188*AD3191</f>
        <v>-32.980770586810905</v>
      </c>
      <c r="AI3188" s="24">
        <f t="shared" ref="AI3188" si="32102">(X3188*AD3188+Y3188*AC3188+Z3188*AD3191+AA3188*AC3191)</f>
        <v>0</v>
      </c>
      <c r="AJ3188" s="22">
        <f t="shared" ref="AJ3188" si="32103">X3188*AE3188+Z3188*AE3191-Y3188*AF3188-AA3188*AF3191</f>
        <v>0</v>
      </c>
      <c r="AK3188" s="23">
        <f t="shared" ref="AK3188" si="32104">(X3188*AF3188+Y3188*AE3188+Z3188*AF3191+AA3188*AE3191)</f>
        <v>4.5128868588071338</v>
      </c>
      <c r="AL3188" s="8"/>
      <c r="AM3188" s="25">
        <f t="shared" ref="AM3188" si="32105">COS($AO$8*$B3188)</f>
        <v>0.50292632817532623</v>
      </c>
      <c r="AN3188" s="26">
        <v>0</v>
      </c>
      <c r="AO3188" s="10">
        <v>0</v>
      </c>
      <c r="AP3188" s="85">
        <f t="shared" ref="AP3188" si="32106">$AN$8*SIN($B3188*$AO$8)</f>
        <v>-2.5929878472242702</v>
      </c>
      <c r="AR3188" s="21">
        <f t="shared" ref="AR3188" si="32107">AH3188*AM3188+AJ3188*AM3191-AI3188*AN3188-AK3188*AN3191</f>
        <v>-15.28669109819705</v>
      </c>
      <c r="AS3188" s="24">
        <f t="shared" ref="AS3188" si="32108">(AH3188*AN3188+AI3188*AM3188+AJ3188*AN3191+AK3188*AM3191)</f>
        <v>0</v>
      </c>
      <c r="AT3188" s="22">
        <f t="shared" ref="AT3188" si="32109">AH3188*AO3188+AJ3188*AO3191-AI3188*AP3188-AK3188*AP3191</f>
        <v>0</v>
      </c>
      <c r="AU3188" s="23">
        <f t="shared" ref="AU3188" si="32110">(AH3188*AP3188+AI3188*AO3188+AJ3188*AP3191+AK3188*AO3191)</f>
        <v>87.788386941062882</v>
      </c>
      <c r="AV3188" s="8"/>
      <c r="AW3188" s="21">
        <v>1</v>
      </c>
      <c r="AX3188" s="24">
        <v>0</v>
      </c>
      <c r="AY3188" s="22">
        <v>0</v>
      </c>
      <c r="AZ3188" s="23">
        <v>0</v>
      </c>
      <c r="BB3188" s="21">
        <f t="shared" ref="BB3188" si="32111">AR3188*AW3188+AT3188*AW3191-AS3188*AX3188-AU3188*AX3191</f>
        <v>-156.30460001758547</v>
      </c>
      <c r="BC3188" s="24">
        <f t="shared" ref="BC3188" si="32112">(AR3188*AX3188+AS3188*AW3188+AT3188*AX3191+AU3188*AW3191)</f>
        <v>0</v>
      </c>
      <c r="BD3188" s="22">
        <f t="shared" ref="BD3188" si="32113">AR3188*AY3188+AT3188*AY3191-AS3188*AZ3188-AU3188*AZ3191</f>
        <v>0</v>
      </c>
      <c r="BE3188" s="23">
        <f t="shared" ref="BE3188" si="32114">(AR3188*AZ3188+AS3188*AY3188+AT3188*AZ3191+AU3188*AY3191)</f>
        <v>87.788386941062882</v>
      </c>
      <c r="BF3188" s="8"/>
      <c r="BG3188" s="25">
        <f t="shared" ref="BG3188" si="32115">COS($BI$8*$B3188)</f>
        <v>-0.9903217469642599</v>
      </c>
      <c r="BH3188" s="26">
        <v>0</v>
      </c>
      <c r="BI3188" s="10">
        <v>0</v>
      </c>
      <c r="BJ3188" s="85">
        <f t="shared" ref="BJ3188" si="32116">$BH$8*SIN($B3188*$BI$8)</f>
        <v>0.41637187393831965</v>
      </c>
      <c r="BL3188" s="21">
        <f t="shared" ref="BL3188" si="32117">BB3188*BG3188+BD3188*BG3191-BC3188*BH3188-BE3188*BH3191</f>
        <v>150.73044286122371</v>
      </c>
      <c r="BM3188" s="24">
        <f t="shared" ref="BM3188" si="32118">(BB3188*BH3188+BC3188*BG3188+BD3188*BH3191+BE3188*BG3191)</f>
        <v>0</v>
      </c>
      <c r="BN3188" s="22">
        <f t="shared" ref="BN3188" si="32119">BB3188*BI3188+BD3188*BI3191-BC3188*BJ3188-BE3188*BJ3191</f>
        <v>0</v>
      </c>
      <c r="BO3188" s="23">
        <f t="shared" ref="BO3188" si="32120">(BB3188*BJ3188+BC3188*BI3188+BD3188*BJ3191+BE3188*BI3191)</f>
        <v>-152.01958793314938</v>
      </c>
      <c r="BQ3188" s="27">
        <f t="shared" ref="BQ3188" si="32121">20*LOG((2*$BL$8)/(($BL$8*BL3188+BN3188+$BL$8*BL3191+BN3191)^2+($BL$8*BM3188+BO3188+$BL$8*BM3191+BO3191)^2)^0.5)</f>
        <v>-43.562953267139228</v>
      </c>
      <c r="BS3188" s="64">
        <f t="shared" ref="BS3188" si="32122">((BL3188^2+BM3188^2)/(BL3191^2+BM3191^2))^0.5</f>
        <v>1.0089210754186027</v>
      </c>
      <c r="BT3188" s="4"/>
      <c r="BU3188" s="28"/>
      <c r="BV3188" s="28"/>
      <c r="BW3188" s="28"/>
      <c r="BX3188" s="28"/>
    </row>
    <row r="3189" spans="2:76" ht="18.649999999999999" customHeight="1" thickBot="1">
      <c r="D3189" s="25"/>
      <c r="E3189" s="10"/>
      <c r="F3189" s="10"/>
      <c r="G3189" s="31"/>
      <c r="I3189" s="29"/>
      <c r="L3189" s="30"/>
      <c r="N3189" s="29"/>
      <c r="Q3189" s="30"/>
      <c r="S3189" s="29"/>
      <c r="V3189" s="30"/>
      <c r="X3189" s="29"/>
      <c r="AA3189" s="30"/>
      <c r="AC3189" s="29"/>
      <c r="AF3189" s="30"/>
      <c r="AH3189" s="29"/>
      <c r="AK3189" s="30"/>
      <c r="AM3189" s="29"/>
      <c r="AP3189" s="30"/>
      <c r="AR3189" s="29"/>
      <c r="AU3189" s="30"/>
      <c r="AW3189" s="29"/>
      <c r="AZ3189" s="30"/>
      <c r="BB3189" s="29"/>
      <c r="BE3189" s="30"/>
      <c r="BG3189" s="29"/>
      <c r="BJ3189" s="30"/>
      <c r="BL3189" s="29"/>
      <c r="BO3189" s="30"/>
      <c r="BS3189" s="65"/>
      <c r="BT3189" s="65"/>
      <c r="BU3189" s="28"/>
      <c r="BV3189" s="28"/>
      <c r="BW3189" s="28"/>
      <c r="BX3189" s="28"/>
    </row>
    <row r="3190" spans="2:76" ht="18.649999999999999" customHeight="1" thickBot="1">
      <c r="D3190" s="254" t="s">
        <v>24</v>
      </c>
      <c r="E3190" s="255"/>
      <c r="F3190" s="256" t="s">
        <v>25</v>
      </c>
      <c r="G3190" s="257"/>
      <c r="H3190" s="123"/>
      <c r="I3190" s="242" t="s">
        <v>4</v>
      </c>
      <c r="J3190" s="243"/>
      <c r="K3190" s="244" t="s">
        <v>5</v>
      </c>
      <c r="L3190" s="245"/>
      <c r="M3190" s="123"/>
      <c r="N3190" s="242" t="s">
        <v>6</v>
      </c>
      <c r="O3190" s="243"/>
      <c r="P3190" s="244" t="s">
        <v>7</v>
      </c>
      <c r="Q3190" s="245"/>
      <c r="R3190" s="123"/>
      <c r="S3190" s="242" t="s">
        <v>34</v>
      </c>
      <c r="T3190" s="243"/>
      <c r="U3190" s="244" t="s">
        <v>35</v>
      </c>
      <c r="V3190" s="245"/>
      <c r="W3190" s="123"/>
      <c r="X3190" s="242" t="s">
        <v>47</v>
      </c>
      <c r="Y3190" s="243"/>
      <c r="Z3190" s="244" t="s">
        <v>48</v>
      </c>
      <c r="AA3190" s="245"/>
      <c r="AB3190" s="127"/>
      <c r="AC3190" s="242" t="s">
        <v>63</v>
      </c>
      <c r="AD3190" s="243"/>
      <c r="AE3190" s="244" t="s">
        <v>8</v>
      </c>
      <c r="AF3190" s="245"/>
      <c r="AG3190" s="123"/>
      <c r="AH3190" s="242" t="s">
        <v>78</v>
      </c>
      <c r="AI3190" s="243"/>
      <c r="AJ3190" s="244" t="s">
        <v>79</v>
      </c>
      <c r="AK3190" s="245"/>
      <c r="AL3190" s="127"/>
      <c r="AM3190" s="242" t="s">
        <v>67</v>
      </c>
      <c r="AN3190" s="243"/>
      <c r="AO3190" s="244" t="s">
        <v>66</v>
      </c>
      <c r="AP3190" s="245"/>
      <c r="AQ3190" s="123"/>
      <c r="AR3190" s="242" t="s">
        <v>83</v>
      </c>
      <c r="AS3190" s="243"/>
      <c r="AT3190" s="244" t="s">
        <v>82</v>
      </c>
      <c r="AU3190" s="245"/>
      <c r="AV3190" s="127"/>
      <c r="AW3190" s="242" t="s">
        <v>71</v>
      </c>
      <c r="AX3190" s="243"/>
      <c r="AY3190" s="244" t="s">
        <v>70</v>
      </c>
      <c r="AZ3190" s="245"/>
      <c r="BA3190" s="123"/>
      <c r="BB3190" s="124" t="s">
        <v>87</v>
      </c>
      <c r="BC3190" s="125"/>
      <c r="BD3190" s="122" t="s">
        <v>86</v>
      </c>
      <c r="BE3190" s="126"/>
      <c r="BF3190" s="127"/>
      <c r="BG3190" s="242" t="s">
        <v>74</v>
      </c>
      <c r="BH3190" s="243"/>
      <c r="BI3190" s="244" t="s">
        <v>75</v>
      </c>
      <c r="BJ3190" s="245"/>
      <c r="BK3190" s="123"/>
      <c r="BL3190" s="242" t="s">
        <v>91</v>
      </c>
      <c r="BM3190" s="243"/>
      <c r="BN3190" s="244" t="s">
        <v>90</v>
      </c>
      <c r="BO3190" s="245"/>
      <c r="BP3190" s="123"/>
      <c r="BQ3190" s="35" t="s">
        <v>166</v>
      </c>
      <c r="BS3190" s="66" t="s">
        <v>121</v>
      </c>
      <c r="BT3190" s="65"/>
      <c r="BU3190" s="28"/>
      <c r="BV3190" s="28"/>
      <c r="BW3190" s="28"/>
      <c r="BX3190" s="28"/>
    </row>
    <row r="3191" spans="2:76" ht="18.649999999999999" customHeight="1" thickTop="1" thickBot="1">
      <c r="D3191" s="15">
        <v>0</v>
      </c>
      <c r="E3191" s="145">
        <f t="shared" ref="E3191" si="32123">(1/$E$8)*SIN($B3188*$F$8)</f>
        <v>4.6295573095164577E-2</v>
      </c>
      <c r="F3191" s="15">
        <f t="shared" ref="F3191" si="32124">COS($F$8*$B3188)</f>
        <v>-0.99030827483471651</v>
      </c>
      <c r="G3191" s="37">
        <v>0</v>
      </c>
      <c r="I3191" s="21">
        <v>0</v>
      </c>
      <c r="J3191" s="24">
        <f t="shared" ref="J3191" si="32125">(TAN($K$8*$B3188))/$J$8</f>
        <v>1.6063389912160182</v>
      </c>
      <c r="K3191" s="22">
        <v>1</v>
      </c>
      <c r="L3191" s="23">
        <v>0</v>
      </c>
      <c r="N3191" s="21">
        <f t="shared" ref="N3191" si="32126">D3191*I3188+F3191*I3191-E3191*J3188-G3191*J3191</f>
        <v>0</v>
      </c>
      <c r="O3191" s="24">
        <f t="shared" ref="O3191" si="32127">(D3191*J3188+E3191*I3188+F3191*J3191+G3191*I3191)</f>
        <v>-1.5444752220957092</v>
      </c>
      <c r="P3191" s="22">
        <f t="shared" ref="P3191" si="32128">D3191*K3188+F3191*K3191-E3191*L3188-G3191*L3191</f>
        <v>-0.99030827483471651</v>
      </c>
      <c r="Q3191" s="23">
        <f t="shared" ref="Q3191" si="32129">(D3191*L3188+E3191*K3188+F3191*L3191+G3191*K3191)</f>
        <v>0</v>
      </c>
      <c r="S3191" s="15">
        <v>0</v>
      </c>
      <c r="T3191" s="145">
        <f t="shared" ref="T3191" si="32130">(1/$T$8)*SIN($B3188*$U$8)</f>
        <v>-0.28810976080269668</v>
      </c>
      <c r="U3191" s="15">
        <f t="shared" ref="U3191" si="32131">COS($U$8*$B3188)</f>
        <v>0.50292632817532623</v>
      </c>
      <c r="V3191" s="37">
        <v>0</v>
      </c>
      <c r="X3191" s="21">
        <f t="shared" ref="X3191" si="32132">N3191*S3188+P3191*S3191-O3191*T3188-Q3191*T3191</f>
        <v>0</v>
      </c>
      <c r="Y3191" s="24">
        <f t="shared" ref="Y3191" si="32133">(N3191*T3188+O3191*S3188+P3191*T3191+Q3191*S3191)</f>
        <v>-0.4914397722228051</v>
      </c>
      <c r="Z3191" s="22">
        <f t="shared" ref="Z3191" si="32134">N3191*U3188+P3191*U3191-O3191*V3188-Q3191*V3191</f>
        <v>-4.5028575856574458</v>
      </c>
      <c r="AA3191" s="23">
        <f t="shared" ref="AA3191" si="32135">(N3191*V3188+O3191*U3188+P3191*V3191+Q3191*U3191)</f>
        <v>0</v>
      </c>
      <c r="AB3191" s="8"/>
      <c r="AC3191" s="21">
        <v>0</v>
      </c>
      <c r="AD3191" s="24">
        <f t="shared" ref="AD3191" si="32136">(TAN($AE$8*$B3188))/$AD$8</f>
        <v>7.1497815118054779</v>
      </c>
      <c r="AE3191" s="22">
        <v>1</v>
      </c>
      <c r="AF3191" s="23">
        <v>0</v>
      </c>
      <c r="AH3191" s="21">
        <f t="shared" ref="AH3191" si="32137">X3191*AC3188+Z3191*AC3191-Y3191*AD3188-AA3191*AD3191</f>
        <v>0</v>
      </c>
      <c r="AI3191" s="24">
        <f t="shared" ref="AI3191" si="32138">(X3191*AD3188+Y3191*AC3188+Z3191*AD3191+AA3191*AC3191)</f>
        <v>-32.685887688449462</v>
      </c>
      <c r="AJ3191" s="22">
        <f t="shared" ref="AJ3191" si="32139">X3191*AE3188+Z3191*AE3191-Y3191*AF3188-AA3191*AF3191</f>
        <v>-4.5028575856574458</v>
      </c>
      <c r="AK3191" s="23">
        <f t="shared" ref="AK3191" si="32140">(X3191*AF3188+Y3191*AE3188+Z3191*AF3191+AA3191*AE3191)</f>
        <v>0</v>
      </c>
      <c r="AL3191" s="8"/>
      <c r="AM3191" s="15">
        <v>0</v>
      </c>
      <c r="AN3191" s="85">
        <f t="shared" ref="AN3191" si="32141">(1/$AN$8)*SIN($B3188*$AO$8)</f>
        <v>-0.28810976080269668</v>
      </c>
      <c r="AO3191" s="25">
        <f t="shared" ref="AO3191" si="32142">COS($AO$8*$B3188)</f>
        <v>0.50292632817532623</v>
      </c>
      <c r="AP3191" s="37">
        <v>0</v>
      </c>
      <c r="AR3191" s="21">
        <f t="shared" ref="AR3191" si="32143">AH3191*AM3188+AJ3191*AM3191-AI3191*AN3188-AK3191*AN3191</f>
        <v>0</v>
      </c>
      <c r="AS3191" s="24">
        <f t="shared" ref="AS3191" si="32144">(AH3191*AN3188+AI3191*AM3188+AJ3191*AN3191+AK3191*AM3191)</f>
        <v>-15.141276256370617</v>
      </c>
      <c r="AT3191" s="22">
        <f t="shared" ref="AT3191" si="32145">AH3191*AO3188+AJ3191*AO3191-AI3191*AP3188-AK3191*AP3191</f>
        <v>-87.018715183737953</v>
      </c>
      <c r="AU3191" s="23">
        <f t="shared" ref="AU3191" si="32146">(AH3191*AP3188+AI3191*AO3188+AJ3191*AP3191+AK3191*AO3191)</f>
        <v>0</v>
      </c>
      <c r="AV3191" s="8"/>
      <c r="AW3191" s="21">
        <v>0</v>
      </c>
      <c r="AX3191" s="24">
        <f t="shared" ref="AX3191" si="32147">(TAN($AY$8*$B3188))/$AX$8</f>
        <v>1.6063389912160182</v>
      </c>
      <c r="AY3191" s="22">
        <v>1</v>
      </c>
      <c r="AZ3191" s="23">
        <v>0</v>
      </c>
      <c r="BB3191" s="21">
        <f t="shared" ref="BB3191" si="32148">AR3191*AW3188+AT3191*AW3191-AS3191*AX3188-AU3191*AX3191</f>
        <v>0</v>
      </c>
      <c r="BC3191" s="24">
        <f t="shared" ref="BC3191" si="32149">(AR3191*AX3188+AS3191*AW3188+AT3191*AX3191+AU3191*AW3191)</f>
        <v>-154.92283142153025</v>
      </c>
      <c r="BD3191" s="22">
        <f t="shared" ref="BD3191" si="32150">AR3191*AY3188+AT3191*AY3191-AS3191*AZ3188-AU3191*AZ3191</f>
        <v>-87.018715183737953</v>
      </c>
      <c r="BE3191" s="23">
        <f t="shared" ref="BE3191" si="32151">(AR3191*AZ3188+AS3191*AY3188+AT3191*AZ3191+AU3191*AY3191)</f>
        <v>0</v>
      </c>
      <c r="BF3191" s="8"/>
      <c r="BG3191" s="15">
        <v>0</v>
      </c>
      <c r="BH3191" s="85">
        <f t="shared" ref="BH3191" si="32152">(1/$BH$8)*SIN($B3188*$BI$8)</f>
        <v>4.6263541548702186E-2</v>
      </c>
      <c r="BI3191" s="25">
        <f t="shared" ref="BI3191" si="32153">COS($BI$8*$B3188)</f>
        <v>-0.9903217469642599</v>
      </c>
      <c r="BJ3191" s="37">
        <v>0</v>
      </c>
      <c r="BL3191" s="21">
        <f t="shared" ref="BL3191" si="32154">BB3191*BG3188+BD3191*BG3191-BC3191*BH3188-BE3191*BH3191</f>
        <v>0</v>
      </c>
      <c r="BM3191" s="24">
        <f t="shared" ref="BM3191" si="32155">(BB3191*BH3188+BC3191*BG3188+BD3191*BH3191+BE3191*BG3191)</f>
        <v>149.39765511260183</v>
      </c>
      <c r="BN3191" s="22">
        <f t="shared" ref="BN3191" si="32156">BB3191*BI3188+BD3191*BI3191-BC3191*BJ3188-BE3191*BJ3191</f>
        <v>150.68203567415767</v>
      </c>
      <c r="BO3191" s="23">
        <f t="shared" ref="BO3191" si="32157">(BB3191*BJ3188+BC3191*BI3188+BD3191*BJ3191+BE3191*BI3191)</f>
        <v>0</v>
      </c>
      <c r="BQ3191" s="38">
        <f t="shared" ref="BQ3191" si="32158">(180/PI())*ATAN(-1*(($BL$8*BM3188+BO3188+$BL$8*BM3191+BO3191)/($BL$8*BL3188+BN3188+$BL$8*BL3191+BN3191)))</f>
        <v>0.49839308750737576</v>
      </c>
      <c r="BS3191" s="67">
        <f t="shared" ref="BS3191" si="32159">20*LOG(((($BL$8*BL3188+BN3188-$BL$8*BL3191-BN3191)^2+($BL$8*BM3188+BO3188-$BL$8*BM3191-BO3191)^2)/(($BL$8*BL3188+BN3188+$BL$8*BL3191+BN3191)^2+($BL$8*BM3188+BO3188+$BL$8*BM3191+BO3191)^2))^0.5)</f>
        <v>-1.9120469178018939E-4</v>
      </c>
      <c r="BT3191" s="65"/>
      <c r="BU3191" s="28"/>
      <c r="BV3191" s="28"/>
      <c r="BW3191" s="28"/>
      <c r="BX3191" s="28"/>
    </row>
    <row r="3192" spans="2:76" ht="18.649999999999999" customHeight="1">
      <c r="BS3192" s="32"/>
    </row>
    <row r="3193" spans="2:76" ht="18.649999999999999" customHeight="1" thickBot="1">
      <c r="D3193" s="8"/>
      <c r="E3193" s="8" t="s">
        <v>93</v>
      </c>
      <c r="F3193" s="8"/>
      <c r="G3193" s="8"/>
      <c r="H3193" s="8"/>
      <c r="I3193" s="8"/>
      <c r="J3193" s="8" t="s">
        <v>94</v>
      </c>
      <c r="K3193" s="8"/>
      <c r="L3193" s="8"/>
      <c r="M3193" s="8"/>
      <c r="N3193" s="8"/>
      <c r="O3193" s="8" t="s">
        <v>95</v>
      </c>
      <c r="P3193" s="8"/>
      <c r="Q3193" s="8"/>
      <c r="R3193" s="8"/>
      <c r="S3193" s="8"/>
      <c r="T3193" s="8" t="s">
        <v>96</v>
      </c>
      <c r="U3193" s="8"/>
      <c r="V3193" s="8"/>
      <c r="W3193" s="8"/>
      <c r="X3193" s="8"/>
      <c r="Y3193" s="8" t="s">
        <v>97</v>
      </c>
      <c r="Z3193" s="8"/>
      <c r="AA3193" s="8"/>
      <c r="AB3193" s="8"/>
      <c r="AC3193" s="8"/>
      <c r="AD3193" s="8" t="s">
        <v>98</v>
      </c>
      <c r="AE3193" s="8"/>
      <c r="AF3193" s="8"/>
      <c r="AG3193" s="8"/>
      <c r="AH3193" s="8"/>
      <c r="AI3193" s="8" t="s">
        <v>99</v>
      </c>
      <c r="AJ3193" s="8"/>
      <c r="AK3193" s="8"/>
      <c r="AL3193" s="8"/>
      <c r="AM3193" s="8"/>
      <c r="AN3193" s="8" t="s">
        <v>96</v>
      </c>
      <c r="AO3193" s="8"/>
      <c r="AP3193" s="8"/>
      <c r="AQ3193" s="8"/>
      <c r="AR3193" s="8"/>
      <c r="AS3193" s="8" t="s">
        <v>100</v>
      </c>
      <c r="AT3193" s="8"/>
      <c r="AU3193" s="8"/>
      <c r="AV3193" s="8"/>
      <c r="AW3193" s="8"/>
      <c r="AX3193" s="8" t="s">
        <v>94</v>
      </c>
      <c r="AY3193" s="8"/>
      <c r="AZ3193" s="8"/>
      <c r="BA3193" s="8"/>
      <c r="BB3193" s="8"/>
      <c r="BC3193" s="8" t="s">
        <v>101</v>
      </c>
      <c r="BD3193" s="8"/>
      <c r="BE3193" s="8"/>
      <c r="BF3193" s="8"/>
      <c r="BG3193" s="8"/>
      <c r="BH3193" s="8" t="s">
        <v>96</v>
      </c>
      <c r="BI3193" s="8"/>
      <c r="BJ3193" s="8"/>
      <c r="BK3193" s="8"/>
      <c r="BL3193" s="8"/>
      <c r="BM3193" s="8" t="s">
        <v>102</v>
      </c>
      <c r="BN3193" s="8"/>
      <c r="BO3193" s="8"/>
      <c r="BP3193" s="8"/>
    </row>
    <row r="3194" spans="2:76" ht="18.649999999999999" customHeight="1" thickBot="1">
      <c r="B3194" s="16"/>
      <c r="D3194" s="250" t="s">
        <v>22</v>
      </c>
      <c r="E3194" s="251"/>
      <c r="F3194" s="252" t="s">
        <v>23</v>
      </c>
      <c r="G3194" s="253"/>
      <c r="H3194" s="123"/>
      <c r="I3194" s="242" t="s">
        <v>1</v>
      </c>
      <c r="J3194" s="243"/>
      <c r="K3194" s="244" t="s">
        <v>2</v>
      </c>
      <c r="L3194" s="245"/>
      <c r="M3194" s="123"/>
      <c r="N3194" s="242" t="s">
        <v>43</v>
      </c>
      <c r="O3194" s="243"/>
      <c r="P3194" s="244" t="s">
        <v>44</v>
      </c>
      <c r="Q3194" s="245"/>
      <c r="R3194" s="123"/>
      <c r="S3194" s="242" t="s">
        <v>32</v>
      </c>
      <c r="T3194" s="243"/>
      <c r="U3194" s="244" t="s">
        <v>33</v>
      </c>
      <c r="V3194" s="245"/>
      <c r="W3194" s="123"/>
      <c r="X3194" s="242" t="s">
        <v>45</v>
      </c>
      <c r="Y3194" s="243"/>
      <c r="Z3194" s="244" t="s">
        <v>46</v>
      </c>
      <c r="AA3194" s="245"/>
      <c r="AB3194" s="127"/>
      <c r="AC3194" s="242" t="s">
        <v>62</v>
      </c>
      <c r="AD3194" s="243"/>
      <c r="AE3194" s="244" t="s">
        <v>3</v>
      </c>
      <c r="AF3194" s="245"/>
      <c r="AG3194" s="123"/>
      <c r="AH3194" s="242" t="s">
        <v>76</v>
      </c>
      <c r="AI3194" s="243"/>
      <c r="AJ3194" s="244" t="s">
        <v>77</v>
      </c>
      <c r="AK3194" s="245"/>
      <c r="AL3194" s="127"/>
      <c r="AM3194" s="242" t="s">
        <v>64</v>
      </c>
      <c r="AN3194" s="243"/>
      <c r="AO3194" s="244" t="s">
        <v>65</v>
      </c>
      <c r="AP3194" s="245"/>
      <c r="AQ3194" s="123"/>
      <c r="AR3194" s="242" t="s">
        <v>80</v>
      </c>
      <c r="AS3194" s="243"/>
      <c r="AT3194" s="244" t="s">
        <v>81</v>
      </c>
      <c r="AU3194" s="245"/>
      <c r="AV3194" s="127"/>
      <c r="AW3194" s="242" t="s">
        <v>68</v>
      </c>
      <c r="AX3194" s="243"/>
      <c r="AY3194" s="244" t="s">
        <v>69</v>
      </c>
      <c r="AZ3194" s="245"/>
      <c r="BA3194" s="123"/>
      <c r="BB3194" s="246" t="s">
        <v>84</v>
      </c>
      <c r="BC3194" s="247"/>
      <c r="BD3194" s="248" t="s">
        <v>85</v>
      </c>
      <c r="BE3194" s="249"/>
      <c r="BF3194" s="127"/>
      <c r="BG3194" s="242" t="s">
        <v>72</v>
      </c>
      <c r="BH3194" s="243"/>
      <c r="BI3194" s="244" t="s">
        <v>73</v>
      </c>
      <c r="BJ3194" s="245"/>
      <c r="BK3194" s="123"/>
      <c r="BL3194" s="242" t="s">
        <v>88</v>
      </c>
      <c r="BM3194" s="243"/>
      <c r="BN3194" s="244" t="s">
        <v>89</v>
      </c>
      <c r="BO3194" s="245"/>
      <c r="BP3194" s="123"/>
      <c r="BQ3194" s="19" t="s">
        <v>165</v>
      </c>
      <c r="BS3194" s="63" t="s">
        <v>120</v>
      </c>
      <c r="BT3194" s="4"/>
      <c r="BU3194" s="28"/>
      <c r="BV3194" s="28"/>
      <c r="BW3194" s="28"/>
      <c r="BX3194" s="28"/>
    </row>
    <row r="3195" spans="2:76" ht="18.649999999999999" customHeight="1" thickTop="1" thickBot="1">
      <c r="B3195" s="39">
        <v>9.06</v>
      </c>
      <c r="D3195" s="25">
        <f t="shared" ref="D3195" si="32160">COS($F$8*$B3195)</f>
        <v>-0.9912089303506566</v>
      </c>
      <c r="E3195" s="26">
        <v>0</v>
      </c>
      <c r="F3195" s="10">
        <v>0</v>
      </c>
      <c r="G3195" s="85">
        <f t="shared" ref="G3195" si="32161">$E$8*SIN($B3195*$F$8)</f>
        <v>0.39691775916172556</v>
      </c>
      <c r="I3195" s="21">
        <v>1</v>
      </c>
      <c r="J3195" s="24">
        <v>0</v>
      </c>
      <c r="K3195" s="22">
        <v>0</v>
      </c>
      <c r="L3195" s="23">
        <v>0</v>
      </c>
      <c r="N3195" s="21">
        <f t="shared" ref="N3195" si="32162">D3195*I3195+F3195*I3198-E3195*J3195-G3195*J3198</f>
        <v>-1.649405750350172</v>
      </c>
      <c r="O3195" s="24">
        <f t="shared" ref="O3195" si="32163">(D3195*J3195+E3195*I3195+F3195*J3198+G3195*I3198)</f>
        <v>0</v>
      </c>
      <c r="P3195" s="22">
        <f t="shared" ref="P3195" si="32164">D3195*K3195+F3195*K3198-E3195*L3195-G3195*L3198</f>
        <v>0</v>
      </c>
      <c r="Q3195" s="23">
        <f t="shared" ref="Q3195" si="32165">(D3195*L3195+E3195*K3195+F3195*L3198+G3195*K3198)</f>
        <v>0.39691775916172556</v>
      </c>
      <c r="S3195" s="25">
        <f t="shared" ref="S3195" si="32166">COS($U$8*$B3195)</f>
        <v>0.51291121273439444</v>
      </c>
      <c r="T3195" s="26">
        <v>0</v>
      </c>
      <c r="U3195" s="10">
        <v>0</v>
      </c>
      <c r="V3195" s="85">
        <f t="shared" ref="V3195" si="32167">$T$8*SIN($B3195*$U$8)</f>
        <v>-2.575324987387416</v>
      </c>
      <c r="X3195" s="21">
        <f t="shared" ref="X3195" si="32168">N3195*S3195+P3195*S3198-O3195*T3195-Q3195*T3198</f>
        <v>-0.73242179002463359</v>
      </c>
      <c r="Y3195" s="24">
        <f t="shared" ref="Y3195" si="32169">(N3195*T3195+O3195*S3195+P3195*T3198+Q3195*S3198)</f>
        <v>0</v>
      </c>
      <c r="Z3195" s="22">
        <f t="shared" ref="Z3195" si="32170">N3195*U3195+P3195*U3198-O3195*V3195-Q3195*V3198</f>
        <v>0</v>
      </c>
      <c r="AA3195" s="23">
        <f t="shared" ref="AA3195" si="32171">(N3195*V3195+O3195*U3195+P3195*V3198+Q3195*U3198)</f>
        <v>4.4513394124247467</v>
      </c>
      <c r="AB3195" s="8"/>
      <c r="AC3195" s="21">
        <v>1</v>
      </c>
      <c r="AD3195" s="24">
        <v>0</v>
      </c>
      <c r="AE3195" s="22">
        <v>0</v>
      </c>
      <c r="AF3195" s="23">
        <v>0</v>
      </c>
      <c r="AH3195" s="21">
        <f t="shared" ref="AH3195" si="32172">X3195*AC3195+Z3195*AC3198-Y3195*AD3195-AA3195*AD3198</f>
        <v>-35.624743222355043</v>
      </c>
      <c r="AI3195" s="24">
        <f t="shared" ref="AI3195" si="32173">(X3195*AD3195+Y3195*AC3195+Z3195*AD3198+AA3195*AC3198)</f>
        <v>0</v>
      </c>
      <c r="AJ3195" s="22">
        <f t="shared" ref="AJ3195" si="32174">X3195*AE3195+Z3195*AE3198-Y3195*AF3195-AA3195*AF3198</f>
        <v>0</v>
      </c>
      <c r="AK3195" s="23">
        <f t="shared" ref="AK3195" si="32175">(X3195*AF3195+Y3195*AE3195+Z3195*AF3198+AA3195*AE3198)</f>
        <v>4.4513394124247467</v>
      </c>
      <c r="AL3195" s="8"/>
      <c r="AM3195" s="25">
        <f t="shared" ref="AM3195" si="32176">COS($AO$8*$B3195)</f>
        <v>0.51291121273439444</v>
      </c>
      <c r="AN3195" s="26">
        <v>0</v>
      </c>
      <c r="AO3195" s="10">
        <v>0</v>
      </c>
      <c r="AP3195" s="85">
        <f t="shared" ref="AP3195" si="32177">$AN$8*SIN($B3195*$AO$8)</f>
        <v>-2.575324987387416</v>
      </c>
      <c r="AR3195" s="21">
        <f t="shared" ref="AR3195" si="32178">AH3195*AM3195+AJ3195*AM3198-AI3195*AN3195-AK3195*AN3198</f>
        <v>-16.998591847733984</v>
      </c>
      <c r="AS3195" s="24">
        <f t="shared" ref="AS3195" si="32179">(AH3195*AN3195+AI3195*AM3195+AJ3195*AN3198+AK3195*AM3198)</f>
        <v>0</v>
      </c>
      <c r="AT3195" s="22">
        <f t="shared" ref="AT3195" si="32180">AH3195*AO3195+AJ3195*AO3198-AI3195*AP3195-AK3195*AP3198</f>
        <v>0</v>
      </c>
      <c r="AU3195" s="23">
        <f t="shared" ref="AU3195" si="32181">(AH3195*AP3195+AI3195*AO3195+AJ3195*AP3198+AK3195*AO3198)</f>
        <v>94.028433286110612</v>
      </c>
      <c r="AV3195" s="8"/>
      <c r="AW3195" s="21">
        <v>1</v>
      </c>
      <c r="AX3195" s="24">
        <v>0</v>
      </c>
      <c r="AY3195" s="22">
        <v>0</v>
      </c>
      <c r="AZ3195" s="23">
        <v>0</v>
      </c>
      <c r="BB3195" s="21">
        <f t="shared" ref="BB3195" si="32182">AR3195*AW3195+AT3195*AW3198-AS3195*AX3195-AU3195*AX3198</f>
        <v>-172.92312369322798</v>
      </c>
      <c r="BC3195" s="24">
        <f t="shared" ref="BC3195" si="32183">(AR3195*AX3195+AS3195*AW3195+AT3195*AX3198+AU3195*AW3198)</f>
        <v>0</v>
      </c>
      <c r="BD3195" s="22">
        <f t="shared" ref="BD3195" si="32184">AR3195*AY3195+AT3195*AY3198-AS3195*AZ3195-AU3195*AZ3198</f>
        <v>0</v>
      </c>
      <c r="BE3195" s="23">
        <f t="shared" ref="BE3195" si="32185">(AR3195*AZ3195+AS3195*AY3195+AT3195*AZ3198+AU3195*AY3198)</f>
        <v>94.028433286110612</v>
      </c>
      <c r="BF3195" s="8"/>
      <c r="BG3195" s="25">
        <f t="shared" ref="BG3195" si="32186">COS($BI$8*$B3195)</f>
        <v>-0.99122179229440199</v>
      </c>
      <c r="BH3195" s="26">
        <v>0</v>
      </c>
      <c r="BI3195" s="10">
        <v>0</v>
      </c>
      <c r="BJ3195" s="85">
        <f t="shared" ref="BJ3195" si="32187">$BH$8*SIN($B3195*$BI$8)</f>
        <v>0.39662857477249497</v>
      </c>
      <c r="BL3195" s="21">
        <f t="shared" ref="BL3195" si="32188">BB3195*BG3195+BD3195*BG3198-BC3195*BH3195-BE3195*BH3198</f>
        <v>167.26135043164126</v>
      </c>
      <c r="BM3195" s="24">
        <f t="shared" ref="BM3195" si="32189">(BB3195*BH3195+BC3195*BG3195+BD3195*BH3198+BE3195*BG3198)</f>
        <v>0</v>
      </c>
      <c r="BN3195" s="22">
        <f t="shared" ref="BN3195" si="32190">BB3195*BI3195+BD3195*BI3198-BC3195*BJ3195-BE3195*BJ3198</f>
        <v>0</v>
      </c>
      <c r="BO3195" s="23">
        <f t="shared" ref="BO3195" si="32191">(BB3195*BJ3195+BC3195*BI3195+BD3195*BJ3198+BE3195*BI3198)</f>
        <v>-161.78928426414603</v>
      </c>
      <c r="BQ3195" s="27">
        <f t="shared" ref="BQ3195" si="32192">20*LOG((2*$BL$8)/(($BL$8*BL3195+BN3195+$BL$8*BL3198+BN3198)^2+($BL$8*BM3195+BO3195+$BL$8*BM3198+BO3198)^2)^0.5)</f>
        <v>-44.471217210901067</v>
      </c>
      <c r="BS3195" s="64">
        <f t="shared" ref="BS3195" si="32193">((BL3195^2+BM3195^2)/(BL3198^2+BM3198^2))^0.5</f>
        <v>0.96764101213452347</v>
      </c>
      <c r="BT3195" s="4"/>
      <c r="BU3195" s="28"/>
      <c r="BV3195" s="28"/>
      <c r="BW3195" s="28"/>
      <c r="BX3195" s="28"/>
    </row>
    <row r="3196" spans="2:76" ht="18.649999999999999" customHeight="1" thickBot="1">
      <c r="D3196" s="25"/>
      <c r="E3196" s="10"/>
      <c r="F3196" s="10"/>
      <c r="G3196" s="31"/>
      <c r="I3196" s="29"/>
      <c r="L3196" s="30"/>
      <c r="N3196" s="29"/>
      <c r="Q3196" s="30"/>
      <c r="S3196" s="29"/>
      <c r="V3196" s="30"/>
      <c r="X3196" s="29"/>
      <c r="AA3196" s="30"/>
      <c r="AC3196" s="29"/>
      <c r="AF3196" s="30"/>
      <c r="AH3196" s="29"/>
      <c r="AK3196" s="30"/>
      <c r="AM3196" s="29"/>
      <c r="AP3196" s="30"/>
      <c r="AR3196" s="29"/>
      <c r="AU3196" s="30"/>
      <c r="AW3196" s="29"/>
      <c r="AZ3196" s="30"/>
      <c r="BB3196" s="29"/>
      <c r="BE3196" s="30"/>
      <c r="BG3196" s="29"/>
      <c r="BJ3196" s="30"/>
      <c r="BL3196" s="29"/>
      <c r="BO3196" s="30"/>
      <c r="BS3196" s="65"/>
      <c r="BT3196" s="65"/>
      <c r="BU3196" s="28"/>
      <c r="BV3196" s="28"/>
      <c r="BW3196" s="28"/>
      <c r="BX3196" s="28"/>
    </row>
    <row r="3197" spans="2:76" ht="18.649999999999999" customHeight="1" thickBot="1">
      <c r="D3197" s="254" t="s">
        <v>24</v>
      </c>
      <c r="E3197" s="255"/>
      <c r="F3197" s="256" t="s">
        <v>25</v>
      </c>
      <c r="G3197" s="257"/>
      <c r="H3197" s="123"/>
      <c r="I3197" s="242" t="s">
        <v>4</v>
      </c>
      <c r="J3197" s="243"/>
      <c r="K3197" s="244" t="s">
        <v>5</v>
      </c>
      <c r="L3197" s="245"/>
      <c r="M3197" s="123"/>
      <c r="N3197" s="242" t="s">
        <v>6</v>
      </c>
      <c r="O3197" s="243"/>
      <c r="P3197" s="244" t="s">
        <v>7</v>
      </c>
      <c r="Q3197" s="245"/>
      <c r="R3197" s="123"/>
      <c r="S3197" s="242" t="s">
        <v>34</v>
      </c>
      <c r="T3197" s="243"/>
      <c r="U3197" s="244" t="s">
        <v>35</v>
      </c>
      <c r="V3197" s="245"/>
      <c r="W3197" s="123"/>
      <c r="X3197" s="242" t="s">
        <v>47</v>
      </c>
      <c r="Y3197" s="243"/>
      <c r="Z3197" s="244" t="s">
        <v>48</v>
      </c>
      <c r="AA3197" s="245"/>
      <c r="AB3197" s="127"/>
      <c r="AC3197" s="242" t="s">
        <v>63</v>
      </c>
      <c r="AD3197" s="243"/>
      <c r="AE3197" s="244" t="s">
        <v>8</v>
      </c>
      <c r="AF3197" s="245"/>
      <c r="AG3197" s="123"/>
      <c r="AH3197" s="242" t="s">
        <v>78</v>
      </c>
      <c r="AI3197" s="243"/>
      <c r="AJ3197" s="244" t="s">
        <v>79</v>
      </c>
      <c r="AK3197" s="245"/>
      <c r="AL3197" s="127"/>
      <c r="AM3197" s="242" t="s">
        <v>67</v>
      </c>
      <c r="AN3197" s="243"/>
      <c r="AO3197" s="244" t="s">
        <v>66</v>
      </c>
      <c r="AP3197" s="245"/>
      <c r="AQ3197" s="123"/>
      <c r="AR3197" s="242" t="s">
        <v>83</v>
      </c>
      <c r="AS3197" s="243"/>
      <c r="AT3197" s="244" t="s">
        <v>82</v>
      </c>
      <c r="AU3197" s="245"/>
      <c r="AV3197" s="127"/>
      <c r="AW3197" s="242" t="s">
        <v>71</v>
      </c>
      <c r="AX3197" s="243"/>
      <c r="AY3197" s="244" t="s">
        <v>70</v>
      </c>
      <c r="AZ3197" s="245"/>
      <c r="BA3197" s="123"/>
      <c r="BB3197" s="124" t="s">
        <v>87</v>
      </c>
      <c r="BC3197" s="125"/>
      <c r="BD3197" s="122" t="s">
        <v>86</v>
      </c>
      <c r="BE3197" s="126"/>
      <c r="BF3197" s="127"/>
      <c r="BG3197" s="242" t="s">
        <v>74</v>
      </c>
      <c r="BH3197" s="243"/>
      <c r="BI3197" s="244" t="s">
        <v>75</v>
      </c>
      <c r="BJ3197" s="245"/>
      <c r="BK3197" s="123"/>
      <c r="BL3197" s="242" t="s">
        <v>91</v>
      </c>
      <c r="BM3197" s="243"/>
      <c r="BN3197" s="244" t="s">
        <v>90</v>
      </c>
      <c r="BO3197" s="245"/>
      <c r="BP3197" s="123"/>
      <c r="BQ3197" s="35" t="s">
        <v>166</v>
      </c>
      <c r="BS3197" s="66" t="s">
        <v>121</v>
      </c>
      <c r="BT3197" s="65"/>
      <c r="BU3197" s="28"/>
      <c r="BV3197" s="28"/>
      <c r="BW3197" s="28"/>
      <c r="BX3197" s="28"/>
    </row>
    <row r="3198" spans="2:76" ht="18.649999999999999" customHeight="1" thickTop="1" thickBot="1">
      <c r="D3198" s="15">
        <v>0</v>
      </c>
      <c r="E3198" s="145">
        <f t="shared" ref="E3198" si="32194">(1/$E$8)*SIN($B3195*$F$8)</f>
        <v>4.4101973240191723E-2</v>
      </c>
      <c r="F3198" s="15">
        <f t="shared" ref="F3198" si="32195">COS($F$8*$B3195)</f>
        <v>-0.9912089303506566</v>
      </c>
      <c r="G3198" s="37">
        <v>0</v>
      </c>
      <c r="I3198" s="21">
        <v>0</v>
      </c>
      <c r="J3198" s="24">
        <f t="shared" ref="J3198" si="32196">(TAN($K$8*$B3195))/$J$8</f>
        <v>1.6582700189318835</v>
      </c>
      <c r="K3198" s="22">
        <v>1</v>
      </c>
      <c r="L3198" s="23">
        <v>0</v>
      </c>
      <c r="N3198" s="21">
        <f t="shared" ref="N3198" si="32197">D3198*I3195+F3198*I3198-E3198*J3195-G3198*J3198</f>
        <v>0</v>
      </c>
      <c r="O3198" s="24">
        <f t="shared" ref="O3198" si="32198">(D3198*J3195+E3198*I3195+F3198*J3198+G3198*I3198)</f>
        <v>-1.5995900784578436</v>
      </c>
      <c r="P3198" s="22">
        <f t="shared" ref="P3198" si="32199">D3198*K3195+F3198*K3198-E3198*L3195-G3198*L3198</f>
        <v>-0.9912089303506566</v>
      </c>
      <c r="Q3198" s="23">
        <f t="shared" ref="Q3198" si="32200">(D3198*L3195+E3198*K3195+F3198*L3198+G3198*K3198)</f>
        <v>0</v>
      </c>
      <c r="S3198" s="15">
        <v>0</v>
      </c>
      <c r="T3198" s="145">
        <f t="shared" ref="T3198" si="32201">(1/$T$8)*SIN($B3195*$U$8)</f>
        <v>-0.286147220820824</v>
      </c>
      <c r="U3198" s="15">
        <f t="shared" ref="U3198" si="32202">COS($U$8*$B3195)</f>
        <v>0.51291121273439444</v>
      </c>
      <c r="V3198" s="37">
        <v>0</v>
      </c>
      <c r="X3198" s="21">
        <f t="shared" ref="X3198" si="32203">N3198*S3195+P3198*S3198-O3198*T3195-Q3198*T3198</f>
        <v>0</v>
      </c>
      <c r="Y3198" s="24">
        <f t="shared" ref="Y3198" si="32204">(N3198*T3195+O3198*S3195+P3198*T3198+Q3198*S3198)</f>
        <v>-0.5368160063470957</v>
      </c>
      <c r="Z3198" s="22">
        <f t="shared" ref="Z3198" si="32205">N3198*U3195+P3198*U3198-O3198*V3195-Q3198*V3198</f>
        <v>-4.6278664731687993</v>
      </c>
      <c r="AA3198" s="23">
        <f t="shared" ref="AA3198" si="32206">(N3198*V3195+O3198*U3195+P3198*V3198+Q3198*U3198)</f>
        <v>0</v>
      </c>
      <c r="AB3198" s="8"/>
      <c r="AC3198" s="21">
        <v>0</v>
      </c>
      <c r="AD3198" s="24">
        <f t="shared" ref="AD3198" si="32207">(TAN($AE$8*$B3195))/$AD$8</f>
        <v>7.8386117524396468</v>
      </c>
      <c r="AE3198" s="22">
        <v>1</v>
      </c>
      <c r="AF3198" s="23">
        <v>0</v>
      </c>
      <c r="AH3198" s="21">
        <f t="shared" ref="AH3198" si="32208">X3198*AC3195+Z3198*AC3198-Y3198*AD3195-AA3198*AD3198</f>
        <v>0</v>
      </c>
      <c r="AI3198" s="24">
        <f t="shared" ref="AI3198" si="32209">(X3198*AD3195+Y3198*AC3195+Z3198*AD3198+AA3198*AC3198)</f>
        <v>-36.812864531649467</v>
      </c>
      <c r="AJ3198" s="22">
        <f t="shared" ref="AJ3198" si="32210">X3198*AE3195+Z3198*AE3198-Y3198*AF3195-AA3198*AF3198</f>
        <v>-4.6278664731687993</v>
      </c>
      <c r="AK3198" s="23">
        <f t="shared" ref="AK3198" si="32211">(X3198*AF3195+Y3198*AE3195+Z3198*AF3198+AA3198*AE3198)</f>
        <v>0</v>
      </c>
      <c r="AL3198" s="8"/>
      <c r="AM3198" s="15">
        <v>0</v>
      </c>
      <c r="AN3198" s="85">
        <f t="shared" ref="AN3198" si="32212">(1/$AN$8)*SIN($B3195*$AO$8)</f>
        <v>-0.286147220820824</v>
      </c>
      <c r="AO3198" s="25">
        <f t="shared" ref="AO3198" si="32213">COS($AO$8*$B3195)</f>
        <v>0.51291121273439444</v>
      </c>
      <c r="AP3198" s="37">
        <v>0</v>
      </c>
      <c r="AR3198" s="21">
        <f t="shared" ref="AR3198" si="32214">AH3198*AM3195+AJ3198*AM3198-AI3198*AN3195-AK3198*AN3198</f>
        <v>0</v>
      </c>
      <c r="AS3198" s="24">
        <f t="shared" ref="AS3198" si="32215">(AH3198*AN3195+AI3198*AM3195+AJ3198*AN3198+AK3198*AM3198)</f>
        <v>-17.557479861528183</v>
      </c>
      <c r="AT3198" s="22">
        <f t="shared" ref="AT3198" si="32216">AH3198*AO3195+AJ3198*AO3198-AI3198*AP3195-AK3198*AP3198</f>
        <v>-97.178774490790673</v>
      </c>
      <c r="AU3198" s="23">
        <f t="shared" ref="AU3198" si="32217">(AH3198*AP3195+AI3198*AO3195+AJ3198*AP3198+AK3198*AO3198)</f>
        <v>0</v>
      </c>
      <c r="AV3198" s="8"/>
      <c r="AW3198" s="21">
        <v>0</v>
      </c>
      <c r="AX3198" s="24">
        <f t="shared" ref="AX3198" si="32218">(TAN($AY$8*$B3195))/$AX$8</f>
        <v>1.6582700189318835</v>
      </c>
      <c r="AY3198" s="22">
        <v>1</v>
      </c>
      <c r="AZ3198" s="23">
        <v>0</v>
      </c>
      <c r="BB3198" s="21">
        <f t="shared" ref="BB3198" si="32219">AR3198*AW3195+AT3198*AW3198-AS3198*AX3195-AU3198*AX3198</f>
        <v>0</v>
      </c>
      <c r="BC3198" s="24">
        <f t="shared" ref="BC3198" si="32220">(AR3198*AX3195+AS3198*AW3195+AT3198*AX3198+AU3198*AW3198)</f>
        <v>-178.70612807614887</v>
      </c>
      <c r="BD3198" s="22">
        <f t="shared" ref="BD3198" si="32221">AR3198*AY3195+AT3198*AY3198-AS3198*AZ3195-AU3198*AZ3198</f>
        <v>-97.178774490790673</v>
      </c>
      <c r="BE3198" s="23">
        <f t="shared" ref="BE3198" si="32222">(AR3198*AZ3195+AS3198*AY3195+AT3198*AZ3198+AU3198*AY3198)</f>
        <v>0</v>
      </c>
      <c r="BF3198" s="8"/>
      <c r="BG3198" s="15">
        <v>0</v>
      </c>
      <c r="BH3198" s="85">
        <f t="shared" ref="BH3198" si="32223">(1/$BH$8)*SIN($B3195*$BI$8)</f>
        <v>4.406984164138833E-2</v>
      </c>
      <c r="BI3198" s="25">
        <f t="shared" ref="BI3198" si="32224">COS($BI$8*$B3195)</f>
        <v>-0.99122179229440199</v>
      </c>
      <c r="BJ3198" s="37">
        <v>0</v>
      </c>
      <c r="BL3198" s="21">
        <f t="shared" ref="BL3198" si="32225">BB3198*BG3195+BD3198*BG3198-BC3198*BH3195-BE3198*BH3198</f>
        <v>0</v>
      </c>
      <c r="BM3198" s="24">
        <f t="shared" ref="BM3198" si="32226">(BB3198*BH3195+BC3198*BG3195+BD3198*BH3198+BE3198*BG3198)</f>
        <v>172.85475536291992</v>
      </c>
      <c r="BN3198" s="22">
        <f t="shared" ref="BN3198" si="32227">BB3198*BI3195+BD3198*BI3198-BC3198*BJ3195-BE3198*BJ3198</f>
        <v>167.20567590568891</v>
      </c>
      <c r="BO3198" s="23">
        <f t="shared" ref="BO3198" si="32228">(BB3198*BJ3195+BC3198*BI3195+BD3198*BJ3198+BE3198*BI3198)</f>
        <v>0</v>
      </c>
      <c r="BQ3198" s="38">
        <f t="shared" ref="BQ3198" si="32229">(180/PI())*ATAN(-1*(($BL$8*BM3195+BO3195+$BL$8*BM3198+BO3198)/($BL$8*BL3195+BN3195+$BL$8*BL3198+BN3198)))</f>
        <v>-1.8948762622425608</v>
      </c>
      <c r="BS3198" s="67">
        <f t="shared" ref="BS3198" si="32230">20*LOG(((($BL$8*BL3195+BN3195-$BL$8*BL3198-BN3198)^2+($BL$8*BM3195+BO3195-$BL$8*BM3198-BO3198)^2)/(($BL$8*BL3195+BN3195+$BL$8*BL3198+BN3198)^2+($BL$8*BM3195+BO3195+$BL$8*BM3198+BO3198)^2))^0.5)</f>
        <v>-1.5512091086223678E-4</v>
      </c>
      <c r="BT3198" s="65"/>
      <c r="BU3198" s="28"/>
      <c r="BV3198" s="28"/>
      <c r="BW3198" s="28"/>
      <c r="BX3198" s="28"/>
    </row>
    <row r="3199" spans="2:76" ht="18.649999999999999" customHeight="1">
      <c r="BS3199" s="32"/>
    </row>
    <row r="3200" spans="2:76" ht="18.649999999999999" customHeight="1" thickBot="1">
      <c r="D3200" s="8"/>
      <c r="E3200" s="8" t="s">
        <v>93</v>
      </c>
      <c r="F3200" s="8"/>
      <c r="G3200" s="8"/>
      <c r="H3200" s="8"/>
      <c r="I3200" s="8"/>
      <c r="J3200" s="8" t="s">
        <v>94</v>
      </c>
      <c r="K3200" s="8"/>
      <c r="L3200" s="8"/>
      <c r="M3200" s="8"/>
      <c r="N3200" s="8"/>
      <c r="O3200" s="8" t="s">
        <v>95</v>
      </c>
      <c r="P3200" s="8"/>
      <c r="Q3200" s="8"/>
      <c r="R3200" s="8"/>
      <c r="S3200" s="8"/>
      <c r="T3200" s="8" t="s">
        <v>96</v>
      </c>
      <c r="U3200" s="8"/>
      <c r="V3200" s="8"/>
      <c r="W3200" s="8"/>
      <c r="X3200" s="8"/>
      <c r="Y3200" s="8" t="s">
        <v>97</v>
      </c>
      <c r="Z3200" s="8"/>
      <c r="AA3200" s="8"/>
      <c r="AB3200" s="8"/>
      <c r="AC3200" s="8"/>
      <c r="AD3200" s="8" t="s">
        <v>98</v>
      </c>
      <c r="AE3200" s="8"/>
      <c r="AF3200" s="8"/>
      <c r="AG3200" s="8"/>
      <c r="AH3200" s="8"/>
      <c r="AI3200" s="8" t="s">
        <v>99</v>
      </c>
      <c r="AJ3200" s="8"/>
      <c r="AK3200" s="8"/>
      <c r="AL3200" s="8"/>
      <c r="AM3200" s="8"/>
      <c r="AN3200" s="8" t="s">
        <v>96</v>
      </c>
      <c r="AO3200" s="8"/>
      <c r="AP3200" s="8"/>
      <c r="AQ3200" s="8"/>
      <c r="AR3200" s="8"/>
      <c r="AS3200" s="8" t="s">
        <v>100</v>
      </c>
      <c r="AT3200" s="8"/>
      <c r="AU3200" s="8"/>
      <c r="AV3200" s="8"/>
      <c r="AW3200" s="8"/>
      <c r="AX3200" s="8" t="s">
        <v>94</v>
      </c>
      <c r="AY3200" s="8"/>
      <c r="AZ3200" s="8"/>
      <c r="BA3200" s="8"/>
      <c r="BB3200" s="8"/>
      <c r="BC3200" s="8" t="s">
        <v>101</v>
      </c>
      <c r="BD3200" s="8"/>
      <c r="BE3200" s="8"/>
      <c r="BF3200" s="8"/>
      <c r="BG3200" s="8"/>
      <c r="BH3200" s="8" t="s">
        <v>96</v>
      </c>
      <c r="BI3200" s="8"/>
      <c r="BJ3200" s="8"/>
      <c r="BK3200" s="8"/>
      <c r="BL3200" s="8"/>
      <c r="BM3200" s="8" t="s">
        <v>102</v>
      </c>
      <c r="BN3200" s="8"/>
      <c r="BO3200" s="8"/>
      <c r="BP3200" s="8"/>
    </row>
    <row r="3201" spans="2:76" ht="18.649999999999999" customHeight="1" thickBot="1">
      <c r="B3201" s="16"/>
      <c r="D3201" s="250" t="s">
        <v>22</v>
      </c>
      <c r="E3201" s="251"/>
      <c r="F3201" s="252" t="s">
        <v>23</v>
      </c>
      <c r="G3201" s="253"/>
      <c r="H3201" s="123"/>
      <c r="I3201" s="242" t="s">
        <v>1</v>
      </c>
      <c r="J3201" s="243"/>
      <c r="K3201" s="244" t="s">
        <v>2</v>
      </c>
      <c r="L3201" s="245"/>
      <c r="M3201" s="123"/>
      <c r="N3201" s="242" t="s">
        <v>43</v>
      </c>
      <c r="O3201" s="243"/>
      <c r="P3201" s="244" t="s">
        <v>44</v>
      </c>
      <c r="Q3201" s="245"/>
      <c r="R3201" s="123"/>
      <c r="S3201" s="242" t="s">
        <v>32</v>
      </c>
      <c r="T3201" s="243"/>
      <c r="U3201" s="244" t="s">
        <v>33</v>
      </c>
      <c r="V3201" s="245"/>
      <c r="W3201" s="123"/>
      <c r="X3201" s="242" t="s">
        <v>45</v>
      </c>
      <c r="Y3201" s="243"/>
      <c r="Z3201" s="244" t="s">
        <v>46</v>
      </c>
      <c r="AA3201" s="245"/>
      <c r="AB3201" s="127"/>
      <c r="AC3201" s="242" t="s">
        <v>62</v>
      </c>
      <c r="AD3201" s="243"/>
      <c r="AE3201" s="244" t="s">
        <v>3</v>
      </c>
      <c r="AF3201" s="245"/>
      <c r="AG3201" s="123"/>
      <c r="AH3201" s="242" t="s">
        <v>76</v>
      </c>
      <c r="AI3201" s="243"/>
      <c r="AJ3201" s="244" t="s">
        <v>77</v>
      </c>
      <c r="AK3201" s="245"/>
      <c r="AL3201" s="127"/>
      <c r="AM3201" s="242" t="s">
        <v>64</v>
      </c>
      <c r="AN3201" s="243"/>
      <c r="AO3201" s="244" t="s">
        <v>65</v>
      </c>
      <c r="AP3201" s="245"/>
      <c r="AQ3201" s="123"/>
      <c r="AR3201" s="242" t="s">
        <v>80</v>
      </c>
      <c r="AS3201" s="243"/>
      <c r="AT3201" s="244" t="s">
        <v>81</v>
      </c>
      <c r="AU3201" s="245"/>
      <c r="AV3201" s="127"/>
      <c r="AW3201" s="242" t="s">
        <v>68</v>
      </c>
      <c r="AX3201" s="243"/>
      <c r="AY3201" s="244" t="s">
        <v>69</v>
      </c>
      <c r="AZ3201" s="245"/>
      <c r="BA3201" s="123"/>
      <c r="BB3201" s="246" t="s">
        <v>84</v>
      </c>
      <c r="BC3201" s="247"/>
      <c r="BD3201" s="248" t="s">
        <v>85</v>
      </c>
      <c r="BE3201" s="249"/>
      <c r="BF3201" s="127"/>
      <c r="BG3201" s="242" t="s">
        <v>72</v>
      </c>
      <c r="BH3201" s="243"/>
      <c r="BI3201" s="244" t="s">
        <v>73</v>
      </c>
      <c r="BJ3201" s="245"/>
      <c r="BK3201" s="123"/>
      <c r="BL3201" s="242" t="s">
        <v>88</v>
      </c>
      <c r="BM3201" s="243"/>
      <c r="BN3201" s="244" t="s">
        <v>89</v>
      </c>
      <c r="BO3201" s="245"/>
      <c r="BP3201" s="123"/>
      <c r="BQ3201" s="19" t="s">
        <v>165</v>
      </c>
      <c r="BS3201" s="63" t="s">
        <v>120</v>
      </c>
      <c r="BT3201" s="4"/>
      <c r="BU3201" s="28"/>
      <c r="BV3201" s="28"/>
      <c r="BW3201" s="28"/>
      <c r="BX3201" s="28"/>
    </row>
    <row r="3202" spans="2:76" ht="18.649999999999999" customHeight="1" thickTop="1" thickBot="1">
      <c r="B3202" s="39">
        <v>9.08</v>
      </c>
      <c r="D3202" s="25">
        <f t="shared" ref="D3202" si="32231">COS($F$8*$B3202)</f>
        <v>-0.99206585560864302</v>
      </c>
      <c r="E3202" s="26">
        <v>0</v>
      </c>
      <c r="F3202" s="10">
        <v>0</v>
      </c>
      <c r="G3202" s="85">
        <f t="shared" ref="G3202" si="32232">$E$8*SIN($B3202*$F$8)</f>
        <v>0.3771578492082846</v>
      </c>
      <c r="I3202" s="21">
        <v>1</v>
      </c>
      <c r="J3202" s="24">
        <v>0</v>
      </c>
      <c r="K3202" s="22">
        <v>0</v>
      </c>
      <c r="L3202" s="23">
        <v>0</v>
      </c>
      <c r="N3202" s="21">
        <f t="shared" ref="N3202" si="32233">D3202*I3202+F3202*I3205-E3202*J3202-G3202*J3205</f>
        <v>-1.6378120137312244</v>
      </c>
      <c r="O3202" s="24">
        <f t="shared" ref="O3202" si="32234">(D3202*J3202+E3202*I3202+F3202*J3205+G3202*I3205)</f>
        <v>0</v>
      </c>
      <c r="P3202" s="22">
        <f t="shared" ref="P3202" si="32235">D3202*K3202+F3202*K3205-E3202*L3202-G3202*L3205</f>
        <v>0</v>
      </c>
      <c r="Q3202" s="23">
        <f t="shared" ref="Q3202" si="32236">(D3202*L3202+E3202*K3202+F3202*L3205+G3202*K3205)</f>
        <v>0.3771578492082846</v>
      </c>
      <c r="S3202" s="25">
        <f t="shared" ref="S3202" si="32237">COS($U$8*$B3202)</f>
        <v>0.52282718152310681</v>
      </c>
      <c r="T3202" s="26">
        <v>0</v>
      </c>
      <c r="U3202" s="10">
        <v>0</v>
      </c>
      <c r="V3202" s="85">
        <f t="shared" ref="V3202" si="32238">$T$8*SIN($B3202*$U$8)</f>
        <v>-2.5573161017647856</v>
      </c>
      <c r="X3202" s="21">
        <f t="shared" ref="X3202" si="32239">N3202*S3202+P3202*S3205-O3202*T3202-Q3202*T3205</f>
        <v>-0.74912465670518869</v>
      </c>
      <c r="Y3202" s="24">
        <f t="shared" ref="Y3202" si="32240">(N3202*T3202+O3202*S3202+P3202*T3205+Q3202*S3205)</f>
        <v>0</v>
      </c>
      <c r="Z3202" s="22">
        <f t="shared" ref="Z3202" si="32241">N3202*U3202+P3202*U3205-O3202*V3202-Q3202*V3205</f>
        <v>0</v>
      </c>
      <c r="AA3202" s="23">
        <f t="shared" ref="AA3202" si="32242">(N3202*V3202+O3202*U3202+P3202*V3205+Q3202*U3205)</f>
        <v>4.3855914096695523</v>
      </c>
      <c r="AB3202" s="8"/>
      <c r="AC3202" s="21">
        <v>1</v>
      </c>
      <c r="AD3202" s="24">
        <v>0</v>
      </c>
      <c r="AE3202" s="22">
        <v>0</v>
      </c>
      <c r="AF3202" s="23">
        <v>0</v>
      </c>
      <c r="AH3202" s="21">
        <f t="shared" ref="AH3202" si="32243">X3202*AC3202+Z3202*AC3205-Y3202*AD3202-AA3202*AD3205</f>
        <v>-38.766198134949597</v>
      </c>
      <c r="AI3202" s="24">
        <f t="shared" ref="AI3202" si="32244">(X3202*AD3202+Y3202*AC3202+Z3202*AD3205+AA3202*AC3205)</f>
        <v>0</v>
      </c>
      <c r="AJ3202" s="22">
        <f t="shared" ref="AJ3202" si="32245">X3202*AE3202+Z3202*AE3205-Y3202*AF3202-AA3202*AF3205</f>
        <v>0</v>
      </c>
      <c r="AK3202" s="23">
        <f t="shared" ref="AK3202" si="32246">(X3202*AF3202+Y3202*AE3202+Z3202*AF3205+AA3202*AE3205)</f>
        <v>4.3855914096695523</v>
      </c>
      <c r="AL3202" s="8"/>
      <c r="AM3202" s="25">
        <f t="shared" ref="AM3202" si="32247">COS($AO$8*$B3202)</f>
        <v>0.52282718152310681</v>
      </c>
      <c r="AN3202" s="26">
        <v>0</v>
      </c>
      <c r="AO3202" s="10">
        <v>0</v>
      </c>
      <c r="AP3202" s="85">
        <f t="shared" ref="AP3202" si="32248">$AN$8*SIN($B3202*$AO$8)</f>
        <v>-2.5573161017647856</v>
      </c>
      <c r="AR3202" s="21">
        <f t="shared" ref="AR3202" si="32249">AH3202*AM3202+AJ3202*AM3205-AI3202*AN3202-AK3202*AN3205</f>
        <v>-19.021872828405431</v>
      </c>
      <c r="AS3202" s="24">
        <f t="shared" ref="AS3202" si="32250">(AH3202*AN3202+AI3202*AM3202+AJ3202*AN3205+AK3202*AM3205)</f>
        <v>0</v>
      </c>
      <c r="AT3202" s="22">
        <f t="shared" ref="AT3202" si="32251">AH3202*AO3202+AJ3202*AO3205-AI3202*AP3202-AK3202*AP3205</f>
        <v>0</v>
      </c>
      <c r="AU3202" s="23">
        <f t="shared" ref="AU3202" si="32252">(AH3202*AP3202+AI3202*AO3202+AJ3202*AP3205+AK3202*AO3205)</f>
        <v>101.43032909074009</v>
      </c>
      <c r="AV3202" s="8"/>
      <c r="AW3202" s="21">
        <v>1</v>
      </c>
      <c r="AX3202" s="24">
        <v>0</v>
      </c>
      <c r="AY3202" s="22">
        <v>0</v>
      </c>
      <c r="AZ3202" s="23">
        <v>0</v>
      </c>
      <c r="BB3202" s="21">
        <f t="shared" ref="BB3202" si="32253">AR3202*AW3202+AT3202*AW3205-AS3202*AX3202-AU3202*AX3205</f>
        <v>-192.68455932676665</v>
      </c>
      <c r="BC3202" s="24">
        <f t="shared" ref="BC3202" si="32254">(AR3202*AX3202+AS3202*AW3202+AT3202*AX3205+AU3202*AW3205)</f>
        <v>0</v>
      </c>
      <c r="BD3202" s="22">
        <f t="shared" ref="BD3202" si="32255">AR3202*AY3202+AT3202*AY3205-AS3202*AZ3202-AU3202*AZ3205</f>
        <v>0</v>
      </c>
      <c r="BE3202" s="23">
        <f t="shared" ref="BE3202" si="32256">(AR3202*AZ3202+AS3202*AY3202+AT3202*AZ3205+AU3202*AY3205)</f>
        <v>101.43032909074009</v>
      </c>
      <c r="BF3202" s="8"/>
      <c r="BG3202" s="25">
        <f t="shared" ref="BG3202" si="32257">COS($BI$8*$B3202)</f>
        <v>-0.992078103972306</v>
      </c>
      <c r="BH3202" s="26">
        <v>0</v>
      </c>
      <c r="BI3202" s="10">
        <v>0</v>
      </c>
      <c r="BJ3202" s="85">
        <f t="shared" ref="BJ3202" si="32258">$BH$8*SIN($B3202*$BI$8)</f>
        <v>0.37686777597511417</v>
      </c>
      <c r="BL3202" s="21">
        <f t="shared" ref="BL3202" si="32259">BB3202*BG3202+BD3202*BG3205-BC3202*BH3202-BE3202*BH3205</f>
        <v>186.91081866598785</v>
      </c>
      <c r="BM3202" s="24">
        <f t="shared" ref="BM3202" si="32260">(BB3202*BH3202+BC3202*BG3202+BD3202*BH3205+BE3202*BG3205)</f>
        <v>0</v>
      </c>
      <c r="BN3202" s="22">
        <f t="shared" ref="BN3202" si="32261">BB3202*BI3202+BD3202*BI3205-BC3202*BJ3202-BE3202*BJ3205</f>
        <v>0</v>
      </c>
      <c r="BO3202" s="23">
        <f t="shared" ref="BO3202" si="32262">(BB3202*BJ3202+BC3202*BI3202+BD3202*BJ3205+BE3202*BI3205)</f>
        <v>-173.24340990785197</v>
      </c>
      <c r="BQ3202" s="27">
        <f t="shared" ref="BQ3202" si="32263">20*LOG((2*$BL$8)/(($BL$8*BL3202+BN3202+$BL$8*BL3205+BN3205)^2+($BL$8*BM3202+BO3202+$BL$8*BM3205+BO3205)^2)^0.5)</f>
        <v>-45.45608194401219</v>
      </c>
      <c r="BS3202" s="64">
        <f t="shared" ref="BS3202" si="32264">((BL3202^2+BM3202^2)/(BL3205^2+BM3205^2))^0.5</f>
        <v>0.92722423315659175</v>
      </c>
      <c r="BT3202" s="4"/>
      <c r="BU3202" s="28"/>
      <c r="BV3202" s="28"/>
      <c r="BW3202" s="28"/>
      <c r="BX3202" s="28"/>
    </row>
    <row r="3203" spans="2:76" ht="18.649999999999999" customHeight="1" thickBot="1">
      <c r="D3203" s="25"/>
      <c r="E3203" s="10"/>
      <c r="F3203" s="10"/>
      <c r="G3203" s="31"/>
      <c r="I3203" s="29"/>
      <c r="L3203" s="30"/>
      <c r="N3203" s="29"/>
      <c r="Q3203" s="30"/>
      <c r="S3203" s="29"/>
      <c r="V3203" s="30"/>
      <c r="X3203" s="29"/>
      <c r="AA3203" s="30"/>
      <c r="AC3203" s="29"/>
      <c r="AF3203" s="30"/>
      <c r="AH3203" s="29"/>
      <c r="AK3203" s="30"/>
      <c r="AM3203" s="29"/>
      <c r="AP3203" s="30"/>
      <c r="AR3203" s="29"/>
      <c r="AU3203" s="30"/>
      <c r="AW3203" s="29"/>
      <c r="AZ3203" s="30"/>
      <c r="BB3203" s="29"/>
      <c r="BE3203" s="30"/>
      <c r="BG3203" s="29"/>
      <c r="BJ3203" s="30"/>
      <c r="BL3203" s="29"/>
      <c r="BO3203" s="30"/>
      <c r="BS3203" s="65"/>
      <c r="BT3203" s="65"/>
      <c r="BU3203" s="28"/>
      <c r="BV3203" s="28"/>
      <c r="BW3203" s="28"/>
      <c r="BX3203" s="28"/>
    </row>
    <row r="3204" spans="2:76" ht="18.649999999999999" customHeight="1" thickBot="1">
      <c r="D3204" s="254" t="s">
        <v>24</v>
      </c>
      <c r="E3204" s="255"/>
      <c r="F3204" s="256" t="s">
        <v>25</v>
      </c>
      <c r="G3204" s="257"/>
      <c r="H3204" s="123"/>
      <c r="I3204" s="242" t="s">
        <v>4</v>
      </c>
      <c r="J3204" s="243"/>
      <c r="K3204" s="244" t="s">
        <v>5</v>
      </c>
      <c r="L3204" s="245"/>
      <c r="M3204" s="123"/>
      <c r="N3204" s="242" t="s">
        <v>6</v>
      </c>
      <c r="O3204" s="243"/>
      <c r="P3204" s="244" t="s">
        <v>7</v>
      </c>
      <c r="Q3204" s="245"/>
      <c r="R3204" s="123"/>
      <c r="S3204" s="242" t="s">
        <v>34</v>
      </c>
      <c r="T3204" s="243"/>
      <c r="U3204" s="244" t="s">
        <v>35</v>
      </c>
      <c r="V3204" s="245"/>
      <c r="W3204" s="123"/>
      <c r="X3204" s="242" t="s">
        <v>47</v>
      </c>
      <c r="Y3204" s="243"/>
      <c r="Z3204" s="244" t="s">
        <v>48</v>
      </c>
      <c r="AA3204" s="245"/>
      <c r="AB3204" s="127"/>
      <c r="AC3204" s="242" t="s">
        <v>63</v>
      </c>
      <c r="AD3204" s="243"/>
      <c r="AE3204" s="244" t="s">
        <v>8</v>
      </c>
      <c r="AF3204" s="245"/>
      <c r="AG3204" s="123"/>
      <c r="AH3204" s="242" t="s">
        <v>78</v>
      </c>
      <c r="AI3204" s="243"/>
      <c r="AJ3204" s="244" t="s">
        <v>79</v>
      </c>
      <c r="AK3204" s="245"/>
      <c r="AL3204" s="127"/>
      <c r="AM3204" s="242" t="s">
        <v>67</v>
      </c>
      <c r="AN3204" s="243"/>
      <c r="AO3204" s="244" t="s">
        <v>66</v>
      </c>
      <c r="AP3204" s="245"/>
      <c r="AQ3204" s="123"/>
      <c r="AR3204" s="242" t="s">
        <v>83</v>
      </c>
      <c r="AS3204" s="243"/>
      <c r="AT3204" s="244" t="s">
        <v>82</v>
      </c>
      <c r="AU3204" s="245"/>
      <c r="AV3204" s="127"/>
      <c r="AW3204" s="242" t="s">
        <v>71</v>
      </c>
      <c r="AX3204" s="243"/>
      <c r="AY3204" s="244" t="s">
        <v>70</v>
      </c>
      <c r="AZ3204" s="245"/>
      <c r="BA3204" s="123"/>
      <c r="BB3204" s="124" t="s">
        <v>87</v>
      </c>
      <c r="BC3204" s="125"/>
      <c r="BD3204" s="122" t="s">
        <v>86</v>
      </c>
      <c r="BE3204" s="126"/>
      <c r="BF3204" s="127"/>
      <c r="BG3204" s="242" t="s">
        <v>74</v>
      </c>
      <c r="BH3204" s="243"/>
      <c r="BI3204" s="244" t="s">
        <v>75</v>
      </c>
      <c r="BJ3204" s="245"/>
      <c r="BK3204" s="123"/>
      <c r="BL3204" s="242" t="s">
        <v>91</v>
      </c>
      <c r="BM3204" s="243"/>
      <c r="BN3204" s="244" t="s">
        <v>90</v>
      </c>
      <c r="BO3204" s="245"/>
      <c r="BP3204" s="123"/>
      <c r="BQ3204" s="35" t="s">
        <v>166</v>
      </c>
      <c r="BS3204" s="66" t="s">
        <v>121</v>
      </c>
      <c r="BT3204" s="65"/>
      <c r="BU3204" s="28"/>
      <c r="BV3204" s="28"/>
      <c r="BW3204" s="28"/>
      <c r="BX3204" s="28"/>
    </row>
    <row r="3205" spans="2:76" ht="18.649999999999999" customHeight="1" thickTop="1" thickBot="1">
      <c r="D3205" s="15">
        <v>0</v>
      </c>
      <c r="E3205" s="145">
        <f t="shared" ref="E3205" si="32265">(1/$E$8)*SIN($B3202*$F$8)</f>
        <v>4.19064276898094E-2</v>
      </c>
      <c r="F3205" s="15">
        <f t="shared" ref="F3205" si="32266">COS($F$8*$B3202)</f>
        <v>-0.99206585560864302</v>
      </c>
      <c r="G3205" s="37">
        <v>0</v>
      </c>
      <c r="I3205" s="21">
        <v>0</v>
      </c>
      <c r="J3205" s="24">
        <f t="shared" ref="J3205" si="32267">(TAN($K$8*$B3202))/$J$8</f>
        <v>1.712137661931489</v>
      </c>
      <c r="K3205" s="22">
        <v>1</v>
      </c>
      <c r="L3205" s="23">
        <v>0</v>
      </c>
      <c r="N3205" s="21">
        <f t="shared" ref="N3205" si="32268">D3205*I3202+F3205*I3205-E3205*J3202-G3205*J3205</f>
        <v>0</v>
      </c>
      <c r="O3205" s="24">
        <f t="shared" ref="O3205" si="32269">(D3205*J3202+E3205*I3202+F3205*J3205+G3205*I3205)</f>
        <v>-1.6566468868140349</v>
      </c>
      <c r="P3205" s="22">
        <f t="shared" ref="P3205" si="32270">D3205*K3202+F3205*K3205-E3205*L3202-G3205*L3205</f>
        <v>-0.99206585560864302</v>
      </c>
      <c r="Q3205" s="23">
        <f t="shared" ref="Q3205" si="32271">(D3205*L3202+E3205*K3202+F3205*L3205+G3205*K3205)</f>
        <v>0</v>
      </c>
      <c r="S3205" s="15">
        <v>0</v>
      </c>
      <c r="T3205" s="145">
        <f t="shared" ref="T3205" si="32272">(1/$T$8)*SIN($B3202*$U$8)</f>
        <v>-0.28414623352942059</v>
      </c>
      <c r="U3205" s="15">
        <f t="shared" ref="U3205" si="32273">COS($U$8*$B3202)</f>
        <v>0.52282718152310681</v>
      </c>
      <c r="V3205" s="37">
        <v>0</v>
      </c>
      <c r="X3205" s="21">
        <f t="shared" ref="X3205" si="32274">N3205*S3202+P3205*S3205-O3205*T3202-Q3205*T3205</f>
        <v>0</v>
      </c>
      <c r="Y3205" s="24">
        <f t="shared" ref="Y3205" si="32275">(N3205*T3202+O3205*S3202+P3205*T3205+Q3205*S3205)</f>
        <v>-0.58424824632767325</v>
      </c>
      <c r="Z3205" s="22">
        <f t="shared" ref="Z3205" si="32276">N3205*U3202+P3205*U3205-O3205*V3202-Q3205*V3205</f>
        <v>-4.7552487537612125</v>
      </c>
      <c r="AA3205" s="23">
        <f t="shared" ref="AA3205" si="32277">(N3205*V3202+O3205*U3202+P3205*V3205+Q3205*U3205)</f>
        <v>0</v>
      </c>
      <c r="AB3205" s="8"/>
      <c r="AC3205" s="21">
        <v>0</v>
      </c>
      <c r="AD3205" s="24">
        <f t="shared" ref="AD3205" si="32278">(TAN($AE$8*$B3202))/$AD$8</f>
        <v>8.6686309614759427</v>
      </c>
      <c r="AE3205" s="22">
        <v>1</v>
      </c>
      <c r="AF3205" s="23">
        <v>0</v>
      </c>
      <c r="AH3205" s="21">
        <f t="shared" ref="AH3205" si="32279">X3205*AC3202+Z3205*AC3205-Y3205*AD3202-AA3205*AD3205</f>
        <v>0</v>
      </c>
      <c r="AI3205" s="24">
        <f t="shared" ref="AI3205" si="32280">(X3205*AD3202+Y3205*AC3202+Z3205*AD3205+AA3205*AC3205)</f>
        <v>-41.80574482270201</v>
      </c>
      <c r="AJ3205" s="22">
        <f t="shared" ref="AJ3205" si="32281">X3205*AE3202+Z3205*AE3205-Y3205*AF3202-AA3205*AF3205</f>
        <v>-4.7552487537612125</v>
      </c>
      <c r="AK3205" s="23">
        <f t="shared" ref="AK3205" si="32282">(X3205*AF3202+Y3205*AE3202+Z3205*AF3205+AA3205*AE3205)</f>
        <v>0</v>
      </c>
      <c r="AL3205" s="8"/>
      <c r="AM3205" s="15">
        <v>0</v>
      </c>
      <c r="AN3205" s="85">
        <f t="shared" ref="AN3205" si="32283">(1/$AN$8)*SIN($B3202*$AO$8)</f>
        <v>-0.28414623352942059</v>
      </c>
      <c r="AO3205" s="25">
        <f t="shared" ref="AO3205" si="32284">COS($AO$8*$B3202)</f>
        <v>0.52282718152310681</v>
      </c>
      <c r="AP3205" s="37">
        <v>0</v>
      </c>
      <c r="AR3205" s="21">
        <f t="shared" ref="AR3205" si="32285">AH3205*AM3202+AJ3205*AM3205-AI3205*AN3202-AK3205*AN3205</f>
        <v>0</v>
      </c>
      <c r="AS3205" s="24">
        <f t="shared" ref="AS3205" si="32286">(AH3205*AN3202+AI3205*AM3202+AJ3205*AN3205+AK3205*AM3205)</f>
        <v>-20.505993714250785</v>
      </c>
      <c r="AT3205" s="22">
        <f t="shared" ref="AT3205" si="32287">AH3205*AO3202+AJ3205*AO3205-AI3205*AP3202-AK3205*AP3205</f>
        <v>-109.39667768473591</v>
      </c>
      <c r="AU3205" s="23">
        <f t="shared" ref="AU3205" si="32288">(AH3205*AP3202+AI3205*AO3202+AJ3205*AP3205+AK3205*AO3205)</f>
        <v>0</v>
      </c>
      <c r="AV3205" s="8"/>
      <c r="AW3205" s="21">
        <v>0</v>
      </c>
      <c r="AX3205" s="24">
        <f t="shared" ref="AX3205" si="32289">(TAN($AY$8*$B3202))/$AX$8</f>
        <v>1.712137661931489</v>
      </c>
      <c r="AY3205" s="22">
        <v>1</v>
      </c>
      <c r="AZ3205" s="23">
        <v>0</v>
      </c>
      <c r="BB3205" s="21">
        <f t="shared" ref="BB3205" si="32290">AR3205*AW3202+AT3205*AW3205-AS3205*AX3202-AU3205*AX3205</f>
        <v>0</v>
      </c>
      <c r="BC3205" s="24">
        <f t="shared" ref="BC3205" si="32291">(AR3205*AX3202+AS3205*AW3202+AT3205*AX3205+AU3205*AW3205)</f>
        <v>-207.80816566846721</v>
      </c>
      <c r="BD3205" s="22">
        <f t="shared" ref="BD3205" si="32292">AR3205*AY3202+AT3205*AY3205-AS3205*AZ3202-AU3205*AZ3205</f>
        <v>-109.39667768473591</v>
      </c>
      <c r="BE3205" s="23">
        <f t="shared" ref="BE3205" si="32293">(AR3205*AZ3202+AS3205*AY3202+AT3205*AZ3205+AU3205*AY3205)</f>
        <v>0</v>
      </c>
      <c r="BF3205" s="8"/>
      <c r="BG3205" s="15">
        <v>0</v>
      </c>
      <c r="BH3205" s="85">
        <f t="shared" ref="BH3205" si="32294">(1/$BH$8)*SIN($B3202*$BI$8)</f>
        <v>4.1874197330568241E-2</v>
      </c>
      <c r="BI3205" s="25">
        <f t="shared" ref="BI3205" si="32295">COS($BI$8*$B3202)</f>
        <v>-0.992078103972306</v>
      </c>
      <c r="BJ3205" s="37">
        <v>0</v>
      </c>
      <c r="BL3205" s="21">
        <f t="shared" ref="BL3205" si="32296">BB3205*BG3202+BD3205*BG3205-BC3205*BH3202-BE3205*BH3205</f>
        <v>0</v>
      </c>
      <c r="BM3205" s="24">
        <f t="shared" ref="BM3205" si="32297">(BB3205*BH3202+BC3205*BG3202+BD3205*BH3205+BE3205*BG3205)</f>
        <v>201.58103291765661</v>
      </c>
      <c r="BN3205" s="22">
        <f t="shared" ref="BN3205" si="32298">BB3205*BI3202+BD3205*BI3205-BC3205*BJ3202-BE3205*BJ3205</f>
        <v>186.84624980328559</v>
      </c>
      <c r="BO3205" s="23">
        <f t="shared" ref="BO3205" si="32299">(BB3205*BJ3202+BC3205*BI3202+BD3205*BJ3205+BE3205*BI3205)</f>
        <v>0</v>
      </c>
      <c r="BQ3205" s="38">
        <f t="shared" ref="BQ3205" si="32300">(180/PI())*ATAN(-1*(($BL$8*BM3202+BO3202+$BL$8*BM3205+BO3205)/($BL$8*BL3202+BN3202+$BL$8*BL3205+BN3205)))</f>
        <v>-4.3357729696939193</v>
      </c>
      <c r="BS3205" s="67">
        <f t="shared" ref="BS3205" si="32301">20*LOG(((($BL$8*BL3202+BN3202-$BL$8*BL3205-BN3205)^2+($BL$8*BM3202+BO3202-$BL$8*BM3205-BO3205)^2)/(($BL$8*BL3202+BN3202+$BL$8*BL3205+BN3205)^2+($BL$8*BM3202+BO3202+$BL$8*BM3205+BO3205)^2))^0.5)</f>
        <v>-1.2364663429691476E-4</v>
      </c>
      <c r="BT3205" s="65"/>
      <c r="BU3205" s="28"/>
      <c r="BV3205" s="28"/>
      <c r="BW3205" s="28"/>
      <c r="BX3205" s="28"/>
    </row>
    <row r="3206" spans="2:76" ht="18.649999999999999" customHeight="1">
      <c r="BS3206" s="32"/>
    </row>
    <row r="3207" spans="2:76" ht="18.649999999999999" customHeight="1" thickBot="1">
      <c r="D3207" s="8"/>
      <c r="E3207" s="8" t="s">
        <v>93</v>
      </c>
      <c r="F3207" s="8"/>
      <c r="G3207" s="8"/>
      <c r="H3207" s="8"/>
      <c r="I3207" s="8"/>
      <c r="J3207" s="8" t="s">
        <v>94</v>
      </c>
      <c r="K3207" s="8"/>
      <c r="L3207" s="8"/>
      <c r="M3207" s="8"/>
      <c r="N3207" s="8"/>
      <c r="O3207" s="8" t="s">
        <v>95</v>
      </c>
      <c r="P3207" s="8"/>
      <c r="Q3207" s="8"/>
      <c r="R3207" s="8"/>
      <c r="S3207" s="8"/>
      <c r="T3207" s="8" t="s">
        <v>96</v>
      </c>
      <c r="U3207" s="8"/>
      <c r="V3207" s="8"/>
      <c r="W3207" s="8"/>
      <c r="X3207" s="8"/>
      <c r="Y3207" s="8" t="s">
        <v>97</v>
      </c>
      <c r="Z3207" s="8"/>
      <c r="AA3207" s="8"/>
      <c r="AB3207" s="8"/>
      <c r="AC3207" s="8"/>
      <c r="AD3207" s="8" t="s">
        <v>98</v>
      </c>
      <c r="AE3207" s="8"/>
      <c r="AF3207" s="8"/>
      <c r="AG3207" s="8"/>
      <c r="AH3207" s="8"/>
      <c r="AI3207" s="8" t="s">
        <v>99</v>
      </c>
      <c r="AJ3207" s="8"/>
      <c r="AK3207" s="8"/>
      <c r="AL3207" s="8"/>
      <c r="AM3207" s="8"/>
      <c r="AN3207" s="8" t="s">
        <v>96</v>
      </c>
      <c r="AO3207" s="8"/>
      <c r="AP3207" s="8"/>
      <c r="AQ3207" s="8"/>
      <c r="AR3207" s="8"/>
      <c r="AS3207" s="8" t="s">
        <v>100</v>
      </c>
      <c r="AT3207" s="8"/>
      <c r="AU3207" s="8"/>
      <c r="AV3207" s="8"/>
      <c r="AW3207" s="8"/>
      <c r="AX3207" s="8" t="s">
        <v>94</v>
      </c>
      <c r="AY3207" s="8"/>
      <c r="AZ3207" s="8"/>
      <c r="BA3207" s="8"/>
      <c r="BB3207" s="8"/>
      <c r="BC3207" s="8" t="s">
        <v>101</v>
      </c>
      <c r="BD3207" s="8"/>
      <c r="BE3207" s="8"/>
      <c r="BF3207" s="8"/>
      <c r="BG3207" s="8"/>
      <c r="BH3207" s="8" t="s">
        <v>96</v>
      </c>
      <c r="BI3207" s="8"/>
      <c r="BJ3207" s="8"/>
      <c r="BK3207" s="8"/>
      <c r="BL3207" s="8"/>
      <c r="BM3207" s="8" t="s">
        <v>102</v>
      </c>
      <c r="BN3207" s="8"/>
      <c r="BO3207" s="8"/>
      <c r="BP3207" s="8"/>
    </row>
    <row r="3208" spans="2:76" ht="18.649999999999999" customHeight="1" thickBot="1">
      <c r="B3208" s="16"/>
      <c r="D3208" s="250" t="s">
        <v>22</v>
      </c>
      <c r="E3208" s="251"/>
      <c r="F3208" s="252" t="s">
        <v>23</v>
      </c>
      <c r="G3208" s="253"/>
      <c r="H3208" s="123"/>
      <c r="I3208" s="242" t="s">
        <v>1</v>
      </c>
      <c r="J3208" s="243"/>
      <c r="K3208" s="244" t="s">
        <v>2</v>
      </c>
      <c r="L3208" s="245"/>
      <c r="M3208" s="123"/>
      <c r="N3208" s="242" t="s">
        <v>43</v>
      </c>
      <c r="O3208" s="243"/>
      <c r="P3208" s="244" t="s">
        <v>44</v>
      </c>
      <c r="Q3208" s="245"/>
      <c r="R3208" s="123"/>
      <c r="S3208" s="242" t="s">
        <v>32</v>
      </c>
      <c r="T3208" s="243"/>
      <c r="U3208" s="244" t="s">
        <v>33</v>
      </c>
      <c r="V3208" s="245"/>
      <c r="W3208" s="123"/>
      <c r="X3208" s="242" t="s">
        <v>45</v>
      </c>
      <c r="Y3208" s="243"/>
      <c r="Z3208" s="244" t="s">
        <v>46</v>
      </c>
      <c r="AA3208" s="245"/>
      <c r="AB3208" s="127"/>
      <c r="AC3208" s="242" t="s">
        <v>62</v>
      </c>
      <c r="AD3208" s="243"/>
      <c r="AE3208" s="244" t="s">
        <v>3</v>
      </c>
      <c r="AF3208" s="245"/>
      <c r="AG3208" s="123"/>
      <c r="AH3208" s="242" t="s">
        <v>76</v>
      </c>
      <c r="AI3208" s="243"/>
      <c r="AJ3208" s="244" t="s">
        <v>77</v>
      </c>
      <c r="AK3208" s="245"/>
      <c r="AL3208" s="127"/>
      <c r="AM3208" s="242" t="s">
        <v>64</v>
      </c>
      <c r="AN3208" s="243"/>
      <c r="AO3208" s="244" t="s">
        <v>65</v>
      </c>
      <c r="AP3208" s="245"/>
      <c r="AQ3208" s="123"/>
      <c r="AR3208" s="242" t="s">
        <v>80</v>
      </c>
      <c r="AS3208" s="243"/>
      <c r="AT3208" s="244" t="s">
        <v>81</v>
      </c>
      <c r="AU3208" s="245"/>
      <c r="AV3208" s="127"/>
      <c r="AW3208" s="242" t="s">
        <v>68</v>
      </c>
      <c r="AX3208" s="243"/>
      <c r="AY3208" s="244" t="s">
        <v>69</v>
      </c>
      <c r="AZ3208" s="245"/>
      <c r="BA3208" s="123"/>
      <c r="BB3208" s="246" t="s">
        <v>84</v>
      </c>
      <c r="BC3208" s="247"/>
      <c r="BD3208" s="248" t="s">
        <v>85</v>
      </c>
      <c r="BE3208" s="249"/>
      <c r="BF3208" s="127"/>
      <c r="BG3208" s="242" t="s">
        <v>72</v>
      </c>
      <c r="BH3208" s="243"/>
      <c r="BI3208" s="244" t="s">
        <v>73</v>
      </c>
      <c r="BJ3208" s="245"/>
      <c r="BK3208" s="123"/>
      <c r="BL3208" s="242" t="s">
        <v>88</v>
      </c>
      <c r="BM3208" s="243"/>
      <c r="BN3208" s="244" t="s">
        <v>89</v>
      </c>
      <c r="BO3208" s="245"/>
      <c r="BP3208" s="123"/>
      <c r="BQ3208" s="19" t="s">
        <v>165</v>
      </c>
      <c r="BS3208" s="63" t="s">
        <v>120</v>
      </c>
      <c r="BT3208" s="4"/>
      <c r="BU3208" s="28"/>
      <c r="BV3208" s="28"/>
      <c r="BW3208" s="28"/>
      <c r="BX3208" s="28"/>
    </row>
    <row r="3209" spans="2:76" ht="18.649999999999999" customHeight="1" thickTop="1" thickBot="1">
      <c r="B3209" s="39">
        <v>9.1</v>
      </c>
      <c r="D3209" s="25">
        <f t="shared" ref="D3209" si="32302">COS($F$8*$B3209)</f>
        <v>-0.99287901280275925</v>
      </c>
      <c r="E3209" s="26">
        <v>0</v>
      </c>
      <c r="F3209" s="10">
        <v>0</v>
      </c>
      <c r="G3209" s="85">
        <f t="shared" ref="G3209" si="32303">$E$8*SIN($B3209*$F$8)</f>
        <v>0.35738129976590116</v>
      </c>
      <c r="I3209" s="21">
        <v>1</v>
      </c>
      <c r="J3209" s="24">
        <v>0</v>
      </c>
      <c r="K3209" s="22">
        <v>0</v>
      </c>
      <c r="L3209" s="23">
        <v>0</v>
      </c>
      <c r="N3209" s="21">
        <f t="shared" ref="N3209" si="32304">D3209*I3209+F3209*I3212-E3209*J3209-G3209*J3212</f>
        <v>-1.6247579747142245</v>
      </c>
      <c r="O3209" s="24">
        <f t="shared" ref="O3209" si="32305">(D3209*J3209+E3209*I3209+F3209*J3212+G3209*I3212)</f>
        <v>0</v>
      </c>
      <c r="P3209" s="22">
        <f t="shared" ref="P3209" si="32306">D3209*K3209+F3209*K3212-E3209*L3209-G3209*L3212</f>
        <v>0</v>
      </c>
      <c r="Q3209" s="23">
        <f t="shared" ref="Q3209" si="32307">(D3209*L3209+E3209*K3209+F3209*L3212+G3209*K3212)</f>
        <v>0.35738129976590116</v>
      </c>
      <c r="S3209" s="25">
        <f t="shared" ref="S3209" si="32308">COS($U$8*$B3209)</f>
        <v>0.53267290221218189</v>
      </c>
      <c r="T3209" s="26">
        <v>0</v>
      </c>
      <c r="U3209" s="10">
        <v>0</v>
      </c>
      <c r="V3209" s="85">
        <f t="shared" ref="V3209" si="32309">$T$8*SIN($B3209*$U$8)</f>
        <v>-2.5389636100660566</v>
      </c>
      <c r="X3209" s="21">
        <f t="shared" ref="X3209" si="32310">N3209*S3209+P3209*S3212-O3209*T3209-Q3209*T3212</f>
        <v>-0.76464475522522035</v>
      </c>
      <c r="Y3209" s="24">
        <f t="shared" ref="Y3209" si="32311">(N3209*T3209+O3209*S3209+P3209*T3212+Q3209*S3212)</f>
        <v>0</v>
      </c>
      <c r="Z3209" s="22">
        <f t="shared" ref="Z3209" si="32312">N3209*U3209+P3209*U3212-O3209*V3209-Q3209*V3212</f>
        <v>0</v>
      </c>
      <c r="AA3209" s="23">
        <f t="shared" ref="AA3209" si="32313">(N3209*V3209+O3209*U3209+P3209*V3212+Q3209*U3212)</f>
        <v>4.3155687071067064</v>
      </c>
      <c r="AB3209" s="8"/>
      <c r="AC3209" s="21">
        <v>1</v>
      </c>
      <c r="AD3209" s="24">
        <v>0</v>
      </c>
      <c r="AE3209" s="22">
        <v>0</v>
      </c>
      <c r="AF3209" s="23">
        <v>0</v>
      </c>
      <c r="AH3209" s="21">
        <f t="shared" ref="AH3209" si="32314">X3209*AC3209+Z3209*AC3212-Y3209*AD3209-AA3209*AD3212</f>
        <v>-42.577574071121568</v>
      </c>
      <c r="AI3209" s="24">
        <f t="shared" ref="AI3209" si="32315">(X3209*AD3209+Y3209*AC3209+Z3209*AD3212+AA3209*AC3212)</f>
        <v>0</v>
      </c>
      <c r="AJ3209" s="22">
        <f t="shared" ref="AJ3209" si="32316">X3209*AE3209+Z3209*AE3212-Y3209*AF3209-AA3209*AF3212</f>
        <v>0</v>
      </c>
      <c r="AK3209" s="23">
        <f t="shared" ref="AK3209" si="32317">(X3209*AF3209+Y3209*AE3209+Z3209*AF3212+AA3209*AE3212)</f>
        <v>4.3155687071067064</v>
      </c>
      <c r="AL3209" s="8"/>
      <c r="AM3209" s="25">
        <f t="shared" ref="AM3209" si="32318">COS($AO$8*$B3209)</f>
        <v>0.53267290221218189</v>
      </c>
      <c r="AN3209" s="26">
        <v>0</v>
      </c>
      <c r="AO3209" s="10">
        <v>0</v>
      </c>
      <c r="AP3209" s="85">
        <f t="shared" ref="AP3209" si="32319">$AN$8*SIN($B3209*$AO$8)</f>
        <v>-2.5389636100660566</v>
      </c>
      <c r="AR3209" s="21">
        <f t="shared" ref="AR3209" si="32320">AH3209*AM3209+AJ3209*AM3212-AI3209*AN3209-AK3209*AN3212</f>
        <v>-21.462467515831385</v>
      </c>
      <c r="AS3209" s="24">
        <f t="shared" ref="AS3209" si="32321">(AH3209*AN3209+AI3209*AM3209+AJ3209*AN3212+AK3209*AM3212)</f>
        <v>0</v>
      </c>
      <c r="AT3209" s="22">
        <f t="shared" ref="AT3209" si="32322">AH3209*AO3209+AJ3209*AO3212-AI3209*AP3209-AK3209*AP3212</f>
        <v>0</v>
      </c>
      <c r="AU3209" s="23">
        <f t="shared" ref="AU3209" si="32323">(AH3209*AP3209+AI3209*AO3209+AJ3209*AP3212+AK3209*AO3212)</f>
        <v>110.40169767938035</v>
      </c>
      <c r="AV3209" s="8"/>
      <c r="AW3209" s="21">
        <v>1</v>
      </c>
      <c r="AX3209" s="24">
        <v>0</v>
      </c>
      <c r="AY3209" s="22">
        <v>0</v>
      </c>
      <c r="AZ3209" s="23">
        <v>0</v>
      </c>
      <c r="BB3209" s="21">
        <f t="shared" ref="BB3209" si="32324">AR3209*AW3209+AT3209*AW3212-AS3209*AX3209-AU3209*AX3212</f>
        <v>-216.66157325697159</v>
      </c>
      <c r="BC3209" s="24">
        <f t="shared" ref="BC3209" si="32325">(AR3209*AX3209+AS3209*AW3209+AT3209*AX3212+AU3209*AW3212)</f>
        <v>0</v>
      </c>
      <c r="BD3209" s="22">
        <f t="shared" ref="BD3209" si="32326">AR3209*AY3209+AT3209*AY3212-AS3209*AZ3209-AU3209*AZ3212</f>
        <v>0</v>
      </c>
      <c r="BE3209" s="23">
        <f t="shared" ref="BE3209" si="32327">(AR3209*AZ3209+AS3209*AY3209+AT3209*AZ3212+AU3209*AY3212)</f>
        <v>110.40169767938035</v>
      </c>
      <c r="BF3209" s="8"/>
      <c r="BG3209" s="25">
        <f t="shared" ref="BG3209" si="32328">COS($BI$8*$B3209)</f>
        <v>-0.99289064421668294</v>
      </c>
      <c r="BH3209" s="26">
        <v>0</v>
      </c>
      <c r="BI3209" s="10">
        <v>0</v>
      </c>
      <c r="BJ3209" s="85">
        <f t="shared" ref="BJ3209" si="32329">$BH$8*SIN($B3209*$BI$8)</f>
        <v>0.35709034941149342</v>
      </c>
      <c r="BL3209" s="21">
        <f t="shared" ref="BL3209" si="32330">BB3209*BG3209+BD3209*BG3212-BC3209*BH3209-BE3209*BH3212</f>
        <v>210.74087340367547</v>
      </c>
      <c r="BM3209" s="24">
        <f t="shared" ref="BM3209" si="32331">(BB3209*BH3209+BC3209*BG3209+BD3209*BH3212+BE3209*BG3212)</f>
        <v>0</v>
      </c>
      <c r="BN3209" s="22">
        <f t="shared" ref="BN3209" si="32332">BB3209*BI3209+BD3209*BI3212-BC3209*BJ3209-BE3209*BJ3212</f>
        <v>0</v>
      </c>
      <c r="BO3209" s="23">
        <f t="shared" ref="BO3209" si="32333">(BB3209*BJ3209+BC3209*BI3209+BD3209*BJ3212+BE3209*BI3212)</f>
        <v>-186.98456962987129</v>
      </c>
      <c r="BQ3209" s="27">
        <f t="shared" ref="BQ3209" si="32334">20*LOG((2*$BL$8)/(($BL$8*BL3209+BN3209+$BL$8*BL3212+BN3212)^2+($BL$8*BM3209+BO3209+$BL$8*BM3212+BO3212)^2)^0.5)</f>
        <v>-46.535195559820004</v>
      </c>
      <c r="BS3209" s="64">
        <f t="shared" ref="BS3209" si="32335">((BL3209^2+BM3209^2)/(BL3212^2+BM3212^2))^0.5</f>
        <v>0.88761110684797828</v>
      </c>
      <c r="BT3209" s="4"/>
      <c r="BU3209" s="28"/>
      <c r="BV3209" s="28"/>
      <c r="BW3209" s="28"/>
      <c r="BX3209" s="28"/>
    </row>
    <row r="3210" spans="2:76" ht="18.649999999999999" customHeight="1" thickBot="1">
      <c r="D3210" s="25"/>
      <c r="E3210" s="10"/>
      <c r="F3210" s="10"/>
      <c r="G3210" s="31"/>
      <c r="I3210" s="29"/>
      <c r="L3210" s="30"/>
      <c r="N3210" s="29"/>
      <c r="Q3210" s="30"/>
      <c r="S3210" s="29"/>
      <c r="V3210" s="30"/>
      <c r="X3210" s="29"/>
      <c r="AA3210" s="30"/>
      <c r="AC3210" s="29"/>
      <c r="AF3210" s="30"/>
      <c r="AH3210" s="29"/>
      <c r="AK3210" s="30"/>
      <c r="AM3210" s="29"/>
      <c r="AP3210" s="30"/>
      <c r="AR3210" s="29"/>
      <c r="AU3210" s="30"/>
      <c r="AW3210" s="29"/>
      <c r="AZ3210" s="30"/>
      <c r="BB3210" s="29"/>
      <c r="BE3210" s="30"/>
      <c r="BG3210" s="29"/>
      <c r="BJ3210" s="30"/>
      <c r="BL3210" s="29"/>
      <c r="BO3210" s="30"/>
      <c r="BS3210" s="65"/>
      <c r="BT3210" s="65"/>
      <c r="BU3210" s="28"/>
      <c r="BV3210" s="28"/>
      <c r="BW3210" s="28"/>
      <c r="BX3210" s="28"/>
    </row>
    <row r="3211" spans="2:76" ht="18.649999999999999" customHeight="1" thickBot="1">
      <c r="D3211" s="254" t="s">
        <v>24</v>
      </c>
      <c r="E3211" s="255"/>
      <c r="F3211" s="256" t="s">
        <v>25</v>
      </c>
      <c r="G3211" s="257"/>
      <c r="H3211" s="123"/>
      <c r="I3211" s="242" t="s">
        <v>4</v>
      </c>
      <c r="J3211" s="243"/>
      <c r="K3211" s="244" t="s">
        <v>5</v>
      </c>
      <c r="L3211" s="245"/>
      <c r="M3211" s="123"/>
      <c r="N3211" s="242" t="s">
        <v>6</v>
      </c>
      <c r="O3211" s="243"/>
      <c r="P3211" s="244" t="s">
        <v>7</v>
      </c>
      <c r="Q3211" s="245"/>
      <c r="R3211" s="123"/>
      <c r="S3211" s="242" t="s">
        <v>34</v>
      </c>
      <c r="T3211" s="243"/>
      <c r="U3211" s="244" t="s">
        <v>35</v>
      </c>
      <c r="V3211" s="245"/>
      <c r="W3211" s="123"/>
      <c r="X3211" s="242" t="s">
        <v>47</v>
      </c>
      <c r="Y3211" s="243"/>
      <c r="Z3211" s="244" t="s">
        <v>48</v>
      </c>
      <c r="AA3211" s="245"/>
      <c r="AB3211" s="127"/>
      <c r="AC3211" s="242" t="s">
        <v>63</v>
      </c>
      <c r="AD3211" s="243"/>
      <c r="AE3211" s="244" t="s">
        <v>8</v>
      </c>
      <c r="AF3211" s="245"/>
      <c r="AG3211" s="123"/>
      <c r="AH3211" s="242" t="s">
        <v>78</v>
      </c>
      <c r="AI3211" s="243"/>
      <c r="AJ3211" s="244" t="s">
        <v>79</v>
      </c>
      <c r="AK3211" s="245"/>
      <c r="AL3211" s="127"/>
      <c r="AM3211" s="242" t="s">
        <v>67</v>
      </c>
      <c r="AN3211" s="243"/>
      <c r="AO3211" s="244" t="s">
        <v>66</v>
      </c>
      <c r="AP3211" s="245"/>
      <c r="AQ3211" s="123"/>
      <c r="AR3211" s="242" t="s">
        <v>83</v>
      </c>
      <c r="AS3211" s="243"/>
      <c r="AT3211" s="244" t="s">
        <v>82</v>
      </c>
      <c r="AU3211" s="245"/>
      <c r="AV3211" s="127"/>
      <c r="AW3211" s="242" t="s">
        <v>71</v>
      </c>
      <c r="AX3211" s="243"/>
      <c r="AY3211" s="244" t="s">
        <v>70</v>
      </c>
      <c r="AZ3211" s="245"/>
      <c r="BA3211" s="123"/>
      <c r="BB3211" s="124" t="s">
        <v>87</v>
      </c>
      <c r="BC3211" s="125"/>
      <c r="BD3211" s="122" t="s">
        <v>86</v>
      </c>
      <c r="BE3211" s="126"/>
      <c r="BF3211" s="127"/>
      <c r="BG3211" s="242" t="s">
        <v>74</v>
      </c>
      <c r="BH3211" s="243"/>
      <c r="BI3211" s="244" t="s">
        <v>75</v>
      </c>
      <c r="BJ3211" s="245"/>
      <c r="BK3211" s="123"/>
      <c r="BL3211" s="242" t="s">
        <v>91</v>
      </c>
      <c r="BM3211" s="243"/>
      <c r="BN3211" s="244" t="s">
        <v>90</v>
      </c>
      <c r="BO3211" s="245"/>
      <c r="BP3211" s="123"/>
      <c r="BQ3211" s="35" t="s">
        <v>166</v>
      </c>
      <c r="BS3211" s="66" t="s">
        <v>121</v>
      </c>
      <c r="BT3211" s="65"/>
      <c r="BU3211" s="28"/>
      <c r="BV3211" s="28"/>
      <c r="BW3211" s="28"/>
      <c r="BX3211" s="28"/>
    </row>
    <row r="3212" spans="2:76" ht="18.649999999999999" customHeight="1" thickTop="1" thickBot="1">
      <c r="D3212" s="15">
        <v>0</v>
      </c>
      <c r="E3212" s="145">
        <f t="shared" ref="E3212" si="32336">(1/$E$8)*SIN($B3209*$F$8)</f>
        <v>3.9709033307322353E-2</v>
      </c>
      <c r="F3212" s="15">
        <f t="shared" ref="F3212" si="32337">COS($F$8*$B3209)</f>
        <v>-0.99287901280275925</v>
      </c>
      <c r="G3212" s="37">
        <v>0</v>
      </c>
      <c r="I3212" s="21">
        <v>0</v>
      </c>
      <c r="J3212" s="24">
        <f t="shared" ref="J3212" si="32338">(TAN($K$8*$B3209))/$J$8</f>
        <v>1.7680806531437734</v>
      </c>
      <c r="K3212" s="22">
        <v>1</v>
      </c>
      <c r="L3212" s="23">
        <v>0</v>
      </c>
      <c r="N3212" s="21">
        <f t="shared" ref="N3212" si="32339">D3212*I3209+F3212*I3212-E3212*J3209-G3212*J3212</f>
        <v>0</v>
      </c>
      <c r="O3212" s="24">
        <f t="shared" ref="O3212" si="32340">(D3212*J3209+E3212*I3209+F3212*J3212+G3212*I3212)</f>
        <v>-1.7157811401417251</v>
      </c>
      <c r="P3212" s="22">
        <f t="shared" ref="P3212" si="32341">D3212*K3209+F3212*K3212-E3212*L3209-G3212*L3212</f>
        <v>-0.99287901280275925</v>
      </c>
      <c r="Q3212" s="23">
        <f t="shared" ref="Q3212" si="32342">(D3212*L3209+E3212*K3209+F3212*L3212+G3212*K3212)</f>
        <v>0</v>
      </c>
      <c r="S3212" s="15">
        <v>0</v>
      </c>
      <c r="T3212" s="145">
        <f t="shared" ref="T3212" si="32343">(1/$T$8)*SIN($B3209*$U$8)</f>
        <v>-0.2821070677851174</v>
      </c>
      <c r="U3212" s="15">
        <f t="shared" ref="U3212" si="32344">COS($U$8*$B3209)</f>
        <v>0.53267290221218189</v>
      </c>
      <c r="V3212" s="37">
        <v>0</v>
      </c>
      <c r="X3212" s="21">
        <f t="shared" ref="X3212" si="32345">N3212*S3209+P3212*S3212-O3212*T3209-Q3212*T3212</f>
        <v>0</v>
      </c>
      <c r="Y3212" s="24">
        <f t="shared" ref="Y3212" si="32346">(N3212*T3209+O3212*S3209+P3212*T3212+Q3212*S3212)</f>
        <v>-0.63385193251305061</v>
      </c>
      <c r="Z3212" s="22">
        <f t="shared" ref="Z3212" si="32347">N3212*U3209+P3212*U3212-O3212*V3209-Q3212*V3212</f>
        <v>-4.8851856229527009</v>
      </c>
      <c r="AA3212" s="23">
        <f t="shared" ref="AA3212" si="32348">(N3212*V3209+O3212*U3209+P3212*V3212+Q3212*U3212)</f>
        <v>0</v>
      </c>
      <c r="AB3212" s="8"/>
      <c r="AC3212" s="21">
        <v>0</v>
      </c>
      <c r="AD3212" s="24">
        <f t="shared" ref="AD3212" si="32349">(TAN($AE$8*$B3209))/$AD$8</f>
        <v>9.6888572871150185</v>
      </c>
      <c r="AE3212" s="22">
        <v>1</v>
      </c>
      <c r="AF3212" s="23">
        <v>0</v>
      </c>
      <c r="AH3212" s="21">
        <f t="shared" ref="AH3212" si="32350">X3212*AC3209+Z3212*AC3212-Y3212*AD3209-AA3212*AD3212</f>
        <v>0</v>
      </c>
      <c r="AI3212" s="24">
        <f t="shared" ref="AI3212" si="32351">(X3212*AD3209+Y3212*AC3209+Z3212*AD3212+AA3212*AC3212)</f>
        <v>-47.96571825436785</v>
      </c>
      <c r="AJ3212" s="22">
        <f t="shared" ref="AJ3212" si="32352">X3212*AE3209+Z3212*AE3212-Y3212*AF3209-AA3212*AF3212</f>
        <v>-4.8851856229527009</v>
      </c>
      <c r="AK3212" s="23">
        <f t="shared" ref="AK3212" si="32353">(X3212*AF3209+Y3212*AE3209+Z3212*AF3212+AA3212*AE3212)</f>
        <v>0</v>
      </c>
      <c r="AL3212" s="8"/>
      <c r="AM3212" s="15">
        <v>0</v>
      </c>
      <c r="AN3212" s="85">
        <f t="shared" ref="AN3212" si="32354">(1/$AN$8)*SIN($B3209*$AO$8)</f>
        <v>-0.2821070677851174</v>
      </c>
      <c r="AO3212" s="25">
        <f t="shared" ref="AO3212" si="32355">COS($AO$8*$B3209)</f>
        <v>0.53267290221218189</v>
      </c>
      <c r="AP3212" s="37">
        <v>0</v>
      </c>
      <c r="AR3212" s="21">
        <f t="shared" ref="AR3212" si="32356">AH3212*AM3209+AJ3212*AM3212-AI3212*AN3209-AK3212*AN3212</f>
        <v>0</v>
      </c>
      <c r="AS3212" s="24">
        <f t="shared" ref="AS3212" si="32357">(AH3212*AN3209+AI3212*AM3209+AJ3212*AN3212+AK3212*AM3212)</f>
        <v>-24.171892957568755</v>
      </c>
      <c r="AT3212" s="22">
        <f t="shared" ref="AT3212" si="32358">AH3212*AO3209+AJ3212*AO3212-AI3212*AP3209-AK3212*AP3212</f>
        <v>-124.38541918214459</v>
      </c>
      <c r="AU3212" s="23">
        <f t="shared" ref="AU3212" si="32359">(AH3212*AP3209+AI3212*AO3209+AJ3212*AP3212+AK3212*AO3212)</f>
        <v>0</v>
      </c>
      <c r="AV3212" s="8"/>
      <c r="AW3212" s="21">
        <v>0</v>
      </c>
      <c r="AX3212" s="24">
        <f t="shared" ref="AX3212" si="32360">(TAN($AY$8*$B3209))/$AX$8</f>
        <v>1.7680806531437734</v>
      </c>
      <c r="AY3212" s="22">
        <v>1</v>
      </c>
      <c r="AZ3212" s="23">
        <v>0</v>
      </c>
      <c r="BB3212" s="21">
        <f t="shared" ref="BB3212" si="32361">AR3212*AW3209+AT3212*AW3212-AS3212*AX3209-AU3212*AX3212</f>
        <v>0</v>
      </c>
      <c r="BC3212" s="24">
        <f t="shared" ref="BC3212" si="32362">(AR3212*AX3209+AS3212*AW3209+AT3212*AX3212+AU3212*AW3212)</f>
        <v>-244.09534614669701</v>
      </c>
      <c r="BD3212" s="22">
        <f t="shared" ref="BD3212" si="32363">AR3212*AY3209+AT3212*AY3212-AS3212*AZ3209-AU3212*AZ3212</f>
        <v>-124.38541918214459</v>
      </c>
      <c r="BE3212" s="23">
        <f t="shared" ref="BE3212" si="32364">(AR3212*AZ3209+AS3212*AY3209+AT3212*AZ3212+AU3212*AY3212)</f>
        <v>0</v>
      </c>
      <c r="BF3212" s="8"/>
      <c r="BG3212" s="15">
        <v>0</v>
      </c>
      <c r="BH3212" s="85">
        <f t="shared" ref="BH3212" si="32365">(1/$BH$8)*SIN($B3209*$BI$8)</f>
        <v>3.9676705490165935E-2</v>
      </c>
      <c r="BI3212" s="25">
        <f t="shared" ref="BI3212" si="32366">COS($BI$8*$B3209)</f>
        <v>-0.99289064421668294</v>
      </c>
      <c r="BJ3212" s="37">
        <v>0</v>
      </c>
      <c r="BL3212" s="21">
        <f t="shared" ref="BL3212" si="32367">BB3212*BG3209+BD3212*BG3212-BC3212*BH3209-BE3212*BH3212</f>
        <v>0</v>
      </c>
      <c r="BM3212" s="24">
        <f t="shared" ref="BM3212" si="32368">(BB3212*BH3209+BC3212*BG3209+BD3212*BH3212+BE3212*BG3212)</f>
        <v>237.42478184172742</v>
      </c>
      <c r="BN3212" s="22">
        <f t="shared" ref="BN3212" si="32369">BB3212*BI3209+BD3212*BI3212-BC3212*BJ3209-BE3212*BJ3212</f>
        <v>210.66521142816515</v>
      </c>
      <c r="BO3212" s="23">
        <f t="shared" ref="BO3212" si="32370">(BB3212*BJ3209+BC3212*BI3209+BD3212*BJ3212+BE3212*BI3212)</f>
        <v>0</v>
      </c>
      <c r="BQ3212" s="38">
        <f t="shared" ref="BQ3212" si="32371">(180/PI())*ATAN(-1*(($BL$8*BM3209+BO3209+$BL$8*BM3212+BO3212)/($BL$8*BL3209+BN3209+$BL$8*BL3212+BN3212)))</f>
        <v>-6.8255471091039333</v>
      </c>
      <c r="BS3212" s="67">
        <f t="shared" ref="BS3212" si="32372">20*LOG(((($BL$8*BL3209+BN3209-$BL$8*BL3212-BN3212)^2+($BL$8*BM3209+BO3209-$BL$8*BM3212-BO3212)^2)/(($BL$8*BL3209+BN3209+$BL$8*BL3212+BN3212)^2+($BL$8*BM3209+BO3209+$BL$8*BM3212+BO3212)^2))^0.5)</f>
        <v>-9.6442748212952582E-5</v>
      </c>
      <c r="BT3212" s="65"/>
      <c r="BU3212" s="28"/>
      <c r="BV3212" s="28"/>
      <c r="BW3212" s="28"/>
      <c r="BX3212" s="28"/>
    </row>
    <row r="3213" spans="2:76" ht="18.649999999999999" customHeight="1">
      <c r="BS3213" s="32"/>
    </row>
    <row r="3214" spans="2:76" ht="18.649999999999999" customHeight="1" thickBot="1">
      <c r="D3214" s="8"/>
      <c r="E3214" s="8" t="s">
        <v>93</v>
      </c>
      <c r="F3214" s="8"/>
      <c r="G3214" s="8"/>
      <c r="H3214" s="8"/>
      <c r="I3214" s="8"/>
      <c r="J3214" s="8" t="s">
        <v>94</v>
      </c>
      <c r="K3214" s="8"/>
      <c r="L3214" s="8"/>
      <c r="M3214" s="8"/>
      <c r="N3214" s="8"/>
      <c r="O3214" s="8" t="s">
        <v>95</v>
      </c>
      <c r="P3214" s="8"/>
      <c r="Q3214" s="8"/>
      <c r="R3214" s="8"/>
      <c r="S3214" s="8"/>
      <c r="T3214" s="8" t="s">
        <v>96</v>
      </c>
      <c r="U3214" s="8"/>
      <c r="V3214" s="8"/>
      <c r="W3214" s="8"/>
      <c r="X3214" s="8"/>
      <c r="Y3214" s="8" t="s">
        <v>97</v>
      </c>
      <c r="Z3214" s="8"/>
      <c r="AA3214" s="8"/>
      <c r="AB3214" s="8"/>
      <c r="AC3214" s="8"/>
      <c r="AD3214" s="8" t="s">
        <v>98</v>
      </c>
      <c r="AE3214" s="8"/>
      <c r="AF3214" s="8"/>
      <c r="AG3214" s="8"/>
      <c r="AH3214" s="8"/>
      <c r="AI3214" s="8" t="s">
        <v>99</v>
      </c>
      <c r="AJ3214" s="8"/>
      <c r="AK3214" s="8"/>
      <c r="AL3214" s="8"/>
      <c r="AM3214" s="8"/>
      <c r="AN3214" s="8" t="s">
        <v>96</v>
      </c>
      <c r="AO3214" s="8"/>
      <c r="AP3214" s="8"/>
      <c r="AQ3214" s="8"/>
      <c r="AR3214" s="8"/>
      <c r="AS3214" s="8" t="s">
        <v>100</v>
      </c>
      <c r="AT3214" s="8"/>
      <c r="AU3214" s="8"/>
      <c r="AV3214" s="8"/>
      <c r="AW3214" s="8"/>
      <c r="AX3214" s="8" t="s">
        <v>94</v>
      </c>
      <c r="AY3214" s="8"/>
      <c r="AZ3214" s="8"/>
      <c r="BA3214" s="8"/>
      <c r="BB3214" s="8"/>
      <c r="BC3214" s="8" t="s">
        <v>101</v>
      </c>
      <c r="BD3214" s="8"/>
      <c r="BE3214" s="8"/>
      <c r="BF3214" s="8"/>
      <c r="BG3214" s="8"/>
      <c r="BH3214" s="8" t="s">
        <v>96</v>
      </c>
      <c r="BI3214" s="8"/>
      <c r="BJ3214" s="8"/>
      <c r="BK3214" s="8"/>
      <c r="BL3214" s="8"/>
      <c r="BM3214" s="8" t="s">
        <v>102</v>
      </c>
      <c r="BN3214" s="8"/>
      <c r="BO3214" s="8"/>
      <c r="BP3214" s="8"/>
    </row>
    <row r="3215" spans="2:76" ht="18.649999999999999" customHeight="1" thickBot="1">
      <c r="B3215" s="16"/>
      <c r="D3215" s="250" t="s">
        <v>22</v>
      </c>
      <c r="E3215" s="251"/>
      <c r="F3215" s="252" t="s">
        <v>23</v>
      </c>
      <c r="G3215" s="253"/>
      <c r="H3215" s="123"/>
      <c r="I3215" s="242" t="s">
        <v>1</v>
      </c>
      <c r="J3215" s="243"/>
      <c r="K3215" s="244" t="s">
        <v>2</v>
      </c>
      <c r="L3215" s="245"/>
      <c r="M3215" s="123"/>
      <c r="N3215" s="242" t="s">
        <v>43</v>
      </c>
      <c r="O3215" s="243"/>
      <c r="P3215" s="244" t="s">
        <v>44</v>
      </c>
      <c r="Q3215" s="245"/>
      <c r="R3215" s="123"/>
      <c r="S3215" s="242" t="s">
        <v>32</v>
      </c>
      <c r="T3215" s="243"/>
      <c r="U3215" s="244" t="s">
        <v>33</v>
      </c>
      <c r="V3215" s="245"/>
      <c r="W3215" s="123"/>
      <c r="X3215" s="242" t="s">
        <v>45</v>
      </c>
      <c r="Y3215" s="243"/>
      <c r="Z3215" s="244" t="s">
        <v>46</v>
      </c>
      <c r="AA3215" s="245"/>
      <c r="AB3215" s="127"/>
      <c r="AC3215" s="242" t="s">
        <v>62</v>
      </c>
      <c r="AD3215" s="243"/>
      <c r="AE3215" s="244" t="s">
        <v>3</v>
      </c>
      <c r="AF3215" s="245"/>
      <c r="AG3215" s="123"/>
      <c r="AH3215" s="242" t="s">
        <v>76</v>
      </c>
      <c r="AI3215" s="243"/>
      <c r="AJ3215" s="244" t="s">
        <v>77</v>
      </c>
      <c r="AK3215" s="245"/>
      <c r="AL3215" s="127"/>
      <c r="AM3215" s="242" t="s">
        <v>64</v>
      </c>
      <c r="AN3215" s="243"/>
      <c r="AO3215" s="244" t="s">
        <v>65</v>
      </c>
      <c r="AP3215" s="245"/>
      <c r="AQ3215" s="123"/>
      <c r="AR3215" s="242" t="s">
        <v>80</v>
      </c>
      <c r="AS3215" s="243"/>
      <c r="AT3215" s="244" t="s">
        <v>81</v>
      </c>
      <c r="AU3215" s="245"/>
      <c r="AV3215" s="127"/>
      <c r="AW3215" s="242" t="s">
        <v>68</v>
      </c>
      <c r="AX3215" s="243"/>
      <c r="AY3215" s="244" t="s">
        <v>69</v>
      </c>
      <c r="AZ3215" s="245"/>
      <c r="BA3215" s="123"/>
      <c r="BB3215" s="246" t="s">
        <v>84</v>
      </c>
      <c r="BC3215" s="247"/>
      <c r="BD3215" s="248" t="s">
        <v>85</v>
      </c>
      <c r="BE3215" s="249"/>
      <c r="BF3215" s="127"/>
      <c r="BG3215" s="242" t="s">
        <v>72</v>
      </c>
      <c r="BH3215" s="243"/>
      <c r="BI3215" s="244" t="s">
        <v>73</v>
      </c>
      <c r="BJ3215" s="245"/>
      <c r="BK3215" s="123"/>
      <c r="BL3215" s="242" t="s">
        <v>88</v>
      </c>
      <c r="BM3215" s="243"/>
      <c r="BN3215" s="244" t="s">
        <v>89</v>
      </c>
      <c r="BO3215" s="245"/>
      <c r="BP3215" s="123"/>
      <c r="BQ3215" s="19" t="s">
        <v>165</v>
      </c>
      <c r="BS3215" s="63" t="s">
        <v>120</v>
      </c>
      <c r="BT3215" s="4"/>
      <c r="BU3215" s="28"/>
      <c r="BV3215" s="28"/>
      <c r="BW3215" s="28"/>
      <c r="BX3215" s="28"/>
    </row>
    <row r="3216" spans="2:76" ht="18.649999999999999" customHeight="1" thickTop="1" thickBot="1">
      <c r="B3216" s="39">
        <v>9.1199999999999992</v>
      </c>
      <c r="D3216" s="25">
        <f t="shared" ref="D3216" si="32373">COS($F$8*$B3216)</f>
        <v>-0.99364836605805196</v>
      </c>
      <c r="E3216" s="26">
        <v>0</v>
      </c>
      <c r="F3216" s="10">
        <v>0</v>
      </c>
      <c r="G3216" s="85">
        <f t="shared" ref="G3216" si="32374">$E$8*SIN($B3216*$F$8)</f>
        <v>0.33758898333842718</v>
      </c>
      <c r="I3216" s="21">
        <v>1</v>
      </c>
      <c r="J3216" s="24">
        <v>0</v>
      </c>
      <c r="K3216" s="22">
        <v>0</v>
      </c>
      <c r="L3216" s="23">
        <v>0</v>
      </c>
      <c r="N3216" s="21">
        <f t="shared" ref="N3216" si="32375">D3216*I3216+F3216*I3219-E3216*J3216-G3216*J3219</f>
        <v>-1.6101705082053219</v>
      </c>
      <c r="O3216" s="24">
        <f t="shared" ref="O3216" si="32376">(D3216*J3216+E3216*I3216+F3216*J3219+G3216*I3219)</f>
        <v>0</v>
      </c>
      <c r="P3216" s="22">
        <f t="shared" ref="P3216" si="32377">D3216*K3216+F3216*K3219-E3216*L3216-G3216*L3219</f>
        <v>0</v>
      </c>
      <c r="Q3216" s="23">
        <f t="shared" ref="Q3216" si="32378">(D3216*L3216+E3216*K3216+F3216*L3219+G3216*K3219)</f>
        <v>0.33758898333842718</v>
      </c>
      <c r="S3216" s="25">
        <f t="shared" ref="S3216" si="32379">COS($U$8*$B3216)</f>
        <v>0.54244705191101183</v>
      </c>
      <c r="T3216" s="26">
        <v>0</v>
      </c>
      <c r="U3216" s="10">
        <v>0</v>
      </c>
      <c r="V3216" s="85">
        <f t="shared" ref="V3216" si="32380">$T$8*SIN($B3216*$U$8)</f>
        <v>-2.5202699781685034</v>
      </c>
      <c r="X3216" s="21">
        <f t="shared" ref="X3216" si="32381">N3216*S3216+P3216*S3219-O3216*T3216-Q3216*T3219</f>
        <v>-0.77889720306466981</v>
      </c>
      <c r="Y3216" s="24">
        <f t="shared" ref="Y3216" si="32382">(N3216*T3216+O3216*S3216+P3216*T3219+Q3216*S3219)</f>
        <v>0</v>
      </c>
      <c r="Z3216" s="22">
        <f t="shared" ref="Z3216" si="32383">N3216*U3216+P3216*U3219-O3216*V3216-Q3216*V3219</f>
        <v>0</v>
      </c>
      <c r="AA3216" s="23">
        <f t="shared" ref="AA3216" si="32384">(N3216*V3216+O3216*U3216+P3216*V3219+Q3216*U3219)</f>
        <v>4.2411885403317608</v>
      </c>
      <c r="AB3216" s="8"/>
      <c r="AC3216" s="21">
        <v>1</v>
      </c>
      <c r="AD3216" s="24">
        <v>0</v>
      </c>
      <c r="AE3216" s="22">
        <v>0</v>
      </c>
      <c r="AF3216" s="23">
        <v>0</v>
      </c>
      <c r="AH3216" s="21">
        <f t="shared" ref="AH3216" si="32385">X3216*AC3216+Z3216*AC3219-Y3216*AD3216-AA3216*AD3219</f>
        <v>-47.321557244993208</v>
      </c>
      <c r="AI3216" s="24">
        <f t="shared" ref="AI3216" si="32386">(X3216*AD3216+Y3216*AC3216+Z3216*AD3219+AA3216*AC3219)</f>
        <v>0</v>
      </c>
      <c r="AJ3216" s="22">
        <f t="shared" ref="AJ3216" si="32387">X3216*AE3216+Z3216*AE3219-Y3216*AF3216-AA3216*AF3219</f>
        <v>0</v>
      </c>
      <c r="AK3216" s="23">
        <f t="shared" ref="AK3216" si="32388">(X3216*AF3216+Y3216*AE3216+Z3216*AF3219+AA3216*AE3219)</f>
        <v>4.2411885403317608</v>
      </c>
      <c r="AL3216" s="8"/>
      <c r="AM3216" s="25">
        <f t="shared" ref="AM3216" si="32389">COS($AO$8*$B3216)</f>
        <v>0.54244705191101183</v>
      </c>
      <c r="AN3216" s="26">
        <v>0</v>
      </c>
      <c r="AO3216" s="10">
        <v>0</v>
      </c>
      <c r="AP3216" s="85">
        <f t="shared" ref="AP3216" si="32390">$AN$8*SIN($B3216*$AO$8)</f>
        <v>-2.5202699781685034</v>
      </c>
      <c r="AR3216" s="21">
        <f t="shared" ref="AR3216" si="32391">AH3216*AM3216+AJ3216*AM3219-AI3216*AN3216-AK3216*AN3219</f>
        <v>-24.48177920272359</v>
      </c>
      <c r="AS3216" s="24">
        <f t="shared" ref="AS3216" si="32392">(AH3216*AN3216+AI3216*AM3216+AJ3216*AN3219+AK3216*AM3219)</f>
        <v>0</v>
      </c>
      <c r="AT3216" s="22">
        <f t="shared" ref="AT3216" si="32393">AH3216*AO3216+AJ3216*AO3219-AI3216*AP3216-AK3216*AP3219</f>
        <v>0</v>
      </c>
      <c r="AU3216" s="23">
        <f t="shared" ref="AU3216" si="32394">(AH3216*AP3216+AI3216*AO3216+AJ3216*AP3219+AK3216*AO3219)</f>
        <v>121.56372026504036</v>
      </c>
      <c r="AV3216" s="8"/>
      <c r="AW3216" s="21">
        <v>1</v>
      </c>
      <c r="AX3216" s="24">
        <v>0</v>
      </c>
      <c r="AY3216" s="22">
        <v>0</v>
      </c>
      <c r="AZ3216" s="23">
        <v>0</v>
      </c>
      <c r="BB3216" s="21">
        <f t="shared" ref="BB3216" si="32395">AR3216*AW3216+AT3216*AW3219-AS3216*AX3216-AU3216*AX3219</f>
        <v>-246.48761743844994</v>
      </c>
      <c r="BC3216" s="24">
        <f t="shared" ref="BC3216" si="32396">(AR3216*AX3216+AS3216*AW3216+AT3216*AX3219+AU3216*AW3219)</f>
        <v>0</v>
      </c>
      <c r="BD3216" s="22">
        <f t="shared" ref="BD3216" si="32397">AR3216*AY3216+AT3216*AY3219-AS3216*AZ3216-AU3216*AZ3219</f>
        <v>0</v>
      </c>
      <c r="BE3216" s="23">
        <f t="shared" ref="BE3216" si="32398">(AR3216*AZ3216+AS3216*AY3216+AT3216*AZ3219+AU3216*AY3219)</f>
        <v>121.56372026504036</v>
      </c>
      <c r="BF3216" s="8"/>
      <c r="BG3216" s="25">
        <f t="shared" ref="BG3216" si="32399">COS($BI$8*$B3216)</f>
        <v>-0.9936593771774811</v>
      </c>
      <c r="BH3216" s="26">
        <v>0</v>
      </c>
      <c r="BI3216" s="10">
        <v>0</v>
      </c>
      <c r="BJ3216" s="85">
        <f t="shared" ref="BJ3216" si="32400">$BH$8*SIN($B3216*$BI$8)</f>
        <v>0.3372971676805831</v>
      </c>
      <c r="BL3216" s="21">
        <f t="shared" ref="BL3216" si="32401">BB3216*BG3216+BD3216*BG3219-BC3216*BH3216-BE3216*BH3219</f>
        <v>240.36883258828331</v>
      </c>
      <c r="BM3216" s="24">
        <f t="shared" ref="BM3216" si="32402">(BB3216*BH3216+BC3216*BG3216+BD3216*BH3219+BE3216*BG3219)</f>
        <v>0</v>
      </c>
      <c r="BN3216" s="22">
        <f t="shared" ref="BN3216" si="32403">BB3216*BI3216+BD3216*BI3219-BC3216*BJ3216-BE3216*BJ3219</f>
        <v>0</v>
      </c>
      <c r="BO3216" s="23">
        <f t="shared" ref="BO3216" si="32404">(BB3216*BJ3216+BC3216*BI3216+BD3216*BJ3219+BE3216*BI3219)</f>
        <v>-203.93250579626181</v>
      </c>
      <c r="BQ3216" s="27">
        <f t="shared" ref="BQ3216" si="32405">20*LOG((2*$BL$8)/(($BL$8*BL3216+BN3216+$BL$8*BL3219+BN3219)^2+($BL$8*BM3216+BO3216+$BL$8*BM3219+BO3219)^2)^0.5)</f>
        <v>-47.732494226759805</v>
      </c>
      <c r="BS3216" s="64">
        <f t="shared" ref="BS3216" si="32406">((BL3216^2+BM3216^2)/(BL3219^2+BM3219^2))^0.5</f>
        <v>0.84874679466690706</v>
      </c>
      <c r="BT3216" s="4"/>
      <c r="BU3216" s="28"/>
      <c r="BV3216" s="28"/>
      <c r="BW3216" s="28"/>
      <c r="BX3216" s="28"/>
    </row>
    <row r="3217" spans="2:76" ht="18.649999999999999" customHeight="1" thickBot="1">
      <c r="D3217" s="25"/>
      <c r="E3217" s="10"/>
      <c r="F3217" s="10"/>
      <c r="G3217" s="31"/>
      <c r="I3217" s="29"/>
      <c r="L3217" s="30"/>
      <c r="N3217" s="29"/>
      <c r="Q3217" s="30"/>
      <c r="S3217" s="29"/>
      <c r="V3217" s="30"/>
      <c r="X3217" s="29"/>
      <c r="AA3217" s="30"/>
      <c r="AC3217" s="29"/>
      <c r="AF3217" s="30"/>
      <c r="AH3217" s="29"/>
      <c r="AK3217" s="30"/>
      <c r="AM3217" s="29"/>
      <c r="AP3217" s="30"/>
      <c r="AR3217" s="29"/>
      <c r="AU3217" s="30"/>
      <c r="AW3217" s="29"/>
      <c r="AZ3217" s="30"/>
      <c r="BB3217" s="29"/>
      <c r="BE3217" s="30"/>
      <c r="BG3217" s="29"/>
      <c r="BJ3217" s="30"/>
      <c r="BL3217" s="29"/>
      <c r="BO3217" s="30"/>
      <c r="BS3217" s="65"/>
      <c r="BT3217" s="65"/>
      <c r="BU3217" s="28"/>
      <c r="BV3217" s="28"/>
      <c r="BW3217" s="28"/>
      <c r="BX3217" s="28"/>
    </row>
    <row r="3218" spans="2:76" ht="18.649999999999999" customHeight="1" thickBot="1">
      <c r="D3218" s="254" t="s">
        <v>24</v>
      </c>
      <c r="E3218" s="255"/>
      <c r="F3218" s="256" t="s">
        <v>25</v>
      </c>
      <c r="G3218" s="257"/>
      <c r="H3218" s="123"/>
      <c r="I3218" s="242" t="s">
        <v>4</v>
      </c>
      <c r="J3218" s="243"/>
      <c r="K3218" s="244" t="s">
        <v>5</v>
      </c>
      <c r="L3218" s="245"/>
      <c r="M3218" s="123"/>
      <c r="N3218" s="242" t="s">
        <v>6</v>
      </c>
      <c r="O3218" s="243"/>
      <c r="P3218" s="244" t="s">
        <v>7</v>
      </c>
      <c r="Q3218" s="245"/>
      <c r="R3218" s="123"/>
      <c r="S3218" s="242" t="s">
        <v>34</v>
      </c>
      <c r="T3218" s="243"/>
      <c r="U3218" s="244" t="s">
        <v>35</v>
      </c>
      <c r="V3218" s="245"/>
      <c r="W3218" s="123"/>
      <c r="X3218" s="242" t="s">
        <v>47</v>
      </c>
      <c r="Y3218" s="243"/>
      <c r="Z3218" s="244" t="s">
        <v>48</v>
      </c>
      <c r="AA3218" s="245"/>
      <c r="AB3218" s="127"/>
      <c r="AC3218" s="242" t="s">
        <v>63</v>
      </c>
      <c r="AD3218" s="243"/>
      <c r="AE3218" s="244" t="s">
        <v>8</v>
      </c>
      <c r="AF3218" s="245"/>
      <c r="AG3218" s="123"/>
      <c r="AH3218" s="242" t="s">
        <v>78</v>
      </c>
      <c r="AI3218" s="243"/>
      <c r="AJ3218" s="244" t="s">
        <v>79</v>
      </c>
      <c r="AK3218" s="245"/>
      <c r="AL3218" s="127"/>
      <c r="AM3218" s="242" t="s">
        <v>67</v>
      </c>
      <c r="AN3218" s="243"/>
      <c r="AO3218" s="244" t="s">
        <v>66</v>
      </c>
      <c r="AP3218" s="245"/>
      <c r="AQ3218" s="123"/>
      <c r="AR3218" s="242" t="s">
        <v>83</v>
      </c>
      <c r="AS3218" s="243"/>
      <c r="AT3218" s="244" t="s">
        <v>82</v>
      </c>
      <c r="AU3218" s="245"/>
      <c r="AV3218" s="127"/>
      <c r="AW3218" s="242" t="s">
        <v>71</v>
      </c>
      <c r="AX3218" s="243"/>
      <c r="AY3218" s="244" t="s">
        <v>70</v>
      </c>
      <c r="AZ3218" s="245"/>
      <c r="BA3218" s="123"/>
      <c r="BB3218" s="124" t="s">
        <v>87</v>
      </c>
      <c r="BC3218" s="125"/>
      <c r="BD3218" s="122" t="s">
        <v>86</v>
      </c>
      <c r="BE3218" s="126"/>
      <c r="BF3218" s="127"/>
      <c r="BG3218" s="242" t="s">
        <v>74</v>
      </c>
      <c r="BH3218" s="243"/>
      <c r="BI3218" s="244" t="s">
        <v>75</v>
      </c>
      <c r="BJ3218" s="245"/>
      <c r="BK3218" s="123"/>
      <c r="BL3218" s="242" t="s">
        <v>91</v>
      </c>
      <c r="BM3218" s="243"/>
      <c r="BN3218" s="244" t="s">
        <v>90</v>
      </c>
      <c r="BO3218" s="245"/>
      <c r="BP3218" s="123"/>
      <c r="BQ3218" s="35" t="s">
        <v>166</v>
      </c>
      <c r="BS3218" s="66" t="s">
        <v>121</v>
      </c>
      <c r="BT3218" s="65"/>
      <c r="BU3218" s="28"/>
      <c r="BV3218" s="28"/>
      <c r="BW3218" s="28"/>
      <c r="BX3218" s="28"/>
    </row>
    <row r="3219" spans="2:76" ht="18.649999999999999" customHeight="1" thickTop="1" thickBot="1">
      <c r="D3219" s="15">
        <v>0</v>
      </c>
      <c r="E3219" s="145">
        <f t="shared" ref="E3219" si="32407">(1/$E$8)*SIN($B3216*$F$8)</f>
        <v>3.7509887037603017E-2</v>
      </c>
      <c r="F3219" s="15">
        <f t="shared" ref="F3219" si="32408">COS($F$8*$B3216)</f>
        <v>-0.99364836605805196</v>
      </c>
      <c r="G3219" s="37">
        <v>0</v>
      </c>
      <c r="I3219" s="21">
        <v>0</v>
      </c>
      <c r="J3219" s="24">
        <f t="shared" ref="J3219" si="32409">(TAN($K$8*$B3216))/$J$8</f>
        <v>1.826250774093588</v>
      </c>
      <c r="K3219" s="22">
        <v>1</v>
      </c>
      <c r="L3219" s="23">
        <v>0</v>
      </c>
      <c r="N3219" s="21">
        <f t="shared" ref="N3219" si="32410">D3219*I3216+F3219*I3219-E3219*J3216-G3219*J3219</f>
        <v>0</v>
      </c>
      <c r="O3219" s="24">
        <f t="shared" ref="O3219" si="32411">(D3219*J3216+E3219*I3216+F3219*J3219+G3219*I3219)</f>
        <v>-1.7771412106527433</v>
      </c>
      <c r="P3219" s="22">
        <f t="shared" ref="P3219" si="32412">D3219*K3216+F3219*K3219-E3219*L3216-G3219*L3219</f>
        <v>-0.99364836605805196</v>
      </c>
      <c r="Q3219" s="23">
        <f t="shared" ref="Q3219" si="32413">(D3219*L3216+E3219*K3216+F3219*L3219+G3219*K3219)</f>
        <v>0</v>
      </c>
      <c r="S3219" s="15">
        <v>0</v>
      </c>
      <c r="T3219" s="145">
        <f t="shared" ref="T3219" si="32414">(1/$T$8)*SIN($B3216*$U$8)</f>
        <v>-0.28002999757427816</v>
      </c>
      <c r="U3219" s="15">
        <f t="shared" ref="U3219" si="32415">COS($U$8*$B3216)</f>
        <v>0.54244705191101183</v>
      </c>
      <c r="V3219" s="37">
        <v>0</v>
      </c>
      <c r="X3219" s="21">
        <f t="shared" ref="X3219" si="32416">N3219*S3216+P3219*S3219-O3219*T3216-Q3219*T3219</f>
        <v>0</v>
      </c>
      <c r="Y3219" s="24">
        <f t="shared" ref="Y3219" si="32417">(N3219*T3216+O3219*S3216+P3219*T3219+Q3219*S3219)</f>
        <v>-0.68575366101122537</v>
      </c>
      <c r="Z3219" s="22">
        <f t="shared" ref="Z3219" si="32418">N3219*U3216+P3219*U3219-O3219*V3216-Q3219*V3219</f>
        <v>-5.0178772669785214</v>
      </c>
      <c r="AA3219" s="23">
        <f t="shared" ref="AA3219" si="32419">(N3219*V3216+O3219*U3216+P3219*V3219+Q3219*U3219)</f>
        <v>0</v>
      </c>
      <c r="AB3219" s="8"/>
      <c r="AC3219" s="21">
        <v>0</v>
      </c>
      <c r="AD3219" s="24">
        <f t="shared" ref="AD3219" si="32420">(TAN($AE$8*$B3216))/$AD$8</f>
        <v>10.973966283113601</v>
      </c>
      <c r="AE3219" s="22">
        <v>1</v>
      </c>
      <c r="AF3219" s="23">
        <v>0</v>
      </c>
      <c r="AH3219" s="21">
        <f t="shared" ref="AH3219" si="32421">X3219*AC3216+Z3219*AC3219-Y3219*AD3216-AA3219*AD3219</f>
        <v>0</v>
      </c>
      <c r="AI3219" s="24">
        <f t="shared" ref="AI3219" si="32422">(X3219*AD3216+Y3219*AC3216+Z3219*AD3219+AA3219*AC3219)</f>
        <v>-55.751769601635743</v>
      </c>
      <c r="AJ3219" s="22">
        <f t="shared" ref="AJ3219" si="32423">X3219*AE3216+Z3219*AE3219-Y3219*AF3216-AA3219*AF3219</f>
        <v>-5.0178772669785214</v>
      </c>
      <c r="AK3219" s="23">
        <f t="shared" ref="AK3219" si="32424">(X3219*AF3216+Y3219*AE3216+Z3219*AF3219+AA3219*AE3219)</f>
        <v>0</v>
      </c>
      <c r="AL3219" s="8"/>
      <c r="AM3219" s="15">
        <v>0</v>
      </c>
      <c r="AN3219" s="85">
        <f t="shared" ref="AN3219" si="32425">(1/$AN$8)*SIN($B3216*$AO$8)</f>
        <v>-0.28002999757427816</v>
      </c>
      <c r="AO3219" s="25">
        <f t="shared" ref="AO3219" si="32426">COS($AO$8*$B3216)</f>
        <v>0.54244705191101183</v>
      </c>
      <c r="AP3219" s="37">
        <v>0</v>
      </c>
      <c r="AR3219" s="21">
        <f t="shared" ref="AR3219" si="32427">AH3219*AM3216+AJ3219*AM3219-AI3219*AN3216-AK3219*AN3219</f>
        <v>0</v>
      </c>
      <c r="AS3219" s="24">
        <f t="shared" ref="AS3219" si="32428">(AH3219*AN3216+AI3219*AM3216+AJ3219*AN3219+AK3219*AM3219)</f>
        <v>-28.837226900329256</v>
      </c>
      <c r="AT3219" s="22">
        <f t="shared" ref="AT3219" si="32429">AH3219*AO3216+AJ3219*AO3219-AI3219*AP3216-AK3219*AP3219</f>
        <v>-143.23144388709372</v>
      </c>
      <c r="AU3219" s="23">
        <f t="shared" ref="AU3219" si="32430">(AH3219*AP3216+AI3219*AO3216+AJ3219*AP3219+AK3219*AO3219)</f>
        <v>0</v>
      </c>
      <c r="AV3219" s="8"/>
      <c r="AW3219" s="21">
        <v>0</v>
      </c>
      <c r="AX3219" s="24">
        <f t="shared" ref="AX3219" si="32431">(TAN($AY$8*$B3216))/$AX$8</f>
        <v>1.826250774093588</v>
      </c>
      <c r="AY3219" s="22">
        <v>1</v>
      </c>
      <c r="AZ3219" s="23">
        <v>0</v>
      </c>
      <c r="BB3219" s="21">
        <f t="shared" ref="BB3219" si="32432">AR3219*AW3216+AT3219*AW3219-AS3219*AX3216-AU3219*AX3219</f>
        <v>0</v>
      </c>
      <c r="BC3219" s="24">
        <f t="shared" ref="BC3219" si="32433">(AR3219*AX3216+AS3219*AW3216+AT3219*AX3219+AU3219*AW3219)</f>
        <v>-290.4137621736765</v>
      </c>
      <c r="BD3219" s="22">
        <f t="shared" ref="BD3219" si="32434">AR3219*AY3216+AT3219*AY3219-AS3219*AZ3216-AU3219*AZ3219</f>
        <v>-143.23144388709372</v>
      </c>
      <c r="BE3219" s="23">
        <f t="shared" ref="BE3219" si="32435">(AR3219*AZ3216+AS3219*AY3216+AT3219*AZ3219+AU3219*AY3219)</f>
        <v>0</v>
      </c>
      <c r="BF3219" s="8"/>
      <c r="BG3219" s="15">
        <v>0</v>
      </c>
      <c r="BH3219" s="85">
        <f t="shared" ref="BH3219" si="32436">(1/$BH$8)*SIN($B3216*$BI$8)</f>
        <v>3.7477463075620346E-2</v>
      </c>
      <c r="BI3219" s="25">
        <f t="shared" ref="BI3219" si="32437">COS($BI$8*$B3216)</f>
        <v>-0.9936593771774811</v>
      </c>
      <c r="BJ3219" s="37">
        <v>0</v>
      </c>
      <c r="BL3219" s="21">
        <f t="shared" ref="BL3219" si="32438">BB3219*BG3216+BD3219*BG3219-BC3219*BH3216-BE3219*BH3219</f>
        <v>0</v>
      </c>
      <c r="BM3219" s="24">
        <f t="shared" ref="BM3219" si="32439">(BB3219*BH3216+BC3219*BG3216+BD3219*BH3219+BE3219*BG3219)</f>
        <v>283.20440689571819</v>
      </c>
      <c r="BN3219" s="22">
        <f t="shared" ref="BN3219" si="32440">BB3219*BI3216+BD3219*BI3219-BC3219*BJ3216-BE3219*BJ3219</f>
        <v>240.27900676172442</v>
      </c>
      <c r="BO3219" s="23">
        <f t="shared" ref="BO3219" si="32441">(BB3219*BJ3216+BC3219*BI3216+BD3219*BJ3219+BE3219*BI3219)</f>
        <v>0</v>
      </c>
      <c r="BQ3219" s="38">
        <f t="shared" ref="BQ3219" si="32442">(180/PI())*ATAN(-1*(($BL$8*BM3216+BO3216+$BL$8*BM3219+BO3219)/($BL$8*BL3216+BN3216+$BL$8*BL3219+BN3219)))</f>
        <v>-9.3653243228359493</v>
      </c>
      <c r="BS3219" s="67">
        <f t="shared" ref="BS3219" si="32443">20*LOG(((($BL$8*BL3216+BN3216-$BL$8*BL3219-BN3219)^2+($BL$8*BM3216+BO3216-$BL$8*BM3219-BO3219)^2)/(($BL$8*BL3216+BN3216+$BL$8*BL3219+BN3219)^2+($BL$8*BM3216+BO3216+$BL$8*BM3219+BO3219)^2))^0.5)</f>
        <v>-7.3204629821743545E-5</v>
      </c>
      <c r="BT3219" s="65"/>
      <c r="BU3219" s="28"/>
      <c r="BV3219" s="28"/>
      <c r="BW3219" s="28"/>
      <c r="BX3219" s="28"/>
    </row>
    <row r="3220" spans="2:76" ht="18.649999999999999" customHeight="1">
      <c r="BS3220" s="32"/>
    </row>
    <row r="3221" spans="2:76" ht="18.649999999999999" customHeight="1" thickBot="1">
      <c r="D3221" s="8"/>
      <c r="E3221" s="8" t="s">
        <v>93</v>
      </c>
      <c r="F3221" s="8"/>
      <c r="G3221" s="8"/>
      <c r="H3221" s="8"/>
      <c r="I3221" s="8"/>
      <c r="J3221" s="8" t="s">
        <v>94</v>
      </c>
      <c r="K3221" s="8"/>
      <c r="L3221" s="8"/>
      <c r="M3221" s="8"/>
      <c r="N3221" s="8"/>
      <c r="O3221" s="8" t="s">
        <v>95</v>
      </c>
      <c r="P3221" s="8"/>
      <c r="Q3221" s="8"/>
      <c r="R3221" s="8"/>
      <c r="S3221" s="8"/>
      <c r="T3221" s="8" t="s">
        <v>96</v>
      </c>
      <c r="U3221" s="8"/>
      <c r="V3221" s="8"/>
      <c r="W3221" s="8"/>
      <c r="X3221" s="8"/>
      <c r="Y3221" s="8" t="s">
        <v>97</v>
      </c>
      <c r="Z3221" s="8"/>
      <c r="AA3221" s="8"/>
      <c r="AB3221" s="8"/>
      <c r="AC3221" s="8"/>
      <c r="AD3221" s="8" t="s">
        <v>98</v>
      </c>
      <c r="AE3221" s="8"/>
      <c r="AF3221" s="8"/>
      <c r="AG3221" s="8"/>
      <c r="AH3221" s="8"/>
      <c r="AI3221" s="8" t="s">
        <v>99</v>
      </c>
      <c r="AJ3221" s="8"/>
      <c r="AK3221" s="8"/>
      <c r="AL3221" s="8"/>
      <c r="AM3221" s="8"/>
      <c r="AN3221" s="8" t="s">
        <v>96</v>
      </c>
      <c r="AO3221" s="8"/>
      <c r="AP3221" s="8"/>
      <c r="AQ3221" s="8"/>
      <c r="AR3221" s="8"/>
      <c r="AS3221" s="8" t="s">
        <v>100</v>
      </c>
      <c r="AT3221" s="8"/>
      <c r="AU3221" s="8"/>
      <c r="AV3221" s="8"/>
      <c r="AW3221" s="8"/>
      <c r="AX3221" s="8" t="s">
        <v>94</v>
      </c>
      <c r="AY3221" s="8"/>
      <c r="AZ3221" s="8"/>
      <c r="BA3221" s="8"/>
      <c r="BB3221" s="8"/>
      <c r="BC3221" s="8" t="s">
        <v>101</v>
      </c>
      <c r="BD3221" s="8"/>
      <c r="BE3221" s="8"/>
      <c r="BF3221" s="8"/>
      <c r="BG3221" s="8"/>
      <c r="BH3221" s="8" t="s">
        <v>96</v>
      </c>
      <c r="BI3221" s="8"/>
      <c r="BJ3221" s="8"/>
      <c r="BK3221" s="8"/>
      <c r="BL3221" s="8"/>
      <c r="BM3221" s="8" t="s">
        <v>102</v>
      </c>
      <c r="BN3221" s="8"/>
      <c r="BO3221" s="8"/>
      <c r="BP3221" s="8"/>
    </row>
    <row r="3222" spans="2:76" ht="18.649999999999999" customHeight="1" thickBot="1">
      <c r="B3222" s="16"/>
      <c r="D3222" s="250" t="s">
        <v>22</v>
      </c>
      <c r="E3222" s="251"/>
      <c r="F3222" s="252" t="s">
        <v>23</v>
      </c>
      <c r="G3222" s="253"/>
      <c r="H3222" s="123"/>
      <c r="I3222" s="242" t="s">
        <v>1</v>
      </c>
      <c r="J3222" s="243"/>
      <c r="K3222" s="244" t="s">
        <v>2</v>
      </c>
      <c r="L3222" s="245"/>
      <c r="M3222" s="123"/>
      <c r="N3222" s="242" t="s">
        <v>43</v>
      </c>
      <c r="O3222" s="243"/>
      <c r="P3222" s="244" t="s">
        <v>44</v>
      </c>
      <c r="Q3222" s="245"/>
      <c r="R3222" s="123"/>
      <c r="S3222" s="242" t="s">
        <v>32</v>
      </c>
      <c r="T3222" s="243"/>
      <c r="U3222" s="244" t="s">
        <v>33</v>
      </c>
      <c r="V3222" s="245"/>
      <c r="W3222" s="123"/>
      <c r="X3222" s="242" t="s">
        <v>45</v>
      </c>
      <c r="Y3222" s="243"/>
      <c r="Z3222" s="244" t="s">
        <v>46</v>
      </c>
      <c r="AA3222" s="245"/>
      <c r="AB3222" s="127"/>
      <c r="AC3222" s="242" t="s">
        <v>62</v>
      </c>
      <c r="AD3222" s="243"/>
      <c r="AE3222" s="244" t="s">
        <v>3</v>
      </c>
      <c r="AF3222" s="245"/>
      <c r="AG3222" s="123"/>
      <c r="AH3222" s="242" t="s">
        <v>76</v>
      </c>
      <c r="AI3222" s="243"/>
      <c r="AJ3222" s="244" t="s">
        <v>77</v>
      </c>
      <c r="AK3222" s="245"/>
      <c r="AL3222" s="127"/>
      <c r="AM3222" s="242" t="s">
        <v>64</v>
      </c>
      <c r="AN3222" s="243"/>
      <c r="AO3222" s="244" t="s">
        <v>65</v>
      </c>
      <c r="AP3222" s="245"/>
      <c r="AQ3222" s="123"/>
      <c r="AR3222" s="242" t="s">
        <v>80</v>
      </c>
      <c r="AS3222" s="243"/>
      <c r="AT3222" s="244" t="s">
        <v>81</v>
      </c>
      <c r="AU3222" s="245"/>
      <c r="AV3222" s="127"/>
      <c r="AW3222" s="242" t="s">
        <v>68</v>
      </c>
      <c r="AX3222" s="243"/>
      <c r="AY3222" s="244" t="s">
        <v>69</v>
      </c>
      <c r="AZ3222" s="245"/>
      <c r="BA3222" s="123"/>
      <c r="BB3222" s="246" t="s">
        <v>84</v>
      </c>
      <c r="BC3222" s="247"/>
      <c r="BD3222" s="248" t="s">
        <v>85</v>
      </c>
      <c r="BE3222" s="249"/>
      <c r="BF3222" s="127"/>
      <c r="BG3222" s="242" t="s">
        <v>72</v>
      </c>
      <c r="BH3222" s="243"/>
      <c r="BI3222" s="244" t="s">
        <v>73</v>
      </c>
      <c r="BJ3222" s="245"/>
      <c r="BK3222" s="123"/>
      <c r="BL3222" s="242" t="s">
        <v>88</v>
      </c>
      <c r="BM3222" s="243"/>
      <c r="BN3222" s="244" t="s">
        <v>89</v>
      </c>
      <c r="BO3222" s="245"/>
      <c r="BP3222" s="123"/>
      <c r="BQ3222" s="19" t="s">
        <v>165</v>
      </c>
      <c r="BS3222" s="63" t="s">
        <v>120</v>
      </c>
      <c r="BT3222" s="4"/>
      <c r="BU3222" s="28"/>
      <c r="BV3222" s="28"/>
      <c r="BW3222" s="28"/>
      <c r="BX3222" s="28"/>
    </row>
    <row r="3223" spans="2:76" ht="18.649999999999999" customHeight="1" thickTop="1" thickBot="1">
      <c r="B3223" s="39">
        <v>9.14</v>
      </c>
      <c r="D3223" s="25">
        <f t="shared" ref="D3223" si="32444">COS($F$8*$B3223)</f>
        <v>-0.99437388143211491</v>
      </c>
      <c r="E3223" s="26">
        <v>0</v>
      </c>
      <c r="F3223" s="10">
        <v>0</v>
      </c>
      <c r="G3223" s="85">
        <f t="shared" ref="G3223" si="32445">$E$8*SIN($B3223*$F$8)</f>
        <v>0.31778177312532147</v>
      </c>
      <c r="I3223" s="21">
        <v>1</v>
      </c>
      <c r="J3223" s="24">
        <v>0</v>
      </c>
      <c r="K3223" s="22">
        <v>0</v>
      </c>
      <c r="L3223" s="23">
        <v>0</v>
      </c>
      <c r="N3223" s="21">
        <f t="shared" ref="N3223" si="32446">D3223*I3223+F3223*I3226-E3223*J3223-G3223*J3226</f>
        <v>-1.5939691215895926</v>
      </c>
      <c r="O3223" s="24">
        <f t="shared" ref="O3223" si="32447">(D3223*J3223+E3223*I3223+F3223*J3226+G3223*I3226)</f>
        <v>0</v>
      </c>
      <c r="P3223" s="22">
        <f t="shared" ref="P3223" si="32448">D3223*K3223+F3223*K3226-E3223*L3223-G3223*L3226</f>
        <v>0</v>
      </c>
      <c r="Q3223" s="23">
        <f t="shared" ref="Q3223" si="32449">(D3223*L3223+E3223*K3223+F3223*L3226+G3223*K3226)</f>
        <v>0.31778177312532147</v>
      </c>
      <c r="S3223" s="25">
        <f t="shared" ref="S3223" si="32450">COS($U$8*$B3223)</f>
        <v>0.55214831734541003</v>
      </c>
      <c r="T3223" s="26">
        <v>0</v>
      </c>
      <c r="U3223" s="10">
        <v>0</v>
      </c>
      <c r="V3223" s="85">
        <f t="shared" ref="V3223" si="32451">$T$8*SIN($B3223*$U$8)</f>
        <v>-2.5012377177856751</v>
      </c>
      <c r="X3223" s="21">
        <f t="shared" ref="X3223" si="32452">N3223*S3223+P3223*S3226-O3223*T3223-Q3223*T3226</f>
        <v>-0.79179095094558327</v>
      </c>
      <c r="Y3223" s="24">
        <f t="shared" ref="Y3223" si="32453">(N3223*T3223+O3223*S3223+P3223*T3226+Q3223*S3226)</f>
        <v>0</v>
      </c>
      <c r="Z3223" s="22">
        <f t="shared" ref="Z3223" si="32454">N3223*U3223+P3223*U3226-O3223*V3223-Q3223*V3226</f>
        <v>0</v>
      </c>
      <c r="AA3223" s="23">
        <f t="shared" ref="AA3223" si="32455">(N3223*V3223+O3223*U3223+P3223*V3226+Q3223*U3226)</f>
        <v>4.1623583592197768</v>
      </c>
      <c r="AB3223" s="8"/>
      <c r="AC3223" s="21">
        <v>1</v>
      </c>
      <c r="AD3223" s="24">
        <v>0</v>
      </c>
      <c r="AE3223" s="22">
        <v>0</v>
      </c>
      <c r="AF3223" s="23">
        <v>0</v>
      </c>
      <c r="AH3223" s="21">
        <f t="shared" ref="AH3223" si="32456">X3223*AC3223+Z3223*AC3226-Y3223*AD3223-AA3223*AD3226</f>
        <v>-53.419010135517617</v>
      </c>
      <c r="AI3223" s="24">
        <f t="shared" ref="AI3223" si="32457">(X3223*AD3223+Y3223*AC3223+Z3223*AD3226+AA3223*AC3226)</f>
        <v>0</v>
      </c>
      <c r="AJ3223" s="22">
        <f t="shared" ref="AJ3223" si="32458">X3223*AE3223+Z3223*AE3226-Y3223*AF3223-AA3223*AF3226</f>
        <v>0</v>
      </c>
      <c r="AK3223" s="23">
        <f t="shared" ref="AK3223" si="32459">(X3223*AF3223+Y3223*AE3223+Z3223*AF3226+AA3223*AE3226)</f>
        <v>4.1623583592197768</v>
      </c>
      <c r="AL3223" s="8"/>
      <c r="AM3223" s="25">
        <f t="shared" ref="AM3223" si="32460">COS($AO$8*$B3223)</f>
        <v>0.55214831734541003</v>
      </c>
      <c r="AN3223" s="26">
        <v>0</v>
      </c>
      <c r="AO3223" s="10">
        <v>0</v>
      </c>
      <c r="AP3223" s="85">
        <f t="shared" ref="AP3223" si="32461">$AN$8*SIN($B3223*$AO$8)</f>
        <v>-2.5012377177856751</v>
      </c>
      <c r="AR3223" s="21">
        <f t="shared" ref="AR3223" si="32462">AH3223*AM3223+AJ3223*AM3226-AI3223*AN3223-AK3223*AN3226</f>
        <v>-28.338433480247787</v>
      </c>
      <c r="AS3223" s="24">
        <f t="shared" ref="AS3223" si="32463">(AH3223*AN3223+AI3223*AM3223+AJ3223*AN3226+AK3223*AM3226)</f>
        <v>0</v>
      </c>
      <c r="AT3223" s="22">
        <f t="shared" ref="AT3223" si="32464">AH3223*AO3223+AJ3223*AO3226-AI3223*AP3223-AK3223*AP3226</f>
        <v>0</v>
      </c>
      <c r="AU3223" s="23">
        <f t="shared" ref="AU3223" si="32465">(AH3223*AP3223+AI3223*AO3223+AJ3223*AP3226+AK3223*AO3226)</f>
        <v>135.91188216196372</v>
      </c>
      <c r="AV3223" s="8"/>
      <c r="AW3223" s="21">
        <v>1</v>
      </c>
      <c r="AX3223" s="24">
        <v>0</v>
      </c>
      <c r="AY3223" s="22">
        <v>0</v>
      </c>
      <c r="AZ3223" s="23">
        <v>0</v>
      </c>
      <c r="BB3223" s="21">
        <f t="shared" ref="BB3223" si="32466">AR3223*AW3223+AT3223*AW3226-AS3223*AX3223-AU3223*AX3226</f>
        <v>-284.77893610473268</v>
      </c>
      <c r="BC3223" s="24">
        <f t="shared" ref="BC3223" si="32467">(AR3223*AX3223+AS3223*AW3223+AT3223*AX3226+AU3223*AW3226)</f>
        <v>0</v>
      </c>
      <c r="BD3223" s="22">
        <f t="shared" ref="BD3223" si="32468">AR3223*AY3223+AT3223*AY3226-AS3223*AZ3223-AU3223*AZ3226</f>
        <v>0</v>
      </c>
      <c r="BE3223" s="23">
        <f t="shared" ref="BE3223" si="32469">(AR3223*AZ3223+AS3223*AY3223+AT3223*AZ3226+AU3223*AY3226)</f>
        <v>135.91188216196372</v>
      </c>
      <c r="BF3223" s="8"/>
      <c r="BG3223" s="25">
        <f t="shared" ref="BG3223" si="32470">COS($BI$8*$B3223)</f>
        <v>-0.99438426893746801</v>
      </c>
      <c r="BH3223" s="26">
        <v>0</v>
      </c>
      <c r="BI3223" s="10">
        <v>0</v>
      </c>
      <c r="BJ3223" s="85">
        <f t="shared" ref="BJ3223" si="32471">$BH$8*SIN($B3223*$BI$8)</f>
        <v>0.31748910407646519</v>
      </c>
      <c r="BL3223" s="21">
        <f t="shared" ref="BL3223" si="32472">BB3223*BG3223+BD3223*BG3226-BC3223*BH3223-BE3223*BH3226</f>
        <v>278.38518955385587</v>
      </c>
      <c r="BM3223" s="24">
        <f t="shared" ref="BM3223" si="32473">(BB3223*BH3223+BC3223*BG3223+BD3223*BH3226+BE3223*BG3226)</f>
        <v>0</v>
      </c>
      <c r="BN3223" s="22">
        <f t="shared" ref="BN3223" si="32474">BB3223*BI3223+BD3223*BI3226-BC3223*BJ3223-BE3223*BJ3226</f>
        <v>0</v>
      </c>
      <c r="BO3223" s="23">
        <f t="shared" ref="BO3223" si="32475">(BB3223*BJ3223+BC3223*BI3223+BD3223*BJ3226+BE3223*BI3226)</f>
        <v>-225.56284686728009</v>
      </c>
      <c r="BQ3223" s="27">
        <f t="shared" ref="BQ3223" si="32476">20*LOG((2*$BL$8)/(($BL$8*BL3223+BN3223+$BL$8*BL3226+BN3226)^2+($BL$8*BM3223+BO3223+$BL$8*BM3226+BO3226)^2)^0.5)</f>
        <v>-49.081730256580862</v>
      </c>
      <c r="BS3223" s="64">
        <f t="shared" ref="BS3223" si="32477">((BL3223^2+BM3223^2)/(BL3226^2+BM3226^2))^0.5</f>
        <v>0.81058074057690033</v>
      </c>
      <c r="BT3223" s="4"/>
      <c r="BU3223" s="28"/>
      <c r="BV3223" s="28"/>
      <c r="BW3223" s="28"/>
      <c r="BX3223" s="28"/>
    </row>
    <row r="3224" spans="2:76" ht="18.649999999999999" customHeight="1" thickBot="1">
      <c r="D3224" s="25"/>
      <c r="E3224" s="10"/>
      <c r="F3224" s="10"/>
      <c r="G3224" s="31"/>
      <c r="I3224" s="29"/>
      <c r="L3224" s="30"/>
      <c r="N3224" s="29"/>
      <c r="Q3224" s="30"/>
      <c r="S3224" s="29"/>
      <c r="V3224" s="30"/>
      <c r="X3224" s="29"/>
      <c r="AA3224" s="30"/>
      <c r="AC3224" s="29"/>
      <c r="AF3224" s="30"/>
      <c r="AH3224" s="29"/>
      <c r="AK3224" s="30"/>
      <c r="AM3224" s="29"/>
      <c r="AP3224" s="30"/>
      <c r="AR3224" s="29"/>
      <c r="AU3224" s="30"/>
      <c r="AW3224" s="29"/>
      <c r="AZ3224" s="30"/>
      <c r="BB3224" s="29"/>
      <c r="BE3224" s="30"/>
      <c r="BG3224" s="29"/>
      <c r="BJ3224" s="30"/>
      <c r="BL3224" s="29"/>
      <c r="BO3224" s="30"/>
      <c r="BS3224" s="65"/>
      <c r="BT3224" s="65"/>
      <c r="BU3224" s="28"/>
      <c r="BV3224" s="28"/>
      <c r="BW3224" s="28"/>
      <c r="BX3224" s="28"/>
    </row>
    <row r="3225" spans="2:76" ht="18.649999999999999" customHeight="1" thickBot="1">
      <c r="D3225" s="254" t="s">
        <v>24</v>
      </c>
      <c r="E3225" s="255"/>
      <c r="F3225" s="256" t="s">
        <v>25</v>
      </c>
      <c r="G3225" s="257"/>
      <c r="H3225" s="123"/>
      <c r="I3225" s="242" t="s">
        <v>4</v>
      </c>
      <c r="J3225" s="243"/>
      <c r="K3225" s="244" t="s">
        <v>5</v>
      </c>
      <c r="L3225" s="245"/>
      <c r="M3225" s="123"/>
      <c r="N3225" s="242" t="s">
        <v>6</v>
      </c>
      <c r="O3225" s="243"/>
      <c r="P3225" s="244" t="s">
        <v>7</v>
      </c>
      <c r="Q3225" s="245"/>
      <c r="R3225" s="123"/>
      <c r="S3225" s="242" t="s">
        <v>34</v>
      </c>
      <c r="T3225" s="243"/>
      <c r="U3225" s="244" t="s">
        <v>35</v>
      </c>
      <c r="V3225" s="245"/>
      <c r="W3225" s="123"/>
      <c r="X3225" s="242" t="s">
        <v>47</v>
      </c>
      <c r="Y3225" s="243"/>
      <c r="Z3225" s="244" t="s">
        <v>48</v>
      </c>
      <c r="AA3225" s="245"/>
      <c r="AB3225" s="127"/>
      <c r="AC3225" s="242" t="s">
        <v>63</v>
      </c>
      <c r="AD3225" s="243"/>
      <c r="AE3225" s="244" t="s">
        <v>8</v>
      </c>
      <c r="AF3225" s="245"/>
      <c r="AG3225" s="123"/>
      <c r="AH3225" s="242" t="s">
        <v>78</v>
      </c>
      <c r="AI3225" s="243"/>
      <c r="AJ3225" s="244" t="s">
        <v>79</v>
      </c>
      <c r="AK3225" s="245"/>
      <c r="AL3225" s="127"/>
      <c r="AM3225" s="242" t="s">
        <v>67</v>
      </c>
      <c r="AN3225" s="243"/>
      <c r="AO3225" s="244" t="s">
        <v>66</v>
      </c>
      <c r="AP3225" s="245"/>
      <c r="AQ3225" s="123"/>
      <c r="AR3225" s="242" t="s">
        <v>83</v>
      </c>
      <c r="AS3225" s="243"/>
      <c r="AT3225" s="244" t="s">
        <v>82</v>
      </c>
      <c r="AU3225" s="245"/>
      <c r="AV3225" s="127"/>
      <c r="AW3225" s="242" t="s">
        <v>71</v>
      </c>
      <c r="AX3225" s="243"/>
      <c r="AY3225" s="244" t="s">
        <v>70</v>
      </c>
      <c r="AZ3225" s="245"/>
      <c r="BA3225" s="123"/>
      <c r="BB3225" s="124" t="s">
        <v>87</v>
      </c>
      <c r="BC3225" s="125"/>
      <c r="BD3225" s="122" t="s">
        <v>86</v>
      </c>
      <c r="BE3225" s="126"/>
      <c r="BF3225" s="127"/>
      <c r="BG3225" s="242" t="s">
        <v>74</v>
      </c>
      <c r="BH3225" s="243"/>
      <c r="BI3225" s="244" t="s">
        <v>75</v>
      </c>
      <c r="BJ3225" s="245"/>
      <c r="BK3225" s="123"/>
      <c r="BL3225" s="242" t="s">
        <v>91</v>
      </c>
      <c r="BM3225" s="243"/>
      <c r="BN3225" s="244" t="s">
        <v>90</v>
      </c>
      <c r="BO3225" s="245"/>
      <c r="BP3225" s="123"/>
      <c r="BQ3225" s="35" t="s">
        <v>166</v>
      </c>
      <c r="BS3225" s="66" t="s">
        <v>121</v>
      </c>
      <c r="BT3225" s="65"/>
      <c r="BU3225" s="28"/>
      <c r="BV3225" s="28"/>
      <c r="BW3225" s="28"/>
      <c r="BX3225" s="28"/>
    </row>
    <row r="3226" spans="2:76" ht="18.649999999999999" customHeight="1" thickTop="1" thickBot="1">
      <c r="D3226" s="15">
        <v>0</v>
      </c>
      <c r="E3226" s="145">
        <f t="shared" ref="E3226" si="32478">(1/$E$8)*SIN($B3223*$F$8)</f>
        <v>3.5309085902813495E-2</v>
      </c>
      <c r="F3226" s="15">
        <f t="shared" ref="F3226" si="32479">COS($F$8*$B3223)</f>
        <v>-0.99437388143211491</v>
      </c>
      <c r="G3226" s="37">
        <v>0</v>
      </c>
      <c r="I3226" s="21">
        <v>0</v>
      </c>
      <c r="J3226" s="24">
        <f t="shared" ref="J3226" si="32480">(TAN($K$8*$B3223))/$J$8</f>
        <v>1.8868144458399112</v>
      </c>
      <c r="K3226" s="22">
        <v>1</v>
      </c>
      <c r="L3226" s="23">
        <v>0</v>
      </c>
      <c r="N3226" s="21">
        <f t="shared" ref="N3226" si="32481">D3226*I3223+F3226*I3226-E3226*J3223-G3226*J3226</f>
        <v>0</v>
      </c>
      <c r="O3226" s="24">
        <f t="shared" ref="O3226" si="32482">(D3226*J3223+E3226*I3223+F3226*J3226+G3226*I3226)</f>
        <v>-1.840889918149204</v>
      </c>
      <c r="P3226" s="22">
        <f t="shared" ref="P3226" si="32483">D3226*K3223+F3226*K3226-E3226*L3223-G3226*L3226</f>
        <v>-0.99437388143211491</v>
      </c>
      <c r="Q3226" s="23">
        <f t="shared" ref="Q3226" si="32484">(D3226*L3223+E3226*K3223+F3226*L3226+G3226*K3226)</f>
        <v>0</v>
      </c>
      <c r="S3226" s="15">
        <v>0</v>
      </c>
      <c r="T3226" s="145">
        <f t="shared" ref="T3226" si="32485">(1/$T$8)*SIN($B3223*$U$8)</f>
        <v>-0.27791530197618608</v>
      </c>
      <c r="U3226" s="15">
        <f t="shared" ref="U3226" si="32486">COS($U$8*$B3223)</f>
        <v>0.55214831734541003</v>
      </c>
      <c r="V3226" s="37">
        <v>0</v>
      </c>
      <c r="X3226" s="21">
        <f t="shared" ref="X3226" si="32487">N3226*S3223+P3226*S3226-O3226*T3223-Q3226*T3226</f>
        <v>0</v>
      </c>
      <c r="Y3226" s="24">
        <f t="shared" ref="Y3226" si="32488">(N3226*T3223+O3226*S3223+P3226*T3226+Q3226*S3226)</f>
        <v>-0.74009255318877409</v>
      </c>
      <c r="Z3226" s="22">
        <f t="shared" ref="Z3226" si="32489">N3226*U3223+P3226*U3226-O3226*V3223-Q3226*V3226</f>
        <v>-5.1535451630111391</v>
      </c>
      <c r="AA3226" s="23">
        <f t="shared" ref="AA3226" si="32490">(N3226*V3223+O3226*U3223+P3226*V3226+Q3226*U3226)</f>
        <v>0</v>
      </c>
      <c r="AB3226" s="8"/>
      <c r="AC3226" s="21">
        <v>0</v>
      </c>
      <c r="AD3226" s="24">
        <f t="shared" ref="AD3226" si="32491">(TAN($AE$8*$B3223))/$AD$8</f>
        <v>12.643606014364623</v>
      </c>
      <c r="AE3226" s="22">
        <v>1</v>
      </c>
      <c r="AF3226" s="23">
        <v>0</v>
      </c>
      <c r="AH3226" s="21">
        <f t="shared" ref="AH3226" si="32492">X3226*AC3223+Z3226*AC3226-Y3226*AD3223-AA3226*AD3226</f>
        <v>0</v>
      </c>
      <c r="AI3226" s="24">
        <f t="shared" ref="AI3226" si="32493">(X3226*AD3223+Y3226*AC3223+Z3226*AD3226+AA3226*AC3226)</f>
        <v>-65.899487171536123</v>
      </c>
      <c r="AJ3226" s="22">
        <f t="shared" ref="AJ3226" si="32494">X3226*AE3223+Z3226*AE3226-Y3226*AF3223-AA3226*AF3226</f>
        <v>-5.1535451630111391</v>
      </c>
      <c r="AK3226" s="23">
        <f t="shared" ref="AK3226" si="32495">(X3226*AF3223+Y3226*AE3223+Z3226*AF3226+AA3226*AE3226)</f>
        <v>0</v>
      </c>
      <c r="AL3226" s="8"/>
      <c r="AM3226" s="15">
        <v>0</v>
      </c>
      <c r="AN3226" s="85">
        <f t="shared" ref="AN3226" si="32496">(1/$AN$8)*SIN($B3223*$AO$8)</f>
        <v>-0.27791530197618608</v>
      </c>
      <c r="AO3226" s="25">
        <f t="shared" ref="AO3226" si="32497">COS($AO$8*$B3223)</f>
        <v>0.55214831734541003</v>
      </c>
      <c r="AP3226" s="37">
        <v>0</v>
      </c>
      <c r="AR3226" s="21">
        <f t="shared" ref="AR3226" si="32498">AH3226*AM3223+AJ3226*AM3226-AI3226*AN3223-AK3226*AN3226</f>
        <v>0</v>
      </c>
      <c r="AS3226" s="24">
        <f t="shared" ref="AS3226" si="32499">(AH3226*AN3223+AI3226*AM3223+AJ3226*AN3226+AK3226*AM3226)</f>
        <v>-34.95404189546295</v>
      </c>
      <c r="AT3226" s="22">
        <f t="shared" ref="AT3226" si="32500">AH3226*AO3223+AJ3226*AO3226-AI3226*AP3223-AK3226*AP3226</f>
        <v>-167.67580418629956</v>
      </c>
      <c r="AU3226" s="23">
        <f t="shared" ref="AU3226" si="32501">(AH3226*AP3223+AI3226*AO3223+AJ3226*AP3226+AK3226*AO3226)</f>
        <v>0</v>
      </c>
      <c r="AV3226" s="8"/>
      <c r="AW3226" s="21">
        <v>0</v>
      </c>
      <c r="AX3226" s="24">
        <f t="shared" ref="AX3226" si="32502">(TAN($AY$8*$B3223))/$AX$8</f>
        <v>1.8868144458399112</v>
      </c>
      <c r="AY3226" s="22">
        <v>1</v>
      </c>
      <c r="AZ3226" s="23">
        <v>0</v>
      </c>
      <c r="BB3226" s="21">
        <f t="shared" ref="BB3226" si="32503">AR3226*AW3223+AT3226*AW3226-AS3226*AX3223-AU3226*AX3226</f>
        <v>0</v>
      </c>
      <c r="BC3226" s="24">
        <f t="shared" ref="BC3226" si="32504">(AR3226*AX3223+AS3226*AW3223+AT3226*AX3226+AU3226*AW3226)</f>
        <v>-351.32717145199717</v>
      </c>
      <c r="BD3226" s="22">
        <f t="shared" ref="BD3226" si="32505">AR3226*AY3223+AT3226*AY3226-AS3226*AZ3223-AU3226*AZ3226</f>
        <v>-167.67580418629956</v>
      </c>
      <c r="BE3226" s="23">
        <f t="shared" ref="BE3226" si="32506">(AR3226*AZ3223+AS3226*AY3223+AT3226*AZ3226+AU3226*AY3226)</f>
        <v>0</v>
      </c>
      <c r="BF3226" s="8"/>
      <c r="BG3226" s="15">
        <v>0</v>
      </c>
      <c r="BH3226" s="85">
        <f t="shared" ref="BH3226" si="32507">(1/$BH$8)*SIN($B3223*$BI$8)</f>
        <v>3.5276567119607243E-2</v>
      </c>
      <c r="BI3226" s="25">
        <f t="shared" ref="BI3226" si="32508">COS($BI$8*$B3223)</f>
        <v>-0.99438426893746801</v>
      </c>
      <c r="BJ3226" s="37">
        <v>0</v>
      </c>
      <c r="BL3226" s="21">
        <f t="shared" ref="BL3226" si="32509">BB3226*BG3223+BD3226*BG3226-BC3226*BH3223-BE3226*BH3226</f>
        <v>0</v>
      </c>
      <c r="BM3226" s="24">
        <f t="shared" ref="BM3226" si="32510">(BB3226*BH3223+BC3226*BG3223+BD3226*BH3226+BE3226*BG3226)</f>
        <v>343.43918578145059</v>
      </c>
      <c r="BN3226" s="22">
        <f t="shared" ref="BN3226" si="32511">BB3226*BI3223+BD3226*BI3226-BC3226*BJ3223-BE3226*BJ3226</f>
        <v>278.27673086630875</v>
      </c>
      <c r="BO3226" s="23">
        <f t="shared" ref="BO3226" si="32512">(BB3226*BJ3223+BC3226*BI3223+BD3226*BJ3226+BE3226*BI3226)</f>
        <v>0</v>
      </c>
      <c r="BQ3226" s="38">
        <f t="shared" ref="BQ3226" si="32513">(180/PI())*ATAN(-1*(($BL$8*BM3223+BO3223+$BL$8*BM3226+BO3226)/($BL$8*BL3223+BN3223+$BL$8*BL3226+BN3226)))</f>
        <v>-11.956090812497548</v>
      </c>
      <c r="BS3226" s="67">
        <f t="shared" ref="BS3226" si="32514">20*LOG(((($BL$8*BL3223+BN3223-$BL$8*BL3226-BN3226)^2+($BL$8*BM3223+BO3223-$BL$8*BM3226-BO3226)^2)/(($BL$8*BL3223+BN3223+$BL$8*BL3226+BN3226)^2+($BL$8*BM3223+BO3223+$BL$8*BM3226+BO3226)^2))^0.5)</f>
        <v>-5.3655465671690174E-5</v>
      </c>
      <c r="BT3226" s="65"/>
      <c r="BU3226" s="28"/>
      <c r="BV3226" s="28"/>
      <c r="BW3226" s="28"/>
      <c r="BX3226" s="28"/>
    </row>
    <row r="3227" spans="2:76" ht="18.649999999999999" customHeight="1">
      <c r="BS3227" s="32"/>
    </row>
    <row r="3228" spans="2:76" ht="18.649999999999999" customHeight="1" thickBot="1">
      <c r="D3228" s="8"/>
      <c r="E3228" s="8" t="s">
        <v>93</v>
      </c>
      <c r="F3228" s="8"/>
      <c r="G3228" s="8"/>
      <c r="H3228" s="8"/>
      <c r="I3228" s="8"/>
      <c r="J3228" s="8" t="s">
        <v>94</v>
      </c>
      <c r="K3228" s="8"/>
      <c r="L3228" s="8"/>
      <c r="M3228" s="8"/>
      <c r="N3228" s="8"/>
      <c r="O3228" s="8" t="s">
        <v>95</v>
      </c>
      <c r="P3228" s="8"/>
      <c r="Q3228" s="8"/>
      <c r="R3228" s="8"/>
      <c r="S3228" s="8"/>
      <c r="T3228" s="8" t="s">
        <v>96</v>
      </c>
      <c r="U3228" s="8"/>
      <c r="V3228" s="8"/>
      <c r="W3228" s="8"/>
      <c r="X3228" s="8"/>
      <c r="Y3228" s="8" t="s">
        <v>97</v>
      </c>
      <c r="Z3228" s="8"/>
      <c r="AA3228" s="8"/>
      <c r="AB3228" s="8"/>
      <c r="AC3228" s="8"/>
      <c r="AD3228" s="8" t="s">
        <v>98</v>
      </c>
      <c r="AE3228" s="8"/>
      <c r="AF3228" s="8"/>
      <c r="AG3228" s="8"/>
      <c r="AH3228" s="8"/>
      <c r="AI3228" s="8" t="s">
        <v>99</v>
      </c>
      <c r="AJ3228" s="8"/>
      <c r="AK3228" s="8"/>
      <c r="AL3228" s="8"/>
      <c r="AM3228" s="8"/>
      <c r="AN3228" s="8" t="s">
        <v>96</v>
      </c>
      <c r="AO3228" s="8"/>
      <c r="AP3228" s="8"/>
      <c r="AQ3228" s="8"/>
      <c r="AR3228" s="8"/>
      <c r="AS3228" s="8" t="s">
        <v>100</v>
      </c>
      <c r="AT3228" s="8"/>
      <c r="AU3228" s="8"/>
      <c r="AV3228" s="8"/>
      <c r="AW3228" s="8"/>
      <c r="AX3228" s="8" t="s">
        <v>94</v>
      </c>
      <c r="AY3228" s="8"/>
      <c r="AZ3228" s="8"/>
      <c r="BA3228" s="8"/>
      <c r="BB3228" s="8"/>
      <c r="BC3228" s="8" t="s">
        <v>101</v>
      </c>
      <c r="BD3228" s="8"/>
      <c r="BE3228" s="8"/>
      <c r="BF3228" s="8"/>
      <c r="BG3228" s="8"/>
      <c r="BH3228" s="8" t="s">
        <v>96</v>
      </c>
      <c r="BI3228" s="8"/>
      <c r="BJ3228" s="8"/>
      <c r="BK3228" s="8"/>
      <c r="BL3228" s="8"/>
      <c r="BM3228" s="8" t="s">
        <v>102</v>
      </c>
      <c r="BN3228" s="8"/>
      <c r="BO3228" s="8"/>
      <c r="BP3228" s="8"/>
    </row>
    <row r="3229" spans="2:76" ht="18.649999999999999" customHeight="1" thickBot="1">
      <c r="B3229" s="16"/>
      <c r="D3229" s="250" t="s">
        <v>22</v>
      </c>
      <c r="E3229" s="251"/>
      <c r="F3229" s="252" t="s">
        <v>23</v>
      </c>
      <c r="G3229" s="253"/>
      <c r="H3229" s="123"/>
      <c r="I3229" s="242" t="s">
        <v>1</v>
      </c>
      <c r="J3229" s="243"/>
      <c r="K3229" s="244" t="s">
        <v>2</v>
      </c>
      <c r="L3229" s="245"/>
      <c r="M3229" s="123"/>
      <c r="N3229" s="242" t="s">
        <v>43</v>
      </c>
      <c r="O3229" s="243"/>
      <c r="P3229" s="244" t="s">
        <v>44</v>
      </c>
      <c r="Q3229" s="245"/>
      <c r="R3229" s="123"/>
      <c r="S3229" s="242" t="s">
        <v>32</v>
      </c>
      <c r="T3229" s="243"/>
      <c r="U3229" s="244" t="s">
        <v>33</v>
      </c>
      <c r="V3229" s="245"/>
      <c r="W3229" s="123"/>
      <c r="X3229" s="242" t="s">
        <v>45</v>
      </c>
      <c r="Y3229" s="243"/>
      <c r="Z3229" s="244" t="s">
        <v>46</v>
      </c>
      <c r="AA3229" s="245"/>
      <c r="AB3229" s="127"/>
      <c r="AC3229" s="242" t="s">
        <v>62</v>
      </c>
      <c r="AD3229" s="243"/>
      <c r="AE3229" s="244" t="s">
        <v>3</v>
      </c>
      <c r="AF3229" s="245"/>
      <c r="AG3229" s="123"/>
      <c r="AH3229" s="242" t="s">
        <v>76</v>
      </c>
      <c r="AI3229" s="243"/>
      <c r="AJ3229" s="244" t="s">
        <v>77</v>
      </c>
      <c r="AK3229" s="245"/>
      <c r="AL3229" s="127"/>
      <c r="AM3229" s="242" t="s">
        <v>64</v>
      </c>
      <c r="AN3229" s="243"/>
      <c r="AO3229" s="244" t="s">
        <v>65</v>
      </c>
      <c r="AP3229" s="245"/>
      <c r="AQ3229" s="123"/>
      <c r="AR3229" s="242" t="s">
        <v>80</v>
      </c>
      <c r="AS3229" s="243"/>
      <c r="AT3229" s="244" t="s">
        <v>81</v>
      </c>
      <c r="AU3229" s="245"/>
      <c r="AV3229" s="127"/>
      <c r="AW3229" s="242" t="s">
        <v>68</v>
      </c>
      <c r="AX3229" s="243"/>
      <c r="AY3229" s="244" t="s">
        <v>69</v>
      </c>
      <c r="AZ3229" s="245"/>
      <c r="BA3229" s="123"/>
      <c r="BB3229" s="246" t="s">
        <v>84</v>
      </c>
      <c r="BC3229" s="247"/>
      <c r="BD3229" s="248" t="s">
        <v>85</v>
      </c>
      <c r="BE3229" s="249"/>
      <c r="BF3229" s="127"/>
      <c r="BG3229" s="242" t="s">
        <v>72</v>
      </c>
      <c r="BH3229" s="243"/>
      <c r="BI3229" s="244" t="s">
        <v>73</v>
      </c>
      <c r="BJ3229" s="245"/>
      <c r="BK3229" s="123"/>
      <c r="BL3229" s="242" t="s">
        <v>88</v>
      </c>
      <c r="BM3229" s="243"/>
      <c r="BN3229" s="244" t="s">
        <v>89</v>
      </c>
      <c r="BO3229" s="245"/>
      <c r="BP3229" s="123"/>
      <c r="BQ3229" s="19" t="s">
        <v>165</v>
      </c>
      <c r="BS3229" s="63" t="s">
        <v>120</v>
      </c>
      <c r="BT3229" s="4"/>
      <c r="BU3229" s="28"/>
      <c r="BV3229" s="28"/>
      <c r="BW3229" s="28"/>
      <c r="BX3229" s="28"/>
    </row>
    <row r="3230" spans="2:76" ht="18.649999999999999" customHeight="1" thickTop="1" thickBot="1">
      <c r="B3230" s="39">
        <v>9.16</v>
      </c>
      <c r="D3230" s="25">
        <f t="shared" ref="D3230" si="32515">COS($F$8*$B3230)</f>
        <v>-0.99505552691658572</v>
      </c>
      <c r="E3230" s="26">
        <v>0</v>
      </c>
      <c r="F3230" s="10">
        <v>0</v>
      </c>
      <c r="G3230" s="85">
        <f t="shared" ref="G3230" si="32516">$E$8*SIN($B3230*$F$8)</f>
        <v>0.29796054298313229</v>
      </c>
      <c r="I3230" s="21">
        <v>1</v>
      </c>
      <c r="J3230" s="24">
        <v>0</v>
      </c>
      <c r="K3230" s="22">
        <v>0</v>
      </c>
      <c r="L3230" s="23">
        <v>0</v>
      </c>
      <c r="N3230" s="21">
        <f t="shared" ref="N3230" si="32517">D3230*I3230+F3230*I3233-E3230*J3230-G3230*J3233</f>
        <v>-1.5760650457547101</v>
      </c>
      <c r="O3230" s="24">
        <f t="shared" ref="O3230" si="32518">(D3230*J3230+E3230*I3230+F3230*J3233+G3230*I3233)</f>
        <v>0</v>
      </c>
      <c r="P3230" s="22">
        <f t="shared" ref="P3230" si="32519">D3230*K3230+F3230*K3233-E3230*L3230-G3230*L3233</f>
        <v>0</v>
      </c>
      <c r="Q3230" s="23">
        <f t="shared" ref="Q3230" si="32520">(D3230*L3230+E3230*K3230+F3230*L3233+G3230*K3233)</f>
        <v>0.29796054298313229</v>
      </c>
      <c r="S3230" s="25">
        <f t="shared" ref="S3230" si="32521">COS($U$8*$B3230)</f>
        <v>0.56177539503406249</v>
      </c>
      <c r="T3230" s="26">
        <v>0</v>
      </c>
      <c r="U3230" s="10">
        <v>0</v>
      </c>
      <c r="V3230" s="85">
        <f t="shared" ref="V3230" si="32522">$T$8*SIN($B3230*$U$8)</f>
        <v>-2.4818693861299206</v>
      </c>
      <c r="X3230" s="21">
        <f t="shared" ref="X3230" si="32523">N3230*S3230+P3230*S3233-O3230*T3230-Q3230*T3233</f>
        <v>-0.80322799146662061</v>
      </c>
      <c r="Y3230" s="24">
        <f t="shared" ref="Y3230" si="32524">(N3230*T3230+O3230*S3230+P3230*T3233+Q3230*S3233)</f>
        <v>0</v>
      </c>
      <c r="Z3230" s="22">
        <f t="shared" ref="Z3230" si="32525">N3230*U3230+P3230*U3233-O3230*V3230-Q3230*V3233</f>
        <v>0</v>
      </c>
      <c r="AA3230" s="23">
        <f t="shared" ref="AA3230" si="32526">(N3230*V3230+O3230*U3230+P3230*V3233+Q3230*U3233)</f>
        <v>4.0789744893469804</v>
      </c>
      <c r="AB3230" s="8"/>
      <c r="AC3230" s="21">
        <v>1</v>
      </c>
      <c r="AD3230" s="24">
        <v>0</v>
      </c>
      <c r="AE3230" s="22">
        <v>0</v>
      </c>
      <c r="AF3230" s="23">
        <v>0</v>
      </c>
      <c r="AH3230" s="21">
        <f t="shared" ref="AH3230" si="32527">X3230*AC3230+Z3230*AC3233-Y3230*AD3230-AA3230*AD3233</f>
        <v>-61.589140231350676</v>
      </c>
      <c r="AI3230" s="24">
        <f t="shared" ref="AI3230" si="32528">(X3230*AD3230+Y3230*AC3230+Z3230*AD3233+AA3230*AC3233)</f>
        <v>0</v>
      </c>
      <c r="AJ3230" s="22">
        <f t="shared" ref="AJ3230" si="32529">X3230*AE3230+Z3230*AE3233-Y3230*AF3230-AA3230*AF3233</f>
        <v>0</v>
      </c>
      <c r="AK3230" s="23">
        <f t="shared" ref="AK3230" si="32530">(X3230*AF3230+Y3230*AE3230+Z3230*AF3233+AA3230*AE3233)</f>
        <v>4.0789744893469804</v>
      </c>
      <c r="AL3230" s="8"/>
      <c r="AM3230" s="25">
        <f t="shared" ref="AM3230" si="32531">COS($AO$8*$B3230)</f>
        <v>0.56177539503406249</v>
      </c>
      <c r="AN3230" s="26">
        <v>0</v>
      </c>
      <c r="AO3230" s="10">
        <v>0</v>
      </c>
      <c r="AP3230" s="85">
        <f t="shared" ref="AP3230" si="32532">$AN$8*SIN($B3230*$AO$8)</f>
        <v>-2.4818693861299206</v>
      </c>
      <c r="AR3230" s="21">
        <f t="shared" ref="AR3230" si="32533">AH3230*AM3230+AJ3230*AM3233-AI3230*AN3230-AK3230*AN3233</f>
        <v>-33.474432259729163</v>
      </c>
      <c r="AS3230" s="24">
        <f t="shared" ref="AS3230" si="32534">(AH3230*AN3230+AI3230*AM3230+AJ3230*AN3233+AK3230*AM3233)</f>
        <v>0</v>
      </c>
      <c r="AT3230" s="22">
        <f t="shared" ref="AT3230" si="32535">AH3230*AO3230+AJ3230*AO3233-AI3230*AP3230-AK3230*AP3233</f>
        <v>0</v>
      </c>
      <c r="AU3230" s="23">
        <f t="shared" ref="AU3230" si="32536">(AH3230*AP3230+AI3230*AO3230+AJ3230*AP3233+AK3230*AO3233)</f>
        <v>155.14766916333866</v>
      </c>
      <c r="AV3230" s="8"/>
      <c r="AW3230" s="21">
        <v>1</v>
      </c>
      <c r="AX3230" s="24">
        <v>0</v>
      </c>
      <c r="AY3230" s="22">
        <v>0</v>
      </c>
      <c r="AZ3230" s="23">
        <v>0</v>
      </c>
      <c r="BB3230" s="21">
        <f t="shared" ref="BB3230" si="32537">AR3230*AW3230+AT3230*AW3233-AS3230*AX3230-AU3230*AX3233</f>
        <v>-336.00533687870387</v>
      </c>
      <c r="BC3230" s="24">
        <f t="shared" ref="BC3230" si="32538">(AR3230*AX3230+AS3230*AW3230+AT3230*AX3233+AU3230*AW3233)</f>
        <v>0</v>
      </c>
      <c r="BD3230" s="22">
        <f t="shared" ref="BD3230" si="32539">AR3230*AY3230+AT3230*AY3233-AS3230*AZ3230-AU3230*AZ3233</f>
        <v>0</v>
      </c>
      <c r="BE3230" s="23">
        <f t="shared" ref="BE3230" si="32540">(AR3230*AZ3230+AS3230*AY3230+AT3230*AZ3233+AU3230*AY3233)</f>
        <v>155.14766916333866</v>
      </c>
      <c r="BF3230" s="8"/>
      <c r="BG3230" s="25">
        <f t="shared" ref="BG3230" si="32541">COS($BI$8*$B3230)</f>
        <v>-0.99506528751372669</v>
      </c>
      <c r="BH3230" s="26">
        <v>0</v>
      </c>
      <c r="BI3230" s="10">
        <v>0</v>
      </c>
      <c r="BJ3230" s="85">
        <f t="shared" ref="BJ3230" si="32542">$BH$8*SIN($B3230*$BI$8)</f>
        <v>0.29766703254982818</v>
      </c>
      <c r="BL3230" s="21">
        <f t="shared" ref="BL3230" si="32543">BB3230*BG3230+BD3230*BG3233-BC3230*BH3230-BE3230*BH3233</f>
        <v>329.21587533770145</v>
      </c>
      <c r="BM3230" s="24">
        <f t="shared" ref="BM3230" si="32544">(BB3230*BH3230+BC3230*BG3230+BD3230*BH3233+BE3230*BG3233)</f>
        <v>0</v>
      </c>
      <c r="BN3230" s="22">
        <f t="shared" ref="BN3230" si="32545">BB3230*BI3230+BD3230*BI3233-BC3230*BJ3230-BE3230*BJ3233</f>
        <v>0</v>
      </c>
      <c r="BO3230" s="23">
        <f t="shared" ref="BO3230" si="32546">(BB3230*BJ3230+BC3230*BI3230+BD3230*BJ3233+BE3230*BI3233)</f>
        <v>-254.39977157269124</v>
      </c>
      <c r="BQ3230" s="27">
        <f t="shared" ref="BQ3230" si="32547">20*LOG((2*$BL$8)/(($BL$8*BL3230+BN3230+$BL$8*BL3233+BN3233)^2+($BL$8*BM3230+BO3230+$BL$8*BM3233+BO3233)^2)^0.5)</f>
        <v>-50.632898781299069</v>
      </c>
      <c r="BS3230" s="64">
        <f t="shared" ref="BS3230" si="32548">((BL3230^2+BM3230^2)/(BL3233^2+BM3233^2))^0.5</f>
        <v>0.77306622321604246</v>
      </c>
      <c r="BT3230" s="4"/>
      <c r="BU3230" s="28"/>
      <c r="BV3230" s="28"/>
      <c r="BW3230" s="28"/>
      <c r="BX3230" s="28"/>
    </row>
    <row r="3231" spans="2:76" ht="18.649999999999999" customHeight="1" thickBot="1">
      <c r="D3231" s="25"/>
      <c r="E3231" s="10"/>
      <c r="F3231" s="10"/>
      <c r="G3231" s="31"/>
      <c r="I3231" s="29"/>
      <c r="L3231" s="30"/>
      <c r="N3231" s="29"/>
      <c r="Q3231" s="30"/>
      <c r="S3231" s="29"/>
      <c r="V3231" s="30"/>
      <c r="X3231" s="29"/>
      <c r="AA3231" s="30"/>
      <c r="AC3231" s="29"/>
      <c r="AF3231" s="30"/>
      <c r="AH3231" s="29"/>
      <c r="AK3231" s="30"/>
      <c r="AM3231" s="29"/>
      <c r="AP3231" s="30"/>
      <c r="AR3231" s="29"/>
      <c r="AU3231" s="30"/>
      <c r="AW3231" s="29"/>
      <c r="AZ3231" s="30"/>
      <c r="BB3231" s="29"/>
      <c r="BE3231" s="30"/>
      <c r="BG3231" s="29"/>
      <c r="BJ3231" s="30"/>
      <c r="BL3231" s="29"/>
      <c r="BO3231" s="30"/>
      <c r="BS3231" s="65"/>
      <c r="BT3231" s="65"/>
      <c r="BU3231" s="28"/>
      <c r="BV3231" s="28"/>
      <c r="BW3231" s="28"/>
      <c r="BX3231" s="28"/>
    </row>
    <row r="3232" spans="2:76" ht="18.649999999999999" customHeight="1" thickBot="1">
      <c r="D3232" s="254" t="s">
        <v>24</v>
      </c>
      <c r="E3232" s="255"/>
      <c r="F3232" s="256" t="s">
        <v>25</v>
      </c>
      <c r="G3232" s="257"/>
      <c r="H3232" s="123"/>
      <c r="I3232" s="242" t="s">
        <v>4</v>
      </c>
      <c r="J3232" s="243"/>
      <c r="K3232" s="244" t="s">
        <v>5</v>
      </c>
      <c r="L3232" s="245"/>
      <c r="M3232" s="123"/>
      <c r="N3232" s="242" t="s">
        <v>6</v>
      </c>
      <c r="O3232" s="243"/>
      <c r="P3232" s="244" t="s">
        <v>7</v>
      </c>
      <c r="Q3232" s="245"/>
      <c r="R3232" s="123"/>
      <c r="S3232" s="242" t="s">
        <v>34</v>
      </c>
      <c r="T3232" s="243"/>
      <c r="U3232" s="244" t="s">
        <v>35</v>
      </c>
      <c r="V3232" s="245"/>
      <c r="W3232" s="123"/>
      <c r="X3232" s="242" t="s">
        <v>47</v>
      </c>
      <c r="Y3232" s="243"/>
      <c r="Z3232" s="244" t="s">
        <v>48</v>
      </c>
      <c r="AA3232" s="245"/>
      <c r="AB3232" s="127"/>
      <c r="AC3232" s="242" t="s">
        <v>63</v>
      </c>
      <c r="AD3232" s="243"/>
      <c r="AE3232" s="244" t="s">
        <v>8</v>
      </c>
      <c r="AF3232" s="245"/>
      <c r="AG3232" s="123"/>
      <c r="AH3232" s="242" t="s">
        <v>78</v>
      </c>
      <c r="AI3232" s="243"/>
      <c r="AJ3232" s="244" t="s">
        <v>79</v>
      </c>
      <c r="AK3232" s="245"/>
      <c r="AL3232" s="127"/>
      <c r="AM3232" s="242" t="s">
        <v>67</v>
      </c>
      <c r="AN3232" s="243"/>
      <c r="AO3232" s="244" t="s">
        <v>66</v>
      </c>
      <c r="AP3232" s="245"/>
      <c r="AQ3232" s="123"/>
      <c r="AR3232" s="242" t="s">
        <v>83</v>
      </c>
      <c r="AS3232" s="243"/>
      <c r="AT3232" s="244" t="s">
        <v>82</v>
      </c>
      <c r="AU3232" s="245"/>
      <c r="AV3232" s="127"/>
      <c r="AW3232" s="242" t="s">
        <v>71</v>
      </c>
      <c r="AX3232" s="243"/>
      <c r="AY3232" s="244" t="s">
        <v>70</v>
      </c>
      <c r="AZ3232" s="245"/>
      <c r="BA3232" s="123"/>
      <c r="BB3232" s="124" t="s">
        <v>87</v>
      </c>
      <c r="BC3232" s="125"/>
      <c r="BD3232" s="122" t="s">
        <v>86</v>
      </c>
      <c r="BE3232" s="126"/>
      <c r="BF3232" s="127"/>
      <c r="BG3232" s="242" t="s">
        <v>74</v>
      </c>
      <c r="BH3232" s="243"/>
      <c r="BI3232" s="244" t="s">
        <v>75</v>
      </c>
      <c r="BJ3232" s="245"/>
      <c r="BK3232" s="123"/>
      <c r="BL3232" s="242" t="s">
        <v>91</v>
      </c>
      <c r="BM3232" s="243"/>
      <c r="BN3232" s="244" t="s">
        <v>90</v>
      </c>
      <c r="BO3232" s="245"/>
      <c r="BP3232" s="123"/>
      <c r="BQ3232" s="35" t="s">
        <v>166</v>
      </c>
      <c r="BS3232" s="66" t="s">
        <v>121</v>
      </c>
      <c r="BT3232" s="65"/>
      <c r="BU3232" s="28"/>
      <c r="BV3232" s="28"/>
      <c r="BW3232" s="28"/>
      <c r="BX3232" s="28"/>
    </row>
    <row r="3233" spans="2:76" ht="18.649999999999999" customHeight="1" thickTop="1" thickBot="1">
      <c r="D3233" s="15">
        <v>0</v>
      </c>
      <c r="E3233" s="145">
        <f t="shared" ref="E3233" si="32549">(1/$E$8)*SIN($B3230*$F$8)</f>
        <v>3.3106726998125807E-2</v>
      </c>
      <c r="F3233" s="15">
        <f t="shared" ref="F3233" si="32550">COS($F$8*$B3230)</f>
        <v>-0.99505552691658572</v>
      </c>
      <c r="G3233" s="37">
        <v>0</v>
      </c>
      <c r="I3233" s="21">
        <v>0</v>
      </c>
      <c r="J3233" s="24">
        <f t="shared" ref="J3233" si="32551">(TAN($K$8*$B3230))/$J$8</f>
        <v>1.9499545578120916</v>
      </c>
      <c r="K3233" s="22">
        <v>1</v>
      </c>
      <c r="L3233" s="23">
        <v>0</v>
      </c>
      <c r="N3233" s="21">
        <f t="shared" ref="N3233" si="32552">D3233*I3230+F3233*I3233-E3233*J3230-G3233*J3233</f>
        <v>0</v>
      </c>
      <c r="O3233" s="24">
        <f t="shared" ref="O3233" si="32553">(D3233*J3230+E3233*I3230+F3233*J3233+G3233*I3233)</f>
        <v>-1.907206332988983</v>
      </c>
      <c r="P3233" s="22">
        <f t="shared" ref="P3233" si="32554">D3233*K3230+F3233*K3233-E3233*L3230-G3233*L3233</f>
        <v>-0.99505552691658572</v>
      </c>
      <c r="Q3233" s="23">
        <f t="shared" ref="Q3233" si="32555">(D3233*L3230+E3233*K3230+F3233*L3233+G3233*K3233)</f>
        <v>0</v>
      </c>
      <c r="S3233" s="15">
        <v>0</v>
      </c>
      <c r="T3233" s="145">
        <f t="shared" ref="T3233" si="32556">(1/$T$8)*SIN($B3230*$U$8)</f>
        <v>-0.27576326512554672</v>
      </c>
      <c r="U3233" s="15">
        <f t="shared" ref="U3233" si="32557">COS($U$8*$B3230)</f>
        <v>0.56177539503406249</v>
      </c>
      <c r="V3233" s="37">
        <v>0</v>
      </c>
      <c r="X3233" s="21">
        <f t="shared" ref="X3233" si="32558">N3233*S3230+P3233*S3233-O3233*T3230-Q3233*T3233</f>
        <v>0</v>
      </c>
      <c r="Y3233" s="24">
        <f t="shared" ref="Y3233" si="32559">(N3233*T3230+O3233*S3230+P3233*T3233+Q3233*S3233)</f>
        <v>-0.79702183004261262</v>
      </c>
      <c r="Z3233" s="22">
        <f t="shared" ref="Z3233" si="32560">N3233*U3230+P3233*U3233-O3233*V3230-Q3233*V3233</f>
        <v>-5.2924347225928559</v>
      </c>
      <c r="AA3233" s="23">
        <f t="shared" ref="AA3233" si="32561">(N3233*V3230+O3233*U3230+P3233*V3233+Q3233*U3233)</f>
        <v>0</v>
      </c>
      <c r="AB3233" s="8"/>
      <c r="AC3233" s="21">
        <v>0</v>
      </c>
      <c r="AD3233" s="24">
        <f t="shared" ref="AD3233" si="32562">(TAN($AE$8*$B3230))/$AD$8</f>
        <v>14.902253593063172</v>
      </c>
      <c r="AE3233" s="22">
        <v>1</v>
      </c>
      <c r="AF3233" s="23">
        <v>0</v>
      </c>
      <c r="AH3233" s="21">
        <f t="shared" ref="AH3233" si="32563">X3233*AC3230+Z3233*AC3233-Y3233*AD3230-AA3233*AD3233</f>
        <v>0</v>
      </c>
      <c r="AI3233" s="24">
        <f t="shared" ref="AI3233" si="32564">(X3233*AD3230+Y3233*AC3230+Z3233*AD3233+AA3233*AC3233)</f>
        <v>-79.666226190854289</v>
      </c>
      <c r="AJ3233" s="22">
        <f t="shared" ref="AJ3233" si="32565">X3233*AE3230+Z3233*AE3233-Y3233*AF3230-AA3233*AF3233</f>
        <v>-5.2924347225928559</v>
      </c>
      <c r="AK3233" s="23">
        <f t="shared" ref="AK3233" si="32566">(X3233*AF3230+Y3233*AE3230+Z3233*AF3233+AA3233*AE3233)</f>
        <v>0</v>
      </c>
      <c r="AL3233" s="8"/>
      <c r="AM3233" s="15">
        <v>0</v>
      </c>
      <c r="AN3233" s="85">
        <f t="shared" ref="AN3233" si="32567">(1/$AN$8)*SIN($B3230*$AO$8)</f>
        <v>-0.27576326512554672</v>
      </c>
      <c r="AO3233" s="25">
        <f t="shared" ref="AO3233" si="32568">COS($AO$8*$B3230)</f>
        <v>0.56177539503406249</v>
      </c>
      <c r="AP3233" s="37">
        <v>0</v>
      </c>
      <c r="AR3233" s="21">
        <f t="shared" ref="AR3233" si="32569">AH3233*AM3230+AJ3233*AM3233-AI3233*AN3230-AK3233*AN3233</f>
        <v>0</v>
      </c>
      <c r="AS3233" s="24">
        <f t="shared" ref="AS3233" si="32570">(AH3233*AN3230+AI3233*AM3230+AJ3233*AN3233+AK3233*AM3233)</f>
        <v>-43.295066609674116</v>
      </c>
      <c r="AT3233" s="22">
        <f t="shared" ref="AT3233" si="32571">AH3233*AO3230+AJ3233*AO3233-AI3233*AP3230-AK3233*AP3233</f>
        <v>-200.69432749855952</v>
      </c>
      <c r="AU3233" s="23">
        <f t="shared" ref="AU3233" si="32572">(AH3233*AP3230+AI3233*AO3230+AJ3233*AP3233+AK3233*AO3233)</f>
        <v>0</v>
      </c>
      <c r="AV3233" s="8"/>
      <c r="AW3233" s="21">
        <v>0</v>
      </c>
      <c r="AX3233" s="24">
        <f t="shared" ref="AX3233" si="32573">(TAN($AY$8*$B3230))/$AX$8</f>
        <v>1.9499545578120916</v>
      </c>
      <c r="AY3233" s="22">
        <v>1</v>
      </c>
      <c r="AZ3233" s="23">
        <v>0</v>
      </c>
      <c r="BB3233" s="21">
        <f t="shared" ref="BB3233" si="32574">AR3233*AW3230+AT3233*AW3233-AS3233*AX3230-AU3233*AX3233</f>
        <v>0</v>
      </c>
      <c r="BC3233" s="24">
        <f t="shared" ref="BC3233" si="32575">(AR3233*AX3230+AS3233*AW3230+AT3233*AX3233+AU3233*AW3233)</f>
        <v>-434.63988524252284</v>
      </c>
      <c r="BD3233" s="22">
        <f t="shared" ref="BD3233" si="32576">AR3233*AY3230+AT3233*AY3233-AS3233*AZ3230-AU3233*AZ3233</f>
        <v>-200.69432749855952</v>
      </c>
      <c r="BE3233" s="23">
        <f t="shared" ref="BE3233" si="32577">(AR3233*AZ3230+AS3233*AY3230+AT3233*AZ3233+AU3233*AY3233)</f>
        <v>0</v>
      </c>
      <c r="BF3233" s="8"/>
      <c r="BG3233" s="15">
        <v>0</v>
      </c>
      <c r="BH3233" s="85">
        <f t="shared" ref="BH3233" si="32578">(1/$BH$8)*SIN($B3230*$BI$8)</f>
        <v>3.3074114727758681E-2</v>
      </c>
      <c r="BI3233" s="25">
        <f t="shared" ref="BI3233" si="32579">COS($BI$8*$B3230)</f>
        <v>-0.99506528751372669</v>
      </c>
      <c r="BJ3233" s="37">
        <v>0</v>
      </c>
      <c r="BL3233" s="21">
        <f t="shared" ref="BL3233" si="32580">BB3233*BG3230+BD3233*BG3233-BC3233*BH3230-BE3233*BH3233</f>
        <v>0</v>
      </c>
      <c r="BM3233" s="24">
        <f t="shared" ref="BM3233" si="32581">(BB3233*BH3230+BC3233*BG3230+BD3233*BH3233+BE3233*BG3233)</f>
        <v>425.85727516088645</v>
      </c>
      <c r="BN3233" s="22">
        <f t="shared" ref="BN3233" si="32582">BB3233*BI3230+BD3233*BI3233-BC3233*BJ3230-BE3233*BJ3233</f>
        <v>329.08192356266778</v>
      </c>
      <c r="BO3233" s="23">
        <f t="shared" ref="BO3233" si="32583">(BB3233*BJ3230+BC3233*BI3230+BD3233*BJ3233+BE3233*BI3233)</f>
        <v>0</v>
      </c>
      <c r="BQ3233" s="38">
        <f t="shared" ref="BQ3233" si="32584">(180/PI())*ATAN(-1*(($BL$8*BM3230+BO3230+$BL$8*BM3233+BO3233)/($BL$8*BL3230+BN3230+$BL$8*BL3233+BN3233)))</f>
        <v>-14.598677214965383</v>
      </c>
      <c r="BS3233" s="67">
        <f t="shared" ref="BS3233" si="32585">20*LOG(((($BL$8*BL3230+BN3230-$BL$8*BL3233-BN3233)^2+($BL$8*BM3230+BO3230-$BL$8*BM3233-BO3233)^2)/(($BL$8*BL3230+BN3230+$BL$8*BL3233+BN3233)^2+($BL$8*BM3230+BO3230+$BL$8*BM3233+BO3233)^2))^0.5)</f>
        <v>-3.7540176500540254E-5</v>
      </c>
      <c r="BT3233" s="65"/>
      <c r="BU3233" s="28"/>
      <c r="BV3233" s="28"/>
      <c r="BW3233" s="28"/>
      <c r="BX3233" s="28"/>
    </row>
    <row r="3234" spans="2:76" ht="18.649999999999999" customHeight="1">
      <c r="BS3234" s="32"/>
    </row>
    <row r="3235" spans="2:76" ht="18.649999999999999" customHeight="1" thickBot="1">
      <c r="D3235" s="8"/>
      <c r="E3235" s="8" t="s">
        <v>93</v>
      </c>
      <c r="F3235" s="8"/>
      <c r="G3235" s="8"/>
      <c r="H3235" s="8"/>
      <c r="I3235" s="8"/>
      <c r="J3235" s="8" t="s">
        <v>94</v>
      </c>
      <c r="K3235" s="8"/>
      <c r="L3235" s="8"/>
      <c r="M3235" s="8"/>
      <c r="N3235" s="8"/>
      <c r="O3235" s="8" t="s">
        <v>95</v>
      </c>
      <c r="P3235" s="8"/>
      <c r="Q3235" s="8"/>
      <c r="R3235" s="8"/>
      <c r="S3235" s="8"/>
      <c r="T3235" s="8" t="s">
        <v>96</v>
      </c>
      <c r="U3235" s="8"/>
      <c r="V3235" s="8"/>
      <c r="W3235" s="8"/>
      <c r="X3235" s="8"/>
      <c r="Y3235" s="8" t="s">
        <v>97</v>
      </c>
      <c r="Z3235" s="8"/>
      <c r="AA3235" s="8"/>
      <c r="AB3235" s="8"/>
      <c r="AC3235" s="8"/>
      <c r="AD3235" s="8" t="s">
        <v>98</v>
      </c>
      <c r="AE3235" s="8"/>
      <c r="AF3235" s="8"/>
      <c r="AG3235" s="8"/>
      <c r="AH3235" s="8"/>
      <c r="AI3235" s="8" t="s">
        <v>99</v>
      </c>
      <c r="AJ3235" s="8"/>
      <c r="AK3235" s="8"/>
      <c r="AL3235" s="8"/>
      <c r="AM3235" s="8"/>
      <c r="AN3235" s="8" t="s">
        <v>96</v>
      </c>
      <c r="AO3235" s="8"/>
      <c r="AP3235" s="8"/>
      <c r="AQ3235" s="8"/>
      <c r="AR3235" s="8"/>
      <c r="AS3235" s="8" t="s">
        <v>100</v>
      </c>
      <c r="AT3235" s="8"/>
      <c r="AU3235" s="8"/>
      <c r="AV3235" s="8"/>
      <c r="AW3235" s="8"/>
      <c r="AX3235" s="8" t="s">
        <v>94</v>
      </c>
      <c r="AY3235" s="8"/>
      <c r="AZ3235" s="8"/>
      <c r="BA3235" s="8"/>
      <c r="BB3235" s="8"/>
      <c r="BC3235" s="8" t="s">
        <v>101</v>
      </c>
      <c r="BD3235" s="8"/>
      <c r="BE3235" s="8"/>
      <c r="BF3235" s="8"/>
      <c r="BG3235" s="8"/>
      <c r="BH3235" s="8" t="s">
        <v>96</v>
      </c>
      <c r="BI3235" s="8"/>
      <c r="BJ3235" s="8"/>
      <c r="BK3235" s="8"/>
      <c r="BL3235" s="8"/>
      <c r="BM3235" s="8" t="s">
        <v>102</v>
      </c>
      <c r="BN3235" s="8"/>
      <c r="BO3235" s="8"/>
      <c r="BP3235" s="8"/>
    </row>
    <row r="3236" spans="2:76" ht="18.649999999999999" customHeight="1" thickBot="1">
      <c r="B3236" s="16"/>
      <c r="D3236" s="250" t="s">
        <v>22</v>
      </c>
      <c r="E3236" s="251"/>
      <c r="F3236" s="252" t="s">
        <v>23</v>
      </c>
      <c r="G3236" s="253"/>
      <c r="H3236" s="123"/>
      <c r="I3236" s="242" t="s">
        <v>1</v>
      </c>
      <c r="J3236" s="243"/>
      <c r="K3236" s="244" t="s">
        <v>2</v>
      </c>
      <c r="L3236" s="245"/>
      <c r="M3236" s="123"/>
      <c r="N3236" s="242" t="s">
        <v>43</v>
      </c>
      <c r="O3236" s="243"/>
      <c r="P3236" s="244" t="s">
        <v>44</v>
      </c>
      <c r="Q3236" s="245"/>
      <c r="R3236" s="123"/>
      <c r="S3236" s="242" t="s">
        <v>32</v>
      </c>
      <c r="T3236" s="243"/>
      <c r="U3236" s="244" t="s">
        <v>33</v>
      </c>
      <c r="V3236" s="245"/>
      <c r="W3236" s="123"/>
      <c r="X3236" s="242" t="s">
        <v>45</v>
      </c>
      <c r="Y3236" s="243"/>
      <c r="Z3236" s="244" t="s">
        <v>46</v>
      </c>
      <c r="AA3236" s="245"/>
      <c r="AB3236" s="127"/>
      <c r="AC3236" s="242" t="s">
        <v>62</v>
      </c>
      <c r="AD3236" s="243"/>
      <c r="AE3236" s="244" t="s">
        <v>3</v>
      </c>
      <c r="AF3236" s="245"/>
      <c r="AG3236" s="123"/>
      <c r="AH3236" s="242" t="s">
        <v>76</v>
      </c>
      <c r="AI3236" s="243"/>
      <c r="AJ3236" s="244" t="s">
        <v>77</v>
      </c>
      <c r="AK3236" s="245"/>
      <c r="AL3236" s="127"/>
      <c r="AM3236" s="242" t="s">
        <v>64</v>
      </c>
      <c r="AN3236" s="243"/>
      <c r="AO3236" s="244" t="s">
        <v>65</v>
      </c>
      <c r="AP3236" s="245"/>
      <c r="AQ3236" s="123"/>
      <c r="AR3236" s="242" t="s">
        <v>80</v>
      </c>
      <c r="AS3236" s="243"/>
      <c r="AT3236" s="244" t="s">
        <v>81</v>
      </c>
      <c r="AU3236" s="245"/>
      <c r="AV3236" s="127"/>
      <c r="AW3236" s="242" t="s">
        <v>68</v>
      </c>
      <c r="AX3236" s="243"/>
      <c r="AY3236" s="244" t="s">
        <v>69</v>
      </c>
      <c r="AZ3236" s="245"/>
      <c r="BA3236" s="123"/>
      <c r="BB3236" s="246" t="s">
        <v>84</v>
      </c>
      <c r="BC3236" s="247"/>
      <c r="BD3236" s="248" t="s">
        <v>85</v>
      </c>
      <c r="BE3236" s="249"/>
      <c r="BF3236" s="127"/>
      <c r="BG3236" s="242" t="s">
        <v>72</v>
      </c>
      <c r="BH3236" s="243"/>
      <c r="BI3236" s="244" t="s">
        <v>73</v>
      </c>
      <c r="BJ3236" s="245"/>
      <c r="BK3236" s="123"/>
      <c r="BL3236" s="242" t="s">
        <v>88</v>
      </c>
      <c r="BM3236" s="243"/>
      <c r="BN3236" s="244" t="s">
        <v>89</v>
      </c>
      <c r="BO3236" s="245"/>
      <c r="BP3236" s="123"/>
      <c r="BQ3236" s="19" t="s">
        <v>165</v>
      </c>
      <c r="BS3236" s="63" t="s">
        <v>120</v>
      </c>
      <c r="BT3236" s="4"/>
      <c r="BU3236" s="28"/>
      <c r="BV3236" s="28"/>
      <c r="BW3236" s="28"/>
      <c r="BX3236" s="28"/>
    </row>
    <row r="3237" spans="2:76" ht="18.649999999999999" customHeight="1" thickTop="1" thickBot="1">
      <c r="B3237" s="39">
        <v>9.18</v>
      </c>
      <c r="D3237" s="25">
        <f t="shared" ref="D3237" si="32586">COS($F$8*$B3237)</f>
        <v>-0.99569327243855876</v>
      </c>
      <c r="E3237" s="26">
        <v>0</v>
      </c>
      <c r="F3237" s="10">
        <v>0</v>
      </c>
      <c r="G3237" s="85">
        <f t="shared" ref="G3237" si="32587">$E$8*SIN($B3237*$F$8)</f>
        <v>0.27812616738693685</v>
      </c>
      <c r="I3237" s="21">
        <v>1</v>
      </c>
      <c r="J3237" s="24">
        <v>0</v>
      </c>
      <c r="K3237" s="22">
        <v>0</v>
      </c>
      <c r="L3237" s="23">
        <v>0</v>
      </c>
      <c r="N3237" s="21">
        <f t="shared" ref="N3237" si="32588">D3237*I3237+F3237*I3240-E3237*J3237-G3237*J3240</f>
        <v>-1.5563601862593481</v>
      </c>
      <c r="O3237" s="24">
        <f t="shared" ref="O3237" si="32589">(D3237*J3237+E3237*I3237+F3237*J3240+G3237*I3240)</f>
        <v>0</v>
      </c>
      <c r="P3237" s="22">
        <f t="shared" ref="P3237" si="32590">D3237*K3237+F3237*K3240-E3237*L3237-G3237*L3240</f>
        <v>0</v>
      </c>
      <c r="Q3237" s="23">
        <f t="shared" ref="Q3237" si="32591">(D3237*L3237+E3237*K3237+F3237*L3240+G3237*K3240)</f>
        <v>0.27812616738693685</v>
      </c>
      <c r="S3237" s="25">
        <f t="shared" ref="S3237" si="32592">COS($U$8*$B3237)</f>
        <v>0.57132699146367028</v>
      </c>
      <c r="T3237" s="26">
        <v>0</v>
      </c>
      <c r="U3237" s="10">
        <v>0</v>
      </c>
      <c r="V3237" s="85">
        <f t="shared" ref="V3237" si="32593">$T$8*SIN($B3237*$U$8)</f>
        <v>-2.4621675855687895</v>
      </c>
      <c r="X3237" s="21">
        <f t="shared" ref="X3237" si="32594">N3237*S3237+P3237*S3240-O3237*T3237-Q3237*T3240</f>
        <v>-0.81310244573399149</v>
      </c>
      <c r="Y3237" s="24">
        <f t="shared" ref="Y3237" si="32595">(N3237*T3237+O3237*S3237+P3237*T3240+Q3237*S3240)</f>
        <v>0</v>
      </c>
      <c r="Z3237" s="22">
        <f t="shared" ref="Z3237" si="32596">N3237*U3237+P3237*U3240-O3237*V3237-Q3237*V3240</f>
        <v>0</v>
      </c>
      <c r="AA3237" s="23">
        <f t="shared" ref="AA3237" si="32597">(N3237*V3237+O3237*U3237+P3237*V3240+Q3237*U3240)</f>
        <v>3.9909205885380707</v>
      </c>
      <c r="AB3237" s="8"/>
      <c r="AC3237" s="21">
        <v>1</v>
      </c>
      <c r="AD3237" s="24">
        <v>0</v>
      </c>
      <c r="AE3237" s="22">
        <v>0</v>
      </c>
      <c r="AF3237" s="23">
        <v>0</v>
      </c>
      <c r="AH3237" s="21">
        <f t="shared" ref="AH3237" si="32598">X3237*AC3237+Z3237*AC3240-Y3237*AD3237-AA3237*AD3240</f>
        <v>-73.170848794985773</v>
      </c>
      <c r="AI3237" s="24">
        <f t="shared" ref="AI3237" si="32599">(X3237*AD3237+Y3237*AC3237+Z3237*AD3240+AA3237*AC3240)</f>
        <v>0</v>
      </c>
      <c r="AJ3237" s="22">
        <f t="shared" ref="AJ3237" si="32600">X3237*AE3237+Z3237*AE3240-Y3237*AF3237-AA3237*AF3240</f>
        <v>0</v>
      </c>
      <c r="AK3237" s="23">
        <f t="shared" ref="AK3237" si="32601">(X3237*AF3237+Y3237*AE3237+Z3237*AF3240+AA3237*AE3240)</f>
        <v>3.9909205885380707</v>
      </c>
      <c r="AL3237" s="8"/>
      <c r="AM3237" s="25">
        <f t="shared" ref="AM3237" si="32602">COS($AO$8*$B3237)</f>
        <v>0.57132699146367028</v>
      </c>
      <c r="AN3237" s="26">
        <v>0</v>
      </c>
      <c r="AO3237" s="10">
        <v>0</v>
      </c>
      <c r="AP3237" s="85">
        <f t="shared" ref="AP3237" si="32603">$AN$8*SIN($B3237*$AO$8)</f>
        <v>-2.4621675855687895</v>
      </c>
      <c r="AR3237" s="21">
        <f t="shared" ref="AR3237" si="32604">AH3237*AM3237+AJ3237*AM3240-AI3237*AN3237-AK3237*AN3240</f>
        <v>-40.712668092695949</v>
      </c>
      <c r="AS3237" s="24">
        <f t="shared" ref="AS3237" si="32605">(AH3237*AN3237+AI3237*AM3237+AJ3237*AN3240+AK3237*AM3240)</f>
        <v>0</v>
      </c>
      <c r="AT3237" s="22">
        <f t="shared" ref="AT3237" si="32606">AH3237*AO3237+AJ3237*AO3240-AI3237*AP3237-AK3237*AP3240</f>
        <v>0</v>
      </c>
      <c r="AU3237" s="23">
        <f t="shared" ref="AU3237" si="32607">(AH3237*AP3237+AI3237*AO3237+AJ3237*AP3240+AK3237*AO3240)</f>
        <v>182.43901276458897</v>
      </c>
      <c r="AV3237" s="8"/>
      <c r="AW3237" s="21">
        <v>1</v>
      </c>
      <c r="AX3237" s="24">
        <v>0</v>
      </c>
      <c r="AY3237" s="22">
        <v>0</v>
      </c>
      <c r="AZ3237" s="23">
        <v>0</v>
      </c>
      <c r="BB3237" s="21">
        <f t="shared" ref="BB3237" si="32608">AR3237*AW3237+AT3237*AW3240-AS3237*AX3237-AU3237*AX3240</f>
        <v>-408.48647092559668</v>
      </c>
      <c r="BC3237" s="24">
        <f t="shared" ref="BC3237" si="32609">(AR3237*AX3237+AS3237*AW3237+AT3237*AX3240+AU3237*AW3240)</f>
        <v>0</v>
      </c>
      <c r="BD3237" s="22">
        <f t="shared" ref="BD3237" si="32610">AR3237*AY3237+AT3237*AY3240-AS3237*AZ3237-AU3237*AZ3240</f>
        <v>0</v>
      </c>
      <c r="BE3237" s="23">
        <f t="shared" ref="BE3237" si="32611">(AR3237*AZ3237+AS3237*AY3237+AT3237*AZ3240+AU3237*AY3240)</f>
        <v>182.43901276458897</v>
      </c>
      <c r="BF3237" s="8"/>
      <c r="BG3237" s="25">
        <f t="shared" ref="BG3237" si="32612">COS($BI$8*$B3237)</f>
        <v>-0.99570240285906719</v>
      </c>
      <c r="BH3237" s="26">
        <v>0</v>
      </c>
      <c r="BI3237" s="10">
        <v>0</v>
      </c>
      <c r="BJ3237" s="85">
        <f t="shared" ref="BJ3237" si="32613">$BH$8*SIN($B3237*$BI$8)</f>
        <v>0.2778318276693994</v>
      </c>
      <c r="BL3237" s="21">
        <f t="shared" ref="BL3237" si="32614">BB3237*BG3237+BD3237*BG3240-BC3237*BH3237-BE3237*BH3240</f>
        <v>401.09903126330522</v>
      </c>
      <c r="BM3237" s="24">
        <f t="shared" ref="BM3237" si="32615">(BB3237*BH3237+BC3237*BG3237+BD3237*BH3240+BE3237*BG3240)</f>
        <v>0</v>
      </c>
      <c r="BN3237" s="22">
        <f t="shared" ref="BN3237" si="32616">BB3237*BI3237+BD3237*BI3240-BC3237*BJ3237-BE3237*BJ3240</f>
        <v>0</v>
      </c>
      <c r="BO3237" s="23">
        <f t="shared" ref="BO3237" si="32617">(BB3237*BJ3237+BC3237*BI3237+BD3237*BJ3240+BE3237*BI3240)</f>
        <v>-295.14550618041881</v>
      </c>
      <c r="BQ3237" s="27">
        <f t="shared" ref="BQ3237" si="32618">20*LOG((2*$BL$8)/(($BL$8*BL3237+BN3237+$BL$8*BL3240+BN3240)^2+($BL$8*BM3237+BO3237+$BL$8*BM3240+BO3240)^2)^0.5)</f>
        <v>-52.464996109850986</v>
      </c>
      <c r="BS3237" s="64">
        <f t="shared" ref="BS3237" si="32619">((BL3237^2+BM3237^2)/(BL3240^2+BM3240^2))^0.5</f>
        <v>0.73615996184206323</v>
      </c>
      <c r="BT3237" s="4"/>
      <c r="BU3237" s="28"/>
      <c r="BV3237" s="28"/>
      <c r="BW3237" s="28"/>
      <c r="BX3237" s="28"/>
    </row>
    <row r="3238" spans="2:76" ht="18.649999999999999" customHeight="1" thickBot="1">
      <c r="D3238" s="25"/>
      <c r="E3238" s="10"/>
      <c r="F3238" s="10"/>
      <c r="G3238" s="31"/>
      <c r="I3238" s="29"/>
      <c r="L3238" s="30"/>
      <c r="N3238" s="29"/>
      <c r="Q3238" s="30"/>
      <c r="S3238" s="29"/>
      <c r="V3238" s="30"/>
      <c r="X3238" s="29"/>
      <c r="AA3238" s="30"/>
      <c r="AC3238" s="29"/>
      <c r="AF3238" s="30"/>
      <c r="AH3238" s="29"/>
      <c r="AK3238" s="30"/>
      <c r="AM3238" s="29"/>
      <c r="AP3238" s="30"/>
      <c r="AR3238" s="29"/>
      <c r="AU3238" s="30"/>
      <c r="AW3238" s="29"/>
      <c r="AZ3238" s="30"/>
      <c r="BB3238" s="29"/>
      <c r="BE3238" s="30"/>
      <c r="BG3238" s="29"/>
      <c r="BJ3238" s="30"/>
      <c r="BL3238" s="29"/>
      <c r="BO3238" s="30"/>
      <c r="BS3238" s="65"/>
      <c r="BT3238" s="65"/>
      <c r="BU3238" s="28"/>
      <c r="BV3238" s="28"/>
      <c r="BW3238" s="28"/>
      <c r="BX3238" s="28"/>
    </row>
    <row r="3239" spans="2:76" ht="18.649999999999999" customHeight="1" thickBot="1">
      <c r="D3239" s="254" t="s">
        <v>24</v>
      </c>
      <c r="E3239" s="255"/>
      <c r="F3239" s="256" t="s">
        <v>25</v>
      </c>
      <c r="G3239" s="257"/>
      <c r="H3239" s="123"/>
      <c r="I3239" s="242" t="s">
        <v>4</v>
      </c>
      <c r="J3239" s="243"/>
      <c r="K3239" s="244" t="s">
        <v>5</v>
      </c>
      <c r="L3239" s="245"/>
      <c r="M3239" s="123"/>
      <c r="N3239" s="242" t="s">
        <v>6</v>
      </c>
      <c r="O3239" s="243"/>
      <c r="P3239" s="244" t="s">
        <v>7</v>
      </c>
      <c r="Q3239" s="245"/>
      <c r="R3239" s="123"/>
      <c r="S3239" s="242" t="s">
        <v>34</v>
      </c>
      <c r="T3239" s="243"/>
      <c r="U3239" s="244" t="s">
        <v>35</v>
      </c>
      <c r="V3239" s="245"/>
      <c r="W3239" s="123"/>
      <c r="X3239" s="242" t="s">
        <v>47</v>
      </c>
      <c r="Y3239" s="243"/>
      <c r="Z3239" s="244" t="s">
        <v>48</v>
      </c>
      <c r="AA3239" s="245"/>
      <c r="AB3239" s="127"/>
      <c r="AC3239" s="242" t="s">
        <v>63</v>
      </c>
      <c r="AD3239" s="243"/>
      <c r="AE3239" s="244" t="s">
        <v>8</v>
      </c>
      <c r="AF3239" s="245"/>
      <c r="AG3239" s="123"/>
      <c r="AH3239" s="242" t="s">
        <v>78</v>
      </c>
      <c r="AI3239" s="243"/>
      <c r="AJ3239" s="244" t="s">
        <v>79</v>
      </c>
      <c r="AK3239" s="245"/>
      <c r="AL3239" s="127"/>
      <c r="AM3239" s="242" t="s">
        <v>67</v>
      </c>
      <c r="AN3239" s="243"/>
      <c r="AO3239" s="244" t="s">
        <v>66</v>
      </c>
      <c r="AP3239" s="245"/>
      <c r="AQ3239" s="123"/>
      <c r="AR3239" s="242" t="s">
        <v>83</v>
      </c>
      <c r="AS3239" s="243"/>
      <c r="AT3239" s="244" t="s">
        <v>82</v>
      </c>
      <c r="AU3239" s="245"/>
      <c r="AV3239" s="127"/>
      <c r="AW3239" s="242" t="s">
        <v>71</v>
      </c>
      <c r="AX3239" s="243"/>
      <c r="AY3239" s="244" t="s">
        <v>70</v>
      </c>
      <c r="AZ3239" s="245"/>
      <c r="BA3239" s="123"/>
      <c r="BB3239" s="124" t="s">
        <v>87</v>
      </c>
      <c r="BC3239" s="125"/>
      <c r="BD3239" s="122" t="s">
        <v>86</v>
      </c>
      <c r="BE3239" s="126"/>
      <c r="BF3239" s="127"/>
      <c r="BG3239" s="242" t="s">
        <v>74</v>
      </c>
      <c r="BH3239" s="243"/>
      <c r="BI3239" s="244" t="s">
        <v>75</v>
      </c>
      <c r="BJ3239" s="245"/>
      <c r="BK3239" s="123"/>
      <c r="BL3239" s="242" t="s">
        <v>91</v>
      </c>
      <c r="BM3239" s="243"/>
      <c r="BN3239" s="244" t="s">
        <v>90</v>
      </c>
      <c r="BO3239" s="245"/>
      <c r="BP3239" s="123"/>
      <c r="BQ3239" s="35" t="s">
        <v>166</v>
      </c>
      <c r="BS3239" s="66" t="s">
        <v>121</v>
      </c>
      <c r="BT3239" s="65"/>
      <c r="BU3239" s="28"/>
      <c r="BV3239" s="28"/>
      <c r="BW3239" s="28"/>
      <c r="BX3239" s="28"/>
    </row>
    <row r="3240" spans="2:76" ht="18.649999999999999" customHeight="1" thickTop="1" thickBot="1">
      <c r="D3240" s="15">
        <v>0</v>
      </c>
      <c r="E3240" s="145">
        <f t="shared" ref="E3240" si="32620">(1/$E$8)*SIN($B3237*$F$8)</f>
        <v>3.0902907487437424E-2</v>
      </c>
      <c r="F3240" s="15">
        <f t="shared" ref="F3240" si="32621">COS($F$8*$B3237)</f>
        <v>-0.99569327243855876</v>
      </c>
      <c r="G3240" s="37">
        <v>0</v>
      </c>
      <c r="I3240" s="21">
        <v>0</v>
      </c>
      <c r="J3240" s="24">
        <f t="shared" ref="J3240" si="32622">(TAN($K$8*$B3237))/$J$8</f>
        <v>2.0158725771414878</v>
      </c>
      <c r="K3240" s="22">
        <v>1</v>
      </c>
      <c r="L3240" s="23">
        <v>0</v>
      </c>
      <c r="N3240" s="21">
        <f t="shared" ref="N3240" si="32623">D3240*I3237+F3240*I3240-E3240*J3237-G3240*J3240</f>
        <v>0</v>
      </c>
      <c r="O3240" s="24">
        <f t="shared" ref="O3240" si="32624">(D3240*J3237+E3240*I3237+F3240*J3240+G3240*I3240)</f>
        <v>-1.9762878556657215</v>
      </c>
      <c r="P3240" s="22">
        <f t="shared" ref="P3240" si="32625">D3240*K3237+F3240*K3240-E3240*L3237-G3240*L3240</f>
        <v>-0.99569327243855876</v>
      </c>
      <c r="Q3240" s="23">
        <f t="shared" ref="Q3240" si="32626">(D3240*L3237+E3240*K3237+F3240*L3240+G3240*K3240)</f>
        <v>0</v>
      </c>
      <c r="S3240" s="15">
        <v>0</v>
      </c>
      <c r="T3240" s="145">
        <f t="shared" ref="T3240" si="32627">(1/$T$8)*SIN($B3237*$U$8)</f>
        <v>-0.2735741761743099</v>
      </c>
      <c r="U3240" s="15">
        <f t="shared" ref="U3240" si="32628">COS($U$8*$B3237)</f>
        <v>0.57132699146367028</v>
      </c>
      <c r="V3240" s="37">
        <v>0</v>
      </c>
      <c r="X3240" s="21">
        <f t="shared" ref="X3240" si="32629">N3240*S3237+P3240*S3240-O3240*T3237-Q3240*T3240</f>
        <v>0</v>
      </c>
      <c r="Y3240" s="24">
        <f t="shared" ref="Y3240" si="32630">(N3240*T3237+O3240*S3237+P3240*T3240+Q3240*S3240)</f>
        <v>-0.85671062811400356</v>
      </c>
      <c r="Z3240" s="22">
        <f t="shared" ref="Z3240" si="32631">N3240*U3237+P3240*U3240-O3240*V3237-Q3240*V3240</f>
        <v>-5.4348183397363279</v>
      </c>
      <c r="AA3240" s="23">
        <f t="shared" ref="AA3240" si="32632">(N3240*V3237+O3240*U3237+P3240*V3240+Q3240*U3240)</f>
        <v>0</v>
      </c>
      <c r="AB3240" s="8"/>
      <c r="AC3240" s="21">
        <v>0</v>
      </c>
      <c r="AD3240" s="24">
        <f t="shared" ref="AD3240" si="32633">(TAN($AE$8*$B3237))/$AD$8</f>
        <v>18.130590359794009</v>
      </c>
      <c r="AE3240" s="22">
        <v>1</v>
      </c>
      <c r="AF3240" s="23">
        <v>0</v>
      </c>
      <c r="AH3240" s="21">
        <f t="shared" ref="AH3240" si="32634">X3240*AC3237+Z3240*AC3240-Y3240*AD3237-AA3240*AD3240</f>
        <v>0</v>
      </c>
      <c r="AI3240" s="24">
        <f t="shared" ref="AI3240" si="32635">(X3240*AD3237+Y3240*AC3237+Z3240*AD3240+AA3240*AC3240)</f>
        <v>-99.393175625769146</v>
      </c>
      <c r="AJ3240" s="22">
        <f t="shared" ref="AJ3240" si="32636">X3240*AE3237+Z3240*AE3240-Y3240*AF3237-AA3240*AF3240</f>
        <v>-5.4348183397363279</v>
      </c>
      <c r="AK3240" s="23">
        <f t="shared" ref="AK3240" si="32637">(X3240*AF3237+Y3240*AE3237+Z3240*AF3240+AA3240*AE3240)</f>
        <v>0</v>
      </c>
      <c r="AL3240" s="8"/>
      <c r="AM3240" s="15">
        <v>0</v>
      </c>
      <c r="AN3240" s="85">
        <f t="shared" ref="AN3240" si="32638">(1/$AN$8)*SIN($B3237*$AO$8)</f>
        <v>-0.2735741761743099</v>
      </c>
      <c r="AO3240" s="25">
        <f t="shared" ref="AO3240" si="32639">COS($AO$8*$B3237)</f>
        <v>0.57132699146367028</v>
      </c>
      <c r="AP3240" s="37">
        <v>0</v>
      </c>
      <c r="AR3240" s="21">
        <f t="shared" ref="AR3240" si="32640">AH3240*AM3237+AJ3240*AM3240-AI3240*AN3237-AK3240*AN3240</f>
        <v>0</v>
      </c>
      <c r="AS3240" s="24">
        <f t="shared" ref="AS3240" si="32641">(AH3240*AN3237+AI3240*AM3237+AJ3240*AN3240+AK3240*AM3240)</f>
        <v>-55.299178052340494</v>
      </c>
      <c r="AT3240" s="22">
        <f t="shared" ref="AT3240" si="32642">AH3240*AO3237+AJ3240*AO3240-AI3240*AP3237-AK3240*AP3240</f>
        <v>-247.82771366370781</v>
      </c>
      <c r="AU3240" s="23">
        <f t="shared" ref="AU3240" si="32643">(AH3240*AP3237+AI3240*AO3237+AJ3240*AP3240+AK3240*AO3240)</f>
        <v>0</v>
      </c>
      <c r="AV3240" s="8"/>
      <c r="AW3240" s="21">
        <v>0</v>
      </c>
      <c r="AX3240" s="24">
        <f t="shared" ref="AX3240" si="32644">(TAN($AY$8*$B3237))/$AX$8</f>
        <v>2.0158725771414878</v>
      </c>
      <c r="AY3240" s="22">
        <v>1</v>
      </c>
      <c r="AZ3240" s="23">
        <v>0</v>
      </c>
      <c r="BB3240" s="21">
        <f t="shared" ref="BB3240" si="32645">AR3240*AW3237+AT3240*AW3240-AS3240*AX3237-AU3240*AX3240</f>
        <v>0</v>
      </c>
      <c r="BC3240" s="24">
        <f t="shared" ref="BC3240" si="32646">(AR3240*AX3237+AS3240*AW3237+AT3240*AX3240+AU3240*AW3240)</f>
        <v>-554.88826988268193</v>
      </c>
      <c r="BD3240" s="22">
        <f t="shared" ref="BD3240" si="32647">AR3240*AY3237+AT3240*AY3240-AS3240*AZ3237-AU3240*AZ3240</f>
        <v>-247.82771366370781</v>
      </c>
      <c r="BE3240" s="23">
        <f t="shared" ref="BE3240" si="32648">(AR3240*AZ3237+AS3240*AY3237+AT3240*AZ3240+AU3240*AY3240)</f>
        <v>0</v>
      </c>
      <c r="BF3240" s="8"/>
      <c r="BG3240" s="15">
        <v>0</v>
      </c>
      <c r="BH3240" s="85">
        <f t="shared" ref="BH3240" si="32649">(1/$BH$8)*SIN($B3237*$BI$8)</f>
        <v>3.0870203074377711E-2</v>
      </c>
      <c r="BI3240" s="25">
        <f t="shared" ref="BI3240" si="32650">COS($BI$8*$B3237)</f>
        <v>-0.99570240285906719</v>
      </c>
      <c r="BJ3240" s="37">
        <v>0</v>
      </c>
      <c r="BL3240" s="21">
        <f t="shared" ref="BL3240" si="32651">BB3240*BG3237+BD3240*BG3240-BC3240*BH3237-BE3240*BH3240</f>
        <v>0</v>
      </c>
      <c r="BM3240" s="24">
        <f t="shared" ref="BM3240" si="32652">(BB3240*BH3237+BC3240*BG3237+BD3240*BH3240+BE3240*BG3240)</f>
        <v>544.85309179223952</v>
      </c>
      <c r="BN3240" s="22">
        <f t="shared" ref="BN3240" si="32653">BB3240*BI3237+BD3240*BI3240-BC3240*BJ3237-BE3240*BJ3240</f>
        <v>400.92827216383921</v>
      </c>
      <c r="BO3240" s="23">
        <f t="shared" ref="BO3240" si="32654">(BB3240*BJ3237+BC3240*BI3237+BD3240*BJ3240+BE3240*BI3240)</f>
        <v>0</v>
      </c>
      <c r="BQ3240" s="38">
        <f t="shared" ref="BQ3240" si="32655">(180/PI())*ATAN(-1*(($BL$8*BM3237+BO3237+$BL$8*BM3240+BO3240)/($BL$8*BL3237+BN3237+$BL$8*BL3240+BN3240)))</f>
        <v>-17.293741515547804</v>
      </c>
      <c r="BS3240" s="67">
        <f t="shared" ref="BS3240" si="32656">20*LOG(((($BL$8*BL3237+BN3237-$BL$8*BL3240-BN3240)^2+($BL$8*BM3237+BO3237-$BL$8*BM3240-BO3240)^2)/(($BL$8*BL3237+BN3237+$BL$8*BL3240+BN3240)^2+($BL$8*BM3237+BO3237+$BL$8*BM3240+BO3240)^2))^0.5)</f>
        <v>-2.461987997187957E-5</v>
      </c>
      <c r="BT3240" s="65"/>
      <c r="BU3240" s="28"/>
      <c r="BV3240" s="28"/>
      <c r="BW3240" s="28"/>
      <c r="BX3240" s="28"/>
    </row>
    <row r="3241" spans="2:76" ht="18.649999999999999" customHeight="1">
      <c r="BS3241" s="32"/>
    </row>
    <row r="3242" spans="2:76" ht="18.649999999999999" customHeight="1" thickBot="1">
      <c r="D3242" s="8"/>
      <c r="E3242" s="8" t="s">
        <v>93</v>
      </c>
      <c r="F3242" s="8"/>
      <c r="G3242" s="8"/>
      <c r="H3242" s="8"/>
      <c r="I3242" s="8"/>
      <c r="J3242" s="8" t="s">
        <v>94</v>
      </c>
      <c r="K3242" s="8"/>
      <c r="L3242" s="8"/>
      <c r="M3242" s="8"/>
      <c r="N3242" s="8"/>
      <c r="O3242" s="8" t="s">
        <v>95</v>
      </c>
      <c r="P3242" s="8"/>
      <c r="Q3242" s="8"/>
      <c r="R3242" s="8"/>
      <c r="S3242" s="8"/>
      <c r="T3242" s="8" t="s">
        <v>96</v>
      </c>
      <c r="U3242" s="8"/>
      <c r="V3242" s="8"/>
      <c r="W3242" s="8"/>
      <c r="X3242" s="8"/>
      <c r="Y3242" s="8" t="s">
        <v>97</v>
      </c>
      <c r="Z3242" s="8"/>
      <c r="AA3242" s="8"/>
      <c r="AB3242" s="8"/>
      <c r="AC3242" s="8"/>
      <c r="AD3242" s="8" t="s">
        <v>98</v>
      </c>
      <c r="AE3242" s="8"/>
      <c r="AF3242" s="8"/>
      <c r="AG3242" s="8"/>
      <c r="AH3242" s="8"/>
      <c r="AI3242" s="8" t="s">
        <v>99</v>
      </c>
      <c r="AJ3242" s="8"/>
      <c r="AK3242" s="8"/>
      <c r="AL3242" s="8"/>
      <c r="AM3242" s="8"/>
      <c r="AN3242" s="8" t="s">
        <v>96</v>
      </c>
      <c r="AO3242" s="8"/>
      <c r="AP3242" s="8"/>
      <c r="AQ3242" s="8"/>
      <c r="AR3242" s="8"/>
      <c r="AS3242" s="8" t="s">
        <v>100</v>
      </c>
      <c r="AT3242" s="8"/>
      <c r="AU3242" s="8"/>
      <c r="AV3242" s="8"/>
      <c r="AW3242" s="8"/>
      <c r="AX3242" s="8" t="s">
        <v>94</v>
      </c>
      <c r="AY3242" s="8"/>
      <c r="AZ3242" s="8"/>
      <c r="BA3242" s="8"/>
      <c r="BB3242" s="8"/>
      <c r="BC3242" s="8" t="s">
        <v>101</v>
      </c>
      <c r="BD3242" s="8"/>
      <c r="BE3242" s="8"/>
      <c r="BF3242" s="8"/>
      <c r="BG3242" s="8"/>
      <c r="BH3242" s="8" t="s">
        <v>96</v>
      </c>
      <c r="BI3242" s="8"/>
      <c r="BJ3242" s="8"/>
      <c r="BK3242" s="8"/>
      <c r="BL3242" s="8"/>
      <c r="BM3242" s="8" t="s">
        <v>102</v>
      </c>
      <c r="BN3242" s="8"/>
      <c r="BO3242" s="8"/>
      <c r="BP3242" s="8"/>
    </row>
    <row r="3243" spans="2:76" ht="18.649999999999999" customHeight="1" thickBot="1">
      <c r="B3243" s="16"/>
      <c r="D3243" s="250" t="s">
        <v>22</v>
      </c>
      <c r="E3243" s="251"/>
      <c r="F3243" s="252" t="s">
        <v>23</v>
      </c>
      <c r="G3243" s="253"/>
      <c r="H3243" s="123"/>
      <c r="I3243" s="242" t="s">
        <v>1</v>
      </c>
      <c r="J3243" s="243"/>
      <c r="K3243" s="244" t="s">
        <v>2</v>
      </c>
      <c r="L3243" s="245"/>
      <c r="M3243" s="123"/>
      <c r="N3243" s="242" t="s">
        <v>43</v>
      </c>
      <c r="O3243" s="243"/>
      <c r="P3243" s="244" t="s">
        <v>44</v>
      </c>
      <c r="Q3243" s="245"/>
      <c r="R3243" s="123"/>
      <c r="S3243" s="242" t="s">
        <v>32</v>
      </c>
      <c r="T3243" s="243"/>
      <c r="U3243" s="244" t="s">
        <v>33</v>
      </c>
      <c r="V3243" s="245"/>
      <c r="W3243" s="123"/>
      <c r="X3243" s="242" t="s">
        <v>45</v>
      </c>
      <c r="Y3243" s="243"/>
      <c r="Z3243" s="244" t="s">
        <v>46</v>
      </c>
      <c r="AA3243" s="245"/>
      <c r="AB3243" s="127"/>
      <c r="AC3243" s="242" t="s">
        <v>62</v>
      </c>
      <c r="AD3243" s="243"/>
      <c r="AE3243" s="244" t="s">
        <v>3</v>
      </c>
      <c r="AF3243" s="245"/>
      <c r="AG3243" s="123"/>
      <c r="AH3243" s="242" t="s">
        <v>76</v>
      </c>
      <c r="AI3243" s="243"/>
      <c r="AJ3243" s="244" t="s">
        <v>77</v>
      </c>
      <c r="AK3243" s="245"/>
      <c r="AL3243" s="127"/>
      <c r="AM3243" s="242" t="s">
        <v>64</v>
      </c>
      <c r="AN3243" s="243"/>
      <c r="AO3243" s="244" t="s">
        <v>65</v>
      </c>
      <c r="AP3243" s="245"/>
      <c r="AQ3243" s="123"/>
      <c r="AR3243" s="242" t="s">
        <v>80</v>
      </c>
      <c r="AS3243" s="243"/>
      <c r="AT3243" s="244" t="s">
        <v>81</v>
      </c>
      <c r="AU3243" s="245"/>
      <c r="AV3243" s="127"/>
      <c r="AW3243" s="242" t="s">
        <v>68</v>
      </c>
      <c r="AX3243" s="243"/>
      <c r="AY3243" s="244" t="s">
        <v>69</v>
      </c>
      <c r="AZ3243" s="245"/>
      <c r="BA3243" s="123"/>
      <c r="BB3243" s="246" t="s">
        <v>84</v>
      </c>
      <c r="BC3243" s="247"/>
      <c r="BD3243" s="248" t="s">
        <v>85</v>
      </c>
      <c r="BE3243" s="249"/>
      <c r="BF3243" s="127"/>
      <c r="BG3243" s="242" t="s">
        <v>72</v>
      </c>
      <c r="BH3243" s="243"/>
      <c r="BI3243" s="244" t="s">
        <v>73</v>
      </c>
      <c r="BJ3243" s="245"/>
      <c r="BK3243" s="123"/>
      <c r="BL3243" s="242" t="s">
        <v>88</v>
      </c>
      <c r="BM3243" s="243"/>
      <c r="BN3243" s="244" t="s">
        <v>89</v>
      </c>
      <c r="BO3243" s="245"/>
      <c r="BP3243" s="123"/>
      <c r="BQ3243" s="19" t="s">
        <v>165</v>
      </c>
      <c r="BS3243" s="63" t="s">
        <v>120</v>
      </c>
      <c r="BT3243" s="4"/>
      <c r="BU3243" s="28"/>
      <c r="BV3243" s="28"/>
      <c r="BW3243" s="28"/>
      <c r="BX3243" s="28"/>
    </row>
    <row r="3244" spans="2:76" ht="18.649999999999999" customHeight="1" thickTop="1" thickBot="1">
      <c r="B3244" s="39">
        <v>9.1999999999999993</v>
      </c>
      <c r="D3244" s="25">
        <f t="shared" ref="D3244" si="32657">COS($F$8*$B3244)</f>
        <v>-0.99628708986191106</v>
      </c>
      <c r="E3244" s="26">
        <v>0</v>
      </c>
      <c r="F3244" s="10">
        <v>0</v>
      </c>
      <c r="G3244" s="85">
        <f t="shared" ref="G3244" si="32658">$E$8*SIN($B3244*$F$8)</f>
        <v>0.25827952139176596</v>
      </c>
      <c r="I3244" s="21">
        <v>1</v>
      </c>
      <c r="J3244" s="24">
        <v>0</v>
      </c>
      <c r="K3244" s="22">
        <v>0</v>
      </c>
      <c r="L3244" s="23">
        <v>0</v>
      </c>
      <c r="N3244" s="21">
        <f t="shared" ref="N3244" si="32659">D3244*I3244+F3244*I3247-E3244*J3244-G3244*J3247</f>
        <v>-1.534745908968687</v>
      </c>
      <c r="O3244" s="24">
        <f t="shared" ref="O3244" si="32660">(D3244*J3244+E3244*I3244+F3244*J3247+G3244*I3247)</f>
        <v>0</v>
      </c>
      <c r="P3244" s="22">
        <f t="shared" ref="P3244" si="32661">D3244*K3244+F3244*K3247-E3244*L3244-G3244*L3247</f>
        <v>0</v>
      </c>
      <c r="Q3244" s="23">
        <f t="shared" ref="Q3244" si="32662">(D3244*L3244+E3244*K3244+F3244*L3247+G3244*K3247)</f>
        <v>0.25827952139176596</v>
      </c>
      <c r="S3244" s="25">
        <f t="shared" ref="S3244" si="32663">COS($U$8*$B3244)</f>
        <v>0.58080182326274576</v>
      </c>
      <c r="T3244" s="26">
        <v>0</v>
      </c>
      <c r="U3244" s="10">
        <v>0</v>
      </c>
      <c r="V3244" s="85">
        <f t="shared" ref="V3244" si="32664">$T$8*SIN($B3244*$U$8)</f>
        <v>-2.4421349632753779</v>
      </c>
      <c r="X3244" s="21">
        <f t="shared" ref="X3244" si="32665">N3244*S3244+P3244*S3247-O3244*T3244-Q3244*T3247</f>
        <v>-0.82129950556417985</v>
      </c>
      <c r="Y3244" s="24">
        <f t="shared" ref="Y3244" si="32666">(N3244*T3244+O3244*S3244+P3244*T3247+Q3244*S3247)</f>
        <v>0</v>
      </c>
      <c r="Z3244" s="22">
        <f t="shared" ref="Z3244" si="32667">N3244*U3244+P3244*U3247-O3244*V3244-Q3244*V3247</f>
        <v>0</v>
      </c>
      <c r="AA3244" s="23">
        <f t="shared" ref="AA3244" si="32668">(N3244*V3244+O3244*U3244+P3244*V3247+Q3244*U3247)</f>
        <v>3.8980658609720478</v>
      </c>
      <c r="AB3244" s="8"/>
      <c r="AC3244" s="21">
        <v>1</v>
      </c>
      <c r="AD3244" s="24">
        <v>0</v>
      </c>
      <c r="AE3244" s="22">
        <v>0</v>
      </c>
      <c r="AF3244" s="23">
        <v>0</v>
      </c>
      <c r="AH3244" s="21">
        <f t="shared" ref="AH3244" si="32669">X3244*AC3244+Z3244*AC3247-Y3244*AD3244-AA3244*AD3247</f>
        <v>-90.973510050747265</v>
      </c>
      <c r="AI3244" s="24">
        <f t="shared" ref="AI3244" si="32670">(X3244*AD3244+Y3244*AC3244+Z3244*AD3247+AA3244*AC3247)</f>
        <v>0</v>
      </c>
      <c r="AJ3244" s="22">
        <f t="shared" ref="AJ3244" si="32671">X3244*AE3244+Z3244*AE3247-Y3244*AF3244-AA3244*AF3247</f>
        <v>0</v>
      </c>
      <c r="AK3244" s="23">
        <f t="shared" ref="AK3244" si="32672">(X3244*AF3244+Y3244*AE3244+Z3244*AF3247+AA3244*AE3247)</f>
        <v>3.8980658609720478</v>
      </c>
      <c r="AL3244" s="8"/>
      <c r="AM3244" s="25">
        <f t="shared" ref="AM3244" si="32673">COS($AO$8*$B3244)</f>
        <v>0.58080182326274576</v>
      </c>
      <c r="AN3244" s="26">
        <v>0</v>
      </c>
      <c r="AO3244" s="10">
        <v>0</v>
      </c>
      <c r="AP3244" s="85">
        <f t="shared" ref="AP3244" si="32674">$AN$8*SIN($B3244*$AO$8)</f>
        <v>-2.4421349632753779</v>
      </c>
      <c r="AR3244" s="21">
        <f t="shared" ref="AR3244" si="32675">AH3244*AM3244+AJ3244*AM3247-AI3244*AN3244-AK3244*AN3247</f>
        <v>-51.779846847393515</v>
      </c>
      <c r="AS3244" s="24">
        <f t="shared" ref="AS3244" si="32676">(AH3244*AN3244+AI3244*AM3244+AJ3244*AN3247+AK3244*AM3247)</f>
        <v>0</v>
      </c>
      <c r="AT3244" s="22">
        <f t="shared" ref="AT3244" si="32677">AH3244*AO3244+AJ3244*AO3247-AI3244*AP3244-AK3244*AP3247</f>
        <v>0</v>
      </c>
      <c r="AU3244" s="23">
        <f t="shared" ref="AU3244" si="32678">(AH3244*AP3244+AI3244*AO3244+AJ3244*AP3247+AK3244*AO3247)</f>
        <v>224.43359338606473</v>
      </c>
      <c r="AV3244" s="8"/>
      <c r="AW3244" s="21">
        <v>1</v>
      </c>
      <c r="AX3244" s="24">
        <v>0</v>
      </c>
      <c r="AY3244" s="22">
        <v>0</v>
      </c>
      <c r="AZ3244" s="23">
        <v>0</v>
      </c>
      <c r="BB3244" s="21">
        <f t="shared" ref="BB3244" si="32679">AR3244*AW3244+AT3244*AW3247-AS3244*AX3244-AU3244*AX3247</f>
        <v>-519.67698019868453</v>
      </c>
      <c r="BC3244" s="24">
        <f t="shared" ref="BC3244" si="32680">(AR3244*AX3244+AS3244*AW3244+AT3244*AX3247+AU3244*AW3247)</f>
        <v>0</v>
      </c>
      <c r="BD3244" s="22">
        <f t="shared" ref="BD3244" si="32681">AR3244*AY3244+AT3244*AY3247-AS3244*AZ3244-AU3244*AZ3247</f>
        <v>0</v>
      </c>
      <c r="BE3244" s="23">
        <f t="shared" ref="BE3244" si="32682">(AR3244*AZ3244+AS3244*AY3244+AT3244*AZ3247+AU3244*AY3247)</f>
        <v>224.43359338606473</v>
      </c>
      <c r="BF3244" s="8"/>
      <c r="BG3244" s="25">
        <f t="shared" ref="BG3244" si="32683">COS($BI$8*$B3244)</f>
        <v>-0.99629558686335196</v>
      </c>
      <c r="BH3244" s="26">
        <v>0</v>
      </c>
      <c r="BI3244" s="10">
        <v>0</v>
      </c>
      <c r="BJ3244" s="85">
        <f t="shared" ref="BJ3244" si="32684">$BH$8*SIN($B3244*$BI$8)</f>
        <v>0.25798436458336382</v>
      </c>
      <c r="BL3244" s="21">
        <f t="shared" ref="BL3244" si="32685">BB3244*BG3244+BD3244*BG3247-BC3244*BH3244-BE3244*BH3247</f>
        <v>511.31850885743796</v>
      </c>
      <c r="BM3244" s="24">
        <f t="shared" ref="BM3244" si="32686">(BB3244*BH3244+BC3244*BG3244+BD3244*BH3247+BE3244*BG3247)</f>
        <v>0</v>
      </c>
      <c r="BN3244" s="22">
        <f t="shared" ref="BN3244" si="32687">BB3244*BI3244+BD3244*BI3247-BC3244*BJ3244-BE3244*BJ3247</f>
        <v>0</v>
      </c>
      <c r="BO3244" s="23">
        <f t="shared" ref="BO3244" si="32688">(BB3244*BJ3244+BC3244*BI3244+BD3244*BJ3247+BE3244*BI3247)</f>
        <v>-357.67073415957924</v>
      </c>
      <c r="BQ3244" s="27">
        <f t="shared" ref="BQ3244" si="32689">20*LOG((2*$BL$8)/(($BL$8*BL3244+BN3244+$BL$8*BL3247+BN3247)^2+($BL$8*BM3244+BO3244+$BL$8*BM3247+BO3247)^2)^0.5)</f>
        <v>-54.714481545685118</v>
      </c>
      <c r="BS3244" s="64">
        <f t="shared" ref="BS3244" si="32690">((BL3244^2+BM3244^2)/(BL3247^2+BM3247^2))^0.5</f>
        <v>0.69982176850262945</v>
      </c>
      <c r="BT3244" s="4"/>
      <c r="BU3244" s="28"/>
      <c r="BV3244" s="28"/>
      <c r="BW3244" s="28"/>
      <c r="BX3244" s="28"/>
    </row>
    <row r="3245" spans="2:76" ht="18.649999999999999" customHeight="1" thickBot="1">
      <c r="D3245" s="25"/>
      <c r="E3245" s="10"/>
      <c r="F3245" s="10"/>
      <c r="G3245" s="31"/>
      <c r="I3245" s="29"/>
      <c r="L3245" s="30"/>
      <c r="N3245" s="29"/>
      <c r="Q3245" s="30"/>
      <c r="S3245" s="29"/>
      <c r="V3245" s="30"/>
      <c r="X3245" s="29"/>
      <c r="AA3245" s="30"/>
      <c r="AC3245" s="29"/>
      <c r="AF3245" s="30"/>
      <c r="AH3245" s="29"/>
      <c r="AK3245" s="30"/>
      <c r="AM3245" s="29"/>
      <c r="AP3245" s="30"/>
      <c r="AR3245" s="29"/>
      <c r="AU3245" s="30"/>
      <c r="AW3245" s="29"/>
      <c r="AZ3245" s="30"/>
      <c r="BB3245" s="29"/>
      <c r="BE3245" s="30"/>
      <c r="BG3245" s="29"/>
      <c r="BJ3245" s="30"/>
      <c r="BL3245" s="29"/>
      <c r="BO3245" s="30"/>
      <c r="BS3245" s="65"/>
      <c r="BT3245" s="65"/>
      <c r="BU3245" s="28"/>
      <c r="BV3245" s="28"/>
      <c r="BW3245" s="28"/>
      <c r="BX3245" s="28"/>
    </row>
    <row r="3246" spans="2:76" ht="18.649999999999999" customHeight="1" thickBot="1">
      <c r="D3246" s="254" t="s">
        <v>24</v>
      </c>
      <c r="E3246" s="255"/>
      <c r="F3246" s="256" t="s">
        <v>25</v>
      </c>
      <c r="G3246" s="257"/>
      <c r="H3246" s="123"/>
      <c r="I3246" s="242" t="s">
        <v>4</v>
      </c>
      <c r="J3246" s="243"/>
      <c r="K3246" s="244" t="s">
        <v>5</v>
      </c>
      <c r="L3246" s="245"/>
      <c r="M3246" s="123"/>
      <c r="N3246" s="242" t="s">
        <v>6</v>
      </c>
      <c r="O3246" s="243"/>
      <c r="P3246" s="244" t="s">
        <v>7</v>
      </c>
      <c r="Q3246" s="245"/>
      <c r="R3246" s="123"/>
      <c r="S3246" s="242" t="s">
        <v>34</v>
      </c>
      <c r="T3246" s="243"/>
      <c r="U3246" s="244" t="s">
        <v>35</v>
      </c>
      <c r="V3246" s="245"/>
      <c r="W3246" s="123"/>
      <c r="X3246" s="242" t="s">
        <v>47</v>
      </c>
      <c r="Y3246" s="243"/>
      <c r="Z3246" s="244" t="s">
        <v>48</v>
      </c>
      <c r="AA3246" s="245"/>
      <c r="AB3246" s="127"/>
      <c r="AC3246" s="242" t="s">
        <v>63</v>
      </c>
      <c r="AD3246" s="243"/>
      <c r="AE3246" s="244" t="s">
        <v>8</v>
      </c>
      <c r="AF3246" s="245"/>
      <c r="AG3246" s="123"/>
      <c r="AH3246" s="242" t="s">
        <v>78</v>
      </c>
      <c r="AI3246" s="243"/>
      <c r="AJ3246" s="244" t="s">
        <v>79</v>
      </c>
      <c r="AK3246" s="245"/>
      <c r="AL3246" s="127"/>
      <c r="AM3246" s="242" t="s">
        <v>67</v>
      </c>
      <c r="AN3246" s="243"/>
      <c r="AO3246" s="244" t="s">
        <v>66</v>
      </c>
      <c r="AP3246" s="245"/>
      <c r="AQ3246" s="123"/>
      <c r="AR3246" s="242" t="s">
        <v>83</v>
      </c>
      <c r="AS3246" s="243"/>
      <c r="AT3246" s="244" t="s">
        <v>82</v>
      </c>
      <c r="AU3246" s="245"/>
      <c r="AV3246" s="127"/>
      <c r="AW3246" s="242" t="s">
        <v>71</v>
      </c>
      <c r="AX3246" s="243"/>
      <c r="AY3246" s="244" t="s">
        <v>70</v>
      </c>
      <c r="AZ3246" s="245"/>
      <c r="BA3246" s="123"/>
      <c r="BB3246" s="124" t="s">
        <v>87</v>
      </c>
      <c r="BC3246" s="125"/>
      <c r="BD3246" s="122" t="s">
        <v>86</v>
      </c>
      <c r="BE3246" s="126"/>
      <c r="BF3246" s="127"/>
      <c r="BG3246" s="242" t="s">
        <v>74</v>
      </c>
      <c r="BH3246" s="243"/>
      <c r="BI3246" s="244" t="s">
        <v>75</v>
      </c>
      <c r="BJ3246" s="245"/>
      <c r="BK3246" s="123"/>
      <c r="BL3246" s="242" t="s">
        <v>91</v>
      </c>
      <c r="BM3246" s="243"/>
      <c r="BN3246" s="244" t="s">
        <v>90</v>
      </c>
      <c r="BO3246" s="245"/>
      <c r="BP3246" s="123"/>
      <c r="BQ3246" s="35" t="s">
        <v>166</v>
      </c>
      <c r="BS3246" s="66" t="s">
        <v>121</v>
      </c>
      <c r="BT3246" s="65"/>
      <c r="BU3246" s="28"/>
      <c r="BV3246" s="28"/>
      <c r="BW3246" s="28"/>
      <c r="BX3246" s="28"/>
    </row>
    <row r="3247" spans="2:76" ht="18.649999999999999" customHeight="1" thickTop="1" thickBot="1">
      <c r="D3247" s="15">
        <v>0</v>
      </c>
      <c r="E3247" s="145">
        <f t="shared" ref="E3247" si="32691">(1/$E$8)*SIN($B3244*$F$8)</f>
        <v>2.8697724599085109E-2</v>
      </c>
      <c r="F3247" s="15">
        <f t="shared" ref="F3247" si="32692">COS($F$8*$B3244)</f>
        <v>-0.99628708986191106</v>
      </c>
      <c r="G3247" s="37">
        <v>0</v>
      </c>
      <c r="I3247" s="21">
        <v>0</v>
      </c>
      <c r="J3247" s="24">
        <f t="shared" ref="J3247" si="32693">(TAN($K$8*$B3244))/$J$8</f>
        <v>2.0847909900298514</v>
      </c>
      <c r="K3247" s="22">
        <v>1</v>
      </c>
      <c r="L3247" s="23">
        <v>0</v>
      </c>
      <c r="N3247" s="21">
        <f t="shared" ref="N3247" si="32694">D3247*I3244+F3247*I3247-E3247*J3244-G3247*J3247</f>
        <v>0</v>
      </c>
      <c r="O3247" s="24">
        <f t="shared" ref="O3247" si="32695">(D3247*J3244+E3247*I3244+F3247*J3247+G3247*I3247)</f>
        <v>-2.0483526238280882</v>
      </c>
      <c r="P3247" s="22">
        <f t="shared" ref="P3247" si="32696">D3247*K3244+F3247*K3247-E3247*L3244-G3247*L3247</f>
        <v>-0.99628708986191106</v>
      </c>
      <c r="Q3247" s="23">
        <f t="shared" ref="Q3247" si="32697">(D3247*L3244+E3247*K3244+F3247*L3247+G3247*K3247)</f>
        <v>0</v>
      </c>
      <c r="S3247" s="15">
        <v>0</v>
      </c>
      <c r="T3247" s="145">
        <f t="shared" ref="T3247" si="32698">(1/$T$8)*SIN($B3244*$U$8)</f>
        <v>-0.27134832925281976</v>
      </c>
      <c r="U3247" s="15">
        <f t="shared" ref="U3247" si="32699">COS($U$8*$B3244)</f>
        <v>0.58080182326274576</v>
      </c>
      <c r="V3247" s="37">
        <v>0</v>
      </c>
      <c r="X3247" s="21">
        <f t="shared" ref="X3247" si="32700">N3247*S3244+P3247*S3247-O3247*T3244-Q3247*T3247</f>
        <v>0</v>
      </c>
      <c r="Y3247" s="24">
        <f t="shared" ref="Y3247" si="32701">(N3247*T3244+O3247*S3244+P3247*T3247+Q3247*S3247)</f>
        <v>-0.91934610131419947</v>
      </c>
      <c r="Z3247" s="22">
        <f t="shared" ref="Z3247" si="32702">N3247*U3244+P3247*U3247-O3247*V3244-Q3247*V3247</f>
        <v>-5.5809989180523658</v>
      </c>
      <c r="AA3247" s="23">
        <f t="shared" ref="AA3247" si="32703">(N3247*V3244+O3247*U3244+P3247*V3247+Q3247*U3247)</f>
        <v>0</v>
      </c>
      <c r="AB3247" s="8"/>
      <c r="AC3247" s="21">
        <v>0</v>
      </c>
      <c r="AD3247" s="24">
        <f t="shared" ref="AD3247" si="32704">(TAN($AE$8*$B3244))/$AD$8</f>
        <v>23.127421075102646</v>
      </c>
      <c r="AE3247" s="22">
        <v>1</v>
      </c>
      <c r="AF3247" s="23">
        <v>0</v>
      </c>
      <c r="AH3247" s="21">
        <f t="shared" ref="AH3247" si="32705">X3247*AC3244+Z3247*AC3247-Y3247*AD3244-AA3247*AD3247</f>
        <v>0</v>
      </c>
      <c r="AI3247" s="24">
        <f t="shared" ref="AI3247" si="32706">(X3247*AD3244+Y3247*AC3244+Z3247*AD3247+AA3247*AC3247)</f>
        <v>-129.99345809880356</v>
      </c>
      <c r="AJ3247" s="22">
        <f t="shared" ref="AJ3247" si="32707">X3247*AE3244+Z3247*AE3247-Y3247*AF3244-AA3247*AF3247</f>
        <v>-5.5809989180523658</v>
      </c>
      <c r="AK3247" s="23">
        <f t="shared" ref="AK3247" si="32708">(X3247*AF3244+Y3247*AE3244+Z3247*AF3247+AA3247*AE3247)</f>
        <v>0</v>
      </c>
      <c r="AL3247" s="8"/>
      <c r="AM3247" s="15">
        <v>0</v>
      </c>
      <c r="AN3247" s="85">
        <f t="shared" ref="AN3247" si="32709">(1/$AN$8)*SIN($B3244*$AO$8)</f>
        <v>-0.27134832925281976</v>
      </c>
      <c r="AO3247" s="25">
        <f t="shared" ref="AO3247" si="32710">COS($AO$8*$B3244)</f>
        <v>0.58080182326274576</v>
      </c>
      <c r="AP3247" s="37">
        <v>0</v>
      </c>
      <c r="AR3247" s="21">
        <f t="shared" ref="AR3247" si="32711">AH3247*AM3244+AJ3247*AM3247-AI3247*AN3244-AK3247*AN3247</f>
        <v>0</v>
      </c>
      <c r="AS3247" s="24">
        <f t="shared" ref="AS3247" si="32712">(AH3247*AN3244+AI3247*AM3244+AJ3247*AN3247+AK3247*AM3247)</f>
        <v>-73.986042744039153</v>
      </c>
      <c r="AT3247" s="22">
        <f t="shared" ref="AT3247" si="32713">AH3247*AO3244+AJ3247*AO3247-AI3247*AP3244-AK3247*AP3247</f>
        <v>-320.7030233673932</v>
      </c>
      <c r="AU3247" s="23">
        <f t="shared" ref="AU3247" si="32714">(AH3247*AP3244+AI3247*AO3244+AJ3247*AP3247+AK3247*AO3247)</f>
        <v>0</v>
      </c>
      <c r="AV3247" s="8"/>
      <c r="AW3247" s="21">
        <v>0</v>
      </c>
      <c r="AX3247" s="24">
        <f t="shared" ref="AX3247" si="32715">(TAN($AY$8*$B3244))/$AX$8</f>
        <v>2.0847909900298514</v>
      </c>
      <c r="AY3247" s="22">
        <v>1</v>
      </c>
      <c r="AZ3247" s="23">
        <v>0</v>
      </c>
      <c r="BB3247" s="21">
        <f t="shared" ref="BB3247" si="32716">AR3247*AW3244+AT3247*AW3247-AS3247*AX3244-AU3247*AX3247</f>
        <v>0</v>
      </c>
      <c r="BC3247" s="24">
        <f t="shared" ref="BC3247" si="32717">(AR3247*AX3244+AS3247*AW3244+AT3247*AX3247+AU3247*AW3247)</f>
        <v>-742.58481633571341</v>
      </c>
      <c r="BD3247" s="22">
        <f t="shared" ref="BD3247" si="32718">AR3247*AY3244+AT3247*AY3247-AS3247*AZ3244-AU3247*AZ3247</f>
        <v>-320.7030233673932</v>
      </c>
      <c r="BE3247" s="23">
        <f t="shared" ref="BE3247" si="32719">(AR3247*AZ3244+AS3247*AY3244+AT3247*AZ3247+AU3247*AY3247)</f>
        <v>0</v>
      </c>
      <c r="BF3247" s="8"/>
      <c r="BG3247" s="15">
        <v>0</v>
      </c>
      <c r="BH3247" s="85">
        <f t="shared" ref="BH3247" si="32720">(1/$BH$8)*SIN($B3244*$BI$8)</f>
        <v>2.8664929398151535E-2</v>
      </c>
      <c r="BI3247" s="25">
        <f t="shared" ref="BI3247" si="32721">COS($BI$8*$B3244)</f>
        <v>-0.99629558686335196</v>
      </c>
      <c r="BJ3247" s="37">
        <v>0</v>
      </c>
      <c r="BL3247" s="21">
        <f t="shared" ref="BL3247" si="32722">BB3247*BG3244+BD3247*BG3247-BC3247*BH3244-BE3247*BH3247</f>
        <v>0</v>
      </c>
      <c r="BM3247" s="24">
        <f t="shared" ref="BM3247" si="32723">(BB3247*BH3244+BC3247*BG3244+BD3247*BH3247+BE3247*BG3247)</f>
        <v>730.64104586440396</v>
      </c>
      <c r="BN3247" s="22">
        <f t="shared" ref="BN3247" si="32724">BB3247*BI3244+BD3247*BI3247-BC3247*BJ3244-BE3247*BJ3247</f>
        <v>511.09027886629121</v>
      </c>
      <c r="BO3247" s="23">
        <f t="shared" ref="BO3247" si="32725">(BB3247*BJ3244+BC3247*BI3244+BD3247*BJ3247+BE3247*BI3247)</f>
        <v>0</v>
      </c>
      <c r="BQ3247" s="38">
        <f t="shared" ref="BQ3247" si="32726">(180/PI())*ATAN(-1*(($BL$8*BM3244+BO3244+$BL$8*BM3247+BO3247)/($BL$8*BL3244+BN3244+$BL$8*BL3247+BN3247)))</f>
        <v>-20.041751196888359</v>
      </c>
      <c r="BS3247" s="67">
        <f t="shared" ref="BS3247" si="32727">20*LOG(((($BL$8*BL3244+BN3244-$BL$8*BL3247-BN3247)^2+($BL$8*BM3244+BO3244-$BL$8*BM3247-BO3247)^2)/(($BL$8*BL3244+BN3244+$BL$8*BL3247+BN3247)^2+($BL$8*BM3244+BO3244+$BL$8*BM3247+BO3247)^2))^0.5)</f>
        <v>-1.4666851339752255E-5</v>
      </c>
      <c r="BT3247" s="65"/>
      <c r="BU3247" s="28"/>
      <c r="BV3247" s="28"/>
      <c r="BW3247" s="28"/>
      <c r="BX3247" s="28"/>
    </row>
    <row r="3248" spans="2:76" ht="18.649999999999999" customHeight="1">
      <c r="BS3248" s="32"/>
    </row>
    <row r="3249" spans="2:76" ht="18.649999999999999" customHeight="1" thickBot="1">
      <c r="D3249" s="8"/>
      <c r="E3249" s="8" t="s">
        <v>93</v>
      </c>
      <c r="F3249" s="8"/>
      <c r="G3249" s="8"/>
      <c r="H3249" s="8"/>
      <c r="I3249" s="8"/>
      <c r="J3249" s="8" t="s">
        <v>94</v>
      </c>
      <c r="K3249" s="8"/>
      <c r="L3249" s="8"/>
      <c r="M3249" s="8"/>
      <c r="N3249" s="8"/>
      <c r="O3249" s="8" t="s">
        <v>95</v>
      </c>
      <c r="P3249" s="8"/>
      <c r="Q3249" s="8"/>
      <c r="R3249" s="8"/>
      <c r="S3249" s="8"/>
      <c r="T3249" s="8" t="s">
        <v>96</v>
      </c>
      <c r="U3249" s="8"/>
      <c r="V3249" s="8"/>
      <c r="W3249" s="8"/>
      <c r="X3249" s="8"/>
      <c r="Y3249" s="8" t="s">
        <v>97</v>
      </c>
      <c r="Z3249" s="8"/>
      <c r="AA3249" s="8"/>
      <c r="AB3249" s="8"/>
      <c r="AC3249" s="8"/>
      <c r="AD3249" s="8" t="s">
        <v>98</v>
      </c>
      <c r="AE3249" s="8"/>
      <c r="AF3249" s="8"/>
      <c r="AG3249" s="8"/>
      <c r="AH3249" s="8"/>
      <c r="AI3249" s="8" t="s">
        <v>99</v>
      </c>
      <c r="AJ3249" s="8"/>
      <c r="AK3249" s="8"/>
      <c r="AL3249" s="8"/>
      <c r="AM3249" s="8"/>
      <c r="AN3249" s="8" t="s">
        <v>96</v>
      </c>
      <c r="AO3249" s="8"/>
      <c r="AP3249" s="8"/>
      <c r="AQ3249" s="8"/>
      <c r="AR3249" s="8"/>
      <c r="AS3249" s="8" t="s">
        <v>100</v>
      </c>
      <c r="AT3249" s="8"/>
      <c r="AU3249" s="8"/>
      <c r="AV3249" s="8"/>
      <c r="AW3249" s="8"/>
      <c r="AX3249" s="8" t="s">
        <v>94</v>
      </c>
      <c r="AY3249" s="8"/>
      <c r="AZ3249" s="8"/>
      <c r="BA3249" s="8"/>
      <c r="BB3249" s="8"/>
      <c r="BC3249" s="8" t="s">
        <v>101</v>
      </c>
      <c r="BD3249" s="8"/>
      <c r="BE3249" s="8"/>
      <c r="BF3249" s="8"/>
      <c r="BG3249" s="8"/>
      <c r="BH3249" s="8" t="s">
        <v>96</v>
      </c>
      <c r="BI3249" s="8"/>
      <c r="BJ3249" s="8"/>
      <c r="BK3249" s="8"/>
      <c r="BL3249" s="8"/>
      <c r="BM3249" s="8" t="s">
        <v>102</v>
      </c>
      <c r="BN3249" s="8"/>
      <c r="BO3249" s="8"/>
      <c r="BP3249" s="8"/>
    </row>
    <row r="3250" spans="2:76" ht="18.649999999999999" customHeight="1" thickBot="1">
      <c r="B3250" s="16"/>
      <c r="D3250" s="250" t="s">
        <v>22</v>
      </c>
      <c r="E3250" s="251"/>
      <c r="F3250" s="252" t="s">
        <v>23</v>
      </c>
      <c r="G3250" s="253"/>
      <c r="H3250" s="123"/>
      <c r="I3250" s="242" t="s">
        <v>1</v>
      </c>
      <c r="J3250" s="243"/>
      <c r="K3250" s="244" t="s">
        <v>2</v>
      </c>
      <c r="L3250" s="245"/>
      <c r="M3250" s="123"/>
      <c r="N3250" s="242" t="s">
        <v>43</v>
      </c>
      <c r="O3250" s="243"/>
      <c r="P3250" s="244" t="s">
        <v>44</v>
      </c>
      <c r="Q3250" s="245"/>
      <c r="R3250" s="123"/>
      <c r="S3250" s="242" t="s">
        <v>32</v>
      </c>
      <c r="T3250" s="243"/>
      <c r="U3250" s="244" t="s">
        <v>33</v>
      </c>
      <c r="V3250" s="245"/>
      <c r="W3250" s="123"/>
      <c r="X3250" s="242" t="s">
        <v>45</v>
      </c>
      <c r="Y3250" s="243"/>
      <c r="Z3250" s="244" t="s">
        <v>46</v>
      </c>
      <c r="AA3250" s="245"/>
      <c r="AB3250" s="127"/>
      <c r="AC3250" s="242" t="s">
        <v>62</v>
      </c>
      <c r="AD3250" s="243"/>
      <c r="AE3250" s="244" t="s">
        <v>3</v>
      </c>
      <c r="AF3250" s="245"/>
      <c r="AG3250" s="123"/>
      <c r="AH3250" s="242" t="s">
        <v>76</v>
      </c>
      <c r="AI3250" s="243"/>
      <c r="AJ3250" s="244" t="s">
        <v>77</v>
      </c>
      <c r="AK3250" s="245"/>
      <c r="AL3250" s="127"/>
      <c r="AM3250" s="242" t="s">
        <v>64</v>
      </c>
      <c r="AN3250" s="243"/>
      <c r="AO3250" s="244" t="s">
        <v>65</v>
      </c>
      <c r="AP3250" s="245"/>
      <c r="AQ3250" s="123"/>
      <c r="AR3250" s="242" t="s">
        <v>80</v>
      </c>
      <c r="AS3250" s="243"/>
      <c r="AT3250" s="244" t="s">
        <v>81</v>
      </c>
      <c r="AU3250" s="245"/>
      <c r="AV3250" s="127"/>
      <c r="AW3250" s="242" t="s">
        <v>68</v>
      </c>
      <c r="AX3250" s="243"/>
      <c r="AY3250" s="244" t="s">
        <v>69</v>
      </c>
      <c r="AZ3250" s="245"/>
      <c r="BA3250" s="123"/>
      <c r="BB3250" s="246" t="s">
        <v>84</v>
      </c>
      <c r="BC3250" s="247"/>
      <c r="BD3250" s="248" t="s">
        <v>85</v>
      </c>
      <c r="BE3250" s="249"/>
      <c r="BF3250" s="127"/>
      <c r="BG3250" s="242" t="s">
        <v>72</v>
      </c>
      <c r="BH3250" s="243"/>
      <c r="BI3250" s="244" t="s">
        <v>73</v>
      </c>
      <c r="BJ3250" s="245"/>
      <c r="BK3250" s="123"/>
      <c r="BL3250" s="242" t="s">
        <v>88</v>
      </c>
      <c r="BM3250" s="243"/>
      <c r="BN3250" s="244" t="s">
        <v>89</v>
      </c>
      <c r="BO3250" s="245"/>
      <c r="BP3250" s="123"/>
      <c r="BQ3250" s="19" t="s">
        <v>165</v>
      </c>
      <c r="BS3250" s="63" t="s">
        <v>120</v>
      </c>
      <c r="BT3250" s="4"/>
      <c r="BU3250" s="28"/>
      <c r="BV3250" s="28"/>
      <c r="BW3250" s="28"/>
      <c r="BX3250" s="28"/>
    </row>
    <row r="3251" spans="2:76" ht="18.649999999999999" customHeight="1" thickTop="1" thickBot="1">
      <c r="B3251" s="39">
        <v>9.2200000000000006</v>
      </c>
      <c r="D3251" s="25">
        <f t="shared" ref="D3251" si="32728">COS($F$8*$B3251)</f>
        <v>-0.99683695298854424</v>
      </c>
      <c r="E3251" s="26">
        <v>0</v>
      </c>
      <c r="F3251" s="10">
        <v>0</v>
      </c>
      <c r="G3251" s="85">
        <f t="shared" ref="G3251" si="32729">$E$8*SIN($B3251*$F$8)</f>
        <v>0.23842148059399598</v>
      </c>
      <c r="I3251" s="21">
        <v>1</v>
      </c>
      <c r="J3251" s="24">
        <v>0</v>
      </c>
      <c r="K3251" s="22">
        <v>0</v>
      </c>
      <c r="L3251" s="23">
        <v>0</v>
      </c>
      <c r="N3251" s="21">
        <f t="shared" ref="N3251" si="32730">D3251*I3251+F3251*I3254-E3251*J3251-G3251*J3254</f>
        <v>-1.511101628941506</v>
      </c>
      <c r="O3251" s="24">
        <f t="shared" ref="O3251" si="32731">(D3251*J3251+E3251*I3251+F3251*J3254+G3251*I3254)</f>
        <v>0</v>
      </c>
      <c r="P3251" s="22">
        <f t="shared" ref="P3251" si="32732">D3251*K3251+F3251*K3254-E3251*L3251-G3251*L3254</f>
        <v>0</v>
      </c>
      <c r="Q3251" s="23">
        <f t="shared" ref="Q3251" si="32733">(D3251*L3251+E3251*K3251+F3251*L3254+G3251*K3254)</f>
        <v>0.23842148059399598</v>
      </c>
      <c r="S3251" s="25">
        <f t="shared" ref="S3251" si="32734">COS($U$8*$B3251)</f>
        <v>0.59019861737405077</v>
      </c>
      <c r="T3251" s="26">
        <v>0</v>
      </c>
      <c r="U3251" s="10">
        <v>0</v>
      </c>
      <c r="V3251" s="85">
        <f t="shared" ref="V3251" si="32735">$T$8*SIN($B3251*$U$8)</f>
        <v>-2.4217742108726465</v>
      </c>
      <c r="X3251" s="21">
        <f t="shared" ref="X3251" si="32736">N3251*S3251+P3251*S3254-O3251*T3251-Q3251*T3254</f>
        <v>-0.8276942039995514</v>
      </c>
      <c r="Y3251" s="24">
        <f t="shared" ref="Y3251" si="32737">(N3251*T3251+O3251*S3251+P3251*T3254+Q3251*S3254)</f>
        <v>0</v>
      </c>
      <c r="Z3251" s="22">
        <f t="shared" ref="Z3251" si="32738">N3251*U3251+P3251*U3254-O3251*V3251-Q3251*V3254</f>
        <v>0</v>
      </c>
      <c r="AA3251" s="23">
        <f t="shared" ref="AA3251" si="32739">(N3251*V3251+O3251*U3251+P3251*V3254+Q3251*U3254)</f>
        <v>3.8002629831770371</v>
      </c>
      <c r="AB3251" s="8"/>
      <c r="AC3251" s="21">
        <v>1</v>
      </c>
      <c r="AD3251" s="24">
        <v>0</v>
      </c>
      <c r="AE3251" s="22">
        <v>0</v>
      </c>
      <c r="AF3251" s="23">
        <v>0</v>
      </c>
      <c r="AH3251" s="21">
        <f t="shared" ref="AH3251" si="32740">X3251*AC3251+Z3251*AC3254-Y3251*AD3251-AA3251*AD3254</f>
        <v>-122.06001650612647</v>
      </c>
      <c r="AI3251" s="24">
        <f t="shared" ref="AI3251" si="32741">(X3251*AD3251+Y3251*AC3251+Z3251*AD3254+AA3251*AC3254)</f>
        <v>0</v>
      </c>
      <c r="AJ3251" s="22">
        <f t="shared" ref="AJ3251" si="32742">X3251*AE3251+Z3251*AE3254-Y3251*AF3251-AA3251*AF3254</f>
        <v>0</v>
      </c>
      <c r="AK3251" s="23">
        <f t="shared" ref="AK3251" si="32743">(X3251*AF3251+Y3251*AE3251+Z3251*AF3254+AA3251*AE3254)</f>
        <v>3.8002629831770371</v>
      </c>
      <c r="AL3251" s="8"/>
      <c r="AM3251" s="25">
        <f t="shared" ref="AM3251" si="32744">COS($AO$8*$B3251)</f>
        <v>0.59019861737405077</v>
      </c>
      <c r="AN3251" s="26">
        <v>0</v>
      </c>
      <c r="AO3251" s="10">
        <v>0</v>
      </c>
      <c r="AP3251" s="85">
        <f t="shared" ref="AP3251" si="32745">$AN$8*SIN($B3251*$AO$8)</f>
        <v>-2.4217742108726465</v>
      </c>
      <c r="AR3251" s="21">
        <f t="shared" ref="AR3251" si="32746">AH3251*AM3251+AJ3251*AM3254-AI3251*AN3251-AK3251*AN3254</f>
        <v>-71.017055324437209</v>
      </c>
      <c r="AS3251" s="24">
        <f t="shared" ref="AS3251" si="32747">(AH3251*AN3251+AI3251*AM3251+AJ3251*AN3254+AK3251*AM3254)</f>
        <v>0</v>
      </c>
      <c r="AT3251" s="22">
        <f t="shared" ref="AT3251" si="32748">AH3251*AO3251+AJ3251*AO3254-AI3251*AP3251-AK3251*AP3254</f>
        <v>0</v>
      </c>
      <c r="AU3251" s="23">
        <f t="shared" ref="AU3251" si="32749">(AH3251*AP3251+AI3251*AO3251+AJ3251*AP3254+AK3251*AO3254)</f>
        <v>297.84471011155551</v>
      </c>
      <c r="AV3251" s="8"/>
      <c r="AW3251" s="21">
        <v>1</v>
      </c>
      <c r="AX3251" s="24">
        <v>0</v>
      </c>
      <c r="AY3251" s="22">
        <v>0</v>
      </c>
      <c r="AZ3251" s="23">
        <v>0</v>
      </c>
      <c r="BB3251" s="21">
        <f t="shared" ref="BB3251" si="32750">AR3251*AW3251+AT3251*AW3254-AS3251*AX3251-AU3251*AX3254</f>
        <v>-713.4550309137901</v>
      </c>
      <c r="BC3251" s="24">
        <f t="shared" ref="BC3251" si="32751">(AR3251*AX3251+AS3251*AW3251+AT3251*AX3254+AU3251*AW3254)</f>
        <v>0</v>
      </c>
      <c r="BD3251" s="22">
        <f t="shared" ref="BD3251" si="32752">AR3251*AY3251+AT3251*AY3254-AS3251*AZ3251-AU3251*AZ3254</f>
        <v>0</v>
      </c>
      <c r="BE3251" s="23">
        <f t="shared" ref="BE3251" si="32753">(AR3251*AZ3251+AS3251*AY3251+AT3251*AZ3254+AU3251*AY3254)</f>
        <v>297.84471011155551</v>
      </c>
      <c r="BF3251" s="8"/>
      <c r="BG3251" s="25">
        <f t="shared" ref="BG3251" si="32754">COS($BI$8*$B3251)</f>
        <v>-0.99684481335473618</v>
      </c>
      <c r="BH3251" s="26">
        <v>0</v>
      </c>
      <c r="BI3251" s="10">
        <v>0</v>
      </c>
      <c r="BJ3251" s="85">
        <f t="shared" ref="BJ3251" si="32755">$BH$8*SIN($B3251*$BI$8)</f>
        <v>0.23812551898074863</v>
      </c>
      <c r="BL3251" s="21">
        <f t="shared" ref="BL3251" si="32756">BB3251*BG3251+BD3251*BG3254-BC3251*BH3251-BE3251*BH3254</f>
        <v>703.3234553314785</v>
      </c>
      <c r="BM3251" s="24">
        <f t="shared" ref="BM3251" si="32757">(BB3251*BH3251+BC3251*BG3251+BD3251*BH3254+BE3251*BG3254)</f>
        <v>0</v>
      </c>
      <c r="BN3251" s="22">
        <f t="shared" ref="BN3251" si="32758">BB3251*BI3251+BD3251*BI3254-BC3251*BJ3251-BE3251*BJ3254</f>
        <v>0</v>
      </c>
      <c r="BO3251" s="23">
        <f t="shared" ref="BO3251" si="32759">(BB3251*BJ3251+BC3251*BI3251+BD3251*BJ3254+BE3251*BI3254)</f>
        <v>-466.79680396562139</v>
      </c>
      <c r="BQ3251" s="27">
        <f t="shared" ref="BQ3251" si="32760">20*LOG((2*$BL$8)/(($BL$8*BL3251+BN3251+$BL$8*BL3254+BN3254)^2+($BL$8*BM3251+BO3251+$BL$8*BM3254+BO3254)^2)^0.5)</f>
        <v>-57.650476563797</v>
      </c>
      <c r="BS3251" s="64">
        <f t="shared" ref="BS3251" si="32761">((BL3251^2+BM3251^2)/(BL3254^2+BM3254^2))^0.5</f>
        <v>0.66401424005813103</v>
      </c>
      <c r="BT3251" s="4"/>
      <c r="BU3251" s="28"/>
      <c r="BV3251" s="28"/>
      <c r="BW3251" s="28"/>
      <c r="BX3251" s="28"/>
    </row>
    <row r="3252" spans="2:76" ht="18.649999999999999" customHeight="1" thickBot="1">
      <c r="D3252" s="25"/>
      <c r="E3252" s="10"/>
      <c r="F3252" s="10"/>
      <c r="G3252" s="31"/>
      <c r="I3252" s="29"/>
      <c r="L3252" s="30"/>
      <c r="N3252" s="29"/>
      <c r="Q3252" s="30"/>
      <c r="S3252" s="29"/>
      <c r="V3252" s="30"/>
      <c r="X3252" s="29"/>
      <c r="AA3252" s="30"/>
      <c r="AC3252" s="29"/>
      <c r="AF3252" s="30"/>
      <c r="AH3252" s="29"/>
      <c r="AK3252" s="30"/>
      <c r="AM3252" s="29"/>
      <c r="AP3252" s="30"/>
      <c r="AR3252" s="29"/>
      <c r="AU3252" s="30"/>
      <c r="AW3252" s="29"/>
      <c r="AZ3252" s="30"/>
      <c r="BB3252" s="29"/>
      <c r="BE3252" s="30"/>
      <c r="BG3252" s="29"/>
      <c r="BJ3252" s="30"/>
      <c r="BL3252" s="29"/>
      <c r="BO3252" s="30"/>
      <c r="BS3252" s="65"/>
      <c r="BT3252" s="65"/>
      <c r="BU3252" s="28"/>
      <c r="BV3252" s="28"/>
      <c r="BW3252" s="28"/>
      <c r="BX3252" s="28"/>
    </row>
    <row r="3253" spans="2:76" ht="18.649999999999999" customHeight="1" thickBot="1">
      <c r="D3253" s="254" t="s">
        <v>24</v>
      </c>
      <c r="E3253" s="255"/>
      <c r="F3253" s="256" t="s">
        <v>25</v>
      </c>
      <c r="G3253" s="257"/>
      <c r="H3253" s="123"/>
      <c r="I3253" s="242" t="s">
        <v>4</v>
      </c>
      <c r="J3253" s="243"/>
      <c r="K3253" s="244" t="s">
        <v>5</v>
      </c>
      <c r="L3253" s="245"/>
      <c r="M3253" s="123"/>
      <c r="N3253" s="242" t="s">
        <v>6</v>
      </c>
      <c r="O3253" s="243"/>
      <c r="P3253" s="244" t="s">
        <v>7</v>
      </c>
      <c r="Q3253" s="245"/>
      <c r="R3253" s="123"/>
      <c r="S3253" s="242" t="s">
        <v>34</v>
      </c>
      <c r="T3253" s="243"/>
      <c r="U3253" s="244" t="s">
        <v>35</v>
      </c>
      <c r="V3253" s="245"/>
      <c r="W3253" s="123"/>
      <c r="X3253" s="242" t="s">
        <v>47</v>
      </c>
      <c r="Y3253" s="243"/>
      <c r="Z3253" s="244" t="s">
        <v>48</v>
      </c>
      <c r="AA3253" s="245"/>
      <c r="AB3253" s="127"/>
      <c r="AC3253" s="242" t="s">
        <v>63</v>
      </c>
      <c r="AD3253" s="243"/>
      <c r="AE3253" s="244" t="s">
        <v>8</v>
      </c>
      <c r="AF3253" s="245"/>
      <c r="AG3253" s="123"/>
      <c r="AH3253" s="242" t="s">
        <v>78</v>
      </c>
      <c r="AI3253" s="243"/>
      <c r="AJ3253" s="244" t="s">
        <v>79</v>
      </c>
      <c r="AK3253" s="245"/>
      <c r="AL3253" s="127"/>
      <c r="AM3253" s="242" t="s">
        <v>67</v>
      </c>
      <c r="AN3253" s="243"/>
      <c r="AO3253" s="244" t="s">
        <v>66</v>
      </c>
      <c r="AP3253" s="245"/>
      <c r="AQ3253" s="123"/>
      <c r="AR3253" s="242" t="s">
        <v>83</v>
      </c>
      <c r="AS3253" s="243"/>
      <c r="AT3253" s="244" t="s">
        <v>82</v>
      </c>
      <c r="AU3253" s="245"/>
      <c r="AV3253" s="127"/>
      <c r="AW3253" s="242" t="s">
        <v>71</v>
      </c>
      <c r="AX3253" s="243"/>
      <c r="AY3253" s="244" t="s">
        <v>70</v>
      </c>
      <c r="AZ3253" s="245"/>
      <c r="BA3253" s="123"/>
      <c r="BB3253" s="124" t="s">
        <v>87</v>
      </c>
      <c r="BC3253" s="125"/>
      <c r="BD3253" s="122" t="s">
        <v>86</v>
      </c>
      <c r="BE3253" s="126"/>
      <c r="BF3253" s="127"/>
      <c r="BG3253" s="242" t="s">
        <v>74</v>
      </c>
      <c r="BH3253" s="243"/>
      <c r="BI3253" s="244" t="s">
        <v>75</v>
      </c>
      <c r="BJ3253" s="245"/>
      <c r="BK3253" s="123"/>
      <c r="BL3253" s="242" t="s">
        <v>91</v>
      </c>
      <c r="BM3253" s="243"/>
      <c r="BN3253" s="244" t="s">
        <v>90</v>
      </c>
      <c r="BO3253" s="245"/>
      <c r="BP3253" s="123"/>
      <c r="BQ3253" s="35" t="s">
        <v>166</v>
      </c>
      <c r="BS3253" s="66" t="s">
        <v>121</v>
      </c>
      <c r="BT3253" s="65"/>
      <c r="BU3253" s="28"/>
      <c r="BV3253" s="28"/>
      <c r="BW3253" s="28"/>
      <c r="BX3253" s="28"/>
    </row>
    <row r="3254" spans="2:76" ht="18.649999999999999" customHeight="1" thickTop="1" thickBot="1">
      <c r="D3254" s="15">
        <v>0</v>
      </c>
      <c r="E3254" s="145">
        <f t="shared" ref="E3254" si="32762">(1/$E$8)*SIN($B3251*$F$8)</f>
        <v>2.6491275621555108E-2</v>
      </c>
      <c r="F3254" s="15">
        <f t="shared" ref="F3254" si="32763">COS($F$8*$B3251)</f>
        <v>-0.99683695298854424</v>
      </c>
      <c r="G3254" s="37">
        <v>0</v>
      </c>
      <c r="I3254" s="21">
        <v>0</v>
      </c>
      <c r="J3254" s="24">
        <f t="shared" ref="J3254" si="32764">(TAN($K$8*$B3251))/$J$8</f>
        <v>2.1569561378099764</v>
      </c>
      <c r="K3254" s="22">
        <v>1</v>
      </c>
      <c r="L3254" s="23">
        <v>0</v>
      </c>
      <c r="N3254" s="21">
        <f t="shared" ref="N3254" si="32765">D3254*I3251+F3254*I3254-E3254*J3251-G3254*J3254</f>
        <v>0</v>
      </c>
      <c r="O3254" s="24">
        <f t="shared" ref="O3254" si="32766">(D3254*J3251+E3254*I3251+F3254*J3254+G3254*I3254)</f>
        <v>-2.1236423085228804</v>
      </c>
      <c r="P3254" s="22">
        <f t="shared" ref="P3254" si="32767">D3254*K3251+F3254*K3254-E3254*L3251-G3254*L3254</f>
        <v>-0.99683695298854424</v>
      </c>
      <c r="Q3254" s="23">
        <f t="shared" ref="Q3254" si="32768">(D3254*L3251+E3254*K3251+F3254*L3254+G3254*K3254)</f>
        <v>0</v>
      </c>
      <c r="S3254" s="15">
        <v>0</v>
      </c>
      <c r="T3254" s="145">
        <f t="shared" ref="T3254" si="32769">(1/$T$8)*SIN($B3251*$U$8)</f>
        <v>-0.26908602343029403</v>
      </c>
      <c r="U3254" s="15">
        <f t="shared" ref="U3254" si="32770">COS($U$8*$B3251)</f>
        <v>0.59019861737405077</v>
      </c>
      <c r="V3254" s="37">
        <v>0</v>
      </c>
      <c r="X3254" s="21">
        <f t="shared" ref="X3254" si="32771">N3254*S3251+P3254*S3254-O3254*T3251-Q3254*T3254</f>
        <v>0</v>
      </c>
      <c r="Y3254" s="24">
        <f t="shared" ref="Y3254" si="32772">(N3254*T3251+O3254*S3251+P3254*T3254+Q3254*S3254)</f>
        <v>-0.98513586259918307</v>
      </c>
      <c r="Z3254" s="22">
        <f t="shared" ref="Z3254" si="32773">N3254*U3251+P3254*U3254-O3254*V3251-Q3254*V3254</f>
        <v>-5.7313139672999647</v>
      </c>
      <c r="AA3254" s="23">
        <f t="shared" ref="AA3254" si="32774">(N3254*V3251+O3254*U3251+P3254*V3254+Q3254*U3254)</f>
        <v>0</v>
      </c>
      <c r="AB3254" s="8"/>
      <c r="AC3254" s="21">
        <v>0</v>
      </c>
      <c r="AD3254" s="24">
        <f t="shared" ref="AD3254" si="32775">(TAN($AE$8*$B3251))/$AD$8</f>
        <v>31.901034964895018</v>
      </c>
      <c r="AE3254" s="22">
        <v>1</v>
      </c>
      <c r="AF3254" s="23">
        <v>0</v>
      </c>
      <c r="AH3254" s="21">
        <f t="shared" ref="AH3254" si="32776">X3254*AC3251+Z3254*AC3254-Y3254*AD3251-AA3254*AD3254</f>
        <v>0</v>
      </c>
      <c r="AI3254" s="24">
        <f t="shared" ref="AI3254" si="32777">(X3254*AD3251+Y3254*AC3251+Z3254*AD3254+AA3254*AC3254)</f>
        <v>-183.81998312822654</v>
      </c>
      <c r="AJ3254" s="22">
        <f t="shared" ref="AJ3254" si="32778">X3254*AE3251+Z3254*AE3254-Y3254*AF3251-AA3254*AF3254</f>
        <v>-5.7313139672999647</v>
      </c>
      <c r="AK3254" s="23">
        <f t="shared" ref="AK3254" si="32779">(X3254*AF3251+Y3254*AE3251+Z3254*AF3254+AA3254*AE3254)</f>
        <v>0</v>
      </c>
      <c r="AL3254" s="8"/>
      <c r="AM3254" s="15">
        <v>0</v>
      </c>
      <c r="AN3254" s="85">
        <f t="shared" ref="AN3254" si="32780">(1/$AN$8)*SIN($B3251*$AO$8)</f>
        <v>-0.26908602343029403</v>
      </c>
      <c r="AO3254" s="25">
        <f t="shared" ref="AO3254" si="32781">COS($AO$8*$B3251)</f>
        <v>0.59019861737405077</v>
      </c>
      <c r="AP3254" s="37">
        <v>0</v>
      </c>
      <c r="AR3254" s="21">
        <f t="shared" ref="AR3254" si="32782">AH3254*AM3251+AJ3254*AM3254-AI3254*AN3251-AK3254*AN3254</f>
        <v>0</v>
      </c>
      <c r="AS3254" s="24">
        <f t="shared" ref="AS3254" si="32783">(AH3254*AN3251+AI3254*AM3251+AJ3254*AN3254+AK3254*AM3254)</f>
        <v>-106.9480834035094</v>
      </c>
      <c r="AT3254" s="22">
        <f t="shared" ref="AT3254" si="32784">AH3254*AO3251+AJ3254*AO3254-AI3254*AP3251-AK3254*AP3254</f>
        <v>-448.55310816222106</v>
      </c>
      <c r="AU3254" s="23">
        <f t="shared" ref="AU3254" si="32785">(AH3254*AP3251+AI3254*AO3251+AJ3254*AP3254+AK3254*AO3254)</f>
        <v>0</v>
      </c>
      <c r="AV3254" s="8"/>
      <c r="AW3254" s="21">
        <v>0</v>
      </c>
      <c r="AX3254" s="24">
        <f t="shared" ref="AX3254" si="32786">(TAN($AY$8*$B3251))/$AX$8</f>
        <v>2.1569561378099764</v>
      </c>
      <c r="AY3254" s="22">
        <v>1</v>
      </c>
      <c r="AZ3254" s="23">
        <v>0</v>
      </c>
      <c r="BB3254" s="21">
        <f t="shared" ref="BB3254" si="32787">AR3254*AW3251+AT3254*AW3254-AS3254*AX3251-AU3254*AX3254</f>
        <v>0</v>
      </c>
      <c r="BC3254" s="24">
        <f t="shared" ref="BC3254" si="32788">(AR3254*AX3251+AS3254*AW3251+AT3254*AX3254+AU3254*AW3254)</f>
        <v>-1074.4574631877545</v>
      </c>
      <c r="BD3254" s="22">
        <f t="shared" ref="BD3254" si="32789">AR3254*AY3251+AT3254*AY3254-AS3254*AZ3251-AU3254*AZ3254</f>
        <v>-448.55310816222106</v>
      </c>
      <c r="BE3254" s="23">
        <f t="shared" ref="BE3254" si="32790">(AR3254*AZ3251+AS3254*AY3251+AT3254*AZ3254+AU3254*AY3254)</f>
        <v>0</v>
      </c>
      <c r="BF3254" s="8"/>
      <c r="BG3254" s="15">
        <v>0</v>
      </c>
      <c r="BH3254" s="85">
        <f t="shared" ref="BH3254" si="32791">(1/$BH$8)*SIN($B3251*$BI$8)</f>
        <v>2.6458390997860959E-2</v>
      </c>
      <c r="BI3254" s="25">
        <f t="shared" ref="BI3254" si="32792">COS($BI$8*$B3251)</f>
        <v>-0.99684481335473618</v>
      </c>
      <c r="BJ3254" s="37">
        <v>0</v>
      </c>
      <c r="BL3254" s="21">
        <f t="shared" ref="BL3254" si="32793">BB3254*BG3251+BD3254*BG3254-BC3254*BH3251-BE3254*BH3254</f>
        <v>0</v>
      </c>
      <c r="BM3254" s="24">
        <f t="shared" ref="BM3254" si="32794">(BB3254*BH3251+BC3254*BG3251+BD3254*BH3254+BE3254*BG3254)</f>
        <v>1059.1993558299384</v>
      </c>
      <c r="BN3254" s="22">
        <f t="shared" ref="BN3254" si="32795">BB3254*BI3251+BD3254*BI3254-BC3254*BJ3251-BE3254*BJ3254</f>
        <v>702.99358042997869</v>
      </c>
      <c r="BO3254" s="23">
        <f t="shared" ref="BO3254" si="32796">(BB3254*BJ3251+BC3254*BI3251+BD3254*BJ3254+BE3254*BI3254)</f>
        <v>0</v>
      </c>
      <c r="BQ3254" s="38">
        <f t="shared" ref="BQ3254" si="32797">(180/PI())*ATAN(-1*(($BL$8*BM3251+BO3251+$BL$8*BM3254+BO3254)/($BL$8*BL3251+BN3251+$BL$8*BL3254+BN3254)))</f>
        <v>-22.842964873438472</v>
      </c>
      <c r="BS3254" s="67">
        <f t="shared" ref="BS3254" si="32798">20*LOG(((($BL$8*BL3251+BN3251-$BL$8*BL3254-BN3254)^2+($BL$8*BM3251+BO3251-$BL$8*BM3254-BO3254)^2)/(($BL$8*BL3251+BN3251+$BL$8*BL3254+BN3254)^2+($BL$8*BM3251+BO3251+$BL$8*BM3254+BO3254)^2))^0.5)</f>
        <v>-7.4599690888797363E-6</v>
      </c>
      <c r="BT3254" s="65"/>
      <c r="BU3254" s="28"/>
      <c r="BV3254" s="28"/>
      <c r="BW3254" s="28"/>
      <c r="BX3254" s="28"/>
    </row>
    <row r="3255" spans="2:76" ht="18.649999999999999" customHeight="1">
      <c r="BS3255" s="32"/>
    </row>
    <row r="3256" spans="2:76" ht="18.649999999999999" customHeight="1" thickBot="1">
      <c r="D3256" s="8"/>
      <c r="E3256" s="8" t="s">
        <v>93</v>
      </c>
      <c r="F3256" s="8"/>
      <c r="G3256" s="8"/>
      <c r="H3256" s="8"/>
      <c r="I3256" s="8"/>
      <c r="J3256" s="8" t="s">
        <v>94</v>
      </c>
      <c r="K3256" s="8"/>
      <c r="L3256" s="8"/>
      <c r="M3256" s="8"/>
      <c r="N3256" s="8"/>
      <c r="O3256" s="8" t="s">
        <v>95</v>
      </c>
      <c r="P3256" s="8"/>
      <c r="Q3256" s="8"/>
      <c r="R3256" s="8"/>
      <c r="S3256" s="8"/>
      <c r="T3256" s="8" t="s">
        <v>96</v>
      </c>
      <c r="U3256" s="8"/>
      <c r="V3256" s="8"/>
      <c r="W3256" s="8"/>
      <c r="X3256" s="8"/>
      <c r="Y3256" s="8" t="s">
        <v>97</v>
      </c>
      <c r="Z3256" s="8"/>
      <c r="AA3256" s="8"/>
      <c r="AB3256" s="8"/>
      <c r="AC3256" s="8"/>
      <c r="AD3256" s="8" t="s">
        <v>98</v>
      </c>
      <c r="AE3256" s="8"/>
      <c r="AF3256" s="8"/>
      <c r="AG3256" s="8"/>
      <c r="AH3256" s="8"/>
      <c r="AI3256" s="8" t="s">
        <v>99</v>
      </c>
      <c r="AJ3256" s="8"/>
      <c r="AK3256" s="8"/>
      <c r="AL3256" s="8"/>
      <c r="AM3256" s="8"/>
      <c r="AN3256" s="8" t="s">
        <v>96</v>
      </c>
      <c r="AO3256" s="8"/>
      <c r="AP3256" s="8"/>
      <c r="AQ3256" s="8"/>
      <c r="AR3256" s="8"/>
      <c r="AS3256" s="8" t="s">
        <v>100</v>
      </c>
      <c r="AT3256" s="8"/>
      <c r="AU3256" s="8"/>
      <c r="AV3256" s="8"/>
      <c r="AW3256" s="8"/>
      <c r="AX3256" s="8" t="s">
        <v>94</v>
      </c>
      <c r="AY3256" s="8"/>
      <c r="AZ3256" s="8"/>
      <c r="BA3256" s="8"/>
      <c r="BB3256" s="8"/>
      <c r="BC3256" s="8" t="s">
        <v>101</v>
      </c>
      <c r="BD3256" s="8"/>
      <c r="BE3256" s="8"/>
      <c r="BF3256" s="8"/>
      <c r="BG3256" s="8"/>
      <c r="BH3256" s="8" t="s">
        <v>96</v>
      </c>
      <c r="BI3256" s="8"/>
      <c r="BJ3256" s="8"/>
      <c r="BK3256" s="8"/>
      <c r="BL3256" s="8"/>
      <c r="BM3256" s="8" t="s">
        <v>102</v>
      </c>
      <c r="BN3256" s="8"/>
      <c r="BO3256" s="8"/>
      <c r="BP3256" s="8"/>
    </row>
    <row r="3257" spans="2:76" ht="18.649999999999999" customHeight="1" thickBot="1">
      <c r="B3257" s="16"/>
      <c r="D3257" s="250" t="s">
        <v>22</v>
      </c>
      <c r="E3257" s="251"/>
      <c r="F3257" s="252" t="s">
        <v>23</v>
      </c>
      <c r="G3257" s="253"/>
      <c r="H3257" s="123"/>
      <c r="I3257" s="242" t="s">
        <v>1</v>
      </c>
      <c r="J3257" s="243"/>
      <c r="K3257" s="244" t="s">
        <v>2</v>
      </c>
      <c r="L3257" s="245"/>
      <c r="M3257" s="123"/>
      <c r="N3257" s="242" t="s">
        <v>43</v>
      </c>
      <c r="O3257" s="243"/>
      <c r="P3257" s="244" t="s">
        <v>44</v>
      </c>
      <c r="Q3257" s="245"/>
      <c r="R3257" s="123"/>
      <c r="S3257" s="242" t="s">
        <v>32</v>
      </c>
      <c r="T3257" s="243"/>
      <c r="U3257" s="244" t="s">
        <v>33</v>
      </c>
      <c r="V3257" s="245"/>
      <c r="W3257" s="123"/>
      <c r="X3257" s="242" t="s">
        <v>45</v>
      </c>
      <c r="Y3257" s="243"/>
      <c r="Z3257" s="244" t="s">
        <v>46</v>
      </c>
      <c r="AA3257" s="245"/>
      <c r="AB3257" s="127"/>
      <c r="AC3257" s="242" t="s">
        <v>62</v>
      </c>
      <c r="AD3257" s="243"/>
      <c r="AE3257" s="244" t="s">
        <v>3</v>
      </c>
      <c r="AF3257" s="245"/>
      <c r="AG3257" s="123"/>
      <c r="AH3257" s="242" t="s">
        <v>76</v>
      </c>
      <c r="AI3257" s="243"/>
      <c r="AJ3257" s="244" t="s">
        <v>77</v>
      </c>
      <c r="AK3257" s="245"/>
      <c r="AL3257" s="127"/>
      <c r="AM3257" s="242" t="s">
        <v>64</v>
      </c>
      <c r="AN3257" s="243"/>
      <c r="AO3257" s="244" t="s">
        <v>65</v>
      </c>
      <c r="AP3257" s="245"/>
      <c r="AQ3257" s="123"/>
      <c r="AR3257" s="242" t="s">
        <v>80</v>
      </c>
      <c r="AS3257" s="243"/>
      <c r="AT3257" s="244" t="s">
        <v>81</v>
      </c>
      <c r="AU3257" s="245"/>
      <c r="AV3257" s="127"/>
      <c r="AW3257" s="242" t="s">
        <v>68</v>
      </c>
      <c r="AX3257" s="243"/>
      <c r="AY3257" s="244" t="s">
        <v>69</v>
      </c>
      <c r="AZ3257" s="245"/>
      <c r="BA3257" s="123"/>
      <c r="BB3257" s="246" t="s">
        <v>84</v>
      </c>
      <c r="BC3257" s="247"/>
      <c r="BD3257" s="248" t="s">
        <v>85</v>
      </c>
      <c r="BE3257" s="249"/>
      <c r="BF3257" s="127"/>
      <c r="BG3257" s="242" t="s">
        <v>72</v>
      </c>
      <c r="BH3257" s="243"/>
      <c r="BI3257" s="244" t="s">
        <v>73</v>
      </c>
      <c r="BJ3257" s="245"/>
      <c r="BK3257" s="123"/>
      <c r="BL3257" s="242" t="s">
        <v>88</v>
      </c>
      <c r="BM3257" s="243"/>
      <c r="BN3257" s="244" t="s">
        <v>89</v>
      </c>
      <c r="BO3257" s="245"/>
      <c r="BP3257" s="123"/>
      <c r="BQ3257" s="19" t="s">
        <v>165</v>
      </c>
      <c r="BS3257" s="63" t="s">
        <v>120</v>
      </c>
      <c r="BT3257" s="4"/>
      <c r="BU3257" s="28"/>
      <c r="BV3257" s="28"/>
      <c r="BW3257" s="28"/>
      <c r="BX3257" s="28"/>
    </row>
    <row r="3258" spans="2:76" ht="18.649999999999999" customHeight="1" thickTop="1" thickBot="1">
      <c r="B3258" s="39">
        <v>9.24</v>
      </c>
      <c r="D3258" s="25">
        <f t="shared" ref="D3258" si="32799">COS($F$8*$B3258)</f>
        <v>-0.99734283755954012</v>
      </c>
      <c r="E3258" s="26">
        <v>0</v>
      </c>
      <c r="F3258" s="10">
        <v>0</v>
      </c>
      <c r="G3258" s="85">
        <f t="shared" ref="G3258" si="32800">$E$8*SIN($B3258*$F$8)</f>
        <v>0.21855292109272417</v>
      </c>
      <c r="I3258" s="21">
        <v>1</v>
      </c>
      <c r="J3258" s="24">
        <v>0</v>
      </c>
      <c r="K3258" s="22">
        <v>0</v>
      </c>
      <c r="L3258" s="23">
        <v>0</v>
      </c>
      <c r="N3258" s="21">
        <f t="shared" ref="N3258" si="32801">D3258*I3258+F3258*I3261-E3258*J3258-G3258*J3261</f>
        <v>-1.4852931644347966</v>
      </c>
      <c r="O3258" s="24">
        <f t="shared" ref="O3258" si="32802">(D3258*J3258+E3258*I3258+F3258*J3261+G3258*I3261)</f>
        <v>0</v>
      </c>
      <c r="P3258" s="22">
        <f t="shared" ref="P3258" si="32803">D3258*K3258+F3258*K3261-E3258*L3258-G3258*L3261</f>
        <v>0</v>
      </c>
      <c r="Q3258" s="23">
        <f t="shared" ref="Q3258" si="32804">(D3258*L3258+E3258*K3258+F3258*L3261+G3258*K3261)</f>
        <v>0.21855292109272417</v>
      </c>
      <c r="S3258" s="25">
        <f t="shared" ref="S3258" si="32805">COS($U$8*$B3258)</f>
        <v>0.5995161112256433</v>
      </c>
      <c r="T3258" s="26">
        <v>0</v>
      </c>
      <c r="U3258" s="10">
        <v>0</v>
      </c>
      <c r="V3258" s="85">
        <f t="shared" ref="V3258" si="32806">$T$8*SIN($B3258*$U$8)</f>
        <v>-2.4010880640717738</v>
      </c>
      <c r="X3258" s="21">
        <f t="shared" ref="X3258" si="32807">N3258*S3258+P3258*S3261-O3258*T3258-Q3258*T3261</f>
        <v>-0.83214998083822811</v>
      </c>
      <c r="Y3258" s="24">
        <f t="shared" ref="Y3258" si="32808">(N3258*T3258+O3258*S3258+P3258*T3261+Q3258*S3261)</f>
        <v>0</v>
      </c>
      <c r="Z3258" s="22">
        <f t="shared" ref="Z3258" si="32809">N3258*U3258+P3258*U3261-O3258*V3258-Q3258*V3261</f>
        <v>0</v>
      </c>
      <c r="AA3258" s="23">
        <f t="shared" ref="AA3258" si="32810">(N3258*V3258+O3258*U3258+P3258*V3261+Q3258*U3261)</f>
        <v>3.6973456861222993</v>
      </c>
      <c r="AB3258" s="8"/>
      <c r="AC3258" s="21">
        <v>1</v>
      </c>
      <c r="AD3258" s="24">
        <v>0</v>
      </c>
      <c r="AE3258" s="22">
        <v>0</v>
      </c>
      <c r="AF3258" s="23">
        <v>0</v>
      </c>
      <c r="AH3258" s="21">
        <f t="shared" ref="AH3258" si="32811">X3258*AC3258+Z3258*AC3261-Y3258*AD3258-AA3258*AD3261</f>
        <v>-190.70052691893176</v>
      </c>
      <c r="AI3258" s="24">
        <f t="shared" ref="AI3258" si="32812">(X3258*AD3258+Y3258*AC3258+Z3258*AD3261+AA3258*AC3261)</f>
        <v>0</v>
      </c>
      <c r="AJ3258" s="22">
        <f t="shared" ref="AJ3258" si="32813">X3258*AE3258+Z3258*AE3261-Y3258*AF3258-AA3258*AF3261</f>
        <v>0</v>
      </c>
      <c r="AK3258" s="23">
        <f t="shared" ref="AK3258" si="32814">(X3258*AF3258+Y3258*AE3258+Z3258*AF3261+AA3258*AE3261)</f>
        <v>3.6973456861222993</v>
      </c>
      <c r="AL3258" s="8"/>
      <c r="AM3258" s="25">
        <f t="shared" ref="AM3258" si="32815">COS($AO$8*$B3258)</f>
        <v>0.5995161112256433</v>
      </c>
      <c r="AN3258" s="26">
        <v>0</v>
      </c>
      <c r="AO3258" s="10">
        <v>0</v>
      </c>
      <c r="AP3258" s="85">
        <f t="shared" ref="AP3258" si="32816">$AN$8*SIN($B3258*$AO$8)</f>
        <v>-2.4010880640717738</v>
      </c>
      <c r="AR3258" s="21">
        <f t="shared" ref="AR3258" si="32817">AH3258*AM3258+AJ3258*AM3261-AI3258*AN3258-AK3258*AN3261</f>
        <v>-113.34163246315291</v>
      </c>
      <c r="AS3258" s="24">
        <f t="shared" ref="AS3258" si="32818">(AH3258*AN3258+AI3258*AM3258+AJ3258*AN3261+AK3258*AM3261)</f>
        <v>0</v>
      </c>
      <c r="AT3258" s="22">
        <f t="shared" ref="AT3258" si="32819">AH3258*AO3258+AJ3258*AO3261-AI3258*AP3258-AK3258*AP3261</f>
        <v>0</v>
      </c>
      <c r="AU3258" s="23">
        <f t="shared" ref="AU3258" si="32820">(AH3258*AP3258+AI3258*AO3258+AJ3258*AP3261+AK3258*AO3261)</f>
        <v>460.10537730484594</v>
      </c>
      <c r="AV3258" s="8"/>
      <c r="AW3258" s="21">
        <v>1</v>
      </c>
      <c r="AX3258" s="24">
        <v>0</v>
      </c>
      <c r="AY3258" s="22">
        <v>0</v>
      </c>
      <c r="AZ3258" s="23">
        <v>0</v>
      </c>
      <c r="BB3258" s="21">
        <f t="shared" ref="BB3258" si="32821">AR3258*AW3258+AT3258*AW3261-AS3258*AX3258-AU3258*AX3261</f>
        <v>-1140.592003359417</v>
      </c>
      <c r="BC3258" s="24">
        <f t="shared" ref="BC3258" si="32822">(AR3258*AX3258+AS3258*AW3258+AT3258*AX3261+AU3258*AW3261)</f>
        <v>0</v>
      </c>
      <c r="BD3258" s="22">
        <f t="shared" ref="BD3258" si="32823">AR3258*AY3258+AT3258*AY3261-AS3258*AZ3258-AU3258*AZ3261</f>
        <v>0</v>
      </c>
      <c r="BE3258" s="23">
        <f t="shared" ref="BE3258" si="32824">(AR3258*AZ3258+AS3258*AY3258+AT3258*AZ3261+AU3258*AY3261)</f>
        <v>460.10537730484594</v>
      </c>
      <c r="BF3258" s="8"/>
      <c r="BG3258" s="25">
        <f t="shared" ref="BG3258" si="32825">COS($BI$8*$B3258)</f>
        <v>-0.99735005810082233</v>
      </c>
      <c r="BH3258" s="26">
        <v>0</v>
      </c>
      <c r="BI3258" s="10">
        <v>0</v>
      </c>
      <c r="BJ3258" s="85">
        <f t="shared" ref="BJ3258" si="32826">$BH$8*SIN($B3258*$BI$8)</f>
        <v>0.2182561670527926</v>
      </c>
      <c r="BL3258" s="21">
        <f t="shared" ref="BL3258" si="32827">BB3258*BG3258+BD3258*BG3261-BC3258*BH3258-BE3258*BH3261</f>
        <v>1126.4116301430774</v>
      </c>
      <c r="BM3258" s="24">
        <f t="shared" ref="BM3258" si="32828">(BB3258*BH3258+BC3258*BG3258+BD3258*BH3261+BE3258*BG3261)</f>
        <v>0</v>
      </c>
      <c r="BN3258" s="22">
        <f t="shared" ref="BN3258" si="32829">BB3258*BI3258+BD3258*BI3261-BC3258*BJ3258-BE3258*BJ3261</f>
        <v>0</v>
      </c>
      <c r="BO3258" s="23">
        <f t="shared" ref="BO3258" si="32830">(BB3258*BJ3258+BC3258*BI3258+BD3258*BJ3261+BE3258*BI3261)</f>
        <v>-707.82736361178115</v>
      </c>
      <c r="BQ3258" s="27">
        <f t="shared" ref="BQ3258" si="32831">20*LOG((2*$BL$8)/(($BL$8*BL3258+BN3258+$BL$8*BL3261+BN3261)^2+($BL$8*BM3258+BO3258+$BL$8*BM3261+BO3261)^2)^0.5)</f>
        <v>-61.936369683751394</v>
      </c>
      <c r="BS3258" s="64">
        <f t="shared" ref="BS3258" si="32832">((BL3258^2+BM3258^2)/(BL3261^2+BM3261^2))^0.5</f>
        <v>0.62870248465701006</v>
      </c>
      <c r="BT3258" s="4"/>
      <c r="BU3258" s="28"/>
      <c r="BV3258" s="28"/>
      <c r="BW3258" s="28"/>
      <c r="BX3258" s="28"/>
    </row>
    <row r="3259" spans="2:76" ht="18.649999999999999" customHeight="1" thickBot="1">
      <c r="D3259" s="25"/>
      <c r="E3259" s="10"/>
      <c r="F3259" s="10"/>
      <c r="G3259" s="31"/>
      <c r="I3259" s="29"/>
      <c r="L3259" s="30"/>
      <c r="N3259" s="29"/>
      <c r="Q3259" s="30"/>
      <c r="S3259" s="29"/>
      <c r="V3259" s="30"/>
      <c r="X3259" s="29"/>
      <c r="AA3259" s="30"/>
      <c r="AC3259" s="29"/>
      <c r="AF3259" s="30"/>
      <c r="AH3259" s="29"/>
      <c r="AK3259" s="30"/>
      <c r="AM3259" s="29"/>
      <c r="AP3259" s="30"/>
      <c r="AR3259" s="29"/>
      <c r="AU3259" s="30"/>
      <c r="AW3259" s="29"/>
      <c r="AZ3259" s="30"/>
      <c r="BB3259" s="29"/>
      <c r="BE3259" s="30"/>
      <c r="BG3259" s="29"/>
      <c r="BJ3259" s="30"/>
      <c r="BL3259" s="29"/>
      <c r="BO3259" s="30"/>
      <c r="BS3259" s="65"/>
      <c r="BT3259" s="65"/>
      <c r="BU3259" s="28"/>
      <c r="BV3259" s="28"/>
      <c r="BW3259" s="28"/>
      <c r="BX3259" s="28"/>
    </row>
    <row r="3260" spans="2:76" ht="18.649999999999999" customHeight="1" thickBot="1">
      <c r="D3260" s="254" t="s">
        <v>24</v>
      </c>
      <c r="E3260" s="255"/>
      <c r="F3260" s="256" t="s">
        <v>25</v>
      </c>
      <c r="G3260" s="257"/>
      <c r="H3260" s="123"/>
      <c r="I3260" s="242" t="s">
        <v>4</v>
      </c>
      <c r="J3260" s="243"/>
      <c r="K3260" s="244" t="s">
        <v>5</v>
      </c>
      <c r="L3260" s="245"/>
      <c r="M3260" s="123"/>
      <c r="N3260" s="242" t="s">
        <v>6</v>
      </c>
      <c r="O3260" s="243"/>
      <c r="P3260" s="244" t="s">
        <v>7</v>
      </c>
      <c r="Q3260" s="245"/>
      <c r="R3260" s="123"/>
      <c r="S3260" s="242" t="s">
        <v>34</v>
      </c>
      <c r="T3260" s="243"/>
      <c r="U3260" s="244" t="s">
        <v>35</v>
      </c>
      <c r="V3260" s="245"/>
      <c r="W3260" s="123"/>
      <c r="X3260" s="242" t="s">
        <v>47</v>
      </c>
      <c r="Y3260" s="243"/>
      <c r="Z3260" s="244" t="s">
        <v>48</v>
      </c>
      <c r="AA3260" s="245"/>
      <c r="AB3260" s="127"/>
      <c r="AC3260" s="242" t="s">
        <v>63</v>
      </c>
      <c r="AD3260" s="243"/>
      <c r="AE3260" s="244" t="s">
        <v>8</v>
      </c>
      <c r="AF3260" s="245"/>
      <c r="AG3260" s="123"/>
      <c r="AH3260" s="242" t="s">
        <v>78</v>
      </c>
      <c r="AI3260" s="243"/>
      <c r="AJ3260" s="244" t="s">
        <v>79</v>
      </c>
      <c r="AK3260" s="245"/>
      <c r="AL3260" s="127"/>
      <c r="AM3260" s="242" t="s">
        <v>67</v>
      </c>
      <c r="AN3260" s="243"/>
      <c r="AO3260" s="244" t="s">
        <v>66</v>
      </c>
      <c r="AP3260" s="245"/>
      <c r="AQ3260" s="123"/>
      <c r="AR3260" s="242" t="s">
        <v>83</v>
      </c>
      <c r="AS3260" s="243"/>
      <c r="AT3260" s="244" t="s">
        <v>82</v>
      </c>
      <c r="AU3260" s="245"/>
      <c r="AV3260" s="127"/>
      <c r="AW3260" s="242" t="s">
        <v>71</v>
      </c>
      <c r="AX3260" s="243"/>
      <c r="AY3260" s="244" t="s">
        <v>70</v>
      </c>
      <c r="AZ3260" s="245"/>
      <c r="BA3260" s="123"/>
      <c r="BB3260" s="124" t="s">
        <v>87</v>
      </c>
      <c r="BC3260" s="125"/>
      <c r="BD3260" s="122" t="s">
        <v>86</v>
      </c>
      <c r="BE3260" s="126"/>
      <c r="BF3260" s="127"/>
      <c r="BG3260" s="242" t="s">
        <v>74</v>
      </c>
      <c r="BH3260" s="243"/>
      <c r="BI3260" s="244" t="s">
        <v>75</v>
      </c>
      <c r="BJ3260" s="245"/>
      <c r="BK3260" s="123"/>
      <c r="BL3260" s="242" t="s">
        <v>91</v>
      </c>
      <c r="BM3260" s="243"/>
      <c r="BN3260" s="244" t="s">
        <v>90</v>
      </c>
      <c r="BO3260" s="245"/>
      <c r="BP3260" s="123"/>
      <c r="BQ3260" s="35" t="s">
        <v>166</v>
      </c>
      <c r="BS3260" s="66" t="s">
        <v>121</v>
      </c>
      <c r="BT3260" s="65"/>
      <c r="BU3260" s="28"/>
      <c r="BV3260" s="28"/>
      <c r="BW3260" s="28"/>
      <c r="BX3260" s="28"/>
    </row>
    <row r="3261" spans="2:76" ht="18.649999999999999" customHeight="1" thickTop="1" thickBot="1">
      <c r="D3261" s="15">
        <v>0</v>
      </c>
      <c r="E3261" s="145">
        <f t="shared" ref="E3261" si="32833">(1/$E$8)*SIN($B3258*$F$8)</f>
        <v>2.4283657899191572E-2</v>
      </c>
      <c r="F3261" s="15">
        <f t="shared" ref="F3261" si="32834">COS($F$8*$B3258)</f>
        <v>-0.99734283755954012</v>
      </c>
      <c r="G3261" s="37">
        <v>0</v>
      </c>
      <c r="I3261" s="21">
        <v>0</v>
      </c>
      <c r="J3261" s="24">
        <f t="shared" ref="J3261" si="32835">(TAN($K$8*$B3258))/$J$8</f>
        <v>2.2326415242385926</v>
      </c>
      <c r="K3261" s="22">
        <v>1</v>
      </c>
      <c r="L3261" s="23">
        <v>0</v>
      </c>
      <c r="N3261" s="21">
        <f t="shared" ref="N3261" si="32836">D3261*I3258+F3261*I3261-E3261*J3258-G3261*J3261</f>
        <v>0</v>
      </c>
      <c r="O3261" s="24">
        <f t="shared" ref="O3261" si="32837">(D3261*J3258+E3261*I3258+F3261*J3261+G3261*I3261)</f>
        <v>-2.202425375138183</v>
      </c>
      <c r="P3261" s="22">
        <f t="shared" ref="P3261" si="32838">D3261*K3258+F3261*K3261-E3261*L3258-G3261*L3261</f>
        <v>-0.99734283755954012</v>
      </c>
      <c r="Q3261" s="23">
        <f t="shared" ref="Q3261" si="32839">(D3261*L3258+E3261*K3258+F3261*L3261+G3261*K3261)</f>
        <v>0</v>
      </c>
      <c r="S3261" s="15">
        <v>0</v>
      </c>
      <c r="T3261" s="145">
        <f t="shared" ref="T3261" si="32840">(1/$T$8)*SIN($B3258*$U$8)</f>
        <v>-0.26678756267464154</v>
      </c>
      <c r="U3261" s="15">
        <f t="shared" ref="U3261" si="32841">COS($U$8*$B3258)</f>
        <v>0.5995161112256433</v>
      </c>
      <c r="V3261" s="37">
        <v>0</v>
      </c>
      <c r="X3261" s="21">
        <f t="shared" ref="X3261" si="32842">N3261*S3258+P3261*S3261-O3261*T3258-Q3261*T3261</f>
        <v>0</v>
      </c>
      <c r="Y3261" s="24">
        <f t="shared" ref="Y3261" si="32843">(N3261*T3258+O3261*S3258+P3261*T3261+Q3261*S3261)</f>
        <v>-1.0543108313840015</v>
      </c>
      <c r="Z3261" s="22">
        <f t="shared" ref="Z3261" si="32844">N3261*U3258+P3261*U3261-O3261*V3258-Q3261*V3261</f>
        <v>-5.8861403797855347</v>
      </c>
      <c r="AA3261" s="23">
        <f t="shared" ref="AA3261" si="32845">(N3261*V3258+O3261*U3258+P3261*V3261+Q3261*U3261)</f>
        <v>0</v>
      </c>
      <c r="AB3261" s="8"/>
      <c r="AC3261" s="21">
        <v>0</v>
      </c>
      <c r="AD3261" s="24">
        <f t="shared" ref="AD3261" si="32846">(TAN($AE$8*$B3258))/$AD$8</f>
        <v>51.352617000555227</v>
      </c>
      <c r="AE3261" s="22">
        <v>1</v>
      </c>
      <c r="AF3261" s="23">
        <v>0</v>
      </c>
      <c r="AH3261" s="21">
        <f t="shared" ref="AH3261" si="32847">X3261*AC3258+Z3261*AC3261-Y3261*AD3258-AA3261*AD3261</f>
        <v>0</v>
      </c>
      <c r="AI3261" s="24">
        <f t="shared" ref="AI3261" si="32848">(X3261*AD3258+Y3261*AC3258+Z3261*AD3261+AA3261*AC3261)</f>
        <v>-303.32302336601322</v>
      </c>
      <c r="AJ3261" s="22">
        <f t="shared" ref="AJ3261" si="32849">X3261*AE3258+Z3261*AE3261-Y3261*AF3258-AA3261*AF3261</f>
        <v>-5.8861403797855347</v>
      </c>
      <c r="AK3261" s="23">
        <f t="shared" ref="AK3261" si="32850">(X3261*AF3258+Y3261*AE3258+Z3261*AF3261+AA3261*AE3261)</f>
        <v>0</v>
      </c>
      <c r="AL3261" s="8"/>
      <c r="AM3261" s="15">
        <v>0</v>
      </c>
      <c r="AN3261" s="85">
        <f t="shared" ref="AN3261" si="32851">(1/$AN$8)*SIN($B3258*$AO$8)</f>
        <v>-0.26678756267464154</v>
      </c>
      <c r="AO3261" s="25">
        <f t="shared" ref="AO3261" si="32852">COS($AO$8*$B3258)</f>
        <v>0.5995161112256433</v>
      </c>
      <c r="AP3261" s="37">
        <v>0</v>
      </c>
      <c r="AR3261" s="21">
        <f t="shared" ref="AR3261" si="32853">AH3261*AM3258+AJ3261*AM3261-AI3261*AN3258-AK3261*AN3261</f>
        <v>0</v>
      </c>
      <c r="AS3261" s="24">
        <f t="shared" ref="AS3261" si="32854">(AH3261*AN3258+AI3261*AM3258+AJ3261*AN3261+AK3261*AM3261)</f>
        <v>-180.27669036811341</v>
      </c>
      <c r="AT3261" s="22">
        <f t="shared" ref="AT3261" si="32855">AH3261*AO3258+AJ3261*AO3261-AI3261*AP3258-AK3261*AP3261</f>
        <v>-731.83412695291531</v>
      </c>
      <c r="AU3261" s="23">
        <f t="shared" ref="AU3261" si="32856">(AH3261*AP3258+AI3261*AO3258+AJ3261*AP3261+AK3261*AO3261)</f>
        <v>0</v>
      </c>
      <c r="AV3261" s="8"/>
      <c r="AW3261" s="21">
        <v>0</v>
      </c>
      <c r="AX3261" s="24">
        <f t="shared" ref="AX3261" si="32857">(TAN($AY$8*$B3258))/$AX$8</f>
        <v>2.2326415242385926</v>
      </c>
      <c r="AY3261" s="22">
        <v>1</v>
      </c>
      <c r="AZ3261" s="23">
        <v>0</v>
      </c>
      <c r="BB3261" s="21">
        <f t="shared" ref="BB3261" si="32858">AR3261*AW3258+AT3261*AW3261-AS3261*AX3258-AU3261*AX3261</f>
        <v>0</v>
      </c>
      <c r="BC3261" s="24">
        <f t="shared" ref="BC3261" si="32859">(AR3261*AX3258+AS3261*AW3258+AT3261*AX3261+AU3261*AW3261)</f>
        <v>-1814.1999510580899</v>
      </c>
      <c r="BD3261" s="22">
        <f t="shared" ref="BD3261" si="32860">AR3261*AY3258+AT3261*AY3261-AS3261*AZ3258-AU3261*AZ3261</f>
        <v>-731.83412695291531</v>
      </c>
      <c r="BE3261" s="23">
        <f t="shared" ref="BE3261" si="32861">(AR3261*AZ3258+AS3261*AY3258+AT3261*AZ3261+AU3261*AY3261)</f>
        <v>0</v>
      </c>
      <c r="BF3261" s="8"/>
      <c r="BG3261" s="15">
        <v>0</v>
      </c>
      <c r="BH3261" s="85">
        <f t="shared" ref="BH3261" si="32862">(1/$BH$8)*SIN($B3258*$BI$8)</f>
        <v>2.4250685228088063E-2</v>
      </c>
      <c r="BI3261" s="25">
        <f t="shared" ref="BI3261" si="32863">COS($BI$8*$B3258)</f>
        <v>-0.99735005810082233</v>
      </c>
      <c r="BJ3261" s="37">
        <v>0</v>
      </c>
      <c r="BL3261" s="21">
        <f t="shared" ref="BL3261" si="32864">BB3261*BG3258+BD3261*BG3261-BC3261*BH3258-BE3261*BH3261</f>
        <v>0</v>
      </c>
      <c r="BM3261" s="24">
        <f t="shared" ref="BM3261" si="32865">(BB3261*BH3258+BC3261*BG3258+BD3261*BH3261+BE3261*BG3261)</f>
        <v>1791.6449475423874</v>
      </c>
      <c r="BN3261" s="22">
        <f t="shared" ref="BN3261" si="32866">BB3261*BI3258+BD3261*BI3261-BC3261*BJ3258-BE3261*BJ3261</f>
        <v>1125.8551366219574</v>
      </c>
      <c r="BO3261" s="23">
        <f t="shared" ref="BO3261" si="32867">(BB3261*BJ3258+BC3261*BI3258+BD3261*BJ3261+BE3261*BI3261)</f>
        <v>0</v>
      </c>
      <c r="BQ3261" s="38">
        <f t="shared" ref="BQ3261" si="32868">(180/PI())*ATAN(-1*(($BL$8*BM3258+BO3258+$BL$8*BM3261+BO3261)/($BL$8*BL3258+BN3258+$BL$8*BL3261+BN3261)))</f>
        <v>-25.697413716225622</v>
      </c>
      <c r="BS3261" s="67">
        <f t="shared" ref="BS3261" si="32869">20*LOG(((($BL$8*BL3258+BN3258-$BL$8*BL3261-BN3261)^2+($BL$8*BM3258+BO3258-$BL$8*BM3261-BO3261)^2)/(($BL$8*BL3258+BN3258+$BL$8*BL3261+BN3261)^2+($BL$8*BM3258+BO3258+$BL$8*BM3261+BO3261)^2))^0.5)</f>
        <v>-2.7806573912801723E-6</v>
      </c>
      <c r="BT3261" s="65"/>
      <c r="BU3261" s="28"/>
      <c r="BV3261" s="28"/>
      <c r="BW3261" s="28"/>
      <c r="BX3261" s="28"/>
    </row>
    <row r="3262" spans="2:76" ht="18.649999999999999" customHeight="1">
      <c r="BS3262" s="32"/>
    </row>
    <row r="3263" spans="2:76" ht="18.649999999999999" customHeight="1" thickBot="1">
      <c r="D3263" s="8"/>
      <c r="E3263" s="8" t="s">
        <v>93</v>
      </c>
      <c r="F3263" s="8"/>
      <c r="G3263" s="8"/>
      <c r="H3263" s="8"/>
      <c r="I3263" s="8"/>
      <c r="J3263" s="8" t="s">
        <v>94</v>
      </c>
      <c r="K3263" s="8"/>
      <c r="L3263" s="8"/>
      <c r="M3263" s="8"/>
      <c r="N3263" s="8"/>
      <c r="O3263" s="8" t="s">
        <v>95</v>
      </c>
      <c r="P3263" s="8"/>
      <c r="Q3263" s="8"/>
      <c r="R3263" s="8"/>
      <c r="S3263" s="8"/>
      <c r="T3263" s="8" t="s">
        <v>96</v>
      </c>
      <c r="U3263" s="8"/>
      <c r="V3263" s="8"/>
      <c r="W3263" s="8"/>
      <c r="X3263" s="8"/>
      <c r="Y3263" s="8" t="s">
        <v>97</v>
      </c>
      <c r="Z3263" s="8"/>
      <c r="AA3263" s="8"/>
      <c r="AB3263" s="8"/>
      <c r="AC3263" s="8"/>
      <c r="AD3263" s="8" t="s">
        <v>98</v>
      </c>
      <c r="AE3263" s="8"/>
      <c r="AF3263" s="8"/>
      <c r="AG3263" s="8"/>
      <c r="AH3263" s="8"/>
      <c r="AI3263" s="8" t="s">
        <v>99</v>
      </c>
      <c r="AJ3263" s="8"/>
      <c r="AK3263" s="8"/>
      <c r="AL3263" s="8"/>
      <c r="AM3263" s="8"/>
      <c r="AN3263" s="8" t="s">
        <v>96</v>
      </c>
      <c r="AO3263" s="8"/>
      <c r="AP3263" s="8"/>
      <c r="AQ3263" s="8"/>
      <c r="AR3263" s="8"/>
      <c r="AS3263" s="8" t="s">
        <v>100</v>
      </c>
      <c r="AT3263" s="8"/>
      <c r="AU3263" s="8"/>
      <c r="AV3263" s="8"/>
      <c r="AW3263" s="8"/>
      <c r="AX3263" s="8" t="s">
        <v>94</v>
      </c>
      <c r="AY3263" s="8"/>
      <c r="AZ3263" s="8"/>
      <c r="BA3263" s="8"/>
      <c r="BB3263" s="8"/>
      <c r="BC3263" s="8" t="s">
        <v>101</v>
      </c>
      <c r="BD3263" s="8"/>
      <c r="BE3263" s="8"/>
      <c r="BF3263" s="8"/>
      <c r="BG3263" s="8"/>
      <c r="BH3263" s="8" t="s">
        <v>96</v>
      </c>
      <c r="BI3263" s="8"/>
      <c r="BJ3263" s="8"/>
      <c r="BK3263" s="8"/>
      <c r="BL3263" s="8"/>
      <c r="BM3263" s="8" t="s">
        <v>102</v>
      </c>
      <c r="BN3263" s="8"/>
      <c r="BO3263" s="8"/>
      <c r="BP3263" s="8"/>
    </row>
    <row r="3264" spans="2:76" ht="18.649999999999999" customHeight="1" thickBot="1">
      <c r="B3264" s="16"/>
      <c r="D3264" s="250" t="s">
        <v>22</v>
      </c>
      <c r="E3264" s="251"/>
      <c r="F3264" s="252" t="s">
        <v>23</v>
      </c>
      <c r="G3264" s="253"/>
      <c r="H3264" s="123"/>
      <c r="I3264" s="242" t="s">
        <v>1</v>
      </c>
      <c r="J3264" s="243"/>
      <c r="K3264" s="244" t="s">
        <v>2</v>
      </c>
      <c r="L3264" s="245"/>
      <c r="M3264" s="123"/>
      <c r="N3264" s="242" t="s">
        <v>43</v>
      </c>
      <c r="O3264" s="243"/>
      <c r="P3264" s="244" t="s">
        <v>44</v>
      </c>
      <c r="Q3264" s="245"/>
      <c r="R3264" s="123"/>
      <c r="S3264" s="242" t="s">
        <v>32</v>
      </c>
      <c r="T3264" s="243"/>
      <c r="U3264" s="244" t="s">
        <v>33</v>
      </c>
      <c r="V3264" s="245"/>
      <c r="W3264" s="123"/>
      <c r="X3264" s="242" t="s">
        <v>45</v>
      </c>
      <c r="Y3264" s="243"/>
      <c r="Z3264" s="244" t="s">
        <v>46</v>
      </c>
      <c r="AA3264" s="245"/>
      <c r="AB3264" s="127"/>
      <c r="AC3264" s="242" t="s">
        <v>62</v>
      </c>
      <c r="AD3264" s="243"/>
      <c r="AE3264" s="244" t="s">
        <v>3</v>
      </c>
      <c r="AF3264" s="245"/>
      <c r="AG3264" s="123"/>
      <c r="AH3264" s="242" t="s">
        <v>76</v>
      </c>
      <c r="AI3264" s="243"/>
      <c r="AJ3264" s="244" t="s">
        <v>77</v>
      </c>
      <c r="AK3264" s="245"/>
      <c r="AL3264" s="127"/>
      <c r="AM3264" s="242" t="s">
        <v>64</v>
      </c>
      <c r="AN3264" s="243"/>
      <c r="AO3264" s="244" t="s">
        <v>65</v>
      </c>
      <c r="AP3264" s="245"/>
      <c r="AQ3264" s="123"/>
      <c r="AR3264" s="242" t="s">
        <v>80</v>
      </c>
      <c r="AS3264" s="243"/>
      <c r="AT3264" s="244" t="s">
        <v>81</v>
      </c>
      <c r="AU3264" s="245"/>
      <c r="AV3264" s="127"/>
      <c r="AW3264" s="242" t="s">
        <v>68</v>
      </c>
      <c r="AX3264" s="243"/>
      <c r="AY3264" s="244" t="s">
        <v>69</v>
      </c>
      <c r="AZ3264" s="245"/>
      <c r="BA3264" s="123"/>
      <c r="BB3264" s="246" t="s">
        <v>84</v>
      </c>
      <c r="BC3264" s="247"/>
      <c r="BD3264" s="248" t="s">
        <v>85</v>
      </c>
      <c r="BE3264" s="249"/>
      <c r="BF3264" s="127"/>
      <c r="BG3264" s="242" t="s">
        <v>72</v>
      </c>
      <c r="BH3264" s="243"/>
      <c r="BI3264" s="244" t="s">
        <v>73</v>
      </c>
      <c r="BJ3264" s="245"/>
      <c r="BK3264" s="123"/>
      <c r="BL3264" s="242" t="s">
        <v>88</v>
      </c>
      <c r="BM3264" s="243"/>
      <c r="BN3264" s="244" t="s">
        <v>89</v>
      </c>
      <c r="BO3264" s="245"/>
      <c r="BP3264" s="123"/>
      <c r="BQ3264" s="19" t="s">
        <v>165</v>
      </c>
      <c r="BS3264" s="63" t="s">
        <v>120</v>
      </c>
      <c r="BT3264" s="4"/>
      <c r="BU3264" s="28"/>
      <c r="BV3264" s="28"/>
      <c r="BW3264" s="28"/>
      <c r="BX3264" s="28"/>
    </row>
    <row r="3265" spans="2:76" ht="18.649999999999999" customHeight="1" thickTop="1" thickBot="1">
      <c r="B3265" s="39">
        <v>9.26</v>
      </c>
      <c r="D3265" s="25">
        <f t="shared" ref="D3265" si="32870">COS($F$8*$B3265)</f>
        <v>-0.99780472125623099</v>
      </c>
      <c r="E3265" s="26">
        <v>0</v>
      </c>
      <c r="F3265" s="10">
        <v>0</v>
      </c>
      <c r="G3265" s="85">
        <f t="shared" ref="G3265" si="32871">$E$8*SIN($B3265*$F$8)</f>
        <v>0.19867471945110923</v>
      </c>
      <c r="I3265" s="21">
        <v>1</v>
      </c>
      <c r="J3265" s="24">
        <v>0</v>
      </c>
      <c r="K3265" s="22">
        <v>0</v>
      </c>
      <c r="L3265" s="23">
        <v>0</v>
      </c>
      <c r="N3265" s="21">
        <f t="shared" ref="N3265" si="32872">D3265*I3265+F3265*I3268-E3265*J3265-G3265*J3268</f>
        <v>-1.4571708091993958</v>
      </c>
      <c r="O3265" s="24">
        <f t="shared" ref="O3265" si="32873">(D3265*J3265+E3265*I3265+F3265*J3268+G3265*I3268)</f>
        <v>0</v>
      </c>
      <c r="P3265" s="22">
        <f t="shared" ref="P3265" si="32874">D3265*K3265+F3265*K3268-E3265*L3265-G3265*L3268</f>
        <v>0</v>
      </c>
      <c r="Q3265" s="23">
        <f t="shared" ref="Q3265" si="32875">(D3265*L3265+E3265*K3265+F3265*L3268+G3265*K3268)</f>
        <v>0.19867471945110923</v>
      </c>
      <c r="S3265" s="25">
        <f t="shared" ref="S3265" si="32876">COS($U$8*$B3265)</f>
        <v>0.60875305290052462</v>
      </c>
      <c r="T3265" s="26">
        <v>0</v>
      </c>
      <c r="U3265" s="10">
        <v>0</v>
      </c>
      <c r="V3265" s="85">
        <f t="shared" ref="V3265" si="32877">$T$8*SIN($B3265*$U$8)</f>
        <v>-2.3800793023045723</v>
      </c>
      <c r="X3265" s="21">
        <f t="shared" ref="X3265" si="32878">N3265*S3265+P3265*S3268-O3265*T3265-Q3265*T3268</f>
        <v>-0.83451700229135428</v>
      </c>
      <c r="Y3265" s="24">
        <f t="shared" ref="Y3265" si="32879">(N3265*T3265+O3265*S3265+P3265*T3268+Q3265*S3268)</f>
        <v>0</v>
      </c>
      <c r="Z3265" s="22">
        <f t="shared" ref="Z3265" si="32880">N3265*U3265+P3265*U3268-O3265*V3265-Q3265*V3268</f>
        <v>0</v>
      </c>
      <c r="AA3265" s="23">
        <f t="shared" ref="AA3265" si="32881">(N3265*V3265+O3265*U3265+P3265*V3268+Q3265*U3268)</f>
        <v>3.5891259248979051</v>
      </c>
      <c r="AB3265" s="8"/>
      <c r="AC3265" s="21">
        <v>1</v>
      </c>
      <c r="AD3265" s="24">
        <v>0</v>
      </c>
      <c r="AE3265" s="22">
        <v>0</v>
      </c>
      <c r="AF3265" s="23">
        <v>0</v>
      </c>
      <c r="AH3265" s="21">
        <f t="shared" ref="AH3265" si="32882">X3265*AC3265+Z3265*AC3268-Y3265*AD3265-AA3265*AD3268</f>
        <v>-472.42708845540193</v>
      </c>
      <c r="AI3265" s="24">
        <f t="shared" ref="AI3265" si="32883">(X3265*AD3265+Y3265*AC3265+Z3265*AD3268+AA3265*AC3268)</f>
        <v>0</v>
      </c>
      <c r="AJ3265" s="22">
        <f t="shared" ref="AJ3265" si="32884">X3265*AE3265+Z3265*AE3268-Y3265*AF3265-AA3265*AF3268</f>
        <v>0</v>
      </c>
      <c r="AK3265" s="23">
        <f t="shared" ref="AK3265" si="32885">(X3265*AF3265+Y3265*AE3265+Z3265*AF3268+AA3265*AE3268)</f>
        <v>3.5891259248979051</v>
      </c>
      <c r="AL3265" s="8"/>
      <c r="AM3265" s="25">
        <f t="shared" ref="AM3265" si="32886">COS($AO$8*$B3265)</f>
        <v>0.60875305290052462</v>
      </c>
      <c r="AN3265" s="26">
        <v>0</v>
      </c>
      <c r="AO3265" s="10">
        <v>0</v>
      </c>
      <c r="AP3265" s="85">
        <f t="shared" ref="AP3265" si="32887">$AN$8*SIN($B3265*$AO$8)</f>
        <v>-2.3800793023045723</v>
      </c>
      <c r="AR3265" s="21">
        <f t="shared" ref="AR3265" si="32888">AH3265*AM3265+AJ3265*AM3268-AI3265*AN3265-AK3265*AN3268</f>
        <v>-286.64227633377499</v>
      </c>
      <c r="AS3265" s="24">
        <f t="shared" ref="AS3265" si="32889">(AH3265*AN3265+AI3265*AM3265+AJ3265*AN3268+AK3265*AM3268)</f>
        <v>0</v>
      </c>
      <c r="AT3265" s="22">
        <f t="shared" ref="AT3265" si="32890">AH3265*AO3265+AJ3265*AO3268-AI3265*AP3265-AK3265*AP3268</f>
        <v>0</v>
      </c>
      <c r="AU3265" s="23">
        <f t="shared" ref="AU3265" si="32891">(AH3265*AP3265+AI3265*AO3265+AJ3265*AP3268+AK3265*AO3268)</f>
        <v>1126.5988264447396</v>
      </c>
      <c r="AV3265" s="8"/>
      <c r="AW3265" s="21">
        <v>1</v>
      </c>
      <c r="AX3265" s="24">
        <v>0</v>
      </c>
      <c r="AY3265" s="22">
        <v>0</v>
      </c>
      <c r="AZ3265" s="23">
        <v>0</v>
      </c>
      <c r="BB3265" s="21">
        <f t="shared" ref="BB3265" si="32892">AR3265*AW3265+AT3265*AW3268-AS3265*AX3265-AU3265*AX3268</f>
        <v>-2891.5096546044888</v>
      </c>
      <c r="BC3265" s="24">
        <f t="shared" ref="BC3265" si="32893">(AR3265*AX3265+AS3265*AW3265+AT3265*AX3268+AU3265*AW3268)</f>
        <v>0</v>
      </c>
      <c r="BD3265" s="22">
        <f t="shared" ref="BD3265" si="32894">AR3265*AY3265+AT3265*AY3268-AS3265*AZ3265-AU3265*AZ3268</f>
        <v>0</v>
      </c>
      <c r="BE3265" s="23">
        <f t="shared" ref="BE3265" si="32895">(AR3265*AZ3265+AS3265*AY3265+AT3265*AZ3268+AU3265*AY3268)</f>
        <v>1126.5988264447396</v>
      </c>
      <c r="BF3265" s="8"/>
      <c r="BG3265" s="25">
        <f t="shared" ref="BG3265" si="32896">COS($BI$8*$B3265)</f>
        <v>-0.99781129880972974</v>
      </c>
      <c r="BH3265" s="26">
        <v>0</v>
      </c>
      <c r="BI3265" s="10">
        <v>0</v>
      </c>
      <c r="BJ3265" s="85">
        <f t="shared" ref="BJ3265" si="32897">$BH$8*SIN($B3265*$BI$8)</f>
        <v>0.1983771854542796</v>
      </c>
      <c r="BL3265" s="21">
        <f t="shared" ref="BL3265" si="32898">BB3265*BG3265+BD3265*BG3268-BC3265*BH3265-BE3265*BH3268</f>
        <v>2860.3486146122</v>
      </c>
      <c r="BM3265" s="24">
        <f t="shared" ref="BM3265" si="32899">(BB3265*BH3265+BC3265*BG3265+BD3265*BH3268+BE3265*BG3268)</f>
        <v>0</v>
      </c>
      <c r="BN3265" s="22">
        <f t="shared" ref="BN3265" si="32900">BB3265*BI3265+BD3265*BI3268-BC3265*BJ3265-BE3265*BJ3268</f>
        <v>0</v>
      </c>
      <c r="BO3265" s="23">
        <f t="shared" ref="BO3265" si="32901">(BB3265*BJ3265+BC3265*BI3265+BD3265*BJ3268+BE3265*BI3268)</f>
        <v>-1697.7425852466577</v>
      </c>
      <c r="BQ3265" s="27">
        <f t="shared" ref="BQ3265" si="32902">20*LOG((2*$BL$8)/(($BL$8*BL3265+BN3265+$BL$8*BL3268+BN3268)^2+($BL$8*BM3265+BO3265+$BL$8*BM3268+BO3268)^2)^0.5)</f>
        <v>-70.256794701461573</v>
      </c>
      <c r="BS3265" s="64">
        <f t="shared" ref="BS3265" si="32903">((BL3265^2+BM3265^2)/(BL3268^2+BM3268^2))^0.5</f>
        <v>0.59385387806967727</v>
      </c>
      <c r="BT3265" s="4"/>
      <c r="BU3265" s="28"/>
      <c r="BV3265" s="28"/>
      <c r="BW3265" s="28"/>
      <c r="BX3265" s="28"/>
    </row>
    <row r="3266" spans="2:76" ht="18.649999999999999" customHeight="1" thickBot="1">
      <c r="D3266" s="25"/>
      <c r="E3266" s="10"/>
      <c r="F3266" s="10"/>
      <c r="G3266" s="31"/>
      <c r="I3266" s="29"/>
      <c r="L3266" s="30"/>
      <c r="N3266" s="29"/>
      <c r="Q3266" s="30"/>
      <c r="S3266" s="29"/>
      <c r="V3266" s="30"/>
      <c r="X3266" s="29"/>
      <c r="AA3266" s="30"/>
      <c r="AC3266" s="29"/>
      <c r="AF3266" s="30"/>
      <c r="AH3266" s="29"/>
      <c r="AK3266" s="30"/>
      <c r="AM3266" s="29"/>
      <c r="AP3266" s="30"/>
      <c r="AR3266" s="29"/>
      <c r="AU3266" s="30"/>
      <c r="AW3266" s="29"/>
      <c r="AZ3266" s="30"/>
      <c r="BB3266" s="29"/>
      <c r="BE3266" s="30"/>
      <c r="BG3266" s="29"/>
      <c r="BJ3266" s="30"/>
      <c r="BL3266" s="29"/>
      <c r="BO3266" s="30"/>
      <c r="BS3266" s="65"/>
      <c r="BT3266" s="65"/>
      <c r="BU3266" s="28"/>
      <c r="BV3266" s="28"/>
      <c r="BW3266" s="28"/>
      <c r="BX3266" s="28"/>
    </row>
    <row r="3267" spans="2:76" ht="18.649999999999999" customHeight="1" thickBot="1">
      <c r="D3267" s="254" t="s">
        <v>24</v>
      </c>
      <c r="E3267" s="255"/>
      <c r="F3267" s="256" t="s">
        <v>25</v>
      </c>
      <c r="G3267" s="257"/>
      <c r="H3267" s="123"/>
      <c r="I3267" s="242" t="s">
        <v>4</v>
      </c>
      <c r="J3267" s="243"/>
      <c r="K3267" s="244" t="s">
        <v>5</v>
      </c>
      <c r="L3267" s="245"/>
      <c r="M3267" s="123"/>
      <c r="N3267" s="242" t="s">
        <v>6</v>
      </c>
      <c r="O3267" s="243"/>
      <c r="P3267" s="244" t="s">
        <v>7</v>
      </c>
      <c r="Q3267" s="245"/>
      <c r="R3267" s="123"/>
      <c r="S3267" s="242" t="s">
        <v>34</v>
      </c>
      <c r="T3267" s="243"/>
      <c r="U3267" s="244" t="s">
        <v>35</v>
      </c>
      <c r="V3267" s="245"/>
      <c r="W3267" s="123"/>
      <c r="X3267" s="242" t="s">
        <v>47</v>
      </c>
      <c r="Y3267" s="243"/>
      <c r="Z3267" s="244" t="s">
        <v>48</v>
      </c>
      <c r="AA3267" s="245"/>
      <c r="AB3267" s="127"/>
      <c r="AC3267" s="242" t="s">
        <v>63</v>
      </c>
      <c r="AD3267" s="243"/>
      <c r="AE3267" s="244" t="s">
        <v>8</v>
      </c>
      <c r="AF3267" s="245"/>
      <c r="AG3267" s="123"/>
      <c r="AH3267" s="242" t="s">
        <v>78</v>
      </c>
      <c r="AI3267" s="243"/>
      <c r="AJ3267" s="244" t="s">
        <v>79</v>
      </c>
      <c r="AK3267" s="245"/>
      <c r="AL3267" s="127"/>
      <c r="AM3267" s="242" t="s">
        <v>67</v>
      </c>
      <c r="AN3267" s="243"/>
      <c r="AO3267" s="244" t="s">
        <v>66</v>
      </c>
      <c r="AP3267" s="245"/>
      <c r="AQ3267" s="123"/>
      <c r="AR3267" s="242" t="s">
        <v>83</v>
      </c>
      <c r="AS3267" s="243"/>
      <c r="AT3267" s="244" t="s">
        <v>82</v>
      </c>
      <c r="AU3267" s="245"/>
      <c r="AV3267" s="127"/>
      <c r="AW3267" s="242" t="s">
        <v>71</v>
      </c>
      <c r="AX3267" s="243"/>
      <c r="AY3267" s="244" t="s">
        <v>70</v>
      </c>
      <c r="AZ3267" s="245"/>
      <c r="BA3267" s="123"/>
      <c r="BB3267" s="124" t="s">
        <v>87</v>
      </c>
      <c r="BC3267" s="125"/>
      <c r="BD3267" s="122" t="s">
        <v>86</v>
      </c>
      <c r="BE3267" s="126"/>
      <c r="BF3267" s="127"/>
      <c r="BG3267" s="242" t="s">
        <v>74</v>
      </c>
      <c r="BH3267" s="243"/>
      <c r="BI3267" s="244" t="s">
        <v>75</v>
      </c>
      <c r="BJ3267" s="245"/>
      <c r="BK3267" s="123"/>
      <c r="BL3267" s="242" t="s">
        <v>91</v>
      </c>
      <c r="BM3267" s="243"/>
      <c r="BN3267" s="244" t="s">
        <v>90</v>
      </c>
      <c r="BO3267" s="245"/>
      <c r="BP3267" s="123"/>
      <c r="BQ3267" s="35" t="s">
        <v>166</v>
      </c>
      <c r="BS3267" s="66" t="s">
        <v>121</v>
      </c>
      <c r="BT3267" s="65"/>
      <c r="BU3267" s="28"/>
      <c r="BV3267" s="28"/>
      <c r="BW3267" s="28"/>
      <c r="BX3267" s="28"/>
    </row>
    <row r="3268" spans="2:76" ht="18.649999999999999" customHeight="1" thickTop="1" thickBot="1">
      <c r="D3268" s="15">
        <v>0</v>
      </c>
      <c r="E3268" s="145">
        <f t="shared" ref="E3268" si="32904">(1/$E$8)*SIN($B3265*$F$8)</f>
        <v>2.2074968827901026E-2</v>
      </c>
      <c r="F3268" s="15">
        <f t="shared" ref="F3268" si="32905">COS($F$8*$B3265)</f>
        <v>-0.99780472125623099</v>
      </c>
      <c r="G3268" s="37">
        <v>0</v>
      </c>
      <c r="I3268" s="21">
        <v>0</v>
      </c>
      <c r="J3268" s="24">
        <f t="shared" ref="J3268" si="32906">(TAN($K$8*$B3265))/$J$8</f>
        <v>2.3121516880068258</v>
      </c>
      <c r="K3268" s="22">
        <v>1</v>
      </c>
      <c r="L3268" s="23">
        <v>0</v>
      </c>
      <c r="N3268" s="21">
        <f t="shared" ref="N3268" si="32907">D3268*I3265+F3268*I3268-E3268*J3265-G3268*J3268</f>
        <v>0</v>
      </c>
      <c r="O3268" s="24">
        <f t="shared" ref="O3268" si="32908">(D3268*J3265+E3268*I3265+F3268*J3268+G3268*I3268)</f>
        <v>-2.2850009017258737</v>
      </c>
      <c r="P3268" s="22">
        <f t="shared" ref="P3268" si="32909">D3268*K3265+F3268*K3268-E3268*L3265-G3268*L3268</f>
        <v>-0.99780472125623099</v>
      </c>
      <c r="Q3268" s="23">
        <f t="shared" ref="Q3268" si="32910">(D3268*L3265+E3268*K3265+F3268*L3268+G3268*K3268)</f>
        <v>0</v>
      </c>
      <c r="S3268" s="15">
        <v>0</v>
      </c>
      <c r="T3268" s="145">
        <f t="shared" ref="T3268" si="32911">(1/$T$8)*SIN($B3265*$U$8)</f>
        <v>-0.26445325581161916</v>
      </c>
      <c r="U3268" s="15">
        <f t="shared" ref="U3268" si="32912">COS($U$8*$B3265)</f>
        <v>0.60875305290052462</v>
      </c>
      <c r="V3268" s="37">
        <v>0</v>
      </c>
      <c r="X3268" s="21">
        <f t="shared" ref="X3268" si="32913">N3268*S3265+P3268*S3268-O3268*T3265-Q3268*T3268</f>
        <v>0</v>
      </c>
      <c r="Y3268" s="24">
        <f t="shared" ref="Y3268" si="32914">(N3268*T3265+O3268*S3265+P3268*T3268+Q3268*S3268)</f>
        <v>-1.1271285676056617</v>
      </c>
      <c r="Z3268" s="22">
        <f t="shared" ref="Z3268" si="32915">N3268*U3265+P3268*U3268-O3268*V3265-Q3268*V3268</f>
        <v>-6.0459000222083237</v>
      </c>
      <c r="AA3268" s="23">
        <f t="shared" ref="AA3268" si="32916">(N3268*V3265+O3268*U3265+P3268*V3268+Q3268*U3268)</f>
        <v>0</v>
      </c>
      <c r="AB3268" s="8"/>
      <c r="AC3268" s="21">
        <v>0</v>
      </c>
      <c r="AD3268" s="24">
        <f t="shared" ref="AD3268" si="32917">(TAN($AE$8*$B3265))/$AD$8</f>
        <v>131.39482462335877</v>
      </c>
      <c r="AE3268" s="22">
        <v>1</v>
      </c>
      <c r="AF3268" s="23">
        <v>0</v>
      </c>
      <c r="AH3268" s="21">
        <f t="shared" ref="AH3268" si="32918">X3268*AC3265+Z3268*AC3268-Y3268*AD3265-AA3268*AD3268</f>
        <v>0</v>
      </c>
      <c r="AI3268" s="24">
        <f t="shared" ref="AI3268" si="32919">(X3268*AD3265+Y3268*AC3265+Z3268*AD3268+AA3268*AC3268)</f>
        <v>-795.52710167602925</v>
      </c>
      <c r="AJ3268" s="22">
        <f t="shared" ref="AJ3268" si="32920">X3268*AE3265+Z3268*AE3268-Y3268*AF3265-AA3268*AF3268</f>
        <v>-6.0459000222083237</v>
      </c>
      <c r="AK3268" s="23">
        <f t="shared" ref="AK3268" si="32921">(X3268*AF3265+Y3268*AE3265+Z3268*AF3268+AA3268*AE3268)</f>
        <v>0</v>
      </c>
      <c r="AL3268" s="8"/>
      <c r="AM3268" s="15">
        <v>0</v>
      </c>
      <c r="AN3268" s="85">
        <f t="shared" ref="AN3268" si="32922">(1/$AN$8)*SIN($B3265*$AO$8)</f>
        <v>-0.26445325581161916</v>
      </c>
      <c r="AO3268" s="25">
        <f t="shared" ref="AO3268" si="32923">COS($AO$8*$B3265)</f>
        <v>0.60875305290052462</v>
      </c>
      <c r="AP3268" s="37">
        <v>0</v>
      </c>
      <c r="AR3268" s="21">
        <f t="shared" ref="AR3268" si="32924">AH3268*AM3265+AJ3268*AM3268-AI3268*AN3265-AK3268*AN3268</f>
        <v>0</v>
      </c>
      <c r="AS3268" s="24">
        <f t="shared" ref="AS3268" si="32925">(AH3268*AN3265+AI3268*AM3265+AJ3268*AN3268+AK3268*AM3268)</f>
        <v>-482.68069386520432</v>
      </c>
      <c r="AT3268" s="22">
        <f t="shared" ref="AT3268" si="32926">AH3268*AO3265+AJ3268*AO3268-AI3268*AP3265-AK3268*AP3268</f>
        <v>-1897.0980492175129</v>
      </c>
      <c r="AU3268" s="23">
        <f t="shared" ref="AU3268" si="32927">(AH3268*AP3265+AI3268*AO3265+AJ3268*AP3268+AK3268*AO3268)</f>
        <v>0</v>
      </c>
      <c r="AV3268" s="8"/>
      <c r="AW3268" s="21">
        <v>0</v>
      </c>
      <c r="AX3268" s="24">
        <f t="shared" ref="AX3268" si="32928">(TAN($AY$8*$B3265))/$AX$8</f>
        <v>2.3121516880068258</v>
      </c>
      <c r="AY3268" s="22">
        <v>1</v>
      </c>
      <c r="AZ3268" s="23">
        <v>0</v>
      </c>
      <c r="BB3268" s="21">
        <f t="shared" ref="BB3268" si="32929">AR3268*AW3265+AT3268*AW3268-AS3268*AX3265-AU3268*AX3268</f>
        <v>0</v>
      </c>
      <c r="BC3268" s="24">
        <f t="shared" ref="BC3268" si="32930">(AR3268*AX3265+AS3268*AW3265+AT3268*AX3268+AU3268*AW3268)</f>
        <v>-4869.0591506779328</v>
      </c>
      <c r="BD3268" s="22">
        <f t="shared" ref="BD3268" si="32931">AR3268*AY3265+AT3268*AY3268-AS3268*AZ3265-AU3268*AZ3268</f>
        <v>-1897.0980492175129</v>
      </c>
      <c r="BE3268" s="23">
        <f t="shared" ref="BE3268" si="32932">(AR3268*AZ3265+AS3268*AY3265+AT3268*AZ3268+AU3268*AY3268)</f>
        <v>0</v>
      </c>
      <c r="BF3268" s="8"/>
      <c r="BG3268" s="15">
        <v>0</v>
      </c>
      <c r="BH3268" s="85">
        <f t="shared" ref="BH3268" si="32933">(1/$BH$8)*SIN($B3265*$BI$8)</f>
        <v>2.2041909494919954E-2</v>
      </c>
      <c r="BI3268" s="25">
        <f t="shared" ref="BI3268" si="32934">COS($BI$8*$B3265)</f>
        <v>-0.99781129880972974</v>
      </c>
      <c r="BJ3268" s="37">
        <v>0</v>
      </c>
      <c r="BL3268" s="21">
        <f t="shared" ref="BL3268" si="32935">BB3268*BG3265+BD3268*BG3268-BC3268*BH3265-BE3268*BH3268</f>
        <v>0</v>
      </c>
      <c r="BM3268" s="24">
        <f t="shared" ref="BM3268" si="32936">(BB3268*BH3265+BC3268*BG3265+BD3268*BH3268+BE3268*BG3268)</f>
        <v>4816.5865716155067</v>
      </c>
      <c r="BN3268" s="22">
        <f t="shared" ref="BN3268" si="32937">BB3268*BI3265+BD3268*BI3268-BC3268*BJ3265-BE3268*BJ3268</f>
        <v>2858.8561185810245</v>
      </c>
      <c r="BO3268" s="23">
        <f t="shared" ref="BO3268" si="32938">(BB3268*BJ3265+BC3268*BI3265+BD3268*BJ3268+BE3268*BI3268)</f>
        <v>0</v>
      </c>
      <c r="BQ3268" s="38">
        <f t="shared" ref="BQ3268" si="32939">(180/PI())*ATAN(-1*(($BL$8*BM3265+BO3265+$BL$8*BM3268+BO3268)/($BL$8*BL3265+BN3265+$BL$8*BL3268+BN3268)))</f>
        <v>-28.604883029557818</v>
      </c>
      <c r="BS3268" s="67">
        <f t="shared" ref="BS3268" si="32940">20*LOG(((($BL$8*BL3265+BN3265-$BL$8*BL3268-BN3268)^2+($BL$8*BM3265+BO3265-$BL$8*BM3268-BO3268)^2)/(($BL$8*BL3265+BN3265+$BL$8*BL3268+BN3268)^2+($BL$8*BM3265+BO3265+$BL$8*BM3268+BO3268)^2))^0.5)</f>
        <v>-4.0935948787658799E-7</v>
      </c>
      <c r="BT3268" s="65"/>
      <c r="BU3268" s="28"/>
      <c r="BV3268" s="28"/>
      <c r="BW3268" s="28"/>
      <c r="BX3268" s="28"/>
    </row>
    <row r="3269" spans="2:76" ht="18.649999999999999" customHeight="1">
      <c r="BS3269" s="32"/>
    </row>
    <row r="3270" spans="2:76" ht="18.649999999999999" customHeight="1" thickBot="1">
      <c r="D3270" s="8"/>
      <c r="E3270" s="8" t="s">
        <v>93</v>
      </c>
      <c r="F3270" s="8"/>
      <c r="G3270" s="8"/>
      <c r="H3270" s="8"/>
      <c r="I3270" s="8"/>
      <c r="J3270" s="8" t="s">
        <v>94</v>
      </c>
      <c r="K3270" s="8"/>
      <c r="L3270" s="8"/>
      <c r="M3270" s="8"/>
      <c r="N3270" s="8"/>
      <c r="O3270" s="8" t="s">
        <v>95</v>
      </c>
      <c r="P3270" s="8"/>
      <c r="Q3270" s="8"/>
      <c r="R3270" s="8"/>
      <c r="S3270" s="8"/>
      <c r="T3270" s="8" t="s">
        <v>96</v>
      </c>
      <c r="U3270" s="8"/>
      <c r="V3270" s="8"/>
      <c r="W3270" s="8"/>
      <c r="X3270" s="8"/>
      <c r="Y3270" s="8" t="s">
        <v>97</v>
      </c>
      <c r="Z3270" s="8"/>
      <c r="AA3270" s="8"/>
      <c r="AB3270" s="8"/>
      <c r="AC3270" s="8"/>
      <c r="AD3270" s="8" t="s">
        <v>98</v>
      </c>
      <c r="AE3270" s="8"/>
      <c r="AF3270" s="8"/>
      <c r="AG3270" s="8"/>
      <c r="AH3270" s="8"/>
      <c r="AI3270" s="8" t="s">
        <v>99</v>
      </c>
      <c r="AJ3270" s="8"/>
      <c r="AK3270" s="8"/>
      <c r="AL3270" s="8"/>
      <c r="AM3270" s="8"/>
      <c r="AN3270" s="8" t="s">
        <v>96</v>
      </c>
      <c r="AO3270" s="8"/>
      <c r="AP3270" s="8"/>
      <c r="AQ3270" s="8"/>
      <c r="AR3270" s="8"/>
      <c r="AS3270" s="8" t="s">
        <v>100</v>
      </c>
      <c r="AT3270" s="8"/>
      <c r="AU3270" s="8"/>
      <c r="AV3270" s="8"/>
      <c r="AW3270" s="8"/>
      <c r="AX3270" s="8" t="s">
        <v>94</v>
      </c>
      <c r="AY3270" s="8"/>
      <c r="AZ3270" s="8"/>
      <c r="BA3270" s="8"/>
      <c r="BB3270" s="8"/>
      <c r="BC3270" s="8" t="s">
        <v>101</v>
      </c>
      <c r="BD3270" s="8"/>
      <c r="BE3270" s="8"/>
      <c r="BF3270" s="8"/>
      <c r="BG3270" s="8"/>
      <c r="BH3270" s="8" t="s">
        <v>96</v>
      </c>
      <c r="BI3270" s="8"/>
      <c r="BJ3270" s="8"/>
      <c r="BK3270" s="8"/>
      <c r="BL3270" s="8"/>
      <c r="BM3270" s="8" t="s">
        <v>102</v>
      </c>
      <c r="BN3270" s="8"/>
      <c r="BO3270" s="8"/>
      <c r="BP3270" s="8"/>
    </row>
    <row r="3271" spans="2:76" ht="18.649999999999999" customHeight="1" thickBot="1">
      <c r="B3271" s="16"/>
      <c r="D3271" s="250" t="s">
        <v>22</v>
      </c>
      <c r="E3271" s="251"/>
      <c r="F3271" s="252" t="s">
        <v>23</v>
      </c>
      <c r="G3271" s="253"/>
      <c r="H3271" s="123"/>
      <c r="I3271" s="242" t="s">
        <v>1</v>
      </c>
      <c r="J3271" s="243"/>
      <c r="K3271" s="244" t="s">
        <v>2</v>
      </c>
      <c r="L3271" s="245"/>
      <c r="M3271" s="123"/>
      <c r="N3271" s="242" t="s">
        <v>43</v>
      </c>
      <c r="O3271" s="243"/>
      <c r="P3271" s="244" t="s">
        <v>44</v>
      </c>
      <c r="Q3271" s="245"/>
      <c r="R3271" s="123"/>
      <c r="S3271" s="242" t="s">
        <v>32</v>
      </c>
      <c r="T3271" s="243"/>
      <c r="U3271" s="244" t="s">
        <v>33</v>
      </c>
      <c r="V3271" s="245"/>
      <c r="W3271" s="123"/>
      <c r="X3271" s="242" t="s">
        <v>45</v>
      </c>
      <c r="Y3271" s="243"/>
      <c r="Z3271" s="244" t="s">
        <v>46</v>
      </c>
      <c r="AA3271" s="245"/>
      <c r="AB3271" s="127"/>
      <c r="AC3271" s="242" t="s">
        <v>62</v>
      </c>
      <c r="AD3271" s="243"/>
      <c r="AE3271" s="244" t="s">
        <v>3</v>
      </c>
      <c r="AF3271" s="245"/>
      <c r="AG3271" s="123"/>
      <c r="AH3271" s="242" t="s">
        <v>76</v>
      </c>
      <c r="AI3271" s="243"/>
      <c r="AJ3271" s="244" t="s">
        <v>77</v>
      </c>
      <c r="AK3271" s="245"/>
      <c r="AL3271" s="127"/>
      <c r="AM3271" s="242" t="s">
        <v>64</v>
      </c>
      <c r="AN3271" s="243"/>
      <c r="AO3271" s="244" t="s">
        <v>65</v>
      </c>
      <c r="AP3271" s="245"/>
      <c r="AQ3271" s="123"/>
      <c r="AR3271" s="242" t="s">
        <v>80</v>
      </c>
      <c r="AS3271" s="243"/>
      <c r="AT3271" s="244" t="s">
        <v>81</v>
      </c>
      <c r="AU3271" s="245"/>
      <c r="AV3271" s="127"/>
      <c r="AW3271" s="242" t="s">
        <v>68</v>
      </c>
      <c r="AX3271" s="243"/>
      <c r="AY3271" s="244" t="s">
        <v>69</v>
      </c>
      <c r="AZ3271" s="245"/>
      <c r="BA3271" s="123"/>
      <c r="BB3271" s="246" t="s">
        <v>84</v>
      </c>
      <c r="BC3271" s="247"/>
      <c r="BD3271" s="248" t="s">
        <v>85</v>
      </c>
      <c r="BE3271" s="249"/>
      <c r="BF3271" s="127"/>
      <c r="BG3271" s="242" t="s">
        <v>72</v>
      </c>
      <c r="BH3271" s="243"/>
      <c r="BI3271" s="244" t="s">
        <v>73</v>
      </c>
      <c r="BJ3271" s="245"/>
      <c r="BK3271" s="123"/>
      <c r="BL3271" s="242" t="s">
        <v>88</v>
      </c>
      <c r="BM3271" s="243"/>
      <c r="BN3271" s="244" t="s">
        <v>89</v>
      </c>
      <c r="BO3271" s="245"/>
      <c r="BP3271" s="123"/>
      <c r="BQ3271" s="19" t="s">
        <v>165</v>
      </c>
      <c r="BS3271" s="63" t="s">
        <v>120</v>
      </c>
      <c r="BT3271" s="4"/>
      <c r="BU3271" s="28"/>
      <c r="BV3271" s="28"/>
      <c r="BW3271" s="28"/>
      <c r="BX3271" s="28"/>
    </row>
    <row r="3272" spans="2:76" ht="18.649999999999999" customHeight="1" thickTop="1" thickBot="1">
      <c r="B3272" s="39">
        <v>9.2799999999999994</v>
      </c>
      <c r="D3272" s="25">
        <f t="shared" ref="D3272" si="32941">COS($F$8*$B3272)</f>
        <v>-0.99822258370118411</v>
      </c>
      <c r="E3272" s="26">
        <v>0</v>
      </c>
      <c r="F3272" s="10">
        <v>0</v>
      </c>
      <c r="G3272" s="85">
        <f t="shared" ref="G3272" si="32942">$E$8*SIN($B3272*$F$8)</f>
        <v>0.17878775265770397</v>
      </c>
      <c r="I3272" s="21">
        <v>1</v>
      </c>
      <c r="J3272" s="24">
        <v>0</v>
      </c>
      <c r="K3272" s="22">
        <v>0</v>
      </c>
      <c r="L3272" s="23">
        <v>0</v>
      </c>
      <c r="N3272" s="21">
        <f t="shared" ref="N3272" si="32943">D3272*I3272+F3272*I3275-E3272*J3272-G3272*J3275</f>
        <v>-1.4265670652534939</v>
      </c>
      <c r="O3272" s="24">
        <f t="shared" ref="O3272" si="32944">(D3272*J3272+E3272*I3272+F3272*J3275+G3272*I3275)</f>
        <v>0</v>
      </c>
      <c r="P3272" s="22">
        <f t="shared" ref="P3272" si="32945">D3272*K3272+F3272*K3275-E3272*L3272-G3272*L3275</f>
        <v>0</v>
      </c>
      <c r="Q3272" s="23">
        <f t="shared" ref="Q3272" si="32946">(D3272*L3272+E3272*K3272+F3272*L3275+G3272*K3275)</f>
        <v>0.17878775265770397</v>
      </c>
      <c r="S3272" s="25">
        <f t="shared" ref="S3272" si="32947">COS($U$8*$B3272)</f>
        <v>0.61790820130484547</v>
      </c>
      <c r="T3272" s="26">
        <v>0</v>
      </c>
      <c r="U3272" s="10">
        <v>0</v>
      </c>
      <c r="V3272" s="85">
        <f t="shared" ref="V3272" si="32948">$T$8*SIN($B3272*$U$8)</f>
        <v>-2.3587507483500447</v>
      </c>
      <c r="X3272" s="21">
        <f t="shared" ref="X3272" si="32949">N3272*S3272+P3272*S3275-O3272*T3272-Q3272*T3275</f>
        <v>-0.83463018428960944</v>
      </c>
      <c r="Y3272" s="24">
        <f t="shared" ref="Y3272" si="32950">(N3272*T3272+O3272*S3272+P3272*T3275+Q3272*S3275)</f>
        <v>0</v>
      </c>
      <c r="Z3272" s="22">
        <f t="shared" ref="Z3272" si="32951">N3272*U3272+P3272*U3275-O3272*V3272-Q3272*V3275</f>
        <v>0</v>
      </c>
      <c r="AA3272" s="23">
        <f t="shared" ref="AA3272" si="32952">(N3272*V3272+O3272*U3272+P3272*V3275+Q3272*U3275)</f>
        <v>3.475390551398263</v>
      </c>
      <c r="AB3272" s="8"/>
      <c r="AC3272" s="21">
        <v>1</v>
      </c>
      <c r="AD3272" s="24">
        <v>0</v>
      </c>
      <c r="AE3272" s="22">
        <v>0</v>
      </c>
      <c r="AF3272" s="23">
        <v>0</v>
      </c>
      <c r="AH3272" s="21">
        <f t="shared" ref="AH3272" si="32953">X3272*AC3272+Z3272*AC3275-Y3272*AD3272-AA3272*AD3275</f>
        <v>817.37880908030206</v>
      </c>
      <c r="AI3272" s="24">
        <f t="shared" ref="AI3272" si="32954">(X3272*AD3272+Y3272*AC3272+Z3272*AD3275+AA3272*AC3275)</f>
        <v>0</v>
      </c>
      <c r="AJ3272" s="22">
        <f t="shared" ref="AJ3272" si="32955">X3272*AE3272+Z3272*AE3275-Y3272*AF3272-AA3272*AF3275</f>
        <v>0</v>
      </c>
      <c r="AK3272" s="23">
        <f t="shared" ref="AK3272" si="32956">(X3272*AF3272+Y3272*AE3272+Z3272*AF3275+AA3272*AE3275)</f>
        <v>3.475390551398263</v>
      </c>
      <c r="AL3272" s="8"/>
      <c r="AM3272" s="25">
        <f t="shared" ref="AM3272" si="32957">COS($AO$8*$B3272)</f>
        <v>0.61790820130484547</v>
      </c>
      <c r="AN3272" s="26">
        <v>0</v>
      </c>
      <c r="AO3272" s="10">
        <v>0</v>
      </c>
      <c r="AP3272" s="85">
        <f t="shared" ref="AP3272" si="32958">$AN$8*SIN($B3272*$AO$8)</f>
        <v>-2.3587507483500447</v>
      </c>
      <c r="AR3272" s="21">
        <f t="shared" ref="AR3272" si="32959">AH3272*AM3272+AJ3272*AM3275-AI3272*AN3272-AK3272*AN3275</f>
        <v>505.97591193283051</v>
      </c>
      <c r="AS3272" s="24">
        <f t="shared" ref="AS3272" si="32960">(AH3272*AN3272+AI3272*AM3272+AJ3272*AN3275+AK3272*AM3275)</f>
        <v>0</v>
      </c>
      <c r="AT3272" s="22">
        <f t="shared" ref="AT3272" si="32961">AH3272*AO3272+AJ3272*AO3275-AI3272*AP3272-AK3272*AP3275</f>
        <v>0</v>
      </c>
      <c r="AU3272" s="23">
        <f t="shared" ref="AU3272" si="32962">(AH3272*AP3272+AI3272*AO3272+AJ3272*AP3275+AK3272*AO3275)</f>
        <v>-1925.8454052791844</v>
      </c>
      <c r="AV3272" s="8"/>
      <c r="AW3272" s="21">
        <v>1</v>
      </c>
      <c r="AX3272" s="24">
        <v>0</v>
      </c>
      <c r="AY3272" s="22">
        <v>0</v>
      </c>
      <c r="AZ3272" s="23">
        <v>0</v>
      </c>
      <c r="BB3272" s="21">
        <f t="shared" ref="BB3272" si="32963">AR3272*AW3272+AT3272*AW3275-AS3272*AX3272-AU3272*AX3275</f>
        <v>5119.9678627884423</v>
      </c>
      <c r="BC3272" s="24">
        <f t="shared" ref="BC3272" si="32964">(AR3272*AX3272+AS3272*AW3272+AT3272*AX3275+AU3272*AW3275)</f>
        <v>0</v>
      </c>
      <c r="BD3272" s="22">
        <f t="shared" ref="BD3272" si="32965">AR3272*AY3272+AT3272*AY3275-AS3272*AZ3272-AU3272*AZ3275</f>
        <v>0</v>
      </c>
      <c r="BE3272" s="23">
        <f t="shared" ref="BE3272" si="32966">(AR3272*AZ3272+AS3272*AY3272+AT3272*AZ3275+AU3272*AY3275)</f>
        <v>-1925.8454052791844</v>
      </c>
      <c r="BF3272" s="8"/>
      <c r="BG3272" s="25">
        <f t="shared" ref="BG3272" si="32967">COS($BI$8*$B3272)</f>
        <v>-0.9982285151310778</v>
      </c>
      <c r="BH3272" s="26">
        <v>0</v>
      </c>
      <c r="BI3272" s="10">
        <v>0</v>
      </c>
      <c r="BJ3272" s="85">
        <f t="shared" ref="BJ3272" si="32968">$BH$8*SIN($B3272*$BI$8)</f>
        <v>0.1784894512648664</v>
      </c>
      <c r="BL3272" s="21">
        <f t="shared" ref="BL3272" si="32969">BB3272*BG3272+BD3272*BG3275-BC3272*BH3272-BE3272*BH3275</f>
        <v>-5072.7042405668954</v>
      </c>
      <c r="BM3272" s="24">
        <f t="shared" ref="BM3272" si="32970">(BB3272*BH3272+BC3272*BG3272+BD3272*BH3275+BE3272*BG3275)</f>
        <v>0</v>
      </c>
      <c r="BN3272" s="22">
        <f t="shared" ref="BN3272" si="32971">BB3272*BI3272+BD3272*BI3275-BC3272*BJ3272-BE3272*BJ3275</f>
        <v>0</v>
      </c>
      <c r="BO3272" s="23">
        <f t="shared" ref="BO3272" si="32972">(BB3272*BJ3272+BC3272*BI3272+BD3272*BJ3275+BE3272*BI3275)</f>
        <v>2836.294053606709</v>
      </c>
      <c r="BQ3272" s="27">
        <f t="shared" ref="BQ3272" si="32973">20*LOG((2*$BL$8)/(($BL$8*BL3272+BN3272+$BL$8*BL3275+BN3275)^2+($BL$8*BM3272+BO3272+$BL$8*BM3275+BO3275)^2)^0.5)</f>
        <v>-75.493110592667719</v>
      </c>
      <c r="BS3272" s="64">
        <f t="shared" ref="BS3272" si="32974">((BL3272^2+BM3272^2)/(BL3275^2+BM3275^2))^0.5</f>
        <v>0.55943784595744994</v>
      </c>
      <c r="BT3272" s="4"/>
      <c r="BU3272" s="28"/>
      <c r="BV3272" s="28"/>
      <c r="BW3272" s="28"/>
      <c r="BX3272" s="28"/>
    </row>
    <row r="3273" spans="2:76" ht="18.649999999999999" customHeight="1" thickBot="1">
      <c r="D3273" s="25"/>
      <c r="E3273" s="10"/>
      <c r="F3273" s="10"/>
      <c r="G3273" s="31"/>
      <c r="I3273" s="29"/>
      <c r="L3273" s="30"/>
      <c r="N3273" s="29"/>
      <c r="Q3273" s="30"/>
      <c r="S3273" s="29"/>
      <c r="V3273" s="30"/>
      <c r="X3273" s="29"/>
      <c r="AA3273" s="30"/>
      <c r="AC3273" s="29"/>
      <c r="AF3273" s="30"/>
      <c r="AH3273" s="29"/>
      <c r="AK3273" s="30"/>
      <c r="AM3273" s="29"/>
      <c r="AP3273" s="30"/>
      <c r="AR3273" s="29"/>
      <c r="AU3273" s="30"/>
      <c r="AW3273" s="29"/>
      <c r="AZ3273" s="30"/>
      <c r="BB3273" s="29"/>
      <c r="BE3273" s="30"/>
      <c r="BG3273" s="29"/>
      <c r="BJ3273" s="30"/>
      <c r="BL3273" s="29"/>
      <c r="BO3273" s="30"/>
      <c r="BS3273" s="65"/>
      <c r="BT3273" s="65"/>
      <c r="BU3273" s="28"/>
      <c r="BV3273" s="28"/>
      <c r="BW3273" s="28"/>
      <c r="BX3273" s="28"/>
    </row>
    <row r="3274" spans="2:76" ht="18.649999999999999" customHeight="1" thickBot="1">
      <c r="D3274" s="254" t="s">
        <v>24</v>
      </c>
      <c r="E3274" s="255"/>
      <c r="F3274" s="256" t="s">
        <v>25</v>
      </c>
      <c r="G3274" s="257"/>
      <c r="H3274" s="123"/>
      <c r="I3274" s="242" t="s">
        <v>4</v>
      </c>
      <c r="J3274" s="243"/>
      <c r="K3274" s="244" t="s">
        <v>5</v>
      </c>
      <c r="L3274" s="245"/>
      <c r="M3274" s="123"/>
      <c r="N3274" s="242" t="s">
        <v>6</v>
      </c>
      <c r="O3274" s="243"/>
      <c r="P3274" s="244" t="s">
        <v>7</v>
      </c>
      <c r="Q3274" s="245"/>
      <c r="R3274" s="123"/>
      <c r="S3274" s="242" t="s">
        <v>34</v>
      </c>
      <c r="T3274" s="243"/>
      <c r="U3274" s="244" t="s">
        <v>35</v>
      </c>
      <c r="V3274" s="245"/>
      <c r="W3274" s="123"/>
      <c r="X3274" s="242" t="s">
        <v>47</v>
      </c>
      <c r="Y3274" s="243"/>
      <c r="Z3274" s="244" t="s">
        <v>48</v>
      </c>
      <c r="AA3274" s="245"/>
      <c r="AB3274" s="127"/>
      <c r="AC3274" s="242" t="s">
        <v>63</v>
      </c>
      <c r="AD3274" s="243"/>
      <c r="AE3274" s="244" t="s">
        <v>8</v>
      </c>
      <c r="AF3274" s="245"/>
      <c r="AG3274" s="123"/>
      <c r="AH3274" s="242" t="s">
        <v>78</v>
      </c>
      <c r="AI3274" s="243"/>
      <c r="AJ3274" s="244" t="s">
        <v>79</v>
      </c>
      <c r="AK3274" s="245"/>
      <c r="AL3274" s="127"/>
      <c r="AM3274" s="242" t="s">
        <v>67</v>
      </c>
      <c r="AN3274" s="243"/>
      <c r="AO3274" s="244" t="s">
        <v>66</v>
      </c>
      <c r="AP3274" s="245"/>
      <c r="AQ3274" s="123"/>
      <c r="AR3274" s="242" t="s">
        <v>83</v>
      </c>
      <c r="AS3274" s="243"/>
      <c r="AT3274" s="244" t="s">
        <v>82</v>
      </c>
      <c r="AU3274" s="245"/>
      <c r="AV3274" s="127"/>
      <c r="AW3274" s="242" t="s">
        <v>71</v>
      </c>
      <c r="AX3274" s="243"/>
      <c r="AY3274" s="244" t="s">
        <v>70</v>
      </c>
      <c r="AZ3274" s="245"/>
      <c r="BA3274" s="123"/>
      <c r="BB3274" s="124" t="s">
        <v>87</v>
      </c>
      <c r="BC3274" s="125"/>
      <c r="BD3274" s="122" t="s">
        <v>86</v>
      </c>
      <c r="BE3274" s="126"/>
      <c r="BF3274" s="127"/>
      <c r="BG3274" s="242" t="s">
        <v>74</v>
      </c>
      <c r="BH3274" s="243"/>
      <c r="BI3274" s="244" t="s">
        <v>75</v>
      </c>
      <c r="BJ3274" s="245"/>
      <c r="BK3274" s="123"/>
      <c r="BL3274" s="242" t="s">
        <v>91</v>
      </c>
      <c r="BM3274" s="243"/>
      <c r="BN3274" s="244" t="s">
        <v>90</v>
      </c>
      <c r="BO3274" s="245"/>
      <c r="BP3274" s="123"/>
      <c r="BQ3274" s="35" t="s">
        <v>166</v>
      </c>
      <c r="BS3274" s="66" t="s">
        <v>121</v>
      </c>
      <c r="BT3274" s="65"/>
      <c r="BU3274" s="28"/>
      <c r="BV3274" s="28"/>
      <c r="BW3274" s="28"/>
      <c r="BX3274" s="28"/>
    </row>
    <row r="3275" spans="2:76" ht="18.649999999999999" customHeight="1" thickTop="1" thickBot="1">
      <c r="D3275" s="15">
        <v>0</v>
      </c>
      <c r="E3275" s="145">
        <f t="shared" ref="E3275" si="32975">(1/$E$8)*SIN($B3272*$F$8)</f>
        <v>1.9865305850855997E-2</v>
      </c>
      <c r="F3275" s="15">
        <f t="shared" ref="F3275" si="32976">COS($F$8*$B3272)</f>
        <v>-0.99822258370118411</v>
      </c>
      <c r="G3275" s="37">
        <v>0</v>
      </c>
      <c r="I3275" s="21">
        <v>0</v>
      </c>
      <c r="J3275" s="24">
        <f t="shared" ref="J3275" si="32977">(TAN($K$8*$B3272))/$J$8</f>
        <v>2.3958267565026765</v>
      </c>
      <c r="K3275" s="22">
        <v>1</v>
      </c>
      <c r="L3275" s="23">
        <v>0</v>
      </c>
      <c r="N3275" s="21">
        <f t="shared" ref="N3275" si="32978">D3275*I3272+F3275*I3275-E3275*J3272-G3275*J3275</f>
        <v>0</v>
      </c>
      <c r="O3275" s="24">
        <f t="shared" ref="O3275" si="32979">(D3275*J3272+E3275*I3272+F3275*J3275+G3275*I3275)</f>
        <v>-2.3717030691256733</v>
      </c>
      <c r="P3275" s="22">
        <f t="shared" ref="P3275" si="32980">D3275*K3272+F3275*K3275-E3275*L3272-G3275*L3275</f>
        <v>-0.99822258370118411</v>
      </c>
      <c r="Q3275" s="23">
        <f t="shared" ref="Q3275" si="32981">(D3275*L3272+E3275*K3272+F3275*L3275+G3275*K3275)</f>
        <v>0</v>
      </c>
      <c r="S3275" s="15">
        <v>0</v>
      </c>
      <c r="T3275" s="145">
        <f t="shared" ref="T3275" si="32982">(1/$T$8)*SIN($B3272*$U$8)</f>
        <v>-0.26208341648333827</v>
      </c>
      <c r="U3275" s="15">
        <f t="shared" ref="U3275" si="32983">COS($U$8*$B3272)</f>
        <v>0.61790820130484547</v>
      </c>
      <c r="V3275" s="37">
        <v>0</v>
      </c>
      <c r="X3275" s="21">
        <f t="shared" ref="X3275" si="32984">N3275*S3272+P3275*S3275-O3275*T3272-Q3275*T3275</f>
        <v>0</v>
      </c>
      <c r="Y3275" s="24">
        <f t="shared" ref="Y3275" si="32985">(N3275*T3272+O3275*S3272+P3275*T3275+Q3275*S3275)</f>
        <v>-1.203877192325395</v>
      </c>
      <c r="Z3275" s="22">
        <f t="shared" ref="Z3275" si="32986">N3275*U3272+P3275*U3275-O3275*V3272-Q3275*V3275</f>
        <v>-6.2110663103609545</v>
      </c>
      <c r="AA3275" s="23">
        <f t="shared" ref="AA3275" si="32987">(N3275*V3272+O3275*U3272+P3275*V3275+Q3275*U3275)</f>
        <v>0</v>
      </c>
      <c r="AB3275" s="8"/>
      <c r="AC3275" s="21">
        <v>0</v>
      </c>
      <c r="AD3275" s="24">
        <f t="shared" ref="AD3275" si="32988">(TAN($AE$8*$B3272))/$AD$8</f>
        <v>-235.43064503510195</v>
      </c>
      <c r="AE3275" s="22">
        <v>1</v>
      </c>
      <c r="AF3275" s="23">
        <v>0</v>
      </c>
      <c r="AH3275" s="21">
        <f t="shared" ref="AH3275" si="32989">X3275*AC3272+Z3275*AC3275-Y3275*AD3272-AA3275*AD3275</f>
        <v>0</v>
      </c>
      <c r="AI3275" s="24">
        <f t="shared" ref="AI3275" si="32990">(X3275*AD3272+Y3275*AC3272+Z3275*AD3275+AA3275*AC3275)</f>
        <v>1461.0714706117449</v>
      </c>
      <c r="AJ3275" s="22">
        <f t="shared" ref="AJ3275" si="32991">X3275*AE3272+Z3275*AE3275-Y3275*AF3272-AA3275*AF3275</f>
        <v>-6.2110663103609545</v>
      </c>
      <c r="AK3275" s="23">
        <f t="shared" ref="AK3275" si="32992">(X3275*AF3272+Y3275*AE3272+Z3275*AF3275+AA3275*AE3275)</f>
        <v>0</v>
      </c>
      <c r="AL3275" s="8"/>
      <c r="AM3275" s="15">
        <v>0</v>
      </c>
      <c r="AN3275" s="85">
        <f t="shared" ref="AN3275" si="32993">(1/$AN$8)*SIN($B3272*$AO$8)</f>
        <v>-0.26208341648333827</v>
      </c>
      <c r="AO3275" s="25">
        <f t="shared" ref="AO3275" si="32994">COS($AO$8*$B3272)</f>
        <v>0.61790820130484547</v>
      </c>
      <c r="AP3275" s="37">
        <v>0</v>
      </c>
      <c r="AR3275" s="21">
        <f t="shared" ref="AR3275" si="32995">AH3275*AM3272+AJ3275*AM3275-AI3275*AN3272-AK3275*AN3275</f>
        <v>0</v>
      </c>
      <c r="AS3275" s="24">
        <f t="shared" ref="AS3275" si="32996">(AH3275*AN3272+AI3275*AM3272+AJ3275*AN3275+AK3275*AM3275)</f>
        <v>904.43586186215259</v>
      </c>
      <c r="AT3275" s="22">
        <f t="shared" ref="AT3275" si="32997">AH3275*AO3272+AJ3275*AO3275-AI3275*AP3272-AK3275*AP3275</f>
        <v>3442.4655558863333</v>
      </c>
      <c r="AU3275" s="23">
        <f t="shared" ref="AU3275" si="32998">(AH3275*AP3272+AI3275*AO3272+AJ3275*AP3275+AK3275*AO3275)</f>
        <v>0</v>
      </c>
      <c r="AV3275" s="8"/>
      <c r="AW3275" s="21">
        <v>0</v>
      </c>
      <c r="AX3275" s="24">
        <f t="shared" ref="AX3275" si="32999">(TAN($AY$8*$B3272))/$AX$8</f>
        <v>2.3958267565026765</v>
      </c>
      <c r="AY3275" s="22">
        <v>1</v>
      </c>
      <c r="AZ3275" s="23">
        <v>0</v>
      </c>
      <c r="BB3275" s="21">
        <f t="shared" ref="BB3275" si="33000">AR3275*AW3272+AT3275*AW3275-AS3275*AX3272-AU3275*AX3275</f>
        <v>0</v>
      </c>
      <c r="BC3275" s="24">
        <f t="shared" ref="BC3275" si="33001">(AR3275*AX3272+AS3275*AW3272+AT3275*AX3275+AU3275*AW3275)</f>
        <v>9151.9869489934881</v>
      </c>
      <c r="BD3275" s="22">
        <f t="shared" ref="BD3275" si="33002">AR3275*AY3272+AT3275*AY3275-AS3275*AZ3272-AU3275*AZ3275</f>
        <v>3442.4655558863333</v>
      </c>
      <c r="BE3275" s="23">
        <f t="shared" ref="BE3275" si="33003">(AR3275*AZ3272+AS3275*AY3272+AT3275*AZ3275+AU3275*AY3275)</f>
        <v>0</v>
      </c>
      <c r="BF3275" s="8"/>
      <c r="BG3275" s="15">
        <v>0</v>
      </c>
      <c r="BH3275" s="85">
        <f t="shared" ref="BH3275" si="33004">(1/$BH$8)*SIN($B3272*$BI$8)</f>
        <v>1.9832161251651822E-2</v>
      </c>
      <c r="BI3275" s="25">
        <f t="shared" ref="BI3275" si="33005">COS($BI$8*$B3272)</f>
        <v>-0.9982285151310778</v>
      </c>
      <c r="BJ3275" s="37">
        <v>0</v>
      </c>
      <c r="BL3275" s="21">
        <f t="shared" ref="BL3275" si="33006">BB3275*BG3272+BD3275*BG3275-BC3275*BH3272-BE3275*BH3275</f>
        <v>0</v>
      </c>
      <c r="BM3275" s="24">
        <f t="shared" ref="BM3275" si="33007">(BB3275*BH3272+BC3275*BG3272+BD3275*BH3275+BE3275*BG3275)</f>
        <v>-9067.5028105851779</v>
      </c>
      <c r="BN3275" s="22">
        <f t="shared" ref="BN3275" si="33008">BB3275*BI3272+BD3275*BI3275-BC3275*BJ3272-BE3275*BJ3275</f>
        <v>-5069.9004087513613</v>
      </c>
      <c r="BO3275" s="23">
        <f t="shared" ref="BO3275" si="33009">(BB3275*BJ3272+BC3275*BI3272+BD3275*BJ3275+BE3275*BI3275)</f>
        <v>0</v>
      </c>
      <c r="BQ3275" s="38">
        <f t="shared" ref="BQ3275" si="33010">(180/PI())*ATAN(-1*(($BL$8*BM3272+BO3272+$BL$8*BM3275+BO3275)/($BL$8*BL3272+BN3272+$BL$8*BL3275+BN3275)))</f>
        <v>-31.564894397961265</v>
      </c>
      <c r="BS3275" s="67">
        <f t="shared" ref="BS3275" si="33011">20*LOG(((($BL$8*BL3272+BN3272-$BL$8*BL3275-BN3275)^2+($BL$8*BM3272+BO3272-$BL$8*BM3275-BO3275)^2)/(($BL$8*BL3272+BN3272+$BL$8*BL3275+BN3275)^2+($BL$8*BM3272+BO3272+$BL$8*BM3275+BO3275)^2))^0.5)</f>
        <v>-1.2259514166060182E-7</v>
      </c>
      <c r="BT3275" s="65"/>
      <c r="BU3275" s="28"/>
      <c r="BV3275" s="28"/>
      <c r="BW3275" s="28"/>
      <c r="BX3275" s="28"/>
    </row>
    <row r="3276" spans="2:76" ht="18.649999999999999" customHeight="1">
      <c r="BS3276" s="32"/>
    </row>
    <row r="3277" spans="2:76" ht="18.649999999999999" customHeight="1" thickBot="1">
      <c r="D3277" s="8"/>
      <c r="E3277" s="8" t="s">
        <v>93</v>
      </c>
      <c r="F3277" s="8"/>
      <c r="G3277" s="8"/>
      <c r="H3277" s="8"/>
      <c r="I3277" s="8"/>
      <c r="J3277" s="8" t="s">
        <v>94</v>
      </c>
      <c r="K3277" s="8"/>
      <c r="L3277" s="8"/>
      <c r="M3277" s="8"/>
      <c r="N3277" s="8"/>
      <c r="O3277" s="8" t="s">
        <v>95</v>
      </c>
      <c r="P3277" s="8"/>
      <c r="Q3277" s="8"/>
      <c r="R3277" s="8"/>
      <c r="S3277" s="8"/>
      <c r="T3277" s="8" t="s">
        <v>96</v>
      </c>
      <c r="U3277" s="8"/>
      <c r="V3277" s="8"/>
      <c r="W3277" s="8"/>
      <c r="X3277" s="8"/>
      <c r="Y3277" s="8" t="s">
        <v>97</v>
      </c>
      <c r="Z3277" s="8"/>
      <c r="AA3277" s="8"/>
      <c r="AB3277" s="8"/>
      <c r="AC3277" s="8"/>
      <c r="AD3277" s="8" t="s">
        <v>98</v>
      </c>
      <c r="AE3277" s="8"/>
      <c r="AF3277" s="8"/>
      <c r="AG3277" s="8"/>
      <c r="AH3277" s="8"/>
      <c r="AI3277" s="8" t="s">
        <v>99</v>
      </c>
      <c r="AJ3277" s="8"/>
      <c r="AK3277" s="8"/>
      <c r="AL3277" s="8"/>
      <c r="AM3277" s="8"/>
      <c r="AN3277" s="8" t="s">
        <v>96</v>
      </c>
      <c r="AO3277" s="8"/>
      <c r="AP3277" s="8"/>
      <c r="AQ3277" s="8"/>
      <c r="AR3277" s="8"/>
      <c r="AS3277" s="8" t="s">
        <v>100</v>
      </c>
      <c r="AT3277" s="8"/>
      <c r="AU3277" s="8"/>
      <c r="AV3277" s="8"/>
      <c r="AW3277" s="8"/>
      <c r="AX3277" s="8" t="s">
        <v>94</v>
      </c>
      <c r="AY3277" s="8"/>
      <c r="AZ3277" s="8"/>
      <c r="BA3277" s="8"/>
      <c r="BB3277" s="8"/>
      <c r="BC3277" s="8" t="s">
        <v>101</v>
      </c>
      <c r="BD3277" s="8"/>
      <c r="BE3277" s="8"/>
      <c r="BF3277" s="8"/>
      <c r="BG3277" s="8"/>
      <c r="BH3277" s="8" t="s">
        <v>96</v>
      </c>
      <c r="BI3277" s="8"/>
      <c r="BJ3277" s="8"/>
      <c r="BK3277" s="8"/>
      <c r="BL3277" s="8"/>
      <c r="BM3277" s="8" t="s">
        <v>102</v>
      </c>
      <c r="BN3277" s="8"/>
      <c r="BO3277" s="8"/>
      <c r="BP3277" s="8"/>
    </row>
    <row r="3278" spans="2:76" ht="18.649999999999999" customHeight="1" thickBot="1">
      <c r="B3278" s="16"/>
      <c r="D3278" s="250" t="s">
        <v>22</v>
      </c>
      <c r="E3278" s="251"/>
      <c r="F3278" s="252" t="s">
        <v>23</v>
      </c>
      <c r="G3278" s="253"/>
      <c r="H3278" s="123"/>
      <c r="I3278" s="242" t="s">
        <v>1</v>
      </c>
      <c r="J3278" s="243"/>
      <c r="K3278" s="244" t="s">
        <v>2</v>
      </c>
      <c r="L3278" s="245"/>
      <c r="M3278" s="123"/>
      <c r="N3278" s="242" t="s">
        <v>43</v>
      </c>
      <c r="O3278" s="243"/>
      <c r="P3278" s="244" t="s">
        <v>44</v>
      </c>
      <c r="Q3278" s="245"/>
      <c r="R3278" s="123"/>
      <c r="S3278" s="242" t="s">
        <v>32</v>
      </c>
      <c r="T3278" s="243"/>
      <c r="U3278" s="244" t="s">
        <v>33</v>
      </c>
      <c r="V3278" s="245"/>
      <c r="W3278" s="123"/>
      <c r="X3278" s="242" t="s">
        <v>45</v>
      </c>
      <c r="Y3278" s="243"/>
      <c r="Z3278" s="244" t="s">
        <v>46</v>
      </c>
      <c r="AA3278" s="245"/>
      <c r="AB3278" s="127"/>
      <c r="AC3278" s="242" t="s">
        <v>62</v>
      </c>
      <c r="AD3278" s="243"/>
      <c r="AE3278" s="244" t="s">
        <v>3</v>
      </c>
      <c r="AF3278" s="245"/>
      <c r="AG3278" s="123"/>
      <c r="AH3278" s="242" t="s">
        <v>76</v>
      </c>
      <c r="AI3278" s="243"/>
      <c r="AJ3278" s="244" t="s">
        <v>77</v>
      </c>
      <c r="AK3278" s="245"/>
      <c r="AL3278" s="127"/>
      <c r="AM3278" s="242" t="s">
        <v>64</v>
      </c>
      <c r="AN3278" s="243"/>
      <c r="AO3278" s="244" t="s">
        <v>65</v>
      </c>
      <c r="AP3278" s="245"/>
      <c r="AQ3278" s="123"/>
      <c r="AR3278" s="242" t="s">
        <v>80</v>
      </c>
      <c r="AS3278" s="243"/>
      <c r="AT3278" s="244" t="s">
        <v>81</v>
      </c>
      <c r="AU3278" s="245"/>
      <c r="AV3278" s="127"/>
      <c r="AW3278" s="242" t="s">
        <v>68</v>
      </c>
      <c r="AX3278" s="243"/>
      <c r="AY3278" s="244" t="s">
        <v>69</v>
      </c>
      <c r="AZ3278" s="245"/>
      <c r="BA3278" s="123"/>
      <c r="BB3278" s="246" t="s">
        <v>84</v>
      </c>
      <c r="BC3278" s="247"/>
      <c r="BD3278" s="248" t="s">
        <v>85</v>
      </c>
      <c r="BE3278" s="249"/>
      <c r="BF3278" s="127"/>
      <c r="BG3278" s="242" t="s">
        <v>72</v>
      </c>
      <c r="BH3278" s="243"/>
      <c r="BI3278" s="244" t="s">
        <v>73</v>
      </c>
      <c r="BJ3278" s="245"/>
      <c r="BK3278" s="123"/>
      <c r="BL3278" s="242" t="s">
        <v>88</v>
      </c>
      <c r="BM3278" s="243"/>
      <c r="BN3278" s="244" t="s">
        <v>89</v>
      </c>
      <c r="BO3278" s="245"/>
      <c r="BP3278" s="123"/>
      <c r="BQ3278" s="19" t="s">
        <v>165</v>
      </c>
      <c r="BS3278" s="63" t="s">
        <v>120</v>
      </c>
      <c r="BT3278" s="4"/>
      <c r="BU3278" s="28"/>
      <c r="BV3278" s="28"/>
      <c r="BW3278" s="28"/>
      <c r="BX3278" s="28"/>
    </row>
    <row r="3279" spans="2:76" ht="18.649999999999999" customHeight="1" thickTop="1" thickBot="1">
      <c r="B3279" s="39">
        <v>9.3000000000000007</v>
      </c>
      <c r="D3279" s="25">
        <f t="shared" ref="D3279" si="33012">COS($F$8*$B3279)</f>
        <v>-0.99859640645910108</v>
      </c>
      <c r="E3279" s="26">
        <v>0</v>
      </c>
      <c r="F3279" s="10">
        <v>0</v>
      </c>
      <c r="G3279" s="85">
        <f t="shared" ref="G3279" si="33013">$E$8*SIN($B3279*$F$8)</f>
        <v>0.15889289808776186</v>
      </c>
      <c r="I3279" s="21">
        <v>1</v>
      </c>
      <c r="J3279" s="24">
        <v>0</v>
      </c>
      <c r="K3279" s="22">
        <v>0</v>
      </c>
      <c r="L3279" s="23">
        <v>0</v>
      </c>
      <c r="N3279" s="21">
        <f t="shared" ref="N3279" si="33014">D3279*I3279+F3279*I3282-E3279*J3279-G3279*J3282</f>
        <v>-1.3932939643468423</v>
      </c>
      <c r="O3279" s="24">
        <f t="shared" ref="O3279" si="33015">(D3279*J3279+E3279*I3279+F3279*J3282+G3279*I3282)</f>
        <v>0</v>
      </c>
      <c r="P3279" s="22">
        <f t="shared" ref="P3279" si="33016">D3279*K3279+F3279*K3282-E3279*L3279-G3279*L3282</f>
        <v>0</v>
      </c>
      <c r="Q3279" s="23">
        <f t="shared" ref="Q3279" si="33017">(D3279*L3279+E3279*K3279+F3279*L3282+G3279*K3282)</f>
        <v>0.15889289808776186</v>
      </c>
      <c r="S3279" s="25">
        <f t="shared" ref="S3279" si="33018">COS($U$8*$B3279)</f>
        <v>0.62698032633466394</v>
      </c>
      <c r="T3279" s="26">
        <v>0</v>
      </c>
      <c r="U3279" s="10">
        <v>0</v>
      </c>
      <c r="V3279" s="85">
        <f t="shared" ref="V3279" si="33019">$T$8*SIN($B3279*$U$8)</f>
        <v>-2.3371052679551054</v>
      </c>
      <c r="X3279" s="21">
        <f t="shared" ref="X3279" si="33020">N3279*S3279+P3279*S3282-O3279*T3279-Q3279*T3282</f>
        <v>-0.83230685676168281</v>
      </c>
      <c r="Y3279" s="24">
        <f t="shared" ref="Y3279" si="33021">(N3279*T3279+O3279*S3279+P3279*T3282+Q3279*S3282)</f>
        <v>0</v>
      </c>
      <c r="Z3279" s="22">
        <f t="shared" ref="Z3279" si="33022">N3279*U3279+P3279*U3282-O3279*V3279-Q3279*V3282</f>
        <v>0</v>
      </c>
      <c r="AA3279" s="23">
        <f t="shared" ref="AA3279" si="33023">(N3279*V3279+O3279*U3279+P3279*V3282+Q3279*U3282)</f>
        <v>3.3558973849803833</v>
      </c>
      <c r="AB3279" s="8"/>
      <c r="AC3279" s="21">
        <v>1</v>
      </c>
      <c r="AD3279" s="24">
        <v>0</v>
      </c>
      <c r="AE3279" s="22">
        <v>0</v>
      </c>
      <c r="AF3279" s="23">
        <v>0</v>
      </c>
      <c r="AH3279" s="21">
        <f t="shared" ref="AH3279" si="33024">X3279*AC3279+Z3279*AC3282-Y3279*AD3279-AA3279*AD3282</f>
        <v>207.5029476498014</v>
      </c>
      <c r="AI3279" s="24">
        <f t="shared" ref="AI3279" si="33025">(X3279*AD3279+Y3279*AC3279+Z3279*AD3282+AA3279*AC3282)</f>
        <v>0</v>
      </c>
      <c r="AJ3279" s="22">
        <f t="shared" ref="AJ3279" si="33026">X3279*AE3279+Z3279*AE3282-Y3279*AF3279-AA3279*AF3282</f>
        <v>0</v>
      </c>
      <c r="AK3279" s="23">
        <f t="shared" ref="AK3279" si="33027">(X3279*AF3279+Y3279*AE3279+Z3279*AF3282+AA3279*AE3282)</f>
        <v>3.3558973849803833</v>
      </c>
      <c r="AL3279" s="8"/>
      <c r="AM3279" s="25">
        <f t="shared" ref="AM3279" si="33028">COS($AO$8*$B3279)</f>
        <v>0.62698032633466394</v>
      </c>
      <c r="AN3279" s="26">
        <v>0</v>
      </c>
      <c r="AO3279" s="10">
        <v>0</v>
      </c>
      <c r="AP3279" s="85">
        <f t="shared" ref="AP3279" si="33029">$AN$8*SIN($B3279*$AO$8)</f>
        <v>-2.3371052679551054</v>
      </c>
      <c r="AR3279" s="21">
        <f t="shared" ref="AR3279" si="33030">AH3279*AM3279+AJ3279*AM3282-AI3279*AN3279-AK3279*AN3282</f>
        <v>130.97171977256099</v>
      </c>
      <c r="AS3279" s="24">
        <f t="shared" ref="AS3279" si="33031">(AH3279*AN3279+AI3279*AM3279+AJ3279*AN3282+AK3279*AM3282)</f>
        <v>0</v>
      </c>
      <c r="AT3279" s="22">
        <f t="shared" ref="AT3279" si="33032">AH3279*AO3279+AJ3279*AO3282-AI3279*AP3279-AK3279*AP3282</f>
        <v>0</v>
      </c>
      <c r="AU3279" s="23">
        <f t="shared" ref="AU3279" si="33033">(AH3279*AP3279+AI3279*AO3279+AJ3279*AP3282+AK3279*AO3282)</f>
        <v>-482.8521504309827</v>
      </c>
      <c r="AV3279" s="8"/>
      <c r="AW3279" s="21">
        <v>1</v>
      </c>
      <c r="AX3279" s="24">
        <v>0</v>
      </c>
      <c r="AY3279" s="22">
        <v>0</v>
      </c>
      <c r="AZ3279" s="23">
        <v>0</v>
      </c>
      <c r="BB3279" s="21">
        <f t="shared" ref="BB3279" si="33034">AR3279*AW3279+AT3279*AW3282-AS3279*AX3279-AU3279*AX3282</f>
        <v>1330.3995538012989</v>
      </c>
      <c r="BC3279" s="24">
        <f t="shared" ref="BC3279" si="33035">(AR3279*AX3279+AS3279*AW3279+AT3279*AX3282+AU3279*AW3282)</f>
        <v>0</v>
      </c>
      <c r="BD3279" s="22">
        <f t="shared" ref="BD3279" si="33036">AR3279*AY3279+AT3279*AY3282-AS3279*AZ3279-AU3279*AZ3282</f>
        <v>0</v>
      </c>
      <c r="BE3279" s="23">
        <f t="shared" ref="BE3279" si="33037">(AR3279*AZ3279+AS3279*AY3279+AT3279*AZ3282+AU3279*AY3282)</f>
        <v>-482.8521504309827</v>
      </c>
      <c r="BF3279" s="8"/>
      <c r="BG3279" s="25">
        <f t="shared" ref="BG3279" si="33038">COS($BI$8*$B3279)</f>
        <v>-0.99860168865688381</v>
      </c>
      <c r="BH3279" s="26">
        <v>0</v>
      </c>
      <c r="BI3279" s="10">
        <v>0</v>
      </c>
      <c r="BJ3279" s="85">
        <f t="shared" ref="BJ3279" si="33039">$BH$8*SIN($B3279*$BI$8)</f>
        <v>0.15859384195037587</v>
      </c>
      <c r="BL3279" s="21">
        <f t="shared" ref="BL3279" si="33040">BB3279*BG3279+BD3279*BG3282-BC3279*BH3279-BE3279*BH3282</f>
        <v>-1320.0306434998029</v>
      </c>
      <c r="BM3279" s="24">
        <f t="shared" ref="BM3279" si="33041">(BB3279*BH3279+BC3279*BG3279+BD3279*BH3282+BE3279*BG3282)</f>
        <v>0</v>
      </c>
      <c r="BN3279" s="22">
        <f t="shared" ref="BN3279" si="33042">BB3279*BI3279+BD3279*BI3282-BC3279*BJ3279-BE3279*BJ3282</f>
        <v>0</v>
      </c>
      <c r="BO3279" s="23">
        <f t="shared" ref="BO3279" si="33043">(BB3279*BJ3279+BC3279*BI3279+BD3279*BJ3282+BE3279*BI3282)</f>
        <v>693.17014935840075</v>
      </c>
      <c r="BQ3279" s="27">
        <f t="shared" ref="BQ3279" si="33044">20*LOG((2*$BL$8)/(($BL$8*BL3279+BN3279+$BL$8*BL3282+BN3282)^2+($BL$8*BM3279+BO3279+$BL$8*BM3282+BO3282)^2)^0.5)</f>
        <v>-64.097256036910096</v>
      </c>
      <c r="BS3279" s="64">
        <f t="shared" ref="BS3279" si="33045">((BL3279^2+BM3279^2)/(BL3282^2+BM3282^2))^0.5</f>
        <v>0.52542566871193563</v>
      </c>
      <c r="BT3279" s="4"/>
      <c r="BU3279" s="28"/>
      <c r="BV3279" s="28"/>
      <c r="BW3279" s="28"/>
      <c r="BX3279" s="28"/>
    </row>
    <row r="3280" spans="2:76" ht="18.649999999999999" customHeight="1" thickBot="1">
      <c r="D3280" s="25"/>
      <c r="E3280" s="10"/>
      <c r="F3280" s="10"/>
      <c r="G3280" s="31"/>
      <c r="I3280" s="29"/>
      <c r="L3280" s="30"/>
      <c r="N3280" s="29"/>
      <c r="Q3280" s="30"/>
      <c r="S3280" s="29"/>
      <c r="V3280" s="30"/>
      <c r="X3280" s="29"/>
      <c r="AA3280" s="30"/>
      <c r="AC3280" s="29"/>
      <c r="AF3280" s="30"/>
      <c r="AH3280" s="29"/>
      <c r="AK3280" s="30"/>
      <c r="AM3280" s="29"/>
      <c r="AP3280" s="30"/>
      <c r="AR3280" s="29"/>
      <c r="AU3280" s="30"/>
      <c r="AW3280" s="29"/>
      <c r="AZ3280" s="30"/>
      <c r="BB3280" s="29"/>
      <c r="BE3280" s="30"/>
      <c r="BG3280" s="29"/>
      <c r="BJ3280" s="30"/>
      <c r="BL3280" s="29"/>
      <c r="BO3280" s="30"/>
      <c r="BS3280" s="65"/>
      <c r="BT3280" s="65"/>
      <c r="BU3280" s="28"/>
      <c r="BV3280" s="28"/>
      <c r="BW3280" s="28"/>
      <c r="BX3280" s="28"/>
    </row>
    <row r="3281" spans="2:76" ht="18.649999999999999" customHeight="1" thickBot="1">
      <c r="D3281" s="254" t="s">
        <v>24</v>
      </c>
      <c r="E3281" s="255"/>
      <c r="F3281" s="256" t="s">
        <v>25</v>
      </c>
      <c r="G3281" s="257"/>
      <c r="H3281" s="123"/>
      <c r="I3281" s="242" t="s">
        <v>4</v>
      </c>
      <c r="J3281" s="243"/>
      <c r="K3281" s="244" t="s">
        <v>5</v>
      </c>
      <c r="L3281" s="245"/>
      <c r="M3281" s="123"/>
      <c r="N3281" s="242" t="s">
        <v>6</v>
      </c>
      <c r="O3281" s="243"/>
      <c r="P3281" s="244" t="s">
        <v>7</v>
      </c>
      <c r="Q3281" s="245"/>
      <c r="R3281" s="123"/>
      <c r="S3281" s="242" t="s">
        <v>34</v>
      </c>
      <c r="T3281" s="243"/>
      <c r="U3281" s="244" t="s">
        <v>35</v>
      </c>
      <c r="V3281" s="245"/>
      <c r="W3281" s="123"/>
      <c r="X3281" s="242" t="s">
        <v>47</v>
      </c>
      <c r="Y3281" s="243"/>
      <c r="Z3281" s="244" t="s">
        <v>48</v>
      </c>
      <c r="AA3281" s="245"/>
      <c r="AB3281" s="127"/>
      <c r="AC3281" s="242" t="s">
        <v>63</v>
      </c>
      <c r="AD3281" s="243"/>
      <c r="AE3281" s="244" t="s">
        <v>8</v>
      </c>
      <c r="AF3281" s="245"/>
      <c r="AG3281" s="123"/>
      <c r="AH3281" s="242" t="s">
        <v>78</v>
      </c>
      <c r="AI3281" s="243"/>
      <c r="AJ3281" s="244" t="s">
        <v>79</v>
      </c>
      <c r="AK3281" s="245"/>
      <c r="AL3281" s="127"/>
      <c r="AM3281" s="242" t="s">
        <v>67</v>
      </c>
      <c r="AN3281" s="243"/>
      <c r="AO3281" s="244" t="s">
        <v>66</v>
      </c>
      <c r="AP3281" s="245"/>
      <c r="AQ3281" s="123"/>
      <c r="AR3281" s="242" t="s">
        <v>83</v>
      </c>
      <c r="AS3281" s="243"/>
      <c r="AT3281" s="244" t="s">
        <v>82</v>
      </c>
      <c r="AU3281" s="245"/>
      <c r="AV3281" s="127"/>
      <c r="AW3281" s="242" t="s">
        <v>71</v>
      </c>
      <c r="AX3281" s="243"/>
      <c r="AY3281" s="244" t="s">
        <v>70</v>
      </c>
      <c r="AZ3281" s="245"/>
      <c r="BA3281" s="123"/>
      <c r="BB3281" s="124" t="s">
        <v>87</v>
      </c>
      <c r="BC3281" s="125"/>
      <c r="BD3281" s="122" t="s">
        <v>86</v>
      </c>
      <c r="BE3281" s="126"/>
      <c r="BF3281" s="127"/>
      <c r="BG3281" s="242" t="s">
        <v>74</v>
      </c>
      <c r="BH3281" s="243"/>
      <c r="BI3281" s="244" t="s">
        <v>75</v>
      </c>
      <c r="BJ3281" s="245"/>
      <c r="BK3281" s="123"/>
      <c r="BL3281" s="242" t="s">
        <v>91</v>
      </c>
      <c r="BM3281" s="243"/>
      <c r="BN3281" s="244" t="s">
        <v>90</v>
      </c>
      <c r="BO3281" s="245"/>
      <c r="BP3281" s="123"/>
      <c r="BQ3281" s="35" t="s">
        <v>166</v>
      </c>
      <c r="BS3281" s="66" t="s">
        <v>121</v>
      </c>
      <c r="BT3281" s="65"/>
      <c r="BU3281" s="28"/>
      <c r="BV3281" s="28"/>
      <c r="BW3281" s="28"/>
      <c r="BX3281" s="28"/>
    </row>
    <row r="3282" spans="2:76" ht="18.649999999999999" customHeight="1" thickTop="1" thickBot="1">
      <c r="D3282" s="15">
        <v>0</v>
      </c>
      <c r="E3282" s="145">
        <f t="shared" ref="E3282" si="33046">(1/$E$8)*SIN($B3279*$F$8)</f>
        <v>1.765476645419576E-2</v>
      </c>
      <c r="F3282" s="15">
        <f t="shared" ref="F3282" si="33047">COS($F$8*$B3279)</f>
        <v>-0.99859640645910108</v>
      </c>
      <c r="G3282" s="37">
        <v>0</v>
      </c>
      <c r="I3282" s="21">
        <v>0</v>
      </c>
      <c r="J3282" s="24">
        <f t="shared" ref="J3282" si="33048">(TAN($K$8*$B3279))/$J$8</f>
        <v>2.4840478249049034</v>
      </c>
      <c r="K3282" s="22">
        <v>1</v>
      </c>
      <c r="L3282" s="23">
        <v>0</v>
      </c>
      <c r="N3282" s="21">
        <f t="shared" ref="N3282" si="33049">D3282*I3279+F3282*I3282-E3282*J3279-G3282*J3282</f>
        <v>0</v>
      </c>
      <c r="O3282" s="24">
        <f t="shared" ref="O3282" si="33050">(D3282*J3279+E3282*I3279+F3282*J3282+G3282*I3282)</f>
        <v>-2.4629064649683867</v>
      </c>
      <c r="P3282" s="22">
        <f t="shared" ref="P3282" si="33051">D3282*K3279+F3282*K3282-E3282*L3279-G3282*L3282</f>
        <v>-0.99859640645910108</v>
      </c>
      <c r="Q3282" s="23">
        <f t="shared" ref="Q3282" si="33052">(D3282*L3279+E3282*K3279+F3282*L3282+G3282*K3282)</f>
        <v>0</v>
      </c>
      <c r="S3282" s="15">
        <v>0</v>
      </c>
      <c r="T3282" s="145">
        <f t="shared" ref="T3282" si="33053">(1/$T$8)*SIN($B3279*$U$8)</f>
        <v>-0.2596783631061228</v>
      </c>
      <c r="U3282" s="15">
        <f t="shared" ref="U3282" si="33054">COS($U$8*$B3279)</f>
        <v>0.62698032633466394</v>
      </c>
      <c r="V3282" s="37">
        <v>0</v>
      </c>
      <c r="X3282" s="21">
        <f t="shared" ref="X3282" si="33055">N3282*S3279+P3282*S3282-O3282*T3279-Q3282*T3282</f>
        <v>0</v>
      </c>
      <c r="Y3282" s="24">
        <f t="shared" ref="Y3282" si="33056">(N3282*T3279+O3282*S3279+P3282*T3282+Q3282*S3282)</f>
        <v>-1.284880018904677</v>
      </c>
      <c r="Z3282" s="22">
        <f t="shared" ref="Z3282" si="33057">N3282*U3279+P3282*U3282-O3282*V3279-Q3282*V3282</f>
        <v>-6.3821719745566527</v>
      </c>
      <c r="AA3282" s="23">
        <f t="shared" ref="AA3282" si="33058">(N3282*V3279+O3282*U3279+P3282*V3282+Q3282*U3282)</f>
        <v>0</v>
      </c>
      <c r="AB3282" s="8"/>
      <c r="AC3282" s="21">
        <v>0</v>
      </c>
      <c r="AD3282" s="24">
        <f t="shared" ref="AD3282" si="33059">(TAN($AE$8*$B3279))/$AD$8</f>
        <v>-62.08034114481152</v>
      </c>
      <c r="AE3282" s="22">
        <v>1</v>
      </c>
      <c r="AF3282" s="23">
        <v>0</v>
      </c>
      <c r="AH3282" s="21">
        <f t="shared" ref="AH3282" si="33060">X3282*AC3279+Z3282*AC3282-Y3282*AD3279-AA3282*AD3282</f>
        <v>0</v>
      </c>
      <c r="AI3282" s="24">
        <f t="shared" ref="AI3282" si="33061">(X3282*AD3279+Y3282*AC3279+Z3282*AD3282+AA3282*AC3282)</f>
        <v>394.92253340642765</v>
      </c>
      <c r="AJ3282" s="22">
        <f t="shared" ref="AJ3282" si="33062">X3282*AE3279+Z3282*AE3282-Y3282*AF3279-AA3282*AF3282</f>
        <v>-6.3821719745566527</v>
      </c>
      <c r="AK3282" s="23">
        <f t="shared" ref="AK3282" si="33063">(X3282*AF3279+Y3282*AE3279+Z3282*AF3282+AA3282*AE3282)</f>
        <v>0</v>
      </c>
      <c r="AL3282" s="8"/>
      <c r="AM3282" s="15">
        <v>0</v>
      </c>
      <c r="AN3282" s="85">
        <f t="shared" ref="AN3282" si="33064">(1/$AN$8)*SIN($B3279*$AO$8)</f>
        <v>-0.2596783631061228</v>
      </c>
      <c r="AO3282" s="25">
        <f t="shared" ref="AO3282" si="33065">COS($AO$8*$B3279)</f>
        <v>0.62698032633466394</v>
      </c>
      <c r="AP3282" s="37">
        <v>0</v>
      </c>
      <c r="AR3282" s="21">
        <f t="shared" ref="AR3282" si="33066">AH3282*AM3279+AJ3282*AM3282-AI3282*AN3279-AK3282*AN3282</f>
        <v>0</v>
      </c>
      <c r="AS3282" s="24">
        <f t="shared" ref="AS3282" si="33067">(AH3282*AN3279+AI3282*AM3279+AJ3282*AN3282+AK3282*AM3282)</f>
        <v>249.26597084348887</v>
      </c>
      <c r="AT3282" s="22">
        <f t="shared" ref="AT3282" si="33068">AH3282*AO3279+AJ3282*AO3282-AI3282*AP3279-AK3282*AP3282</f>
        <v>918.97403699100664</v>
      </c>
      <c r="AU3282" s="23">
        <f t="shared" ref="AU3282" si="33069">(AH3282*AP3279+AI3282*AO3279+AJ3282*AP3282+AK3282*AO3282)</f>
        <v>0</v>
      </c>
      <c r="AV3282" s="8"/>
      <c r="AW3282" s="21">
        <v>0</v>
      </c>
      <c r="AX3282" s="24">
        <f t="shared" ref="AX3282" si="33070">(TAN($AY$8*$B3279))/$AX$8</f>
        <v>2.4840478249049034</v>
      </c>
      <c r="AY3282" s="22">
        <v>1</v>
      </c>
      <c r="AZ3282" s="23">
        <v>0</v>
      </c>
      <c r="BB3282" s="21">
        <f t="shared" ref="BB3282" si="33071">AR3282*AW3279+AT3282*AW3282-AS3282*AX3279-AU3282*AX3282</f>
        <v>0</v>
      </c>
      <c r="BC3282" s="24">
        <f t="shared" ref="BC3282" si="33072">(AR3282*AX3279+AS3282*AW3279+AT3282*AX3282+AU3282*AW3282)</f>
        <v>2532.0414285750771</v>
      </c>
      <c r="BD3282" s="22">
        <f t="shared" ref="BD3282" si="33073">AR3282*AY3279+AT3282*AY3282-AS3282*AZ3279-AU3282*AZ3282</f>
        <v>918.97403699100664</v>
      </c>
      <c r="BE3282" s="23">
        <f t="shared" ref="BE3282" si="33074">(AR3282*AZ3279+AS3282*AY3279+AT3282*AZ3282+AU3282*AY3282)</f>
        <v>0</v>
      </c>
      <c r="BF3282" s="8"/>
      <c r="BG3282" s="15">
        <v>0</v>
      </c>
      <c r="BH3282" s="85">
        <f t="shared" ref="BH3282" si="33075">(1/$BH$8)*SIN($B3279*$BI$8)</f>
        <v>1.7621537994486208E-2</v>
      </c>
      <c r="BI3282" s="25">
        <f t="shared" ref="BI3282" si="33076">COS($BI$8*$B3279)</f>
        <v>-0.99860168865688381</v>
      </c>
      <c r="BJ3282" s="37">
        <v>0</v>
      </c>
      <c r="BL3282" s="21">
        <f t="shared" ref="BL3282" si="33077">BB3282*BG3279+BD3282*BG3282-BC3282*BH3279-BE3282*BH3282</f>
        <v>0</v>
      </c>
      <c r="BM3282" s="24">
        <f t="shared" ref="BM3282" si="33078">(BB3282*BH3279+BC3282*BG3279+BD3282*BH3282+BE3282*BG3282)</f>
        <v>-2512.3071104154774</v>
      </c>
      <c r="BN3282" s="22">
        <f t="shared" ref="BN3282" si="33079">BB3282*BI3279+BD3282*BI3282-BC3282*BJ3279-BE3282*BJ3282</f>
        <v>-1319.2552033062925</v>
      </c>
      <c r="BO3282" s="23">
        <f t="shared" ref="BO3282" si="33080">(BB3282*BJ3279+BC3282*BI3279+BD3282*BJ3282+BE3282*BI3282)</f>
        <v>0</v>
      </c>
      <c r="BQ3282" s="38">
        <f t="shared" ref="BQ3282" si="33081">(180/PI())*ATAN(-1*(($BL$8*BM3279+BO3279+$BL$8*BM3282+BO3282)/($BL$8*BL3279+BN3279+$BL$8*BL3282+BN3282)))</f>
        <v>-34.57668887525346</v>
      </c>
      <c r="BS3282" s="67">
        <f t="shared" ref="BS3282" si="33082">20*LOG(((($BL$8*BL3279+BN3279-$BL$8*BL3282-BN3282)^2+($BL$8*BM3279+BO3279-$BL$8*BM3282-BO3282)^2)/(($BL$8*BL3279+BN3279+$BL$8*BL3282+BN3282)^2+($BL$8*BM3279+BO3279+$BL$8*BM3282+BO3282)^2))^0.5)</f>
        <v>-1.6906697877584057E-6</v>
      </c>
      <c r="BT3282" s="65"/>
      <c r="BU3282" s="28"/>
      <c r="BV3282" s="28"/>
      <c r="BW3282" s="28"/>
      <c r="BX3282" s="28"/>
    </row>
    <row r="3283" spans="2:76" ht="18.649999999999999" customHeight="1">
      <c r="BS3283" s="32"/>
    </row>
    <row r="3284" spans="2:76" ht="18.649999999999999" customHeight="1" thickBot="1">
      <c r="D3284" s="8"/>
      <c r="E3284" s="8" t="s">
        <v>93</v>
      </c>
      <c r="F3284" s="8"/>
      <c r="G3284" s="8"/>
      <c r="H3284" s="8"/>
      <c r="I3284" s="8"/>
      <c r="J3284" s="8" t="s">
        <v>94</v>
      </c>
      <c r="K3284" s="8"/>
      <c r="L3284" s="8"/>
      <c r="M3284" s="8"/>
      <c r="N3284" s="8"/>
      <c r="O3284" s="8" t="s">
        <v>95</v>
      </c>
      <c r="P3284" s="8"/>
      <c r="Q3284" s="8"/>
      <c r="R3284" s="8"/>
      <c r="S3284" s="8"/>
      <c r="T3284" s="8" t="s">
        <v>96</v>
      </c>
      <c r="U3284" s="8"/>
      <c r="V3284" s="8"/>
      <c r="W3284" s="8"/>
      <c r="X3284" s="8"/>
      <c r="Y3284" s="8" t="s">
        <v>97</v>
      </c>
      <c r="Z3284" s="8"/>
      <c r="AA3284" s="8"/>
      <c r="AB3284" s="8"/>
      <c r="AC3284" s="8"/>
      <c r="AD3284" s="8" t="s">
        <v>98</v>
      </c>
      <c r="AE3284" s="8"/>
      <c r="AF3284" s="8"/>
      <c r="AG3284" s="8"/>
      <c r="AH3284" s="8"/>
      <c r="AI3284" s="8" t="s">
        <v>99</v>
      </c>
      <c r="AJ3284" s="8"/>
      <c r="AK3284" s="8"/>
      <c r="AL3284" s="8"/>
      <c r="AM3284" s="8"/>
      <c r="AN3284" s="8" t="s">
        <v>96</v>
      </c>
      <c r="AO3284" s="8"/>
      <c r="AP3284" s="8"/>
      <c r="AQ3284" s="8"/>
      <c r="AR3284" s="8"/>
      <c r="AS3284" s="8" t="s">
        <v>100</v>
      </c>
      <c r="AT3284" s="8"/>
      <c r="AU3284" s="8"/>
      <c r="AV3284" s="8"/>
      <c r="AW3284" s="8"/>
      <c r="AX3284" s="8" t="s">
        <v>94</v>
      </c>
      <c r="AY3284" s="8"/>
      <c r="AZ3284" s="8"/>
      <c r="BA3284" s="8"/>
      <c r="BB3284" s="8"/>
      <c r="BC3284" s="8" t="s">
        <v>101</v>
      </c>
      <c r="BD3284" s="8"/>
      <c r="BE3284" s="8"/>
      <c r="BF3284" s="8"/>
      <c r="BG3284" s="8"/>
      <c r="BH3284" s="8" t="s">
        <v>96</v>
      </c>
      <c r="BI3284" s="8"/>
      <c r="BJ3284" s="8"/>
      <c r="BK3284" s="8"/>
      <c r="BL3284" s="8"/>
      <c r="BM3284" s="8" t="s">
        <v>102</v>
      </c>
      <c r="BN3284" s="8"/>
      <c r="BO3284" s="8"/>
      <c r="BP3284" s="8"/>
    </row>
    <row r="3285" spans="2:76" ht="18.649999999999999" customHeight="1" thickBot="1">
      <c r="B3285" s="16"/>
      <c r="D3285" s="250" t="s">
        <v>22</v>
      </c>
      <c r="E3285" s="251"/>
      <c r="F3285" s="252" t="s">
        <v>23</v>
      </c>
      <c r="G3285" s="253"/>
      <c r="H3285" s="123"/>
      <c r="I3285" s="242" t="s">
        <v>1</v>
      </c>
      <c r="J3285" s="243"/>
      <c r="K3285" s="244" t="s">
        <v>2</v>
      </c>
      <c r="L3285" s="245"/>
      <c r="M3285" s="123"/>
      <c r="N3285" s="242" t="s">
        <v>43</v>
      </c>
      <c r="O3285" s="243"/>
      <c r="P3285" s="244" t="s">
        <v>44</v>
      </c>
      <c r="Q3285" s="245"/>
      <c r="R3285" s="123"/>
      <c r="S3285" s="242" t="s">
        <v>32</v>
      </c>
      <c r="T3285" s="243"/>
      <c r="U3285" s="244" t="s">
        <v>33</v>
      </c>
      <c r="V3285" s="245"/>
      <c r="W3285" s="123"/>
      <c r="X3285" s="242" t="s">
        <v>45</v>
      </c>
      <c r="Y3285" s="243"/>
      <c r="Z3285" s="244" t="s">
        <v>46</v>
      </c>
      <c r="AA3285" s="245"/>
      <c r="AB3285" s="127"/>
      <c r="AC3285" s="242" t="s">
        <v>62</v>
      </c>
      <c r="AD3285" s="243"/>
      <c r="AE3285" s="244" t="s">
        <v>3</v>
      </c>
      <c r="AF3285" s="245"/>
      <c r="AG3285" s="123"/>
      <c r="AH3285" s="242" t="s">
        <v>76</v>
      </c>
      <c r="AI3285" s="243"/>
      <c r="AJ3285" s="244" t="s">
        <v>77</v>
      </c>
      <c r="AK3285" s="245"/>
      <c r="AL3285" s="127"/>
      <c r="AM3285" s="242" t="s">
        <v>64</v>
      </c>
      <c r="AN3285" s="243"/>
      <c r="AO3285" s="244" t="s">
        <v>65</v>
      </c>
      <c r="AP3285" s="245"/>
      <c r="AQ3285" s="123"/>
      <c r="AR3285" s="242" t="s">
        <v>80</v>
      </c>
      <c r="AS3285" s="243"/>
      <c r="AT3285" s="244" t="s">
        <v>81</v>
      </c>
      <c r="AU3285" s="245"/>
      <c r="AV3285" s="127"/>
      <c r="AW3285" s="242" t="s">
        <v>68</v>
      </c>
      <c r="AX3285" s="243"/>
      <c r="AY3285" s="244" t="s">
        <v>69</v>
      </c>
      <c r="AZ3285" s="245"/>
      <c r="BA3285" s="123"/>
      <c r="BB3285" s="246" t="s">
        <v>84</v>
      </c>
      <c r="BC3285" s="247"/>
      <c r="BD3285" s="248" t="s">
        <v>85</v>
      </c>
      <c r="BE3285" s="249"/>
      <c r="BF3285" s="127"/>
      <c r="BG3285" s="242" t="s">
        <v>72</v>
      </c>
      <c r="BH3285" s="243"/>
      <c r="BI3285" s="244" t="s">
        <v>73</v>
      </c>
      <c r="BJ3285" s="245"/>
      <c r="BK3285" s="123"/>
      <c r="BL3285" s="242" t="s">
        <v>88</v>
      </c>
      <c r="BM3285" s="243"/>
      <c r="BN3285" s="244" t="s">
        <v>89</v>
      </c>
      <c r="BO3285" s="245"/>
      <c r="BP3285" s="123"/>
      <c r="BQ3285" s="19" t="s">
        <v>165</v>
      </c>
      <c r="BS3285" s="63" t="s">
        <v>120</v>
      </c>
      <c r="BT3285" s="4"/>
      <c r="BU3285" s="28"/>
      <c r="BV3285" s="28"/>
      <c r="BW3285" s="28"/>
      <c r="BX3285" s="28"/>
    </row>
    <row r="3286" spans="2:76" ht="18.649999999999999" customHeight="1" thickTop="1" thickBot="1">
      <c r="B3286" s="39">
        <v>9.32</v>
      </c>
      <c r="D3286" s="25">
        <f t="shared" ref="D3286" si="33083">COS($F$8*$B3286)</f>
        <v>-0.99892617303763087</v>
      </c>
      <c r="E3286" s="26">
        <v>0</v>
      </c>
      <c r="F3286" s="10">
        <v>0</v>
      </c>
      <c r="G3286" s="85">
        <f t="shared" ref="G3286" si="33084">$E$8*SIN($B3286*$F$8)</f>
        <v>0.13899103346453406</v>
      </c>
      <c r="I3286" s="21">
        <v>1</v>
      </c>
      <c r="J3286" s="24">
        <v>0</v>
      </c>
      <c r="K3286" s="22">
        <v>0</v>
      </c>
      <c r="L3286" s="23">
        <v>0</v>
      </c>
      <c r="N3286" s="21">
        <f t="shared" ref="N3286" si="33085">D3286*I3286+F3286*I3289-E3286*J3286-G3286*J3289</f>
        <v>-1.357139888436621</v>
      </c>
      <c r="O3286" s="24">
        <f t="shared" ref="O3286" si="33086">(D3286*J3286+E3286*I3286+F3286*J3289+G3286*I3289)</f>
        <v>0</v>
      </c>
      <c r="P3286" s="22">
        <f t="shared" ref="P3286" si="33087">D3286*K3286+F3286*K3289-E3286*L3286-G3286*L3289</f>
        <v>0</v>
      </c>
      <c r="Q3286" s="23">
        <f t="shared" ref="Q3286" si="33088">(D3286*L3286+E3286*K3286+F3286*L3289+G3286*K3289)</f>
        <v>0.13899103346453406</v>
      </c>
      <c r="S3286" s="25">
        <f t="shared" ref="S3286" si="33089">COS($U$8*$B3286)</f>
        <v>0.63596820904122175</v>
      </c>
      <c r="T3286" s="26">
        <v>0</v>
      </c>
      <c r="U3286" s="10">
        <v>0</v>
      </c>
      <c r="V3286" s="85">
        <f t="shared" ref="V3286" si="33090">$T$8*SIN($B3286*$U$8)</f>
        <v>-2.3151457694495412</v>
      </c>
      <c r="X3286" s="21">
        <f t="shared" ref="X3286" si="33091">N3286*S3286+P3286*S3289-O3286*T3286-Q3286*T3289</f>
        <v>-0.82734399058779307</v>
      </c>
      <c r="Y3286" s="24">
        <f t="shared" ref="Y3286" si="33092">(N3286*T3286+O3286*S3286+P3286*T3289+Q3286*S3289)</f>
        <v>0</v>
      </c>
      <c r="Z3286" s="22">
        <f t="shared" ref="Z3286" si="33093">N3286*U3286+P3286*U3289-O3286*V3286-Q3286*V3289</f>
        <v>0</v>
      </c>
      <c r="AA3286" s="23">
        <f t="shared" ref="AA3286" si="33094">(N3286*V3286+O3286*U3286+P3286*V3289+Q3286*U3289)</f>
        <v>3.2303705498904938</v>
      </c>
      <c r="AB3286" s="8"/>
      <c r="AC3286" s="21">
        <v>1</v>
      </c>
      <c r="AD3286" s="24">
        <v>0</v>
      </c>
      <c r="AE3286" s="22">
        <v>0</v>
      </c>
      <c r="AF3286" s="23">
        <v>0</v>
      </c>
      <c r="AH3286" s="21">
        <f t="shared" ref="AH3286" si="33095">X3286*AC3286+Z3286*AC3289-Y3286*AD3286-AA3286*AD3289</f>
        <v>114.63361305938402</v>
      </c>
      <c r="AI3286" s="24">
        <f t="shared" ref="AI3286" si="33096">(X3286*AD3286+Y3286*AC3286+Z3286*AD3289+AA3286*AC3289)</f>
        <v>0</v>
      </c>
      <c r="AJ3286" s="22">
        <f t="shared" ref="AJ3286" si="33097">X3286*AE3286+Z3286*AE3289-Y3286*AF3286-AA3286*AF3289</f>
        <v>0</v>
      </c>
      <c r="AK3286" s="23">
        <f t="shared" ref="AK3286" si="33098">(X3286*AF3286+Y3286*AE3286+Z3286*AF3289+AA3286*AE3289)</f>
        <v>3.2303705498904938</v>
      </c>
      <c r="AL3286" s="8"/>
      <c r="AM3286" s="25">
        <f t="shared" ref="AM3286" si="33099">COS($AO$8*$B3286)</f>
        <v>0.63596820904122175</v>
      </c>
      <c r="AN3286" s="26">
        <v>0</v>
      </c>
      <c r="AO3286" s="10">
        <v>0</v>
      </c>
      <c r="AP3286" s="85">
        <f t="shared" ref="AP3286" si="33100">$AN$8*SIN($B3286*$AO$8)</f>
        <v>-2.3151457694495412</v>
      </c>
      <c r="AR3286" s="21">
        <f t="shared" ref="AR3286" si="33101">AH3286*AM3286+AJ3286*AM3289-AI3286*AN3286-AK3286*AN3289</f>
        <v>73.734309005782336</v>
      </c>
      <c r="AS3286" s="24">
        <f t="shared" ref="AS3286" si="33102">(AH3286*AN3286+AI3286*AM3286+AJ3286*AN3289+AK3286*AM3289)</f>
        <v>0</v>
      </c>
      <c r="AT3286" s="22">
        <f t="shared" ref="AT3286" si="33103">AH3286*AO3286+AJ3286*AO3289-AI3286*AP3286-AK3286*AP3289</f>
        <v>0</v>
      </c>
      <c r="AU3286" s="23">
        <f t="shared" ref="AU3286" si="33104">(AH3286*AP3286+AI3286*AO3286+AJ3286*AP3289+AK3286*AO3289)</f>
        <v>-263.33911133799523</v>
      </c>
      <c r="AV3286" s="8"/>
      <c r="AW3286" s="21">
        <v>1</v>
      </c>
      <c r="AX3286" s="24">
        <v>0</v>
      </c>
      <c r="AY3286" s="22">
        <v>0</v>
      </c>
      <c r="AZ3286" s="23">
        <v>0</v>
      </c>
      <c r="BB3286" s="21">
        <f t="shared" ref="BB3286" si="33105">AR3286*AW3286+AT3286*AW3289-AS3286*AX3286-AU3286*AX3289</f>
        <v>752.42328002003069</v>
      </c>
      <c r="BC3286" s="24">
        <f t="shared" ref="BC3286" si="33106">(AR3286*AX3286+AS3286*AW3286+AT3286*AX3289+AU3286*AW3289)</f>
        <v>0</v>
      </c>
      <c r="BD3286" s="22">
        <f t="shared" ref="BD3286" si="33107">AR3286*AY3286+AT3286*AY3289-AS3286*AZ3286-AU3286*AZ3289</f>
        <v>0</v>
      </c>
      <c r="BE3286" s="23">
        <f t="shared" ref="BE3286" si="33108">(AR3286*AZ3286+AS3286*AY3286+AT3286*AZ3289+AU3286*AY3289)</f>
        <v>-263.33911133799523</v>
      </c>
      <c r="BF3286" s="8"/>
      <c r="BG3286" s="25">
        <f t="shared" ref="BG3286" si="33109">COS($BI$8*$B3286)</f>
        <v>-0.99893080292237546</v>
      </c>
      <c r="BH3286" s="26">
        <v>0</v>
      </c>
      <c r="BI3286" s="10">
        <v>0</v>
      </c>
      <c r="BJ3286" s="85">
        <f t="shared" ref="BJ3286" si="33110">$BH$8*SIN($B3286*$BI$8)</f>
        <v>0.13869123532410077</v>
      </c>
      <c r="BL3286" s="21">
        <f t="shared" ref="BL3286" si="33111">BB3286*BG3286+BD3286*BG3289-BC3286*BH3286-BE3286*BH3289</f>
        <v>-747.56069939671693</v>
      </c>
      <c r="BM3286" s="24">
        <f t="shared" ref="BM3286" si="33112">(BB3286*BH3286+BC3286*BG3286+BD3286*BH3289+BE3286*BG3289)</f>
        <v>0</v>
      </c>
      <c r="BN3286" s="22">
        <f t="shared" ref="BN3286" si="33113">BB3286*BI3286+BD3286*BI3289-BC3286*BJ3286-BE3286*BJ3289</f>
        <v>0</v>
      </c>
      <c r="BO3286" s="23">
        <f t="shared" ref="BO3286" si="33114">(BB3286*BJ3286+BC3286*BI3286+BD3286*BJ3289+BE3286*BI3289)</f>
        <v>367.41206412231827</v>
      </c>
      <c r="BQ3286" s="27">
        <f t="shared" ref="BQ3286" si="33115">20*LOG((2*$BL$8)/(($BL$8*BL3286+BN3286+$BL$8*BL3289+BN3289)^2+($BL$8*BM3286+BO3286+$BL$8*BM3289+BO3289)^2)^0.5)</f>
        <v>-59.497108769469691</v>
      </c>
      <c r="BS3286" s="64">
        <f t="shared" ref="BS3286" si="33116">((BL3286^2+BM3286^2)/(BL3289^2+BM3289^2))^0.5</f>
        <v>0.49179030596776169</v>
      </c>
      <c r="BT3286" s="4"/>
      <c r="BU3286" s="28"/>
      <c r="BV3286" s="28"/>
      <c r="BW3286" s="28"/>
      <c r="BX3286" s="28"/>
    </row>
    <row r="3287" spans="2:76" ht="18.649999999999999" customHeight="1" thickBot="1">
      <c r="D3287" s="25"/>
      <c r="E3287" s="10"/>
      <c r="F3287" s="10"/>
      <c r="G3287" s="31"/>
      <c r="I3287" s="29"/>
      <c r="L3287" s="30"/>
      <c r="N3287" s="29"/>
      <c r="Q3287" s="30"/>
      <c r="S3287" s="29"/>
      <c r="V3287" s="30"/>
      <c r="X3287" s="29"/>
      <c r="AA3287" s="30"/>
      <c r="AC3287" s="29"/>
      <c r="AF3287" s="30"/>
      <c r="AH3287" s="29"/>
      <c r="AK3287" s="30"/>
      <c r="AM3287" s="29"/>
      <c r="AP3287" s="30"/>
      <c r="AR3287" s="29"/>
      <c r="AU3287" s="30"/>
      <c r="AW3287" s="29"/>
      <c r="AZ3287" s="30"/>
      <c r="BB3287" s="29"/>
      <c r="BE3287" s="30"/>
      <c r="BG3287" s="29"/>
      <c r="BJ3287" s="30"/>
      <c r="BL3287" s="29"/>
      <c r="BO3287" s="30"/>
      <c r="BS3287" s="65"/>
      <c r="BT3287" s="65"/>
      <c r="BU3287" s="28"/>
      <c r="BV3287" s="28"/>
      <c r="BW3287" s="28"/>
      <c r="BX3287" s="28"/>
    </row>
    <row r="3288" spans="2:76" ht="18.649999999999999" customHeight="1" thickBot="1">
      <c r="D3288" s="254" t="s">
        <v>24</v>
      </c>
      <c r="E3288" s="255"/>
      <c r="F3288" s="256" t="s">
        <v>25</v>
      </c>
      <c r="G3288" s="257"/>
      <c r="H3288" s="123"/>
      <c r="I3288" s="242" t="s">
        <v>4</v>
      </c>
      <c r="J3288" s="243"/>
      <c r="K3288" s="244" t="s">
        <v>5</v>
      </c>
      <c r="L3288" s="245"/>
      <c r="M3288" s="123"/>
      <c r="N3288" s="242" t="s">
        <v>6</v>
      </c>
      <c r="O3288" s="243"/>
      <c r="P3288" s="244" t="s">
        <v>7</v>
      </c>
      <c r="Q3288" s="245"/>
      <c r="R3288" s="123"/>
      <c r="S3288" s="242" t="s">
        <v>34</v>
      </c>
      <c r="T3288" s="243"/>
      <c r="U3288" s="244" t="s">
        <v>35</v>
      </c>
      <c r="V3288" s="245"/>
      <c r="W3288" s="123"/>
      <c r="X3288" s="242" t="s">
        <v>47</v>
      </c>
      <c r="Y3288" s="243"/>
      <c r="Z3288" s="244" t="s">
        <v>48</v>
      </c>
      <c r="AA3288" s="245"/>
      <c r="AB3288" s="127"/>
      <c r="AC3288" s="242" t="s">
        <v>63</v>
      </c>
      <c r="AD3288" s="243"/>
      <c r="AE3288" s="244" t="s">
        <v>8</v>
      </c>
      <c r="AF3288" s="245"/>
      <c r="AG3288" s="123"/>
      <c r="AH3288" s="242" t="s">
        <v>78</v>
      </c>
      <c r="AI3288" s="243"/>
      <c r="AJ3288" s="244" t="s">
        <v>79</v>
      </c>
      <c r="AK3288" s="245"/>
      <c r="AL3288" s="127"/>
      <c r="AM3288" s="242" t="s">
        <v>67</v>
      </c>
      <c r="AN3288" s="243"/>
      <c r="AO3288" s="244" t="s">
        <v>66</v>
      </c>
      <c r="AP3288" s="245"/>
      <c r="AQ3288" s="123"/>
      <c r="AR3288" s="242" t="s">
        <v>83</v>
      </c>
      <c r="AS3288" s="243"/>
      <c r="AT3288" s="244" t="s">
        <v>82</v>
      </c>
      <c r="AU3288" s="245"/>
      <c r="AV3288" s="127"/>
      <c r="AW3288" s="242" t="s">
        <v>71</v>
      </c>
      <c r="AX3288" s="243"/>
      <c r="AY3288" s="244" t="s">
        <v>70</v>
      </c>
      <c r="AZ3288" s="245"/>
      <c r="BA3288" s="123"/>
      <c r="BB3288" s="124" t="s">
        <v>87</v>
      </c>
      <c r="BC3288" s="125"/>
      <c r="BD3288" s="122" t="s">
        <v>86</v>
      </c>
      <c r="BE3288" s="126"/>
      <c r="BF3288" s="127"/>
      <c r="BG3288" s="242" t="s">
        <v>74</v>
      </c>
      <c r="BH3288" s="243"/>
      <c r="BI3288" s="244" t="s">
        <v>75</v>
      </c>
      <c r="BJ3288" s="245"/>
      <c r="BK3288" s="123"/>
      <c r="BL3288" s="242" t="s">
        <v>91</v>
      </c>
      <c r="BM3288" s="243"/>
      <c r="BN3288" s="244" t="s">
        <v>90</v>
      </c>
      <c r="BO3288" s="245"/>
      <c r="BP3288" s="123"/>
      <c r="BQ3288" s="35" t="s">
        <v>166</v>
      </c>
      <c r="BS3288" s="66" t="s">
        <v>121</v>
      </c>
      <c r="BT3288" s="65"/>
      <c r="BU3288" s="28"/>
      <c r="BV3288" s="28"/>
      <c r="BW3288" s="28"/>
      <c r="BX3288" s="28"/>
    </row>
    <row r="3289" spans="2:76" ht="18.649999999999999" customHeight="1" thickTop="1" thickBot="1">
      <c r="D3289" s="15">
        <v>0</v>
      </c>
      <c r="E3289" s="145">
        <f t="shared" ref="E3289" si="33117">(1/$E$8)*SIN($B3286*$F$8)</f>
        <v>1.5443448162726007E-2</v>
      </c>
      <c r="F3289" s="15">
        <f t="shared" ref="F3289" si="33118">COS($F$8*$B3286)</f>
        <v>-0.99892617303763087</v>
      </c>
      <c r="G3289" s="37">
        <v>0</v>
      </c>
      <c r="I3289" s="21">
        <v>0</v>
      </c>
      <c r="J3289" s="24">
        <f t="shared" ref="J3289" si="33119">(TAN($K$8*$B3286))/$J$8</f>
        <v>2.5772433405957402</v>
      </c>
      <c r="K3289" s="22">
        <v>1</v>
      </c>
      <c r="L3289" s="23">
        <v>0</v>
      </c>
      <c r="N3289" s="21">
        <f t="shared" ref="N3289" si="33120">D3289*I3286+F3289*I3289-E3289*J3286-G3289*J3289</f>
        <v>0</v>
      </c>
      <c r="O3289" s="24">
        <f t="shared" ref="O3289" si="33121">(D3289*J3286+E3289*I3286+F3289*J3289+G3289*I3289)</f>
        <v>-2.5590323790452962</v>
      </c>
      <c r="P3289" s="22">
        <f t="shared" ref="P3289" si="33122">D3289*K3286+F3289*K3289-E3289*L3286-G3289*L3289</f>
        <v>-0.99892617303763087</v>
      </c>
      <c r="Q3289" s="23">
        <f t="shared" ref="Q3289" si="33123">(D3289*L3286+E3289*K3286+F3289*L3289+G3289*K3289)</f>
        <v>0</v>
      </c>
      <c r="S3289" s="15">
        <v>0</v>
      </c>
      <c r="T3289" s="145">
        <f t="shared" ref="T3289" si="33124">(1/$T$8)*SIN($B3286*$U$8)</f>
        <v>-0.2572384188277268</v>
      </c>
      <c r="U3289" s="15">
        <f t="shared" ref="U3289" si="33125">COS($U$8*$B3286)</f>
        <v>0.63596820904122175</v>
      </c>
      <c r="V3289" s="37">
        <v>0</v>
      </c>
      <c r="X3289" s="21">
        <f t="shared" ref="X3289" si="33126">N3289*S3286+P3289*S3289-O3289*T3286-Q3289*T3289</f>
        <v>0</v>
      </c>
      <c r="Y3289" s="24">
        <f t="shared" ref="Y3289" si="33127">(N3289*T3286+O3289*S3286+P3289*T3289+Q3289*S3289)</f>
        <v>-1.3705010497021015</v>
      </c>
      <c r="Z3289" s="22">
        <f t="shared" ref="Z3289" si="33128">N3289*U3286+P3289*U3289-O3289*V3286-Q3289*V3289</f>
        <v>-6.5598182754622556</v>
      </c>
      <c r="AA3289" s="23">
        <f t="shared" ref="AA3289" si="33129">(N3289*V3286+O3289*U3286+P3289*V3289+Q3289*U3289)</f>
        <v>0</v>
      </c>
      <c r="AB3289" s="8"/>
      <c r="AC3289" s="21">
        <v>0</v>
      </c>
      <c r="AD3289" s="24">
        <f t="shared" ref="AD3289" si="33130">(TAN($AE$8*$B3286))/$AD$8</f>
        <v>-35.742325924153135</v>
      </c>
      <c r="AE3289" s="22">
        <v>1</v>
      </c>
      <c r="AF3289" s="23">
        <v>0</v>
      </c>
      <c r="AH3289" s="21">
        <f t="shared" ref="AH3289" si="33131">X3289*AC3286+Z3289*AC3289-Y3289*AD3286-AA3289*AD3289</f>
        <v>0</v>
      </c>
      <c r="AI3289" s="24">
        <f t="shared" ref="AI3289" si="33132">(X3289*AD3286+Y3289*AC3286+Z3289*AD3289+AA3289*AC3289)</f>
        <v>233.09266175508597</v>
      </c>
      <c r="AJ3289" s="22">
        <f t="shared" ref="AJ3289" si="33133">X3289*AE3286+Z3289*AE3289-Y3289*AF3286-AA3289*AF3289</f>
        <v>-6.5598182754622556</v>
      </c>
      <c r="AK3289" s="23">
        <f t="shared" ref="AK3289" si="33134">(X3289*AF3286+Y3289*AE3286+Z3289*AF3289+AA3289*AE3289)</f>
        <v>0</v>
      </c>
      <c r="AL3289" s="8"/>
      <c r="AM3289" s="15">
        <v>0</v>
      </c>
      <c r="AN3289" s="85">
        <f t="shared" ref="AN3289" si="33135">(1/$AN$8)*SIN($B3286*$AO$8)</f>
        <v>-0.2572384188277268</v>
      </c>
      <c r="AO3289" s="25">
        <f t="shared" ref="AO3289" si="33136">COS($AO$8*$B3286)</f>
        <v>0.63596820904122175</v>
      </c>
      <c r="AP3289" s="37">
        <v>0</v>
      </c>
      <c r="AR3289" s="21">
        <f t="shared" ref="AR3289" si="33137">AH3289*AM3286+AJ3289*AM3289-AI3289*AN3286-AK3289*AN3289</f>
        <v>0</v>
      </c>
      <c r="AS3289" s="24">
        <f t="shared" ref="AS3289" si="33138">(AH3289*AN3286+AI3289*AM3286+AJ3289*AN3289+AK3289*AM3289)</f>
        <v>149.92695991801045</v>
      </c>
      <c r="AT3289" s="22">
        <f t="shared" ref="AT3289" si="33139">AH3289*AO3286+AJ3289*AO3289-AI3289*AP3286-AK3289*AP3289</f>
        <v>535.47165387173857</v>
      </c>
      <c r="AU3289" s="23">
        <f t="shared" ref="AU3289" si="33140">(AH3289*AP3286+AI3289*AO3286+AJ3289*AP3289+AK3289*AO3289)</f>
        <v>0</v>
      </c>
      <c r="AV3289" s="8"/>
      <c r="AW3289" s="21">
        <v>0</v>
      </c>
      <c r="AX3289" s="24">
        <f t="shared" ref="AX3289" si="33141">(TAN($AY$8*$B3286))/$AX$8</f>
        <v>2.5772433405957402</v>
      </c>
      <c r="AY3289" s="22">
        <v>1</v>
      </c>
      <c r="AZ3289" s="23">
        <v>0</v>
      </c>
      <c r="BB3289" s="21">
        <f t="shared" ref="BB3289" si="33142">AR3289*AW3286+AT3289*AW3289-AS3289*AX3286-AU3289*AX3289</f>
        <v>0</v>
      </c>
      <c r="BC3289" s="24">
        <f t="shared" ref="BC3289" si="33143">(AR3289*AX3286+AS3289*AW3286+AT3289*AX3289+AU3289*AW3289)</f>
        <v>1529.9677139367359</v>
      </c>
      <c r="BD3289" s="22">
        <f t="shared" ref="BD3289" si="33144">AR3289*AY3286+AT3289*AY3289-AS3289*AZ3286-AU3289*AZ3289</f>
        <v>535.47165387173857</v>
      </c>
      <c r="BE3289" s="23">
        <f t="shared" ref="BE3289" si="33145">(AR3289*AZ3286+AS3289*AY3286+AT3289*AZ3289+AU3289*AY3289)</f>
        <v>0</v>
      </c>
      <c r="BF3289" s="8"/>
      <c r="BG3289" s="15">
        <v>0</v>
      </c>
      <c r="BH3289" s="85">
        <f t="shared" ref="BH3289" si="33146">(1/$BH$8)*SIN($B3286*$BI$8)</f>
        <v>1.541013725823342E-2</v>
      </c>
      <c r="BI3289" s="25">
        <f t="shared" ref="BI3289" si="33147">COS($BI$8*$B3286)</f>
        <v>-0.99893080292237546</v>
      </c>
      <c r="BJ3289" s="37">
        <v>0</v>
      </c>
      <c r="BL3289" s="21">
        <f t="shared" ref="BL3289" si="33148">BB3289*BG3286+BD3289*BG3289-BC3289*BH3286-BE3289*BH3289</f>
        <v>0</v>
      </c>
      <c r="BM3289" s="24">
        <f t="shared" ref="BM3289" si="33149">(BB3289*BH3286+BC3289*BG3286+BD3289*BH3289+BE3289*BG3289)</f>
        <v>-1520.0801852440779</v>
      </c>
      <c r="BN3289" s="22">
        <f t="shared" ref="BN3289" si="33150">BB3289*BI3286+BD3289*BI3289-BC3289*BJ3286-BE3289*BJ3289</f>
        <v>-747.09224139614446</v>
      </c>
      <c r="BO3289" s="23">
        <f t="shared" ref="BO3289" si="33151">(BB3289*BJ3286+BC3289*BI3286+BD3289*BJ3289+BE3289*BI3289)</f>
        <v>0</v>
      </c>
      <c r="BQ3289" s="38">
        <f t="shared" ref="BQ3289" si="33152">(180/PI())*ATAN(-1*(($BL$8*BM3286+BO3286+$BL$8*BM3289+BO3289)/($BL$8*BL3286+BN3286+$BL$8*BL3289+BN3289)))</f>
        <v>-37.639211734829765</v>
      </c>
      <c r="BS3289" s="67">
        <f t="shared" ref="BS3289" si="33153">20*LOG(((($BL$8*BL3286+BN3286-$BL$8*BL3289-BN3289)^2+($BL$8*BM3286+BO3286-$BL$8*BM3289-BO3289)^2)/(($BL$8*BL3286+BN3286+$BL$8*BL3289+BN3289)^2+($BL$8*BM3286+BO3286+$BL$8*BM3289+BO3289)^2))^0.5)</f>
        <v>-4.8761120653277719E-6</v>
      </c>
      <c r="BT3289" s="65"/>
      <c r="BU3289" s="28"/>
      <c r="BV3289" s="28"/>
      <c r="BW3289" s="28"/>
      <c r="BX3289" s="28"/>
    </row>
    <row r="3290" spans="2:76" ht="18.649999999999999" customHeight="1">
      <c r="BS3290" s="32"/>
    </row>
    <row r="3291" spans="2:76" ht="18.649999999999999" customHeight="1" thickBot="1">
      <c r="D3291" s="8"/>
      <c r="E3291" s="8" t="s">
        <v>93</v>
      </c>
      <c r="F3291" s="8"/>
      <c r="G3291" s="8"/>
      <c r="H3291" s="8"/>
      <c r="I3291" s="8"/>
      <c r="J3291" s="8" t="s">
        <v>94</v>
      </c>
      <c r="K3291" s="8"/>
      <c r="L3291" s="8"/>
      <c r="M3291" s="8"/>
      <c r="N3291" s="8"/>
      <c r="O3291" s="8" t="s">
        <v>95</v>
      </c>
      <c r="P3291" s="8"/>
      <c r="Q3291" s="8"/>
      <c r="R3291" s="8"/>
      <c r="S3291" s="8"/>
      <c r="T3291" s="8" t="s">
        <v>96</v>
      </c>
      <c r="U3291" s="8"/>
      <c r="V3291" s="8"/>
      <c r="W3291" s="8"/>
      <c r="X3291" s="8"/>
      <c r="Y3291" s="8" t="s">
        <v>97</v>
      </c>
      <c r="Z3291" s="8"/>
      <c r="AA3291" s="8"/>
      <c r="AB3291" s="8"/>
      <c r="AC3291" s="8"/>
      <c r="AD3291" s="8" t="s">
        <v>98</v>
      </c>
      <c r="AE3291" s="8"/>
      <c r="AF3291" s="8"/>
      <c r="AG3291" s="8"/>
      <c r="AH3291" s="8"/>
      <c r="AI3291" s="8" t="s">
        <v>99</v>
      </c>
      <c r="AJ3291" s="8"/>
      <c r="AK3291" s="8"/>
      <c r="AL3291" s="8"/>
      <c r="AM3291" s="8"/>
      <c r="AN3291" s="8" t="s">
        <v>96</v>
      </c>
      <c r="AO3291" s="8"/>
      <c r="AP3291" s="8"/>
      <c r="AQ3291" s="8"/>
      <c r="AR3291" s="8"/>
      <c r="AS3291" s="8" t="s">
        <v>100</v>
      </c>
      <c r="AT3291" s="8"/>
      <c r="AU3291" s="8"/>
      <c r="AV3291" s="8"/>
      <c r="AW3291" s="8"/>
      <c r="AX3291" s="8" t="s">
        <v>94</v>
      </c>
      <c r="AY3291" s="8"/>
      <c r="AZ3291" s="8"/>
      <c r="BA3291" s="8"/>
      <c r="BB3291" s="8"/>
      <c r="BC3291" s="8" t="s">
        <v>101</v>
      </c>
      <c r="BD3291" s="8"/>
      <c r="BE3291" s="8"/>
      <c r="BF3291" s="8"/>
      <c r="BG3291" s="8"/>
      <c r="BH3291" s="8" t="s">
        <v>96</v>
      </c>
      <c r="BI3291" s="8"/>
      <c r="BJ3291" s="8"/>
      <c r="BK3291" s="8"/>
      <c r="BL3291" s="8"/>
      <c r="BM3291" s="8" t="s">
        <v>102</v>
      </c>
      <c r="BN3291" s="8"/>
      <c r="BO3291" s="8"/>
      <c r="BP3291" s="8"/>
    </row>
    <row r="3292" spans="2:76" ht="18.649999999999999" customHeight="1" thickBot="1">
      <c r="B3292" s="16"/>
      <c r="D3292" s="250" t="s">
        <v>22</v>
      </c>
      <c r="E3292" s="251"/>
      <c r="F3292" s="252" t="s">
        <v>23</v>
      </c>
      <c r="G3292" s="253"/>
      <c r="H3292" s="123"/>
      <c r="I3292" s="242" t="s">
        <v>1</v>
      </c>
      <c r="J3292" s="243"/>
      <c r="K3292" s="244" t="s">
        <v>2</v>
      </c>
      <c r="L3292" s="245"/>
      <c r="M3292" s="123"/>
      <c r="N3292" s="242" t="s">
        <v>43</v>
      </c>
      <c r="O3292" s="243"/>
      <c r="P3292" s="244" t="s">
        <v>44</v>
      </c>
      <c r="Q3292" s="245"/>
      <c r="R3292" s="123"/>
      <c r="S3292" s="242" t="s">
        <v>32</v>
      </c>
      <c r="T3292" s="243"/>
      <c r="U3292" s="244" t="s">
        <v>33</v>
      </c>
      <c r="V3292" s="245"/>
      <c r="W3292" s="123"/>
      <c r="X3292" s="242" t="s">
        <v>45</v>
      </c>
      <c r="Y3292" s="243"/>
      <c r="Z3292" s="244" t="s">
        <v>46</v>
      </c>
      <c r="AA3292" s="245"/>
      <c r="AB3292" s="127"/>
      <c r="AC3292" s="242" t="s">
        <v>62</v>
      </c>
      <c r="AD3292" s="243"/>
      <c r="AE3292" s="244" t="s">
        <v>3</v>
      </c>
      <c r="AF3292" s="245"/>
      <c r="AG3292" s="123"/>
      <c r="AH3292" s="242" t="s">
        <v>76</v>
      </c>
      <c r="AI3292" s="243"/>
      <c r="AJ3292" s="244" t="s">
        <v>77</v>
      </c>
      <c r="AK3292" s="245"/>
      <c r="AL3292" s="127"/>
      <c r="AM3292" s="242" t="s">
        <v>64</v>
      </c>
      <c r="AN3292" s="243"/>
      <c r="AO3292" s="244" t="s">
        <v>65</v>
      </c>
      <c r="AP3292" s="245"/>
      <c r="AQ3292" s="123"/>
      <c r="AR3292" s="242" t="s">
        <v>80</v>
      </c>
      <c r="AS3292" s="243"/>
      <c r="AT3292" s="244" t="s">
        <v>81</v>
      </c>
      <c r="AU3292" s="245"/>
      <c r="AV3292" s="127"/>
      <c r="AW3292" s="242" t="s">
        <v>68</v>
      </c>
      <c r="AX3292" s="243"/>
      <c r="AY3292" s="244" t="s">
        <v>69</v>
      </c>
      <c r="AZ3292" s="245"/>
      <c r="BA3292" s="123"/>
      <c r="BB3292" s="246" t="s">
        <v>84</v>
      </c>
      <c r="BC3292" s="247"/>
      <c r="BD3292" s="248" t="s">
        <v>85</v>
      </c>
      <c r="BE3292" s="249"/>
      <c r="BF3292" s="127"/>
      <c r="BG3292" s="242" t="s">
        <v>72</v>
      </c>
      <c r="BH3292" s="243"/>
      <c r="BI3292" s="244" t="s">
        <v>73</v>
      </c>
      <c r="BJ3292" s="245"/>
      <c r="BK3292" s="123"/>
      <c r="BL3292" s="242" t="s">
        <v>88</v>
      </c>
      <c r="BM3292" s="243"/>
      <c r="BN3292" s="244" t="s">
        <v>89</v>
      </c>
      <c r="BO3292" s="245"/>
      <c r="BP3292" s="123"/>
      <c r="BQ3292" s="19" t="s">
        <v>165</v>
      </c>
      <c r="BS3292" s="63" t="s">
        <v>120</v>
      </c>
      <c r="BT3292" s="4"/>
      <c r="BU3292" s="28"/>
      <c r="BV3292" s="28"/>
      <c r="BW3292" s="28"/>
      <c r="BX3292" s="28"/>
    </row>
    <row r="3293" spans="2:76" ht="18.649999999999999" customHeight="1" thickTop="1" thickBot="1">
      <c r="B3293" s="39">
        <v>9.34</v>
      </c>
      <c r="D3293" s="25">
        <f t="shared" ref="D3293" si="33154">COS($F$8*$B3293)</f>
        <v>-0.99921186888809732</v>
      </c>
      <c r="E3293" s="26">
        <v>0</v>
      </c>
      <c r="F3293" s="10">
        <v>0</v>
      </c>
      <c r="G3293" s="85">
        <f t="shared" ref="G3293" si="33155">$E$8*SIN($B3293*$F$8)</f>
        <v>0.119083036820538</v>
      </c>
      <c r="I3293" s="21">
        <v>1</v>
      </c>
      <c r="J3293" s="24">
        <v>0</v>
      </c>
      <c r="K3293" s="22">
        <v>0</v>
      </c>
      <c r="L3293" s="23">
        <v>0</v>
      </c>
      <c r="N3293" s="21">
        <f t="shared" ref="N3293" si="33156">D3293*I3293+F3293*I3296-E3293*J3293-G3293*J3296</f>
        <v>-1.3178657764261037</v>
      </c>
      <c r="O3293" s="24">
        <f t="shared" ref="O3293" si="33157">(D3293*J3293+E3293*I3293+F3293*J3296+G3293*I3296)</f>
        <v>0</v>
      </c>
      <c r="P3293" s="22">
        <f t="shared" ref="P3293" si="33158">D3293*K3293+F3293*K3296-E3293*L3293-G3293*L3296</f>
        <v>0</v>
      </c>
      <c r="Q3293" s="23">
        <f t="shared" ref="Q3293" si="33159">(D3293*L3293+E3293*K3293+F3293*L3296+G3293*K3296)</f>
        <v>0.119083036820538</v>
      </c>
      <c r="S3293" s="25">
        <f t="shared" ref="S3293" si="33160">COS($U$8*$B3293)</f>
        <v>0.64487064179472875</v>
      </c>
      <c r="T3293" s="26">
        <v>0</v>
      </c>
      <c r="U3293" s="10">
        <v>0</v>
      </c>
      <c r="V3293" s="85">
        <f t="shared" ref="V3293" si="33161">$T$8*SIN($B3293*$U$8)</f>
        <v>-2.2928752033552309</v>
      </c>
      <c r="X3293" s="21">
        <f t="shared" ref="X3293" si="33162">N3293*S3293+P3293*S3296-O3293*T3293-Q3293*T3296</f>
        <v>-0.81951488879142664</v>
      </c>
      <c r="Y3293" s="24">
        <f t="shared" ref="Y3293" si="33163">(N3293*T3293+O3293*S3293+P3293*T3296+Q3293*S3296)</f>
        <v>0</v>
      </c>
      <c r="Z3293" s="22">
        <f t="shared" ref="Z3293" si="33164">N3293*U3293+P3293*U3296-O3293*V3293-Q3293*V3296</f>
        <v>0</v>
      </c>
      <c r="AA3293" s="23">
        <f t="shared" ref="AA3293" si="33165">(N3293*V3293+O3293*U3293+P3293*V3296+Q3293*U3296)</f>
        <v>3.0984949144992275</v>
      </c>
      <c r="AB3293" s="8"/>
      <c r="AC3293" s="21">
        <v>1</v>
      </c>
      <c r="AD3293" s="24">
        <v>0</v>
      </c>
      <c r="AE3293" s="22">
        <v>0</v>
      </c>
      <c r="AF3293" s="23">
        <v>0</v>
      </c>
      <c r="AH3293" s="21">
        <f t="shared" ref="AH3293" si="33166">X3293*AC3293+Z3293*AC3296-Y3293*AD3293-AA3293*AD3296</f>
        <v>76.907139914416177</v>
      </c>
      <c r="AI3293" s="24">
        <f t="shared" ref="AI3293" si="33167">(X3293*AD3293+Y3293*AC3293+Z3293*AD3296+AA3293*AC3296)</f>
        <v>0</v>
      </c>
      <c r="AJ3293" s="22">
        <f t="shared" ref="AJ3293" si="33168">X3293*AE3293+Z3293*AE3296-Y3293*AF3293-AA3293*AF3296</f>
        <v>0</v>
      </c>
      <c r="AK3293" s="23">
        <f t="shared" ref="AK3293" si="33169">(X3293*AF3293+Y3293*AE3293+Z3293*AF3296+AA3293*AE3296)</f>
        <v>3.0984949144992275</v>
      </c>
      <c r="AL3293" s="8"/>
      <c r="AM3293" s="25">
        <f t="shared" ref="AM3293" si="33170">COS($AO$8*$B3293)</f>
        <v>0.64487064179472875</v>
      </c>
      <c r="AN3293" s="26">
        <v>0</v>
      </c>
      <c r="AO3293" s="10">
        <v>0</v>
      </c>
      <c r="AP3293" s="85">
        <f t="shared" ref="AP3293" si="33171">$AN$8*SIN($B3293*$AO$8)</f>
        <v>-2.2928752033552309</v>
      </c>
      <c r="AR3293" s="21">
        <f t="shared" ref="AR3293" si="33172">AH3293*AM3293+AJ3293*AM3296-AI3293*AN3293-AK3293*AN3296</f>
        <v>50.384541359337398</v>
      </c>
      <c r="AS3293" s="24">
        <f t="shared" ref="AS3293" si="33173">(AH3293*AN3293+AI3293*AM3293+AJ3293*AN3296+AK3293*AM3296)</f>
        <v>0</v>
      </c>
      <c r="AT3293" s="22">
        <f t="shared" ref="AT3293" si="33174">AH3293*AO3293+AJ3293*AO3296-AI3293*AP3293-AK3293*AP3296</f>
        <v>0</v>
      </c>
      <c r="AU3293" s="23">
        <f t="shared" ref="AU3293" si="33175">(AH3293*AP3293+AI3293*AO3293+AJ3293*AP3296+AK3293*AO3296)</f>
        <v>-174.34034566662538</v>
      </c>
      <c r="AV3293" s="8"/>
      <c r="AW3293" s="21">
        <v>1</v>
      </c>
      <c r="AX3293" s="24">
        <v>0</v>
      </c>
      <c r="AY3293" s="22">
        <v>0</v>
      </c>
      <c r="AZ3293" s="23">
        <v>0</v>
      </c>
      <c r="BB3293" s="21">
        <f t="shared" ref="BB3293" si="33176">AR3293*AW3293+AT3293*AW3296-AS3293*AX3293-AU3293*AX3296</f>
        <v>516.9013003492762</v>
      </c>
      <c r="BC3293" s="24">
        <f t="shared" ref="BC3293" si="33177">(AR3293*AX3293+AS3293*AW3293+AT3293*AX3296+AU3293*AW3296)</f>
        <v>0</v>
      </c>
      <c r="BD3293" s="22">
        <f t="shared" ref="BD3293" si="33178">AR3293*AY3293+AT3293*AY3296-AS3293*AZ3293-AU3293*AZ3296</f>
        <v>0</v>
      </c>
      <c r="BE3293" s="23">
        <f t="shared" ref="BE3293" si="33179">(AR3293*AZ3293+AS3293*AY3293+AT3293*AZ3296+AU3293*AY3296)</f>
        <v>-174.34034566662538</v>
      </c>
      <c r="BF3293" s="8"/>
      <c r="BG3293" s="25">
        <f t="shared" ref="BG3293" si="33180">COS($BI$8*$B3293)</f>
        <v>-0.99921584340671687</v>
      </c>
      <c r="BH3293" s="26">
        <v>0</v>
      </c>
      <c r="BI3293" s="10">
        <v>0</v>
      </c>
      <c r="BJ3293" s="85">
        <f t="shared" ref="BJ3293" si="33181">$BH$8*SIN($B3293*$BI$8)</f>
        <v>0.11878250950805411</v>
      </c>
      <c r="BL3293" s="21">
        <f t="shared" ref="BL3293" si="33182">BB3293*BG3293+BD3293*BG3296-BC3293*BH3293-BE3293*BH3296</f>
        <v>-514.19501503466597</v>
      </c>
      <c r="BM3293" s="24">
        <f t="shared" ref="BM3293" si="33183">(BB3293*BH3293+BC3293*BG3293+BD3293*BH3296+BE3293*BG3296)</f>
        <v>0</v>
      </c>
      <c r="BN3293" s="22">
        <f t="shared" ref="BN3293" si="33184">BB3293*BI3293+BD3293*BI3296-BC3293*BJ3293-BE3293*BJ3296</f>
        <v>0</v>
      </c>
      <c r="BO3293" s="23">
        <f t="shared" ref="BO3293" si="33185">(BB3293*BJ3293+BC3293*BI3293+BD3293*BJ3296+BE3293*BI3296)</f>
        <v>235.60246915855907</v>
      </c>
      <c r="BQ3293" s="27">
        <f t="shared" ref="BQ3293" si="33186">20*LOG((2*$BL$8)/(($BL$8*BL3293+BN3293+$BL$8*BL3296+BN3296)^2+($BL$8*BM3293+BO3293+$BL$8*BM3296+BO3296)^2)^0.5)</f>
        <v>-56.631387180402783</v>
      </c>
      <c r="BS3293" s="64">
        <f t="shared" ref="BS3293" si="33187">((BL3293^2+BM3293^2)/(BL3296^2+BM3296^2))^0.5</f>
        <v>0.45850623828310166</v>
      </c>
      <c r="BT3293" s="4"/>
      <c r="BU3293" s="28"/>
      <c r="BV3293" s="28"/>
      <c r="BW3293" s="28"/>
      <c r="BX3293" s="28"/>
    </row>
    <row r="3294" spans="2:76" ht="18.649999999999999" customHeight="1" thickBot="1">
      <c r="D3294" s="25"/>
      <c r="E3294" s="10"/>
      <c r="F3294" s="10"/>
      <c r="G3294" s="31"/>
      <c r="I3294" s="29"/>
      <c r="L3294" s="30"/>
      <c r="N3294" s="29"/>
      <c r="Q3294" s="30"/>
      <c r="S3294" s="29"/>
      <c r="V3294" s="30"/>
      <c r="X3294" s="29"/>
      <c r="AA3294" s="30"/>
      <c r="AC3294" s="29"/>
      <c r="AF3294" s="30"/>
      <c r="AH3294" s="29"/>
      <c r="AK3294" s="30"/>
      <c r="AM3294" s="29"/>
      <c r="AP3294" s="30"/>
      <c r="AR3294" s="29"/>
      <c r="AU3294" s="30"/>
      <c r="AW3294" s="29"/>
      <c r="AZ3294" s="30"/>
      <c r="BB3294" s="29"/>
      <c r="BE3294" s="30"/>
      <c r="BG3294" s="29"/>
      <c r="BJ3294" s="30"/>
      <c r="BL3294" s="29"/>
      <c r="BO3294" s="30"/>
      <c r="BS3294" s="65"/>
      <c r="BT3294" s="65"/>
      <c r="BU3294" s="28"/>
      <c r="BV3294" s="28"/>
      <c r="BW3294" s="28"/>
      <c r="BX3294" s="28"/>
    </row>
    <row r="3295" spans="2:76" ht="18.649999999999999" customHeight="1" thickBot="1">
      <c r="D3295" s="254" t="s">
        <v>24</v>
      </c>
      <c r="E3295" s="255"/>
      <c r="F3295" s="256" t="s">
        <v>25</v>
      </c>
      <c r="G3295" s="257"/>
      <c r="H3295" s="123"/>
      <c r="I3295" s="242" t="s">
        <v>4</v>
      </c>
      <c r="J3295" s="243"/>
      <c r="K3295" s="244" t="s">
        <v>5</v>
      </c>
      <c r="L3295" s="245"/>
      <c r="M3295" s="123"/>
      <c r="N3295" s="242" t="s">
        <v>6</v>
      </c>
      <c r="O3295" s="243"/>
      <c r="P3295" s="244" t="s">
        <v>7</v>
      </c>
      <c r="Q3295" s="245"/>
      <c r="R3295" s="123"/>
      <c r="S3295" s="242" t="s">
        <v>34</v>
      </c>
      <c r="T3295" s="243"/>
      <c r="U3295" s="244" t="s">
        <v>35</v>
      </c>
      <c r="V3295" s="245"/>
      <c r="W3295" s="123"/>
      <c r="X3295" s="242" t="s">
        <v>47</v>
      </c>
      <c r="Y3295" s="243"/>
      <c r="Z3295" s="244" t="s">
        <v>48</v>
      </c>
      <c r="AA3295" s="245"/>
      <c r="AB3295" s="127"/>
      <c r="AC3295" s="242" t="s">
        <v>63</v>
      </c>
      <c r="AD3295" s="243"/>
      <c r="AE3295" s="244" t="s">
        <v>8</v>
      </c>
      <c r="AF3295" s="245"/>
      <c r="AG3295" s="123"/>
      <c r="AH3295" s="242" t="s">
        <v>78</v>
      </c>
      <c r="AI3295" s="243"/>
      <c r="AJ3295" s="244" t="s">
        <v>79</v>
      </c>
      <c r="AK3295" s="245"/>
      <c r="AL3295" s="127"/>
      <c r="AM3295" s="242" t="s">
        <v>67</v>
      </c>
      <c r="AN3295" s="243"/>
      <c r="AO3295" s="244" t="s">
        <v>66</v>
      </c>
      <c r="AP3295" s="245"/>
      <c r="AQ3295" s="123"/>
      <c r="AR3295" s="242" t="s">
        <v>83</v>
      </c>
      <c r="AS3295" s="243"/>
      <c r="AT3295" s="244" t="s">
        <v>82</v>
      </c>
      <c r="AU3295" s="245"/>
      <c r="AV3295" s="127"/>
      <c r="AW3295" s="242" t="s">
        <v>71</v>
      </c>
      <c r="AX3295" s="243"/>
      <c r="AY3295" s="244" t="s">
        <v>70</v>
      </c>
      <c r="AZ3295" s="245"/>
      <c r="BA3295" s="123"/>
      <c r="BB3295" s="124" t="s">
        <v>87</v>
      </c>
      <c r="BC3295" s="125"/>
      <c r="BD3295" s="122" t="s">
        <v>86</v>
      </c>
      <c r="BE3295" s="126"/>
      <c r="BF3295" s="127"/>
      <c r="BG3295" s="242" t="s">
        <v>74</v>
      </c>
      <c r="BH3295" s="243"/>
      <c r="BI3295" s="244" t="s">
        <v>75</v>
      </c>
      <c r="BJ3295" s="245"/>
      <c r="BK3295" s="123"/>
      <c r="BL3295" s="242" t="s">
        <v>91</v>
      </c>
      <c r="BM3295" s="243"/>
      <c r="BN3295" s="244" t="s">
        <v>90</v>
      </c>
      <c r="BO3295" s="245"/>
      <c r="BP3295" s="123"/>
      <c r="BQ3295" s="35" t="s">
        <v>166</v>
      </c>
      <c r="BS3295" s="66" t="s">
        <v>121</v>
      </c>
      <c r="BT3295" s="65"/>
      <c r="BU3295" s="28"/>
      <c r="BV3295" s="28"/>
      <c r="BW3295" s="28"/>
      <c r="BX3295" s="28"/>
    </row>
    <row r="3296" spans="2:76" ht="18.649999999999999" customHeight="1" thickTop="1" thickBot="1">
      <c r="D3296" s="15">
        <v>0</v>
      </c>
      <c r="E3296" s="145">
        <f t="shared" ref="E3296" si="33188">(1/$E$8)*SIN($B3293*$F$8)</f>
        <v>1.3231448535615333E-2</v>
      </c>
      <c r="F3296" s="15">
        <f t="shared" ref="F3296" si="33189">COS($F$8*$B3293)</f>
        <v>-0.99921186888809732</v>
      </c>
      <c r="G3296" s="37">
        <v>0</v>
      </c>
      <c r="I3296" s="21">
        <v>0</v>
      </c>
      <c r="J3296" s="24">
        <f t="shared" ref="J3296" si="33190">(TAN($K$8*$B3293))/$J$8</f>
        <v>2.6758967191794771</v>
      </c>
      <c r="K3296" s="22">
        <v>1</v>
      </c>
      <c r="L3296" s="23">
        <v>0</v>
      </c>
      <c r="N3296" s="21">
        <f t="shared" ref="N3296" si="33191">D3296*I3293+F3296*I3296-E3296*J3293-G3296*J3296</f>
        <v>0</v>
      </c>
      <c r="O3296" s="24">
        <f t="shared" ref="O3296" si="33192">(D3296*J3293+E3296*I3293+F3296*J3296+G3296*I3296)</f>
        <v>-2.6605563131872381</v>
      </c>
      <c r="P3296" s="22">
        <f t="shared" ref="P3296" si="33193">D3296*K3293+F3296*K3296-E3296*L3293-G3296*L3296</f>
        <v>-0.99921186888809732</v>
      </c>
      <c r="Q3296" s="23">
        <f t="shared" ref="Q3296" si="33194">(D3296*L3293+E3296*K3293+F3296*L3296+G3296*K3296)</f>
        <v>0</v>
      </c>
      <c r="S3296" s="15">
        <v>0</v>
      </c>
      <c r="T3296" s="145">
        <f t="shared" ref="T3296" si="33195">(1/$T$8)*SIN($B3293*$U$8)</f>
        <v>-0.25476391148391453</v>
      </c>
      <c r="U3296" s="15">
        <f t="shared" ref="U3296" si="33196">COS($U$8*$B3293)</f>
        <v>0.64487064179472875</v>
      </c>
      <c r="V3296" s="37">
        <v>0</v>
      </c>
      <c r="X3296" s="21">
        <f t="shared" ref="X3296" si="33197">N3296*S3293+P3296*S3296-O3296*T3293-Q3296*T3296</f>
        <v>0</v>
      </c>
      <c r="Y3296" s="24">
        <f t="shared" ref="Y3296" si="33198">(N3296*T3293+O3296*S3293+P3296*T3296+Q3296*S3296)</f>
        <v>-1.4611515330969875</v>
      </c>
      <c r="Z3296" s="22">
        <f t="shared" ref="Z3296" si="33199">N3296*U3293+P3296*U3296-O3296*V3293-Q3296*V3296</f>
        <v>-6.7446859968160098</v>
      </c>
      <c r="AA3296" s="23">
        <f t="shared" ref="AA3296" si="33200">(N3296*V3293+O3296*U3293+P3296*V3296+Q3296*U3296)</f>
        <v>0</v>
      </c>
      <c r="AB3296" s="8"/>
      <c r="AC3296" s="21">
        <v>0</v>
      </c>
      <c r="AD3296" s="24">
        <f t="shared" ref="AD3296" si="33201">(TAN($AE$8*$B3293))/$AD$8</f>
        <v>-25.08529364998801</v>
      </c>
      <c r="AE3296" s="22">
        <v>1</v>
      </c>
      <c r="AF3296" s="23">
        <v>0</v>
      </c>
      <c r="AH3296" s="21">
        <f t="shared" ref="AH3296" si="33202">X3296*AC3293+Z3296*AC3296-Y3296*AD3293-AA3296*AD3296</f>
        <v>0</v>
      </c>
      <c r="AI3296" s="24">
        <f t="shared" ref="AI3296" si="33203">(X3296*AD3293+Y3296*AC3293+Z3296*AD3296+AA3296*AC3296)</f>
        <v>167.73127727399472</v>
      </c>
      <c r="AJ3296" s="22">
        <f t="shared" ref="AJ3296" si="33204">X3296*AE3293+Z3296*AE3296-Y3296*AF3293-AA3296*AF3296</f>
        <v>-6.7446859968160098</v>
      </c>
      <c r="AK3296" s="23">
        <f t="shared" ref="AK3296" si="33205">(X3296*AF3293+Y3296*AE3293+Z3296*AF3296+AA3296*AE3296)</f>
        <v>0</v>
      </c>
      <c r="AL3296" s="8"/>
      <c r="AM3296" s="15">
        <v>0</v>
      </c>
      <c r="AN3296" s="85">
        <f t="shared" ref="AN3296" si="33206">(1/$AN$8)*SIN($B3293*$AO$8)</f>
        <v>-0.25476391148391453</v>
      </c>
      <c r="AO3296" s="25">
        <f t="shared" ref="AO3296" si="33207">COS($AO$8*$B3293)</f>
        <v>0.64487064179472875</v>
      </c>
      <c r="AP3296" s="37">
        <v>0</v>
      </c>
      <c r="AR3296" s="21">
        <f t="shared" ref="AR3296" si="33208">AH3296*AM3293+AJ3296*AM3296-AI3296*AN3293-AK3296*AN3296</f>
        <v>0</v>
      </c>
      <c r="AS3296" s="24">
        <f t="shared" ref="AS3296" si="33209">(AH3296*AN3293+AI3296*AM3293+AJ3296*AN3296+AK3296*AM3296)</f>
        <v>109.88327901101022</v>
      </c>
      <c r="AT3296" s="22">
        <f t="shared" ref="AT3296" si="33210">AH3296*AO3293+AJ3296*AO3296-AI3296*AP3293-AK3296*AP3296</f>
        <v>380.23743650117257</v>
      </c>
      <c r="AU3296" s="23">
        <f t="shared" ref="AU3296" si="33211">(AH3296*AP3293+AI3296*AO3293+AJ3296*AP3296+AK3296*AO3296)</f>
        <v>0</v>
      </c>
      <c r="AV3296" s="8"/>
      <c r="AW3296" s="21">
        <v>0</v>
      </c>
      <c r="AX3296" s="24">
        <f t="shared" ref="AX3296" si="33212">(TAN($AY$8*$B3293))/$AX$8</f>
        <v>2.6758967191794771</v>
      </c>
      <c r="AY3296" s="22">
        <v>1</v>
      </c>
      <c r="AZ3296" s="23">
        <v>0</v>
      </c>
      <c r="BB3296" s="21">
        <f t="shared" ref="BB3296" si="33213">AR3296*AW3293+AT3296*AW3296-AS3296*AX3293-AU3296*AX3296</f>
        <v>0</v>
      </c>
      <c r="BC3296" s="24">
        <f t="shared" ref="BC3296" si="33214">(AR3296*AX3293+AS3296*AW3293+AT3296*AX3296+AU3296*AW3296)</f>
        <v>1127.3593878537126</v>
      </c>
      <c r="BD3296" s="22">
        <f t="shared" ref="BD3296" si="33215">AR3296*AY3293+AT3296*AY3296-AS3296*AZ3293-AU3296*AZ3296</f>
        <v>380.23743650117257</v>
      </c>
      <c r="BE3296" s="23">
        <f t="shared" ref="BE3296" si="33216">(AR3296*AZ3293+AS3296*AY3293+AT3296*AZ3296+AU3296*AY3296)</f>
        <v>0</v>
      </c>
      <c r="BF3296" s="8"/>
      <c r="BG3296" s="15">
        <v>0</v>
      </c>
      <c r="BH3296" s="85">
        <f t="shared" ref="BH3296" si="33217">(1/$BH$8)*SIN($B3293*$BI$8)</f>
        <v>1.3198056612006012E-2</v>
      </c>
      <c r="BI3296" s="25">
        <f t="shared" ref="BI3296" si="33218">COS($BI$8*$B3293)</f>
        <v>-0.99921584340671687</v>
      </c>
      <c r="BJ3296" s="37">
        <v>0</v>
      </c>
      <c r="BL3296" s="21">
        <f t="shared" ref="BL3296" si="33219">BB3296*BG3293+BD3296*BG3296-BC3296*BH3293-BE3296*BH3296</f>
        <v>0</v>
      </c>
      <c r="BM3296" s="24">
        <f t="shared" ref="BM3296" si="33220">(BB3296*BH3293+BC3296*BG3293+BD3296*BH3296+BE3296*BG3296)</f>
        <v>-1121.456966343781</v>
      </c>
      <c r="BN3296" s="22">
        <f t="shared" ref="BN3296" si="33221">BB3296*BI3293+BD3296*BI3296-BC3296*BJ3293-BE3296*BJ3296</f>
        <v>-513.8498480150547</v>
      </c>
      <c r="BO3296" s="23">
        <f t="shared" ref="BO3296" si="33222">(BB3296*BJ3293+BC3296*BI3293+BD3296*BJ3296+BE3296*BI3296)</f>
        <v>0</v>
      </c>
      <c r="BQ3296" s="38">
        <f t="shared" ref="BQ3296" si="33223">(180/PI())*ATAN(-1*(($BL$8*BM3293+BO3293+$BL$8*BM3296+BO3296)/($BL$8*BL3293+BN3293+$BL$8*BL3296+BN3296)))</f>
        <v>-40.751099337214029</v>
      </c>
      <c r="BS3296" s="67">
        <f t="shared" ref="BS3296" si="33224">20*LOG(((($BL$8*BL3293+BN3293-$BL$8*BL3296-BN3296)^2+($BL$8*BM3293+BO3293-$BL$8*BM3296-BO3296)^2)/(($BL$8*BL3293+BN3293+$BL$8*BL3296+BN3296)^2+($BL$8*BM3293+BO3293+$BL$8*BM3296+BO3296)^2))^0.5)</f>
        <v>-9.4329181259686359E-6</v>
      </c>
      <c r="BT3296" s="65"/>
      <c r="BU3296" s="28"/>
      <c r="BV3296" s="28"/>
      <c r="BW3296" s="28"/>
      <c r="BX3296" s="28"/>
    </row>
    <row r="3297" spans="2:76" ht="18.649999999999999" customHeight="1">
      <c r="BS3297" s="32"/>
    </row>
    <row r="3298" spans="2:76" ht="18.649999999999999" customHeight="1" thickBot="1">
      <c r="D3298" s="8"/>
      <c r="E3298" s="8" t="s">
        <v>93</v>
      </c>
      <c r="F3298" s="8"/>
      <c r="G3298" s="8"/>
      <c r="H3298" s="8"/>
      <c r="I3298" s="8"/>
      <c r="J3298" s="8" t="s">
        <v>94</v>
      </c>
      <c r="K3298" s="8"/>
      <c r="L3298" s="8"/>
      <c r="M3298" s="8"/>
      <c r="N3298" s="8"/>
      <c r="O3298" s="8" t="s">
        <v>95</v>
      </c>
      <c r="P3298" s="8"/>
      <c r="Q3298" s="8"/>
      <c r="R3298" s="8"/>
      <c r="S3298" s="8"/>
      <c r="T3298" s="8" t="s">
        <v>96</v>
      </c>
      <c r="U3298" s="8"/>
      <c r="V3298" s="8"/>
      <c r="W3298" s="8"/>
      <c r="X3298" s="8"/>
      <c r="Y3298" s="8" t="s">
        <v>97</v>
      </c>
      <c r="Z3298" s="8"/>
      <c r="AA3298" s="8"/>
      <c r="AB3298" s="8"/>
      <c r="AC3298" s="8"/>
      <c r="AD3298" s="8" t="s">
        <v>98</v>
      </c>
      <c r="AE3298" s="8"/>
      <c r="AF3298" s="8"/>
      <c r="AG3298" s="8"/>
      <c r="AH3298" s="8"/>
      <c r="AI3298" s="8" t="s">
        <v>99</v>
      </c>
      <c r="AJ3298" s="8"/>
      <c r="AK3298" s="8"/>
      <c r="AL3298" s="8"/>
      <c r="AM3298" s="8"/>
      <c r="AN3298" s="8" t="s">
        <v>96</v>
      </c>
      <c r="AO3298" s="8"/>
      <c r="AP3298" s="8"/>
      <c r="AQ3298" s="8"/>
      <c r="AR3298" s="8"/>
      <c r="AS3298" s="8" t="s">
        <v>100</v>
      </c>
      <c r="AT3298" s="8"/>
      <c r="AU3298" s="8"/>
      <c r="AV3298" s="8"/>
      <c r="AW3298" s="8"/>
      <c r="AX3298" s="8" t="s">
        <v>94</v>
      </c>
      <c r="AY3298" s="8"/>
      <c r="AZ3298" s="8"/>
      <c r="BA3298" s="8"/>
      <c r="BB3298" s="8"/>
      <c r="BC3298" s="8" t="s">
        <v>101</v>
      </c>
      <c r="BD3298" s="8"/>
      <c r="BE3298" s="8"/>
      <c r="BF3298" s="8"/>
      <c r="BG3298" s="8"/>
      <c r="BH3298" s="8" t="s">
        <v>96</v>
      </c>
      <c r="BI3298" s="8"/>
      <c r="BJ3298" s="8"/>
      <c r="BK3298" s="8"/>
      <c r="BL3298" s="8"/>
      <c r="BM3298" s="8" t="s">
        <v>102</v>
      </c>
      <c r="BN3298" s="8"/>
      <c r="BO3298" s="8"/>
      <c r="BP3298" s="8"/>
    </row>
    <row r="3299" spans="2:76" ht="18.649999999999999" customHeight="1" thickBot="1">
      <c r="B3299" s="16"/>
      <c r="D3299" s="250" t="s">
        <v>22</v>
      </c>
      <c r="E3299" s="251"/>
      <c r="F3299" s="252" t="s">
        <v>23</v>
      </c>
      <c r="G3299" s="253"/>
      <c r="H3299" s="123"/>
      <c r="I3299" s="242" t="s">
        <v>1</v>
      </c>
      <c r="J3299" s="243"/>
      <c r="K3299" s="244" t="s">
        <v>2</v>
      </c>
      <c r="L3299" s="245"/>
      <c r="M3299" s="123"/>
      <c r="N3299" s="242" t="s">
        <v>43</v>
      </c>
      <c r="O3299" s="243"/>
      <c r="P3299" s="244" t="s">
        <v>44</v>
      </c>
      <c r="Q3299" s="245"/>
      <c r="R3299" s="123"/>
      <c r="S3299" s="242" t="s">
        <v>32</v>
      </c>
      <c r="T3299" s="243"/>
      <c r="U3299" s="244" t="s">
        <v>33</v>
      </c>
      <c r="V3299" s="245"/>
      <c r="W3299" s="123"/>
      <c r="X3299" s="242" t="s">
        <v>45</v>
      </c>
      <c r="Y3299" s="243"/>
      <c r="Z3299" s="244" t="s">
        <v>46</v>
      </c>
      <c r="AA3299" s="245"/>
      <c r="AB3299" s="127"/>
      <c r="AC3299" s="242" t="s">
        <v>62</v>
      </c>
      <c r="AD3299" s="243"/>
      <c r="AE3299" s="244" t="s">
        <v>3</v>
      </c>
      <c r="AF3299" s="245"/>
      <c r="AG3299" s="123"/>
      <c r="AH3299" s="242" t="s">
        <v>76</v>
      </c>
      <c r="AI3299" s="243"/>
      <c r="AJ3299" s="244" t="s">
        <v>77</v>
      </c>
      <c r="AK3299" s="245"/>
      <c r="AL3299" s="127"/>
      <c r="AM3299" s="242" t="s">
        <v>64</v>
      </c>
      <c r="AN3299" s="243"/>
      <c r="AO3299" s="244" t="s">
        <v>65</v>
      </c>
      <c r="AP3299" s="245"/>
      <c r="AQ3299" s="123"/>
      <c r="AR3299" s="242" t="s">
        <v>80</v>
      </c>
      <c r="AS3299" s="243"/>
      <c r="AT3299" s="244" t="s">
        <v>81</v>
      </c>
      <c r="AU3299" s="245"/>
      <c r="AV3299" s="127"/>
      <c r="AW3299" s="242" t="s">
        <v>68</v>
      </c>
      <c r="AX3299" s="243"/>
      <c r="AY3299" s="244" t="s">
        <v>69</v>
      </c>
      <c r="AZ3299" s="245"/>
      <c r="BA3299" s="123"/>
      <c r="BB3299" s="246" t="s">
        <v>84</v>
      </c>
      <c r="BC3299" s="247"/>
      <c r="BD3299" s="248" t="s">
        <v>85</v>
      </c>
      <c r="BE3299" s="249"/>
      <c r="BF3299" s="127"/>
      <c r="BG3299" s="242" t="s">
        <v>72</v>
      </c>
      <c r="BH3299" s="243"/>
      <c r="BI3299" s="244" t="s">
        <v>73</v>
      </c>
      <c r="BJ3299" s="245"/>
      <c r="BK3299" s="123"/>
      <c r="BL3299" s="242" t="s">
        <v>88</v>
      </c>
      <c r="BM3299" s="243"/>
      <c r="BN3299" s="244" t="s">
        <v>89</v>
      </c>
      <c r="BO3299" s="245"/>
      <c r="BP3299" s="123"/>
      <c r="BQ3299" s="19" t="s">
        <v>165</v>
      </c>
      <c r="BS3299" s="63" t="s">
        <v>120</v>
      </c>
      <c r="BT3299" s="4"/>
      <c r="BU3299" s="28"/>
      <c r="BV3299" s="28"/>
      <c r="BW3299" s="28"/>
      <c r="BX3299" s="28"/>
    </row>
    <row r="3300" spans="2:76" ht="18.649999999999999" customHeight="1" thickTop="1" thickBot="1">
      <c r="B3300" s="39">
        <v>9.36</v>
      </c>
      <c r="D3300" s="25">
        <f t="shared" ref="D3300" si="33225">COS($F$8*$B3300)</f>
        <v>-0.99945348140614165</v>
      </c>
      <c r="E3300" s="26">
        <v>0</v>
      </c>
      <c r="F3300" s="10">
        <v>0</v>
      </c>
      <c r="G3300" s="85">
        <f t="shared" ref="G3300" si="33226">$E$8*SIN($B3300*$F$8)</f>
        <v>9.9169786458825543E-2</v>
      </c>
      <c r="I3300" s="21">
        <v>1</v>
      </c>
      <c r="J3300" s="24">
        <v>0</v>
      </c>
      <c r="K3300" s="22">
        <v>0</v>
      </c>
      <c r="L3300" s="23">
        <v>0</v>
      </c>
      <c r="N3300" s="21">
        <f t="shared" ref="N3300" si="33227">D3300*I3300+F3300*I3303-E3300*J3300-G3300*J3303</f>
        <v>-1.2752005744496173</v>
      </c>
      <c r="O3300" s="24">
        <f t="shared" ref="O3300" si="33228">(D3300*J3300+E3300*I3300+F3300*J3303+G3300*I3303)</f>
        <v>0</v>
      </c>
      <c r="P3300" s="22">
        <f t="shared" ref="P3300" si="33229">D3300*K3300+F3300*K3303-E3300*L3300-G3300*L3303</f>
        <v>0</v>
      </c>
      <c r="Q3300" s="23">
        <f t="shared" ref="Q3300" si="33230">(D3300*L3300+E3300*K3300+F3300*L3303+G3300*K3303)</f>
        <v>9.9169786458825543E-2</v>
      </c>
      <c r="S3300" s="25">
        <f t="shared" ref="S3300" si="33231">COS($U$8*$B3300)</f>
        <v>0.65368642844661951</v>
      </c>
      <c r="T3300" s="26">
        <v>0</v>
      </c>
      <c r="U3300" s="10">
        <v>0</v>
      </c>
      <c r="V3300" s="85">
        <f t="shared" ref="V3300" si="33232">$T$8*SIN($B3300*$U$8)</f>
        <v>-2.2702965619897162</v>
      </c>
      <c r="X3300" s="21">
        <f t="shared" ref="X3300" si="33233">N3300*S3300+P3300*S3303-O3300*T3300-Q3300*T3303</f>
        <v>-0.80856521737052278</v>
      </c>
      <c r="Y3300" s="24">
        <f t="shared" ref="Y3300" si="33234">(N3300*T3300+O3300*S3300+P3300*T3303+Q3300*S3303)</f>
        <v>0</v>
      </c>
      <c r="Z3300" s="22">
        <f t="shared" ref="Z3300" si="33235">N3300*U3300+P3300*U3303-O3300*V3300-Q3300*V3303</f>
        <v>0</v>
      </c>
      <c r="AA3300" s="23">
        <f t="shared" ref="AA3300" si="33236">(N3300*V3300+O3300*U3300+P3300*V3303+Q3300*U3303)</f>
        <v>2.9599094235403611</v>
      </c>
      <c r="AB3300" s="8"/>
      <c r="AC3300" s="21">
        <v>1</v>
      </c>
      <c r="AD3300" s="24">
        <v>0</v>
      </c>
      <c r="AE3300" s="22">
        <v>0</v>
      </c>
      <c r="AF3300" s="23">
        <v>0</v>
      </c>
      <c r="AH3300" s="21">
        <f t="shared" ref="AH3300" si="33237">X3300*AC3300+Z3300*AC3303-Y3300*AD3300-AA3300*AD3303</f>
        <v>56.362440436083531</v>
      </c>
      <c r="AI3300" s="24">
        <f t="shared" ref="AI3300" si="33238">(X3300*AD3300+Y3300*AC3300+Z3300*AD3303+AA3300*AC3303)</f>
        <v>0</v>
      </c>
      <c r="AJ3300" s="22">
        <f t="shared" ref="AJ3300" si="33239">X3300*AE3300+Z3300*AE3303-Y3300*AF3300-AA3300*AF3303</f>
        <v>0</v>
      </c>
      <c r="AK3300" s="23">
        <f t="shared" ref="AK3300" si="33240">(X3300*AF3300+Y3300*AE3300+Z3300*AF3303+AA3300*AE3303)</f>
        <v>2.9599094235403611</v>
      </c>
      <c r="AL3300" s="8"/>
      <c r="AM3300" s="25">
        <f t="shared" ref="AM3300" si="33241">COS($AO$8*$B3300)</f>
        <v>0.65368642844661951</v>
      </c>
      <c r="AN3300" s="26">
        <v>0</v>
      </c>
      <c r="AO3300" s="10">
        <v>0</v>
      </c>
      <c r="AP3300" s="85">
        <f t="shared" ref="AP3300" si="33242">$AN$8*SIN($B3300*$AO$8)</f>
        <v>-2.2702965619897162</v>
      </c>
      <c r="AR3300" s="21">
        <f t="shared" ref="AR3300" si="33243">AH3300*AM3300+AJ3300*AM3303-AI3300*AN3300-AK3300*AN3303</f>
        <v>37.590014852539291</v>
      </c>
      <c r="AS3300" s="24">
        <f t="shared" ref="AS3300" si="33244">(AH3300*AN3300+AI3300*AM3300+AJ3300*AN3303+AK3300*AM3303)</f>
        <v>0</v>
      </c>
      <c r="AT3300" s="22">
        <f t="shared" ref="AT3300" si="33245">AH3300*AO3300+AJ3300*AO3303-AI3300*AP3300-AK3300*AP3303</f>
        <v>0</v>
      </c>
      <c r="AU3300" s="23">
        <f t="shared" ref="AU3300" si="33246">(AH3300*AP3300+AI3300*AO3300+AJ3300*AP3303+AK3300*AO3303)</f>
        <v>-126.024602127791</v>
      </c>
      <c r="AV3300" s="8"/>
      <c r="AW3300" s="21">
        <v>1</v>
      </c>
      <c r="AX3300" s="24">
        <v>0</v>
      </c>
      <c r="AY3300" s="22">
        <v>0</v>
      </c>
      <c r="AZ3300" s="23">
        <v>0</v>
      </c>
      <c r="BB3300" s="21">
        <f t="shared" ref="BB3300" si="33247">AR3300*AW3300+AT3300*AW3303-AS3300*AX3300-AU3300*AX3303</f>
        <v>388.00841272946997</v>
      </c>
      <c r="BC3300" s="24">
        <f t="shared" ref="BC3300" si="33248">(AR3300*AX3300+AS3300*AW3300+AT3300*AX3303+AU3300*AW3303)</f>
        <v>0</v>
      </c>
      <c r="BD3300" s="22">
        <f t="shared" ref="BD3300" si="33249">AR3300*AY3300+AT3300*AY3303-AS3300*AZ3300-AU3300*AZ3303</f>
        <v>0</v>
      </c>
      <c r="BE3300" s="23">
        <f t="shared" ref="BE3300" si="33250">(AR3300*AZ3300+AS3300*AY3300+AT3300*AZ3303+AU3300*AY3303)</f>
        <v>-126.024602127791</v>
      </c>
      <c r="BF3300" s="8"/>
      <c r="BG3300" s="25">
        <f t="shared" ref="BG3300" si="33251">COS($BI$8*$B3300)</f>
        <v>-0.9994567975336498</v>
      </c>
      <c r="BH3300" s="26">
        <v>0</v>
      </c>
      <c r="BI3300" s="10">
        <v>0</v>
      </c>
      <c r="BJ3300" s="85">
        <f t="shared" ref="BJ3300" si="33252">$BH$8*SIN($B3300*$BI$8)</f>
        <v>9.8868542894231901E-2</v>
      </c>
      <c r="BL3300" s="21">
        <f t="shared" ref="BL3300" si="33253">BB3300*BG3300+BD3300*BG3303-BC3300*BH3300-BE3300*BH3303</f>
        <v>-386.41321573813292</v>
      </c>
      <c r="BM3300" s="24">
        <f t="shared" ref="BM3300" si="33254">(BB3300*BH3300+BC3300*BG3300+BD3300*BH3303+BE3300*BG3303)</f>
        <v>0</v>
      </c>
      <c r="BN3300" s="22">
        <f t="shared" ref="BN3300" si="33255">BB3300*BI3300+BD3300*BI3303-BC3300*BJ3300-BE3300*BJ3303</f>
        <v>0</v>
      </c>
      <c r="BO3300" s="23">
        <f t="shared" ref="BO3300" si="33256">(BB3300*BJ3300+BC3300*BI3300+BD3300*BJ3303+BE3300*BI3303)</f>
        <v>164.31797165036082</v>
      </c>
      <c r="BQ3300" s="27">
        <f t="shared" ref="BQ3300" si="33257">20*LOG((2*$BL$8)/(($BL$8*BL3300+BN3300+$BL$8*BL3303+BN3303)^2+($BL$8*BM3300+BO3300+$BL$8*BM3303+BO3303)^2)^0.5)</f>
        <v>-54.586161838757256</v>
      </c>
      <c r="BS3300" s="64">
        <f t="shared" ref="BS3300" si="33258">((BL3300^2+BM3300^2)/(BL3303^2+BM3303^2))^0.5</f>
        <v>0.42554932381089972</v>
      </c>
      <c r="BT3300" s="4"/>
      <c r="BU3300" s="28"/>
      <c r="BV3300" s="28"/>
      <c r="BW3300" s="28"/>
      <c r="BX3300" s="28"/>
    </row>
    <row r="3301" spans="2:76" ht="18.649999999999999" customHeight="1" thickBot="1">
      <c r="D3301" s="25"/>
      <c r="E3301" s="10"/>
      <c r="F3301" s="10"/>
      <c r="G3301" s="31"/>
      <c r="I3301" s="29"/>
      <c r="L3301" s="30"/>
      <c r="N3301" s="29"/>
      <c r="Q3301" s="30"/>
      <c r="S3301" s="29"/>
      <c r="V3301" s="30"/>
      <c r="X3301" s="29"/>
      <c r="AA3301" s="30"/>
      <c r="AC3301" s="29"/>
      <c r="AF3301" s="30"/>
      <c r="AH3301" s="29"/>
      <c r="AK3301" s="30"/>
      <c r="AM3301" s="29"/>
      <c r="AP3301" s="30"/>
      <c r="AR3301" s="29"/>
      <c r="AU3301" s="30"/>
      <c r="AW3301" s="29"/>
      <c r="AZ3301" s="30"/>
      <c r="BB3301" s="29"/>
      <c r="BE3301" s="30"/>
      <c r="BG3301" s="29"/>
      <c r="BJ3301" s="30"/>
      <c r="BL3301" s="29"/>
      <c r="BO3301" s="30"/>
      <c r="BS3301" s="65"/>
      <c r="BT3301" s="65"/>
      <c r="BU3301" s="28"/>
      <c r="BV3301" s="28"/>
      <c r="BW3301" s="28"/>
      <c r="BX3301" s="28"/>
    </row>
    <row r="3302" spans="2:76" ht="18.649999999999999" customHeight="1" thickBot="1">
      <c r="D3302" s="254" t="s">
        <v>24</v>
      </c>
      <c r="E3302" s="255"/>
      <c r="F3302" s="256" t="s">
        <v>25</v>
      </c>
      <c r="G3302" s="257"/>
      <c r="H3302" s="123"/>
      <c r="I3302" s="242" t="s">
        <v>4</v>
      </c>
      <c r="J3302" s="243"/>
      <c r="K3302" s="244" t="s">
        <v>5</v>
      </c>
      <c r="L3302" s="245"/>
      <c r="M3302" s="123"/>
      <c r="N3302" s="242" t="s">
        <v>6</v>
      </c>
      <c r="O3302" s="243"/>
      <c r="P3302" s="244" t="s">
        <v>7</v>
      </c>
      <c r="Q3302" s="245"/>
      <c r="R3302" s="123"/>
      <c r="S3302" s="242" t="s">
        <v>34</v>
      </c>
      <c r="T3302" s="243"/>
      <c r="U3302" s="244" t="s">
        <v>35</v>
      </c>
      <c r="V3302" s="245"/>
      <c r="W3302" s="123"/>
      <c r="X3302" s="242" t="s">
        <v>47</v>
      </c>
      <c r="Y3302" s="243"/>
      <c r="Z3302" s="244" t="s">
        <v>48</v>
      </c>
      <c r="AA3302" s="245"/>
      <c r="AB3302" s="127"/>
      <c r="AC3302" s="242" t="s">
        <v>63</v>
      </c>
      <c r="AD3302" s="243"/>
      <c r="AE3302" s="244" t="s">
        <v>8</v>
      </c>
      <c r="AF3302" s="245"/>
      <c r="AG3302" s="123"/>
      <c r="AH3302" s="242" t="s">
        <v>78</v>
      </c>
      <c r="AI3302" s="243"/>
      <c r="AJ3302" s="244" t="s">
        <v>79</v>
      </c>
      <c r="AK3302" s="245"/>
      <c r="AL3302" s="127"/>
      <c r="AM3302" s="242" t="s">
        <v>67</v>
      </c>
      <c r="AN3302" s="243"/>
      <c r="AO3302" s="244" t="s">
        <v>66</v>
      </c>
      <c r="AP3302" s="245"/>
      <c r="AQ3302" s="123"/>
      <c r="AR3302" s="242" t="s">
        <v>83</v>
      </c>
      <c r="AS3302" s="243"/>
      <c r="AT3302" s="244" t="s">
        <v>82</v>
      </c>
      <c r="AU3302" s="245"/>
      <c r="AV3302" s="127"/>
      <c r="AW3302" s="242" t="s">
        <v>71</v>
      </c>
      <c r="AX3302" s="243"/>
      <c r="AY3302" s="244" t="s">
        <v>70</v>
      </c>
      <c r="AZ3302" s="245"/>
      <c r="BA3302" s="123"/>
      <c r="BB3302" s="124" t="s">
        <v>87</v>
      </c>
      <c r="BC3302" s="125"/>
      <c r="BD3302" s="122" t="s">
        <v>86</v>
      </c>
      <c r="BE3302" s="126"/>
      <c r="BF3302" s="127"/>
      <c r="BG3302" s="242" t="s">
        <v>74</v>
      </c>
      <c r="BH3302" s="243"/>
      <c r="BI3302" s="244" t="s">
        <v>75</v>
      </c>
      <c r="BJ3302" s="245"/>
      <c r="BK3302" s="123"/>
      <c r="BL3302" s="242" t="s">
        <v>91</v>
      </c>
      <c r="BM3302" s="243"/>
      <c r="BN3302" s="244" t="s">
        <v>90</v>
      </c>
      <c r="BO3302" s="245"/>
      <c r="BP3302" s="123"/>
      <c r="BQ3302" s="35" t="s">
        <v>166</v>
      </c>
      <c r="BS3302" s="66" t="s">
        <v>121</v>
      </c>
      <c r="BT3302" s="65"/>
      <c r="BU3302" s="28"/>
      <c r="BV3302" s="28"/>
      <c r="BW3302" s="28"/>
      <c r="BX3302" s="28"/>
    </row>
    <row r="3303" spans="2:76" ht="18.649999999999999" customHeight="1" thickTop="1" thickBot="1">
      <c r="D3303" s="15">
        <v>0</v>
      </c>
      <c r="E3303" s="145">
        <f t="shared" ref="E3303" si="33259">(1/$E$8)*SIN($B3300*$F$8)</f>
        <v>1.1018865162091726E-2</v>
      </c>
      <c r="F3303" s="15">
        <f t="shared" ref="F3303" si="33260">COS($F$8*$B3300)</f>
        <v>-0.99945348140614165</v>
      </c>
      <c r="G3303" s="37">
        <v>0</v>
      </c>
      <c r="I3303" s="21">
        <v>0</v>
      </c>
      <c r="J3303" s="24">
        <f t="shared" ref="J3303" si="33261">(TAN($K$8*$B3300))/$J$8</f>
        <v>2.7805554785374422</v>
      </c>
      <c r="K3303" s="22">
        <v>1</v>
      </c>
      <c r="L3303" s="23">
        <v>0</v>
      </c>
      <c r="N3303" s="21">
        <f t="shared" ref="N3303" si="33262">D3303*I3300+F3303*I3303-E3303*J3300-G3303*J3303</f>
        <v>0</v>
      </c>
      <c r="O3303" s="24">
        <f t="shared" ref="O3303" si="33263">(D3303*J3300+E3303*I3300+F3303*J3303+G3303*I3303)</f>
        <v>-2.7680169881050749</v>
      </c>
      <c r="P3303" s="22">
        <f t="shared" ref="P3303" si="33264">D3303*K3300+F3303*K3303-E3303*L3300-G3303*L3303</f>
        <v>-0.99945348140614165</v>
      </c>
      <c r="Q3303" s="23">
        <f t="shared" ref="Q3303" si="33265">(D3303*L3300+E3303*K3300+F3303*L3303+G3303*K3303)</f>
        <v>0</v>
      </c>
      <c r="S3303" s="15">
        <v>0</v>
      </c>
      <c r="T3303" s="145">
        <f t="shared" ref="T3303" si="33266">(1/$T$8)*SIN($B3300*$U$8)</f>
        <v>-0.25225517355441285</v>
      </c>
      <c r="U3303" s="15">
        <f t="shared" ref="U3303" si="33267">COS($U$8*$B3300)</f>
        <v>0.65368642844661951</v>
      </c>
      <c r="V3303" s="37">
        <v>0</v>
      </c>
      <c r="X3303" s="21">
        <f t="shared" ref="X3303" si="33268">N3303*S3300+P3303*S3303-O3303*T3300-Q3303*T3303</f>
        <v>0</v>
      </c>
      <c r="Y3303" s="24">
        <f t="shared" ref="Y3303" si="33269">(N3303*T3300+O3303*S3300+P3303*T3303+Q3303*S3303)</f>
        <v>-1.5572978274223068</v>
      </c>
      <c r="Z3303" s="22">
        <f t="shared" ref="Z3303" si="33270">N3303*U3300+P3303*U3303-O3303*V3300-Q3303*V3303</f>
        <v>-6.9375486282830012</v>
      </c>
      <c r="AA3303" s="23">
        <f t="shared" ref="AA3303" si="33271">(N3303*V3300+O3303*U3300+P3303*V3303+Q3303*U3303)</f>
        <v>0</v>
      </c>
      <c r="AB3303" s="8"/>
      <c r="AC3303" s="21">
        <v>0</v>
      </c>
      <c r="AD3303" s="24">
        <f t="shared" ref="AD3303" si="33272">(TAN($AE$8*$B3300))/$AD$8</f>
        <v>-19.315119982648508</v>
      </c>
      <c r="AE3303" s="22">
        <v>1</v>
      </c>
      <c r="AF3303" s="23">
        <v>0</v>
      </c>
      <c r="AH3303" s="21">
        <f t="shared" ref="AH3303" si="33273">X3303*AC3300+Z3303*AC3303-Y3303*AD3300-AA3303*AD3303</f>
        <v>0</v>
      </c>
      <c r="AI3303" s="24">
        <f t="shared" ref="AI3303" si="33274">(X3303*AD3300+Y3303*AC3300+Z3303*AD3303+AA3303*AC3303)</f>
        <v>132.44228631332243</v>
      </c>
      <c r="AJ3303" s="22">
        <f t="shared" ref="AJ3303" si="33275">X3303*AE3300+Z3303*AE3303-Y3303*AF3300-AA3303*AF3303</f>
        <v>-6.9375486282830012</v>
      </c>
      <c r="AK3303" s="23">
        <f t="shared" ref="AK3303" si="33276">(X3303*AF3300+Y3303*AE3300+Z3303*AF3303+AA3303*AE3303)</f>
        <v>0</v>
      </c>
      <c r="AL3303" s="8"/>
      <c r="AM3303" s="15">
        <v>0</v>
      </c>
      <c r="AN3303" s="85">
        <f t="shared" ref="AN3303" si="33277">(1/$AN$8)*SIN($B3300*$AO$8)</f>
        <v>-0.25225517355441285</v>
      </c>
      <c r="AO3303" s="25">
        <f t="shared" ref="AO3303" si="33278">COS($AO$8*$B3300)</f>
        <v>0.65368642844661951</v>
      </c>
      <c r="AP3303" s="37">
        <v>0</v>
      </c>
      <c r="AR3303" s="21">
        <f t="shared" ref="AR3303" si="33279">AH3303*AM3300+AJ3303*AM3303-AI3303*AN3300-AK3303*AN3303</f>
        <v>0</v>
      </c>
      <c r="AS3303" s="24">
        <f t="shared" ref="AS3303" si="33280">(AH3303*AN3300+AI3303*AM3300+AJ3303*AN3303+AK3303*AM3303)</f>
        <v>88.325757648730033</v>
      </c>
      <c r="AT3303" s="22">
        <f t="shared" ref="AT3303" si="33281">AH3303*AO3300+AJ3303*AO3303-AI3303*AP3300-AK3303*AP3303</f>
        <v>296.14828589419648</v>
      </c>
      <c r="AU3303" s="23">
        <f t="shared" ref="AU3303" si="33282">(AH3303*AP3300+AI3303*AO3300+AJ3303*AP3303+AK3303*AO3303)</f>
        <v>0</v>
      </c>
      <c r="AV3303" s="8"/>
      <c r="AW3303" s="21">
        <v>0</v>
      </c>
      <c r="AX3303" s="24">
        <f t="shared" ref="AX3303" si="33283">(TAN($AY$8*$B3300))/$AX$8</f>
        <v>2.7805554785374422</v>
      </c>
      <c r="AY3303" s="22">
        <v>1</v>
      </c>
      <c r="AZ3303" s="23">
        <v>0</v>
      </c>
      <c r="BB3303" s="21">
        <f t="shared" ref="BB3303" si="33284">AR3303*AW3300+AT3303*AW3303-AS3303*AX3300-AU3303*AX3303</f>
        <v>0</v>
      </c>
      <c r="BC3303" s="24">
        <f t="shared" ref="BC3303" si="33285">(AR3303*AX3300+AS3303*AW3300+AT3303*AX3303+AU3303*AW3303)</f>
        <v>911.78249645131075</v>
      </c>
      <c r="BD3303" s="22">
        <f t="shared" ref="BD3303" si="33286">AR3303*AY3300+AT3303*AY3303-AS3303*AZ3300-AU3303*AZ3303</f>
        <v>296.14828589419648</v>
      </c>
      <c r="BE3303" s="23">
        <f t="shared" ref="BE3303" si="33287">(AR3303*AZ3300+AS3303*AY3300+AT3303*AZ3303+AU3303*AY3303)</f>
        <v>0</v>
      </c>
      <c r="BF3303" s="8"/>
      <c r="BG3303" s="15">
        <v>0</v>
      </c>
      <c r="BH3303" s="85">
        <f t="shared" ref="BH3303" si="33288">(1/$BH$8)*SIN($B3300*$BI$8)</f>
        <v>1.0985393654914655E-2</v>
      </c>
      <c r="BI3303" s="25">
        <f t="shared" ref="BI3303" si="33289">COS($BI$8*$B3300)</f>
        <v>-0.9994567975336498</v>
      </c>
      <c r="BJ3303" s="37">
        <v>0</v>
      </c>
      <c r="BL3303" s="21">
        <f t="shared" ref="BL3303" si="33290">BB3303*BG3300+BD3303*BG3303-BC3303*BH3300-BE3303*BH3303</f>
        <v>0</v>
      </c>
      <c r="BM3303" s="24">
        <f t="shared" ref="BM3303" si="33291">(BB3303*BH3300+BC3303*BG3300+BD3303*BH3303+BE3303*BG3303)</f>
        <v>-908.03390844968749</v>
      </c>
      <c r="BN3303" s="22">
        <f t="shared" ref="BN3303" si="33292">BB3303*BI3300+BD3303*BI3303-BC3303*BJ3300-BE3303*BJ3303</f>
        <v>-386.1340242754996</v>
      </c>
      <c r="BO3303" s="23">
        <f t="shared" ref="BO3303" si="33293">(BB3303*BJ3300+BC3303*BI3300+BD3303*BJ3303+BE3303*BI3303)</f>
        <v>0</v>
      </c>
      <c r="BQ3303" s="38">
        <f t="shared" ref="BQ3303" si="33294">(180/PI())*ATAN(-1*(($BL$8*BM3300+BO3300+$BL$8*BM3303+BO3303)/($BL$8*BL3300+BN3300+$BL$8*BL3303+BN3303)))</f>
        <v>-43.910668693597266</v>
      </c>
      <c r="BS3303" s="67">
        <f t="shared" ref="BS3303" si="33295">20*LOG(((($BL$8*BL3300+BN3300-$BL$8*BL3303-BN3303)^2+($BL$8*BM3300+BO3300-$BL$8*BM3303-BO3303)^2)/(($BL$8*BL3300+BN3300+$BL$8*BL3303+BN3303)^2+($BL$8*BM3300+BO3300+$BL$8*BM3303+BO3303)^2))^0.5)</f>
        <v>-1.5106674885723702E-5</v>
      </c>
      <c r="BT3303" s="65"/>
      <c r="BU3303" s="28"/>
      <c r="BV3303" s="28"/>
      <c r="BW3303" s="28"/>
      <c r="BX3303" s="28"/>
    </row>
    <row r="3304" spans="2:76" ht="18.649999999999999" customHeight="1">
      <c r="BS3304" s="32"/>
    </row>
    <row r="3305" spans="2:76" ht="18.649999999999999" customHeight="1" thickBot="1">
      <c r="D3305" s="8"/>
      <c r="E3305" s="8" t="s">
        <v>93</v>
      </c>
      <c r="F3305" s="8"/>
      <c r="G3305" s="8"/>
      <c r="H3305" s="8"/>
      <c r="I3305" s="8"/>
      <c r="J3305" s="8" t="s">
        <v>94</v>
      </c>
      <c r="K3305" s="8"/>
      <c r="L3305" s="8"/>
      <c r="M3305" s="8"/>
      <c r="N3305" s="8"/>
      <c r="O3305" s="8" t="s">
        <v>95</v>
      </c>
      <c r="P3305" s="8"/>
      <c r="Q3305" s="8"/>
      <c r="R3305" s="8"/>
      <c r="S3305" s="8"/>
      <c r="T3305" s="8" t="s">
        <v>96</v>
      </c>
      <c r="U3305" s="8"/>
      <c r="V3305" s="8"/>
      <c r="W3305" s="8"/>
      <c r="X3305" s="8"/>
      <c r="Y3305" s="8" t="s">
        <v>97</v>
      </c>
      <c r="Z3305" s="8"/>
      <c r="AA3305" s="8"/>
      <c r="AB3305" s="8"/>
      <c r="AC3305" s="8"/>
      <c r="AD3305" s="8" t="s">
        <v>98</v>
      </c>
      <c r="AE3305" s="8"/>
      <c r="AF3305" s="8"/>
      <c r="AG3305" s="8"/>
      <c r="AH3305" s="8"/>
      <c r="AI3305" s="8" t="s">
        <v>99</v>
      </c>
      <c r="AJ3305" s="8"/>
      <c r="AK3305" s="8"/>
      <c r="AL3305" s="8"/>
      <c r="AM3305" s="8"/>
      <c r="AN3305" s="8" t="s">
        <v>96</v>
      </c>
      <c r="AO3305" s="8"/>
      <c r="AP3305" s="8"/>
      <c r="AQ3305" s="8"/>
      <c r="AR3305" s="8"/>
      <c r="AS3305" s="8" t="s">
        <v>100</v>
      </c>
      <c r="AT3305" s="8"/>
      <c r="AU3305" s="8"/>
      <c r="AV3305" s="8"/>
      <c r="AW3305" s="8"/>
      <c r="AX3305" s="8" t="s">
        <v>94</v>
      </c>
      <c r="AY3305" s="8"/>
      <c r="AZ3305" s="8"/>
      <c r="BA3305" s="8"/>
      <c r="BB3305" s="8"/>
      <c r="BC3305" s="8" t="s">
        <v>101</v>
      </c>
      <c r="BD3305" s="8"/>
      <c r="BE3305" s="8"/>
      <c r="BF3305" s="8"/>
      <c r="BG3305" s="8"/>
      <c r="BH3305" s="8" t="s">
        <v>96</v>
      </c>
      <c r="BI3305" s="8"/>
      <c r="BJ3305" s="8"/>
      <c r="BK3305" s="8"/>
      <c r="BL3305" s="8"/>
      <c r="BM3305" s="8" t="s">
        <v>102</v>
      </c>
      <c r="BN3305" s="8"/>
      <c r="BO3305" s="8"/>
      <c r="BP3305" s="8"/>
    </row>
    <row r="3306" spans="2:76" ht="18.649999999999999" customHeight="1" thickBot="1">
      <c r="B3306" s="16"/>
      <c r="D3306" s="250" t="s">
        <v>22</v>
      </c>
      <c r="E3306" s="251"/>
      <c r="F3306" s="252" t="s">
        <v>23</v>
      </c>
      <c r="G3306" s="253"/>
      <c r="H3306" s="123"/>
      <c r="I3306" s="242" t="s">
        <v>1</v>
      </c>
      <c r="J3306" s="243"/>
      <c r="K3306" s="244" t="s">
        <v>2</v>
      </c>
      <c r="L3306" s="245"/>
      <c r="M3306" s="123"/>
      <c r="N3306" s="242" t="s">
        <v>43</v>
      </c>
      <c r="O3306" s="243"/>
      <c r="P3306" s="244" t="s">
        <v>44</v>
      </c>
      <c r="Q3306" s="245"/>
      <c r="R3306" s="123"/>
      <c r="S3306" s="242" t="s">
        <v>32</v>
      </c>
      <c r="T3306" s="243"/>
      <c r="U3306" s="244" t="s">
        <v>33</v>
      </c>
      <c r="V3306" s="245"/>
      <c r="W3306" s="123"/>
      <c r="X3306" s="242" t="s">
        <v>45</v>
      </c>
      <c r="Y3306" s="243"/>
      <c r="Z3306" s="244" t="s">
        <v>46</v>
      </c>
      <c r="AA3306" s="245"/>
      <c r="AB3306" s="127"/>
      <c r="AC3306" s="242" t="s">
        <v>62</v>
      </c>
      <c r="AD3306" s="243"/>
      <c r="AE3306" s="244" t="s">
        <v>3</v>
      </c>
      <c r="AF3306" s="245"/>
      <c r="AG3306" s="123"/>
      <c r="AH3306" s="242" t="s">
        <v>76</v>
      </c>
      <c r="AI3306" s="243"/>
      <c r="AJ3306" s="244" t="s">
        <v>77</v>
      </c>
      <c r="AK3306" s="245"/>
      <c r="AL3306" s="127"/>
      <c r="AM3306" s="242" t="s">
        <v>64</v>
      </c>
      <c r="AN3306" s="243"/>
      <c r="AO3306" s="244" t="s">
        <v>65</v>
      </c>
      <c r="AP3306" s="245"/>
      <c r="AQ3306" s="123"/>
      <c r="AR3306" s="242" t="s">
        <v>80</v>
      </c>
      <c r="AS3306" s="243"/>
      <c r="AT3306" s="244" t="s">
        <v>81</v>
      </c>
      <c r="AU3306" s="245"/>
      <c r="AV3306" s="127"/>
      <c r="AW3306" s="242" t="s">
        <v>68</v>
      </c>
      <c r="AX3306" s="243"/>
      <c r="AY3306" s="244" t="s">
        <v>69</v>
      </c>
      <c r="AZ3306" s="245"/>
      <c r="BA3306" s="123"/>
      <c r="BB3306" s="246" t="s">
        <v>84</v>
      </c>
      <c r="BC3306" s="247"/>
      <c r="BD3306" s="248" t="s">
        <v>85</v>
      </c>
      <c r="BE3306" s="249"/>
      <c r="BF3306" s="127"/>
      <c r="BG3306" s="242" t="s">
        <v>72</v>
      </c>
      <c r="BH3306" s="243"/>
      <c r="BI3306" s="244" t="s">
        <v>73</v>
      </c>
      <c r="BJ3306" s="245"/>
      <c r="BK3306" s="123"/>
      <c r="BL3306" s="242" t="s">
        <v>88</v>
      </c>
      <c r="BM3306" s="243"/>
      <c r="BN3306" s="244" t="s">
        <v>89</v>
      </c>
      <c r="BO3306" s="245"/>
      <c r="BP3306" s="123"/>
      <c r="BQ3306" s="19" t="s">
        <v>165</v>
      </c>
      <c r="BS3306" s="63" t="s">
        <v>120</v>
      </c>
      <c r="BT3306" s="4"/>
      <c r="BU3306" s="28"/>
      <c r="BV3306" s="28"/>
      <c r="BW3306" s="28"/>
      <c r="BX3306" s="28"/>
    </row>
    <row r="3307" spans="2:76" ht="18.649999999999999" customHeight="1" thickTop="1" thickBot="1">
      <c r="B3307" s="39">
        <v>9.3800000000000008</v>
      </c>
      <c r="D3307" s="25">
        <f t="shared" ref="D3307" si="33296">COS($F$8*$B3307)</f>
        <v>-0.9996509999322778</v>
      </c>
      <c r="E3307" s="26">
        <v>0</v>
      </c>
      <c r="F3307" s="10">
        <v>0</v>
      </c>
      <c r="G3307" s="85">
        <f t="shared" ref="G3307" si="33297">$E$8*SIN($B3307*$F$8)</f>
        <v>7.925216091423129E-2</v>
      </c>
      <c r="I3307" s="21">
        <v>1</v>
      </c>
      <c r="J3307" s="24">
        <v>0</v>
      </c>
      <c r="K3307" s="22">
        <v>0</v>
      </c>
      <c r="L3307" s="23">
        <v>0</v>
      </c>
      <c r="N3307" s="21">
        <f t="shared" ref="N3307" si="33298">D3307*I3307+F3307*I3310-E3307*J3307-G3307*J3310</f>
        <v>-1.2288357477509151</v>
      </c>
      <c r="O3307" s="24">
        <f t="shared" ref="O3307" si="33299">(D3307*J3307+E3307*I3307+F3307*J3310+G3307*I3310)</f>
        <v>0</v>
      </c>
      <c r="P3307" s="22">
        <f t="shared" ref="P3307" si="33300">D3307*K3307+F3307*K3310-E3307*L3307-G3307*L3310</f>
        <v>0</v>
      </c>
      <c r="Q3307" s="23">
        <f t="shared" ref="Q3307" si="33301">(D3307*L3307+E3307*K3307+F3307*L3310+G3307*K3310)</f>
        <v>7.925216091423129E-2</v>
      </c>
      <c r="S3307" s="25">
        <f t="shared" ref="S3307" si="33302">COS($U$8*$B3307)</f>
        <v>0.6624143844902719</v>
      </c>
      <c r="T3307" s="26">
        <v>0</v>
      </c>
      <c r="U3307" s="10">
        <v>0</v>
      </c>
      <c r="V3307" s="85">
        <f t="shared" ref="V3307" si="33303">$T$8*SIN($B3307*$U$8)</f>
        <v>-2.2474128790641403</v>
      </c>
      <c r="X3307" s="21">
        <f t="shared" ref="X3307" si="33304">N3307*S3307+P3307*S3310-O3307*T3307-Q3307*T3310</f>
        <v>-0.79420821691580912</v>
      </c>
      <c r="Y3307" s="24">
        <f t="shared" ref="Y3307" si="33305">(N3307*T3307+O3307*S3307+P3307*T3310+Q3307*S3310)</f>
        <v>0</v>
      </c>
      <c r="Z3307" s="22">
        <f t="shared" ref="Z3307" si="33306">N3307*U3307+P3307*U3310-O3307*V3307-Q3307*V3310</f>
        <v>0</v>
      </c>
      <c r="AA3307" s="23">
        <f t="shared" ref="AA3307" si="33307">(N3307*V3307+O3307*U3307+P3307*V3310+Q3307*U3310)</f>
        <v>2.8141990571413444</v>
      </c>
      <c r="AB3307" s="8"/>
      <c r="AC3307" s="21">
        <v>1</v>
      </c>
      <c r="AD3307" s="24">
        <v>0</v>
      </c>
      <c r="AE3307" s="22">
        <v>0</v>
      </c>
      <c r="AF3307" s="23">
        <v>0</v>
      </c>
      <c r="AH3307" s="21">
        <f t="shared" ref="AH3307" si="33308">X3307*AC3307+Z3307*AC3310-Y3307*AD3307-AA3307*AD3310</f>
        <v>43.376620631341297</v>
      </c>
      <c r="AI3307" s="24">
        <f t="shared" ref="AI3307" si="33309">(X3307*AD3307+Y3307*AC3307+Z3307*AD3310+AA3307*AC3310)</f>
        <v>0</v>
      </c>
      <c r="AJ3307" s="22">
        <f t="shared" ref="AJ3307" si="33310">X3307*AE3307+Z3307*AE3310-Y3307*AF3307-AA3307*AF3310</f>
        <v>0</v>
      </c>
      <c r="AK3307" s="23">
        <f t="shared" ref="AK3307" si="33311">(X3307*AF3307+Y3307*AE3307+Z3307*AF3310+AA3307*AE3310)</f>
        <v>2.8141990571413444</v>
      </c>
      <c r="AL3307" s="8"/>
      <c r="AM3307" s="25">
        <f t="shared" ref="AM3307" si="33312">COS($AO$8*$B3307)</f>
        <v>0.6624143844902719</v>
      </c>
      <c r="AN3307" s="26">
        <v>0</v>
      </c>
      <c r="AO3307" s="10">
        <v>0</v>
      </c>
      <c r="AP3307" s="85">
        <f t="shared" ref="AP3307" si="33313">$AN$8*SIN($B3307*$AO$8)</f>
        <v>-2.2474128790641403</v>
      </c>
      <c r="AR3307" s="21">
        <f t="shared" ref="AR3307" si="33314">AH3307*AM3307+AJ3307*AM3310-AI3307*AN3307-AK3307*AN3310</f>
        <v>29.436038257363489</v>
      </c>
      <c r="AS3307" s="24">
        <f t="shared" ref="AS3307" si="33315">(AH3307*AN3307+AI3307*AM3307+AJ3307*AN3310+AK3307*AM3310)</f>
        <v>0</v>
      </c>
      <c r="AT3307" s="22">
        <f t="shared" ref="AT3307" si="33316">AH3307*AO3307+AJ3307*AO3310-AI3307*AP3307-AK3307*AP3310</f>
        <v>0</v>
      </c>
      <c r="AU3307" s="23">
        <f t="shared" ref="AU3307" si="33317">(AH3307*AP3307+AI3307*AO3307+AJ3307*AP3310+AK3307*AO3310)</f>
        <v>-95.621009920886351</v>
      </c>
      <c r="AV3307" s="8"/>
      <c r="AW3307" s="21">
        <v>1</v>
      </c>
      <c r="AX3307" s="24">
        <v>0</v>
      </c>
      <c r="AY3307" s="22">
        <v>0</v>
      </c>
      <c r="AZ3307" s="23">
        <v>0</v>
      </c>
      <c r="BB3307" s="21">
        <f t="shared" ref="BB3307" si="33318">AR3307*AW3307+AT3307*AW3310-AS3307*AX3307-AU3307*AX3310</f>
        <v>305.95691531708923</v>
      </c>
      <c r="BC3307" s="24">
        <f t="shared" ref="BC3307" si="33319">(AR3307*AX3307+AS3307*AW3307+AT3307*AX3310+AU3307*AW3310)</f>
        <v>0</v>
      </c>
      <c r="BD3307" s="22">
        <f t="shared" ref="BD3307" si="33320">AR3307*AY3307+AT3307*AY3310-AS3307*AZ3307-AU3307*AZ3310</f>
        <v>0</v>
      </c>
      <c r="BE3307" s="23">
        <f t="shared" ref="BE3307" si="33321">(AR3307*AZ3307+AS3307*AY3307+AT3307*AZ3310+AU3307*AY3310)</f>
        <v>-95.621009920886351</v>
      </c>
      <c r="BF3307" s="8"/>
      <c r="BG3307" s="25">
        <f t="shared" ref="BG3307" si="33322">COS($BI$8*$B3307)</f>
        <v>-0.99965365467204792</v>
      </c>
      <c r="BH3307" s="26">
        <v>0</v>
      </c>
      <c r="BI3307" s="10">
        <v>0</v>
      </c>
      <c r="BJ3307" s="85">
        <f t="shared" ref="BJ3307" si="33323">$BH$8*SIN($B3307*$BI$8)</f>
        <v>7.8950214105860603E-2</v>
      </c>
      <c r="BL3307" s="21">
        <f t="shared" ref="BL3307" si="33324">BB3307*BG3307+BD3307*BG3310-BC3307*BH3307-BE3307*BH3310</f>
        <v>-305.01213754599536</v>
      </c>
      <c r="BM3307" s="24">
        <f t="shared" ref="BM3307" si="33325">(BB3307*BH3307+BC3307*BG3307+BD3307*BH3310+BE3307*BG3310)</f>
        <v>0</v>
      </c>
      <c r="BN3307" s="22">
        <f t="shared" ref="BN3307" si="33326">BB3307*BI3307+BD3307*BI3310-BC3307*BJ3307-BE3307*BJ3310</f>
        <v>0</v>
      </c>
      <c r="BO3307" s="23">
        <f t="shared" ref="BO3307" si="33327">(BB3307*BJ3307+BC3307*BI3307+BD3307*BJ3310+BE3307*BI3310)</f>
        <v>119.74325600229905</v>
      </c>
      <c r="BQ3307" s="27">
        <f t="shared" ref="BQ3307" si="33328">20*LOG((2*$BL$8)/(($BL$8*BL3307+BN3307+$BL$8*BL3310+BN3310)^2+($BL$8*BM3307+BO3307+$BL$8*BM3310+BO3310)^2)^0.5)</f>
        <v>-53.026160775848098</v>
      </c>
      <c r="BS3307" s="64">
        <f t="shared" ref="BS3307" si="33329">((BL3307^2+BM3307^2)/(BL3310^2+BM3310^2))^0.5</f>
        <v>0.39289666805895668</v>
      </c>
      <c r="BT3307" s="4"/>
      <c r="BU3307" s="28"/>
      <c r="BV3307" s="28"/>
      <c r="BW3307" s="28"/>
      <c r="BX3307" s="28"/>
    </row>
    <row r="3308" spans="2:76" ht="18.649999999999999" customHeight="1" thickBot="1">
      <c r="D3308" s="25"/>
      <c r="E3308" s="10"/>
      <c r="F3308" s="10"/>
      <c r="G3308" s="31"/>
      <c r="I3308" s="29"/>
      <c r="L3308" s="30"/>
      <c r="N3308" s="29"/>
      <c r="Q3308" s="30"/>
      <c r="S3308" s="29"/>
      <c r="V3308" s="30"/>
      <c r="X3308" s="29"/>
      <c r="AA3308" s="30"/>
      <c r="AC3308" s="29"/>
      <c r="AF3308" s="30"/>
      <c r="AH3308" s="29"/>
      <c r="AK3308" s="30"/>
      <c r="AM3308" s="29"/>
      <c r="AP3308" s="30"/>
      <c r="AR3308" s="29"/>
      <c r="AU3308" s="30"/>
      <c r="AW3308" s="29"/>
      <c r="AZ3308" s="30"/>
      <c r="BB3308" s="29"/>
      <c r="BE3308" s="30"/>
      <c r="BG3308" s="29"/>
      <c r="BJ3308" s="30"/>
      <c r="BL3308" s="29"/>
      <c r="BO3308" s="30"/>
      <c r="BS3308" s="65"/>
      <c r="BT3308" s="65"/>
      <c r="BU3308" s="28"/>
      <c r="BV3308" s="28"/>
      <c r="BW3308" s="28"/>
      <c r="BX3308" s="28"/>
    </row>
    <row r="3309" spans="2:76" ht="18.649999999999999" customHeight="1" thickBot="1">
      <c r="D3309" s="254" t="s">
        <v>24</v>
      </c>
      <c r="E3309" s="255"/>
      <c r="F3309" s="256" t="s">
        <v>25</v>
      </c>
      <c r="G3309" s="257"/>
      <c r="H3309" s="123"/>
      <c r="I3309" s="242" t="s">
        <v>4</v>
      </c>
      <c r="J3309" s="243"/>
      <c r="K3309" s="244" t="s">
        <v>5</v>
      </c>
      <c r="L3309" s="245"/>
      <c r="M3309" s="123"/>
      <c r="N3309" s="242" t="s">
        <v>6</v>
      </c>
      <c r="O3309" s="243"/>
      <c r="P3309" s="244" t="s">
        <v>7</v>
      </c>
      <c r="Q3309" s="245"/>
      <c r="R3309" s="123"/>
      <c r="S3309" s="242" t="s">
        <v>34</v>
      </c>
      <c r="T3309" s="243"/>
      <c r="U3309" s="244" t="s">
        <v>35</v>
      </c>
      <c r="V3309" s="245"/>
      <c r="W3309" s="123"/>
      <c r="X3309" s="242" t="s">
        <v>47</v>
      </c>
      <c r="Y3309" s="243"/>
      <c r="Z3309" s="244" t="s">
        <v>48</v>
      </c>
      <c r="AA3309" s="245"/>
      <c r="AB3309" s="127"/>
      <c r="AC3309" s="242" t="s">
        <v>63</v>
      </c>
      <c r="AD3309" s="243"/>
      <c r="AE3309" s="244" t="s">
        <v>8</v>
      </c>
      <c r="AF3309" s="245"/>
      <c r="AG3309" s="123"/>
      <c r="AH3309" s="242" t="s">
        <v>78</v>
      </c>
      <c r="AI3309" s="243"/>
      <c r="AJ3309" s="244" t="s">
        <v>79</v>
      </c>
      <c r="AK3309" s="245"/>
      <c r="AL3309" s="127"/>
      <c r="AM3309" s="242" t="s">
        <v>67</v>
      </c>
      <c r="AN3309" s="243"/>
      <c r="AO3309" s="244" t="s">
        <v>66</v>
      </c>
      <c r="AP3309" s="245"/>
      <c r="AQ3309" s="123"/>
      <c r="AR3309" s="242" t="s">
        <v>83</v>
      </c>
      <c r="AS3309" s="243"/>
      <c r="AT3309" s="244" t="s">
        <v>82</v>
      </c>
      <c r="AU3309" s="245"/>
      <c r="AV3309" s="127"/>
      <c r="AW3309" s="242" t="s">
        <v>71</v>
      </c>
      <c r="AX3309" s="243"/>
      <c r="AY3309" s="244" t="s">
        <v>70</v>
      </c>
      <c r="AZ3309" s="245"/>
      <c r="BA3309" s="123"/>
      <c r="BB3309" s="124" t="s">
        <v>87</v>
      </c>
      <c r="BC3309" s="125"/>
      <c r="BD3309" s="122" t="s">
        <v>86</v>
      </c>
      <c r="BE3309" s="126"/>
      <c r="BF3309" s="127"/>
      <c r="BG3309" s="242" t="s">
        <v>74</v>
      </c>
      <c r="BH3309" s="243"/>
      <c r="BI3309" s="244" t="s">
        <v>75</v>
      </c>
      <c r="BJ3309" s="245"/>
      <c r="BK3309" s="123"/>
      <c r="BL3309" s="242" t="s">
        <v>91</v>
      </c>
      <c r="BM3309" s="243"/>
      <c r="BN3309" s="244" t="s">
        <v>90</v>
      </c>
      <c r="BO3309" s="245"/>
      <c r="BP3309" s="123"/>
      <c r="BQ3309" s="35" t="s">
        <v>166</v>
      </c>
      <c r="BS3309" s="66" t="s">
        <v>121</v>
      </c>
      <c r="BT3309" s="65"/>
      <c r="BU3309" s="28"/>
      <c r="BV3309" s="28"/>
      <c r="BW3309" s="28"/>
      <c r="BX3309" s="28"/>
    </row>
    <row r="3310" spans="2:76" ht="18.649999999999999" customHeight="1" thickTop="1" thickBot="1">
      <c r="D3310" s="15">
        <v>0</v>
      </c>
      <c r="E3310" s="145">
        <f t="shared" ref="E3310" si="33330">(1/$E$8)*SIN($B3307*$F$8)</f>
        <v>8.8057956571368102E-3</v>
      </c>
      <c r="F3310" s="15">
        <f t="shared" ref="F3310" si="33331">COS($F$8*$B3307)</f>
        <v>-0.9996509999322778</v>
      </c>
      <c r="G3310" s="37">
        <v>0</v>
      </c>
      <c r="I3310" s="21">
        <v>0</v>
      </c>
      <c r="J3310" s="24">
        <f t="shared" ref="J3310" si="33332">(TAN($K$8*$B3307))/$J$8</f>
        <v>2.8918422560952863</v>
      </c>
      <c r="K3310" s="22">
        <v>1</v>
      </c>
      <c r="L3310" s="23">
        <v>0</v>
      </c>
      <c r="N3310" s="21">
        <f t="shared" ref="N3310" si="33333">D3310*I3307+F3310*I3310-E3310*J3307-G3310*J3310</f>
        <v>0</v>
      </c>
      <c r="O3310" s="24">
        <f t="shared" ref="O3310" si="33334">(D3310*J3307+E3310*I3307+F3310*J3310+G3310*I3310)</f>
        <v>-2.8820272072949304</v>
      </c>
      <c r="P3310" s="22">
        <f t="shared" ref="P3310" si="33335">D3310*K3307+F3310*K3310-E3310*L3307-G3310*L3310</f>
        <v>-0.9996509999322778</v>
      </c>
      <c r="Q3310" s="23">
        <f t="shared" ref="Q3310" si="33336">(D3310*L3307+E3310*K3307+F3310*L3310+G3310*K3310)</f>
        <v>0</v>
      </c>
      <c r="S3310" s="15">
        <v>0</v>
      </c>
      <c r="T3310" s="145">
        <f t="shared" ref="T3310" si="33337">(1/$T$8)*SIN($B3307*$U$8)</f>
        <v>-0.24971254211823782</v>
      </c>
      <c r="U3310" s="15">
        <f t="shared" ref="U3310" si="33338">COS($U$8*$B3307)</f>
        <v>0.6624143844902719</v>
      </c>
      <c r="V3310" s="37">
        <v>0</v>
      </c>
      <c r="X3310" s="21">
        <f t="shared" ref="X3310" si="33339">N3310*S3307+P3310*S3310-O3310*T3307-Q3310*T3310</f>
        <v>0</v>
      </c>
      <c r="Y3310" s="24">
        <f t="shared" ref="Y3310" si="33340">(N3310*T3307+O3310*S3307+P3310*T3310+Q3310*S3310)</f>
        <v>-1.6594708861803613</v>
      </c>
      <c r="Z3310" s="22">
        <f t="shared" ref="Z3310" si="33341">N3310*U3307+P3310*U3310-O3310*V3307-Q3310*V3310</f>
        <v>-7.139288265313108</v>
      </c>
      <c r="AA3310" s="23">
        <f t="shared" ref="AA3310" si="33342">(N3310*V3307+O3310*U3307+P3310*V3310+Q3310*U3310)</f>
        <v>0</v>
      </c>
      <c r="AB3310" s="8"/>
      <c r="AC3310" s="21">
        <v>0</v>
      </c>
      <c r="AD3310" s="24">
        <f t="shared" ref="AD3310" si="33343">(TAN($AE$8*$B3307))/$AD$8</f>
        <v>-15.695701672619316</v>
      </c>
      <c r="AE3310" s="22">
        <v>1</v>
      </c>
      <c r="AF3310" s="23">
        <v>0</v>
      </c>
      <c r="AH3310" s="21">
        <f t="shared" ref="AH3310" si="33344">X3310*AC3307+Z3310*AC3310-Y3310*AD3307-AA3310*AD3310</f>
        <v>0</v>
      </c>
      <c r="AI3310" s="24">
        <f t="shared" ref="AI3310" si="33345">(X3310*AD3307+Y3310*AC3307+Z3310*AD3310+AA3310*AC3310)</f>
        <v>110.39666788100605</v>
      </c>
      <c r="AJ3310" s="22">
        <f t="shared" ref="AJ3310" si="33346">X3310*AE3307+Z3310*AE3310-Y3310*AF3307-AA3310*AF3310</f>
        <v>-7.139288265313108</v>
      </c>
      <c r="AK3310" s="23">
        <f t="shared" ref="AK3310" si="33347">(X3310*AF3307+Y3310*AE3307+Z3310*AF3310+AA3310*AE3310)</f>
        <v>0</v>
      </c>
      <c r="AL3310" s="8"/>
      <c r="AM3310" s="15">
        <v>0</v>
      </c>
      <c r="AN3310" s="85">
        <f t="shared" ref="AN3310" si="33348">(1/$AN$8)*SIN($B3307*$AO$8)</f>
        <v>-0.24971254211823782</v>
      </c>
      <c r="AO3310" s="25">
        <f t="shared" ref="AO3310" si="33349">COS($AO$8*$B3307)</f>
        <v>0.6624143844902719</v>
      </c>
      <c r="AP3310" s="37">
        <v>0</v>
      </c>
      <c r="AR3310" s="21">
        <f t="shared" ref="AR3310" si="33350">AH3310*AM3307+AJ3310*AM3310-AI3310*AN3307-AK3310*AN3310</f>
        <v>0</v>
      </c>
      <c r="AS3310" s="24">
        <f t="shared" ref="AS3310" si="33351">(AH3310*AN3307+AI3310*AM3307+AJ3310*AN3310+AK3310*AM3310)</f>
        <v>74.91111062581983</v>
      </c>
      <c r="AT3310" s="22">
        <f t="shared" ref="AT3310" si="33352">AH3310*AO3307+AJ3310*AO3310-AI3310*AP3307-AK3310*AP3310</f>
        <v>243.37772595957352</v>
      </c>
      <c r="AU3310" s="23">
        <f t="shared" ref="AU3310" si="33353">(AH3310*AP3307+AI3310*AO3307+AJ3310*AP3310+AK3310*AO3310)</f>
        <v>0</v>
      </c>
      <c r="AV3310" s="8"/>
      <c r="AW3310" s="21">
        <v>0</v>
      </c>
      <c r="AX3310" s="24">
        <f t="shared" ref="AX3310" si="33354">(TAN($AY$8*$B3307))/$AX$8</f>
        <v>2.8918422560952863</v>
      </c>
      <c r="AY3310" s="22">
        <v>1</v>
      </c>
      <c r="AZ3310" s="23">
        <v>0</v>
      </c>
      <c r="BB3310" s="21">
        <f t="shared" ref="BB3310" si="33355">AR3310*AW3307+AT3310*AW3310-AS3310*AX3307-AU3310*AX3310</f>
        <v>0</v>
      </c>
      <c r="BC3310" s="24">
        <f t="shared" ref="BC3310" si="33356">(AR3310*AX3307+AS3310*AW3307+AT3310*AX3310+AU3310*AW3310)</f>
        <v>778.72110274809324</v>
      </c>
      <c r="BD3310" s="22">
        <f t="shared" ref="BD3310" si="33357">AR3310*AY3307+AT3310*AY3310-AS3310*AZ3307-AU3310*AZ3310</f>
        <v>243.37772595957352</v>
      </c>
      <c r="BE3310" s="23">
        <f t="shared" ref="BE3310" si="33358">(AR3310*AZ3307+AS3310*AY3307+AT3310*AZ3310+AU3310*AY3310)</f>
        <v>0</v>
      </c>
      <c r="BF3310" s="8"/>
      <c r="BG3310" s="15">
        <v>0</v>
      </c>
      <c r="BH3310" s="85">
        <f t="shared" ref="BH3310" si="33359">(1/$BH$8)*SIN($B3307*$BI$8)</f>
        <v>8.7722460117622882E-3</v>
      </c>
      <c r="BI3310" s="25">
        <f t="shared" ref="BI3310" si="33360">COS($BI$8*$B3307)</f>
        <v>-0.99965365467204792</v>
      </c>
      <c r="BJ3310" s="37">
        <v>0</v>
      </c>
      <c r="BL3310" s="21">
        <f t="shared" ref="BL3310" si="33361">BB3310*BG3307+BD3310*BG3310-BC3310*BH3307-BE3310*BH3310</f>
        <v>0</v>
      </c>
      <c r="BM3310" s="24">
        <f t="shared" ref="BM3310" si="33362">(BB3310*BH3307+BC3310*BG3307+BD3310*BH3310+BE3310*BG3310)</f>
        <v>-776.31642704647811</v>
      </c>
      <c r="BN3310" s="22">
        <f t="shared" ref="BN3310" si="33363">BB3310*BI3307+BD3310*BI3310-BC3310*BJ3307-BE3310*BJ3310</f>
        <v>-304.77363101197363</v>
      </c>
      <c r="BO3310" s="23">
        <f t="shared" ref="BO3310" si="33364">(BB3310*BJ3307+BC3310*BI3307+BD3310*BJ3310+BE3310*BI3310)</f>
        <v>0</v>
      </c>
      <c r="BQ3310" s="38">
        <f t="shared" ref="BQ3310" si="33365">(180/PI())*ATAN(-1*(($BL$8*BM3307+BO3307+$BL$8*BM3310+BO3310)/($BL$8*BL3307+BN3307+$BL$8*BL3310+BN3310)))</f>
        <v>-47.115910308404104</v>
      </c>
      <c r="BS3310" s="67">
        <f t="shared" ref="BS3310" si="33366">20*LOG(((($BL$8*BL3307+BN3307-$BL$8*BL3310-BN3310)^2+($BL$8*BM3307+BO3307-$BL$8*BM3310-BO3310)^2)/(($BL$8*BL3307+BN3307+$BL$8*BL3310+BN3310)^2+($BL$8*BM3307+BO3307+$BL$8*BM3310+BO3310)^2))^0.5)</f>
        <v>-2.1635618528029995E-5</v>
      </c>
      <c r="BT3310" s="65"/>
      <c r="BU3310" s="28"/>
      <c r="BV3310" s="28"/>
      <c r="BW3310" s="28"/>
      <c r="BX3310" s="28"/>
    </row>
    <row r="3311" spans="2:76" ht="18.649999999999999" customHeight="1">
      <c r="BS3311" s="32"/>
    </row>
    <row r="3312" spans="2:76" ht="18.649999999999999" customHeight="1" thickBot="1">
      <c r="D3312" s="8"/>
      <c r="E3312" s="8" t="s">
        <v>93</v>
      </c>
      <c r="F3312" s="8"/>
      <c r="G3312" s="8"/>
      <c r="H3312" s="8"/>
      <c r="I3312" s="8"/>
      <c r="J3312" s="8" t="s">
        <v>94</v>
      </c>
      <c r="K3312" s="8"/>
      <c r="L3312" s="8"/>
      <c r="M3312" s="8"/>
      <c r="N3312" s="8"/>
      <c r="O3312" s="8" t="s">
        <v>95</v>
      </c>
      <c r="P3312" s="8"/>
      <c r="Q3312" s="8"/>
      <c r="R3312" s="8"/>
      <c r="S3312" s="8"/>
      <c r="T3312" s="8" t="s">
        <v>96</v>
      </c>
      <c r="U3312" s="8"/>
      <c r="V3312" s="8"/>
      <c r="W3312" s="8"/>
      <c r="X3312" s="8"/>
      <c r="Y3312" s="8" t="s">
        <v>97</v>
      </c>
      <c r="Z3312" s="8"/>
      <c r="AA3312" s="8"/>
      <c r="AB3312" s="8"/>
      <c r="AC3312" s="8"/>
      <c r="AD3312" s="8" t="s">
        <v>98</v>
      </c>
      <c r="AE3312" s="8"/>
      <c r="AF3312" s="8"/>
      <c r="AG3312" s="8"/>
      <c r="AH3312" s="8"/>
      <c r="AI3312" s="8" t="s">
        <v>99</v>
      </c>
      <c r="AJ3312" s="8"/>
      <c r="AK3312" s="8"/>
      <c r="AL3312" s="8"/>
      <c r="AM3312" s="8"/>
      <c r="AN3312" s="8" t="s">
        <v>96</v>
      </c>
      <c r="AO3312" s="8"/>
      <c r="AP3312" s="8"/>
      <c r="AQ3312" s="8"/>
      <c r="AR3312" s="8"/>
      <c r="AS3312" s="8" t="s">
        <v>100</v>
      </c>
      <c r="AT3312" s="8"/>
      <c r="AU3312" s="8"/>
      <c r="AV3312" s="8"/>
      <c r="AW3312" s="8"/>
      <c r="AX3312" s="8" t="s">
        <v>94</v>
      </c>
      <c r="AY3312" s="8"/>
      <c r="AZ3312" s="8"/>
      <c r="BA3312" s="8"/>
      <c r="BB3312" s="8"/>
      <c r="BC3312" s="8" t="s">
        <v>101</v>
      </c>
      <c r="BD3312" s="8"/>
      <c r="BE3312" s="8"/>
      <c r="BF3312" s="8"/>
      <c r="BG3312" s="8"/>
      <c r="BH3312" s="8" t="s">
        <v>96</v>
      </c>
      <c r="BI3312" s="8"/>
      <c r="BJ3312" s="8"/>
      <c r="BK3312" s="8"/>
      <c r="BL3312" s="8"/>
      <c r="BM3312" s="8" t="s">
        <v>102</v>
      </c>
      <c r="BN3312" s="8"/>
      <c r="BO3312" s="8"/>
      <c r="BP3312" s="8"/>
    </row>
    <row r="3313" spans="2:76" ht="18.649999999999999" customHeight="1" thickBot="1">
      <c r="B3313" s="16"/>
      <c r="D3313" s="250" t="s">
        <v>22</v>
      </c>
      <c r="E3313" s="251"/>
      <c r="F3313" s="252" t="s">
        <v>23</v>
      </c>
      <c r="G3313" s="253"/>
      <c r="H3313" s="123"/>
      <c r="I3313" s="242" t="s">
        <v>1</v>
      </c>
      <c r="J3313" s="243"/>
      <c r="K3313" s="244" t="s">
        <v>2</v>
      </c>
      <c r="L3313" s="245"/>
      <c r="M3313" s="123"/>
      <c r="N3313" s="242" t="s">
        <v>43</v>
      </c>
      <c r="O3313" s="243"/>
      <c r="P3313" s="244" t="s">
        <v>44</v>
      </c>
      <c r="Q3313" s="245"/>
      <c r="R3313" s="123"/>
      <c r="S3313" s="242" t="s">
        <v>32</v>
      </c>
      <c r="T3313" s="243"/>
      <c r="U3313" s="244" t="s">
        <v>33</v>
      </c>
      <c r="V3313" s="245"/>
      <c r="W3313" s="123"/>
      <c r="X3313" s="242" t="s">
        <v>45</v>
      </c>
      <c r="Y3313" s="243"/>
      <c r="Z3313" s="244" t="s">
        <v>46</v>
      </c>
      <c r="AA3313" s="245"/>
      <c r="AB3313" s="127"/>
      <c r="AC3313" s="242" t="s">
        <v>62</v>
      </c>
      <c r="AD3313" s="243"/>
      <c r="AE3313" s="244" t="s">
        <v>3</v>
      </c>
      <c r="AF3313" s="245"/>
      <c r="AG3313" s="123"/>
      <c r="AH3313" s="242" t="s">
        <v>76</v>
      </c>
      <c r="AI3313" s="243"/>
      <c r="AJ3313" s="244" t="s">
        <v>77</v>
      </c>
      <c r="AK3313" s="245"/>
      <c r="AL3313" s="127"/>
      <c r="AM3313" s="242" t="s">
        <v>64</v>
      </c>
      <c r="AN3313" s="243"/>
      <c r="AO3313" s="244" t="s">
        <v>65</v>
      </c>
      <c r="AP3313" s="245"/>
      <c r="AQ3313" s="123"/>
      <c r="AR3313" s="242" t="s">
        <v>80</v>
      </c>
      <c r="AS3313" s="243"/>
      <c r="AT3313" s="244" t="s">
        <v>81</v>
      </c>
      <c r="AU3313" s="245"/>
      <c r="AV3313" s="127"/>
      <c r="AW3313" s="242" t="s">
        <v>68</v>
      </c>
      <c r="AX3313" s="243"/>
      <c r="AY3313" s="244" t="s">
        <v>69</v>
      </c>
      <c r="AZ3313" s="245"/>
      <c r="BA3313" s="123"/>
      <c r="BB3313" s="246" t="s">
        <v>84</v>
      </c>
      <c r="BC3313" s="247"/>
      <c r="BD3313" s="248" t="s">
        <v>85</v>
      </c>
      <c r="BE3313" s="249"/>
      <c r="BF3313" s="127"/>
      <c r="BG3313" s="242" t="s">
        <v>72</v>
      </c>
      <c r="BH3313" s="243"/>
      <c r="BI3313" s="244" t="s">
        <v>73</v>
      </c>
      <c r="BJ3313" s="245"/>
      <c r="BK3313" s="123"/>
      <c r="BL3313" s="242" t="s">
        <v>88</v>
      </c>
      <c r="BM3313" s="243"/>
      <c r="BN3313" s="244" t="s">
        <v>89</v>
      </c>
      <c r="BO3313" s="245"/>
      <c r="BP3313" s="123"/>
      <c r="BQ3313" s="19" t="s">
        <v>165</v>
      </c>
      <c r="BS3313" s="63" t="s">
        <v>120</v>
      </c>
      <c r="BT3313" s="4"/>
      <c r="BU3313" s="28"/>
      <c r="BV3313" s="28"/>
      <c r="BW3313" s="28"/>
      <c r="BX3313" s="28"/>
    </row>
    <row r="3314" spans="2:76" ht="18.649999999999999" customHeight="1" thickTop="1" thickBot="1">
      <c r="B3314" s="39">
        <v>9.4</v>
      </c>
      <c r="D3314" s="25">
        <f t="shared" ref="D3314" si="33367">COS($F$8*$B3314)</f>
        <v>-0.99980441575236279</v>
      </c>
      <c r="E3314" s="26">
        <v>0</v>
      </c>
      <c r="F3314" s="10">
        <v>0</v>
      </c>
      <c r="G3314" s="85">
        <f t="shared" ref="G3314" si="33368">$E$8*SIN($B3314*$F$8)</f>
        <v>5.933103891461864E-2</v>
      </c>
      <c r="I3314" s="21">
        <v>1</v>
      </c>
      <c r="J3314" s="24">
        <v>0</v>
      </c>
      <c r="K3314" s="22">
        <v>0</v>
      </c>
      <c r="L3314" s="23">
        <v>0</v>
      </c>
      <c r="N3314" s="21">
        <f t="shared" ref="N3314" si="33369">D3314*I3314+F3314*I3317-E3314*J3314-G3314*J3317</f>
        <v>-1.1784186203988996</v>
      </c>
      <c r="O3314" s="24">
        <f t="shared" ref="O3314" si="33370">(D3314*J3314+E3314*I3314+F3314*J3317+G3314*I3317)</f>
        <v>0</v>
      </c>
      <c r="P3314" s="22">
        <f t="shared" ref="P3314" si="33371">D3314*K3314+F3314*K3317-E3314*L3314-G3314*L3317</f>
        <v>0</v>
      </c>
      <c r="Q3314" s="23">
        <f t="shared" ref="Q3314" si="33372">(D3314*L3314+E3314*K3314+F3314*L3317+G3314*K3317)</f>
        <v>5.933103891461864E-2</v>
      </c>
      <c r="S3314" s="25">
        <f t="shared" ref="S3314" si="33373">COS($U$8*$B3314)</f>
        <v>0.67105333722015692</v>
      </c>
      <c r="T3314" s="26">
        <v>0</v>
      </c>
      <c r="U3314" s="10">
        <v>0</v>
      </c>
      <c r="V3314" s="85">
        <f t="shared" ref="V3314" si="33374">$T$8*SIN($B3314*$U$8)</f>
        <v>-2.2242272292756451</v>
      </c>
      <c r="X3314" s="21">
        <f t="shared" ref="X3314" si="33375">N3314*S3314+P3314*S3317-O3314*T3314-Q3314*T3317</f>
        <v>-0.77611889093937614</v>
      </c>
      <c r="Y3314" s="24">
        <f t="shared" ref="Y3314" si="33376">(N3314*T3314+O3314*S3314+P3314*T3317+Q3314*S3317)</f>
        <v>0</v>
      </c>
      <c r="Z3314" s="22">
        <f t="shared" ref="Z3314" si="33377">N3314*U3314+P3314*U3317-O3314*V3314-Q3314*V3317</f>
        <v>0</v>
      </c>
      <c r="AA3314" s="23">
        <f t="shared" ref="AA3314" si="33378">(N3314*V3314+O3314*U3314+P3314*V3317+Q3314*U3317)</f>
        <v>2.6608850746410662</v>
      </c>
      <c r="AB3314" s="8"/>
      <c r="AC3314" s="21">
        <v>1</v>
      </c>
      <c r="AD3314" s="24">
        <v>0</v>
      </c>
      <c r="AE3314" s="22">
        <v>0</v>
      </c>
      <c r="AF3314" s="23">
        <v>0</v>
      </c>
      <c r="AH3314" s="21">
        <f t="shared" ref="AH3314" si="33379">X3314*AC3314+Z3314*AC3317-Y3314*AD3314-AA3314*AD3317</f>
        <v>34.380137399570607</v>
      </c>
      <c r="AI3314" s="24">
        <f t="shared" ref="AI3314" si="33380">(X3314*AD3314+Y3314*AC3314+Z3314*AD3317+AA3314*AC3317)</f>
        <v>0</v>
      </c>
      <c r="AJ3314" s="22">
        <f t="shared" ref="AJ3314" si="33381">X3314*AE3314+Z3314*AE3317-Y3314*AF3314-AA3314*AF3317</f>
        <v>0</v>
      </c>
      <c r="AK3314" s="23">
        <f t="shared" ref="AK3314" si="33382">(X3314*AF3314+Y3314*AE3314+Z3314*AF3317+AA3314*AE3317)</f>
        <v>2.6608850746410662</v>
      </c>
      <c r="AL3314" s="8"/>
      <c r="AM3314" s="25">
        <f t="shared" ref="AM3314" si="33383">COS($AO$8*$B3314)</f>
        <v>0.67105333722015692</v>
      </c>
      <c r="AN3314" s="26">
        <v>0</v>
      </c>
      <c r="AO3314" s="10">
        <v>0</v>
      </c>
      <c r="AP3314" s="85">
        <f t="shared" ref="AP3314" si="33384">$AN$8*SIN($B3314*$AO$8)</f>
        <v>-2.2242272292756451</v>
      </c>
      <c r="AR3314" s="21">
        <f t="shared" ref="AR3314" si="33385">AH3314*AM3314+AJ3314*AM3317-AI3314*AN3314-AK3314*AN3317</f>
        <v>23.728507384623807</v>
      </c>
      <c r="AS3314" s="24">
        <f t="shared" ref="AS3314" si="33386">(AH3314*AN3314+AI3314*AM3314+AJ3314*AN3317+AK3314*AM3317)</f>
        <v>0</v>
      </c>
      <c r="AT3314" s="22">
        <f t="shared" ref="AT3314" si="33387">AH3314*AO3314+AJ3314*AO3317-AI3314*AP3314-AK3314*AP3317</f>
        <v>0</v>
      </c>
      <c r="AU3314" s="23">
        <f t="shared" ref="AU3314" si="33388">(AH3314*AP3314+AI3314*AO3314+AJ3314*AP3317+AK3314*AO3317)</f>
        <v>-74.683641941065716</v>
      </c>
      <c r="AV3314" s="8"/>
      <c r="AW3314" s="21">
        <v>1</v>
      </c>
      <c r="AX3314" s="24">
        <v>0</v>
      </c>
      <c r="AY3314" s="22">
        <v>0</v>
      </c>
      <c r="AZ3314" s="23">
        <v>0</v>
      </c>
      <c r="BB3314" s="21">
        <f t="shared" ref="BB3314" si="33389">AR3314*AW3314+AT3314*AW3317-AS3314*AX3314-AU3314*AX3317</f>
        <v>248.56123489857654</v>
      </c>
      <c r="BC3314" s="24">
        <f t="shared" ref="BC3314" si="33390">(AR3314*AX3314+AS3314*AW3314+AT3314*AX3317+AU3314*AW3317)</f>
        <v>0</v>
      </c>
      <c r="BD3314" s="22">
        <f t="shared" ref="BD3314" si="33391">AR3314*AY3314+AT3314*AY3317-AS3314*AZ3314-AU3314*AZ3317</f>
        <v>0</v>
      </c>
      <c r="BE3314" s="23">
        <f t="shared" ref="BE3314" si="33392">(AR3314*AZ3314+AS3314*AY3314+AT3314*AZ3317+AU3314*AY3317)</f>
        <v>-74.683641941065716</v>
      </c>
      <c r="BF3314" s="8"/>
      <c r="BG3314" s="25">
        <f t="shared" ref="BG3314" si="33393">COS($BI$8*$B3314)</f>
        <v>-0.99980640613638627</v>
      </c>
      <c r="BH3314" s="26">
        <v>0</v>
      </c>
      <c r="BI3314" s="10">
        <v>0</v>
      </c>
      <c r="BJ3314" s="85">
        <f t="shared" ref="BJ3314" si="33394">$BH$8*SIN($B3314*$BI$8)</f>
        <v>5.9028401958637934E-2</v>
      </c>
      <c r="BL3314" s="21">
        <f t="shared" ref="BL3314" si="33395">BB3314*BG3314+BD3314*BG3317-BC3314*BH3314-BE3314*BH3317</f>
        <v>-248.02328652029769</v>
      </c>
      <c r="BM3314" s="24">
        <f t="shared" ref="BM3314" si="33396">(BB3314*BH3314+BC3314*BG3314+BD3314*BH3317+BE3314*BG3317)</f>
        <v>0</v>
      </c>
      <c r="BN3314" s="22">
        <f t="shared" ref="BN3314" si="33397">BB3314*BI3314+BD3314*BI3317-BC3314*BJ3314-BE3314*BJ3317</f>
        <v>0</v>
      </c>
      <c r="BO3314" s="23">
        <f t="shared" ref="BO3314" si="33398">(BB3314*BJ3314+BC3314*BI3314+BD3314*BJ3317+BE3314*BI3317)</f>
        <v>89.34135613120219</v>
      </c>
      <c r="BQ3314" s="27">
        <f t="shared" ref="BQ3314" si="33399">20*LOG((2*$BL$8)/(($BL$8*BL3314+BN3314+$BL$8*BL3317+BN3317)^2+($BL$8*BM3314+BO3314+$BL$8*BM3317+BO3317)^2)^0.5)</f>
        <v>-51.79107732594229</v>
      </c>
      <c r="BS3314" s="64">
        <f t="shared" ref="BS3314" si="33400">((BL3314^2+BM3314^2)/(BL3317^2+BM3317^2))^0.5</f>
        <v>0.36052650506756773</v>
      </c>
      <c r="BT3314" s="4"/>
      <c r="BU3314" s="28"/>
      <c r="BV3314" s="28"/>
      <c r="BW3314" s="28"/>
      <c r="BX3314" s="28"/>
    </row>
    <row r="3315" spans="2:76" ht="18.649999999999999" customHeight="1" thickBot="1">
      <c r="D3315" s="25"/>
      <c r="E3315" s="10"/>
      <c r="F3315" s="10"/>
      <c r="G3315" s="31"/>
      <c r="I3315" s="29"/>
      <c r="L3315" s="30"/>
      <c r="N3315" s="29"/>
      <c r="Q3315" s="30"/>
      <c r="S3315" s="29"/>
      <c r="V3315" s="30"/>
      <c r="X3315" s="29"/>
      <c r="AA3315" s="30"/>
      <c r="AC3315" s="29"/>
      <c r="AF3315" s="30"/>
      <c r="AH3315" s="29"/>
      <c r="AK3315" s="30"/>
      <c r="AM3315" s="29"/>
      <c r="AP3315" s="30"/>
      <c r="AR3315" s="29"/>
      <c r="AU3315" s="30"/>
      <c r="AW3315" s="29"/>
      <c r="AZ3315" s="30"/>
      <c r="BB3315" s="29"/>
      <c r="BE3315" s="30"/>
      <c r="BG3315" s="29"/>
      <c r="BJ3315" s="30"/>
      <c r="BL3315" s="29"/>
      <c r="BO3315" s="30"/>
      <c r="BS3315" s="65"/>
      <c r="BT3315" s="65"/>
      <c r="BU3315" s="28"/>
      <c r="BV3315" s="28"/>
      <c r="BW3315" s="28"/>
      <c r="BX3315" s="28"/>
    </row>
    <row r="3316" spans="2:76" ht="18.649999999999999" customHeight="1" thickBot="1">
      <c r="D3316" s="254" t="s">
        <v>24</v>
      </c>
      <c r="E3316" s="255"/>
      <c r="F3316" s="256" t="s">
        <v>25</v>
      </c>
      <c r="G3316" s="257"/>
      <c r="H3316" s="123"/>
      <c r="I3316" s="242" t="s">
        <v>4</v>
      </c>
      <c r="J3316" s="243"/>
      <c r="K3316" s="244" t="s">
        <v>5</v>
      </c>
      <c r="L3316" s="245"/>
      <c r="M3316" s="123"/>
      <c r="N3316" s="242" t="s">
        <v>6</v>
      </c>
      <c r="O3316" s="243"/>
      <c r="P3316" s="244" t="s">
        <v>7</v>
      </c>
      <c r="Q3316" s="245"/>
      <c r="R3316" s="123"/>
      <c r="S3316" s="242" t="s">
        <v>34</v>
      </c>
      <c r="T3316" s="243"/>
      <c r="U3316" s="244" t="s">
        <v>35</v>
      </c>
      <c r="V3316" s="245"/>
      <c r="W3316" s="123"/>
      <c r="X3316" s="242" t="s">
        <v>47</v>
      </c>
      <c r="Y3316" s="243"/>
      <c r="Z3316" s="244" t="s">
        <v>48</v>
      </c>
      <c r="AA3316" s="245"/>
      <c r="AB3316" s="127"/>
      <c r="AC3316" s="242" t="s">
        <v>63</v>
      </c>
      <c r="AD3316" s="243"/>
      <c r="AE3316" s="244" t="s">
        <v>8</v>
      </c>
      <c r="AF3316" s="245"/>
      <c r="AG3316" s="123"/>
      <c r="AH3316" s="242" t="s">
        <v>78</v>
      </c>
      <c r="AI3316" s="243"/>
      <c r="AJ3316" s="244" t="s">
        <v>79</v>
      </c>
      <c r="AK3316" s="245"/>
      <c r="AL3316" s="127"/>
      <c r="AM3316" s="242" t="s">
        <v>67</v>
      </c>
      <c r="AN3316" s="243"/>
      <c r="AO3316" s="244" t="s">
        <v>66</v>
      </c>
      <c r="AP3316" s="245"/>
      <c r="AQ3316" s="123"/>
      <c r="AR3316" s="242" t="s">
        <v>83</v>
      </c>
      <c r="AS3316" s="243"/>
      <c r="AT3316" s="244" t="s">
        <v>82</v>
      </c>
      <c r="AU3316" s="245"/>
      <c r="AV3316" s="127"/>
      <c r="AW3316" s="242" t="s">
        <v>71</v>
      </c>
      <c r="AX3316" s="243"/>
      <c r="AY3316" s="244" t="s">
        <v>70</v>
      </c>
      <c r="AZ3316" s="245"/>
      <c r="BA3316" s="123"/>
      <c r="BB3316" s="124" t="s">
        <v>87</v>
      </c>
      <c r="BC3316" s="125"/>
      <c r="BD3316" s="122" t="s">
        <v>86</v>
      </c>
      <c r="BE3316" s="126"/>
      <c r="BF3316" s="127"/>
      <c r="BG3316" s="242" t="s">
        <v>74</v>
      </c>
      <c r="BH3316" s="243"/>
      <c r="BI3316" s="244" t="s">
        <v>75</v>
      </c>
      <c r="BJ3316" s="245"/>
      <c r="BK3316" s="123"/>
      <c r="BL3316" s="242" t="s">
        <v>91</v>
      </c>
      <c r="BM3316" s="243"/>
      <c r="BN3316" s="244" t="s">
        <v>90</v>
      </c>
      <c r="BO3316" s="245"/>
      <c r="BP3316" s="123"/>
      <c r="BQ3316" s="35" t="s">
        <v>166</v>
      </c>
      <c r="BS3316" s="66" t="s">
        <v>121</v>
      </c>
      <c r="BT3316" s="65"/>
      <c r="BU3316" s="28"/>
      <c r="BV3316" s="28"/>
      <c r="BW3316" s="28"/>
      <c r="BX3316" s="28"/>
    </row>
    <row r="3317" spans="2:76" ht="18.649999999999999" customHeight="1" thickTop="1" thickBot="1">
      <c r="D3317" s="15">
        <v>0</v>
      </c>
      <c r="E3317" s="145">
        <f t="shared" ref="E3317" si="33401">(1/$E$8)*SIN($B3314*$F$8)</f>
        <v>6.5923376571798489E-3</v>
      </c>
      <c r="F3317" s="15">
        <f t="shared" ref="F3317" si="33402">COS($F$8*$B3314)</f>
        <v>-0.99980441575236279</v>
      </c>
      <c r="G3317" s="37">
        <v>0</v>
      </c>
      <c r="I3317" s="21">
        <v>0</v>
      </c>
      <c r="J3317" s="24">
        <f t="shared" ref="J3317" si="33403">(TAN($K$8*$B3314))/$J$8</f>
        <v>3.0104681784449201</v>
      </c>
      <c r="K3317" s="22">
        <v>1</v>
      </c>
      <c r="L3317" s="23">
        <v>0</v>
      </c>
      <c r="N3317" s="21">
        <f t="shared" ref="N3317" si="33404">D3317*I3314+F3317*I3317-E3317*J3314-G3317*J3317</f>
        <v>0</v>
      </c>
      <c r="O3317" s="24">
        <f t="shared" ref="O3317" si="33405">(D3317*J3314+E3317*I3314+F3317*J3317+G3317*I3317)</f>
        <v>-3.0032870406340231</v>
      </c>
      <c r="P3317" s="22">
        <f t="shared" ref="P3317" si="33406">D3317*K3314+F3317*K3317-E3317*L3314-G3317*L3317</f>
        <v>-0.99980441575236279</v>
      </c>
      <c r="Q3317" s="23">
        <f t="shared" ref="Q3317" si="33407">(D3317*L3314+E3317*K3314+F3317*L3317+G3317*K3317)</f>
        <v>0</v>
      </c>
      <c r="S3317" s="15">
        <v>0</v>
      </c>
      <c r="T3317" s="145">
        <f t="shared" ref="T3317" si="33408">(1/$T$8)*SIN($B3314*$U$8)</f>
        <v>-0.24713635880840501</v>
      </c>
      <c r="U3317" s="15">
        <f t="shared" ref="U3317" si="33409">COS($U$8*$B3314)</f>
        <v>0.67105333722015692</v>
      </c>
      <c r="V3317" s="37">
        <v>0</v>
      </c>
      <c r="X3317" s="21">
        <f t="shared" ref="X3317" si="33410">N3317*S3314+P3317*S3317-O3317*T3314-Q3317*T3317</f>
        <v>0</v>
      </c>
      <c r="Y3317" s="24">
        <f t="shared" ref="Y3317" si="33411">(N3317*T3314+O3317*S3314+P3317*T3317+Q3317*S3317)</f>
        <v>-1.7682777684179065</v>
      </c>
      <c r="Z3317" s="22">
        <f t="shared" ref="Z3317" si="33412">N3317*U3314+P3317*U3317-O3317*V3314-Q3317*V3317</f>
        <v>-7.3509149028669372</v>
      </c>
      <c r="AA3317" s="23">
        <f t="shared" ref="AA3317" si="33413">(N3317*V3314+O3317*U3314+P3317*V3317+Q3317*U3317)</f>
        <v>0</v>
      </c>
      <c r="AB3317" s="8"/>
      <c r="AC3317" s="21">
        <v>0</v>
      </c>
      <c r="AD3317" s="24">
        <f t="shared" ref="AD3317" si="33414">(TAN($AE$8*$B3314))/$AD$8</f>
        <v>-13.212241530293189</v>
      </c>
      <c r="AE3317" s="22">
        <v>1</v>
      </c>
      <c r="AF3317" s="23">
        <v>0</v>
      </c>
      <c r="AH3317" s="21">
        <f t="shared" ref="AH3317" si="33415">X3317*AC3314+Z3317*AC3317-Y3317*AD3314-AA3317*AD3317</f>
        <v>0</v>
      </c>
      <c r="AI3317" s="24">
        <f t="shared" ref="AI3317" si="33416">(X3317*AD3314+Y3317*AC3314+Z3317*AD3317+AA3317*AC3317)</f>
        <v>95.353785396891766</v>
      </c>
      <c r="AJ3317" s="22">
        <f t="shared" ref="AJ3317" si="33417">X3317*AE3314+Z3317*AE3317-Y3317*AF3314-AA3317*AF3317</f>
        <v>-7.3509149028669372</v>
      </c>
      <c r="AK3317" s="23">
        <f t="shared" ref="AK3317" si="33418">(X3317*AF3314+Y3317*AE3314+Z3317*AF3317+AA3317*AE3317)</f>
        <v>0</v>
      </c>
      <c r="AL3317" s="8"/>
      <c r="AM3317" s="15">
        <v>0</v>
      </c>
      <c r="AN3317" s="85">
        <f t="shared" ref="AN3317" si="33419">(1/$AN$8)*SIN($B3314*$AO$8)</f>
        <v>-0.24713635880840501</v>
      </c>
      <c r="AO3317" s="25">
        <f t="shared" ref="AO3317" si="33420">COS($AO$8*$B3314)</f>
        <v>0.67105333722015692</v>
      </c>
      <c r="AP3317" s="37">
        <v>0</v>
      </c>
      <c r="AR3317" s="21">
        <f t="shared" ref="AR3317" si="33421">AH3317*AM3314+AJ3317*AM3317-AI3317*AN3314-AK3317*AN3317</f>
        <v>0</v>
      </c>
      <c r="AS3317" s="24">
        <f t="shared" ref="AS3317" si="33422">(AH3317*AN3314+AI3317*AM3314+AJ3317*AN3317+AK3317*AM3317)</f>
        <v>65.804154250163862</v>
      </c>
      <c r="AT3317" s="22">
        <f t="shared" ref="AT3317" si="33423">AH3317*AO3314+AJ3317*AO3317-AI3317*AP3314-AK3317*AP3317</f>
        <v>207.15562991708279</v>
      </c>
      <c r="AU3317" s="23">
        <f t="shared" ref="AU3317" si="33424">(AH3317*AP3314+AI3317*AO3314+AJ3317*AP3317+AK3317*AO3317)</f>
        <v>0</v>
      </c>
      <c r="AV3317" s="8"/>
      <c r="AW3317" s="21">
        <v>0</v>
      </c>
      <c r="AX3317" s="24">
        <f t="shared" ref="AX3317" si="33425">(TAN($AY$8*$B3314))/$AX$8</f>
        <v>3.0104681784449201</v>
      </c>
      <c r="AY3317" s="22">
        <v>1</v>
      </c>
      <c r="AZ3317" s="23">
        <v>0</v>
      </c>
      <c r="BB3317" s="21">
        <f t="shared" ref="BB3317" si="33426">AR3317*AW3314+AT3317*AW3317-AS3317*AX3314-AU3317*AX3317</f>
        <v>0</v>
      </c>
      <c r="BC3317" s="24">
        <f t="shared" ref="BC3317" si="33427">(AR3317*AX3314+AS3317*AW3314+AT3317*AX3317+AU3317*AW3317)</f>
        <v>689.43958610125401</v>
      </c>
      <c r="BD3317" s="22">
        <f t="shared" ref="BD3317" si="33428">AR3317*AY3314+AT3317*AY3317-AS3317*AZ3314-AU3317*AZ3317</f>
        <v>207.15562991708279</v>
      </c>
      <c r="BE3317" s="23">
        <f t="shared" ref="BE3317" si="33429">(AR3317*AZ3314+AS3317*AY3314+AT3317*AZ3317+AU3317*AY3317)</f>
        <v>0</v>
      </c>
      <c r="BF3317" s="8"/>
      <c r="BG3317" s="15">
        <v>0</v>
      </c>
      <c r="BH3317" s="85">
        <f t="shared" ref="BH3317" si="33430">(1/$BH$8)*SIN($B3314*$BI$8)</f>
        <v>6.5587113287375477E-3</v>
      </c>
      <c r="BI3317" s="25">
        <f t="shared" ref="BI3317" si="33431">COS($BI$8*$B3314)</f>
        <v>-0.99980640613638627</v>
      </c>
      <c r="BJ3317" s="37">
        <v>0</v>
      </c>
      <c r="BL3317" s="21">
        <f t="shared" ref="BL3317" si="33432">BB3317*BG3314+BD3317*BG3317-BC3317*BH3314-BE3317*BH3317</f>
        <v>0</v>
      </c>
      <c r="BM3317" s="24">
        <f t="shared" ref="BM3317" si="33433">(BB3317*BH3314+BC3317*BG3314+BD3317*BH3317+BE3317*BG3317)</f>
        <v>-687.94744085130344</v>
      </c>
      <c r="BN3317" s="22">
        <f t="shared" ref="BN3317" si="33434">BB3317*BI3314+BD3317*BI3317-BC3317*BJ3314-BE3317*BJ3317</f>
        <v>-247.81204287289958</v>
      </c>
      <c r="BO3317" s="23">
        <f t="shared" ref="BO3317" si="33435">(BB3317*BJ3314+BC3317*BI3314+BD3317*BJ3317+BE3317*BI3317)</f>
        <v>0</v>
      </c>
      <c r="BQ3317" s="38">
        <f t="shared" ref="BQ3317" si="33436">(180/PI())*ATAN(-1*(($BL$8*BM3314+BO3314+$BL$8*BM3317+BO3317)/($BL$8*BL3314+BN3314+$BL$8*BL3317+BN3317)))</f>
        <v>-50.364484866038993</v>
      </c>
      <c r="BS3317" s="67">
        <f t="shared" ref="BS3317" si="33437">20*LOG(((($BL$8*BL3314+BN3314-$BL$8*BL3317-BN3317)^2+($BL$8*BM3314+BO3314-$BL$8*BM3317-BO3317)^2)/(($BL$8*BL3314+BN3314+$BL$8*BL3317+BN3317)^2+($BL$8*BM3314+BO3314+$BL$8*BM3317+BO3317)^2))^0.5)</f>
        <v>-2.8752659173884942E-5</v>
      </c>
      <c r="BT3317" s="65"/>
      <c r="BU3317" s="28"/>
      <c r="BV3317" s="28"/>
      <c r="BW3317" s="28"/>
      <c r="BX3317" s="28"/>
    </row>
    <row r="3318" spans="2:76" ht="18.649999999999999" customHeight="1">
      <c r="BS3318" s="32"/>
    </row>
    <row r="3319" spans="2:76" ht="18.649999999999999" customHeight="1" thickBot="1">
      <c r="D3319" s="8"/>
      <c r="E3319" s="8" t="s">
        <v>93</v>
      </c>
      <c r="F3319" s="8"/>
      <c r="G3319" s="8"/>
      <c r="H3319" s="8"/>
      <c r="I3319" s="8"/>
      <c r="J3319" s="8" t="s">
        <v>94</v>
      </c>
      <c r="K3319" s="8"/>
      <c r="L3319" s="8"/>
      <c r="M3319" s="8"/>
      <c r="N3319" s="8"/>
      <c r="O3319" s="8" t="s">
        <v>95</v>
      </c>
      <c r="P3319" s="8"/>
      <c r="Q3319" s="8"/>
      <c r="R3319" s="8"/>
      <c r="S3319" s="8"/>
      <c r="T3319" s="8" t="s">
        <v>96</v>
      </c>
      <c r="U3319" s="8"/>
      <c r="V3319" s="8"/>
      <c r="W3319" s="8"/>
      <c r="X3319" s="8"/>
      <c r="Y3319" s="8" t="s">
        <v>97</v>
      </c>
      <c r="Z3319" s="8"/>
      <c r="AA3319" s="8"/>
      <c r="AB3319" s="8"/>
      <c r="AC3319" s="8"/>
      <c r="AD3319" s="8" t="s">
        <v>98</v>
      </c>
      <c r="AE3319" s="8"/>
      <c r="AF3319" s="8"/>
      <c r="AG3319" s="8"/>
      <c r="AH3319" s="8"/>
      <c r="AI3319" s="8" t="s">
        <v>99</v>
      </c>
      <c r="AJ3319" s="8"/>
      <c r="AK3319" s="8"/>
      <c r="AL3319" s="8"/>
      <c r="AM3319" s="8"/>
      <c r="AN3319" s="8" t="s">
        <v>96</v>
      </c>
      <c r="AO3319" s="8"/>
      <c r="AP3319" s="8"/>
      <c r="AQ3319" s="8"/>
      <c r="AR3319" s="8"/>
      <c r="AS3319" s="8" t="s">
        <v>100</v>
      </c>
      <c r="AT3319" s="8"/>
      <c r="AU3319" s="8"/>
      <c r="AV3319" s="8"/>
      <c r="AW3319" s="8"/>
      <c r="AX3319" s="8" t="s">
        <v>94</v>
      </c>
      <c r="AY3319" s="8"/>
      <c r="AZ3319" s="8"/>
      <c r="BA3319" s="8"/>
      <c r="BB3319" s="8"/>
      <c r="BC3319" s="8" t="s">
        <v>101</v>
      </c>
      <c r="BD3319" s="8"/>
      <c r="BE3319" s="8"/>
      <c r="BF3319" s="8"/>
      <c r="BG3319" s="8"/>
      <c r="BH3319" s="8" t="s">
        <v>96</v>
      </c>
      <c r="BI3319" s="8"/>
      <c r="BJ3319" s="8"/>
      <c r="BK3319" s="8"/>
      <c r="BL3319" s="8"/>
      <c r="BM3319" s="8" t="s">
        <v>102</v>
      </c>
      <c r="BN3319" s="8"/>
      <c r="BO3319" s="8"/>
      <c r="BP3319" s="8"/>
    </row>
    <row r="3320" spans="2:76" ht="18.649999999999999" customHeight="1" thickBot="1">
      <c r="B3320" s="16"/>
      <c r="D3320" s="250" t="s">
        <v>22</v>
      </c>
      <c r="E3320" s="251"/>
      <c r="F3320" s="252" t="s">
        <v>23</v>
      </c>
      <c r="G3320" s="253"/>
      <c r="H3320" s="123"/>
      <c r="I3320" s="242" t="s">
        <v>1</v>
      </c>
      <c r="J3320" s="243"/>
      <c r="K3320" s="244" t="s">
        <v>2</v>
      </c>
      <c r="L3320" s="245"/>
      <c r="M3320" s="123"/>
      <c r="N3320" s="242" t="s">
        <v>43</v>
      </c>
      <c r="O3320" s="243"/>
      <c r="P3320" s="244" t="s">
        <v>44</v>
      </c>
      <c r="Q3320" s="245"/>
      <c r="R3320" s="123"/>
      <c r="S3320" s="242" t="s">
        <v>32</v>
      </c>
      <c r="T3320" s="243"/>
      <c r="U3320" s="244" t="s">
        <v>33</v>
      </c>
      <c r="V3320" s="245"/>
      <c r="W3320" s="123"/>
      <c r="X3320" s="242" t="s">
        <v>45</v>
      </c>
      <c r="Y3320" s="243"/>
      <c r="Z3320" s="244" t="s">
        <v>46</v>
      </c>
      <c r="AA3320" s="245"/>
      <c r="AB3320" s="127"/>
      <c r="AC3320" s="242" t="s">
        <v>62</v>
      </c>
      <c r="AD3320" s="243"/>
      <c r="AE3320" s="244" t="s">
        <v>3</v>
      </c>
      <c r="AF3320" s="245"/>
      <c r="AG3320" s="123"/>
      <c r="AH3320" s="242" t="s">
        <v>76</v>
      </c>
      <c r="AI3320" s="243"/>
      <c r="AJ3320" s="244" t="s">
        <v>77</v>
      </c>
      <c r="AK3320" s="245"/>
      <c r="AL3320" s="127"/>
      <c r="AM3320" s="242" t="s">
        <v>64</v>
      </c>
      <c r="AN3320" s="243"/>
      <c r="AO3320" s="244" t="s">
        <v>65</v>
      </c>
      <c r="AP3320" s="245"/>
      <c r="AQ3320" s="123"/>
      <c r="AR3320" s="242" t="s">
        <v>80</v>
      </c>
      <c r="AS3320" s="243"/>
      <c r="AT3320" s="244" t="s">
        <v>81</v>
      </c>
      <c r="AU3320" s="245"/>
      <c r="AV3320" s="127"/>
      <c r="AW3320" s="242" t="s">
        <v>68</v>
      </c>
      <c r="AX3320" s="243"/>
      <c r="AY3320" s="244" t="s">
        <v>69</v>
      </c>
      <c r="AZ3320" s="245"/>
      <c r="BA3320" s="123"/>
      <c r="BB3320" s="246" t="s">
        <v>84</v>
      </c>
      <c r="BC3320" s="247"/>
      <c r="BD3320" s="248" t="s">
        <v>85</v>
      </c>
      <c r="BE3320" s="249"/>
      <c r="BF3320" s="127"/>
      <c r="BG3320" s="242" t="s">
        <v>72</v>
      </c>
      <c r="BH3320" s="243"/>
      <c r="BI3320" s="244" t="s">
        <v>73</v>
      </c>
      <c r="BJ3320" s="245"/>
      <c r="BK3320" s="123"/>
      <c r="BL3320" s="242" t="s">
        <v>88</v>
      </c>
      <c r="BM3320" s="243"/>
      <c r="BN3320" s="244" t="s">
        <v>89</v>
      </c>
      <c r="BO3320" s="245"/>
      <c r="BP3320" s="123"/>
      <c r="BQ3320" s="19" t="s">
        <v>165</v>
      </c>
      <c r="BS3320" s="63" t="s">
        <v>120</v>
      </c>
      <c r="BT3320" s="4"/>
      <c r="BU3320" s="28"/>
      <c r="BV3320" s="28"/>
      <c r="BW3320" s="28"/>
      <c r="BX3320" s="28"/>
    </row>
    <row r="3321" spans="2:76" ht="18.649999999999999" customHeight="1" thickTop="1" thickBot="1">
      <c r="B3321" s="39">
        <v>9.42</v>
      </c>
      <c r="D3321" s="25">
        <f t="shared" ref="D3321" si="33438">COS($F$8*$B3321)</f>
        <v>-0.99991372209798191</v>
      </c>
      <c r="E3321" s="26">
        <v>0</v>
      </c>
      <c r="F3321" s="10">
        <v>0</v>
      </c>
      <c r="G3321" s="85">
        <f t="shared" ref="G3321" si="33439">$E$8*SIN($B3321*$F$8)</f>
        <v>3.9407299342103901E-2</v>
      </c>
      <c r="I3321" s="21">
        <v>1</v>
      </c>
      <c r="J3321" s="24">
        <v>0</v>
      </c>
      <c r="K3321" s="22">
        <v>0</v>
      </c>
      <c r="L3321" s="23">
        <v>0</v>
      </c>
      <c r="N3321" s="21">
        <f t="shared" ref="N3321" si="33440">D3321*I3321+F3321*I3324-E3321*J3321-G3321*J3324</f>
        <v>-1.1235442400768605</v>
      </c>
      <c r="O3321" s="24">
        <f t="shared" ref="O3321" si="33441">(D3321*J3321+E3321*I3321+F3321*J3324+G3321*I3324)</f>
        <v>0</v>
      </c>
      <c r="P3321" s="22">
        <f t="shared" ref="P3321" si="33442">D3321*K3321+F3321*K3324-E3321*L3321-G3321*L3324</f>
        <v>0</v>
      </c>
      <c r="Q3321" s="23">
        <f t="shared" ref="Q3321" si="33443">(D3321*L3321+E3321*K3321+F3321*L3324+G3321*K3324)</f>
        <v>3.9407299342103901E-2</v>
      </c>
      <c r="S3321" s="25">
        <f t="shared" ref="S3321" si="33444">COS($U$8*$B3321)</f>
        <v>0.67960212588940982</v>
      </c>
      <c r="T3321" s="26">
        <v>0</v>
      </c>
      <c r="U3321" s="10">
        <v>0</v>
      </c>
      <c r="V3321" s="85">
        <f t="shared" ref="V3321" si="33445">$T$8*SIN($B3321*$U$8)</f>
        <v>-2.2007427278942338</v>
      </c>
      <c r="X3321" s="21">
        <f t="shared" ref="X3321" si="33446">N3321*S3321+P3321*S3324-O3321*T3321-Q3321*T3324</f>
        <v>-0.75392690659224848</v>
      </c>
      <c r="Y3321" s="24">
        <f t="shared" ref="Y3321" si="33447">(N3321*T3321+O3321*S3321+P3321*T3324+Q3321*S3324)</f>
        <v>0</v>
      </c>
      <c r="Z3321" s="22">
        <f t="shared" ref="Z3321" si="33448">N3321*U3321+P3321*U3324-O3321*V3321-Q3321*V3324</f>
        <v>0</v>
      </c>
      <c r="AA3321" s="23">
        <f t="shared" ref="AA3321" si="33449">(N3321*V3321+O3321*U3321+P3321*V3324+Q3321*U3324)</f>
        <v>2.4994131002250581</v>
      </c>
      <c r="AB3321" s="8"/>
      <c r="AC3321" s="21">
        <v>1</v>
      </c>
      <c r="AD3321" s="24">
        <v>0</v>
      </c>
      <c r="AE3321" s="22">
        <v>0</v>
      </c>
      <c r="AF3321" s="23">
        <v>0</v>
      </c>
      <c r="AH3321" s="21">
        <f t="shared" ref="AH3321" si="33450">X3321*AC3321+Z3321*AC3324-Y3321*AD3321-AA3321*AD3324</f>
        <v>27.743373841975416</v>
      </c>
      <c r="AI3321" s="24">
        <f t="shared" ref="AI3321" si="33451">(X3321*AD3321+Y3321*AC3321+Z3321*AD3324+AA3321*AC3324)</f>
        <v>0</v>
      </c>
      <c r="AJ3321" s="22">
        <f t="shared" ref="AJ3321" si="33452">X3321*AE3321+Z3321*AE3324-Y3321*AF3321-AA3321*AF3324</f>
        <v>0</v>
      </c>
      <c r="AK3321" s="23">
        <f t="shared" ref="AK3321" si="33453">(X3321*AF3321+Y3321*AE3321+Z3321*AF3324+AA3321*AE3324)</f>
        <v>2.4994131002250581</v>
      </c>
      <c r="AL3321" s="8"/>
      <c r="AM3321" s="25">
        <f t="shared" ref="AM3321" si="33454">COS($AO$8*$B3321)</f>
        <v>0.67960212588940982</v>
      </c>
      <c r="AN3321" s="26">
        <v>0</v>
      </c>
      <c r="AO3321" s="10">
        <v>0</v>
      </c>
      <c r="AP3321" s="85">
        <f t="shared" ref="AP3321" si="33455">$AN$8*SIN($B3321*$AO$8)</f>
        <v>-2.2007427278942338</v>
      </c>
      <c r="AR3321" s="21">
        <f t="shared" ref="AR3321" si="33456">AH3321*AM3321+AJ3321*AM3324-AI3321*AN3321-AK3321*AN3324</f>
        <v>19.465629753942679</v>
      </c>
      <c r="AS3321" s="24">
        <f t="shared" ref="AS3321" si="33457">(AH3321*AN3321+AI3321*AM3321+AJ3321*AN3324+AK3321*AM3324)</f>
        <v>0</v>
      </c>
      <c r="AT3321" s="22">
        <f t="shared" ref="AT3321" si="33458">AH3321*AO3321+AJ3321*AO3324-AI3321*AP3321-AK3321*AP3324</f>
        <v>0</v>
      </c>
      <c r="AU3321" s="23">
        <f t="shared" ref="AU3321" si="33459">(AH3321*AP3321+AI3321*AO3321+AJ3321*AP3324+AK3321*AO3324)</f>
        <v>-59.357421773589714</v>
      </c>
      <c r="AV3321" s="8"/>
      <c r="AW3321" s="21">
        <v>1</v>
      </c>
      <c r="AX3321" s="24">
        <v>0</v>
      </c>
      <c r="AY3321" s="22">
        <v>0</v>
      </c>
      <c r="AZ3321" s="23">
        <v>0</v>
      </c>
      <c r="BB3321" s="21">
        <f t="shared" ref="BB3321" si="33460">AR3321*AW3321+AT3321*AW3324-AS3321*AX3321-AU3321*AX3324</f>
        <v>205.68465319052501</v>
      </c>
      <c r="BC3321" s="24">
        <f t="shared" ref="BC3321" si="33461">(AR3321*AX3321+AS3321*AW3321+AT3321*AX3324+AU3321*AW3324)</f>
        <v>0</v>
      </c>
      <c r="BD3321" s="22">
        <f t="shared" ref="BD3321" si="33462">AR3321*AY3321+AT3321*AY3324-AS3321*AZ3321-AU3321*AZ3324</f>
        <v>0</v>
      </c>
      <c r="BE3321" s="23">
        <f t="shared" ref="BE3321" si="33463">(AR3321*AZ3321+AS3321*AY3321+AT3321*AZ3324+AU3321*AY3324)</f>
        <v>-59.357421773589714</v>
      </c>
      <c r="BF3321" s="8"/>
      <c r="BG3321" s="25">
        <f t="shared" ref="BG3321" si="33464">COS($BI$8*$B3321)</f>
        <v>-0.99991504518712437</v>
      </c>
      <c r="BH3321" s="26">
        <v>0</v>
      </c>
      <c r="BI3321" s="10">
        <v>0</v>
      </c>
      <c r="BJ3321" s="85">
        <f t="shared" ref="BJ3321" si="33465">$BH$8*SIN($B3321*$BI$8)</f>
        <v>3.9103985421938749E-2</v>
      </c>
      <c r="BL3321" s="21">
        <f t="shared" ref="BL3321" si="33466">BB3321*BG3321+BD3321*BG3324-BC3321*BH3321-BE3321*BH3324</f>
        <v>-205.40927798311091</v>
      </c>
      <c r="BM3321" s="24">
        <f t="shared" ref="BM3321" si="33467">(BB3321*BH3321+BC3321*BG3321+BD3321*BH3324+BE3321*BG3324)</f>
        <v>0</v>
      </c>
      <c r="BN3321" s="22">
        <f t="shared" ref="BN3321" si="33468">BB3321*BI3321+BD3321*BI3324-BC3321*BJ3321-BE3321*BJ3324</f>
        <v>0</v>
      </c>
      <c r="BO3321" s="23">
        <f t="shared" ref="BO3321" si="33469">(BB3321*BJ3321+BC3321*BI3321+BD3321*BJ3324+BE3321*BI3324)</f>
        <v>67.395468754808974</v>
      </c>
      <c r="BQ3321" s="27">
        <f t="shared" ref="BQ3321" si="33470">20*LOG((2*$BL$8)/(($BL$8*BL3321+BN3321+$BL$8*BL3324+BN3324)^2+($BL$8*BM3321+BO3321+$BL$8*BM3324+BO3324)^2)^0.5)</f>
        <v>-50.792171272045714</v>
      </c>
      <c r="BS3321" s="64">
        <f t="shared" ref="BS3321" si="33471">((BL3321^2+BM3321^2)/(BL3324^2+BM3324^2))^0.5</f>
        <v>0.32841808852538806</v>
      </c>
      <c r="BT3321" s="4"/>
      <c r="BU3321" s="28"/>
      <c r="BV3321" s="28"/>
      <c r="BW3321" s="28"/>
      <c r="BX3321" s="28"/>
    </row>
    <row r="3322" spans="2:76" ht="18.649999999999999" customHeight="1" thickBot="1">
      <c r="D3322" s="25"/>
      <c r="E3322" s="10"/>
      <c r="F3322" s="10"/>
      <c r="G3322" s="31"/>
      <c r="I3322" s="29"/>
      <c r="L3322" s="30"/>
      <c r="N3322" s="29"/>
      <c r="Q3322" s="30"/>
      <c r="S3322" s="29"/>
      <c r="V3322" s="30"/>
      <c r="X3322" s="29"/>
      <c r="AA3322" s="30"/>
      <c r="AC3322" s="29"/>
      <c r="AF3322" s="30"/>
      <c r="AH3322" s="29"/>
      <c r="AK3322" s="30"/>
      <c r="AM3322" s="29"/>
      <c r="AP3322" s="30"/>
      <c r="AR3322" s="29"/>
      <c r="AU3322" s="30"/>
      <c r="AW3322" s="29"/>
      <c r="AZ3322" s="30"/>
      <c r="BB3322" s="29"/>
      <c r="BE3322" s="30"/>
      <c r="BG3322" s="29"/>
      <c r="BJ3322" s="30"/>
      <c r="BL3322" s="29"/>
      <c r="BO3322" s="30"/>
      <c r="BS3322" s="65"/>
      <c r="BT3322" s="65"/>
      <c r="BU3322" s="28"/>
      <c r="BV3322" s="28"/>
      <c r="BW3322" s="28"/>
      <c r="BX3322" s="28"/>
    </row>
    <row r="3323" spans="2:76" ht="18.649999999999999" customHeight="1" thickBot="1">
      <c r="D3323" s="254" t="s">
        <v>24</v>
      </c>
      <c r="E3323" s="255"/>
      <c r="F3323" s="256" t="s">
        <v>25</v>
      </c>
      <c r="G3323" s="257"/>
      <c r="H3323" s="123"/>
      <c r="I3323" s="242" t="s">
        <v>4</v>
      </c>
      <c r="J3323" s="243"/>
      <c r="K3323" s="244" t="s">
        <v>5</v>
      </c>
      <c r="L3323" s="245"/>
      <c r="M3323" s="123"/>
      <c r="N3323" s="242" t="s">
        <v>6</v>
      </c>
      <c r="O3323" s="243"/>
      <c r="P3323" s="244" t="s">
        <v>7</v>
      </c>
      <c r="Q3323" s="245"/>
      <c r="R3323" s="123"/>
      <c r="S3323" s="242" t="s">
        <v>34</v>
      </c>
      <c r="T3323" s="243"/>
      <c r="U3323" s="244" t="s">
        <v>35</v>
      </c>
      <c r="V3323" s="245"/>
      <c r="W3323" s="123"/>
      <c r="X3323" s="242" t="s">
        <v>47</v>
      </c>
      <c r="Y3323" s="243"/>
      <c r="Z3323" s="244" t="s">
        <v>48</v>
      </c>
      <c r="AA3323" s="245"/>
      <c r="AB3323" s="127"/>
      <c r="AC3323" s="242" t="s">
        <v>63</v>
      </c>
      <c r="AD3323" s="243"/>
      <c r="AE3323" s="244" t="s">
        <v>8</v>
      </c>
      <c r="AF3323" s="245"/>
      <c r="AG3323" s="123"/>
      <c r="AH3323" s="242" t="s">
        <v>78</v>
      </c>
      <c r="AI3323" s="243"/>
      <c r="AJ3323" s="244" t="s">
        <v>79</v>
      </c>
      <c r="AK3323" s="245"/>
      <c r="AL3323" s="127"/>
      <c r="AM3323" s="242" t="s">
        <v>67</v>
      </c>
      <c r="AN3323" s="243"/>
      <c r="AO3323" s="244" t="s">
        <v>66</v>
      </c>
      <c r="AP3323" s="245"/>
      <c r="AQ3323" s="123"/>
      <c r="AR3323" s="242" t="s">
        <v>83</v>
      </c>
      <c r="AS3323" s="243"/>
      <c r="AT3323" s="244" t="s">
        <v>82</v>
      </c>
      <c r="AU3323" s="245"/>
      <c r="AV3323" s="127"/>
      <c r="AW3323" s="242" t="s">
        <v>71</v>
      </c>
      <c r="AX3323" s="243"/>
      <c r="AY3323" s="244" t="s">
        <v>70</v>
      </c>
      <c r="AZ3323" s="245"/>
      <c r="BA3323" s="123"/>
      <c r="BB3323" s="124" t="s">
        <v>87</v>
      </c>
      <c r="BC3323" s="125"/>
      <c r="BD3323" s="122" t="s">
        <v>86</v>
      </c>
      <c r="BE3323" s="126"/>
      <c r="BF3323" s="127"/>
      <c r="BG3323" s="242" t="s">
        <v>74</v>
      </c>
      <c r="BH3323" s="243"/>
      <c r="BI3323" s="244" t="s">
        <v>75</v>
      </c>
      <c r="BJ3323" s="245"/>
      <c r="BK3323" s="123"/>
      <c r="BL3323" s="242" t="s">
        <v>91</v>
      </c>
      <c r="BM3323" s="243"/>
      <c r="BN3323" s="244" t="s">
        <v>90</v>
      </c>
      <c r="BO3323" s="245"/>
      <c r="BP3323" s="123"/>
      <c r="BQ3323" s="35" t="s">
        <v>166</v>
      </c>
      <c r="BS3323" s="66" t="s">
        <v>121</v>
      </c>
      <c r="BT3323" s="65"/>
      <c r="BU3323" s="28"/>
      <c r="BV3323" s="28"/>
      <c r="BW3323" s="28"/>
      <c r="BX3323" s="28"/>
    </row>
    <row r="3324" spans="2:76" ht="18.649999999999999" customHeight="1" thickTop="1" thickBot="1">
      <c r="D3324" s="15">
        <v>0</v>
      </c>
      <c r="E3324" s="145">
        <f t="shared" ref="E3324" si="33472">(1/$E$8)*SIN($B3321*$F$8)</f>
        <v>4.3785888157893225E-3</v>
      </c>
      <c r="F3324" s="15">
        <f t="shared" ref="F3324" si="33473">COS($F$8*$B3321)</f>
        <v>-0.99991372209798191</v>
      </c>
      <c r="G3324" s="37">
        <v>0</v>
      </c>
      <c r="I3324" s="21">
        <v>0</v>
      </c>
      <c r="J3324" s="24">
        <f t="shared" ref="J3324" si="33474">(TAN($K$8*$B3321))/$J$8</f>
        <v>3.1372491909585936</v>
      </c>
      <c r="K3324" s="22">
        <v>1</v>
      </c>
      <c r="L3324" s="23">
        <v>0</v>
      </c>
      <c r="N3324" s="21">
        <f t="shared" ref="N3324" si="33475">D3324*I3321+F3324*I3324-E3324*J3321-G3324*J3324</f>
        <v>0</v>
      </c>
      <c r="O3324" s="24">
        <f t="shared" ref="O3324" si="33476">(D3324*J3321+E3324*I3321+F3324*J3324+G3324*I3324)</f>
        <v>-3.1325999268645002</v>
      </c>
      <c r="P3324" s="22">
        <f t="shared" ref="P3324" si="33477">D3324*K3321+F3324*K3324-E3324*L3321-G3324*L3324</f>
        <v>-0.99991372209798191</v>
      </c>
      <c r="Q3324" s="23">
        <f t="shared" ref="Q3324" si="33478">(D3324*L3321+E3324*K3321+F3324*L3324+G3324*K3324)</f>
        <v>0</v>
      </c>
      <c r="S3324" s="15">
        <v>0</v>
      </c>
      <c r="T3324" s="145">
        <f t="shared" ref="T3324" si="33479">(1/$T$8)*SIN($B3321*$U$8)</f>
        <v>-0.24452696976602595</v>
      </c>
      <c r="U3324" s="15">
        <f t="shared" ref="U3324" si="33480">COS($U$8*$B3321)</f>
        <v>0.67960212588940982</v>
      </c>
      <c r="V3324" s="37">
        <v>0</v>
      </c>
      <c r="X3324" s="21">
        <f t="shared" ref="X3324" si="33481">N3324*S3321+P3324*S3324-O3324*T3321-Q3324*T3324</f>
        <v>0</v>
      </c>
      <c r="Y3324" s="24">
        <f t="shared" ref="Y3324" si="33482">(N3324*T3321+O3324*S3321+P3324*T3324+Q3324*S3324)</f>
        <v>-1.8844156973660362</v>
      </c>
      <c r="Z3324" s="22">
        <f t="shared" ref="Z3324" si="33483">N3324*U3321+P3324*U3324-O3324*V3321-Q3324*V3324</f>
        <v>-7.5735899996928389</v>
      </c>
      <c r="AA3324" s="23">
        <f t="shared" ref="AA3324" si="33484">(N3324*V3321+O3324*U3321+P3324*V3324+Q3324*U3324)</f>
        <v>0</v>
      </c>
      <c r="AB3324" s="8"/>
      <c r="AC3324" s="21">
        <v>0</v>
      </c>
      <c r="AD3324" s="24">
        <f t="shared" ref="AD3324" si="33485">(TAN($AE$8*$B3321))/$AD$8</f>
        <v>-11.401596937297656</v>
      </c>
      <c r="AE3324" s="22">
        <v>1</v>
      </c>
      <c r="AF3324" s="23">
        <v>0</v>
      </c>
      <c r="AH3324" s="21">
        <f t="shared" ref="AH3324" si="33486">X3324*AC3321+Z3324*AC3324-Y3324*AD3321-AA3324*AD3324</f>
        <v>0</v>
      </c>
      <c r="AI3324" s="24">
        <f t="shared" ref="AI3324" si="33487">(X3324*AD3321+Y3324*AC3321+Z3324*AD3324+AA3324*AC3324)</f>
        <v>84.466604847479985</v>
      </c>
      <c r="AJ3324" s="22">
        <f t="shared" ref="AJ3324" si="33488">X3324*AE3321+Z3324*AE3324-Y3324*AF3321-AA3324*AF3324</f>
        <v>-7.5735899996928389</v>
      </c>
      <c r="AK3324" s="23">
        <f t="shared" ref="AK3324" si="33489">(X3324*AF3321+Y3324*AE3321+Z3324*AF3324+AA3324*AE3324)</f>
        <v>0</v>
      </c>
      <c r="AL3324" s="8"/>
      <c r="AM3324" s="15">
        <v>0</v>
      </c>
      <c r="AN3324" s="85">
        <f t="shared" ref="AN3324" si="33490">(1/$AN$8)*SIN($B3321*$AO$8)</f>
        <v>-0.24452696976602595</v>
      </c>
      <c r="AO3324" s="25">
        <f t="shared" ref="AO3324" si="33491">COS($AO$8*$B3321)</f>
        <v>0.67960212588940982</v>
      </c>
      <c r="AP3324" s="37">
        <v>0</v>
      </c>
      <c r="AR3324" s="21">
        <f t="shared" ref="AR3324" si="33492">AH3324*AM3321+AJ3324*AM3324-AI3324*AN3321-AK3324*AN3324</f>
        <v>0</v>
      </c>
      <c r="AS3324" s="24">
        <f t="shared" ref="AS3324" si="33493">(AH3324*AN3321+AI3324*AM3321+AJ3324*AN3324+AK3324*AM3324)</f>
        <v>59.255631233883292</v>
      </c>
      <c r="AT3324" s="22">
        <f t="shared" ref="AT3324" si="33494">AH3324*AO3321+AJ3324*AO3324-AI3324*AP3321-AK3324*AP3324</f>
        <v>180.74223850360138</v>
      </c>
      <c r="AU3324" s="23">
        <f t="shared" ref="AU3324" si="33495">(AH3324*AP3321+AI3324*AO3321+AJ3324*AP3324+AK3324*AO3324)</f>
        <v>0</v>
      </c>
      <c r="AV3324" s="8"/>
      <c r="AW3324" s="21">
        <v>0</v>
      </c>
      <c r="AX3324" s="24">
        <f t="shared" ref="AX3324" si="33496">(TAN($AY$8*$B3321))/$AX$8</f>
        <v>3.1372491909585936</v>
      </c>
      <c r="AY3324" s="22">
        <v>1</v>
      </c>
      <c r="AZ3324" s="23">
        <v>0</v>
      </c>
      <c r="BB3324" s="21">
        <f t="shared" ref="BB3324" si="33497">AR3324*AW3321+AT3324*AW3324-AS3324*AX3321-AU3324*AX3324</f>
        <v>0</v>
      </c>
      <c r="BC3324" s="24">
        <f t="shared" ref="BC3324" si="33498">(AR3324*AX3321+AS3324*AW3321+AT3324*AX3324+AU3324*AW3324)</f>
        <v>626.28907275135191</v>
      </c>
      <c r="BD3324" s="22">
        <f t="shared" ref="BD3324" si="33499">AR3324*AY3321+AT3324*AY3324-AS3324*AZ3321-AU3324*AZ3324</f>
        <v>180.74223850360138</v>
      </c>
      <c r="BE3324" s="23">
        <f t="shared" ref="BE3324" si="33500">(AR3324*AZ3321+AS3324*AY3321+AT3324*AZ3324+AU3324*AY3324)</f>
        <v>0</v>
      </c>
      <c r="BF3324" s="8"/>
      <c r="BG3324" s="15">
        <v>0</v>
      </c>
      <c r="BH3324" s="85">
        <f t="shared" ref="BH3324" si="33501">(1/$BH$8)*SIN($B3321*$BI$8)</f>
        <v>4.3448872691043052E-3</v>
      </c>
      <c r="BI3324" s="25">
        <f t="shared" ref="BI3324" si="33502">COS($BI$8*$B3321)</f>
        <v>-0.99991504518712437</v>
      </c>
      <c r="BJ3324" s="37">
        <v>0</v>
      </c>
      <c r="BL3324" s="21">
        <f t="shared" ref="BL3324" si="33503">BB3324*BG3321+BD3324*BG3324-BC3324*BH3321-BE3324*BH3324</f>
        <v>0</v>
      </c>
      <c r="BM3324" s="24">
        <f t="shared" ref="BM3324" si="33504">(BB3324*BH3321+BC3324*BG3321+BD3324*BH3324+BE3324*BG3324)</f>
        <v>-625.45056182930659</v>
      </c>
      <c r="BN3324" s="22">
        <f t="shared" ref="BN3324" si="33505">BB3324*BI3321+BD3324*BI3324-BC3324*BJ3321-BE3324*BJ3324</f>
        <v>-205.21728235133898</v>
      </c>
      <c r="BO3324" s="23">
        <f t="shared" ref="BO3324" si="33506">(BB3324*BJ3321+BC3324*BI3321+BD3324*BJ3324+BE3324*BI3324)</f>
        <v>0</v>
      </c>
      <c r="BQ3324" s="38">
        <f t="shared" ref="BQ3324" si="33507">(180/PI())*ATAN(-1*(($BL$8*BM3321+BO3321+$BL$8*BM3324+BO3324)/($BL$8*BL3321+BN3321+$BL$8*BL3324+BN3324)))</f>
        <v>-53.653724283755267</v>
      </c>
      <c r="BS3324" s="67">
        <f t="shared" ref="BS3324" si="33508">20*LOG(((($BL$8*BL3321+BN3321-$BL$8*BL3324-BN3324)^2+($BL$8*BM3321+BO3321-$BL$8*BM3324-BO3324)^2)/(($BL$8*BL3321+BN3321+$BL$8*BL3324+BN3324)^2+($BL$8*BM3321+BO3321+$BL$8*BM3324+BO3324)^2))^0.5)</f>
        <v>-3.6188367624729181E-5</v>
      </c>
      <c r="BT3324" s="65"/>
      <c r="BU3324" s="28"/>
      <c r="BV3324" s="28"/>
      <c r="BW3324" s="28"/>
      <c r="BX3324" s="28"/>
    </row>
    <row r="3325" spans="2:76" ht="18.649999999999999" customHeight="1">
      <c r="BS3325" s="32"/>
    </row>
    <row r="3326" spans="2:76" ht="18.649999999999999" customHeight="1" thickBot="1">
      <c r="D3326" s="8"/>
      <c r="E3326" s="8" t="s">
        <v>93</v>
      </c>
      <c r="F3326" s="8"/>
      <c r="G3326" s="8"/>
      <c r="H3326" s="8"/>
      <c r="I3326" s="8"/>
      <c r="J3326" s="8" t="s">
        <v>94</v>
      </c>
      <c r="K3326" s="8"/>
      <c r="L3326" s="8"/>
      <c r="M3326" s="8"/>
      <c r="N3326" s="8"/>
      <c r="O3326" s="8" t="s">
        <v>95</v>
      </c>
      <c r="P3326" s="8"/>
      <c r="Q3326" s="8"/>
      <c r="R3326" s="8"/>
      <c r="S3326" s="8"/>
      <c r="T3326" s="8" t="s">
        <v>96</v>
      </c>
      <c r="U3326" s="8"/>
      <c r="V3326" s="8"/>
      <c r="W3326" s="8"/>
      <c r="X3326" s="8"/>
      <c r="Y3326" s="8" t="s">
        <v>97</v>
      </c>
      <c r="Z3326" s="8"/>
      <c r="AA3326" s="8"/>
      <c r="AB3326" s="8"/>
      <c r="AC3326" s="8"/>
      <c r="AD3326" s="8" t="s">
        <v>98</v>
      </c>
      <c r="AE3326" s="8"/>
      <c r="AF3326" s="8"/>
      <c r="AG3326" s="8"/>
      <c r="AH3326" s="8"/>
      <c r="AI3326" s="8" t="s">
        <v>99</v>
      </c>
      <c r="AJ3326" s="8"/>
      <c r="AK3326" s="8"/>
      <c r="AL3326" s="8"/>
      <c r="AM3326" s="8"/>
      <c r="AN3326" s="8" t="s">
        <v>96</v>
      </c>
      <c r="AO3326" s="8"/>
      <c r="AP3326" s="8"/>
      <c r="AQ3326" s="8"/>
      <c r="AR3326" s="8"/>
      <c r="AS3326" s="8" t="s">
        <v>100</v>
      </c>
      <c r="AT3326" s="8"/>
      <c r="AU3326" s="8"/>
      <c r="AV3326" s="8"/>
      <c r="AW3326" s="8"/>
      <c r="AX3326" s="8" t="s">
        <v>94</v>
      </c>
      <c r="AY3326" s="8"/>
      <c r="AZ3326" s="8"/>
      <c r="BA3326" s="8"/>
      <c r="BB3326" s="8"/>
      <c r="BC3326" s="8" t="s">
        <v>101</v>
      </c>
      <c r="BD3326" s="8"/>
      <c r="BE3326" s="8"/>
      <c r="BF3326" s="8"/>
      <c r="BG3326" s="8"/>
      <c r="BH3326" s="8" t="s">
        <v>96</v>
      </c>
      <c r="BI3326" s="8"/>
      <c r="BJ3326" s="8"/>
      <c r="BK3326" s="8"/>
      <c r="BL3326" s="8"/>
      <c r="BM3326" s="8" t="s">
        <v>102</v>
      </c>
      <c r="BN3326" s="8"/>
      <c r="BO3326" s="8"/>
      <c r="BP3326" s="8"/>
    </row>
    <row r="3327" spans="2:76" ht="18.649999999999999" customHeight="1" thickBot="1">
      <c r="B3327" s="16"/>
      <c r="D3327" s="250" t="s">
        <v>22</v>
      </c>
      <c r="E3327" s="251"/>
      <c r="F3327" s="252" t="s">
        <v>23</v>
      </c>
      <c r="G3327" s="253"/>
      <c r="H3327" s="123"/>
      <c r="I3327" s="242" t="s">
        <v>1</v>
      </c>
      <c r="J3327" s="243"/>
      <c r="K3327" s="244" t="s">
        <v>2</v>
      </c>
      <c r="L3327" s="245"/>
      <c r="M3327" s="123"/>
      <c r="N3327" s="242" t="s">
        <v>43</v>
      </c>
      <c r="O3327" s="243"/>
      <c r="P3327" s="244" t="s">
        <v>44</v>
      </c>
      <c r="Q3327" s="245"/>
      <c r="R3327" s="123"/>
      <c r="S3327" s="242" t="s">
        <v>32</v>
      </c>
      <c r="T3327" s="243"/>
      <c r="U3327" s="244" t="s">
        <v>33</v>
      </c>
      <c r="V3327" s="245"/>
      <c r="W3327" s="123"/>
      <c r="X3327" s="242" t="s">
        <v>45</v>
      </c>
      <c r="Y3327" s="243"/>
      <c r="Z3327" s="244" t="s">
        <v>46</v>
      </c>
      <c r="AA3327" s="245"/>
      <c r="AB3327" s="127"/>
      <c r="AC3327" s="242" t="s">
        <v>62</v>
      </c>
      <c r="AD3327" s="243"/>
      <c r="AE3327" s="244" t="s">
        <v>3</v>
      </c>
      <c r="AF3327" s="245"/>
      <c r="AG3327" s="123"/>
      <c r="AH3327" s="242" t="s">
        <v>76</v>
      </c>
      <c r="AI3327" s="243"/>
      <c r="AJ3327" s="244" t="s">
        <v>77</v>
      </c>
      <c r="AK3327" s="245"/>
      <c r="AL3327" s="127"/>
      <c r="AM3327" s="242" t="s">
        <v>64</v>
      </c>
      <c r="AN3327" s="243"/>
      <c r="AO3327" s="244" t="s">
        <v>65</v>
      </c>
      <c r="AP3327" s="245"/>
      <c r="AQ3327" s="123"/>
      <c r="AR3327" s="242" t="s">
        <v>80</v>
      </c>
      <c r="AS3327" s="243"/>
      <c r="AT3327" s="244" t="s">
        <v>81</v>
      </c>
      <c r="AU3327" s="245"/>
      <c r="AV3327" s="127"/>
      <c r="AW3327" s="242" t="s">
        <v>68</v>
      </c>
      <c r="AX3327" s="243"/>
      <c r="AY3327" s="244" t="s">
        <v>69</v>
      </c>
      <c r="AZ3327" s="245"/>
      <c r="BA3327" s="123"/>
      <c r="BB3327" s="246" t="s">
        <v>84</v>
      </c>
      <c r="BC3327" s="247"/>
      <c r="BD3327" s="248" t="s">
        <v>85</v>
      </c>
      <c r="BE3327" s="249"/>
      <c r="BF3327" s="127"/>
      <c r="BG3327" s="242" t="s">
        <v>72</v>
      </c>
      <c r="BH3327" s="243"/>
      <c r="BI3327" s="244" t="s">
        <v>73</v>
      </c>
      <c r="BJ3327" s="245"/>
      <c r="BK3327" s="123"/>
      <c r="BL3327" s="242" t="s">
        <v>88</v>
      </c>
      <c r="BM3327" s="243"/>
      <c r="BN3327" s="244" t="s">
        <v>89</v>
      </c>
      <c r="BO3327" s="245"/>
      <c r="BP3327" s="123"/>
      <c r="BQ3327" s="19" t="s">
        <v>165</v>
      </c>
      <c r="BS3327" s="63" t="s">
        <v>120</v>
      </c>
      <c r="BT3327" s="4"/>
      <c r="BU3327" s="28"/>
      <c r="BV3327" s="28"/>
      <c r="BW3327" s="28"/>
      <c r="BX3327" s="28"/>
    </row>
    <row r="3328" spans="2:76" ht="18.649999999999999" customHeight="1" thickTop="1" thickBot="1">
      <c r="B3328" s="39">
        <v>9.44</v>
      </c>
      <c r="D3328" s="25">
        <f t="shared" ref="D3328" si="33509">COS($F$8*$B3328)</f>
        <v>-0.99997891414674633</v>
      </c>
      <c r="E3328" s="26">
        <v>0</v>
      </c>
      <c r="F3328" s="10">
        <v>0</v>
      </c>
      <c r="G3328" s="85">
        <f t="shared" ref="G3328" si="33510">$E$8*SIN($B3328*$F$8)</f>
        <v>1.948182119428846E-2</v>
      </c>
      <c r="I3328" s="21">
        <v>1</v>
      </c>
      <c r="J3328" s="24">
        <v>0</v>
      </c>
      <c r="K3328" s="22">
        <v>0</v>
      </c>
      <c r="L3328" s="23">
        <v>0</v>
      </c>
      <c r="N3328" s="21">
        <f t="shared" ref="N3328" si="33511">D3328*I3328+F3328*I3331-E3328*J3328-G3328*J3331</f>
        <v>-1.0637453723776185</v>
      </c>
      <c r="O3328" s="24">
        <f t="shared" ref="O3328" si="33512">(D3328*J3328+E3328*I3328+F3328*J3331+G3328*I3331)</f>
        <v>0</v>
      </c>
      <c r="P3328" s="22">
        <f t="shared" ref="P3328" si="33513">D3328*K3328+F3328*K3331-E3328*L3328-G3328*L3331</f>
        <v>0</v>
      </c>
      <c r="Q3328" s="23">
        <f t="shared" ref="Q3328" si="33514">(D3328*L3328+E3328*K3328+F3328*L3331+G3328*K3331)</f>
        <v>1.948182119428846E-2</v>
      </c>
      <c r="S3328" s="25">
        <f t="shared" ref="S3328" si="33515">COS($U$8*$B3328)</f>
        <v>0.68805960186578696</v>
      </c>
      <c r="T3328" s="26">
        <v>0</v>
      </c>
      <c r="U3328" s="10">
        <v>0</v>
      </c>
      <c r="V3328" s="85">
        <f t="shared" ref="V3328" si="33516">$T$8*SIN($B3328*$U$8)</f>
        <v>-2.1769625303442068</v>
      </c>
      <c r="X3328" s="21">
        <f t="shared" ref="X3328" si="33517">N3328*S3328+P3328*S3331-O3328*T3328-Q3328*T3331</f>
        <v>-0.7272078624310695</v>
      </c>
      <c r="Y3328" s="24">
        <f t="shared" ref="Y3328" si="33518">(N3328*T3328+O3328*S3328+P3328*T3331+Q3328*S3331)</f>
        <v>0</v>
      </c>
      <c r="Z3328" s="22">
        <f t="shared" ref="Z3328" si="33519">N3328*U3328+P3328*U3331-O3328*V3328-Q3328*V3331</f>
        <v>0</v>
      </c>
      <c r="AA3328" s="23">
        <f t="shared" ref="AA3328" si="33520">(N3328*V3328+O3328*U3328+P3328*V3331+Q3328*U3331)</f>
        <v>2.3291384716276835</v>
      </c>
      <c r="AB3328" s="8"/>
      <c r="AC3328" s="21">
        <v>1</v>
      </c>
      <c r="AD3328" s="24">
        <v>0</v>
      </c>
      <c r="AE3328" s="22">
        <v>0</v>
      </c>
      <c r="AF3328" s="23">
        <v>0</v>
      </c>
      <c r="AH3328" s="21">
        <f t="shared" ref="AH3328" si="33521">X3328*AC3328+Z3328*AC3331-Y3328*AD3328-AA3328*AD3331</f>
        <v>22.616051123404489</v>
      </c>
      <c r="AI3328" s="24">
        <f t="shared" ref="AI3328" si="33522">(X3328*AD3328+Y3328*AC3328+Z3328*AD3331+AA3328*AC3331)</f>
        <v>0</v>
      </c>
      <c r="AJ3328" s="22">
        <f t="shared" ref="AJ3328" si="33523">X3328*AE3328+Z3328*AE3331-Y3328*AF3328-AA3328*AF3331</f>
        <v>0</v>
      </c>
      <c r="AK3328" s="23">
        <f t="shared" ref="AK3328" si="33524">(X3328*AF3328+Y3328*AE3328+Z3328*AF3331+AA3328*AE3331)</f>
        <v>2.3291384716276835</v>
      </c>
      <c r="AL3328" s="8"/>
      <c r="AM3328" s="25">
        <f t="shared" ref="AM3328" si="33525">COS($AO$8*$B3328)</f>
        <v>0.68805960186578696</v>
      </c>
      <c r="AN3328" s="26">
        <v>0</v>
      </c>
      <c r="AO3328" s="10">
        <v>0</v>
      </c>
      <c r="AP3328" s="85">
        <f t="shared" ref="AP3328" si="33526">$AN$8*SIN($B3328*$AO$8)</f>
        <v>-2.1769625303442068</v>
      </c>
      <c r="AR3328" s="21">
        <f t="shared" ref="AR3328" si="33527">AH3328*AM3328+AJ3328*AM3331-AI3328*AN3328-AK3328*AN3331</f>
        <v>16.124574151825602</v>
      </c>
      <c r="AS3328" s="24">
        <f t="shared" ref="AS3328" si="33528">(AH3328*AN3328+AI3328*AM3328+AJ3328*AN3331+AK3328*AM3331)</f>
        <v>0</v>
      </c>
      <c r="AT3328" s="22">
        <f t="shared" ref="AT3328" si="33529">AH3328*AO3328+AJ3328*AO3331-AI3328*AP3328-AK3328*AP3331</f>
        <v>0</v>
      </c>
      <c r="AU3328" s="23">
        <f t="shared" ref="AU3328" si="33530">(AH3328*AP3328+AI3328*AO3328+AJ3328*AP3331+AK3328*AO3331)</f>
        <v>-47.631709790522152</v>
      </c>
      <c r="AV3328" s="8"/>
      <c r="AW3328" s="21">
        <v>1</v>
      </c>
      <c r="AX3328" s="24">
        <v>0</v>
      </c>
      <c r="AY3328" s="22">
        <v>0</v>
      </c>
      <c r="AZ3328" s="23">
        <v>0</v>
      </c>
      <c r="BB3328" s="21">
        <f t="shared" ref="BB3328" si="33531">AR3328*AW3328+AT3328*AW3331-AS3328*AX3328-AU3328*AX3331</f>
        <v>172.02916862130022</v>
      </c>
      <c r="BC3328" s="24">
        <f t="shared" ref="BC3328" si="33532">(AR3328*AX3328+AS3328*AW3328+AT3328*AX3331+AU3328*AW3331)</f>
        <v>0</v>
      </c>
      <c r="BD3328" s="22">
        <f t="shared" ref="BD3328" si="33533">AR3328*AY3328+AT3328*AY3331-AS3328*AZ3328-AU3328*AZ3331</f>
        <v>0</v>
      </c>
      <c r="BE3328" s="23">
        <f t="shared" ref="BE3328" si="33534">(AR3328*AZ3328+AS3328*AY3328+AT3328*AZ3331+AU3328*AY3331)</f>
        <v>-47.631709790522152</v>
      </c>
      <c r="BF3328" s="8"/>
      <c r="BG3328" s="25">
        <f t="shared" ref="BG3328" si="33535">COS($BI$8*$B3328)</f>
        <v>-0.99997956703100355</v>
      </c>
      <c r="BH3328" s="26">
        <v>0</v>
      </c>
      <c r="BI3328" s="10">
        <v>0</v>
      </c>
      <c r="BJ3328" s="85">
        <f t="shared" ref="BJ3328" si="33536">$BH$8*SIN($B3328*$BI$8)</f>
        <v>1.9177843580052711E-2</v>
      </c>
      <c r="BL3328" s="21">
        <f t="shared" ref="BL3328" si="33537">BB3328*BG3328+BD3328*BG3331-BC3328*BH3328-BE3328*BH3331</f>
        <v>-171.92415650131875</v>
      </c>
      <c r="BM3328" s="24">
        <f t="shared" ref="BM3328" si="33538">(BB3328*BH3328+BC3328*BG3328+BD3328*BH3331+BE3328*BG3331)</f>
        <v>0</v>
      </c>
      <c r="BN3328" s="22">
        <f t="shared" ref="BN3328" si="33539">BB3328*BI3328+BD3328*BI3331-BC3328*BJ3328-BE3328*BJ3331</f>
        <v>0</v>
      </c>
      <c r="BO3328" s="23">
        <f t="shared" ref="BO3328" si="33540">(BB3328*BJ3328+BC3328*BI3328+BD3328*BJ3331+BE3328*BI3331)</f>
        <v>50.929885020298563</v>
      </c>
      <c r="BQ3328" s="27">
        <f t="shared" ref="BQ3328" si="33541">20*LOG((2*$BL$8)/(($BL$8*BL3328+BN3328+$BL$8*BL3331+BN3331)^2+($BL$8*BM3328+BO3328+$BL$8*BM3331+BO3331)^2)^0.5)</f>
        <v>-49.97554806472516</v>
      </c>
      <c r="BS3328" s="64">
        <f t="shared" ref="BS3328" si="33542">((BL3328^2+BM3328^2)/(BL3331^2+BM3331^2))^0.5</f>
        <v>0.29655159150300009</v>
      </c>
      <c r="BT3328" s="4"/>
      <c r="BU3328" s="28"/>
      <c r="BV3328" s="28"/>
      <c r="BW3328" s="28"/>
      <c r="BX3328" s="28"/>
    </row>
    <row r="3329" spans="2:76" ht="18.649999999999999" customHeight="1" thickBot="1">
      <c r="D3329" s="25"/>
      <c r="E3329" s="10"/>
      <c r="F3329" s="10"/>
      <c r="G3329" s="31"/>
      <c r="I3329" s="29"/>
      <c r="L3329" s="30"/>
      <c r="N3329" s="29"/>
      <c r="Q3329" s="30"/>
      <c r="S3329" s="29"/>
      <c r="V3329" s="30"/>
      <c r="X3329" s="29"/>
      <c r="AA3329" s="30"/>
      <c r="AC3329" s="29"/>
      <c r="AF3329" s="30"/>
      <c r="AH3329" s="29"/>
      <c r="AK3329" s="30"/>
      <c r="AM3329" s="29"/>
      <c r="AP3329" s="30"/>
      <c r="AR3329" s="29"/>
      <c r="AU3329" s="30"/>
      <c r="AW3329" s="29"/>
      <c r="AZ3329" s="30"/>
      <c r="BB3329" s="29"/>
      <c r="BE3329" s="30"/>
      <c r="BG3329" s="29"/>
      <c r="BJ3329" s="30"/>
      <c r="BL3329" s="29"/>
      <c r="BO3329" s="30"/>
      <c r="BS3329" s="65"/>
      <c r="BT3329" s="65"/>
      <c r="BU3329" s="28"/>
      <c r="BV3329" s="28"/>
      <c r="BW3329" s="28"/>
      <c r="BX3329" s="28"/>
    </row>
    <row r="3330" spans="2:76" ht="18.649999999999999" customHeight="1" thickBot="1">
      <c r="D3330" s="254" t="s">
        <v>24</v>
      </c>
      <c r="E3330" s="255"/>
      <c r="F3330" s="256" t="s">
        <v>25</v>
      </c>
      <c r="G3330" s="257"/>
      <c r="H3330" s="123"/>
      <c r="I3330" s="242" t="s">
        <v>4</v>
      </c>
      <c r="J3330" s="243"/>
      <c r="K3330" s="244" t="s">
        <v>5</v>
      </c>
      <c r="L3330" s="245"/>
      <c r="M3330" s="123"/>
      <c r="N3330" s="242" t="s">
        <v>6</v>
      </c>
      <c r="O3330" s="243"/>
      <c r="P3330" s="244" t="s">
        <v>7</v>
      </c>
      <c r="Q3330" s="245"/>
      <c r="R3330" s="123"/>
      <c r="S3330" s="242" t="s">
        <v>34</v>
      </c>
      <c r="T3330" s="243"/>
      <c r="U3330" s="244" t="s">
        <v>35</v>
      </c>
      <c r="V3330" s="245"/>
      <c r="W3330" s="123"/>
      <c r="X3330" s="242" t="s">
        <v>47</v>
      </c>
      <c r="Y3330" s="243"/>
      <c r="Z3330" s="244" t="s">
        <v>48</v>
      </c>
      <c r="AA3330" s="245"/>
      <c r="AB3330" s="127"/>
      <c r="AC3330" s="242" t="s">
        <v>63</v>
      </c>
      <c r="AD3330" s="243"/>
      <c r="AE3330" s="244" t="s">
        <v>8</v>
      </c>
      <c r="AF3330" s="245"/>
      <c r="AG3330" s="123"/>
      <c r="AH3330" s="242" t="s">
        <v>78</v>
      </c>
      <c r="AI3330" s="243"/>
      <c r="AJ3330" s="244" t="s">
        <v>79</v>
      </c>
      <c r="AK3330" s="245"/>
      <c r="AL3330" s="127"/>
      <c r="AM3330" s="242" t="s">
        <v>67</v>
      </c>
      <c r="AN3330" s="243"/>
      <c r="AO3330" s="244" t="s">
        <v>66</v>
      </c>
      <c r="AP3330" s="245"/>
      <c r="AQ3330" s="123"/>
      <c r="AR3330" s="242" t="s">
        <v>83</v>
      </c>
      <c r="AS3330" s="243"/>
      <c r="AT3330" s="244" t="s">
        <v>82</v>
      </c>
      <c r="AU3330" s="245"/>
      <c r="AV3330" s="127"/>
      <c r="AW3330" s="242" t="s">
        <v>71</v>
      </c>
      <c r="AX3330" s="243"/>
      <c r="AY3330" s="244" t="s">
        <v>70</v>
      </c>
      <c r="AZ3330" s="245"/>
      <c r="BA3330" s="123"/>
      <c r="BB3330" s="124" t="s">
        <v>87</v>
      </c>
      <c r="BC3330" s="125"/>
      <c r="BD3330" s="122" t="s">
        <v>86</v>
      </c>
      <c r="BE3330" s="126"/>
      <c r="BF3330" s="127"/>
      <c r="BG3330" s="242" t="s">
        <v>74</v>
      </c>
      <c r="BH3330" s="243"/>
      <c r="BI3330" s="244" t="s">
        <v>75</v>
      </c>
      <c r="BJ3330" s="245"/>
      <c r="BK3330" s="123"/>
      <c r="BL3330" s="242" t="s">
        <v>91</v>
      </c>
      <c r="BM3330" s="243"/>
      <c r="BN3330" s="244" t="s">
        <v>90</v>
      </c>
      <c r="BO3330" s="245"/>
      <c r="BP3330" s="123"/>
      <c r="BQ3330" s="35" t="s">
        <v>166</v>
      </c>
      <c r="BS3330" s="66" t="s">
        <v>121</v>
      </c>
      <c r="BT3330" s="65"/>
      <c r="BU3330" s="28"/>
      <c r="BV3330" s="28"/>
      <c r="BW3330" s="28"/>
      <c r="BX3330" s="28"/>
    </row>
    <row r="3331" spans="2:76" ht="18.649999999999999" customHeight="1" thickTop="1" thickBot="1">
      <c r="D3331" s="15">
        <v>0</v>
      </c>
      <c r="E3331" s="145">
        <f t="shared" ref="E3331" si="33543">(1/$E$8)*SIN($B3328*$F$8)</f>
        <v>2.1646467993653843E-3</v>
      </c>
      <c r="F3331" s="15">
        <f t="shared" ref="F3331" si="33544">COS($F$8*$B3328)</f>
        <v>-0.99997891414674633</v>
      </c>
      <c r="G3331" s="37">
        <v>0</v>
      </c>
      <c r="I3331" s="21">
        <v>0</v>
      </c>
      <c r="J3331" s="24">
        <f t="shared" ref="J3331" si="33545">(TAN($K$8*$B3328))/$J$8</f>
        <v>3.2731261412853332</v>
      </c>
      <c r="K3331" s="22">
        <v>1</v>
      </c>
      <c r="L3331" s="23">
        <v>0</v>
      </c>
      <c r="N3331" s="21">
        <f t="shared" ref="N3331" si="33546">D3331*I3328+F3331*I3331-E3331*J3328-G3331*J3331</f>
        <v>0</v>
      </c>
      <c r="O3331" s="24">
        <f t="shared" ref="O3331" si="33547">(D3331*J3328+E3331*I3328+F3331*J3331+G3331*I3331)</f>
        <v>-3.2708924778284723</v>
      </c>
      <c r="P3331" s="22">
        <f t="shared" ref="P3331" si="33548">D3331*K3328+F3331*K3331-E3331*L3328-G3331*L3331</f>
        <v>-0.99997891414674633</v>
      </c>
      <c r="Q3331" s="23">
        <f t="shared" ref="Q3331" si="33549">(D3331*L3328+E3331*K3328+F3331*L3331+G3331*K3331)</f>
        <v>0</v>
      </c>
      <c r="S3331" s="15">
        <v>0</v>
      </c>
      <c r="T3331" s="145">
        <f t="shared" ref="T3331" si="33550">(1/$T$8)*SIN($B3328*$U$8)</f>
        <v>-0.24188472559380075</v>
      </c>
      <c r="U3331" s="15">
        <f t="shared" ref="U3331" si="33551">COS($U$8*$B3328)</f>
        <v>0.68805960186578696</v>
      </c>
      <c r="V3331" s="37">
        <v>0</v>
      </c>
      <c r="X3331" s="21">
        <f t="shared" ref="X3331" si="33552">N3331*S3328+P3331*S3331-O3331*T3328-Q3331*T3331</f>
        <v>0</v>
      </c>
      <c r="Y3331" s="24">
        <f t="shared" ref="Y3331" si="33553">(N3331*T3328+O3331*S3328+P3331*T3331+Q3331*S3331)</f>
        <v>-2.0086893507924835</v>
      </c>
      <c r="Z3331" s="22">
        <f t="shared" ref="Z3331" si="33554">N3331*U3328+P3331*U3331-O3331*V3328-Q3331*V3331</f>
        <v>-7.8086554585592962</v>
      </c>
      <c r="AA3331" s="23">
        <f t="shared" ref="AA3331" si="33555">(N3331*V3328+O3331*U3328+P3331*V3331+Q3331*U3331)</f>
        <v>0</v>
      </c>
      <c r="AB3331" s="8"/>
      <c r="AC3331" s="21">
        <v>0</v>
      </c>
      <c r="AD3331" s="24">
        <f t="shared" ref="AD3331" si="33556">(TAN($AE$8*$B3328))/$AD$8</f>
        <v>-10.02227187013165</v>
      </c>
      <c r="AE3331" s="22">
        <v>1</v>
      </c>
      <c r="AF3331" s="23">
        <v>0</v>
      </c>
      <c r="AH3331" s="21">
        <f t="shared" ref="AH3331" si="33557">X3331*AC3328+Z3331*AC3331-Y3331*AD3328-AA3331*AD3331</f>
        <v>0</v>
      </c>
      <c r="AI3331" s="24">
        <f t="shared" ref="AI3331" si="33558">(X3331*AD3328+Y3331*AC3328+Z3331*AD3331+AA3331*AC3331)</f>
        <v>76.251778595076317</v>
      </c>
      <c r="AJ3331" s="22">
        <f t="shared" ref="AJ3331" si="33559">X3331*AE3328+Z3331*AE3331-Y3331*AF3328-AA3331*AF3331</f>
        <v>-7.8086554585592962</v>
      </c>
      <c r="AK3331" s="23">
        <f t="shared" ref="AK3331" si="33560">(X3331*AF3328+Y3331*AE3328+Z3331*AF3331+AA3331*AE3331)</f>
        <v>0</v>
      </c>
      <c r="AL3331" s="8"/>
      <c r="AM3331" s="15">
        <v>0</v>
      </c>
      <c r="AN3331" s="85">
        <f t="shared" ref="AN3331" si="33561">(1/$AN$8)*SIN($B3328*$AO$8)</f>
        <v>-0.24188472559380075</v>
      </c>
      <c r="AO3331" s="25">
        <f t="shared" ref="AO3331" si="33562">COS($AO$8*$B3328)</f>
        <v>0.68805960186578696</v>
      </c>
      <c r="AP3331" s="37">
        <v>0</v>
      </c>
      <c r="AR3331" s="21">
        <f t="shared" ref="AR3331" si="33563">AH3331*AM3328+AJ3331*AM3331-AI3331*AN3328-AK3331*AN3331</f>
        <v>0</v>
      </c>
      <c r="AS3331" s="24">
        <f t="shared" ref="AS3331" si="33564">(AH3331*AN3328+AI3331*AM3328+AJ3331*AN3331+AK3331*AM3331)</f>
        <v>54.3545629045365</v>
      </c>
      <c r="AT3331" s="22">
        <f t="shared" ref="AT3331" si="33565">AH3331*AO3328+AJ3331*AO3331-AI3331*AP3328-AK3331*AP3331</f>
        <v>160.62444450766014</v>
      </c>
      <c r="AU3331" s="23">
        <f t="shared" ref="AU3331" si="33566">(AH3331*AP3328+AI3331*AO3328+AJ3331*AP3331+AK3331*AO3331)</f>
        <v>0</v>
      </c>
      <c r="AV3331" s="8"/>
      <c r="AW3331" s="21">
        <v>0</v>
      </c>
      <c r="AX3331" s="24">
        <f t="shared" ref="AX3331" si="33567">(TAN($AY$8*$B3328))/$AX$8</f>
        <v>3.2731261412853332</v>
      </c>
      <c r="AY3331" s="22">
        <v>1</v>
      </c>
      <c r="AZ3331" s="23">
        <v>0</v>
      </c>
      <c r="BB3331" s="21">
        <f t="shared" ref="BB3331" si="33568">AR3331*AW3328+AT3331*AW3331-AS3331*AX3328-AU3331*AX3331</f>
        <v>0</v>
      </c>
      <c r="BC3331" s="24">
        <f t="shared" ref="BC3331" si="33569">(AR3331*AX3328+AS3331*AW3328+AT3331*AX3331+AU3331*AW3331)</f>
        <v>580.09863115199425</v>
      </c>
      <c r="BD3331" s="22">
        <f t="shared" ref="BD3331" si="33570">AR3331*AY3328+AT3331*AY3331-AS3331*AZ3328-AU3331*AZ3331</f>
        <v>160.62444450766014</v>
      </c>
      <c r="BE3331" s="23">
        <f t="shared" ref="BE3331" si="33571">(AR3331*AZ3328+AS3331*AY3328+AT3331*AZ3331+AU3331*AY3331)</f>
        <v>0</v>
      </c>
      <c r="BF3331" s="8"/>
      <c r="BG3331" s="15">
        <v>0</v>
      </c>
      <c r="BH3331" s="85">
        <f t="shared" ref="BH3331" si="33572">(1/$BH$8)*SIN($B3328*$BI$8)</f>
        <v>2.1308715088947452E-3</v>
      </c>
      <c r="BI3331" s="25">
        <f t="shared" ref="BI3331" si="33573">COS($BI$8*$B3328)</f>
        <v>-0.99997956703100355</v>
      </c>
      <c r="BJ3331" s="37">
        <v>0</v>
      </c>
      <c r="BL3331" s="21">
        <f t="shared" ref="BL3331" si="33574">BB3331*BG3328+BD3331*BG3331-BC3331*BH3328-BE3331*BH3331</f>
        <v>0</v>
      </c>
      <c r="BM3331" s="24">
        <f t="shared" ref="BM3331" si="33575">(BB3331*BH3328+BC3331*BG3328+BD3331*BH3331+BE3331*BG3331)</f>
        <v>-579.74450796221561</v>
      </c>
      <c r="BN3331" s="22">
        <f t="shared" ref="BN3331" si="33576">BB3331*BI3328+BD3331*BI3331-BC3331*BJ3328-BE3331*BJ3331</f>
        <v>-171.74620328260107</v>
      </c>
      <c r="BO3331" s="23">
        <f t="shared" ref="BO3331" si="33577">(BB3331*BJ3328+BC3331*BI3328+BD3331*BJ3331+BE3331*BI3331)</f>
        <v>0</v>
      </c>
      <c r="BQ3331" s="38">
        <f t="shared" ref="BQ3331" si="33578">(180/PI())*ATAN(-1*(($BL$8*BM3328+BO3328+$BL$8*BM3331+BO3331)/($BL$8*BL3328+BN3328+$BL$8*BL3331+BN3331)))</f>
        <v>-56.980637581955854</v>
      </c>
      <c r="BS3331" s="67">
        <f t="shared" ref="BS3331" si="33579">20*LOG(((($BL$8*BL3328+BN3328-$BL$8*BL3331-BN3331)^2+($BL$8*BM3328+BO3328-$BL$8*BM3331-BO3331)^2)/(($BL$8*BL3328+BN3328+$BL$8*BL3331+BN3331)^2+($BL$8*BM3328+BO3328+$BL$8*BM3331+BO3331)^2))^0.5)</f>
        <v>-4.3674876798919211E-5</v>
      </c>
      <c r="BT3331" s="65"/>
      <c r="BU3331" s="28"/>
      <c r="BV3331" s="28"/>
      <c r="BW3331" s="28"/>
      <c r="BX3331" s="28"/>
    </row>
    <row r="3332" spans="2:76" ht="18.649999999999999" customHeight="1">
      <c r="BS3332" s="32"/>
    </row>
    <row r="3333" spans="2:76" ht="18.649999999999999" customHeight="1" thickBot="1">
      <c r="D3333" s="8"/>
      <c r="E3333" s="8" t="s">
        <v>93</v>
      </c>
      <c r="F3333" s="8"/>
      <c r="G3333" s="8"/>
      <c r="H3333" s="8"/>
      <c r="I3333" s="8"/>
      <c r="J3333" s="8" t="s">
        <v>94</v>
      </c>
      <c r="K3333" s="8"/>
      <c r="L3333" s="8"/>
      <c r="M3333" s="8"/>
      <c r="N3333" s="8"/>
      <c r="O3333" s="8" t="s">
        <v>95</v>
      </c>
      <c r="P3333" s="8"/>
      <c r="Q3333" s="8"/>
      <c r="R3333" s="8"/>
      <c r="S3333" s="8"/>
      <c r="T3333" s="8" t="s">
        <v>96</v>
      </c>
      <c r="U3333" s="8"/>
      <c r="V3333" s="8"/>
      <c r="W3333" s="8"/>
      <c r="X3333" s="8"/>
      <c r="Y3333" s="8" t="s">
        <v>97</v>
      </c>
      <c r="Z3333" s="8"/>
      <c r="AA3333" s="8"/>
      <c r="AB3333" s="8"/>
      <c r="AC3333" s="8"/>
      <c r="AD3333" s="8" t="s">
        <v>98</v>
      </c>
      <c r="AE3333" s="8"/>
      <c r="AF3333" s="8"/>
      <c r="AG3333" s="8"/>
      <c r="AH3333" s="8"/>
      <c r="AI3333" s="8" t="s">
        <v>99</v>
      </c>
      <c r="AJ3333" s="8"/>
      <c r="AK3333" s="8"/>
      <c r="AL3333" s="8"/>
      <c r="AM3333" s="8"/>
      <c r="AN3333" s="8" t="s">
        <v>96</v>
      </c>
      <c r="AO3333" s="8"/>
      <c r="AP3333" s="8"/>
      <c r="AQ3333" s="8"/>
      <c r="AR3333" s="8"/>
      <c r="AS3333" s="8" t="s">
        <v>100</v>
      </c>
      <c r="AT3333" s="8"/>
      <c r="AU3333" s="8"/>
      <c r="AV3333" s="8"/>
      <c r="AW3333" s="8"/>
      <c r="AX3333" s="8" t="s">
        <v>94</v>
      </c>
      <c r="AY3333" s="8"/>
      <c r="AZ3333" s="8"/>
      <c r="BA3333" s="8"/>
      <c r="BB3333" s="8"/>
      <c r="BC3333" s="8" t="s">
        <v>101</v>
      </c>
      <c r="BD3333" s="8"/>
      <c r="BE3333" s="8"/>
      <c r="BF3333" s="8"/>
      <c r="BG3333" s="8"/>
      <c r="BH3333" s="8" t="s">
        <v>96</v>
      </c>
      <c r="BI3333" s="8"/>
      <c r="BJ3333" s="8"/>
      <c r="BK3333" s="8"/>
      <c r="BL3333" s="8"/>
      <c r="BM3333" s="8" t="s">
        <v>102</v>
      </c>
      <c r="BN3333" s="8"/>
      <c r="BO3333" s="8"/>
      <c r="BP3333" s="8"/>
    </row>
    <row r="3334" spans="2:76" ht="18.649999999999999" customHeight="1" thickBot="1">
      <c r="B3334" s="16"/>
      <c r="D3334" s="250" t="s">
        <v>22</v>
      </c>
      <c r="E3334" s="251"/>
      <c r="F3334" s="252" t="s">
        <v>23</v>
      </c>
      <c r="G3334" s="253"/>
      <c r="H3334" s="123"/>
      <c r="I3334" s="242" t="s">
        <v>1</v>
      </c>
      <c r="J3334" s="243"/>
      <c r="K3334" s="244" t="s">
        <v>2</v>
      </c>
      <c r="L3334" s="245"/>
      <c r="M3334" s="123"/>
      <c r="N3334" s="242" t="s">
        <v>43</v>
      </c>
      <c r="O3334" s="243"/>
      <c r="P3334" s="244" t="s">
        <v>44</v>
      </c>
      <c r="Q3334" s="245"/>
      <c r="R3334" s="123"/>
      <c r="S3334" s="242" t="s">
        <v>32</v>
      </c>
      <c r="T3334" s="243"/>
      <c r="U3334" s="244" t="s">
        <v>33</v>
      </c>
      <c r="V3334" s="245"/>
      <c r="W3334" s="123"/>
      <c r="X3334" s="242" t="s">
        <v>45</v>
      </c>
      <c r="Y3334" s="243"/>
      <c r="Z3334" s="244" t="s">
        <v>46</v>
      </c>
      <c r="AA3334" s="245"/>
      <c r="AB3334" s="127"/>
      <c r="AC3334" s="242" t="s">
        <v>62</v>
      </c>
      <c r="AD3334" s="243"/>
      <c r="AE3334" s="244" t="s">
        <v>3</v>
      </c>
      <c r="AF3334" s="245"/>
      <c r="AG3334" s="123"/>
      <c r="AH3334" s="242" t="s">
        <v>76</v>
      </c>
      <c r="AI3334" s="243"/>
      <c r="AJ3334" s="244" t="s">
        <v>77</v>
      </c>
      <c r="AK3334" s="245"/>
      <c r="AL3334" s="127"/>
      <c r="AM3334" s="242" t="s">
        <v>64</v>
      </c>
      <c r="AN3334" s="243"/>
      <c r="AO3334" s="244" t="s">
        <v>65</v>
      </c>
      <c r="AP3334" s="245"/>
      <c r="AQ3334" s="123"/>
      <c r="AR3334" s="242" t="s">
        <v>80</v>
      </c>
      <c r="AS3334" s="243"/>
      <c r="AT3334" s="244" t="s">
        <v>81</v>
      </c>
      <c r="AU3334" s="245"/>
      <c r="AV3334" s="127"/>
      <c r="AW3334" s="242" t="s">
        <v>68</v>
      </c>
      <c r="AX3334" s="243"/>
      <c r="AY3334" s="244" t="s">
        <v>69</v>
      </c>
      <c r="AZ3334" s="245"/>
      <c r="BA3334" s="123"/>
      <c r="BB3334" s="246" t="s">
        <v>84</v>
      </c>
      <c r="BC3334" s="247"/>
      <c r="BD3334" s="248" t="s">
        <v>85</v>
      </c>
      <c r="BE3334" s="249"/>
      <c r="BF3334" s="127"/>
      <c r="BG3334" s="242" t="s">
        <v>72</v>
      </c>
      <c r="BH3334" s="243"/>
      <c r="BI3334" s="244" t="s">
        <v>73</v>
      </c>
      <c r="BJ3334" s="245"/>
      <c r="BK3334" s="123"/>
      <c r="BL3334" s="242" t="s">
        <v>88</v>
      </c>
      <c r="BM3334" s="243"/>
      <c r="BN3334" s="244" t="s">
        <v>89</v>
      </c>
      <c r="BO3334" s="245"/>
      <c r="BP3334" s="123"/>
      <c r="BQ3334" s="19" t="s">
        <v>165</v>
      </c>
      <c r="BS3334" s="63" t="s">
        <v>120</v>
      </c>
      <c r="BT3334" s="4"/>
      <c r="BU3334" s="28"/>
      <c r="BV3334" s="28"/>
      <c r="BW3334" s="28"/>
      <c r="BX3334" s="28"/>
    </row>
    <row r="3335" spans="2:76" ht="18.649999999999999" customHeight="1" thickTop="1" thickBot="1">
      <c r="B3335" s="39">
        <v>9.4600000000000009</v>
      </c>
      <c r="D3335" s="25">
        <f t="shared" ref="D3335" si="33580">COS($F$8*$B3335)</f>
        <v>-0.99999998902250675</v>
      </c>
      <c r="E3335" s="26">
        <v>0</v>
      </c>
      <c r="F3335" s="10">
        <v>0</v>
      </c>
      <c r="G3335" s="85">
        <f t="shared" ref="G3335" si="33581">$E$8*SIN($B3335*$F$8)</f>
        <v>-4.4451645453035817E-4</v>
      </c>
      <c r="I3335" s="21">
        <v>1</v>
      </c>
      <c r="J3335" s="24">
        <v>0</v>
      </c>
      <c r="K3335" s="22">
        <v>0</v>
      </c>
      <c r="L3335" s="23">
        <v>0</v>
      </c>
      <c r="N3335" s="21">
        <f t="shared" ref="N3335" si="33582">D3335*I3335+F3335*I3338-E3335*J3335-G3335*J3338</f>
        <v>-0.99848010295585021</v>
      </c>
      <c r="O3335" s="24">
        <f t="shared" ref="O3335" si="33583">(D3335*J3335+E3335*I3335+F3335*J3338+G3335*I3338)</f>
        <v>0</v>
      </c>
      <c r="P3335" s="22">
        <f t="shared" ref="P3335" si="33584">D3335*K3335+F3335*K3338-E3335*L3335-G3335*L3338</f>
        <v>0</v>
      </c>
      <c r="Q3335" s="23">
        <f t="shared" ref="Q3335" si="33585">(D3335*L3335+E3335*K3335+F3335*L3338+G3335*K3338)</f>
        <v>-4.4451645453035817E-4</v>
      </c>
      <c r="S3335" s="25">
        <f t="shared" ref="S3335" si="33586">COS($U$8*$B3335)</f>
        <v>0.69642462878600297</v>
      </c>
      <c r="T3335" s="26">
        <v>0</v>
      </c>
      <c r="U3335" s="10">
        <v>0</v>
      </c>
      <c r="V3335" s="85">
        <f t="shared" ref="V3335" si="33587">$T$8*SIN($B3335*$U$8)</f>
        <v>-2.1528898317801826</v>
      </c>
      <c r="X3335" s="21">
        <f t="shared" ref="X3335" si="33588">N3335*S3335+P3335*S3338-O3335*T3335-Q3335*T3338</f>
        <v>-0.69547246782401773</v>
      </c>
      <c r="Y3335" s="24">
        <f t="shared" ref="Y3335" si="33589">(N3335*T3335+O3335*S3335+P3335*T3338+Q3335*S3338)</f>
        <v>0</v>
      </c>
      <c r="Z3335" s="22">
        <f t="shared" ref="Z3335" si="33590">N3335*U3335+P3335*U3338-O3335*V3335-Q3335*V3338</f>
        <v>0</v>
      </c>
      <c r="AA3335" s="23">
        <f t="shared" ref="AA3335" si="33591">(N3335*V3335+O3335*U3335+P3335*V3338+Q3335*U3338)</f>
        <v>2.1493080886816442</v>
      </c>
      <c r="AB3335" s="8"/>
      <c r="AC3335" s="21">
        <v>1</v>
      </c>
      <c r="AD3335" s="24">
        <v>0</v>
      </c>
      <c r="AE3335" s="22">
        <v>0</v>
      </c>
      <c r="AF3335" s="23">
        <v>0</v>
      </c>
      <c r="AH3335" s="21">
        <f t="shared" ref="AH3335" si="33592">X3335*AC3335+Z3335*AC3338-Y3335*AD3335-AA3335*AD3338</f>
        <v>18.510729939781456</v>
      </c>
      <c r="AI3335" s="24">
        <f t="shared" ref="AI3335" si="33593">(X3335*AD3335+Y3335*AC3335+Z3335*AD3338+AA3335*AC3338)</f>
        <v>0</v>
      </c>
      <c r="AJ3335" s="22">
        <f t="shared" ref="AJ3335" si="33594">X3335*AE3335+Z3335*AE3338-Y3335*AF3335-AA3335*AF3338</f>
        <v>0</v>
      </c>
      <c r="AK3335" s="23">
        <f t="shared" ref="AK3335" si="33595">(X3335*AF3335+Y3335*AE3335+Z3335*AF3338+AA3335*AE3338)</f>
        <v>2.1493080886816442</v>
      </c>
      <c r="AL3335" s="8"/>
      <c r="AM3335" s="25">
        <f t="shared" ref="AM3335" si="33596">COS($AO$8*$B3335)</f>
        <v>0.69642462878600297</v>
      </c>
      <c r="AN3335" s="26">
        <v>0</v>
      </c>
      <c r="AO3335" s="10">
        <v>0</v>
      </c>
      <c r="AP3335" s="85">
        <f t="shared" ref="AP3335" si="33597">$AN$8*SIN($B3335*$AO$8)</f>
        <v>-2.1528898317801826</v>
      </c>
      <c r="AR3335" s="21">
        <f t="shared" ref="AR3335" si="33598">AH3335*AM3335+AJ3335*AM3338-AI3335*AN3335-AK3335*AN3338</f>
        <v>13.405464174590875</v>
      </c>
      <c r="AS3335" s="24">
        <f t="shared" ref="AS3335" si="33599">(AH3335*AN3335+AI3335*AM3335+AJ3335*AN3338+AK3335*AM3338)</f>
        <v>0</v>
      </c>
      <c r="AT3335" s="22">
        <f t="shared" ref="AT3335" si="33600">AH3335*AO3335+AJ3335*AO3338-AI3335*AP3335-AK3335*AP3338</f>
        <v>0</v>
      </c>
      <c r="AU3335" s="23">
        <f t="shared" ref="AU3335" si="33601">(AH3335*AP3335+AI3335*AO3335+AJ3335*AP3338+AK3335*AO3338)</f>
        <v>-38.354731178377619</v>
      </c>
      <c r="AV3335" s="8"/>
      <c r="AW3335" s="21">
        <v>1</v>
      </c>
      <c r="AX3335" s="24">
        <v>0</v>
      </c>
      <c r="AY3335" s="22">
        <v>0</v>
      </c>
      <c r="AZ3335" s="23">
        <v>0</v>
      </c>
      <c r="BB3335" s="21">
        <f t="shared" ref="BB3335" si="33602">AR3335*AW3335+AT3335*AW3338-AS3335*AX3335-AU3335*AX3338</f>
        <v>144.54756457211784</v>
      </c>
      <c r="BC3335" s="24">
        <f t="shared" ref="BC3335" si="33603">(AR3335*AX3335+AS3335*AW3335+AT3335*AX3338+AU3335*AW3338)</f>
        <v>0</v>
      </c>
      <c r="BD3335" s="22">
        <f t="shared" ref="BD3335" si="33604">AR3335*AY3335+AT3335*AY3338-AS3335*AZ3335-AU3335*AZ3338</f>
        <v>0</v>
      </c>
      <c r="BE3335" s="23">
        <f t="shared" ref="BE3335" si="33605">(AR3335*AZ3335+AS3335*AY3335+AT3335*AZ3338+AU3335*AY3338)</f>
        <v>-38.354731178377619</v>
      </c>
      <c r="BF3335" s="8"/>
      <c r="BG3335" s="25">
        <f t="shared" ref="BG3335" si="33606">COS($BI$8*$B3335)</f>
        <v>-0.9999999688212583</v>
      </c>
      <c r="BH3335" s="26">
        <v>0</v>
      </c>
      <c r="BI3335" s="10">
        <v>0</v>
      </c>
      <c r="BJ3335" s="85">
        <f t="shared" ref="BJ3335" si="33607">$BH$8*SIN($B3335*$BI$8)</f>
        <v>-7.4914440661105709E-4</v>
      </c>
      <c r="BL3335" s="21">
        <f t="shared" ref="BL3335" si="33608">BB3335*BG3335+BD3335*BG3338-BC3335*BH3335-BE3335*BH3338</f>
        <v>-144.55075264667659</v>
      </c>
      <c r="BM3335" s="24">
        <f t="shared" ref="BM3335" si="33609">(BB3335*BH3335+BC3335*BG3335+BD3335*BH3338+BE3335*BG3338)</f>
        <v>0</v>
      </c>
      <c r="BN3335" s="22">
        <f t="shared" ref="BN3335" si="33610">BB3335*BI3335+BD3335*BI3338-BC3335*BJ3335-BE3335*BJ3338</f>
        <v>0</v>
      </c>
      <c r="BO3335" s="23">
        <f t="shared" ref="BO3335" si="33611">(BB3335*BJ3335+BC3335*BI3335+BD3335*BJ3338+BE3335*BI3338)</f>
        <v>38.246442983036907</v>
      </c>
      <c r="BQ3335" s="27">
        <f t="shared" ref="BQ3335" si="33612">20*LOG((2*$BL$8)/(($BL$8*BL3335+BN3335+$BL$8*BL3338+BN3338)^2+($BL$8*BM3335+BO3335+$BL$8*BM3338+BO3338)^2)^0.5)</f>
        <v>-49.306375475609158</v>
      </c>
      <c r="BS3335" s="64">
        <f t="shared" ref="BS3335" si="33613">((BL3335^2+BM3335^2)/(BL3338^2+BM3338^2))^0.5</f>
        <v>0.26490801361275329</v>
      </c>
      <c r="BT3335" s="4"/>
      <c r="BU3335" s="28"/>
      <c r="BV3335" s="28"/>
      <c r="BW3335" s="28"/>
      <c r="BX3335" s="28"/>
    </row>
    <row r="3336" spans="2:76" ht="18.649999999999999" customHeight="1" thickBot="1">
      <c r="D3336" s="25"/>
      <c r="E3336" s="10"/>
      <c r="F3336" s="10"/>
      <c r="G3336" s="31"/>
      <c r="I3336" s="29"/>
      <c r="L3336" s="30"/>
      <c r="N3336" s="29"/>
      <c r="Q3336" s="30"/>
      <c r="S3336" s="29"/>
      <c r="V3336" s="30"/>
      <c r="X3336" s="29"/>
      <c r="AA3336" s="30"/>
      <c r="AC3336" s="29"/>
      <c r="AF3336" s="30"/>
      <c r="AH3336" s="29"/>
      <c r="AK3336" s="30"/>
      <c r="AM3336" s="29"/>
      <c r="AP3336" s="30"/>
      <c r="AR3336" s="29"/>
      <c r="AU3336" s="30"/>
      <c r="AW3336" s="29"/>
      <c r="AZ3336" s="30"/>
      <c r="BB3336" s="29"/>
      <c r="BE3336" s="30"/>
      <c r="BG3336" s="29"/>
      <c r="BJ3336" s="30"/>
      <c r="BL3336" s="29"/>
      <c r="BO3336" s="30"/>
      <c r="BS3336" s="65"/>
      <c r="BT3336" s="65"/>
      <c r="BU3336" s="28"/>
      <c r="BV3336" s="28"/>
      <c r="BW3336" s="28"/>
      <c r="BX3336" s="28"/>
    </row>
    <row r="3337" spans="2:76" ht="18.649999999999999" customHeight="1" thickBot="1">
      <c r="D3337" s="254" t="s">
        <v>24</v>
      </c>
      <c r="E3337" s="255"/>
      <c r="F3337" s="256" t="s">
        <v>25</v>
      </c>
      <c r="G3337" s="257"/>
      <c r="H3337" s="123"/>
      <c r="I3337" s="242" t="s">
        <v>4</v>
      </c>
      <c r="J3337" s="243"/>
      <c r="K3337" s="244" t="s">
        <v>5</v>
      </c>
      <c r="L3337" s="245"/>
      <c r="M3337" s="123"/>
      <c r="N3337" s="242" t="s">
        <v>6</v>
      </c>
      <c r="O3337" s="243"/>
      <c r="P3337" s="244" t="s">
        <v>7</v>
      </c>
      <c r="Q3337" s="245"/>
      <c r="R3337" s="123"/>
      <c r="S3337" s="242" t="s">
        <v>34</v>
      </c>
      <c r="T3337" s="243"/>
      <c r="U3337" s="244" t="s">
        <v>35</v>
      </c>
      <c r="V3337" s="245"/>
      <c r="W3337" s="123"/>
      <c r="X3337" s="242" t="s">
        <v>47</v>
      </c>
      <c r="Y3337" s="243"/>
      <c r="Z3337" s="244" t="s">
        <v>48</v>
      </c>
      <c r="AA3337" s="245"/>
      <c r="AB3337" s="127"/>
      <c r="AC3337" s="242" t="s">
        <v>63</v>
      </c>
      <c r="AD3337" s="243"/>
      <c r="AE3337" s="244" t="s">
        <v>8</v>
      </c>
      <c r="AF3337" s="245"/>
      <c r="AG3337" s="123"/>
      <c r="AH3337" s="242" t="s">
        <v>78</v>
      </c>
      <c r="AI3337" s="243"/>
      <c r="AJ3337" s="244" t="s">
        <v>79</v>
      </c>
      <c r="AK3337" s="245"/>
      <c r="AL3337" s="127"/>
      <c r="AM3337" s="242" t="s">
        <v>67</v>
      </c>
      <c r="AN3337" s="243"/>
      <c r="AO3337" s="244" t="s">
        <v>66</v>
      </c>
      <c r="AP3337" s="245"/>
      <c r="AQ3337" s="123"/>
      <c r="AR3337" s="242" t="s">
        <v>83</v>
      </c>
      <c r="AS3337" s="243"/>
      <c r="AT3337" s="244" t="s">
        <v>82</v>
      </c>
      <c r="AU3337" s="245"/>
      <c r="AV3337" s="127"/>
      <c r="AW3337" s="242" t="s">
        <v>71</v>
      </c>
      <c r="AX3337" s="243"/>
      <c r="AY3337" s="244" t="s">
        <v>70</v>
      </c>
      <c r="AZ3337" s="245"/>
      <c r="BA3337" s="123"/>
      <c r="BB3337" s="124" t="s">
        <v>87</v>
      </c>
      <c r="BC3337" s="125"/>
      <c r="BD3337" s="122" t="s">
        <v>86</v>
      </c>
      <c r="BE3337" s="126"/>
      <c r="BF3337" s="127"/>
      <c r="BG3337" s="242" t="s">
        <v>74</v>
      </c>
      <c r="BH3337" s="243"/>
      <c r="BI3337" s="244" t="s">
        <v>75</v>
      </c>
      <c r="BJ3337" s="245"/>
      <c r="BK3337" s="123"/>
      <c r="BL3337" s="242" t="s">
        <v>91</v>
      </c>
      <c r="BM3337" s="243"/>
      <c r="BN3337" s="244" t="s">
        <v>90</v>
      </c>
      <c r="BO3337" s="245"/>
      <c r="BP3337" s="123"/>
      <c r="BQ3337" s="35" t="s">
        <v>166</v>
      </c>
      <c r="BS3337" s="66" t="s">
        <v>121</v>
      </c>
      <c r="BT3337" s="65"/>
      <c r="BU3337" s="28"/>
      <c r="BV3337" s="28"/>
      <c r="BW3337" s="28"/>
      <c r="BX3337" s="28"/>
    </row>
    <row r="3338" spans="2:76" ht="18.649999999999999" customHeight="1" thickTop="1" thickBot="1">
      <c r="D3338" s="15">
        <v>0</v>
      </c>
      <c r="E3338" s="145">
        <f t="shared" ref="E3338" si="33614">(1/$E$8)*SIN($B3335*$F$8)</f>
        <v>-4.9390717170039792E-5</v>
      </c>
      <c r="F3338" s="15">
        <f t="shared" ref="F3338" si="33615">COS($F$8*$B3335)</f>
        <v>-0.99999998902250675</v>
      </c>
      <c r="G3338" s="37">
        <v>0</v>
      </c>
      <c r="I3338" s="21">
        <v>0</v>
      </c>
      <c r="J3338" s="24">
        <f t="shared" ref="J3338" si="33616">(TAN($K$8*$B3335))/$J$8</f>
        <v>3.4191896636589636</v>
      </c>
      <c r="K3338" s="22">
        <v>1</v>
      </c>
      <c r="L3338" s="23">
        <v>0</v>
      </c>
      <c r="N3338" s="21">
        <f t="shared" ref="N3338" si="33617">D3338*I3335+F3338*I3338-E3338*J3335-G3338*J3338</f>
        <v>0</v>
      </c>
      <c r="O3338" s="24">
        <f t="shared" ref="O3338" si="33618">(D3338*J3335+E3338*I3335+F3338*J3338+G3338*I3338)</f>
        <v>-3.4192390168420022</v>
      </c>
      <c r="P3338" s="22">
        <f t="shared" ref="P3338" si="33619">D3338*K3335+F3338*K3338-E3338*L3335-G3338*L3338</f>
        <v>-0.99999998902250675</v>
      </c>
      <c r="Q3338" s="23">
        <f t="shared" ref="Q3338" si="33620">(D3338*L3335+E3338*K3335+F3338*L3338+G3338*K3338)</f>
        <v>0</v>
      </c>
      <c r="S3338" s="15">
        <v>0</v>
      </c>
      <c r="T3338" s="145">
        <f t="shared" ref="T3338" si="33621">(1/$T$8)*SIN($B3335*$U$8)</f>
        <v>-0.23920998130890916</v>
      </c>
      <c r="U3338" s="15">
        <f t="shared" ref="U3338" si="33622">COS($U$8*$B3335)</f>
        <v>0.69642462878600297</v>
      </c>
      <c r="V3338" s="37">
        <v>0</v>
      </c>
      <c r="X3338" s="21">
        <f t="shared" ref="X3338" si="33623">N3338*S3335+P3338*S3338-O3338*T3335-Q3338*T3338</f>
        <v>0</v>
      </c>
      <c r="Y3338" s="24">
        <f t="shared" ref="Y3338" si="33624">(N3338*T3335+O3338*S3335+P3338*T3338+Q3338*S3338)</f>
        <v>-2.1420322843518256</v>
      </c>
      <c r="Z3338" s="22">
        <f t="shared" ref="Z3338" si="33625">N3338*U3335+P3338*U3338-O3338*V3335-Q3338*V3338</f>
        <v>-8.0576695329262211</v>
      </c>
      <c r="AA3338" s="23">
        <f t="shared" ref="AA3338" si="33626">(N3338*V3335+O3338*U3335+P3338*V3338+Q3338*U3338)</f>
        <v>0</v>
      </c>
      <c r="AB3338" s="8"/>
      <c r="AC3338" s="21">
        <v>0</v>
      </c>
      <c r="AD3338" s="24">
        <f t="shared" ref="AD3338" si="33627">(TAN($AE$8*$B3335))/$AD$8</f>
        <v>-8.9359931732198952</v>
      </c>
      <c r="AE3338" s="22">
        <v>1</v>
      </c>
      <c r="AF3338" s="23">
        <v>0</v>
      </c>
      <c r="AH3338" s="21">
        <f t="shared" ref="AH3338" si="33628">X3338*AC3335+Z3338*AC3338-Y3338*AD3335-AA3338*AD3338</f>
        <v>0</v>
      </c>
      <c r="AI3338" s="24">
        <f t="shared" ref="AI3338" si="33629">(X3338*AD3335+Y3338*AC3335+Z3338*AD3338+AA3338*AC3338)</f>
        <v>69.861247653938833</v>
      </c>
      <c r="AJ3338" s="22">
        <f t="shared" ref="AJ3338" si="33630">X3338*AE3335+Z3338*AE3338-Y3338*AF3335-AA3338*AF3338</f>
        <v>-8.0576695329262211</v>
      </c>
      <c r="AK3338" s="23">
        <f t="shared" ref="AK3338" si="33631">(X3338*AF3335+Y3338*AE3335+Z3338*AF3338+AA3338*AE3338)</f>
        <v>0</v>
      </c>
      <c r="AL3338" s="8"/>
      <c r="AM3338" s="15">
        <v>0</v>
      </c>
      <c r="AN3338" s="85">
        <f t="shared" ref="AN3338" si="33632">(1/$AN$8)*SIN($B3335*$AO$8)</f>
        <v>-0.23920998130890916</v>
      </c>
      <c r="AO3338" s="25">
        <f t="shared" ref="AO3338" si="33633">COS($AO$8*$B3335)</f>
        <v>0.69642462878600297</v>
      </c>
      <c r="AP3338" s="37">
        <v>0</v>
      </c>
      <c r="AR3338" s="21">
        <f t="shared" ref="AR3338" si="33634">AH3338*AM3335+AJ3338*AM3338-AI3338*AN3335-AK3338*AN3338</f>
        <v>0</v>
      </c>
      <c r="AS3338" s="24">
        <f t="shared" ref="AS3338" si="33635">(AH3338*AN3335+AI3338*AM3335+AJ3338*AN3338+AK3338*AM3338)</f>
        <v>50.580568442286022</v>
      </c>
      <c r="AT3338" s="22">
        <f t="shared" ref="AT3338" si="33636">AH3338*AO3335+AJ3338*AO3338-AI3338*AP3335-AK3338*AP3338</f>
        <v>144.79201019629363</v>
      </c>
      <c r="AU3338" s="23">
        <f t="shared" ref="AU3338" si="33637">(AH3338*AP3335+AI3338*AO3335+AJ3338*AP3338+AK3338*AO3338)</f>
        <v>0</v>
      </c>
      <c r="AV3338" s="8"/>
      <c r="AW3338" s="21">
        <v>0</v>
      </c>
      <c r="AX3338" s="24">
        <f t="shared" ref="AX3338" si="33638">(TAN($AY$8*$B3335))/$AX$8</f>
        <v>3.4191896636589636</v>
      </c>
      <c r="AY3338" s="22">
        <v>1</v>
      </c>
      <c r="AZ3338" s="23">
        <v>0</v>
      </c>
      <c r="BB3338" s="21">
        <f t="shared" ref="BB3338" si="33639">AR3338*AW3335+AT3338*AW3338-AS3338*AX3335-AU3338*AX3338</f>
        <v>0</v>
      </c>
      <c r="BC3338" s="24">
        <f t="shared" ref="BC3338" si="33640">(AR3338*AX3335+AS3338*AW3335+AT3338*AX3338+AU3338*AW3338)</f>
        <v>545.65191308585645</v>
      </c>
      <c r="BD3338" s="22">
        <f t="shared" ref="BD3338" si="33641">AR3338*AY3335+AT3338*AY3338-AS3338*AZ3335-AU3338*AZ3338</f>
        <v>144.79201019629363</v>
      </c>
      <c r="BE3338" s="23">
        <f t="shared" ref="BE3338" si="33642">(AR3338*AZ3335+AS3338*AY3335+AT3338*AZ3338+AU3338*AY3338)</f>
        <v>0</v>
      </c>
      <c r="BF3338" s="8"/>
      <c r="BG3338" s="15">
        <v>0</v>
      </c>
      <c r="BH3338" s="85">
        <f t="shared" ref="BH3338" si="33643">(1/$BH$8)*SIN($B3335*$BI$8)</f>
        <v>-8.3238267401228565E-5</v>
      </c>
      <c r="BI3338" s="25">
        <f t="shared" ref="BI3338" si="33644">COS($BI$8*$B3335)</f>
        <v>-0.9999999688212583</v>
      </c>
      <c r="BJ3338" s="37">
        <v>0</v>
      </c>
      <c r="BL3338" s="21">
        <f t="shared" ref="BL3338" si="33645">BB3338*BG3335+BD3338*BG3338-BC3338*BH3335-BE3338*BH3338</f>
        <v>0</v>
      </c>
      <c r="BM3338" s="24">
        <f t="shared" ref="BM3338" si="33646">(BB3338*BH3335+BC3338*BG3335+BD3338*BH3338+BE3338*BG3338)</f>
        <v>-545.66394830917864</v>
      </c>
      <c r="BN3338" s="22">
        <f t="shared" ref="BN3338" si="33647">BB3338*BI3335+BD3338*BI3338-BC3338*BJ3335-BE3338*BJ3338</f>
        <v>-144.38323360321607</v>
      </c>
      <c r="BO3338" s="23">
        <f t="shared" ref="BO3338" si="33648">(BB3338*BJ3335+BC3338*BI3335+BD3338*BJ3338+BE3338*BI3338)</f>
        <v>0</v>
      </c>
      <c r="BQ3338" s="38">
        <f t="shared" ref="BQ3338" si="33649">(180/PI())*ATAN(-1*(($BL$8*BM3335+BO3335+$BL$8*BM3338+BO3338)/($BL$8*BL3335+BN3335+$BL$8*BL3338+BN3338)))</f>
        <v>-60.341921924618468</v>
      </c>
      <c r="BS3338" s="67">
        <f t="shared" ref="BS3338" si="33650">20*LOG(((($BL$8*BL3335+BN3335-$BL$8*BL3338-BN3338)^2+($BL$8*BM3335+BO3335-$BL$8*BM3338-BO3338)^2)/(($BL$8*BL3335+BN3335+$BL$8*BL3338+BN3338)^2+($BL$8*BM3335+BO3335+$BL$8*BM3338+BO3338)^2))^0.5)</f>
        <v>-5.0950601008894634E-5</v>
      </c>
      <c r="BT3338" s="65"/>
      <c r="BU3338" s="28"/>
      <c r="BV3338" s="28"/>
      <c r="BW3338" s="28"/>
      <c r="BX3338" s="28"/>
    </row>
    <row r="3339" spans="2:76" ht="18.649999999999999" customHeight="1">
      <c r="BS3339" s="32"/>
    </row>
    <row r="3340" spans="2:76" ht="18.649999999999999" customHeight="1" thickBot="1">
      <c r="D3340" s="8"/>
      <c r="E3340" s="8" t="s">
        <v>93</v>
      </c>
      <c r="F3340" s="8"/>
      <c r="G3340" s="8"/>
      <c r="H3340" s="8"/>
      <c r="I3340" s="8"/>
      <c r="J3340" s="8" t="s">
        <v>94</v>
      </c>
      <c r="K3340" s="8"/>
      <c r="L3340" s="8"/>
      <c r="M3340" s="8"/>
      <c r="N3340" s="8"/>
      <c r="O3340" s="8" t="s">
        <v>95</v>
      </c>
      <c r="P3340" s="8"/>
      <c r="Q3340" s="8"/>
      <c r="R3340" s="8"/>
      <c r="S3340" s="8"/>
      <c r="T3340" s="8" t="s">
        <v>96</v>
      </c>
      <c r="U3340" s="8"/>
      <c r="V3340" s="8"/>
      <c r="W3340" s="8"/>
      <c r="X3340" s="8"/>
      <c r="Y3340" s="8" t="s">
        <v>97</v>
      </c>
      <c r="Z3340" s="8"/>
      <c r="AA3340" s="8"/>
      <c r="AB3340" s="8"/>
      <c r="AC3340" s="8"/>
      <c r="AD3340" s="8" t="s">
        <v>98</v>
      </c>
      <c r="AE3340" s="8"/>
      <c r="AF3340" s="8"/>
      <c r="AG3340" s="8"/>
      <c r="AH3340" s="8"/>
      <c r="AI3340" s="8" t="s">
        <v>99</v>
      </c>
      <c r="AJ3340" s="8"/>
      <c r="AK3340" s="8"/>
      <c r="AL3340" s="8"/>
      <c r="AM3340" s="8"/>
      <c r="AN3340" s="8" t="s">
        <v>96</v>
      </c>
      <c r="AO3340" s="8"/>
      <c r="AP3340" s="8"/>
      <c r="AQ3340" s="8"/>
      <c r="AR3340" s="8"/>
      <c r="AS3340" s="8" t="s">
        <v>100</v>
      </c>
      <c r="AT3340" s="8"/>
      <c r="AU3340" s="8"/>
      <c r="AV3340" s="8"/>
      <c r="AW3340" s="8"/>
      <c r="AX3340" s="8" t="s">
        <v>94</v>
      </c>
      <c r="AY3340" s="8"/>
      <c r="AZ3340" s="8"/>
      <c r="BA3340" s="8"/>
      <c r="BB3340" s="8"/>
      <c r="BC3340" s="8" t="s">
        <v>101</v>
      </c>
      <c r="BD3340" s="8"/>
      <c r="BE3340" s="8"/>
      <c r="BF3340" s="8"/>
      <c r="BG3340" s="8"/>
      <c r="BH3340" s="8" t="s">
        <v>96</v>
      </c>
      <c r="BI3340" s="8"/>
      <c r="BJ3340" s="8"/>
      <c r="BK3340" s="8"/>
      <c r="BL3340" s="8"/>
      <c r="BM3340" s="8" t="s">
        <v>102</v>
      </c>
      <c r="BN3340" s="8"/>
      <c r="BO3340" s="8"/>
      <c r="BP3340" s="8"/>
    </row>
    <row r="3341" spans="2:76" ht="18.649999999999999" customHeight="1" thickBot="1">
      <c r="B3341" s="16"/>
      <c r="D3341" s="250" t="s">
        <v>22</v>
      </c>
      <c r="E3341" s="251"/>
      <c r="F3341" s="252" t="s">
        <v>23</v>
      </c>
      <c r="G3341" s="253"/>
      <c r="H3341" s="123"/>
      <c r="I3341" s="242" t="s">
        <v>1</v>
      </c>
      <c r="J3341" s="243"/>
      <c r="K3341" s="244" t="s">
        <v>2</v>
      </c>
      <c r="L3341" s="245"/>
      <c r="M3341" s="123"/>
      <c r="N3341" s="242" t="s">
        <v>43</v>
      </c>
      <c r="O3341" s="243"/>
      <c r="P3341" s="244" t="s">
        <v>44</v>
      </c>
      <c r="Q3341" s="245"/>
      <c r="R3341" s="123"/>
      <c r="S3341" s="242" t="s">
        <v>32</v>
      </c>
      <c r="T3341" s="243"/>
      <c r="U3341" s="244" t="s">
        <v>33</v>
      </c>
      <c r="V3341" s="245"/>
      <c r="W3341" s="123"/>
      <c r="X3341" s="242" t="s">
        <v>45</v>
      </c>
      <c r="Y3341" s="243"/>
      <c r="Z3341" s="244" t="s">
        <v>46</v>
      </c>
      <c r="AA3341" s="245"/>
      <c r="AB3341" s="127"/>
      <c r="AC3341" s="242" t="s">
        <v>62</v>
      </c>
      <c r="AD3341" s="243"/>
      <c r="AE3341" s="244" t="s">
        <v>3</v>
      </c>
      <c r="AF3341" s="245"/>
      <c r="AG3341" s="123"/>
      <c r="AH3341" s="242" t="s">
        <v>76</v>
      </c>
      <c r="AI3341" s="243"/>
      <c r="AJ3341" s="244" t="s">
        <v>77</v>
      </c>
      <c r="AK3341" s="245"/>
      <c r="AL3341" s="127"/>
      <c r="AM3341" s="242" t="s">
        <v>64</v>
      </c>
      <c r="AN3341" s="243"/>
      <c r="AO3341" s="244" t="s">
        <v>65</v>
      </c>
      <c r="AP3341" s="245"/>
      <c r="AQ3341" s="123"/>
      <c r="AR3341" s="242" t="s">
        <v>80</v>
      </c>
      <c r="AS3341" s="243"/>
      <c r="AT3341" s="244" t="s">
        <v>81</v>
      </c>
      <c r="AU3341" s="245"/>
      <c r="AV3341" s="127"/>
      <c r="AW3341" s="242" t="s">
        <v>68</v>
      </c>
      <c r="AX3341" s="243"/>
      <c r="AY3341" s="244" t="s">
        <v>69</v>
      </c>
      <c r="AZ3341" s="245"/>
      <c r="BA3341" s="123"/>
      <c r="BB3341" s="246" t="s">
        <v>84</v>
      </c>
      <c r="BC3341" s="247"/>
      <c r="BD3341" s="248" t="s">
        <v>85</v>
      </c>
      <c r="BE3341" s="249"/>
      <c r="BF3341" s="127"/>
      <c r="BG3341" s="242" t="s">
        <v>72</v>
      </c>
      <c r="BH3341" s="243"/>
      <c r="BI3341" s="244" t="s">
        <v>73</v>
      </c>
      <c r="BJ3341" s="245"/>
      <c r="BK3341" s="123"/>
      <c r="BL3341" s="242" t="s">
        <v>88</v>
      </c>
      <c r="BM3341" s="243"/>
      <c r="BN3341" s="244" t="s">
        <v>89</v>
      </c>
      <c r="BO3341" s="245"/>
      <c r="BP3341" s="123"/>
      <c r="BQ3341" s="19" t="s">
        <v>165</v>
      </c>
      <c r="BS3341" s="63" t="s">
        <v>120</v>
      </c>
      <c r="BT3341" s="4"/>
      <c r="BU3341" s="28"/>
      <c r="BV3341" s="28"/>
      <c r="BW3341" s="28"/>
      <c r="BX3341" s="28"/>
    </row>
    <row r="3342" spans="2:76" ht="18.649999999999999" customHeight="1" thickTop="1" thickBot="1">
      <c r="B3342" s="39">
        <v>9.48</v>
      </c>
      <c r="D3342" s="25">
        <f t="shared" ref="D3342" si="33651">COS($F$8*$B3342)</f>
        <v>-0.99997694579547924</v>
      </c>
      <c r="E3342" s="26">
        <v>0</v>
      </c>
      <c r="F3342" s="10">
        <v>0</v>
      </c>
      <c r="G3342" s="85">
        <f t="shared" ref="G3342" si="33652">$E$8*SIN($B3342*$F$8)</f>
        <v>-2.0370834492123666E-2</v>
      </c>
      <c r="I3342" s="21">
        <v>1</v>
      </c>
      <c r="J3342" s="24">
        <v>0</v>
      </c>
      <c r="K3342" s="22">
        <v>0</v>
      </c>
      <c r="L3342" s="23">
        <v>0</v>
      </c>
      <c r="N3342" s="21">
        <f t="shared" ref="N3342" si="33653">D3342*I3342+F3342*I3345-E3342*J3342-G3342*J3345</f>
        <v>-0.92711635272280557</v>
      </c>
      <c r="O3342" s="24">
        <f t="shared" ref="O3342" si="33654">(D3342*J3342+E3342*I3342+F3342*J3345+G3342*I3345)</f>
        <v>0</v>
      </c>
      <c r="P3342" s="22">
        <f t="shared" ref="P3342" si="33655">D3342*K3342+F3342*K3345-E3342*L3342-G3342*L3345</f>
        <v>0</v>
      </c>
      <c r="Q3342" s="23">
        <f t="shared" ref="Q3342" si="33656">(D3342*L3342+E3342*K3342+F3342*L3345+G3342*K3345)</f>
        <v>-2.0370834492123666E-2</v>
      </c>
      <c r="S3342" s="25">
        <f t="shared" ref="S3342" si="33657">COS($U$8*$B3342)</f>
        <v>0.70469608270840478</v>
      </c>
      <c r="T3342" s="26">
        <v>0</v>
      </c>
      <c r="U3342" s="10">
        <v>0</v>
      </c>
      <c r="V3342" s="85">
        <f t="shared" ref="V3342" si="33658">$T$8*SIN($B3342*$U$8)</f>
        <v>-2.1285278666578136</v>
      </c>
      <c r="X3342" s="21">
        <f t="shared" ref="X3342" si="33659">N3342*S3342+P3342*S3345-O3342*T3342-Q3342*T3345</f>
        <v>-0.65815302741017134</v>
      </c>
      <c r="Y3342" s="24">
        <f t="shared" ref="Y3342" si="33660">(N3342*T3342+O3342*S3342+P3342*T3345+Q3342*S3345)</f>
        <v>0</v>
      </c>
      <c r="Z3342" s="22">
        <f t="shared" ref="Z3342" si="33661">N3342*U3342+P3342*U3345-O3342*V3342-Q3342*V3345</f>
        <v>0</v>
      </c>
      <c r="AA3342" s="23">
        <f t="shared" ref="AA3342" si="33662">(N3342*V3342+O3342*U3342+P3342*V3345+Q3342*U3345)</f>
        <v>1.9590377451365455</v>
      </c>
      <c r="AB3342" s="8"/>
      <c r="AC3342" s="21">
        <v>1</v>
      </c>
      <c r="AD3342" s="24">
        <v>0</v>
      </c>
      <c r="AE3342" s="22">
        <v>0</v>
      </c>
      <c r="AF3342" s="23">
        <v>0</v>
      </c>
      <c r="AH3342" s="21">
        <f t="shared" ref="AH3342" si="33663">X3342*AC3342+Z3342*AC3345-Y3342*AD3342-AA3342*AD3345</f>
        <v>15.127545709933779</v>
      </c>
      <c r="AI3342" s="24">
        <f t="shared" ref="AI3342" si="33664">(X3342*AD3342+Y3342*AC3342+Z3342*AD3345+AA3342*AC3345)</f>
        <v>0</v>
      </c>
      <c r="AJ3342" s="22">
        <f t="shared" ref="AJ3342" si="33665">X3342*AE3342+Z3342*AE3345-Y3342*AF3342-AA3342*AF3345</f>
        <v>0</v>
      </c>
      <c r="AK3342" s="23">
        <f t="shared" ref="AK3342" si="33666">(X3342*AF3342+Y3342*AE3342+Z3342*AF3345+AA3342*AE3345)</f>
        <v>1.9590377451365455</v>
      </c>
      <c r="AL3342" s="8"/>
      <c r="AM3342" s="25">
        <f t="shared" ref="AM3342" si="33667">COS($AO$8*$B3342)</f>
        <v>0.70469608270840478</v>
      </c>
      <c r="AN3342" s="26">
        <v>0</v>
      </c>
      <c r="AO3342" s="10">
        <v>0</v>
      </c>
      <c r="AP3342" s="85">
        <f t="shared" ref="AP3342" si="33668">$AN$8*SIN($B3342*$AO$8)</f>
        <v>-2.1285278666578136</v>
      </c>
      <c r="AR3342" s="21">
        <f t="shared" ref="AR3342" si="33669">AH3342*AM3342+AJ3342*AM3345-AI3342*AN3342-AK3342*AN3345</f>
        <v>11.123640695266849</v>
      </c>
      <c r="AS3342" s="24">
        <f t="shared" ref="AS3342" si="33670">(AH3342*AN3342+AI3342*AM3342+AJ3342*AN3345+AK3342*AM3345)</f>
        <v>0</v>
      </c>
      <c r="AT3342" s="22">
        <f t="shared" ref="AT3342" si="33671">AH3342*AO3342+AJ3342*AO3345-AI3342*AP3342-AK3342*AP3345</f>
        <v>0</v>
      </c>
      <c r="AU3342" s="23">
        <f t="shared" ref="AU3342" si="33672">(AH3342*AP3342+AI3342*AO3342+AJ3342*AP3345+AK3342*AO3345)</f>
        <v>-30.818876372858277</v>
      </c>
      <c r="AV3342" s="8"/>
      <c r="AW3342" s="21">
        <v>1</v>
      </c>
      <c r="AX3342" s="24">
        <v>0</v>
      </c>
      <c r="AY3342" s="22">
        <v>0</v>
      </c>
      <c r="AZ3342" s="23">
        <v>0</v>
      </c>
      <c r="BB3342" s="21">
        <f t="shared" ref="BB3342" si="33673">AR3342*AW3342+AT3342*AW3345-AS3342*AX3342-AU3342*AX3345</f>
        <v>121.35386279186646</v>
      </c>
      <c r="BC3342" s="24">
        <f t="shared" ref="BC3342" si="33674">(AR3342*AX3342+AS3342*AW3342+AT3342*AX3345+AU3342*AW3345)</f>
        <v>0</v>
      </c>
      <c r="BD3342" s="22">
        <f t="shared" ref="BD3342" si="33675">AR3342*AY3342+AT3342*AY3345-AS3342*AZ3342-AU3342*AZ3345</f>
        <v>0</v>
      </c>
      <c r="BE3342" s="23">
        <f t="shared" ref="BE3342" si="33676">(AR3342*AZ3342+AS3342*AY3342+AT3342*AZ3345+AU3342*AY3345)</f>
        <v>-30.818876372858277</v>
      </c>
      <c r="BF3342" s="8"/>
      <c r="BG3342" s="25">
        <f t="shared" ref="BG3342" si="33677">COS($BI$8*$B3342)</f>
        <v>-0.99997624965774223</v>
      </c>
      <c r="BH3342" s="26">
        <v>0</v>
      </c>
      <c r="BI3342" s="10">
        <v>0</v>
      </c>
      <c r="BJ3342" s="85">
        <f t="shared" ref="BJ3342" si="33678">$BH$8*SIN($B3342*$BI$8)</f>
        <v>-2.0676099340306731E-2</v>
      </c>
      <c r="BL3342" s="21">
        <f t="shared" ref="BL3342" si="33679">BB3342*BG3342+BD3342*BG3345-BC3342*BH3342-BE3342*BH3345</f>
        <v>-121.42178216825106</v>
      </c>
      <c r="BM3342" s="24">
        <f t="shared" ref="BM3342" si="33680">(BB3342*BH3342+BC3342*BG3342+BD3342*BH3345+BE3342*BG3345)</f>
        <v>0</v>
      </c>
      <c r="BN3342" s="22">
        <f t="shared" ref="BN3342" si="33681">BB3342*BI3342+BD3342*BI3345-BC3342*BJ3342-BE3342*BJ3345</f>
        <v>0</v>
      </c>
      <c r="BO3342" s="23">
        <f t="shared" ref="BO3342" si="33682">(BB3342*BJ3342+BC3342*BI3342+BD3342*BJ3345+BE3342*BI3345)</f>
        <v>28.309019891581837</v>
      </c>
      <c r="BQ3342" s="27">
        <f t="shared" ref="BQ3342" si="33683">20*LOG((2*$BL$8)/(($BL$8*BL3342+BN3342+$BL$8*BL3345+BN3345)^2+($BL$8*BM3342+BO3342+$BL$8*BM3345+BO3345)^2)^0.5)</f>
        <v>-48.76117729605798</v>
      </c>
      <c r="BS3342" s="64">
        <f t="shared" ref="BS3342" si="33684">((BL3342^2+BM3342^2)/(BL3345^2+BM3345^2))^0.5</f>
        <v>0.23346909450601785</v>
      </c>
      <c r="BT3342" s="4"/>
      <c r="BU3342" s="28"/>
      <c r="BV3342" s="28"/>
      <c r="BW3342" s="28"/>
      <c r="BX3342" s="28"/>
    </row>
    <row r="3343" spans="2:76" ht="18.649999999999999" customHeight="1" thickBot="1">
      <c r="D3343" s="25"/>
      <c r="E3343" s="10"/>
      <c r="F3343" s="10"/>
      <c r="G3343" s="31"/>
      <c r="I3343" s="29"/>
      <c r="L3343" s="30"/>
      <c r="N3343" s="29"/>
      <c r="Q3343" s="30"/>
      <c r="S3343" s="29"/>
      <c r="V3343" s="30"/>
      <c r="X3343" s="29"/>
      <c r="AA3343" s="30"/>
      <c r="AC3343" s="29"/>
      <c r="AF3343" s="30"/>
      <c r="AH3343" s="29"/>
      <c r="AK3343" s="30"/>
      <c r="AM3343" s="29"/>
      <c r="AP3343" s="30"/>
      <c r="AR3343" s="29"/>
      <c r="AU3343" s="30"/>
      <c r="AW3343" s="29"/>
      <c r="AZ3343" s="30"/>
      <c r="BB3343" s="29"/>
      <c r="BE3343" s="30"/>
      <c r="BG3343" s="29"/>
      <c r="BJ3343" s="30"/>
      <c r="BL3343" s="29"/>
      <c r="BO3343" s="30"/>
      <c r="BS3343" s="65"/>
      <c r="BT3343" s="65"/>
      <c r="BU3343" s="28"/>
      <c r="BV3343" s="28"/>
      <c r="BW3343" s="28"/>
      <c r="BX3343" s="28"/>
    </row>
    <row r="3344" spans="2:76" ht="18.649999999999999" customHeight="1" thickBot="1">
      <c r="D3344" s="254" t="s">
        <v>24</v>
      </c>
      <c r="E3344" s="255"/>
      <c r="F3344" s="256" t="s">
        <v>25</v>
      </c>
      <c r="G3344" s="257"/>
      <c r="H3344" s="123"/>
      <c r="I3344" s="242" t="s">
        <v>4</v>
      </c>
      <c r="J3344" s="243"/>
      <c r="K3344" s="244" t="s">
        <v>5</v>
      </c>
      <c r="L3344" s="245"/>
      <c r="M3344" s="123"/>
      <c r="N3344" s="242" t="s">
        <v>6</v>
      </c>
      <c r="O3344" s="243"/>
      <c r="P3344" s="244" t="s">
        <v>7</v>
      </c>
      <c r="Q3344" s="245"/>
      <c r="R3344" s="123"/>
      <c r="S3344" s="242" t="s">
        <v>34</v>
      </c>
      <c r="T3344" s="243"/>
      <c r="U3344" s="244" t="s">
        <v>35</v>
      </c>
      <c r="V3344" s="245"/>
      <c r="W3344" s="123"/>
      <c r="X3344" s="242" t="s">
        <v>47</v>
      </c>
      <c r="Y3344" s="243"/>
      <c r="Z3344" s="244" t="s">
        <v>48</v>
      </c>
      <c r="AA3344" s="245"/>
      <c r="AB3344" s="127"/>
      <c r="AC3344" s="242" t="s">
        <v>63</v>
      </c>
      <c r="AD3344" s="243"/>
      <c r="AE3344" s="244" t="s">
        <v>8</v>
      </c>
      <c r="AF3344" s="245"/>
      <c r="AG3344" s="123"/>
      <c r="AH3344" s="242" t="s">
        <v>78</v>
      </c>
      <c r="AI3344" s="243"/>
      <c r="AJ3344" s="244" t="s">
        <v>79</v>
      </c>
      <c r="AK3344" s="245"/>
      <c r="AL3344" s="127"/>
      <c r="AM3344" s="242" t="s">
        <v>67</v>
      </c>
      <c r="AN3344" s="243"/>
      <c r="AO3344" s="244" t="s">
        <v>66</v>
      </c>
      <c r="AP3344" s="245"/>
      <c r="AQ3344" s="123"/>
      <c r="AR3344" s="242" t="s">
        <v>83</v>
      </c>
      <c r="AS3344" s="243"/>
      <c r="AT3344" s="244" t="s">
        <v>82</v>
      </c>
      <c r="AU3344" s="245"/>
      <c r="AV3344" s="127"/>
      <c r="AW3344" s="242" t="s">
        <v>71</v>
      </c>
      <c r="AX3344" s="243"/>
      <c r="AY3344" s="244" t="s">
        <v>70</v>
      </c>
      <c r="AZ3344" s="245"/>
      <c r="BA3344" s="123"/>
      <c r="BB3344" s="124" t="s">
        <v>87</v>
      </c>
      <c r="BC3344" s="125"/>
      <c r="BD3344" s="122" t="s">
        <v>86</v>
      </c>
      <c r="BE3344" s="126"/>
      <c r="BF3344" s="127"/>
      <c r="BG3344" s="242" t="s">
        <v>74</v>
      </c>
      <c r="BH3344" s="243"/>
      <c r="BI3344" s="244" t="s">
        <v>75</v>
      </c>
      <c r="BJ3344" s="245"/>
      <c r="BK3344" s="123"/>
      <c r="BL3344" s="242" t="s">
        <v>91</v>
      </c>
      <c r="BM3344" s="243"/>
      <c r="BN3344" s="244" t="s">
        <v>90</v>
      </c>
      <c r="BO3344" s="245"/>
      <c r="BP3344" s="123"/>
      <c r="BQ3344" s="35" t="s">
        <v>166</v>
      </c>
      <c r="BS3344" s="66" t="s">
        <v>121</v>
      </c>
      <c r="BT3344" s="65"/>
      <c r="BU3344" s="28"/>
      <c r="BV3344" s="28"/>
      <c r="BW3344" s="28"/>
      <c r="BX3344" s="28"/>
    </row>
    <row r="3345" spans="2:76" ht="18.649999999999999" customHeight="1" thickTop="1" thickBot="1">
      <c r="D3345" s="15">
        <v>0</v>
      </c>
      <c r="E3345" s="145">
        <f t="shared" ref="E3345" si="33685">(1/$E$8)*SIN($B3342*$F$8)</f>
        <v>-2.2634260546804071E-3</v>
      </c>
      <c r="F3345" s="15">
        <f t="shared" ref="F3345" si="33686">COS($F$8*$B3342)</f>
        <v>-0.99997694579547924</v>
      </c>
      <c r="G3345" s="37">
        <v>0</v>
      </c>
      <c r="I3345" s="21">
        <v>0</v>
      </c>
      <c r="J3345" s="24">
        <f t="shared" ref="J3345" si="33687">(TAN($K$8*$B3342))/$J$8</f>
        <v>3.5767112584830549</v>
      </c>
      <c r="K3345" s="22">
        <v>1</v>
      </c>
      <c r="L3345" s="23">
        <v>0</v>
      </c>
      <c r="N3345" s="21">
        <f t="shared" ref="N3345" si="33688">D3345*I3342+F3345*I3345-E3345*J3342-G3345*J3345</f>
        <v>0</v>
      </c>
      <c r="O3345" s="24">
        <f t="shared" ref="O3345" si="33689">(D3345*J3342+E3345*I3342+F3345*J3345+G3345*I3345)</f>
        <v>-3.5788922263048706</v>
      </c>
      <c r="P3345" s="22">
        <f t="shared" ref="P3345" si="33690">D3345*K3342+F3345*K3345-E3345*L3342-G3345*L3345</f>
        <v>-0.99997694579547924</v>
      </c>
      <c r="Q3345" s="23">
        <f t="shared" ref="Q3345" si="33691">(D3345*L3342+E3345*K3342+F3345*L3345+G3345*K3345)</f>
        <v>0</v>
      </c>
      <c r="S3345" s="15">
        <v>0</v>
      </c>
      <c r="T3345" s="145">
        <f t="shared" ref="T3345" si="33692">(1/$T$8)*SIN($B3342*$U$8)</f>
        <v>-0.23650309629531263</v>
      </c>
      <c r="U3345" s="15">
        <f t="shared" ref="U3345" si="33693">COS($U$8*$B3342)</f>
        <v>0.70469608270840478</v>
      </c>
      <c r="V3345" s="37">
        <v>0</v>
      </c>
      <c r="X3345" s="21">
        <f t="shared" ref="X3345" si="33694">N3345*S3342+P3345*S3345-O3345*T3342-Q3345*T3345</f>
        <v>0</v>
      </c>
      <c r="Y3345" s="24">
        <f t="shared" ref="Y3345" si="33695">(N3345*T3342+O3345*S3342+P3345*T3345+Q3345*S3345)</f>
        <v>-2.2855336884080431</v>
      </c>
      <c r="Z3345" s="22">
        <f t="shared" ref="Z3345" si="33696">N3345*U3342+P3345*U3345-O3345*V3342-Q3345*V3345</f>
        <v>-8.3224516719557275</v>
      </c>
      <c r="AA3345" s="23">
        <f t="shared" ref="AA3345" si="33697">(N3345*V3342+O3345*U3342+P3345*V3345+Q3345*U3345)</f>
        <v>0</v>
      </c>
      <c r="AB3345" s="8"/>
      <c r="AC3345" s="21">
        <v>0</v>
      </c>
      <c r="AD3345" s="24">
        <f t="shared" ref="AD3345" si="33698">(TAN($AE$8*$B3342))/$AD$8</f>
        <v>-8.0578839159853359</v>
      </c>
      <c r="AE3345" s="22">
        <v>1</v>
      </c>
      <c r="AF3345" s="23">
        <v>0</v>
      </c>
      <c r="AH3345" s="21">
        <f t="shared" ref="AH3345" si="33699">X3345*AC3342+Z3345*AC3345-Y3345*AD3342-AA3345*AD3345</f>
        <v>0</v>
      </c>
      <c r="AI3345" s="24">
        <f t="shared" ref="AI3345" si="33700">(X3345*AD3342+Y3345*AC3342+Z3345*AD3345+AA3345*AC3345)</f>
        <v>64.775815780609292</v>
      </c>
      <c r="AJ3345" s="22">
        <f t="shared" ref="AJ3345" si="33701">X3345*AE3342+Z3345*AE3345-Y3345*AF3342-AA3345*AF3345</f>
        <v>-8.3224516719557275</v>
      </c>
      <c r="AK3345" s="23">
        <f t="shared" ref="AK3345" si="33702">(X3345*AF3342+Y3345*AE3342+Z3345*AF3345+AA3345*AE3345)</f>
        <v>0</v>
      </c>
      <c r="AL3345" s="8"/>
      <c r="AM3345" s="15">
        <v>0</v>
      </c>
      <c r="AN3345" s="85">
        <f t="shared" ref="AN3345" si="33703">(1/$AN$8)*SIN($B3342*$AO$8)</f>
        <v>-0.23650309629531263</v>
      </c>
      <c r="AO3345" s="25">
        <f t="shared" ref="AO3345" si="33704">COS($AO$8*$B3342)</f>
        <v>0.70469608270840478</v>
      </c>
      <c r="AP3345" s="37">
        <v>0</v>
      </c>
      <c r="AR3345" s="21">
        <f t="shared" ref="AR3345" si="33705">AH3345*AM3342+AJ3345*AM3345-AI3345*AN3342-AK3345*AN3345</f>
        <v>0</v>
      </c>
      <c r="AS3345" s="24">
        <f t="shared" ref="AS3345" si="33706">(AH3345*AN3342+AI3345*AM3342+AJ3345*AN3345+AK3345*AM3345)</f>
        <v>47.615549224022274</v>
      </c>
      <c r="AT3345" s="22">
        <f t="shared" ref="AT3345" si="33707">AH3345*AO3342+AJ3345*AO3345-AI3345*AP3342-AK3345*AP3345</f>
        <v>132.0123298827626</v>
      </c>
      <c r="AU3345" s="23">
        <f t="shared" ref="AU3345" si="33708">(AH3345*AP3342+AI3345*AO3342+AJ3345*AP3345+AK3345*AO3345)</f>
        <v>0</v>
      </c>
      <c r="AV3345" s="8"/>
      <c r="AW3345" s="21">
        <v>0</v>
      </c>
      <c r="AX3345" s="24">
        <f t="shared" ref="AX3345" si="33709">(TAN($AY$8*$B3342))/$AX$8</f>
        <v>3.5767112584830549</v>
      </c>
      <c r="AY3345" s="22">
        <v>1</v>
      </c>
      <c r="AZ3345" s="23">
        <v>0</v>
      </c>
      <c r="BB3345" s="21">
        <f t="shared" ref="BB3345" si="33710">AR3345*AW3342+AT3345*AW3345-AS3345*AX3342-AU3345*AX3345</f>
        <v>0</v>
      </c>
      <c r="BC3345" s="24">
        <f t="shared" ref="BC3345" si="33711">(AR3345*AX3342+AS3345*AW3342+AT3345*AX3345+AU3345*AW3345)</f>
        <v>519.78553577427829</v>
      </c>
      <c r="BD3345" s="22">
        <f t="shared" ref="BD3345" si="33712">AR3345*AY3342+AT3345*AY3345-AS3345*AZ3342-AU3345*AZ3345</f>
        <v>132.0123298827626</v>
      </c>
      <c r="BE3345" s="23">
        <f t="shared" ref="BE3345" si="33713">(AR3345*AZ3342+AS3345*AY3342+AT3345*AZ3345+AU3345*AY3345)</f>
        <v>0</v>
      </c>
      <c r="BF3345" s="8"/>
      <c r="BG3345" s="15">
        <v>0</v>
      </c>
      <c r="BH3345" s="85">
        <f t="shared" ref="BH3345" si="33714">(1/$BH$8)*SIN($B3342*$BI$8)</f>
        <v>-2.297344371145192E-3</v>
      </c>
      <c r="BI3345" s="25">
        <f t="shared" ref="BI3345" si="33715">COS($BI$8*$B3342)</f>
        <v>-0.99997624965774223</v>
      </c>
      <c r="BJ3345" s="37">
        <v>0</v>
      </c>
      <c r="BL3345" s="21">
        <f t="shared" ref="BL3345" si="33716">BB3345*BG3342+BD3345*BG3345-BC3345*BH3342-BE3345*BH3345</f>
        <v>0</v>
      </c>
      <c r="BM3345" s="24">
        <f t="shared" ref="BM3345" si="33717">(BB3345*BH3342+BC3345*BG3342+BD3345*BH3345+BE3345*BG3345)</f>
        <v>-520.07646847288095</v>
      </c>
      <c r="BN3345" s="22">
        <f t="shared" ref="BN3345" si="33718">BB3345*BI3342+BD3345*BI3345-BC3345*BJ3342-BE3345*BJ3345</f>
        <v>-121.2620571714221</v>
      </c>
      <c r="BO3345" s="23">
        <f t="shared" ref="BO3345" si="33719">(BB3345*BJ3342+BC3345*BI3342+BD3345*BJ3345+BE3345*BI3345)</f>
        <v>0</v>
      </c>
      <c r="BQ3345" s="38">
        <f t="shared" ref="BQ3345" si="33720">(180/PI())*ATAN(-1*(($BL$8*BM3342+BO3342+$BL$8*BM3345+BO3345)/($BL$8*BL3342+BN3342+$BL$8*BL3345+BN3345)))</f>
        <v>-63.733979057114915</v>
      </c>
      <c r="BS3345" s="67">
        <f t="shared" ref="BS3345" si="33721">20*LOG(((($BL$8*BL3342+BN3342-$BL$8*BL3345-BN3345)^2+($BL$8*BM3342+BO3342-$BL$8*BM3345-BO3345)^2)/(($BL$8*BL3342+BN3342+$BL$8*BL3345+BN3345)^2+($BL$8*BM3342+BO3342+$BL$8*BM3345+BO3345)^2))^0.5)</f>
        <v>-5.7765624120870186E-5</v>
      </c>
      <c r="BT3345" s="65"/>
      <c r="BU3345" s="28"/>
      <c r="BV3345" s="28"/>
      <c r="BW3345" s="28"/>
      <c r="BX3345" s="28"/>
    </row>
    <row r="3346" spans="2:76" ht="18.649999999999999" customHeight="1">
      <c r="BS3346" s="32"/>
    </row>
    <row r="3347" spans="2:76" ht="18.649999999999999" customHeight="1" thickBot="1">
      <c r="D3347" s="8"/>
      <c r="E3347" s="8" t="s">
        <v>93</v>
      </c>
      <c r="F3347" s="8"/>
      <c r="G3347" s="8"/>
      <c r="H3347" s="8"/>
      <c r="I3347" s="8"/>
      <c r="J3347" s="8" t="s">
        <v>94</v>
      </c>
      <c r="K3347" s="8"/>
      <c r="L3347" s="8"/>
      <c r="M3347" s="8"/>
      <c r="N3347" s="8"/>
      <c r="O3347" s="8" t="s">
        <v>95</v>
      </c>
      <c r="P3347" s="8"/>
      <c r="Q3347" s="8"/>
      <c r="R3347" s="8"/>
      <c r="S3347" s="8"/>
      <c r="T3347" s="8" t="s">
        <v>96</v>
      </c>
      <c r="U3347" s="8"/>
      <c r="V3347" s="8"/>
      <c r="W3347" s="8"/>
      <c r="X3347" s="8"/>
      <c r="Y3347" s="8" t="s">
        <v>97</v>
      </c>
      <c r="Z3347" s="8"/>
      <c r="AA3347" s="8"/>
      <c r="AB3347" s="8"/>
      <c r="AC3347" s="8"/>
      <c r="AD3347" s="8" t="s">
        <v>98</v>
      </c>
      <c r="AE3347" s="8"/>
      <c r="AF3347" s="8"/>
      <c r="AG3347" s="8"/>
      <c r="AH3347" s="8"/>
      <c r="AI3347" s="8" t="s">
        <v>99</v>
      </c>
      <c r="AJ3347" s="8"/>
      <c r="AK3347" s="8"/>
      <c r="AL3347" s="8"/>
      <c r="AM3347" s="8"/>
      <c r="AN3347" s="8" t="s">
        <v>96</v>
      </c>
      <c r="AO3347" s="8"/>
      <c r="AP3347" s="8"/>
      <c r="AQ3347" s="8"/>
      <c r="AR3347" s="8"/>
      <c r="AS3347" s="8" t="s">
        <v>100</v>
      </c>
      <c r="AT3347" s="8"/>
      <c r="AU3347" s="8"/>
      <c r="AV3347" s="8"/>
      <c r="AW3347" s="8"/>
      <c r="AX3347" s="8" t="s">
        <v>94</v>
      </c>
      <c r="AY3347" s="8"/>
      <c r="AZ3347" s="8"/>
      <c r="BA3347" s="8"/>
      <c r="BB3347" s="8"/>
      <c r="BC3347" s="8" t="s">
        <v>101</v>
      </c>
      <c r="BD3347" s="8"/>
      <c r="BE3347" s="8"/>
      <c r="BF3347" s="8"/>
      <c r="BG3347" s="8"/>
      <c r="BH3347" s="8" t="s">
        <v>96</v>
      </c>
      <c r="BI3347" s="8"/>
      <c r="BJ3347" s="8"/>
      <c r="BK3347" s="8"/>
      <c r="BL3347" s="8"/>
      <c r="BM3347" s="8" t="s">
        <v>102</v>
      </c>
      <c r="BN3347" s="8"/>
      <c r="BO3347" s="8"/>
      <c r="BP3347" s="8"/>
    </row>
    <row r="3348" spans="2:76" ht="18.649999999999999" customHeight="1" thickBot="1">
      <c r="B3348" s="16"/>
      <c r="D3348" s="250" t="s">
        <v>22</v>
      </c>
      <c r="E3348" s="251"/>
      <c r="F3348" s="252" t="s">
        <v>23</v>
      </c>
      <c r="G3348" s="253"/>
      <c r="H3348" s="123"/>
      <c r="I3348" s="242" t="s">
        <v>1</v>
      </c>
      <c r="J3348" s="243"/>
      <c r="K3348" s="244" t="s">
        <v>2</v>
      </c>
      <c r="L3348" s="245"/>
      <c r="M3348" s="123"/>
      <c r="N3348" s="242" t="s">
        <v>43</v>
      </c>
      <c r="O3348" s="243"/>
      <c r="P3348" s="244" t="s">
        <v>44</v>
      </c>
      <c r="Q3348" s="245"/>
      <c r="R3348" s="123"/>
      <c r="S3348" s="242" t="s">
        <v>32</v>
      </c>
      <c r="T3348" s="243"/>
      <c r="U3348" s="244" t="s">
        <v>33</v>
      </c>
      <c r="V3348" s="245"/>
      <c r="W3348" s="123"/>
      <c r="X3348" s="242" t="s">
        <v>45</v>
      </c>
      <c r="Y3348" s="243"/>
      <c r="Z3348" s="244" t="s">
        <v>46</v>
      </c>
      <c r="AA3348" s="245"/>
      <c r="AB3348" s="127"/>
      <c r="AC3348" s="242" t="s">
        <v>62</v>
      </c>
      <c r="AD3348" s="243"/>
      <c r="AE3348" s="244" t="s">
        <v>3</v>
      </c>
      <c r="AF3348" s="245"/>
      <c r="AG3348" s="123"/>
      <c r="AH3348" s="242" t="s">
        <v>76</v>
      </c>
      <c r="AI3348" s="243"/>
      <c r="AJ3348" s="244" t="s">
        <v>77</v>
      </c>
      <c r="AK3348" s="245"/>
      <c r="AL3348" s="127"/>
      <c r="AM3348" s="242" t="s">
        <v>64</v>
      </c>
      <c r="AN3348" s="243"/>
      <c r="AO3348" s="244" t="s">
        <v>65</v>
      </c>
      <c r="AP3348" s="245"/>
      <c r="AQ3348" s="123"/>
      <c r="AR3348" s="242" t="s">
        <v>80</v>
      </c>
      <c r="AS3348" s="243"/>
      <c r="AT3348" s="244" t="s">
        <v>81</v>
      </c>
      <c r="AU3348" s="245"/>
      <c r="AV3348" s="127"/>
      <c r="AW3348" s="242" t="s">
        <v>68</v>
      </c>
      <c r="AX3348" s="243"/>
      <c r="AY3348" s="244" t="s">
        <v>69</v>
      </c>
      <c r="AZ3348" s="245"/>
      <c r="BA3348" s="123"/>
      <c r="BB3348" s="246" t="s">
        <v>84</v>
      </c>
      <c r="BC3348" s="247"/>
      <c r="BD3348" s="248" t="s">
        <v>85</v>
      </c>
      <c r="BE3348" s="249"/>
      <c r="BF3348" s="127"/>
      <c r="BG3348" s="242" t="s">
        <v>72</v>
      </c>
      <c r="BH3348" s="243"/>
      <c r="BI3348" s="244" t="s">
        <v>73</v>
      </c>
      <c r="BJ3348" s="245"/>
      <c r="BK3348" s="123"/>
      <c r="BL3348" s="242" t="s">
        <v>88</v>
      </c>
      <c r="BM3348" s="243"/>
      <c r="BN3348" s="244" t="s">
        <v>89</v>
      </c>
      <c r="BO3348" s="245"/>
      <c r="BP3348" s="123"/>
      <c r="BQ3348" s="19" t="s">
        <v>165</v>
      </c>
      <c r="BS3348" s="63" t="s">
        <v>120</v>
      </c>
      <c r="BT3348" s="4"/>
      <c r="BU3348" s="28"/>
      <c r="BV3348" s="28"/>
      <c r="BW3348" s="28"/>
      <c r="BX3348" s="28"/>
    </row>
    <row r="3349" spans="2:76" ht="18.649999999999999" customHeight="1" thickTop="1" thickBot="1">
      <c r="B3349" s="39">
        <v>9.5</v>
      </c>
      <c r="D3349" s="25">
        <f t="shared" ref="D3349" si="33722">COS($F$8*$B3349)</f>
        <v>-0.99990978548228771</v>
      </c>
      <c r="E3349" s="26">
        <v>0</v>
      </c>
      <c r="F3349" s="10">
        <v>0</v>
      </c>
      <c r="G3349" s="85">
        <f t="shared" ref="G3349" si="33723">$E$8*SIN($B3349*$F$8)</f>
        <v>-4.0296253807135779E-2</v>
      </c>
      <c r="I3349" s="21">
        <v>1</v>
      </c>
      <c r="J3349" s="24">
        <v>0</v>
      </c>
      <c r="K3349" s="22">
        <v>0</v>
      </c>
      <c r="L3349" s="23">
        <v>0</v>
      </c>
      <c r="N3349" s="21">
        <f t="shared" ref="N3349" si="33724">D3349*I3349+F3349*I3352-E3349*J3349-G3349*J3352</f>
        <v>-0.84891237063293179</v>
      </c>
      <c r="O3349" s="24">
        <f t="shared" ref="O3349" si="33725">(D3349*J3349+E3349*I3349+F3349*J3352+G3349*I3352)</f>
        <v>0</v>
      </c>
      <c r="P3349" s="22">
        <f t="shared" ref="P3349" si="33726">D3349*K3349+F3349*K3352-E3349*L3349-G3349*L3352</f>
        <v>0</v>
      </c>
      <c r="Q3349" s="23">
        <f t="shared" ref="Q3349" si="33727">(D3349*L3349+E3349*K3349+F3349*L3352+G3349*K3352)</f>
        <v>-4.0296253807135779E-2</v>
      </c>
      <c r="S3349" s="25">
        <f t="shared" ref="S3349" si="33728">COS($U$8*$B3349)</f>
        <v>0.71287285226399999</v>
      </c>
      <c r="T3349" s="26">
        <v>0</v>
      </c>
      <c r="U3349" s="10">
        <v>0</v>
      </c>
      <c r="V3349" s="85">
        <f t="shared" ref="V3349" si="33729">$T$8*SIN($B3349*$U$8)</f>
        <v>-2.1038799082991648</v>
      </c>
      <c r="X3349" s="21">
        <f t="shared" ref="X3349" si="33730">N3349*S3349+P3349*S3352-O3349*T3349-Q3349*T3352</f>
        <v>-0.6145864139491316</v>
      </c>
      <c r="Y3349" s="24">
        <f t="shared" ref="Y3349" si="33731">(N3349*T3349+O3349*S3349+P3349*T3352+Q3349*S3352)</f>
        <v>0</v>
      </c>
      <c r="Z3349" s="22">
        <f t="shared" ref="Z3349" si="33732">N3349*U3349+P3349*U3352-O3349*V3349-Q3349*V3352</f>
        <v>0</v>
      </c>
      <c r="AA3349" s="23">
        <f t="shared" ref="AA3349" si="33733">(N3349*V3349+O3349*U3349+P3349*V3352+Q3349*U3352)</f>
        <v>1.7572835750941922</v>
      </c>
      <c r="AB3349" s="8"/>
      <c r="AC3349" s="21">
        <v>1</v>
      </c>
      <c r="AD3349" s="24">
        <v>0</v>
      </c>
      <c r="AE3349" s="22">
        <v>0</v>
      </c>
      <c r="AF3349" s="23">
        <v>0</v>
      </c>
      <c r="AH3349" s="21">
        <f t="shared" ref="AH3349" si="33734">X3349*AC3349+Z3349*AC3352-Y3349*AD3349-AA3349*AD3352</f>
        <v>12.271499898294628</v>
      </c>
      <c r="AI3349" s="24">
        <f t="shared" ref="AI3349" si="33735">(X3349*AD3349+Y3349*AC3349+Z3349*AD3352+AA3349*AC3352)</f>
        <v>0</v>
      </c>
      <c r="AJ3349" s="22">
        <f t="shared" ref="AJ3349" si="33736">X3349*AE3349+Z3349*AE3352-Y3349*AF3349-AA3349*AF3352</f>
        <v>0</v>
      </c>
      <c r="AK3349" s="23">
        <f t="shared" ref="AK3349" si="33737">(X3349*AF3349+Y3349*AE3349+Z3349*AF3352+AA3349*AE3352)</f>
        <v>1.7572835750941922</v>
      </c>
      <c r="AL3349" s="8"/>
      <c r="AM3349" s="25">
        <f t="shared" ref="AM3349" si="33738">COS($AO$8*$B3349)</f>
        <v>0.71287285226399999</v>
      </c>
      <c r="AN3349" s="26">
        <v>0</v>
      </c>
      <c r="AO3349" s="10">
        <v>0</v>
      </c>
      <c r="AP3349" s="85">
        <f t="shared" ref="AP3349" si="33739">$AN$8*SIN($B3349*$AO$8)</f>
        <v>-2.1038799082991648</v>
      </c>
      <c r="AR3349" s="21">
        <f t="shared" ref="AR3349" si="33740">AH3349*AM3349+AJ3349*AM3352-AI3349*AN3349-AK3349*AN3352</f>
        <v>9.1588095348129883</v>
      </c>
      <c r="AS3349" s="24">
        <f t="shared" ref="AS3349" si="33741">(AH3349*AN3349+AI3349*AM3349+AJ3349*AN3352+AK3349*AM3352)</f>
        <v>0</v>
      </c>
      <c r="AT3349" s="22">
        <f t="shared" ref="AT3349" si="33742">AH3349*AO3349+AJ3349*AO3352-AI3349*AP3349-AK3349*AP3352</f>
        <v>0</v>
      </c>
      <c r="AU3349" s="23">
        <f t="shared" ref="AU3349" si="33743">(AH3349*AP3349+AI3349*AO3349+AJ3349*AP3352+AK3349*AO3352)</f>
        <v>-24.565042326303235</v>
      </c>
      <c r="AV3349" s="8"/>
      <c r="AW3349" s="21">
        <v>1</v>
      </c>
      <c r="AX3349" s="24">
        <v>0</v>
      </c>
      <c r="AY3349" s="22">
        <v>0</v>
      </c>
      <c r="AZ3349" s="23">
        <v>0</v>
      </c>
      <c r="BB3349" s="21">
        <f t="shared" ref="BB3349" si="33744">AR3349*AW3349+AT3349*AW3352-AS3349*AX3349-AU3349*AX3352</f>
        <v>101.20850489085996</v>
      </c>
      <c r="BC3349" s="24">
        <f t="shared" ref="BC3349" si="33745">(AR3349*AX3349+AS3349*AW3349+AT3349*AX3352+AU3349*AW3352)</f>
        <v>0</v>
      </c>
      <c r="BD3349" s="22">
        <f t="shared" ref="BD3349" si="33746">AR3349*AY3349+AT3349*AY3352-AS3349*AZ3349-AU3349*AZ3352</f>
        <v>0</v>
      </c>
      <c r="BE3349" s="23">
        <f t="shared" ref="BE3349" si="33747">(AR3349*AZ3349+AS3349*AY3349+AT3349*AZ3352+AU3349*AY3352)</f>
        <v>-24.565042326303235</v>
      </c>
      <c r="BF3349" s="8"/>
      <c r="BG3349" s="25">
        <f t="shared" ref="BG3349" si="33748">COS($BI$8*$B3349)</f>
        <v>-0.99990841058696756</v>
      </c>
      <c r="BH3349" s="26">
        <v>0</v>
      </c>
      <c r="BI3349" s="10">
        <v>0</v>
      </c>
      <c r="BJ3349" s="85">
        <f t="shared" ref="BJ3349" si="33749">$BH$8*SIN($B3349*$BI$8)</f>
        <v>-4.0602142024750806E-2</v>
      </c>
      <c r="BL3349" s="21">
        <f t="shared" ref="BL3349" si="33750">BB3349*BG3349+BD3349*BG3352-BC3349*BH3349-BE3349*BH3352</f>
        <v>-101.31005674523384</v>
      </c>
      <c r="BM3349" s="24">
        <f t="shared" ref="BM3349" si="33751">(BB3349*BH3349+BC3349*BG3349+BD3349*BH3352+BE3349*BG3352)</f>
        <v>0</v>
      </c>
      <c r="BN3349" s="22">
        <f t="shared" ref="BN3349" si="33752">BB3349*BI3349+BD3349*BI3352-BC3349*BJ3349-BE3349*BJ3352</f>
        <v>0</v>
      </c>
      <c r="BO3349" s="23">
        <f t="shared" ref="BO3349" si="33753">(BB3349*BJ3349+BC3349*BI3349+BD3349*BJ3352+BE3349*BI3352)</f>
        <v>20.453510338804069</v>
      </c>
      <c r="BQ3349" s="27">
        <f t="shared" ref="BQ3349" si="33754">20*LOG((2*$BL$8)/(($BL$8*BL3349+BN3349+$BL$8*BL3352+BN3352)^2+($BL$8*BM3349+BO3349+$BL$8*BM3352+BO3352)^2)^0.5)</f>
        <v>-48.323712271039618</v>
      </c>
      <c r="BS3349" s="64">
        <f t="shared" ref="BS3349" si="33755">((BL3349^2+BM3349^2)/(BL3352^2+BM3352^2))^0.5</f>
        <v>0.20221723269615335</v>
      </c>
      <c r="BT3349" s="4"/>
      <c r="BU3349" s="28"/>
      <c r="BV3349" s="28"/>
      <c r="BW3349" s="28"/>
      <c r="BX3349" s="28"/>
    </row>
    <row r="3350" spans="2:76" ht="18.649999999999999" customHeight="1" thickBot="1">
      <c r="D3350" s="25"/>
      <c r="E3350" s="10"/>
      <c r="F3350" s="10"/>
      <c r="G3350" s="31"/>
      <c r="I3350" s="29"/>
      <c r="L3350" s="30"/>
      <c r="N3350" s="29"/>
      <c r="Q3350" s="30"/>
      <c r="S3350" s="29"/>
      <c r="V3350" s="30"/>
      <c r="X3350" s="29"/>
      <c r="AA3350" s="30"/>
      <c r="AC3350" s="29"/>
      <c r="AF3350" s="30"/>
      <c r="AH3350" s="29"/>
      <c r="AK3350" s="30"/>
      <c r="AM3350" s="29"/>
      <c r="AP3350" s="30"/>
      <c r="AR3350" s="29"/>
      <c r="AU3350" s="30"/>
      <c r="AW3350" s="29"/>
      <c r="AZ3350" s="30"/>
      <c r="BB3350" s="29"/>
      <c r="BE3350" s="30"/>
      <c r="BG3350" s="29"/>
      <c r="BJ3350" s="30"/>
      <c r="BL3350" s="29"/>
      <c r="BO3350" s="30"/>
      <c r="BS3350" s="65"/>
      <c r="BT3350" s="65"/>
      <c r="BU3350" s="28"/>
      <c r="BV3350" s="28"/>
      <c r="BW3350" s="28"/>
      <c r="BX3350" s="28"/>
    </row>
    <row r="3351" spans="2:76" ht="18.649999999999999" customHeight="1" thickBot="1">
      <c r="D3351" s="254" t="s">
        <v>24</v>
      </c>
      <c r="E3351" s="255"/>
      <c r="F3351" s="256" t="s">
        <v>25</v>
      </c>
      <c r="G3351" s="257"/>
      <c r="H3351" s="123"/>
      <c r="I3351" s="242" t="s">
        <v>4</v>
      </c>
      <c r="J3351" s="243"/>
      <c r="K3351" s="244" t="s">
        <v>5</v>
      </c>
      <c r="L3351" s="245"/>
      <c r="M3351" s="123"/>
      <c r="N3351" s="242" t="s">
        <v>6</v>
      </c>
      <c r="O3351" s="243"/>
      <c r="P3351" s="244" t="s">
        <v>7</v>
      </c>
      <c r="Q3351" s="245"/>
      <c r="R3351" s="123"/>
      <c r="S3351" s="242" t="s">
        <v>34</v>
      </c>
      <c r="T3351" s="243"/>
      <c r="U3351" s="244" t="s">
        <v>35</v>
      </c>
      <c r="V3351" s="245"/>
      <c r="W3351" s="123"/>
      <c r="X3351" s="242" t="s">
        <v>47</v>
      </c>
      <c r="Y3351" s="243"/>
      <c r="Z3351" s="244" t="s">
        <v>48</v>
      </c>
      <c r="AA3351" s="245"/>
      <c r="AB3351" s="127"/>
      <c r="AC3351" s="242" t="s">
        <v>63</v>
      </c>
      <c r="AD3351" s="243"/>
      <c r="AE3351" s="244" t="s">
        <v>8</v>
      </c>
      <c r="AF3351" s="245"/>
      <c r="AG3351" s="123"/>
      <c r="AH3351" s="242" t="s">
        <v>78</v>
      </c>
      <c r="AI3351" s="243"/>
      <c r="AJ3351" s="244" t="s">
        <v>79</v>
      </c>
      <c r="AK3351" s="245"/>
      <c r="AL3351" s="127"/>
      <c r="AM3351" s="242" t="s">
        <v>67</v>
      </c>
      <c r="AN3351" s="243"/>
      <c r="AO3351" s="244" t="s">
        <v>66</v>
      </c>
      <c r="AP3351" s="245"/>
      <c r="AQ3351" s="123"/>
      <c r="AR3351" s="242" t="s">
        <v>83</v>
      </c>
      <c r="AS3351" s="243"/>
      <c r="AT3351" s="244" t="s">
        <v>82</v>
      </c>
      <c r="AU3351" s="245"/>
      <c r="AV3351" s="127"/>
      <c r="AW3351" s="242" t="s">
        <v>71</v>
      </c>
      <c r="AX3351" s="243"/>
      <c r="AY3351" s="244" t="s">
        <v>70</v>
      </c>
      <c r="AZ3351" s="245"/>
      <c r="BA3351" s="123"/>
      <c r="BB3351" s="124" t="s">
        <v>87</v>
      </c>
      <c r="BC3351" s="125"/>
      <c r="BD3351" s="122" t="s">
        <v>86</v>
      </c>
      <c r="BE3351" s="126"/>
      <c r="BF3351" s="127"/>
      <c r="BG3351" s="242" t="s">
        <v>74</v>
      </c>
      <c r="BH3351" s="243"/>
      <c r="BI3351" s="244" t="s">
        <v>75</v>
      </c>
      <c r="BJ3351" s="245"/>
      <c r="BK3351" s="123"/>
      <c r="BL3351" s="242" t="s">
        <v>91</v>
      </c>
      <c r="BM3351" s="243"/>
      <c r="BN3351" s="244" t="s">
        <v>90</v>
      </c>
      <c r="BO3351" s="245"/>
      <c r="BP3351" s="123"/>
      <c r="BQ3351" s="35" t="s">
        <v>166</v>
      </c>
      <c r="BS3351" s="66" t="s">
        <v>121</v>
      </c>
      <c r="BT3351" s="65"/>
      <c r="BU3351" s="28"/>
      <c r="BV3351" s="28"/>
      <c r="BW3351" s="28"/>
      <c r="BX3351" s="28"/>
    </row>
    <row r="3352" spans="2:76" ht="18.649999999999999" customHeight="1" thickTop="1" thickBot="1">
      <c r="D3352" s="15">
        <v>0</v>
      </c>
      <c r="E3352" s="145">
        <f t="shared" ref="E3352" si="33756">(1/$E$8)*SIN($B3349*$F$8)</f>
        <v>-4.4773615341261973E-3</v>
      </c>
      <c r="F3352" s="15">
        <f t="shared" ref="F3352" si="33757">COS($F$8*$B3349)</f>
        <v>-0.99990978548228771</v>
      </c>
      <c r="G3352" s="37">
        <v>0</v>
      </c>
      <c r="I3352" s="21">
        <v>0</v>
      </c>
      <c r="J3352" s="24">
        <f t="shared" ref="J3352" si="33758">(TAN($K$8*$B3349))/$J$8</f>
        <v>3.7471824446027493</v>
      </c>
      <c r="K3352" s="22">
        <v>1</v>
      </c>
      <c r="L3352" s="23">
        <v>0</v>
      </c>
      <c r="N3352" s="21">
        <f t="shared" ref="N3352" si="33759">D3352*I3349+F3352*I3352-E3352*J3349-G3352*J3352</f>
        <v>0</v>
      </c>
      <c r="O3352" s="24">
        <f t="shared" ref="O3352" si="33760">(D3352*J3349+E3352*I3349+F3352*J3352+G3352*I3352)</f>
        <v>-3.7513217558798559</v>
      </c>
      <c r="P3352" s="22">
        <f t="shared" ref="P3352" si="33761">D3352*K3349+F3352*K3352-E3352*L3349-G3352*L3352</f>
        <v>-0.99990978548228771</v>
      </c>
      <c r="Q3352" s="23">
        <f t="shared" ref="Q3352" si="33762">(D3352*L3349+E3352*K3349+F3352*L3352+G3352*K3352)</f>
        <v>0</v>
      </c>
      <c r="S3352" s="15">
        <v>0</v>
      </c>
      <c r="T3352" s="145">
        <f t="shared" ref="T3352" si="33763">(1/$T$8)*SIN($B3349*$U$8)</f>
        <v>-0.23376443425546278</v>
      </c>
      <c r="U3352" s="15">
        <f t="shared" ref="U3352" si="33764">COS($U$8*$B3349)</f>
        <v>0.71287285226399999</v>
      </c>
      <c r="V3352" s="37">
        <v>0</v>
      </c>
      <c r="X3352" s="21">
        <f t="shared" ref="X3352" si="33765">N3352*S3349+P3352*S3352-O3352*T3349-Q3352*T3352</f>
        <v>0</v>
      </c>
      <c r="Y3352" s="24">
        <f t="shared" ref="Y3352" si="33766">(N3352*T3349+O3352*S3349+P3352*T3352+Q3352*S3352)</f>
        <v>-2.440472094564301</v>
      </c>
      <c r="Z3352" s="22">
        <f t="shared" ref="Z3352" si="33767">N3352*U3349+P3352*U3352-O3352*V3349-Q3352*V3352</f>
        <v>-8.6051390125446154</v>
      </c>
      <c r="AA3352" s="23">
        <f t="shared" ref="AA3352" si="33768">(N3352*V3349+O3352*U3349+P3352*V3352+Q3352*U3352)</f>
        <v>0</v>
      </c>
      <c r="AB3352" s="8"/>
      <c r="AC3352" s="21">
        <v>0</v>
      </c>
      <c r="AD3352" s="24">
        <f t="shared" ref="AD3352" si="33769">(TAN($AE$8*$B3349))/$AD$8</f>
        <v>-7.3329578076509669</v>
      </c>
      <c r="AE3352" s="22">
        <v>1</v>
      </c>
      <c r="AF3352" s="23">
        <v>0</v>
      </c>
      <c r="AH3352" s="21">
        <f t="shared" ref="AH3352" si="33770">X3352*AC3349+Z3352*AC3352-Y3352*AD3349-AA3352*AD3352</f>
        <v>0</v>
      </c>
      <c r="AI3352" s="24">
        <f t="shared" ref="AI3352" si="33771">(X3352*AD3349+Y3352*AC3349+Z3352*AD3352+AA3352*AC3352)</f>
        <v>60.660649213396674</v>
      </c>
      <c r="AJ3352" s="22">
        <f t="shared" ref="AJ3352" si="33772">X3352*AE3349+Z3352*AE3352-Y3352*AF3349-AA3352*AF3352</f>
        <v>-8.6051390125446154</v>
      </c>
      <c r="AK3352" s="23">
        <f t="shared" ref="AK3352" si="33773">(X3352*AF3349+Y3352*AE3349+Z3352*AF3352+AA3352*AE3352)</f>
        <v>0</v>
      </c>
      <c r="AL3352" s="8"/>
      <c r="AM3352" s="15">
        <v>0</v>
      </c>
      <c r="AN3352" s="85">
        <f t="shared" ref="AN3352" si="33774">(1/$AN$8)*SIN($B3349*$AO$8)</f>
        <v>-0.23376443425546278</v>
      </c>
      <c r="AO3352" s="25">
        <f t="shared" ref="AO3352" si="33775">COS($AO$8*$B3349)</f>
        <v>0.71287285226399999</v>
      </c>
      <c r="AP3352" s="37">
        <v>0</v>
      </c>
      <c r="AR3352" s="21">
        <f t="shared" ref="AR3352" si="33776">AH3352*AM3349+AJ3352*AM3352-AI3352*AN3349-AK3352*AN3352</f>
        <v>0</v>
      </c>
      <c r="AS3352" s="24">
        <f t="shared" ref="AS3352" si="33777">(AH3352*AN3349+AI3352*AM3349+AJ3352*AN3352+AK3352*AM3352)</f>
        <v>45.254905477897161</v>
      </c>
      <c r="AT3352" s="22">
        <f t="shared" ref="AT3352" si="33778">AH3352*AO3349+AJ3352*AO3352-AI3352*AP3349-AK3352*AP3352</f>
        <v>121.4883511124479</v>
      </c>
      <c r="AU3352" s="23">
        <f t="shared" ref="AU3352" si="33779">(AH3352*AP3349+AI3352*AO3349+AJ3352*AP3352+AK3352*AO3352)</f>
        <v>0</v>
      </c>
      <c r="AV3352" s="8"/>
      <c r="AW3352" s="21">
        <v>0</v>
      </c>
      <c r="AX3352" s="24">
        <f t="shared" ref="AX3352" si="33780">(TAN($AY$8*$B3349))/$AX$8</f>
        <v>3.7471824446027493</v>
      </c>
      <c r="AY3352" s="22">
        <v>1</v>
      </c>
      <c r="AZ3352" s="23">
        <v>0</v>
      </c>
      <c r="BB3352" s="21">
        <f t="shared" ref="BB3352" si="33781">AR3352*AW3349+AT3352*AW3352-AS3352*AX3349-AU3352*AX3352</f>
        <v>0</v>
      </c>
      <c r="BC3352" s="24">
        <f t="shared" ref="BC3352" si="33782">(AR3352*AX3349+AS3352*AW3349+AT3352*AX3352+AU3352*AW3352)</f>
        <v>500.49392199019684</v>
      </c>
      <c r="BD3352" s="22">
        <f t="shared" ref="BD3352" si="33783">AR3352*AY3349+AT3352*AY3352-AS3352*AZ3349-AU3352*AZ3352</f>
        <v>121.4883511124479</v>
      </c>
      <c r="BE3352" s="23">
        <f t="shared" ref="BE3352" si="33784">(AR3352*AZ3349+AS3352*AY3349+AT3352*AZ3352+AU3352*AY3352)</f>
        <v>0</v>
      </c>
      <c r="BF3352" s="8"/>
      <c r="BG3352" s="15">
        <v>0</v>
      </c>
      <c r="BH3352" s="85">
        <f t="shared" ref="BH3352" si="33785">(1/$BH$8)*SIN($B3349*$BI$8)</f>
        <v>-4.5113491138612004E-3</v>
      </c>
      <c r="BI3352" s="25">
        <f t="shared" ref="BI3352" si="33786">COS($BI$8*$B3349)</f>
        <v>-0.99990841058696756</v>
      </c>
      <c r="BJ3352" s="37">
        <v>0</v>
      </c>
      <c r="BL3352" s="21">
        <f t="shared" ref="BL3352" si="33787">BB3352*BG3349+BD3352*BG3352-BC3352*BH3349-BE3352*BH3352</f>
        <v>0</v>
      </c>
      <c r="BM3352" s="24">
        <f t="shared" ref="BM3352" si="33788">(BB3352*BH3349+BC3352*BG3349+BD3352*BH3352+BE3352*BG3352)</f>
        <v>-500.99615841079105</v>
      </c>
      <c r="BN3352" s="22">
        <f t="shared" ref="BN3352" si="33789">BB3352*BI3349+BD3352*BI3352-BC3352*BJ3349-BE3352*BJ3352</f>
        <v>-101.15609876250872</v>
      </c>
      <c r="BO3352" s="23">
        <f t="shared" ref="BO3352" si="33790">(BB3352*BJ3349+BC3352*BI3349+BD3352*BJ3352+BE3352*BI3352)</f>
        <v>0</v>
      </c>
      <c r="BQ3352" s="38">
        <f t="shared" ref="BQ3352" si="33791">(180/PI())*ATAN(-1*(($BL$8*BM3349+BO3349+$BL$8*BM3352+BO3352)/($BL$8*BL3349+BN3349+$BL$8*BL3352+BN3352)))</f>
        <v>-67.15293721982529</v>
      </c>
      <c r="BS3352" s="67">
        <f t="shared" ref="BS3352" si="33792">20*LOG(((($BL$8*BL3349+BN3349-$BL$8*BL3352-BN3352)^2+($BL$8*BM3349+BO3349-$BL$8*BM3352-BO3352)^2)/(($BL$8*BL3349+BN3349+$BL$8*BL3352+BN3352)^2+($BL$8*BM3349+BO3349+$BL$8*BM3352+BO3352)^2))^0.5)</f>
        <v>-6.3887556576866484E-5</v>
      </c>
      <c r="BT3352" s="65"/>
      <c r="BU3352" s="28"/>
      <c r="BV3352" s="28"/>
      <c r="BW3352" s="28"/>
      <c r="BX3352" s="28"/>
    </row>
    <row r="3353" spans="2:76" ht="18.649999999999999" customHeight="1">
      <c r="BS3353" s="32"/>
    </row>
    <row r="3354" spans="2:76" ht="18.649999999999999" customHeight="1" thickBot="1">
      <c r="D3354" s="8"/>
      <c r="E3354" s="8" t="s">
        <v>93</v>
      </c>
      <c r="F3354" s="8"/>
      <c r="G3354" s="8"/>
      <c r="H3354" s="8"/>
      <c r="I3354" s="8"/>
      <c r="J3354" s="8" t="s">
        <v>94</v>
      </c>
      <c r="K3354" s="8"/>
      <c r="L3354" s="8"/>
      <c r="M3354" s="8"/>
      <c r="N3354" s="8"/>
      <c r="O3354" s="8" t="s">
        <v>95</v>
      </c>
      <c r="P3354" s="8"/>
      <c r="Q3354" s="8"/>
      <c r="R3354" s="8"/>
      <c r="S3354" s="8"/>
      <c r="T3354" s="8" t="s">
        <v>96</v>
      </c>
      <c r="U3354" s="8"/>
      <c r="V3354" s="8"/>
      <c r="W3354" s="8"/>
      <c r="X3354" s="8"/>
      <c r="Y3354" s="8" t="s">
        <v>97</v>
      </c>
      <c r="Z3354" s="8"/>
      <c r="AA3354" s="8"/>
      <c r="AB3354" s="8"/>
      <c r="AC3354" s="8"/>
      <c r="AD3354" s="8" t="s">
        <v>98</v>
      </c>
      <c r="AE3354" s="8"/>
      <c r="AF3354" s="8"/>
      <c r="AG3354" s="8"/>
      <c r="AH3354" s="8"/>
      <c r="AI3354" s="8" t="s">
        <v>99</v>
      </c>
      <c r="AJ3354" s="8"/>
      <c r="AK3354" s="8"/>
      <c r="AL3354" s="8"/>
      <c r="AM3354" s="8"/>
      <c r="AN3354" s="8" t="s">
        <v>96</v>
      </c>
      <c r="AO3354" s="8"/>
      <c r="AP3354" s="8"/>
      <c r="AQ3354" s="8"/>
      <c r="AR3354" s="8"/>
      <c r="AS3354" s="8" t="s">
        <v>100</v>
      </c>
      <c r="AT3354" s="8"/>
      <c r="AU3354" s="8"/>
      <c r="AV3354" s="8"/>
      <c r="AW3354" s="8"/>
      <c r="AX3354" s="8" t="s">
        <v>94</v>
      </c>
      <c r="AY3354" s="8"/>
      <c r="AZ3354" s="8"/>
      <c r="BA3354" s="8"/>
      <c r="BB3354" s="8"/>
      <c r="BC3354" s="8" t="s">
        <v>101</v>
      </c>
      <c r="BD3354" s="8"/>
      <c r="BE3354" s="8"/>
      <c r="BF3354" s="8"/>
      <c r="BG3354" s="8"/>
      <c r="BH3354" s="8" t="s">
        <v>96</v>
      </c>
      <c r="BI3354" s="8"/>
      <c r="BJ3354" s="8"/>
      <c r="BK3354" s="8"/>
      <c r="BL3354" s="8"/>
      <c r="BM3354" s="8" t="s">
        <v>102</v>
      </c>
      <c r="BN3354" s="8"/>
      <c r="BO3354" s="8"/>
      <c r="BP3354" s="8"/>
    </row>
    <row r="3355" spans="2:76" ht="18.649999999999999" customHeight="1" thickBot="1">
      <c r="B3355" s="16"/>
      <c r="D3355" s="250" t="s">
        <v>22</v>
      </c>
      <c r="E3355" s="251"/>
      <c r="F3355" s="252" t="s">
        <v>23</v>
      </c>
      <c r="G3355" s="253"/>
      <c r="H3355" s="123"/>
      <c r="I3355" s="242" t="s">
        <v>1</v>
      </c>
      <c r="J3355" s="243"/>
      <c r="K3355" s="244" t="s">
        <v>2</v>
      </c>
      <c r="L3355" s="245"/>
      <c r="M3355" s="123"/>
      <c r="N3355" s="242" t="s">
        <v>43</v>
      </c>
      <c r="O3355" s="243"/>
      <c r="P3355" s="244" t="s">
        <v>44</v>
      </c>
      <c r="Q3355" s="245"/>
      <c r="R3355" s="123"/>
      <c r="S3355" s="242" t="s">
        <v>32</v>
      </c>
      <c r="T3355" s="243"/>
      <c r="U3355" s="244" t="s">
        <v>33</v>
      </c>
      <c r="V3355" s="245"/>
      <c r="W3355" s="123"/>
      <c r="X3355" s="242" t="s">
        <v>45</v>
      </c>
      <c r="Y3355" s="243"/>
      <c r="Z3355" s="244" t="s">
        <v>46</v>
      </c>
      <c r="AA3355" s="245"/>
      <c r="AB3355" s="127"/>
      <c r="AC3355" s="242" t="s">
        <v>62</v>
      </c>
      <c r="AD3355" s="243"/>
      <c r="AE3355" s="244" t="s">
        <v>3</v>
      </c>
      <c r="AF3355" s="245"/>
      <c r="AG3355" s="123"/>
      <c r="AH3355" s="242" t="s">
        <v>76</v>
      </c>
      <c r="AI3355" s="243"/>
      <c r="AJ3355" s="244" t="s">
        <v>77</v>
      </c>
      <c r="AK3355" s="245"/>
      <c r="AL3355" s="127"/>
      <c r="AM3355" s="242" t="s">
        <v>64</v>
      </c>
      <c r="AN3355" s="243"/>
      <c r="AO3355" s="244" t="s">
        <v>65</v>
      </c>
      <c r="AP3355" s="245"/>
      <c r="AQ3355" s="123"/>
      <c r="AR3355" s="242" t="s">
        <v>80</v>
      </c>
      <c r="AS3355" s="243"/>
      <c r="AT3355" s="244" t="s">
        <v>81</v>
      </c>
      <c r="AU3355" s="245"/>
      <c r="AV3355" s="127"/>
      <c r="AW3355" s="242" t="s">
        <v>68</v>
      </c>
      <c r="AX3355" s="243"/>
      <c r="AY3355" s="244" t="s">
        <v>69</v>
      </c>
      <c r="AZ3355" s="245"/>
      <c r="BA3355" s="123"/>
      <c r="BB3355" s="246" t="s">
        <v>84</v>
      </c>
      <c r="BC3355" s="247"/>
      <c r="BD3355" s="248" t="s">
        <v>85</v>
      </c>
      <c r="BE3355" s="249"/>
      <c r="BF3355" s="127"/>
      <c r="BG3355" s="242" t="s">
        <v>72</v>
      </c>
      <c r="BH3355" s="243"/>
      <c r="BI3355" s="244" t="s">
        <v>73</v>
      </c>
      <c r="BJ3355" s="245"/>
      <c r="BK3355" s="123"/>
      <c r="BL3355" s="242" t="s">
        <v>88</v>
      </c>
      <c r="BM3355" s="243"/>
      <c r="BN3355" s="244" t="s">
        <v>89</v>
      </c>
      <c r="BO3355" s="245"/>
      <c r="BP3355" s="123"/>
      <c r="BQ3355" s="19" t="s">
        <v>165</v>
      </c>
      <c r="BS3355" s="63" t="s">
        <v>120</v>
      </c>
      <c r="BT3355" s="4"/>
      <c r="BU3355" s="28"/>
      <c r="BV3355" s="28"/>
      <c r="BW3355" s="28"/>
      <c r="BX3355" s="28"/>
    </row>
    <row r="3356" spans="2:76" ht="18.649999999999999" customHeight="1" thickTop="1" thickBot="1">
      <c r="B3356" s="39">
        <v>9.52</v>
      </c>
      <c r="D3356" s="25">
        <f t="shared" ref="D3356" si="33793">COS($F$8*$B3356)</f>
        <v>-0.99979851104591744</v>
      </c>
      <c r="E3356" s="26">
        <v>0</v>
      </c>
      <c r="F3356" s="10">
        <v>0</v>
      </c>
      <c r="G3356" s="85">
        <f t="shared" ref="G3356" si="33794">$E$8*SIN($B3356*$F$8)</f>
        <v>-6.0219895327862288E-2</v>
      </c>
      <c r="I3356" s="21">
        <v>1</v>
      </c>
      <c r="J3356" s="24">
        <v>0</v>
      </c>
      <c r="K3356" s="22">
        <v>0</v>
      </c>
      <c r="L3356" s="23">
        <v>0</v>
      </c>
      <c r="N3356" s="21">
        <f t="shared" ref="N3356" si="33795">D3356*I3356+F3356*I3359-E3356*J3356-G3356*J3359</f>
        <v>-0.76299192997805443</v>
      </c>
      <c r="O3356" s="24">
        <f t="shared" ref="O3356" si="33796">(D3356*J3356+E3356*I3356+F3356*J3359+G3356*I3359)</f>
        <v>0</v>
      </c>
      <c r="P3356" s="22">
        <f t="shared" ref="P3356" si="33797">D3356*K3356+F3356*K3359-E3356*L3356-G3356*L3359</f>
        <v>0</v>
      </c>
      <c r="Q3356" s="23">
        <f t="shared" ref="Q3356" si="33798">(D3356*L3356+E3356*K3356+F3356*L3359+G3356*K3359)</f>
        <v>-6.0219895327862288E-2</v>
      </c>
      <c r="S3356" s="25">
        <f t="shared" ref="S3356" si="33799">COS($U$8*$B3356)</f>
        <v>0.7209538388057728</v>
      </c>
      <c r="T3356" s="26">
        <v>0</v>
      </c>
      <c r="U3356" s="10">
        <v>0</v>
      </c>
      <c r="V3356" s="85">
        <f t="shared" ref="V3356" si="33800">$T$8*SIN($B3356*$U$8)</f>
        <v>-2.0789492684529312</v>
      </c>
      <c r="X3356" s="21">
        <f t="shared" ref="X3356" si="33801">N3356*S3356+P3356*S3359-O3356*T3356-Q3356*T3359</f>
        <v>-0.56399241726641169</v>
      </c>
      <c r="Y3356" s="24">
        <f t="shared" ref="Y3356" si="33802">(N3356*T3356+O3356*S3356+P3356*T3359+Q3356*S3359)</f>
        <v>0</v>
      </c>
      <c r="Z3356" s="22">
        <f t="shared" ref="Z3356" si="33803">N3356*U3356+P3356*U3359-O3356*V3356-Q3356*V3359</f>
        <v>0</v>
      </c>
      <c r="AA3356" s="23">
        <f t="shared" ref="AA3356" si="33804">(N3356*V3356+O3356*U3356+P3356*V3359+Q3356*U3359)</f>
        <v>1.542805749954262</v>
      </c>
      <c r="AB3356" s="8"/>
      <c r="AC3356" s="21">
        <v>1</v>
      </c>
      <c r="AD3356" s="24">
        <v>0</v>
      </c>
      <c r="AE3356" s="22">
        <v>0</v>
      </c>
      <c r="AF3356" s="23">
        <v>0</v>
      </c>
      <c r="AH3356" s="21">
        <f t="shared" ref="AH3356" si="33805">X3356*AC3356+Z3356*AC3359-Y3356*AD3356-AA3356*AD3359</f>
        <v>9.8098731748587316</v>
      </c>
      <c r="AI3356" s="24">
        <f t="shared" ref="AI3356" si="33806">(X3356*AD3356+Y3356*AC3356+Z3356*AD3359+AA3356*AC3359)</f>
        <v>0</v>
      </c>
      <c r="AJ3356" s="22">
        <f t="shared" ref="AJ3356" si="33807">X3356*AE3356+Z3356*AE3359-Y3356*AF3356-AA3356*AF3359</f>
        <v>0</v>
      </c>
      <c r="AK3356" s="23">
        <f t="shared" ref="AK3356" si="33808">(X3356*AF3356+Y3356*AE3356+Z3356*AF3359+AA3356*AE3359)</f>
        <v>1.542805749954262</v>
      </c>
      <c r="AL3356" s="8"/>
      <c r="AM3356" s="25">
        <f t="shared" ref="AM3356" si="33809">COS($AO$8*$B3356)</f>
        <v>0.7209538388057728</v>
      </c>
      <c r="AN3356" s="26">
        <v>0</v>
      </c>
      <c r="AO3356" s="10">
        <v>0</v>
      </c>
      <c r="AP3356" s="85">
        <f t="shared" ref="AP3356" si="33810">$AN$8*SIN($B3356*$AO$8)</f>
        <v>-2.0789492684529312</v>
      </c>
      <c r="AR3356" s="21">
        <f t="shared" ref="AR3356" si="33811">AH3356*AM3356+AJ3356*AM3359-AI3356*AN3356-AK3356*AN3359</f>
        <v>7.4288451553046642</v>
      </c>
      <c r="AS3356" s="24">
        <f t="shared" ref="AS3356" si="33812">(AH3356*AN3356+AI3356*AM3356+AJ3356*AN3359+AK3356*AM3359)</f>
        <v>0</v>
      </c>
      <c r="AT3356" s="22">
        <f t="shared" ref="AT3356" si="33813">AH3356*AO3356+AJ3356*AO3359-AI3356*AP3356-AK3356*AP3359</f>
        <v>0</v>
      </c>
      <c r="AU3356" s="23">
        <f t="shared" ref="AU3356" si="33814">(AH3356*AP3356+AI3356*AO3356+AJ3356*AP3359+AK3356*AO3359)</f>
        <v>-19.281936932527451</v>
      </c>
      <c r="AV3356" s="8"/>
      <c r="AW3356" s="21">
        <v>1</v>
      </c>
      <c r="AX3356" s="24">
        <v>0</v>
      </c>
      <c r="AY3356" s="22">
        <v>0</v>
      </c>
      <c r="AZ3356" s="23">
        <v>0</v>
      </c>
      <c r="BB3356" s="21">
        <f t="shared" ref="BB3356" si="33815">AR3356*AW3356+AT3356*AW3359-AS3356*AX3356-AU3356*AX3359</f>
        <v>83.252450236288013</v>
      </c>
      <c r="BC3356" s="24">
        <f t="shared" ref="BC3356" si="33816">(AR3356*AX3356+AS3356*AW3356+AT3356*AX3359+AU3356*AW3359)</f>
        <v>0</v>
      </c>
      <c r="BD3356" s="22">
        <f t="shared" ref="BD3356" si="33817">AR3356*AY3356+AT3356*AY3359-AS3356*AZ3356-AU3356*AZ3359</f>
        <v>0</v>
      </c>
      <c r="BE3356" s="23">
        <f t="shared" ref="BE3356" si="33818">(AR3356*AZ3356+AS3356*AY3356+AT3356*AZ3359+AU3356*AY3359)</f>
        <v>-19.281936932527451</v>
      </c>
      <c r="BF3356" s="8"/>
      <c r="BG3356" s="25">
        <f t="shared" ref="BG3356" si="33819">COS($BI$8*$B3356)</f>
        <v>-0.9997964546020589</v>
      </c>
      <c r="BH3356" s="26">
        <v>0</v>
      </c>
      <c r="BI3356" s="10">
        <v>0</v>
      </c>
      <c r="BJ3356" s="85">
        <f t="shared" ref="BJ3356" si="33820">$BH$8*SIN($B3356*$BI$8)</f>
        <v>-6.0526393303907758E-2</v>
      </c>
      <c r="BL3356" s="21">
        <f t="shared" ref="BL3356" si="33821">BB3356*BG3356+BD3356*BG3359-BC3356*BH3356-BE3356*BH3359</f>
        <v>-83.365178594112805</v>
      </c>
      <c r="BM3356" s="24">
        <f t="shared" ref="BM3356" si="33822">(BB3356*BH3356+BC3356*BG3356+BD3356*BH3359+BE3356*BG3359)</f>
        <v>0</v>
      </c>
      <c r="BN3356" s="22">
        <f t="shared" ref="BN3356" si="33823">BB3356*BI3356+BD3356*BI3359-BC3356*BJ3356-BE3356*BJ3359</f>
        <v>0</v>
      </c>
      <c r="BO3356" s="23">
        <f t="shared" ref="BO3356" si="33824">(BB3356*BJ3356+BC3356*BI3356+BD3356*BJ3359+BE3356*BI3359)</f>
        <v>14.239041636485867</v>
      </c>
      <c r="BQ3356" s="27">
        <f t="shared" ref="BQ3356" si="33825">20*LOG((2*$BL$8)/(($BL$8*BL3356+BN3356+$BL$8*BL3359+BN3359)^2+($BL$8*BM3356+BO3356+$BL$8*BM3359+BO3359)^2)^0.5)</f>
        <v>-47.982618534754629</v>
      </c>
      <c r="BS3356" s="64">
        <f t="shared" ref="BS3356" si="33826">((BL3356^2+BM3356^2)/(BL3359^2+BM3359^2))^0.5</f>
        <v>0.17113540874844077</v>
      </c>
      <c r="BT3356" s="4"/>
      <c r="BU3356" s="28"/>
      <c r="BV3356" s="28"/>
      <c r="BW3356" s="28"/>
      <c r="BX3356" s="28"/>
    </row>
    <row r="3357" spans="2:76" ht="18.649999999999999" customHeight="1" thickBot="1">
      <c r="D3357" s="25"/>
      <c r="E3357" s="10"/>
      <c r="F3357" s="10"/>
      <c r="G3357" s="31"/>
      <c r="I3357" s="29"/>
      <c r="L3357" s="30"/>
      <c r="N3357" s="29"/>
      <c r="Q3357" s="30"/>
      <c r="S3357" s="29"/>
      <c r="V3357" s="30"/>
      <c r="X3357" s="29"/>
      <c r="AA3357" s="30"/>
      <c r="AC3357" s="29"/>
      <c r="AF3357" s="30"/>
      <c r="AH3357" s="29"/>
      <c r="AK3357" s="30"/>
      <c r="AM3357" s="29"/>
      <c r="AP3357" s="30"/>
      <c r="AR3357" s="29"/>
      <c r="AU3357" s="30"/>
      <c r="AW3357" s="29"/>
      <c r="AZ3357" s="30"/>
      <c r="BB3357" s="29"/>
      <c r="BE3357" s="30"/>
      <c r="BG3357" s="29"/>
      <c r="BJ3357" s="30"/>
      <c r="BL3357" s="29"/>
      <c r="BO3357" s="30"/>
      <c r="BS3357" s="65"/>
      <c r="BT3357" s="65"/>
      <c r="BU3357" s="28"/>
      <c r="BV3357" s="28"/>
      <c r="BW3357" s="28"/>
      <c r="BX3357" s="28"/>
    </row>
    <row r="3358" spans="2:76" ht="18.649999999999999" customHeight="1" thickBot="1">
      <c r="D3358" s="254" t="s">
        <v>24</v>
      </c>
      <c r="E3358" s="255"/>
      <c r="F3358" s="256" t="s">
        <v>25</v>
      </c>
      <c r="G3358" s="257"/>
      <c r="H3358" s="123"/>
      <c r="I3358" s="242" t="s">
        <v>4</v>
      </c>
      <c r="J3358" s="243"/>
      <c r="K3358" s="244" t="s">
        <v>5</v>
      </c>
      <c r="L3358" s="245"/>
      <c r="M3358" s="123"/>
      <c r="N3358" s="242" t="s">
        <v>6</v>
      </c>
      <c r="O3358" s="243"/>
      <c r="P3358" s="244" t="s">
        <v>7</v>
      </c>
      <c r="Q3358" s="245"/>
      <c r="R3358" s="123"/>
      <c r="S3358" s="242" t="s">
        <v>34</v>
      </c>
      <c r="T3358" s="243"/>
      <c r="U3358" s="244" t="s">
        <v>35</v>
      </c>
      <c r="V3358" s="245"/>
      <c r="W3358" s="123"/>
      <c r="X3358" s="242" t="s">
        <v>47</v>
      </c>
      <c r="Y3358" s="243"/>
      <c r="Z3358" s="244" t="s">
        <v>48</v>
      </c>
      <c r="AA3358" s="245"/>
      <c r="AB3358" s="127"/>
      <c r="AC3358" s="242" t="s">
        <v>63</v>
      </c>
      <c r="AD3358" s="243"/>
      <c r="AE3358" s="244" t="s">
        <v>8</v>
      </c>
      <c r="AF3358" s="245"/>
      <c r="AG3358" s="123"/>
      <c r="AH3358" s="242" t="s">
        <v>78</v>
      </c>
      <c r="AI3358" s="243"/>
      <c r="AJ3358" s="244" t="s">
        <v>79</v>
      </c>
      <c r="AK3358" s="245"/>
      <c r="AL3358" s="127"/>
      <c r="AM3358" s="242" t="s">
        <v>67</v>
      </c>
      <c r="AN3358" s="243"/>
      <c r="AO3358" s="244" t="s">
        <v>66</v>
      </c>
      <c r="AP3358" s="245"/>
      <c r="AQ3358" s="123"/>
      <c r="AR3358" s="242" t="s">
        <v>83</v>
      </c>
      <c r="AS3358" s="243"/>
      <c r="AT3358" s="244" t="s">
        <v>82</v>
      </c>
      <c r="AU3358" s="245"/>
      <c r="AV3358" s="127"/>
      <c r="AW3358" s="242" t="s">
        <v>71</v>
      </c>
      <c r="AX3358" s="243"/>
      <c r="AY3358" s="244" t="s">
        <v>70</v>
      </c>
      <c r="AZ3358" s="245"/>
      <c r="BA3358" s="123"/>
      <c r="BB3358" s="124" t="s">
        <v>87</v>
      </c>
      <c r="BC3358" s="125"/>
      <c r="BD3358" s="122" t="s">
        <v>86</v>
      </c>
      <c r="BE3358" s="126"/>
      <c r="BF3358" s="127"/>
      <c r="BG3358" s="242" t="s">
        <v>74</v>
      </c>
      <c r="BH3358" s="243"/>
      <c r="BI3358" s="244" t="s">
        <v>75</v>
      </c>
      <c r="BJ3358" s="245"/>
      <c r="BK3358" s="123"/>
      <c r="BL3358" s="242" t="s">
        <v>91</v>
      </c>
      <c r="BM3358" s="243"/>
      <c r="BN3358" s="244" t="s">
        <v>90</v>
      </c>
      <c r="BO3358" s="245"/>
      <c r="BP3358" s="123"/>
      <c r="BQ3358" s="35" t="s">
        <v>166</v>
      </c>
      <c r="BS3358" s="66" t="s">
        <v>121</v>
      </c>
      <c r="BT3358" s="65"/>
      <c r="BU3358" s="28"/>
      <c r="BV3358" s="28"/>
      <c r="BW3358" s="28"/>
      <c r="BX3358" s="28"/>
    </row>
    <row r="3359" spans="2:76" ht="18.649999999999999" customHeight="1" thickTop="1" thickBot="1">
      <c r="D3359" s="15">
        <v>0</v>
      </c>
      <c r="E3359" s="145">
        <f t="shared" ref="E3359" si="33827">(1/$E$8)*SIN($B3356*$F$8)</f>
        <v>-6.6910994808735873E-3</v>
      </c>
      <c r="F3359" s="15">
        <f t="shared" ref="F3359" si="33828">COS($F$8*$B3356)</f>
        <v>-0.99979851104591744</v>
      </c>
      <c r="G3359" s="37">
        <v>0</v>
      </c>
      <c r="I3359" s="21">
        <v>0</v>
      </c>
      <c r="J3359" s="24">
        <f t="shared" ref="J3359" si="33829">(TAN($K$8*$B3356))/$J$8</f>
        <v>3.9323645412963439</v>
      </c>
      <c r="K3359" s="22">
        <v>1</v>
      </c>
      <c r="L3359" s="23">
        <v>0</v>
      </c>
      <c r="N3359" s="21">
        <f t="shared" ref="N3359" si="33830">D3359*I3356+F3359*I3359-E3359*J3356-G3359*J3359</f>
        <v>0</v>
      </c>
      <c r="O3359" s="24">
        <f t="shared" ref="O3359" si="33831">(D3359*J3356+E3359*I3356+F3359*J3359+G3359*I3359)</f>
        <v>-3.9382633127587208</v>
      </c>
      <c r="P3359" s="22">
        <f t="shared" ref="P3359" si="33832">D3359*K3356+F3359*K3359-E3359*L3356-G3359*L3359</f>
        <v>-0.99979851104591744</v>
      </c>
      <c r="Q3359" s="23">
        <f t="shared" ref="Q3359" si="33833">(D3359*L3356+E3359*K3356+F3359*L3359+G3359*K3359)</f>
        <v>0</v>
      </c>
      <c r="S3359" s="15">
        <v>0</v>
      </c>
      <c r="T3359" s="145">
        <f t="shared" ref="T3359" si="33834">(1/$T$8)*SIN($B3356*$U$8)</f>
        <v>-0.23099436316143679</v>
      </c>
      <c r="U3359" s="15">
        <f t="shared" ref="U3359" si="33835">COS($U$8*$B3356)</f>
        <v>0.7209538388057728</v>
      </c>
      <c r="V3359" s="37">
        <v>0</v>
      </c>
      <c r="X3359" s="21">
        <f t="shared" ref="X3359" si="33836">N3359*S3356+P3359*S3359-O3359*T3356-Q3359*T3359</f>
        <v>0</v>
      </c>
      <c r="Y3359" s="24">
        <f t="shared" ref="Y3359" si="33837">(N3359*T3356+O3359*S3356+P3359*T3359+Q3359*S3359)</f>
        <v>-2.608358233212535</v>
      </c>
      <c r="Z3359" s="22">
        <f t="shared" ref="Z3359" si="33838">N3359*U3356+P3359*U3359-O3359*V3356-Q3359*V3359</f>
        <v>-8.9082582076056092</v>
      </c>
      <c r="AA3359" s="23">
        <f t="shared" ref="AA3359" si="33839">(N3359*V3356+O3359*U3356+P3359*V3359+Q3359*U3359)</f>
        <v>0</v>
      </c>
      <c r="AB3359" s="8"/>
      <c r="AC3359" s="21">
        <v>0</v>
      </c>
      <c r="AD3359" s="24">
        <f t="shared" ref="AD3359" si="33840">(TAN($AE$8*$B3356))/$AD$8</f>
        <v>-6.7240257514160078</v>
      </c>
      <c r="AE3359" s="22">
        <v>1</v>
      </c>
      <c r="AF3359" s="23">
        <v>0</v>
      </c>
      <c r="AH3359" s="21">
        <f t="shared" ref="AH3359" si="33841">X3359*AC3356+Z3359*AC3359-Y3359*AD3356-AA3359*AD3359</f>
        <v>0</v>
      </c>
      <c r="AI3359" s="24">
        <f t="shared" ref="AI3359" si="33842">(X3359*AD3356+Y3359*AC3356+Z3359*AD3359+AA3359*AC3359)</f>
        <v>57.290999354990589</v>
      </c>
      <c r="AJ3359" s="22">
        <f t="shared" ref="AJ3359" si="33843">X3359*AE3356+Z3359*AE3359-Y3359*AF3356-AA3359*AF3359</f>
        <v>-8.9082582076056092</v>
      </c>
      <c r="AK3359" s="23">
        <f t="shared" ref="AK3359" si="33844">(X3359*AF3356+Y3359*AE3356+Z3359*AF3359+AA3359*AE3359)</f>
        <v>0</v>
      </c>
      <c r="AL3359" s="8"/>
      <c r="AM3359" s="15">
        <v>0</v>
      </c>
      <c r="AN3359" s="85">
        <f t="shared" ref="AN3359" si="33845">(1/$AN$8)*SIN($B3356*$AO$8)</f>
        <v>-0.23099436316143679</v>
      </c>
      <c r="AO3359" s="25">
        <f t="shared" ref="AO3359" si="33846">COS($AO$8*$B3356)</f>
        <v>0.7209538388057728</v>
      </c>
      <c r="AP3359" s="37">
        <v>0</v>
      </c>
      <c r="AR3359" s="21">
        <f t="shared" ref="AR3359" si="33847">AH3359*AM3356+AJ3359*AM3359-AI3359*AN3356-AK3359*AN3359</f>
        <v>0</v>
      </c>
      <c r="AS3359" s="24">
        <f t="shared" ref="AS3359" si="33848">(AH3359*AN3356+AI3359*AM3356+AJ3359*AN3359+AK3359*AM3359)</f>
        <v>43.361923345543019</v>
      </c>
      <c r="AT3359" s="22">
        <f t="shared" ref="AT3359" si="33849">AH3359*AO3356+AJ3359*AO3359-AI3359*AP3356-AK3359*AP3359</f>
        <v>112.68263824614874</v>
      </c>
      <c r="AU3359" s="23">
        <f t="shared" ref="AU3359" si="33850">(AH3359*AP3356+AI3359*AO3356+AJ3359*AP3359+AK3359*AO3359)</f>
        <v>0</v>
      </c>
      <c r="AV3359" s="8"/>
      <c r="AW3359" s="21">
        <v>0</v>
      </c>
      <c r="AX3359" s="24">
        <f t="shared" ref="AX3359" si="33851">(TAN($AY$8*$B3356))/$AX$8</f>
        <v>3.9323645412963439</v>
      </c>
      <c r="AY3359" s="22">
        <v>1</v>
      </c>
      <c r="AZ3359" s="23">
        <v>0</v>
      </c>
      <c r="BB3359" s="21">
        <f t="shared" ref="BB3359" si="33852">AR3359*AW3356+AT3359*AW3359-AS3359*AX3356-AU3359*AX3359</f>
        <v>0</v>
      </c>
      <c r="BC3359" s="24">
        <f t="shared" ref="BC3359" si="33853">(AR3359*AX3356+AS3359*AW3356+AT3359*AX3359+AU3359*AW3359)</f>
        <v>486.47113440442155</v>
      </c>
      <c r="BD3359" s="22">
        <f t="shared" ref="BD3359" si="33854">AR3359*AY3356+AT3359*AY3359-AS3359*AZ3356-AU3359*AZ3359</f>
        <v>112.68263824614874</v>
      </c>
      <c r="BE3359" s="23">
        <f t="shared" ref="BE3359" si="33855">(AR3359*AZ3356+AS3359*AY3356+AT3359*AZ3359+AU3359*AY3359)</f>
        <v>0</v>
      </c>
      <c r="BF3359" s="8"/>
      <c r="BG3359" s="15">
        <v>0</v>
      </c>
      <c r="BH3359" s="85">
        <f t="shared" ref="BH3359" si="33856">(1/$BH$8)*SIN($B3356*$BI$8)</f>
        <v>-6.7251548115453055E-3</v>
      </c>
      <c r="BI3359" s="25">
        <f t="shared" ref="BI3359" si="33857">COS($BI$8*$B3356)</f>
        <v>-0.9997964546020589</v>
      </c>
      <c r="BJ3359" s="37">
        <v>0</v>
      </c>
      <c r="BL3359" s="21">
        <f t="shared" ref="BL3359" si="33858">BB3359*BG3356+BD3359*BG3359-BC3359*BH3356-BE3359*BH3359</f>
        <v>0</v>
      </c>
      <c r="BM3359" s="24">
        <f t="shared" ref="BM3359" si="33859">(BB3359*BH3356+BC3359*BG3356+BD3359*BH3359+BE3359*BG3359)</f>
        <v>-487.12992363056105</v>
      </c>
      <c r="BN3359" s="22">
        <f t="shared" ref="BN3359" si="33860">BB3359*BI3356+BD3359*BI3359-BC3359*BJ3356-BE3359*BJ3359</f>
        <v>-83.215359001745682</v>
      </c>
      <c r="BO3359" s="23">
        <f t="shared" ref="BO3359" si="33861">(BB3359*BJ3356+BC3359*BI3356+BD3359*BJ3359+BE3359*BI3359)</f>
        <v>0</v>
      </c>
      <c r="BQ3359" s="38">
        <f t="shared" ref="BQ3359" si="33862">(180/PI())*ATAN(-1*(($BL$8*BM3356+BO3356+$BL$8*BM3359+BO3359)/($BL$8*BL3356+BN3356+$BL$8*BL3359+BN3359)))</f>
        <v>-70.594678449037659</v>
      </c>
      <c r="BS3359" s="67">
        <f t="shared" ref="BS3359" si="33863">20*LOG(((($BL$8*BL3356+BN3356-$BL$8*BL3359-BN3359)^2+($BL$8*BM3356+BO3356-$BL$8*BM3359-BO3359)^2)/(($BL$8*BL3356+BN3356+$BL$8*BL3359+BN3359)^2+($BL$8*BM3356+BO3356+$BL$8*BM3359+BO3359)^2))^0.5)</f>
        <v>-6.9107616285656162E-5</v>
      </c>
      <c r="BT3359" s="65"/>
      <c r="BU3359" s="28"/>
      <c r="BV3359" s="28"/>
      <c r="BW3359" s="28"/>
      <c r="BX3359" s="28"/>
    </row>
    <row r="3360" spans="2:76" ht="18.649999999999999" customHeight="1">
      <c r="BS3360" s="32"/>
    </row>
    <row r="3361" spans="2:76" ht="18.649999999999999" customHeight="1" thickBot="1">
      <c r="D3361" s="8"/>
      <c r="E3361" s="8" t="s">
        <v>93</v>
      </c>
      <c r="F3361" s="8"/>
      <c r="G3361" s="8"/>
      <c r="H3361" s="8"/>
      <c r="I3361" s="8"/>
      <c r="J3361" s="8" t="s">
        <v>94</v>
      </c>
      <c r="K3361" s="8"/>
      <c r="L3361" s="8"/>
      <c r="M3361" s="8"/>
      <c r="N3361" s="8"/>
      <c r="O3361" s="8" t="s">
        <v>95</v>
      </c>
      <c r="P3361" s="8"/>
      <c r="Q3361" s="8"/>
      <c r="R3361" s="8"/>
      <c r="S3361" s="8"/>
      <c r="T3361" s="8" t="s">
        <v>96</v>
      </c>
      <c r="U3361" s="8"/>
      <c r="V3361" s="8"/>
      <c r="W3361" s="8"/>
      <c r="X3361" s="8"/>
      <c r="Y3361" s="8" t="s">
        <v>97</v>
      </c>
      <c r="Z3361" s="8"/>
      <c r="AA3361" s="8"/>
      <c r="AB3361" s="8"/>
      <c r="AC3361" s="8"/>
      <c r="AD3361" s="8" t="s">
        <v>98</v>
      </c>
      <c r="AE3361" s="8"/>
      <c r="AF3361" s="8"/>
      <c r="AG3361" s="8"/>
      <c r="AH3361" s="8"/>
      <c r="AI3361" s="8" t="s">
        <v>99</v>
      </c>
      <c r="AJ3361" s="8"/>
      <c r="AK3361" s="8"/>
      <c r="AL3361" s="8"/>
      <c r="AM3361" s="8"/>
      <c r="AN3361" s="8" t="s">
        <v>96</v>
      </c>
      <c r="AO3361" s="8"/>
      <c r="AP3361" s="8"/>
      <c r="AQ3361" s="8"/>
      <c r="AR3361" s="8"/>
      <c r="AS3361" s="8" t="s">
        <v>100</v>
      </c>
      <c r="AT3361" s="8"/>
      <c r="AU3361" s="8"/>
      <c r="AV3361" s="8"/>
      <c r="AW3361" s="8"/>
      <c r="AX3361" s="8" t="s">
        <v>94</v>
      </c>
      <c r="AY3361" s="8"/>
      <c r="AZ3361" s="8"/>
      <c r="BA3361" s="8"/>
      <c r="BB3361" s="8"/>
      <c r="BC3361" s="8" t="s">
        <v>101</v>
      </c>
      <c r="BD3361" s="8"/>
      <c r="BE3361" s="8"/>
      <c r="BF3361" s="8"/>
      <c r="BG3361" s="8"/>
      <c r="BH3361" s="8" t="s">
        <v>96</v>
      </c>
      <c r="BI3361" s="8"/>
      <c r="BJ3361" s="8"/>
      <c r="BK3361" s="8"/>
      <c r="BL3361" s="8"/>
      <c r="BM3361" s="8" t="s">
        <v>102</v>
      </c>
      <c r="BN3361" s="8"/>
      <c r="BO3361" s="8"/>
      <c r="BP3361" s="8"/>
    </row>
    <row r="3362" spans="2:76" ht="18.649999999999999" customHeight="1" thickBot="1">
      <c r="B3362" s="16"/>
      <c r="D3362" s="250" t="s">
        <v>22</v>
      </c>
      <c r="E3362" s="251"/>
      <c r="F3362" s="252" t="s">
        <v>23</v>
      </c>
      <c r="G3362" s="253"/>
      <c r="H3362" s="123"/>
      <c r="I3362" s="242" t="s">
        <v>1</v>
      </c>
      <c r="J3362" s="243"/>
      <c r="K3362" s="244" t="s">
        <v>2</v>
      </c>
      <c r="L3362" s="245"/>
      <c r="M3362" s="123"/>
      <c r="N3362" s="242" t="s">
        <v>43</v>
      </c>
      <c r="O3362" s="243"/>
      <c r="P3362" s="244" t="s">
        <v>44</v>
      </c>
      <c r="Q3362" s="245"/>
      <c r="R3362" s="123"/>
      <c r="S3362" s="242" t="s">
        <v>32</v>
      </c>
      <c r="T3362" s="243"/>
      <c r="U3362" s="244" t="s">
        <v>33</v>
      </c>
      <c r="V3362" s="245"/>
      <c r="W3362" s="123"/>
      <c r="X3362" s="242" t="s">
        <v>45</v>
      </c>
      <c r="Y3362" s="243"/>
      <c r="Z3362" s="244" t="s">
        <v>46</v>
      </c>
      <c r="AA3362" s="245"/>
      <c r="AB3362" s="127"/>
      <c r="AC3362" s="242" t="s">
        <v>62</v>
      </c>
      <c r="AD3362" s="243"/>
      <c r="AE3362" s="244" t="s">
        <v>3</v>
      </c>
      <c r="AF3362" s="245"/>
      <c r="AG3362" s="123"/>
      <c r="AH3362" s="242" t="s">
        <v>76</v>
      </c>
      <c r="AI3362" s="243"/>
      <c r="AJ3362" s="244" t="s">
        <v>77</v>
      </c>
      <c r="AK3362" s="245"/>
      <c r="AL3362" s="127"/>
      <c r="AM3362" s="242" t="s">
        <v>64</v>
      </c>
      <c r="AN3362" s="243"/>
      <c r="AO3362" s="244" t="s">
        <v>65</v>
      </c>
      <c r="AP3362" s="245"/>
      <c r="AQ3362" s="123"/>
      <c r="AR3362" s="242" t="s">
        <v>80</v>
      </c>
      <c r="AS3362" s="243"/>
      <c r="AT3362" s="244" t="s">
        <v>81</v>
      </c>
      <c r="AU3362" s="245"/>
      <c r="AV3362" s="127"/>
      <c r="AW3362" s="242" t="s">
        <v>68</v>
      </c>
      <c r="AX3362" s="243"/>
      <c r="AY3362" s="244" t="s">
        <v>69</v>
      </c>
      <c r="AZ3362" s="245"/>
      <c r="BA3362" s="123"/>
      <c r="BB3362" s="246" t="s">
        <v>84</v>
      </c>
      <c r="BC3362" s="247"/>
      <c r="BD3362" s="248" t="s">
        <v>85</v>
      </c>
      <c r="BE3362" s="249"/>
      <c r="BF3362" s="127"/>
      <c r="BG3362" s="242" t="s">
        <v>72</v>
      </c>
      <c r="BH3362" s="243"/>
      <c r="BI3362" s="244" t="s">
        <v>73</v>
      </c>
      <c r="BJ3362" s="245"/>
      <c r="BK3362" s="123"/>
      <c r="BL3362" s="242" t="s">
        <v>88</v>
      </c>
      <c r="BM3362" s="243"/>
      <c r="BN3362" s="244" t="s">
        <v>89</v>
      </c>
      <c r="BO3362" s="245"/>
      <c r="BP3362" s="123"/>
      <c r="BQ3362" s="19" t="s">
        <v>165</v>
      </c>
      <c r="BS3362" s="63" t="s">
        <v>120</v>
      </c>
      <c r="BT3362" s="4"/>
      <c r="BU3362" s="28"/>
      <c r="BV3362" s="28"/>
      <c r="BW3362" s="28"/>
      <c r="BX3362" s="28"/>
    </row>
    <row r="3363" spans="2:76" ht="18.649999999999999" customHeight="1" thickTop="1" thickBot="1">
      <c r="B3363" s="39">
        <v>9.5399999999999991</v>
      </c>
      <c r="D3363" s="25">
        <f t="shared" ref="D3363" si="33864">COS($F$8*$B3363)</f>
        <v>-0.9996431273955857</v>
      </c>
      <c r="E3363" s="26">
        <v>0</v>
      </c>
      <c r="F3363" s="10">
        <v>0</v>
      </c>
      <c r="G3363" s="85">
        <f t="shared" ref="G3363" si="33865">$E$8*SIN($B3363*$F$8)</f>
        <v>-8.0140880061027681E-2</v>
      </c>
      <c r="I3363" s="21">
        <v>1</v>
      </c>
      <c r="J3363" s="24">
        <v>0</v>
      </c>
      <c r="K3363" s="22">
        <v>0</v>
      </c>
      <c r="L3363" s="23">
        <v>0</v>
      </c>
      <c r="N3363" s="21">
        <f t="shared" ref="N3363" si="33866">D3363*I3363+F3363*I3366-E3363*J3363-G3363*J3366</f>
        <v>-0.66831247102501801</v>
      </c>
      <c r="O3363" s="24">
        <f t="shared" ref="O3363" si="33867">(D3363*J3363+E3363*I3363+F3363*J3366+G3363*I3366)</f>
        <v>0</v>
      </c>
      <c r="P3363" s="22">
        <f t="shared" ref="P3363" si="33868">D3363*K3363+F3363*K3366-E3363*L3363-G3363*L3366</f>
        <v>0</v>
      </c>
      <c r="Q3363" s="23">
        <f t="shared" ref="Q3363" si="33869">(D3363*L3363+E3363*K3363+F3363*L3366+G3363*K3366)</f>
        <v>-8.0140880061027681E-2</v>
      </c>
      <c r="S3363" s="25">
        <f t="shared" ref="S3363" si="33870">COS($U$8*$B3363)</f>
        <v>0.72893795655630422</v>
      </c>
      <c r="T3363" s="26">
        <v>0</v>
      </c>
      <c r="U3363" s="10">
        <v>0</v>
      </c>
      <c r="V3363" s="85">
        <f t="shared" ref="V3363" si="33871">$T$8*SIN($B3363*$U$8)</f>
        <v>-2.053739296849451</v>
      </c>
      <c r="X3363" s="21">
        <f t="shared" ref="X3363" si="33872">N3363*S3363+P3363*S3366-O3363*T3363-Q3363*T3366</f>
        <v>-0.50544593526622994</v>
      </c>
      <c r="Y3363" s="24">
        <f t="shared" ref="Y3363" si="33873">(N3363*T3363+O3363*S3363+P3363*T3366+Q3363*S3366)</f>
        <v>0</v>
      </c>
      <c r="Z3363" s="22">
        <f t="shared" ref="Z3363" si="33874">N3363*U3363+P3363*U3366-O3363*V3363-Q3363*V3366</f>
        <v>0</v>
      </c>
      <c r="AA3363" s="23">
        <f t="shared" ref="AA3363" si="33875">(N3363*V3363+O3363*U3363+P3363*V3366+Q3363*U3366)</f>
        <v>1.3141218549703302</v>
      </c>
      <c r="AB3363" s="8"/>
      <c r="AC3363" s="21">
        <v>1</v>
      </c>
      <c r="AD3363" s="24">
        <v>0</v>
      </c>
      <c r="AE3363" s="22">
        <v>0</v>
      </c>
      <c r="AF3363" s="23">
        <v>0</v>
      </c>
      <c r="AH3363" s="21">
        <f t="shared" ref="AH3363" si="33876">X3363*AC3363+Z3363*AC3366-Y3363*AD3363-AA3363*AD3366</f>
        <v>7.6487252731483411</v>
      </c>
      <c r="AI3363" s="24">
        <f t="shared" ref="AI3363" si="33877">(X3363*AD3363+Y3363*AC3363+Z3363*AD3366+AA3363*AC3366)</f>
        <v>0</v>
      </c>
      <c r="AJ3363" s="22">
        <f t="shared" ref="AJ3363" si="33878">X3363*AE3363+Z3363*AE3366-Y3363*AF3363-AA3363*AF3366</f>
        <v>0</v>
      </c>
      <c r="AK3363" s="23">
        <f t="shared" ref="AK3363" si="33879">(X3363*AF3363+Y3363*AE3363+Z3363*AF3366+AA3363*AE3366)</f>
        <v>1.3141218549703302</v>
      </c>
      <c r="AL3363" s="8"/>
      <c r="AM3363" s="25">
        <f t="shared" ref="AM3363" si="33880">COS($AO$8*$B3363)</f>
        <v>0.72893795655630422</v>
      </c>
      <c r="AN3363" s="26">
        <v>0</v>
      </c>
      <c r="AO3363" s="10">
        <v>0</v>
      </c>
      <c r="AP3363" s="85">
        <f t="shared" ref="AP3363" si="33881">$AN$8*SIN($B3363*$AO$8)</f>
        <v>-2.053739296849451</v>
      </c>
      <c r="AR3363" s="21">
        <f t="shared" ref="AR3363" si="33882">AH3363*AM3363+AJ3363*AM3366-AI3363*AN3363-AK3363*AN3366</f>
        <v>5.8753199146916746</v>
      </c>
      <c r="AS3363" s="24">
        <f t="shared" ref="AS3363" si="33883">(AH3363*AN3363+AI3363*AM3363+AJ3363*AN3366+AK3363*AM3366)</f>
        <v>0</v>
      </c>
      <c r="AT3363" s="22">
        <f t="shared" ref="AT3363" si="33884">AH3363*AO3363+AJ3363*AO3366-AI3363*AP3363-AK3363*AP3366</f>
        <v>0</v>
      </c>
      <c r="AU3363" s="23">
        <f t="shared" ref="AU3363" si="33885">(AH3363*AP3363+AI3363*AO3363+AJ3363*AP3366+AK3363*AO3366)</f>
        <v>-14.750574364642247</v>
      </c>
      <c r="AV3363" s="8"/>
      <c r="AW3363" s="21">
        <v>1</v>
      </c>
      <c r="AX3363" s="24">
        <v>0</v>
      </c>
      <c r="AY3363" s="22">
        <v>0</v>
      </c>
      <c r="AZ3363" s="23">
        <v>0</v>
      </c>
      <c r="BB3363" s="21">
        <f t="shared" ref="BB3363" si="33886">AR3363*AW3363+AT3363*AW3366-AS3363*AX3363-AU3363*AX3366</f>
        <v>66.859395487084555</v>
      </c>
      <c r="BC3363" s="24">
        <f t="shared" ref="BC3363" si="33887">(AR3363*AX3363+AS3363*AW3363+AT3363*AX3366+AU3363*AW3366)</f>
        <v>0</v>
      </c>
      <c r="BD3363" s="22">
        <f t="shared" ref="BD3363" si="33888">AR3363*AY3363+AT3363*AY3366-AS3363*AZ3363-AU3363*AZ3366</f>
        <v>0</v>
      </c>
      <c r="BE3363" s="23">
        <f t="shared" ref="BE3363" si="33889">(AR3363*AZ3363+AS3363*AY3363+AT3363*AZ3366+AU3363*AY3366)</f>
        <v>-14.750574364642247</v>
      </c>
      <c r="BF3363" s="8"/>
      <c r="BG3363" s="25">
        <f t="shared" ref="BG3363" si="33890">COS($BI$8*$B3363)</f>
        <v>-0.999640386642621</v>
      </c>
      <c r="BH3363" s="26">
        <v>0</v>
      </c>
      <c r="BI3363" s="10">
        <v>0</v>
      </c>
      <c r="BJ3363" s="85">
        <f t="shared" ref="BJ3363" si="33891">$BH$8*SIN($B3363*$BI$8)</f>
        <v>-8.044797410078057E-2</v>
      </c>
      <c r="BL3363" s="21">
        <f t="shared" ref="BL3363" si="33892">BB3363*BG3363+BD3363*BG3366-BC3363*BH3363-BE3363*BH3366</f>
        <v>-66.967202380340922</v>
      </c>
      <c r="BM3363" s="24">
        <f t="shared" ref="BM3363" si="33893">(BB3363*BH3363+BC3363*BG3363+BD3363*BH3366+BE3363*BG3366)</f>
        <v>0</v>
      </c>
      <c r="BN3363" s="22">
        <f t="shared" ref="BN3363" si="33894">BB3363*BI3363+BD3363*BI3366-BC3363*BJ3363-BE3363*BJ3366</f>
        <v>0</v>
      </c>
      <c r="BO3363" s="23">
        <f t="shared" ref="BO3363" si="33895">(BB3363*BJ3363+BC3363*BI3363+BD3363*BJ3366+BE3363*BI3366)</f>
        <v>9.3665669445328863</v>
      </c>
      <c r="BQ3363" s="27">
        <f t="shared" ref="BQ3363" si="33896">20*LOG((2*$BL$8)/(($BL$8*BL3363+BN3363+$BL$8*BL3366+BN3366)^2+($BL$8*BM3363+BO3363+$BL$8*BM3366+BO3366)^2)^0.5)</f>
        <v>-47.730001838925091</v>
      </c>
      <c r="BS3363" s="64">
        <f t="shared" ref="BS3363" si="33897">((BL3363^2+BM3363^2)/(BL3366^2+BM3366^2))^0.5</f>
        <v>0.14020711190563259</v>
      </c>
      <c r="BT3363" s="4"/>
      <c r="BU3363" s="28"/>
      <c r="BV3363" s="28"/>
      <c r="BW3363" s="28"/>
      <c r="BX3363" s="28"/>
    </row>
    <row r="3364" spans="2:76" ht="18.649999999999999" customHeight="1" thickBot="1">
      <c r="D3364" s="25"/>
      <c r="E3364" s="10"/>
      <c r="F3364" s="10"/>
      <c r="G3364" s="31"/>
      <c r="I3364" s="29"/>
      <c r="L3364" s="30"/>
      <c r="N3364" s="29"/>
      <c r="Q3364" s="30"/>
      <c r="S3364" s="29"/>
      <c r="V3364" s="30"/>
      <c r="X3364" s="29"/>
      <c r="AA3364" s="30"/>
      <c r="AC3364" s="29"/>
      <c r="AF3364" s="30"/>
      <c r="AH3364" s="29"/>
      <c r="AK3364" s="30"/>
      <c r="AM3364" s="29"/>
      <c r="AP3364" s="30"/>
      <c r="AR3364" s="29"/>
      <c r="AU3364" s="30"/>
      <c r="AW3364" s="29"/>
      <c r="AZ3364" s="30"/>
      <c r="BB3364" s="29"/>
      <c r="BE3364" s="30"/>
      <c r="BG3364" s="29"/>
      <c r="BJ3364" s="30"/>
      <c r="BL3364" s="29"/>
      <c r="BO3364" s="30"/>
      <c r="BS3364" s="65"/>
      <c r="BT3364" s="65"/>
      <c r="BU3364" s="28"/>
      <c r="BV3364" s="28"/>
      <c r="BW3364" s="28"/>
      <c r="BX3364" s="28"/>
    </row>
    <row r="3365" spans="2:76" ht="18.649999999999999" customHeight="1" thickBot="1">
      <c r="D3365" s="254" t="s">
        <v>24</v>
      </c>
      <c r="E3365" s="255"/>
      <c r="F3365" s="256" t="s">
        <v>25</v>
      </c>
      <c r="G3365" s="257"/>
      <c r="H3365" s="123"/>
      <c r="I3365" s="242" t="s">
        <v>4</v>
      </c>
      <c r="J3365" s="243"/>
      <c r="K3365" s="244" t="s">
        <v>5</v>
      </c>
      <c r="L3365" s="245"/>
      <c r="M3365" s="123"/>
      <c r="N3365" s="242" t="s">
        <v>6</v>
      </c>
      <c r="O3365" s="243"/>
      <c r="P3365" s="244" t="s">
        <v>7</v>
      </c>
      <c r="Q3365" s="245"/>
      <c r="R3365" s="123"/>
      <c r="S3365" s="242" t="s">
        <v>34</v>
      </c>
      <c r="T3365" s="243"/>
      <c r="U3365" s="244" t="s">
        <v>35</v>
      </c>
      <c r="V3365" s="245"/>
      <c r="W3365" s="123"/>
      <c r="X3365" s="242" t="s">
        <v>47</v>
      </c>
      <c r="Y3365" s="243"/>
      <c r="Z3365" s="244" t="s">
        <v>48</v>
      </c>
      <c r="AA3365" s="245"/>
      <c r="AB3365" s="127"/>
      <c r="AC3365" s="242" t="s">
        <v>63</v>
      </c>
      <c r="AD3365" s="243"/>
      <c r="AE3365" s="244" t="s">
        <v>8</v>
      </c>
      <c r="AF3365" s="245"/>
      <c r="AG3365" s="123"/>
      <c r="AH3365" s="242" t="s">
        <v>78</v>
      </c>
      <c r="AI3365" s="243"/>
      <c r="AJ3365" s="244" t="s">
        <v>79</v>
      </c>
      <c r="AK3365" s="245"/>
      <c r="AL3365" s="127"/>
      <c r="AM3365" s="242" t="s">
        <v>67</v>
      </c>
      <c r="AN3365" s="243"/>
      <c r="AO3365" s="244" t="s">
        <v>66</v>
      </c>
      <c r="AP3365" s="245"/>
      <c r="AQ3365" s="123"/>
      <c r="AR3365" s="242" t="s">
        <v>83</v>
      </c>
      <c r="AS3365" s="243"/>
      <c r="AT3365" s="244" t="s">
        <v>82</v>
      </c>
      <c r="AU3365" s="245"/>
      <c r="AV3365" s="127"/>
      <c r="AW3365" s="242" t="s">
        <v>71</v>
      </c>
      <c r="AX3365" s="243"/>
      <c r="AY3365" s="244" t="s">
        <v>70</v>
      </c>
      <c r="AZ3365" s="245"/>
      <c r="BA3365" s="123"/>
      <c r="BB3365" s="124" t="s">
        <v>87</v>
      </c>
      <c r="BC3365" s="125"/>
      <c r="BD3365" s="122" t="s">
        <v>86</v>
      </c>
      <c r="BE3365" s="126"/>
      <c r="BF3365" s="127"/>
      <c r="BG3365" s="242" t="s">
        <v>74</v>
      </c>
      <c r="BH3365" s="243"/>
      <c r="BI3365" s="244" t="s">
        <v>75</v>
      </c>
      <c r="BJ3365" s="245"/>
      <c r="BK3365" s="123"/>
      <c r="BL3365" s="242" t="s">
        <v>91</v>
      </c>
      <c r="BM3365" s="243"/>
      <c r="BN3365" s="244" t="s">
        <v>90</v>
      </c>
      <c r="BO3365" s="245"/>
      <c r="BP3365" s="123"/>
      <c r="BQ3365" s="35" t="s">
        <v>166</v>
      </c>
      <c r="BS3365" s="66" t="s">
        <v>121</v>
      </c>
      <c r="BT3365" s="65"/>
      <c r="BU3365" s="28"/>
      <c r="BV3365" s="28"/>
      <c r="BW3365" s="28"/>
      <c r="BX3365" s="28"/>
    </row>
    <row r="3366" spans="2:76" ht="18.649999999999999" customHeight="1" thickTop="1" thickBot="1">
      <c r="D3366" s="15">
        <v>0</v>
      </c>
      <c r="E3366" s="145">
        <f t="shared" ref="E3366" si="33898">(1/$E$8)*SIN($B3363*$F$8)</f>
        <v>-8.9045422290030748E-3</v>
      </c>
      <c r="F3366" s="15">
        <f t="shared" ref="F3366" si="33899">COS($F$8*$B3363)</f>
        <v>-0.9996431273955857</v>
      </c>
      <c r="G3366" s="37">
        <v>0</v>
      </c>
      <c r="I3366" s="21">
        <v>0</v>
      </c>
      <c r="J3366" s="24">
        <f t="shared" ref="J3366" si="33900">(TAN($K$8*$B3363))/$J$8</f>
        <v>4.1343526065381084</v>
      </c>
      <c r="K3366" s="22">
        <v>1</v>
      </c>
      <c r="L3366" s="23">
        <v>0</v>
      </c>
      <c r="N3366" s="21">
        <f t="shared" ref="N3366" si="33901">D3366*I3363+F3366*I3366-E3366*J3363-G3366*J3366</f>
        <v>0</v>
      </c>
      <c r="O3366" s="24">
        <f t="shared" ref="O3366" si="33902">(D3366*J3363+E3366*I3363+F3366*J3366+G3366*I3366)</f>
        <v>-4.1417817115848496</v>
      </c>
      <c r="P3366" s="22">
        <f t="shared" ref="P3366" si="33903">D3366*K3363+F3366*K3366-E3366*L3363-G3366*L3366</f>
        <v>-0.9996431273955857</v>
      </c>
      <c r="Q3366" s="23">
        <f t="shared" ref="Q3366" si="33904">(D3366*L3363+E3366*K3363+F3366*L3366+G3366*K3366)</f>
        <v>0</v>
      </c>
      <c r="S3366" s="15">
        <v>0</v>
      </c>
      <c r="T3366" s="145">
        <f t="shared" ref="T3366" si="33905">(1/$T$8)*SIN($B3363*$U$8)</f>
        <v>-0.22819325520549452</v>
      </c>
      <c r="U3366" s="15">
        <f t="shared" ref="U3366" si="33906">COS($U$8*$B3363)</f>
        <v>0.72893795655630422</v>
      </c>
      <c r="V3366" s="37">
        <v>0</v>
      </c>
      <c r="X3366" s="21">
        <f t="shared" ref="X3366" si="33907">N3366*S3363+P3366*S3366-O3366*T3363-Q3366*T3366</f>
        <v>0</v>
      </c>
      <c r="Y3366" s="24">
        <f t="shared" ref="Y3366" si="33908">(N3366*T3363+O3366*S3363+P3366*T3366+Q3366*S3366)</f>
        <v>-2.7909900780607328</v>
      </c>
      <c r="Z3366" s="22">
        <f t="shared" ref="Z3366" si="33909">N3366*U3363+P3366*U3366-O3366*V3363-Q3366*V3366</f>
        <v>-9.234817678623477</v>
      </c>
      <c r="AA3366" s="23">
        <f t="shared" ref="AA3366" si="33910">(N3366*V3363+O3366*U3363+P3366*V3366+Q3366*U3366)</f>
        <v>0</v>
      </c>
      <c r="AB3366" s="8"/>
      <c r="AC3366" s="21">
        <v>0</v>
      </c>
      <c r="AD3366" s="24">
        <f t="shared" ref="AD3366" si="33911">(TAN($AE$8*$B3363))/$AD$8</f>
        <v>-6.2050343182205685</v>
      </c>
      <c r="AE3366" s="22">
        <v>1</v>
      </c>
      <c r="AF3366" s="23">
        <v>0</v>
      </c>
      <c r="AH3366" s="21">
        <f t="shared" ref="AH3366" si="33912">X3366*AC3363+Z3366*AC3366-Y3366*AD3363-AA3366*AD3366</f>
        <v>0</v>
      </c>
      <c r="AI3366" s="24">
        <f t="shared" ref="AI3366" si="33913">(X3366*AD3363+Y3366*AC3363+Z3366*AD3366+AA3366*AC3366)</f>
        <v>54.511370540307951</v>
      </c>
      <c r="AJ3366" s="22">
        <f t="shared" ref="AJ3366" si="33914">X3366*AE3363+Z3366*AE3366-Y3366*AF3363-AA3366*AF3366</f>
        <v>-9.234817678623477</v>
      </c>
      <c r="AK3366" s="23">
        <f t="shared" ref="AK3366" si="33915">(X3366*AF3363+Y3366*AE3363+Z3366*AF3366+AA3366*AE3366)</f>
        <v>0</v>
      </c>
      <c r="AL3366" s="8"/>
      <c r="AM3366" s="15">
        <v>0</v>
      </c>
      <c r="AN3366" s="85">
        <f t="shared" ref="AN3366" si="33916">(1/$AN$8)*SIN($B3363*$AO$8)</f>
        <v>-0.22819325520549452</v>
      </c>
      <c r="AO3366" s="25">
        <f t="shared" ref="AO3366" si="33917">COS($AO$8*$B3363)</f>
        <v>0.72893795655630422</v>
      </c>
      <c r="AP3366" s="37">
        <v>0</v>
      </c>
      <c r="AR3366" s="21">
        <f t="shared" ref="AR3366" si="33918">AH3366*AM3363+AJ3366*AM3366-AI3366*AN3363-AK3366*AN3366</f>
        <v>0</v>
      </c>
      <c r="AS3366" s="24">
        <f t="shared" ref="AS3366" si="33919">(AH3366*AN3363+AI3366*AM3363+AJ3366*AN3366+AK3366*AM3366)</f>
        <v>41.842730158049932</v>
      </c>
      <c r="AT3366" s="22">
        <f t="shared" ref="AT3366" si="33920">AH3366*AO3363+AJ3366*AO3366-AI3366*AP3363-AK3366*AP3366</f>
        <v>105.22053467592609</v>
      </c>
      <c r="AU3366" s="23">
        <f t="shared" ref="AU3366" si="33921">(AH3366*AP3363+AI3366*AO3363+AJ3366*AP3366+AK3366*AO3366)</f>
        <v>0</v>
      </c>
      <c r="AV3366" s="8"/>
      <c r="AW3366" s="21">
        <v>0</v>
      </c>
      <c r="AX3366" s="24">
        <f t="shared" ref="AX3366" si="33922">(TAN($AY$8*$B3363))/$AX$8</f>
        <v>4.1343526065381084</v>
      </c>
      <c r="AY3366" s="22">
        <v>1</v>
      </c>
      <c r="AZ3366" s="23">
        <v>0</v>
      </c>
      <c r="BB3366" s="21">
        <f t="shared" ref="BB3366" si="33923">AR3366*AW3363+AT3366*AW3366-AS3366*AX3363-AU3366*AX3366</f>
        <v>0</v>
      </c>
      <c r="BC3366" s="24">
        <f t="shared" ref="BC3366" si="33924">(AR3366*AX3363+AS3366*AW3363+AT3366*AX3366+AU3366*AW3366)</f>
        <v>476.86152195679836</v>
      </c>
      <c r="BD3366" s="22">
        <f t="shared" ref="BD3366" si="33925">AR3366*AY3363+AT3366*AY3366-AS3366*AZ3363-AU3366*AZ3366</f>
        <v>105.22053467592609</v>
      </c>
      <c r="BE3366" s="23">
        <f t="shared" ref="BE3366" si="33926">(AR3366*AZ3363+AS3366*AY3363+AT3366*AZ3366+AU3366*AY3366)</f>
        <v>0</v>
      </c>
      <c r="BF3366" s="8"/>
      <c r="BG3366" s="15">
        <v>0</v>
      </c>
      <c r="BH3366" s="85">
        <f t="shared" ref="BH3366" si="33927">(1/$BH$8)*SIN($B3363*$BI$8)</f>
        <v>-8.9386637889756187E-3</v>
      </c>
      <c r="BI3366" s="25">
        <f t="shared" ref="BI3366" si="33928">COS($BI$8*$B3363)</f>
        <v>-0.999640386642621</v>
      </c>
      <c r="BJ3366" s="37">
        <v>0</v>
      </c>
      <c r="BL3366" s="21">
        <f t="shared" ref="BL3366" si="33929">BB3366*BG3363+BD3366*BG3366-BC3366*BH3363-BE3366*BH3366</f>
        <v>0</v>
      </c>
      <c r="BM3366" s="24">
        <f t="shared" ref="BM3366" si="33930">(BB3366*BH3363+BC3366*BG3363+BD3366*BH3366+BE3366*BG3366)</f>
        <v>-477.63056716704699</v>
      </c>
      <c r="BN3366" s="22">
        <f t="shared" ref="BN3366" si="33931">BB3366*BI3363+BD3366*BI3366-BC3366*BJ3363-BE3366*BJ3366</f>
        <v>-66.820152598146734</v>
      </c>
      <c r="BO3366" s="23">
        <f t="shared" ref="BO3366" si="33932">(BB3366*BJ3363+BC3366*BI3363+BD3366*BJ3366+BE3366*BI3366)</f>
        <v>0</v>
      </c>
      <c r="BQ3366" s="38">
        <f t="shared" ref="BQ3366" si="33933">(180/PI())*ATAN(-1*(($BL$8*BM3363+BO3363+$BL$8*BM3366+BO3366)/($BL$8*BL3363+BN3363+$BL$8*BL3366+BN3366)))</f>
        <v>-74.054870999247257</v>
      </c>
      <c r="BS3366" s="67">
        <f t="shared" ref="BS3366" si="33934">20*LOG(((($BL$8*BL3363+BN3363-$BL$8*BL3366-BN3366)^2+($BL$8*BM3363+BO3363-$BL$8*BM3366-BO3366)^2)/(($BL$8*BL3363+BN3363+$BL$8*BL3366+BN3366)^2+($BL$8*BM3363+BO3363+$BL$8*BM3366+BO3366)^2))^0.5)</f>
        <v>-7.3246653893906601E-5</v>
      </c>
      <c r="BT3366" s="65"/>
      <c r="BU3366" s="28"/>
      <c r="BV3366" s="28"/>
      <c r="BW3366" s="28"/>
      <c r="BX3366" s="28"/>
    </row>
    <row r="3367" spans="2:76" ht="18.649999999999999" customHeight="1">
      <c r="BS3367" s="32"/>
    </row>
    <row r="3368" spans="2:76" ht="18.649999999999999" customHeight="1" thickBot="1">
      <c r="D3368" s="8"/>
      <c r="E3368" s="8" t="s">
        <v>93</v>
      </c>
      <c r="F3368" s="8"/>
      <c r="G3368" s="8"/>
      <c r="H3368" s="8"/>
      <c r="I3368" s="8"/>
      <c r="J3368" s="8" t="s">
        <v>94</v>
      </c>
      <c r="K3368" s="8"/>
      <c r="L3368" s="8"/>
      <c r="M3368" s="8"/>
      <c r="N3368" s="8"/>
      <c r="O3368" s="8" t="s">
        <v>95</v>
      </c>
      <c r="P3368" s="8"/>
      <c r="Q3368" s="8"/>
      <c r="R3368" s="8"/>
      <c r="S3368" s="8"/>
      <c r="T3368" s="8" t="s">
        <v>96</v>
      </c>
      <c r="U3368" s="8"/>
      <c r="V3368" s="8"/>
      <c r="W3368" s="8"/>
      <c r="X3368" s="8"/>
      <c r="Y3368" s="8" t="s">
        <v>97</v>
      </c>
      <c r="Z3368" s="8"/>
      <c r="AA3368" s="8"/>
      <c r="AB3368" s="8"/>
      <c r="AC3368" s="8"/>
      <c r="AD3368" s="8" t="s">
        <v>98</v>
      </c>
      <c r="AE3368" s="8"/>
      <c r="AF3368" s="8"/>
      <c r="AG3368" s="8"/>
      <c r="AH3368" s="8"/>
      <c r="AI3368" s="8" t="s">
        <v>99</v>
      </c>
      <c r="AJ3368" s="8"/>
      <c r="AK3368" s="8"/>
      <c r="AL3368" s="8"/>
      <c r="AM3368" s="8"/>
      <c r="AN3368" s="8" t="s">
        <v>96</v>
      </c>
      <c r="AO3368" s="8"/>
      <c r="AP3368" s="8"/>
      <c r="AQ3368" s="8"/>
      <c r="AR3368" s="8"/>
      <c r="AS3368" s="8" t="s">
        <v>100</v>
      </c>
      <c r="AT3368" s="8"/>
      <c r="AU3368" s="8"/>
      <c r="AV3368" s="8"/>
      <c r="AW3368" s="8"/>
      <c r="AX3368" s="8" t="s">
        <v>94</v>
      </c>
      <c r="AY3368" s="8"/>
      <c r="AZ3368" s="8"/>
      <c r="BA3368" s="8"/>
      <c r="BB3368" s="8"/>
      <c r="BC3368" s="8" t="s">
        <v>101</v>
      </c>
      <c r="BD3368" s="8"/>
      <c r="BE3368" s="8"/>
      <c r="BF3368" s="8"/>
      <c r="BG3368" s="8"/>
      <c r="BH3368" s="8" t="s">
        <v>96</v>
      </c>
      <c r="BI3368" s="8"/>
      <c r="BJ3368" s="8"/>
      <c r="BK3368" s="8"/>
      <c r="BL3368" s="8"/>
      <c r="BM3368" s="8" t="s">
        <v>102</v>
      </c>
      <c r="BN3368" s="8"/>
      <c r="BO3368" s="8"/>
      <c r="BP3368" s="8"/>
    </row>
    <row r="3369" spans="2:76" ht="18.649999999999999" customHeight="1" thickBot="1">
      <c r="B3369" s="16"/>
      <c r="D3369" s="250" t="s">
        <v>22</v>
      </c>
      <c r="E3369" s="251"/>
      <c r="F3369" s="252" t="s">
        <v>23</v>
      </c>
      <c r="G3369" s="253"/>
      <c r="H3369" s="123"/>
      <c r="I3369" s="242" t="s">
        <v>1</v>
      </c>
      <c r="J3369" s="243"/>
      <c r="K3369" s="244" t="s">
        <v>2</v>
      </c>
      <c r="L3369" s="245"/>
      <c r="M3369" s="123"/>
      <c r="N3369" s="242" t="s">
        <v>43</v>
      </c>
      <c r="O3369" s="243"/>
      <c r="P3369" s="244" t="s">
        <v>44</v>
      </c>
      <c r="Q3369" s="245"/>
      <c r="R3369" s="123"/>
      <c r="S3369" s="242" t="s">
        <v>32</v>
      </c>
      <c r="T3369" s="243"/>
      <c r="U3369" s="244" t="s">
        <v>33</v>
      </c>
      <c r="V3369" s="245"/>
      <c r="W3369" s="123"/>
      <c r="X3369" s="242" t="s">
        <v>45</v>
      </c>
      <c r="Y3369" s="243"/>
      <c r="Z3369" s="244" t="s">
        <v>46</v>
      </c>
      <c r="AA3369" s="245"/>
      <c r="AB3369" s="127"/>
      <c r="AC3369" s="242" t="s">
        <v>62</v>
      </c>
      <c r="AD3369" s="243"/>
      <c r="AE3369" s="244" t="s">
        <v>3</v>
      </c>
      <c r="AF3369" s="245"/>
      <c r="AG3369" s="123"/>
      <c r="AH3369" s="242" t="s">
        <v>76</v>
      </c>
      <c r="AI3369" s="243"/>
      <c r="AJ3369" s="244" t="s">
        <v>77</v>
      </c>
      <c r="AK3369" s="245"/>
      <c r="AL3369" s="127"/>
      <c r="AM3369" s="242" t="s">
        <v>64</v>
      </c>
      <c r="AN3369" s="243"/>
      <c r="AO3369" s="244" t="s">
        <v>65</v>
      </c>
      <c r="AP3369" s="245"/>
      <c r="AQ3369" s="123"/>
      <c r="AR3369" s="242" t="s">
        <v>80</v>
      </c>
      <c r="AS3369" s="243"/>
      <c r="AT3369" s="244" t="s">
        <v>81</v>
      </c>
      <c r="AU3369" s="245"/>
      <c r="AV3369" s="127"/>
      <c r="AW3369" s="242" t="s">
        <v>68</v>
      </c>
      <c r="AX3369" s="243"/>
      <c r="AY3369" s="244" t="s">
        <v>69</v>
      </c>
      <c r="AZ3369" s="245"/>
      <c r="BA3369" s="123"/>
      <c r="BB3369" s="246" t="s">
        <v>84</v>
      </c>
      <c r="BC3369" s="247"/>
      <c r="BD3369" s="248" t="s">
        <v>85</v>
      </c>
      <c r="BE3369" s="249"/>
      <c r="BF3369" s="127"/>
      <c r="BG3369" s="242" t="s">
        <v>72</v>
      </c>
      <c r="BH3369" s="243"/>
      <c r="BI3369" s="244" t="s">
        <v>73</v>
      </c>
      <c r="BJ3369" s="245"/>
      <c r="BK3369" s="123"/>
      <c r="BL3369" s="242" t="s">
        <v>88</v>
      </c>
      <c r="BM3369" s="243"/>
      <c r="BN3369" s="244" t="s">
        <v>89</v>
      </c>
      <c r="BO3369" s="245"/>
      <c r="BP3369" s="123"/>
      <c r="BQ3369" s="19" t="s">
        <v>165</v>
      </c>
      <c r="BS3369" s="63" t="s">
        <v>120</v>
      </c>
      <c r="BT3369" s="4"/>
      <c r="BU3369" s="28"/>
      <c r="BV3369" s="28"/>
      <c r="BW3369" s="28"/>
      <c r="BX3369" s="28"/>
    </row>
    <row r="3370" spans="2:76" ht="18.649999999999999" customHeight="1" thickTop="1" thickBot="1">
      <c r="B3370" s="39">
        <v>9.56</v>
      </c>
      <c r="D3370" s="25">
        <f t="shared" ref="D3370" si="33935">COS($F$8*$B3370)</f>
        <v>-0.99944364138652431</v>
      </c>
      <c r="E3370" s="26">
        <v>0</v>
      </c>
      <c r="F3370" s="10">
        <v>0</v>
      </c>
      <c r="G3370" s="85">
        <f t="shared" ref="G3370" si="33936">$E$8*SIN($B3370*$F$8)</f>
        <v>-0.10005832913057158</v>
      </c>
      <c r="I3370" s="21">
        <v>1</v>
      </c>
      <c r="J3370" s="24">
        <v>0</v>
      </c>
      <c r="K3370" s="22">
        <v>0</v>
      </c>
      <c r="L3370" s="23">
        <v>0</v>
      </c>
      <c r="N3370" s="21">
        <f t="shared" ref="N3370" si="33937">D3370*I3370+F3370*I3373-E3370*J3370-G3370*J3373</f>
        <v>-0.56362373344257588</v>
      </c>
      <c r="O3370" s="24">
        <f t="shared" ref="O3370" si="33938">(D3370*J3370+E3370*I3370+F3370*J3373+G3370*I3373)</f>
        <v>0</v>
      </c>
      <c r="P3370" s="22">
        <f t="shared" ref="P3370" si="33939">D3370*K3370+F3370*K3373-E3370*L3370-G3370*L3373</f>
        <v>0</v>
      </c>
      <c r="Q3370" s="23">
        <f t="shared" ref="Q3370" si="33940">(D3370*L3370+E3370*K3370+F3370*L3373+G3370*K3373)</f>
        <v>-0.10005832913057158</v>
      </c>
      <c r="S3370" s="25">
        <f t="shared" ref="S3370" si="33941">COS($U$8*$B3370)</f>
        <v>0.7368241327536591</v>
      </c>
      <c r="T3370" s="26">
        <v>0</v>
      </c>
      <c r="U3370" s="10">
        <v>0</v>
      </c>
      <c r="V3370" s="85">
        <f t="shared" ref="V3370" si="33942">$T$8*SIN($B3370*$U$8)</f>
        <v>-2.0282533807506309</v>
      </c>
      <c r="X3370" s="21">
        <f t="shared" ref="X3370" si="33943">N3370*S3370+P3370*S3373-O3370*T3370-Q3370*T3373</f>
        <v>-0.43784086240779896</v>
      </c>
      <c r="Y3370" s="24">
        <f t="shared" ref="Y3370" si="33944">(N3370*T3370+O3370*S3370+P3370*T3373+Q3370*S3373)</f>
        <v>0</v>
      </c>
      <c r="Z3370" s="22">
        <f t="shared" ref="Z3370" si="33945">N3370*U3370+P3370*U3373-O3370*V3370-Q3370*V3373</f>
        <v>0</v>
      </c>
      <c r="AA3370" s="23">
        <f t="shared" ref="AA3370" si="33946">(N3370*V3370+O3370*U3370+P3370*V3373+Q3370*U3373)</f>
        <v>1.0694463512397834</v>
      </c>
      <c r="AB3370" s="8"/>
      <c r="AC3370" s="21">
        <v>1</v>
      </c>
      <c r="AD3370" s="24">
        <v>0</v>
      </c>
      <c r="AE3370" s="22">
        <v>0</v>
      </c>
      <c r="AF3370" s="23">
        <v>0</v>
      </c>
      <c r="AH3370" s="21">
        <f t="shared" ref="AH3370" si="33947">X3370*AC3370+Z3370*AC3373-Y3370*AD3370-AA3370*AD3373</f>
        <v>5.7191627697867071</v>
      </c>
      <c r="AI3370" s="24">
        <f t="shared" ref="AI3370" si="33948">(X3370*AD3370+Y3370*AC3370+Z3370*AD3373+AA3370*AC3373)</f>
        <v>0</v>
      </c>
      <c r="AJ3370" s="22">
        <f t="shared" ref="AJ3370" si="33949">X3370*AE3370+Z3370*AE3373-Y3370*AF3370-AA3370*AF3373</f>
        <v>0</v>
      </c>
      <c r="AK3370" s="23">
        <f t="shared" ref="AK3370" si="33950">(X3370*AF3370+Y3370*AE3370+Z3370*AF3373+AA3370*AE3373)</f>
        <v>1.0694463512397834</v>
      </c>
      <c r="AL3370" s="8"/>
      <c r="AM3370" s="25">
        <f t="shared" ref="AM3370" si="33951">COS($AO$8*$B3370)</f>
        <v>0.7368241327536591</v>
      </c>
      <c r="AN3370" s="26">
        <v>0</v>
      </c>
      <c r="AO3370" s="10">
        <v>0</v>
      </c>
      <c r="AP3370" s="85">
        <f t="shared" ref="AP3370" si="33952">$AN$8*SIN($B3370*$AO$8)</f>
        <v>-2.0282533807506309</v>
      </c>
      <c r="AR3370" s="21">
        <f t="shared" ref="AR3370" si="33953">AH3370*AM3370+AJ3370*AM3373-AI3370*AN3370-AK3370*AN3373</f>
        <v>4.4550291676399407</v>
      </c>
      <c r="AS3370" s="24">
        <f t="shared" ref="AS3370" si="33954">(AH3370*AN3370+AI3370*AM3370+AJ3370*AN3373+AK3370*AM3373)</f>
        <v>0</v>
      </c>
      <c r="AT3370" s="22">
        <f t="shared" ref="AT3370" si="33955">AH3370*AO3370+AJ3370*AO3373-AI3370*AP3370-AK3370*AP3373</f>
        <v>0</v>
      </c>
      <c r="AU3370" s="23">
        <f t="shared" ref="AU3370" si="33956">(AH3370*AP3370+AI3370*AO3370+AJ3370*AP3373+AK3370*AO3373)</f>
        <v>-10.811917342604213</v>
      </c>
      <c r="AV3370" s="8"/>
      <c r="AW3370" s="21">
        <v>1</v>
      </c>
      <c r="AX3370" s="24">
        <v>0</v>
      </c>
      <c r="AY3370" s="22">
        <v>0</v>
      </c>
      <c r="AZ3370" s="23">
        <v>0</v>
      </c>
      <c r="BB3370" s="21">
        <f t="shared" ref="BB3370" si="33957">AR3370*AW3370+AT3370*AW3373-AS3370*AX3370-AU3370*AX3373</f>
        <v>51.548048428458671</v>
      </c>
      <c r="BC3370" s="24">
        <f t="shared" ref="BC3370" si="33958">(AR3370*AX3370+AS3370*AW3370+AT3370*AX3373+AU3370*AW3373)</f>
        <v>0</v>
      </c>
      <c r="BD3370" s="22">
        <f t="shared" ref="BD3370" si="33959">AR3370*AY3370+AT3370*AY3373-AS3370*AZ3370-AU3370*AZ3373</f>
        <v>0</v>
      </c>
      <c r="BE3370" s="23">
        <f t="shared" ref="BE3370" si="33960">(AR3370*AZ3370+AS3370*AY3370+AT3370*AZ3373+AU3370*AY3373)</f>
        <v>-10.811917342604213</v>
      </c>
      <c r="BF3370" s="8"/>
      <c r="BG3370" s="25">
        <f t="shared" ref="BG3370" si="33961">COS($BI$8*$B3370)</f>
        <v>-0.99944021359452162</v>
      </c>
      <c r="BH3370" s="26">
        <v>0</v>
      </c>
      <c r="BI3370" s="10">
        <v>0</v>
      </c>
      <c r="BJ3370" s="85">
        <f t="shared" ref="BJ3370" si="33962">$BH$8*SIN($B3370*$BI$8)</f>
        <v>-0.1003660054561978</v>
      </c>
      <c r="BL3370" s="21">
        <f t="shared" ref="BL3370" si="33963">BB3370*BG3370+BD3370*BG3373-BC3370*BH3370-BE3370*BH3373</f>
        <v>-51.639764637830559</v>
      </c>
      <c r="BM3370" s="24">
        <f t="shared" ref="BM3370" si="33964">(BB3370*BH3370+BC3370*BG3370+BD3370*BH3373+BE3370*BG3373)</f>
        <v>0</v>
      </c>
      <c r="BN3370" s="22">
        <f t="shared" ref="BN3370" si="33965">BB3370*BI3370+BD3370*BI3373-BC3370*BJ3370-BE3370*BJ3373</f>
        <v>0</v>
      </c>
      <c r="BO3370" s="23">
        <f t="shared" ref="BO3370" si="33966">(BB3370*BJ3370+BC3370*BI3370+BD3370*BJ3373+BE3370*BI3373)</f>
        <v>5.6321932684316351</v>
      </c>
      <c r="BQ3370" s="27">
        <f t="shared" ref="BQ3370" si="33967">20*LOG((2*$BL$8)/(($BL$8*BL3370+BN3370+$BL$8*BL3373+BN3373)^2+($BL$8*BM3370+BO3370+$BL$8*BM3373+BO3373)^2)^0.5)</f>
        <v>-47.560564889101194</v>
      </c>
      <c r="BS3370" s="64">
        <f t="shared" ref="BS3370" si="33968">((BL3370^2+BM3370^2)/(BL3373^2+BM3373^2))^0.5</f>
        <v>0.10941626921791781</v>
      </c>
      <c r="BT3370" s="4"/>
      <c r="BU3370" s="28"/>
      <c r="BV3370" s="28"/>
      <c r="BW3370" s="28"/>
      <c r="BX3370" s="28"/>
    </row>
    <row r="3371" spans="2:76" ht="18.649999999999999" customHeight="1" thickBot="1">
      <c r="D3371" s="25"/>
      <c r="E3371" s="10"/>
      <c r="F3371" s="10"/>
      <c r="G3371" s="31"/>
      <c r="I3371" s="29"/>
      <c r="L3371" s="30"/>
      <c r="N3371" s="29"/>
      <c r="Q3371" s="30"/>
      <c r="S3371" s="29"/>
      <c r="V3371" s="30"/>
      <c r="X3371" s="29"/>
      <c r="AA3371" s="30"/>
      <c r="AC3371" s="29"/>
      <c r="AF3371" s="30"/>
      <c r="AH3371" s="29"/>
      <c r="AK3371" s="30"/>
      <c r="AM3371" s="29"/>
      <c r="AP3371" s="30"/>
      <c r="AR3371" s="29"/>
      <c r="AU3371" s="30"/>
      <c r="AW3371" s="29"/>
      <c r="AZ3371" s="30"/>
      <c r="BB3371" s="29"/>
      <c r="BE3371" s="30"/>
      <c r="BG3371" s="29"/>
      <c r="BJ3371" s="30"/>
      <c r="BL3371" s="29"/>
      <c r="BO3371" s="30"/>
      <c r="BS3371" s="65"/>
      <c r="BT3371" s="65"/>
      <c r="BU3371" s="28"/>
      <c r="BV3371" s="28"/>
      <c r="BW3371" s="28"/>
      <c r="BX3371" s="28"/>
    </row>
    <row r="3372" spans="2:76" ht="18.649999999999999" customHeight="1" thickBot="1">
      <c r="D3372" s="254" t="s">
        <v>24</v>
      </c>
      <c r="E3372" s="255"/>
      <c r="F3372" s="256" t="s">
        <v>25</v>
      </c>
      <c r="G3372" s="257"/>
      <c r="H3372" s="123"/>
      <c r="I3372" s="242" t="s">
        <v>4</v>
      </c>
      <c r="J3372" s="243"/>
      <c r="K3372" s="244" t="s">
        <v>5</v>
      </c>
      <c r="L3372" s="245"/>
      <c r="M3372" s="123"/>
      <c r="N3372" s="242" t="s">
        <v>6</v>
      </c>
      <c r="O3372" s="243"/>
      <c r="P3372" s="244" t="s">
        <v>7</v>
      </c>
      <c r="Q3372" s="245"/>
      <c r="R3372" s="123"/>
      <c r="S3372" s="242" t="s">
        <v>34</v>
      </c>
      <c r="T3372" s="243"/>
      <c r="U3372" s="244" t="s">
        <v>35</v>
      </c>
      <c r="V3372" s="245"/>
      <c r="W3372" s="123"/>
      <c r="X3372" s="242" t="s">
        <v>47</v>
      </c>
      <c r="Y3372" s="243"/>
      <c r="Z3372" s="244" t="s">
        <v>48</v>
      </c>
      <c r="AA3372" s="245"/>
      <c r="AB3372" s="127"/>
      <c r="AC3372" s="242" t="s">
        <v>63</v>
      </c>
      <c r="AD3372" s="243"/>
      <c r="AE3372" s="244" t="s">
        <v>8</v>
      </c>
      <c r="AF3372" s="245"/>
      <c r="AG3372" s="123"/>
      <c r="AH3372" s="242" t="s">
        <v>78</v>
      </c>
      <c r="AI3372" s="243"/>
      <c r="AJ3372" s="244" t="s">
        <v>79</v>
      </c>
      <c r="AK3372" s="245"/>
      <c r="AL3372" s="127"/>
      <c r="AM3372" s="242" t="s">
        <v>67</v>
      </c>
      <c r="AN3372" s="243"/>
      <c r="AO3372" s="244" t="s">
        <v>66</v>
      </c>
      <c r="AP3372" s="245"/>
      <c r="AQ3372" s="123"/>
      <c r="AR3372" s="242" t="s">
        <v>83</v>
      </c>
      <c r="AS3372" s="243"/>
      <c r="AT3372" s="244" t="s">
        <v>82</v>
      </c>
      <c r="AU3372" s="245"/>
      <c r="AV3372" s="127"/>
      <c r="AW3372" s="242" t="s">
        <v>71</v>
      </c>
      <c r="AX3372" s="243"/>
      <c r="AY3372" s="244" t="s">
        <v>70</v>
      </c>
      <c r="AZ3372" s="245"/>
      <c r="BA3372" s="123"/>
      <c r="BB3372" s="124" t="s">
        <v>87</v>
      </c>
      <c r="BC3372" s="125"/>
      <c r="BD3372" s="122" t="s">
        <v>86</v>
      </c>
      <c r="BE3372" s="126"/>
      <c r="BF3372" s="127"/>
      <c r="BG3372" s="242" t="s">
        <v>74</v>
      </c>
      <c r="BH3372" s="243"/>
      <c r="BI3372" s="244" t="s">
        <v>75</v>
      </c>
      <c r="BJ3372" s="245"/>
      <c r="BK3372" s="123"/>
      <c r="BL3372" s="242" t="s">
        <v>91</v>
      </c>
      <c r="BM3372" s="243"/>
      <c r="BN3372" s="244" t="s">
        <v>90</v>
      </c>
      <c r="BO3372" s="245"/>
      <c r="BP3372" s="123"/>
      <c r="BQ3372" s="35" t="s">
        <v>166</v>
      </c>
      <c r="BS3372" s="66" t="s">
        <v>121</v>
      </c>
      <c r="BT3372" s="65"/>
      <c r="BU3372" s="28"/>
      <c r="BV3372" s="28"/>
      <c r="BW3372" s="28"/>
      <c r="BX3372" s="28"/>
    </row>
    <row r="3373" spans="2:76" ht="18.649999999999999" customHeight="1" thickTop="1" thickBot="1">
      <c r="D3373" s="15">
        <v>0</v>
      </c>
      <c r="E3373" s="145">
        <f t="shared" ref="E3373" si="33969">(1/$E$8)*SIN($B3370*$F$8)</f>
        <v>-1.1117592125619063E-2</v>
      </c>
      <c r="F3373" s="15">
        <f t="shared" ref="F3373" si="33970">COS($F$8*$B3370)</f>
        <v>-0.99944364138652431</v>
      </c>
      <c r="G3373" s="37">
        <v>0</v>
      </c>
      <c r="I3373" s="21">
        <v>0</v>
      </c>
      <c r="J3373" s="24">
        <f t="shared" ref="J3373" si="33971">(TAN($K$8*$B3370))/$J$8</f>
        <v>4.3556584617280905</v>
      </c>
      <c r="K3373" s="22">
        <v>1</v>
      </c>
      <c r="L3373" s="23">
        <v>0</v>
      </c>
      <c r="N3373" s="21">
        <f t="shared" ref="N3373" si="33972">D3373*I3370+F3373*I3373-E3373*J3370-G3373*J3373</f>
        <v>0</v>
      </c>
      <c r="O3373" s="24">
        <f t="shared" ref="O3373" si="33973">(D3373*J3370+E3373*I3370+F3373*J3373+G3373*I3373)</f>
        <v>-4.3643527457511686</v>
      </c>
      <c r="P3373" s="22">
        <f t="shared" ref="P3373" si="33974">D3373*K3370+F3373*K3373-E3373*L3370-G3373*L3373</f>
        <v>-0.99944364138652431</v>
      </c>
      <c r="Q3373" s="23">
        <f t="shared" ref="Q3373" si="33975">(D3373*L3370+E3373*K3370+F3373*L3373+G3373*K3373)</f>
        <v>0</v>
      </c>
      <c r="S3373" s="15">
        <v>0</v>
      </c>
      <c r="T3373" s="145">
        <f t="shared" ref="T3373" si="33976">(1/$T$8)*SIN($B3370*$U$8)</f>
        <v>-0.22536148675007009</v>
      </c>
      <c r="U3373" s="15">
        <f t="shared" ref="U3373" si="33977">COS($U$8*$B3370)</f>
        <v>0.7368241327536591</v>
      </c>
      <c r="V3373" s="37">
        <v>0</v>
      </c>
      <c r="X3373" s="21">
        <f t="shared" ref="X3373" si="33978">N3373*S3370+P3373*S3373-O3373*T3370-Q3373*T3373</f>
        <v>0</v>
      </c>
      <c r="Y3373" s="24">
        <f t="shared" ref="Y3373" si="33979">(N3373*T3370+O3373*S3370+P3373*T3373+Q3373*S3373)</f>
        <v>-2.9905243219733846</v>
      </c>
      <c r="Z3373" s="22">
        <f t="shared" ref="Z3373" si="33980">N3373*U3370+P3373*U3373-O3373*V3370-Q3373*V3373</f>
        <v>-9.5884274056588907</v>
      </c>
      <c r="AA3373" s="23">
        <f t="shared" ref="AA3373" si="33981">(N3373*V3370+O3373*U3370+P3373*V3373+Q3373*U3373)</f>
        <v>0</v>
      </c>
      <c r="AB3373" s="8"/>
      <c r="AC3373" s="21">
        <v>0</v>
      </c>
      <c r="AD3373" s="24">
        <f t="shared" ref="AD3373" si="33982">(TAN($AE$8*$B3370))/$AD$8</f>
        <v>-5.7571879365962024</v>
      </c>
      <c r="AE3373" s="22">
        <v>1</v>
      </c>
      <c r="AF3373" s="23">
        <v>0</v>
      </c>
      <c r="AH3373" s="21">
        <f t="shared" ref="AH3373" si="33983">X3373*AC3370+Z3373*AC3373-Y3373*AD3370-AA3373*AD3373</f>
        <v>0</v>
      </c>
      <c r="AI3373" s="24">
        <f t="shared" ref="AI3373" si="33984">(X3373*AD3370+Y3373*AC3370+Z3373*AD3373+AA3373*AC3373)</f>
        <v>52.211854268814406</v>
      </c>
      <c r="AJ3373" s="22">
        <f t="shared" ref="AJ3373" si="33985">X3373*AE3370+Z3373*AE3373-Y3373*AF3370-AA3373*AF3373</f>
        <v>-9.5884274056588907</v>
      </c>
      <c r="AK3373" s="23">
        <f t="shared" ref="AK3373" si="33986">(X3373*AF3370+Y3373*AE3370+Z3373*AF3373+AA3373*AE3373)</f>
        <v>0</v>
      </c>
      <c r="AL3373" s="8"/>
      <c r="AM3373" s="15">
        <v>0</v>
      </c>
      <c r="AN3373" s="85">
        <f t="shared" ref="AN3373" si="33987">(1/$AN$8)*SIN($B3370*$AO$8)</f>
        <v>-0.22536148675007009</v>
      </c>
      <c r="AO3373" s="25">
        <f t="shared" ref="AO3373" si="33988">COS($AO$8*$B3370)</f>
        <v>0.7368241327536591</v>
      </c>
      <c r="AP3373" s="37">
        <v>0</v>
      </c>
      <c r="AR3373" s="21">
        <f t="shared" ref="AR3373" si="33989">AH3373*AM3370+AJ3373*AM3373-AI3373*AN3370-AK3373*AN3373</f>
        <v>0</v>
      </c>
      <c r="AS3373" s="24">
        <f t="shared" ref="AS3373" si="33990">(AH3373*AN3370+AI3373*AM3370+AJ3373*AN3373+AK3373*AM3373)</f>
        <v>40.631816496814018</v>
      </c>
      <c r="AT3373" s="22">
        <f t="shared" ref="AT3373" si="33991">AH3373*AO3370+AJ3373*AO3373-AI3373*AP3370-AK3373*AP3373</f>
        <v>98.833885228336044</v>
      </c>
      <c r="AU3373" s="23">
        <f t="shared" ref="AU3373" si="33992">(AH3373*AP3370+AI3373*AO3370+AJ3373*AP3373+AK3373*AO3373)</f>
        <v>0</v>
      </c>
      <c r="AV3373" s="8"/>
      <c r="AW3373" s="21">
        <v>0</v>
      </c>
      <c r="AX3373" s="24">
        <f t="shared" ref="AX3373" si="33993">(TAN($AY$8*$B3370))/$AX$8</f>
        <v>4.3556584617280905</v>
      </c>
      <c r="AY3373" s="22">
        <v>1</v>
      </c>
      <c r="AZ3373" s="23">
        <v>0</v>
      </c>
      <c r="BB3373" s="21">
        <f t="shared" ref="BB3373" si="33994">AR3373*AW3370+AT3373*AW3373-AS3373*AX3370-AU3373*AX3373</f>
        <v>0</v>
      </c>
      <c r="BC3373" s="24">
        <f t="shared" ref="BC3373" si="33995">(AR3373*AX3370+AS3373*AW3370+AT3373*AX3373+AU3373*AW3373)</f>
        <v>471.11846499707883</v>
      </c>
      <c r="BD3373" s="22">
        <f t="shared" ref="BD3373" si="33996">AR3373*AY3370+AT3373*AY3373-AS3373*AZ3370-AU3373*AZ3373</f>
        <v>98.833885228336044</v>
      </c>
      <c r="BE3373" s="23">
        <f t="shared" ref="BE3373" si="33997">(AR3373*AZ3370+AS3373*AY3370+AT3373*AZ3373+AU3373*AY3373)</f>
        <v>0</v>
      </c>
      <c r="BF3373" s="8"/>
      <c r="BG3373" s="15">
        <v>0</v>
      </c>
      <c r="BH3373" s="85">
        <f t="shared" ref="BH3373" si="33998">(1/$BH$8)*SIN($B3370*$BI$8)</f>
        <v>-1.1151778384021977E-2</v>
      </c>
      <c r="BI3373" s="25">
        <f t="shared" ref="BI3373" si="33999">COS($BI$8*$B3370)</f>
        <v>-0.99944021359452162</v>
      </c>
      <c r="BJ3373" s="37">
        <v>0</v>
      </c>
      <c r="BL3373" s="21">
        <f t="shared" ref="BL3373" si="34000">BB3373*BG3370+BD3373*BG3373-BC3373*BH3370-BE3373*BH3373</f>
        <v>0</v>
      </c>
      <c r="BM3373" s="24">
        <f t="shared" ref="BM3373" si="34001">(BB3373*BH3370+BC3373*BG3370+BD3373*BH3373+BE3373*BG3373)</f>
        <v>-471.95691286990188</v>
      </c>
      <c r="BN3373" s="22">
        <f t="shared" ref="BN3373" si="34002">BB3373*BI3370+BD3373*BI3373-BC3373*BJ3370-BE3373*BJ3373</f>
        <v>-51.494280934572267</v>
      </c>
      <c r="BO3373" s="23">
        <f t="shared" ref="BO3373" si="34003">(BB3373*BJ3370+BC3373*BI3370+BD3373*BJ3373+BE3373*BI3373)</f>
        <v>0</v>
      </c>
      <c r="BQ3373" s="38">
        <f t="shared" ref="BQ3373" si="34004">(180/PI())*ATAN(-1*(($BL$8*BM3370+BO3370+$BL$8*BM3373+BO3373)/($BL$8*BL3370+BN3370+$BL$8*BL3373+BN3373)))</f>
        <v>-77.529006442334918</v>
      </c>
      <c r="BS3373" s="67">
        <f t="shared" ref="BS3373" si="34005">20*LOG(((($BL$8*BL3370+BN3370-$BL$8*BL3373-BN3373)^2+($BL$8*BM3370+BO3370-$BL$8*BM3373-BO3373)^2)/(($BL$8*BL3370+BN3370+$BL$8*BL3373+BN3373)^2+($BL$8*BM3370+BO3370+$BL$8*BM3373+BO3373)^2))^0.5)</f>
        <v>-7.6160823350661849E-5</v>
      </c>
      <c r="BT3373" s="65"/>
      <c r="BU3373" s="28"/>
      <c r="BV3373" s="28"/>
      <c r="BW3373" s="28"/>
      <c r="BX3373" s="28"/>
    </row>
    <row r="3374" spans="2:76" ht="18.649999999999999" customHeight="1">
      <c r="BS3374" s="32"/>
    </row>
    <row r="3375" spans="2:76" ht="18.649999999999999" customHeight="1" thickBot="1">
      <c r="D3375" s="8"/>
      <c r="E3375" s="8" t="s">
        <v>93</v>
      </c>
      <c r="F3375" s="8"/>
      <c r="G3375" s="8"/>
      <c r="H3375" s="8"/>
      <c r="I3375" s="8"/>
      <c r="J3375" s="8" t="s">
        <v>94</v>
      </c>
      <c r="K3375" s="8"/>
      <c r="L3375" s="8"/>
      <c r="M3375" s="8"/>
      <c r="N3375" s="8"/>
      <c r="O3375" s="8" t="s">
        <v>95</v>
      </c>
      <c r="P3375" s="8"/>
      <c r="Q3375" s="8"/>
      <c r="R3375" s="8"/>
      <c r="S3375" s="8"/>
      <c r="T3375" s="8" t="s">
        <v>96</v>
      </c>
      <c r="U3375" s="8"/>
      <c r="V3375" s="8"/>
      <c r="W3375" s="8"/>
      <c r="X3375" s="8"/>
      <c r="Y3375" s="8" t="s">
        <v>97</v>
      </c>
      <c r="Z3375" s="8"/>
      <c r="AA3375" s="8"/>
      <c r="AB3375" s="8"/>
      <c r="AC3375" s="8"/>
      <c r="AD3375" s="8" t="s">
        <v>98</v>
      </c>
      <c r="AE3375" s="8"/>
      <c r="AF3375" s="8"/>
      <c r="AG3375" s="8"/>
      <c r="AH3375" s="8"/>
      <c r="AI3375" s="8" t="s">
        <v>99</v>
      </c>
      <c r="AJ3375" s="8"/>
      <c r="AK3375" s="8"/>
      <c r="AL3375" s="8"/>
      <c r="AM3375" s="8"/>
      <c r="AN3375" s="8" t="s">
        <v>96</v>
      </c>
      <c r="AO3375" s="8"/>
      <c r="AP3375" s="8"/>
      <c r="AQ3375" s="8"/>
      <c r="AR3375" s="8"/>
      <c r="AS3375" s="8" t="s">
        <v>100</v>
      </c>
      <c r="AT3375" s="8"/>
      <c r="AU3375" s="8"/>
      <c r="AV3375" s="8"/>
      <c r="AW3375" s="8"/>
      <c r="AX3375" s="8" t="s">
        <v>94</v>
      </c>
      <c r="AY3375" s="8"/>
      <c r="AZ3375" s="8"/>
      <c r="BA3375" s="8"/>
      <c r="BB3375" s="8"/>
      <c r="BC3375" s="8" t="s">
        <v>101</v>
      </c>
      <c r="BD3375" s="8"/>
      <c r="BE3375" s="8"/>
      <c r="BF3375" s="8"/>
      <c r="BG3375" s="8"/>
      <c r="BH3375" s="8" t="s">
        <v>96</v>
      </c>
      <c r="BI3375" s="8"/>
      <c r="BJ3375" s="8"/>
      <c r="BK3375" s="8"/>
      <c r="BL3375" s="8"/>
      <c r="BM3375" s="8" t="s">
        <v>102</v>
      </c>
      <c r="BN3375" s="8"/>
      <c r="BO3375" s="8"/>
      <c r="BP3375" s="8"/>
    </row>
    <row r="3376" spans="2:76" ht="18.649999999999999" customHeight="1" thickBot="1">
      <c r="B3376" s="16"/>
      <c r="D3376" s="250" t="s">
        <v>22</v>
      </c>
      <c r="E3376" s="251"/>
      <c r="F3376" s="252" t="s">
        <v>23</v>
      </c>
      <c r="G3376" s="253"/>
      <c r="H3376" s="123"/>
      <c r="I3376" s="242" t="s">
        <v>1</v>
      </c>
      <c r="J3376" s="243"/>
      <c r="K3376" s="244" t="s">
        <v>2</v>
      </c>
      <c r="L3376" s="245"/>
      <c r="M3376" s="123"/>
      <c r="N3376" s="242" t="s">
        <v>43</v>
      </c>
      <c r="O3376" s="243"/>
      <c r="P3376" s="244" t="s">
        <v>44</v>
      </c>
      <c r="Q3376" s="245"/>
      <c r="R3376" s="123"/>
      <c r="S3376" s="242" t="s">
        <v>32</v>
      </c>
      <c r="T3376" s="243"/>
      <c r="U3376" s="244" t="s">
        <v>33</v>
      </c>
      <c r="V3376" s="245"/>
      <c r="W3376" s="123"/>
      <c r="X3376" s="242" t="s">
        <v>45</v>
      </c>
      <c r="Y3376" s="243"/>
      <c r="Z3376" s="244" t="s">
        <v>46</v>
      </c>
      <c r="AA3376" s="245"/>
      <c r="AB3376" s="127"/>
      <c r="AC3376" s="242" t="s">
        <v>62</v>
      </c>
      <c r="AD3376" s="243"/>
      <c r="AE3376" s="244" t="s">
        <v>3</v>
      </c>
      <c r="AF3376" s="245"/>
      <c r="AG3376" s="123"/>
      <c r="AH3376" s="242" t="s">
        <v>76</v>
      </c>
      <c r="AI3376" s="243"/>
      <c r="AJ3376" s="244" t="s">
        <v>77</v>
      </c>
      <c r="AK3376" s="245"/>
      <c r="AL3376" s="127"/>
      <c r="AM3376" s="242" t="s">
        <v>64</v>
      </c>
      <c r="AN3376" s="243"/>
      <c r="AO3376" s="244" t="s">
        <v>65</v>
      </c>
      <c r="AP3376" s="245"/>
      <c r="AQ3376" s="123"/>
      <c r="AR3376" s="242" t="s">
        <v>80</v>
      </c>
      <c r="AS3376" s="243"/>
      <c r="AT3376" s="244" t="s">
        <v>81</v>
      </c>
      <c r="AU3376" s="245"/>
      <c r="AV3376" s="127"/>
      <c r="AW3376" s="242" t="s">
        <v>68</v>
      </c>
      <c r="AX3376" s="243"/>
      <c r="AY3376" s="244" t="s">
        <v>69</v>
      </c>
      <c r="AZ3376" s="245"/>
      <c r="BA3376" s="123"/>
      <c r="BB3376" s="246" t="s">
        <v>84</v>
      </c>
      <c r="BC3376" s="247"/>
      <c r="BD3376" s="248" t="s">
        <v>85</v>
      </c>
      <c r="BE3376" s="249"/>
      <c r="BF3376" s="127"/>
      <c r="BG3376" s="242" t="s">
        <v>72</v>
      </c>
      <c r="BH3376" s="243"/>
      <c r="BI3376" s="244" t="s">
        <v>73</v>
      </c>
      <c r="BJ3376" s="245"/>
      <c r="BK3376" s="123"/>
      <c r="BL3376" s="242" t="s">
        <v>88</v>
      </c>
      <c r="BM3376" s="243"/>
      <c r="BN3376" s="244" t="s">
        <v>89</v>
      </c>
      <c r="BO3376" s="245"/>
      <c r="BP3376" s="123"/>
      <c r="BQ3376" s="19" t="s">
        <v>165</v>
      </c>
      <c r="BS3376" s="63" t="s">
        <v>120</v>
      </c>
      <c r="BT3376" s="4"/>
      <c r="BU3376" s="28"/>
      <c r="BV3376" s="28"/>
      <c r="BW3376" s="28"/>
      <c r="BX3376" s="28"/>
    </row>
    <row r="3377" spans="2:76" ht="18.649999999999999" customHeight="1" thickTop="1" thickBot="1">
      <c r="B3377" s="39">
        <v>9.58</v>
      </c>
      <c r="D3377" s="25">
        <f t="shared" ref="D3377" si="34006">COS($F$8*$B3377)</f>
        <v>-0.99920006181967769</v>
      </c>
      <c r="E3377" s="26">
        <v>0</v>
      </c>
      <c r="F3377" s="10">
        <v>0</v>
      </c>
      <c r="G3377" s="85">
        <f t="shared" ref="G3377" si="34007">$E$8*SIN($B3377*$F$8)</f>
        <v>-0.11997136381641633</v>
      </c>
      <c r="I3377" s="21">
        <v>1</v>
      </c>
      <c r="J3377" s="24">
        <v>0</v>
      </c>
      <c r="K3377" s="22">
        <v>0</v>
      </c>
      <c r="L3377" s="23">
        <v>0</v>
      </c>
      <c r="N3377" s="21">
        <f t="shared" ref="N3377" si="34008">D3377*I3377+F3377*I3380-E3377*J3377-G3377*J3380</f>
        <v>-0.44741339300757055</v>
      </c>
      <c r="O3377" s="24">
        <f t="shared" ref="O3377" si="34009">(D3377*J3377+E3377*I3377+F3377*J3380+G3377*I3380)</f>
        <v>0</v>
      </c>
      <c r="P3377" s="22">
        <f t="shared" ref="P3377" si="34010">D3377*K3377+F3377*K3380-E3377*L3377-G3377*L3380</f>
        <v>0</v>
      </c>
      <c r="Q3377" s="23">
        <f t="shared" ref="Q3377" si="34011">(D3377*L3377+E3377*K3377+F3377*L3380+G3377*K3380)</f>
        <v>-0.11997136381641633</v>
      </c>
      <c r="S3377" s="25">
        <f t="shared" ref="S3377" si="34012">COS($U$8*$B3377)</f>
        <v>0.74461130779552254</v>
      </c>
      <c r="T3377" s="26">
        <v>0</v>
      </c>
      <c r="U3377" s="10">
        <v>0</v>
      </c>
      <c r="V3377" s="85">
        <f t="shared" ref="V3377" si="34013">$T$8*SIN($B3377*$U$8)</f>
        <v>-2.0024949444948357</v>
      </c>
      <c r="X3377" s="21">
        <f t="shared" ref="X3377" si="34014">N3377*S3377+P3377*S3380-O3377*T3377-Q3377*T3380</f>
        <v>-0.3598426327511019</v>
      </c>
      <c r="Y3377" s="24">
        <f t="shared" ref="Y3377" si="34015">(N3377*T3377+O3377*S3377+P3377*T3380+Q3377*S3380)</f>
        <v>0</v>
      </c>
      <c r="Z3377" s="22">
        <f t="shared" ref="Z3377" si="34016">N3377*U3377+P3377*U3380-O3377*V3377-Q3377*V3380</f>
        <v>0</v>
      </c>
      <c r="AA3377" s="23">
        <f t="shared" ref="AA3377" si="34017">(N3377*V3377+O3377*U3377+P3377*V3380+Q3377*U3380)</f>
        <v>0.80661102348758684</v>
      </c>
      <c r="AB3377" s="8"/>
      <c r="AC3377" s="21">
        <v>1</v>
      </c>
      <c r="AD3377" s="24">
        <v>0</v>
      </c>
      <c r="AE3377" s="22">
        <v>0</v>
      </c>
      <c r="AF3377" s="23">
        <v>0</v>
      </c>
      <c r="AH3377" s="21">
        <f t="shared" ref="AH3377" si="34018">X3377*AC3377+Z3377*AC3380-Y3377*AD3377-AA3377*AD3380</f>
        <v>3.9689048170210919</v>
      </c>
      <c r="AI3377" s="24">
        <f t="shared" ref="AI3377" si="34019">(X3377*AD3377+Y3377*AC3377+Z3377*AD3380+AA3377*AC3380)</f>
        <v>0</v>
      </c>
      <c r="AJ3377" s="22">
        <f t="shared" ref="AJ3377" si="34020">X3377*AE3377+Z3377*AE3380-Y3377*AF3377-AA3377*AF3380</f>
        <v>0</v>
      </c>
      <c r="AK3377" s="23">
        <f t="shared" ref="AK3377" si="34021">(X3377*AF3377+Y3377*AE3377+Z3377*AF3380+AA3377*AE3380)</f>
        <v>0.80661102348758684</v>
      </c>
      <c r="AL3377" s="8"/>
      <c r="AM3377" s="25">
        <f t="shared" ref="AM3377" si="34022">COS($AO$8*$B3377)</f>
        <v>0.74461130779552254</v>
      </c>
      <c r="AN3377" s="26">
        <v>0</v>
      </c>
      <c r="AO3377" s="10">
        <v>0</v>
      </c>
      <c r="AP3377" s="85">
        <f t="shared" ref="AP3377" si="34023">$AN$8*SIN($B3377*$AO$8)</f>
        <v>-2.0024949444948357</v>
      </c>
      <c r="AR3377" s="21">
        <f t="shared" ref="AR3377" si="34024">AH3377*AM3377+AJ3377*AM3380-AI3377*AN3377-AK3377*AN3380</f>
        <v>3.1347619059522129</v>
      </c>
      <c r="AS3377" s="24">
        <f t="shared" ref="AS3377" si="34025">(AH3377*AN3377+AI3377*AM3377+AJ3377*AN3380+AK3377*AM3380)</f>
        <v>0</v>
      </c>
      <c r="AT3377" s="22">
        <f t="shared" ref="AT3377" si="34026">AH3377*AO3377+AJ3377*AO3380-AI3377*AP3377-AK3377*AP3380</f>
        <v>0</v>
      </c>
      <c r="AU3377" s="23">
        <f t="shared" ref="AU3377" si="34027">(AH3377*AP3377+AI3377*AO3377+AJ3377*AP3380+AK3377*AO3380)</f>
        <v>-7.3471001421845603</v>
      </c>
      <c r="AV3377" s="8"/>
      <c r="AW3377" s="21">
        <v>1</v>
      </c>
      <c r="AX3377" s="24">
        <v>0</v>
      </c>
      <c r="AY3377" s="22">
        <v>0</v>
      </c>
      <c r="AZ3377" s="23">
        <v>0</v>
      </c>
      <c r="BB3377" s="21">
        <f t="shared" ref="BB3377" si="34028">AR3377*AW3377+AT3377*AW3380-AS3377*AX3377-AU3377*AX3380</f>
        <v>36.92642504890501</v>
      </c>
      <c r="BC3377" s="24">
        <f t="shared" ref="BC3377" si="34029">(AR3377*AX3377+AS3377*AW3377+AT3377*AX3380+AU3377*AW3380)</f>
        <v>0</v>
      </c>
      <c r="BD3377" s="22">
        <f t="shared" ref="BD3377" si="34030">AR3377*AY3377+AT3377*AY3380-AS3377*AZ3377-AU3377*AZ3380</f>
        <v>0</v>
      </c>
      <c r="BE3377" s="23">
        <f t="shared" ref="BE3377" si="34031">(AR3377*AZ3377+AS3377*AY3377+AT3377*AZ3380+AU3377*AY3380)</f>
        <v>-7.3471001421845603</v>
      </c>
      <c r="BF3377" s="8"/>
      <c r="BG3377" s="25">
        <f t="shared" ref="BG3377" si="34032">COS($BI$8*$B3377)</f>
        <v>-0.99919594428958658</v>
      </c>
      <c r="BH3377" s="26">
        <v>0</v>
      </c>
      <c r="BI3377" s="10">
        <v>0</v>
      </c>
      <c r="BJ3377" s="85">
        <f t="shared" ref="BJ3377" si="34033">$BH$8*SIN($B3377*$BI$8)</f>
        <v>-0.12027960856758874</v>
      </c>
      <c r="BL3377" s="21">
        <f t="shared" ref="BL3377" si="34034">BB3377*BG3377+BD3377*BG3380-BC3377*BH3377-BE3377*BH3380</f>
        <v>-36.994923738113606</v>
      </c>
      <c r="BM3377" s="24">
        <f t="shared" ref="BM3377" si="34035">(BB3377*BH3377+BC3377*BG3377+BD3377*BH3380+BE3377*BG3380)</f>
        <v>0</v>
      </c>
      <c r="BN3377" s="22">
        <f t="shared" ref="BN3377" si="34036">BB3377*BI3377+BD3377*BI3380-BC3377*BJ3377-BE3377*BJ3380</f>
        <v>0</v>
      </c>
      <c r="BO3377" s="23">
        <f t="shared" ref="BO3377" si="34037">(BB3377*BJ3377+BC3377*BI3377+BD3377*BJ3380+BE3377*BI3380)</f>
        <v>2.8996967136775593</v>
      </c>
      <c r="BQ3377" s="27">
        <f t="shared" ref="BQ3377" si="34038">20*LOG((2*$BL$8)/(($BL$8*BL3377+BN3377+$BL$8*BL3380+BN3380)^2+($BL$8*BM3377+BO3377+$BL$8*BM3380+BO3380)^2)^0.5)</f>
        <v>-47.471068125434719</v>
      </c>
      <c r="BS3377" s="64">
        <f t="shared" ref="BS3377" si="34039">((BL3377^2+BM3377^2)/(BL3380^2+BM3380^2))^0.5</f>
        <v>7.874717621484352E-2</v>
      </c>
      <c r="BT3377" s="4"/>
      <c r="BU3377" s="28"/>
      <c r="BV3377" s="28"/>
      <c r="BW3377" s="28"/>
      <c r="BX3377" s="28"/>
    </row>
    <row r="3378" spans="2:76" ht="18.649999999999999" customHeight="1" thickBot="1">
      <c r="D3378" s="25"/>
      <c r="E3378" s="10"/>
      <c r="F3378" s="10"/>
      <c r="G3378" s="31"/>
      <c r="I3378" s="29"/>
      <c r="L3378" s="30"/>
      <c r="N3378" s="29"/>
      <c r="Q3378" s="30"/>
      <c r="S3378" s="29"/>
      <c r="V3378" s="30"/>
      <c r="X3378" s="29"/>
      <c r="AA3378" s="30"/>
      <c r="AC3378" s="29"/>
      <c r="AF3378" s="30"/>
      <c r="AH3378" s="29"/>
      <c r="AK3378" s="30"/>
      <c r="AM3378" s="29"/>
      <c r="AP3378" s="30"/>
      <c r="AR3378" s="29"/>
      <c r="AU3378" s="30"/>
      <c r="AW3378" s="29"/>
      <c r="AZ3378" s="30"/>
      <c r="BB3378" s="29"/>
      <c r="BE3378" s="30"/>
      <c r="BG3378" s="29"/>
      <c r="BJ3378" s="30"/>
      <c r="BL3378" s="29"/>
      <c r="BO3378" s="30"/>
      <c r="BS3378" s="65"/>
      <c r="BT3378" s="65"/>
      <c r="BU3378" s="28"/>
      <c r="BV3378" s="28"/>
      <c r="BW3378" s="28"/>
      <c r="BX3378" s="28"/>
    </row>
    <row r="3379" spans="2:76" ht="18.649999999999999" customHeight="1" thickBot="1">
      <c r="D3379" s="254" t="s">
        <v>24</v>
      </c>
      <c r="E3379" s="255"/>
      <c r="F3379" s="256" t="s">
        <v>25</v>
      </c>
      <c r="G3379" s="257"/>
      <c r="H3379" s="123"/>
      <c r="I3379" s="242" t="s">
        <v>4</v>
      </c>
      <c r="J3379" s="243"/>
      <c r="K3379" s="244" t="s">
        <v>5</v>
      </c>
      <c r="L3379" s="245"/>
      <c r="M3379" s="123"/>
      <c r="N3379" s="242" t="s">
        <v>6</v>
      </c>
      <c r="O3379" s="243"/>
      <c r="P3379" s="244" t="s">
        <v>7</v>
      </c>
      <c r="Q3379" s="245"/>
      <c r="R3379" s="123"/>
      <c r="S3379" s="242" t="s">
        <v>34</v>
      </c>
      <c r="T3379" s="243"/>
      <c r="U3379" s="244" t="s">
        <v>35</v>
      </c>
      <c r="V3379" s="245"/>
      <c r="W3379" s="123"/>
      <c r="X3379" s="242" t="s">
        <v>47</v>
      </c>
      <c r="Y3379" s="243"/>
      <c r="Z3379" s="244" t="s">
        <v>48</v>
      </c>
      <c r="AA3379" s="245"/>
      <c r="AB3379" s="127"/>
      <c r="AC3379" s="242" t="s">
        <v>63</v>
      </c>
      <c r="AD3379" s="243"/>
      <c r="AE3379" s="244" t="s">
        <v>8</v>
      </c>
      <c r="AF3379" s="245"/>
      <c r="AG3379" s="123"/>
      <c r="AH3379" s="242" t="s">
        <v>78</v>
      </c>
      <c r="AI3379" s="243"/>
      <c r="AJ3379" s="244" t="s">
        <v>79</v>
      </c>
      <c r="AK3379" s="245"/>
      <c r="AL3379" s="127"/>
      <c r="AM3379" s="242" t="s">
        <v>67</v>
      </c>
      <c r="AN3379" s="243"/>
      <c r="AO3379" s="244" t="s">
        <v>66</v>
      </c>
      <c r="AP3379" s="245"/>
      <c r="AQ3379" s="123"/>
      <c r="AR3379" s="242" t="s">
        <v>83</v>
      </c>
      <c r="AS3379" s="243"/>
      <c r="AT3379" s="244" t="s">
        <v>82</v>
      </c>
      <c r="AU3379" s="245"/>
      <c r="AV3379" s="127"/>
      <c r="AW3379" s="242" t="s">
        <v>71</v>
      </c>
      <c r="AX3379" s="243"/>
      <c r="AY3379" s="244" t="s">
        <v>70</v>
      </c>
      <c r="AZ3379" s="245"/>
      <c r="BA3379" s="123"/>
      <c r="BB3379" s="124" t="s">
        <v>87</v>
      </c>
      <c r="BC3379" s="125"/>
      <c r="BD3379" s="122" t="s">
        <v>86</v>
      </c>
      <c r="BE3379" s="126"/>
      <c r="BF3379" s="127"/>
      <c r="BG3379" s="242" t="s">
        <v>74</v>
      </c>
      <c r="BH3379" s="243"/>
      <c r="BI3379" s="244" t="s">
        <v>75</v>
      </c>
      <c r="BJ3379" s="245"/>
      <c r="BK3379" s="123"/>
      <c r="BL3379" s="242" t="s">
        <v>91</v>
      </c>
      <c r="BM3379" s="243"/>
      <c r="BN3379" s="244" t="s">
        <v>90</v>
      </c>
      <c r="BO3379" s="245"/>
      <c r="BP3379" s="123"/>
      <c r="BQ3379" s="35" t="s">
        <v>166</v>
      </c>
      <c r="BS3379" s="66" t="s">
        <v>121</v>
      </c>
      <c r="BT3379" s="65"/>
      <c r="BU3379" s="28"/>
      <c r="BV3379" s="28"/>
      <c r="BW3379" s="28"/>
      <c r="BX3379" s="28"/>
    </row>
    <row r="3380" spans="2:76" ht="18.649999999999999" customHeight="1" thickTop="1" thickBot="1">
      <c r="D3380" s="15">
        <v>0</v>
      </c>
      <c r="E3380" s="145">
        <f t="shared" ref="E3380" si="34040">(1/$E$8)*SIN($B3377*$F$8)</f>
        <v>-1.333015153515737E-2</v>
      </c>
      <c r="F3380" s="15">
        <f t="shared" ref="F3380" si="34041">COS($F$8*$B3377)</f>
        <v>-0.99920006181967769</v>
      </c>
      <c r="G3380" s="37">
        <v>0</v>
      </c>
      <c r="I3380" s="21">
        <v>0</v>
      </c>
      <c r="J3380" s="24">
        <f t="shared" ref="J3380" si="34042">(TAN($K$8*$B3377))/$J$8</f>
        <v>4.5993197981517246</v>
      </c>
      <c r="K3380" s="22">
        <v>1</v>
      </c>
      <c r="L3380" s="23">
        <v>0</v>
      </c>
      <c r="N3380" s="21">
        <f t="shared" ref="N3380" si="34043">D3380*I3377+F3380*I3380-E3380*J3377-G3380*J3380</f>
        <v>0</v>
      </c>
      <c r="O3380" s="24">
        <f t="shared" ref="O3380" si="34044">(D3380*J3377+E3380*I3377+F3380*J3380+G3380*I3380)</f>
        <v>-4.6089707781768281</v>
      </c>
      <c r="P3380" s="22">
        <f t="shared" ref="P3380" si="34045">D3380*K3377+F3380*K3380-E3380*L3377-G3380*L3380</f>
        <v>-0.99920006181967769</v>
      </c>
      <c r="Q3380" s="23">
        <f t="shared" ref="Q3380" si="34046">(D3380*L3377+E3380*K3377+F3380*L3380+G3380*K3380)</f>
        <v>0</v>
      </c>
      <c r="S3380" s="15">
        <v>0</v>
      </c>
      <c r="T3380" s="145">
        <f t="shared" ref="T3380" si="34047">(1/$T$8)*SIN($B3377*$U$8)</f>
        <v>-0.22249943827720392</v>
      </c>
      <c r="U3380" s="15">
        <f t="shared" ref="U3380" si="34048">COS($U$8*$B3377)</f>
        <v>0.74461130779552254</v>
      </c>
      <c r="V3380" s="37">
        <v>0</v>
      </c>
      <c r="X3380" s="21">
        <f t="shared" ref="X3380" si="34049">N3380*S3377+P3380*S3380-O3380*T3377-Q3380*T3380</f>
        <v>0</v>
      </c>
      <c r="Y3380" s="24">
        <f t="shared" ref="Y3380" si="34050">(N3380*T3377+O3380*S3377+P3380*T3380+Q3380*S3380)</f>
        <v>-3.2095703062481693</v>
      </c>
      <c r="Z3380" s="22">
        <f t="shared" ref="Z3380" si="34051">N3380*U3377+P3380*U3380-O3380*V3377-Q3380*V3380</f>
        <v>-9.9734563474044453</v>
      </c>
      <c r="AA3380" s="23">
        <f t="shared" ref="AA3380" si="34052">(N3380*V3377+O3380*U3377+P3380*V3380+Q3380*U3380)</f>
        <v>0</v>
      </c>
      <c r="AB3380" s="8"/>
      <c r="AC3380" s="21">
        <v>0</v>
      </c>
      <c r="AD3380" s="24">
        <f t="shared" ref="AD3380" si="34053">(TAN($AE$8*$B3377))/$AD$8</f>
        <v>-5.3665860293549654</v>
      </c>
      <c r="AE3380" s="22">
        <v>1</v>
      </c>
      <c r="AF3380" s="23">
        <v>0</v>
      </c>
      <c r="AH3380" s="21">
        <f t="shared" ref="AH3380" si="34054">X3380*AC3377+Z3380*AC3380-Y3380*AD3377-AA3380*AD3380</f>
        <v>0</v>
      </c>
      <c r="AI3380" s="24">
        <f t="shared" ref="AI3380" si="34055">(X3380*AD3377+Y3380*AC3377+Z3380*AD3380+AA3380*AC3380)</f>
        <v>50.313841192114133</v>
      </c>
      <c r="AJ3380" s="22">
        <f t="shared" ref="AJ3380" si="34056">X3380*AE3377+Z3380*AE3380-Y3380*AF3377-AA3380*AF3380</f>
        <v>-9.9734563474044453</v>
      </c>
      <c r="AK3380" s="23">
        <f t="shared" ref="AK3380" si="34057">(X3380*AF3377+Y3380*AE3377+Z3380*AF3380+AA3380*AE3380)</f>
        <v>0</v>
      </c>
      <c r="AL3380" s="8"/>
      <c r="AM3380" s="15">
        <v>0</v>
      </c>
      <c r="AN3380" s="85">
        <f t="shared" ref="AN3380" si="34058">(1/$AN$8)*SIN($B3377*$AO$8)</f>
        <v>-0.22249943827720392</v>
      </c>
      <c r="AO3380" s="25">
        <f t="shared" ref="AO3380" si="34059">COS($AO$8*$B3377)</f>
        <v>0.74461130779552254</v>
      </c>
      <c r="AP3380" s="37">
        <v>0</v>
      </c>
      <c r="AR3380" s="21">
        <f t="shared" ref="AR3380" si="34060">AH3380*AM3377+AJ3380*AM3380-AI3380*AN3377-AK3380*AN3380</f>
        <v>0</v>
      </c>
      <c r="AS3380" s="24">
        <f t="shared" ref="AS3380" si="34061">(AH3380*AN3377+AI3380*AM3377+AJ3380*AN3380+AK3380*AM3380)</f>
        <v>39.683343525256042</v>
      </c>
      <c r="AT3380" s="22">
        <f t="shared" ref="AT3380" si="34062">AH3380*AO3377+AJ3380*AO3380-AI3380*AP3377-AK3380*AP3380</f>
        <v>93.326864251242185</v>
      </c>
      <c r="AU3380" s="23">
        <f t="shared" ref="AU3380" si="34063">(AH3380*AP3377+AI3380*AO3377+AJ3380*AP3380+AK3380*AO3380)</f>
        <v>0</v>
      </c>
      <c r="AV3380" s="8"/>
      <c r="AW3380" s="21">
        <v>0</v>
      </c>
      <c r="AX3380" s="24">
        <f t="shared" ref="AX3380" si="34064">(TAN($AY$8*$B3377))/$AX$8</f>
        <v>4.5993197981517246</v>
      </c>
      <c r="AY3380" s="22">
        <v>1</v>
      </c>
      <c r="AZ3380" s="23">
        <v>0</v>
      </c>
      <c r="BB3380" s="21">
        <f t="shared" ref="BB3380" si="34065">AR3380*AW3377+AT3380*AW3380-AS3380*AX3377-AU3380*AX3380</f>
        <v>0</v>
      </c>
      <c r="BC3380" s="24">
        <f t="shared" ref="BC3380" si="34066">(AR3380*AX3377+AS3380*AW3377+AT3380*AX3380+AU3380*AW3380)</f>
        <v>468.92343797541264</v>
      </c>
      <c r="BD3380" s="22">
        <f t="shared" ref="BD3380" si="34067">AR3380*AY3377+AT3380*AY3380-AS3380*AZ3377-AU3380*AZ3380</f>
        <v>93.326864251242185</v>
      </c>
      <c r="BE3380" s="23">
        <f t="shared" ref="BE3380" si="34068">(AR3380*AZ3377+AS3380*AY3377+AT3380*AZ3380+AU3380*AY3380)</f>
        <v>0</v>
      </c>
      <c r="BF3380" s="8"/>
      <c r="BG3380" s="15">
        <v>0</v>
      </c>
      <c r="BH3380" s="85">
        <f t="shared" ref="BH3380" si="34069">(1/$BH$8)*SIN($B3377*$BI$8)</f>
        <v>-1.3364400951954302E-2</v>
      </c>
      <c r="BI3380" s="25">
        <f t="shared" ref="BI3380" si="34070">COS($BI$8*$B3377)</f>
        <v>-0.99919594428958658</v>
      </c>
      <c r="BJ3380" s="37">
        <v>0</v>
      </c>
      <c r="BL3380" s="21">
        <f t="shared" ref="BL3380" si="34071">BB3380*BG3377+BD3380*BG3380-BC3380*BH3377-BE3380*BH3380</f>
        <v>0</v>
      </c>
      <c r="BM3380" s="24">
        <f t="shared" ref="BM3380" si="34072">(BB3380*BH3377+BC3380*BG3377+BD3380*BH3380+BE3380*BG3380)</f>
        <v>-469.79365504080403</v>
      </c>
      <c r="BN3380" s="22">
        <f t="shared" ref="BN3380" si="34073">BB3380*BI3377+BD3380*BI3380-BC3380*BJ3377-BE3380*BJ3380</f>
        <v>-36.849896685255388</v>
      </c>
      <c r="BO3380" s="23">
        <f t="shared" ref="BO3380" si="34074">(BB3380*BJ3377+BC3380*BI3377+BD3380*BJ3380+BE3380*BI3380)</f>
        <v>0</v>
      </c>
      <c r="BQ3380" s="38">
        <f t="shared" ref="BQ3380" si="34075">(180/PI())*ATAN(-1*(($BL$8*BM3377+BO3377+$BL$8*BM3380+BO3380)/($BL$8*BL3377+BN3377+$BL$8*BL3380+BN3380)))</f>
        <v>-81.012440829661642</v>
      </c>
      <c r="BS3380" s="67">
        <f t="shared" ref="BS3380" si="34076">20*LOG(((($BL$8*BL3377+BN3377-$BL$8*BL3380-BN3380)^2+($BL$8*BM3377+BO3377-$BL$8*BM3380-BO3380)^2)/(($BL$8*BL3377+BN3377+$BL$8*BL3380+BN3380)^2+($BL$8*BM3377+BO3377+$BL$8*BM3380+BO3380)^2))^0.5)</f>
        <v>-7.7746596502490195E-5</v>
      </c>
      <c r="BT3380" s="65"/>
      <c r="BU3380" s="28"/>
      <c r="BV3380" s="28"/>
      <c r="BW3380" s="28"/>
      <c r="BX3380" s="28"/>
    </row>
    <row r="3381" spans="2:76" ht="18.649999999999999" customHeight="1">
      <c r="BS3381" s="32"/>
    </row>
    <row r="3382" spans="2:76" ht="18.649999999999999" customHeight="1" thickBot="1">
      <c r="D3382" s="8"/>
      <c r="E3382" s="8" t="s">
        <v>93</v>
      </c>
      <c r="F3382" s="8"/>
      <c r="G3382" s="8"/>
      <c r="H3382" s="8"/>
      <c r="I3382" s="8"/>
      <c r="J3382" s="8" t="s">
        <v>94</v>
      </c>
      <c r="K3382" s="8"/>
      <c r="L3382" s="8"/>
      <c r="M3382" s="8"/>
      <c r="N3382" s="8"/>
      <c r="O3382" s="8" t="s">
        <v>95</v>
      </c>
      <c r="P3382" s="8"/>
      <c r="Q3382" s="8"/>
      <c r="R3382" s="8"/>
      <c r="S3382" s="8"/>
      <c r="T3382" s="8" t="s">
        <v>96</v>
      </c>
      <c r="U3382" s="8"/>
      <c r="V3382" s="8"/>
      <c r="W3382" s="8"/>
      <c r="X3382" s="8"/>
      <c r="Y3382" s="8" t="s">
        <v>97</v>
      </c>
      <c r="Z3382" s="8"/>
      <c r="AA3382" s="8"/>
      <c r="AB3382" s="8"/>
      <c r="AC3382" s="8"/>
      <c r="AD3382" s="8" t="s">
        <v>98</v>
      </c>
      <c r="AE3382" s="8"/>
      <c r="AF3382" s="8"/>
      <c r="AG3382" s="8"/>
      <c r="AH3382" s="8"/>
      <c r="AI3382" s="8" t="s">
        <v>99</v>
      </c>
      <c r="AJ3382" s="8"/>
      <c r="AK3382" s="8"/>
      <c r="AL3382" s="8"/>
      <c r="AM3382" s="8"/>
      <c r="AN3382" s="8" t="s">
        <v>96</v>
      </c>
      <c r="AO3382" s="8"/>
      <c r="AP3382" s="8"/>
      <c r="AQ3382" s="8"/>
      <c r="AR3382" s="8"/>
      <c r="AS3382" s="8" t="s">
        <v>100</v>
      </c>
      <c r="AT3382" s="8"/>
      <c r="AU3382" s="8"/>
      <c r="AV3382" s="8"/>
      <c r="AW3382" s="8"/>
      <c r="AX3382" s="8" t="s">
        <v>94</v>
      </c>
      <c r="AY3382" s="8"/>
      <c r="AZ3382" s="8"/>
      <c r="BA3382" s="8"/>
      <c r="BB3382" s="8"/>
      <c r="BC3382" s="8" t="s">
        <v>101</v>
      </c>
      <c r="BD3382" s="8"/>
      <c r="BE3382" s="8"/>
      <c r="BF3382" s="8"/>
      <c r="BG3382" s="8"/>
      <c r="BH3382" s="8" t="s">
        <v>96</v>
      </c>
      <c r="BI3382" s="8"/>
      <c r="BJ3382" s="8"/>
      <c r="BK3382" s="8"/>
      <c r="BL3382" s="8"/>
      <c r="BM3382" s="8" t="s">
        <v>102</v>
      </c>
      <c r="BN3382" s="8"/>
      <c r="BO3382" s="8"/>
      <c r="BP3382" s="8"/>
    </row>
    <row r="3383" spans="2:76" ht="18.649999999999999" customHeight="1" thickBot="1">
      <c r="B3383" s="16"/>
      <c r="D3383" s="250" t="s">
        <v>22</v>
      </c>
      <c r="E3383" s="251"/>
      <c r="F3383" s="252" t="s">
        <v>23</v>
      </c>
      <c r="G3383" s="253"/>
      <c r="H3383" s="123"/>
      <c r="I3383" s="242" t="s">
        <v>1</v>
      </c>
      <c r="J3383" s="243"/>
      <c r="K3383" s="244" t="s">
        <v>2</v>
      </c>
      <c r="L3383" s="245"/>
      <c r="M3383" s="123"/>
      <c r="N3383" s="242" t="s">
        <v>43</v>
      </c>
      <c r="O3383" s="243"/>
      <c r="P3383" s="244" t="s">
        <v>44</v>
      </c>
      <c r="Q3383" s="245"/>
      <c r="R3383" s="123"/>
      <c r="S3383" s="242" t="s">
        <v>32</v>
      </c>
      <c r="T3383" s="243"/>
      <c r="U3383" s="244" t="s">
        <v>33</v>
      </c>
      <c r="V3383" s="245"/>
      <c r="W3383" s="123"/>
      <c r="X3383" s="242" t="s">
        <v>45</v>
      </c>
      <c r="Y3383" s="243"/>
      <c r="Z3383" s="244" t="s">
        <v>46</v>
      </c>
      <c r="AA3383" s="245"/>
      <c r="AB3383" s="127"/>
      <c r="AC3383" s="242" t="s">
        <v>62</v>
      </c>
      <c r="AD3383" s="243"/>
      <c r="AE3383" s="244" t="s">
        <v>3</v>
      </c>
      <c r="AF3383" s="245"/>
      <c r="AG3383" s="123"/>
      <c r="AH3383" s="242" t="s">
        <v>76</v>
      </c>
      <c r="AI3383" s="243"/>
      <c r="AJ3383" s="244" t="s">
        <v>77</v>
      </c>
      <c r="AK3383" s="245"/>
      <c r="AL3383" s="127"/>
      <c r="AM3383" s="242" t="s">
        <v>64</v>
      </c>
      <c r="AN3383" s="243"/>
      <c r="AO3383" s="244" t="s">
        <v>65</v>
      </c>
      <c r="AP3383" s="245"/>
      <c r="AQ3383" s="123"/>
      <c r="AR3383" s="242" t="s">
        <v>80</v>
      </c>
      <c r="AS3383" s="243"/>
      <c r="AT3383" s="244" t="s">
        <v>81</v>
      </c>
      <c r="AU3383" s="245"/>
      <c r="AV3383" s="127"/>
      <c r="AW3383" s="242" t="s">
        <v>68</v>
      </c>
      <c r="AX3383" s="243"/>
      <c r="AY3383" s="244" t="s">
        <v>69</v>
      </c>
      <c r="AZ3383" s="245"/>
      <c r="BA3383" s="123"/>
      <c r="BB3383" s="246" t="s">
        <v>84</v>
      </c>
      <c r="BC3383" s="247"/>
      <c r="BD3383" s="248" t="s">
        <v>85</v>
      </c>
      <c r="BE3383" s="249"/>
      <c r="BF3383" s="127"/>
      <c r="BG3383" s="242" t="s">
        <v>72</v>
      </c>
      <c r="BH3383" s="243"/>
      <c r="BI3383" s="244" t="s">
        <v>73</v>
      </c>
      <c r="BJ3383" s="245"/>
      <c r="BK3383" s="123"/>
      <c r="BL3383" s="242" t="s">
        <v>88</v>
      </c>
      <c r="BM3383" s="243"/>
      <c r="BN3383" s="244" t="s">
        <v>89</v>
      </c>
      <c r="BO3383" s="245"/>
      <c r="BP3383" s="123"/>
      <c r="BQ3383" s="19" t="s">
        <v>165</v>
      </c>
      <c r="BS3383" s="63" t="s">
        <v>120</v>
      </c>
      <c r="BT3383" s="4"/>
      <c r="BU3383" s="28"/>
      <c r="BV3383" s="28"/>
      <c r="BW3383" s="28"/>
      <c r="BX3383" s="28"/>
    </row>
    <row r="3384" spans="2:76" ht="18.649999999999999" customHeight="1" thickTop="1" thickBot="1">
      <c r="B3384" s="39">
        <v>9.6</v>
      </c>
      <c r="D3384" s="25">
        <f t="shared" ref="D3384" si="34077">COS($F$8*$B3384)</f>
        <v>-0.99891239944131427</v>
      </c>
      <c r="E3384" s="26">
        <v>0</v>
      </c>
      <c r="F3384" s="10">
        <v>0</v>
      </c>
      <c r="G3384" s="85">
        <f t="shared" ref="G3384" si="34078">$E$8*SIN($B3384*$F$8)</f>
        <v>-0.13987910559324254</v>
      </c>
      <c r="I3384" s="21">
        <v>1</v>
      </c>
      <c r="J3384" s="24">
        <v>0</v>
      </c>
      <c r="K3384" s="22">
        <v>0</v>
      </c>
      <c r="L3384" s="23">
        <v>0</v>
      </c>
      <c r="N3384" s="21">
        <f t="shared" ref="N3384" si="34079">D3384*I3384+F3384*I3387-E3384*J3384-G3384*J3387</f>
        <v>-0.31783467647183206</v>
      </c>
      <c r="O3384" s="24">
        <f t="shared" ref="O3384" si="34080">(D3384*J3384+E3384*I3384+F3384*J3387+G3384*I3387)</f>
        <v>0</v>
      </c>
      <c r="P3384" s="22">
        <f t="shared" ref="P3384" si="34081">D3384*K3384+F3384*K3387-E3384*L3384-G3384*L3387</f>
        <v>0</v>
      </c>
      <c r="Q3384" s="23">
        <f t="shared" ref="Q3384" si="34082">(D3384*L3384+E3384*K3384+F3384*L3387+G3384*K3387)</f>
        <v>-0.13987910559324254</v>
      </c>
      <c r="S3384" s="25">
        <f t="shared" ref="S3384" si="34083">COS($U$8*$B3384)</f>
        <v>0.75229843538157326</v>
      </c>
      <c r="T3384" s="26">
        <v>0</v>
      </c>
      <c r="U3384" s="10">
        <v>0</v>
      </c>
      <c r="V3384" s="85">
        <f t="shared" ref="V3384" si="34084">$T$8*SIN($B3384*$U$8)</f>
        <v>-1.9764674490367735</v>
      </c>
      <c r="X3384" s="21">
        <f t="shared" ref="X3384" si="34085">N3384*S3384+P3384*S3387-O3384*T3384-Q3384*T3387</f>
        <v>-0.26982502970925909</v>
      </c>
      <c r="Y3384" s="24">
        <f t="shared" ref="Y3384" si="34086">(N3384*T3384+O3384*S3384+P3384*T3387+Q3384*S3387)</f>
        <v>0</v>
      </c>
      <c r="Z3384" s="22">
        <f t="shared" ref="Z3384" si="34087">N3384*U3384+P3384*U3387-O3384*V3384-Q3384*V3387</f>
        <v>0</v>
      </c>
      <c r="AA3384" s="23">
        <f t="shared" ref="AA3384" si="34088">(N3384*V3384+O3384*U3384+P3384*V3387+Q3384*U3387)</f>
        <v>0.52295905994133995</v>
      </c>
      <c r="AB3384" s="8"/>
      <c r="AC3384" s="21">
        <v>1</v>
      </c>
      <c r="AD3384" s="24">
        <v>0</v>
      </c>
      <c r="AE3384" s="22">
        <v>0</v>
      </c>
      <c r="AF3384" s="23">
        <v>0</v>
      </c>
      <c r="AH3384" s="21">
        <f t="shared" ref="AH3384" si="34089">X3384*AC3384+Z3384*AC3387-Y3384*AD3384-AA3384*AD3387</f>
        <v>2.356855467033431</v>
      </c>
      <c r="AI3384" s="24">
        <f t="shared" ref="AI3384" si="34090">(X3384*AD3384+Y3384*AC3384+Z3384*AD3387+AA3384*AC3387)</f>
        <v>0</v>
      </c>
      <c r="AJ3384" s="22">
        <f t="shared" ref="AJ3384" si="34091">X3384*AE3384+Z3384*AE3387-Y3384*AF3384-AA3384*AF3387</f>
        <v>0</v>
      </c>
      <c r="AK3384" s="23">
        <f t="shared" ref="AK3384" si="34092">(X3384*AF3384+Y3384*AE3384+Z3384*AF3387+AA3384*AE3387)</f>
        <v>0.52295905994133995</v>
      </c>
      <c r="AL3384" s="8"/>
      <c r="AM3384" s="25">
        <f t="shared" ref="AM3384" si="34093">COS($AO$8*$B3384)</f>
        <v>0.75229843538157326</v>
      </c>
      <c r="AN3384" s="26">
        <v>0</v>
      </c>
      <c r="AO3384" s="10">
        <v>0</v>
      </c>
      <c r="AP3384" s="85">
        <f t="shared" ref="AP3384" si="34094">$AN$8*SIN($B3384*$AO$8)</f>
        <v>-1.9764674490367735</v>
      </c>
      <c r="AR3384" s="21">
        <f t="shared" ref="AR3384" si="34095">AH3384*AM3384+AJ3384*AM3387-AI3384*AN3384-AK3384*AN3387</f>
        <v>1.8879044090645272</v>
      </c>
      <c r="AS3384" s="24">
        <f t="shared" ref="AS3384" si="34096">(AH3384*AN3384+AI3384*AM3384+AJ3384*AN3387+AK3384*AM3387)</f>
        <v>0</v>
      </c>
      <c r="AT3384" s="22">
        <f t="shared" ref="AT3384" si="34097">AH3384*AO3384+AJ3384*AO3387-AI3384*AP3384-AK3384*AP3387</f>
        <v>0</v>
      </c>
      <c r="AU3384" s="23">
        <f t="shared" ref="AU3384" si="34098">(AH3384*AP3384+AI3384*AO3384+AJ3384*AP3387+AK3384*AO3387)</f>
        <v>-4.2648268301134511</v>
      </c>
      <c r="AV3384" s="8"/>
      <c r="AW3384" s="21">
        <v>1</v>
      </c>
      <c r="AX3384" s="24">
        <v>0</v>
      </c>
      <c r="AY3384" s="22">
        <v>0</v>
      </c>
      <c r="AZ3384" s="23">
        <v>0</v>
      </c>
      <c r="BB3384" s="21">
        <f t="shared" ref="BB3384" si="34099">AR3384*AW3384+AT3384*AW3387-AS3384*AX3384-AU3384*AX3387</f>
        <v>22.65354009134721</v>
      </c>
      <c r="BC3384" s="24">
        <f t="shared" ref="BC3384" si="34100">(AR3384*AX3384+AS3384*AW3384+AT3384*AX3387+AU3384*AW3387)</f>
        <v>0</v>
      </c>
      <c r="BD3384" s="22">
        <f t="shared" ref="BD3384" si="34101">AR3384*AY3384+AT3384*AY3387-AS3384*AZ3384-AU3384*AZ3387</f>
        <v>0</v>
      </c>
      <c r="BE3384" s="23">
        <f t="shared" ref="BE3384" si="34102">(AR3384*AZ3384+AS3384*AY3384+AT3384*AZ3387+AU3384*AY3387)</f>
        <v>-4.2648268301134511</v>
      </c>
      <c r="BF3384" s="8"/>
      <c r="BG3384" s="25">
        <f t="shared" ref="BG3384" si="34103">COS($BI$8*$B3384)</f>
        <v>-0.99890758950521108</v>
      </c>
      <c r="BH3384" s="26">
        <v>0</v>
      </c>
      <c r="BI3384" s="10">
        <v>0</v>
      </c>
      <c r="BJ3384" s="85">
        <f t="shared" ref="BJ3384" si="34104">$BH$8*SIN($B3384*$BI$8)</f>
        <v>-0.14018790482776503</v>
      </c>
      <c r="BL3384" s="21">
        <f t="shared" ref="BL3384" si="34105">BB3384*BG3384+BD3384*BG3387-BC3384*BH3384-BE3384*BH3387</f>
        <v>-22.695223919492506</v>
      </c>
      <c r="BM3384" s="24">
        <f t="shared" ref="BM3384" si="34106">(BB3384*BH3384+BC3384*BG3384+BD3384*BH3387+BE3384*BG3387)</f>
        <v>0</v>
      </c>
      <c r="BN3384" s="22">
        <f t="shared" ref="BN3384" si="34107">BB3384*BI3384+BD3384*BI3387-BC3384*BJ3384-BE3384*BJ3387</f>
        <v>0</v>
      </c>
      <c r="BO3384" s="23">
        <f t="shared" ref="BO3384" si="34108">(BB3384*BJ3384+BC3384*BI3384+BD3384*BJ3387+BE3384*BI3387)</f>
        <v>1.0844155661880355</v>
      </c>
      <c r="BQ3384" s="27">
        <f t="shared" ref="BQ3384" si="34109">20*LOG((2*$BL$8)/(($BL$8*BL3384+BN3384+$BL$8*BL3387+BN3387)^2+($BL$8*BM3384+BO3384+$BL$8*BM3387+BO3387)^2)^0.5)</f>
        <v>-47.460008530556635</v>
      </c>
      <c r="BS3384" s="64">
        <f t="shared" ref="BS3384" si="34110">((BL3384^2+BM3384^2)/(BL3387^2+BM3387^2))^0.5</f>
        <v>4.8184428087264114E-2</v>
      </c>
      <c r="BT3384" s="4"/>
      <c r="BU3384" s="28"/>
      <c r="BV3384" s="28"/>
      <c r="BW3384" s="28"/>
      <c r="BX3384" s="28"/>
    </row>
    <row r="3385" spans="2:76" ht="18.649999999999999" customHeight="1" thickBot="1">
      <c r="D3385" s="25"/>
      <c r="E3385" s="10"/>
      <c r="F3385" s="10"/>
      <c r="G3385" s="31"/>
      <c r="I3385" s="29"/>
      <c r="L3385" s="30"/>
      <c r="N3385" s="29"/>
      <c r="Q3385" s="30"/>
      <c r="S3385" s="29"/>
      <c r="V3385" s="30"/>
      <c r="X3385" s="29"/>
      <c r="AA3385" s="30"/>
      <c r="AC3385" s="29"/>
      <c r="AF3385" s="30"/>
      <c r="AH3385" s="29"/>
      <c r="AK3385" s="30"/>
      <c r="AM3385" s="29"/>
      <c r="AP3385" s="30"/>
      <c r="AR3385" s="29"/>
      <c r="AU3385" s="30"/>
      <c r="AW3385" s="29"/>
      <c r="AZ3385" s="30"/>
      <c r="BB3385" s="29"/>
      <c r="BE3385" s="30"/>
      <c r="BG3385" s="29"/>
      <c r="BJ3385" s="30"/>
      <c r="BL3385" s="29"/>
      <c r="BO3385" s="30"/>
      <c r="BS3385" s="65"/>
      <c r="BT3385" s="65"/>
      <c r="BU3385" s="28"/>
      <c r="BV3385" s="28"/>
      <c r="BW3385" s="28"/>
      <c r="BX3385" s="28"/>
    </row>
    <row r="3386" spans="2:76" ht="18.649999999999999" customHeight="1" thickBot="1">
      <c r="D3386" s="254" t="s">
        <v>24</v>
      </c>
      <c r="E3386" s="255"/>
      <c r="F3386" s="256" t="s">
        <v>25</v>
      </c>
      <c r="G3386" s="257"/>
      <c r="H3386" s="123"/>
      <c r="I3386" s="242" t="s">
        <v>4</v>
      </c>
      <c r="J3386" s="243"/>
      <c r="K3386" s="244" t="s">
        <v>5</v>
      </c>
      <c r="L3386" s="245"/>
      <c r="M3386" s="123"/>
      <c r="N3386" s="242" t="s">
        <v>6</v>
      </c>
      <c r="O3386" s="243"/>
      <c r="P3386" s="244" t="s">
        <v>7</v>
      </c>
      <c r="Q3386" s="245"/>
      <c r="R3386" s="123"/>
      <c r="S3386" s="242" t="s">
        <v>34</v>
      </c>
      <c r="T3386" s="243"/>
      <c r="U3386" s="244" t="s">
        <v>35</v>
      </c>
      <c r="V3386" s="245"/>
      <c r="W3386" s="123"/>
      <c r="X3386" s="242" t="s">
        <v>47</v>
      </c>
      <c r="Y3386" s="243"/>
      <c r="Z3386" s="244" t="s">
        <v>48</v>
      </c>
      <c r="AA3386" s="245"/>
      <c r="AB3386" s="127"/>
      <c r="AC3386" s="242" t="s">
        <v>63</v>
      </c>
      <c r="AD3386" s="243"/>
      <c r="AE3386" s="244" t="s">
        <v>8</v>
      </c>
      <c r="AF3386" s="245"/>
      <c r="AG3386" s="123"/>
      <c r="AH3386" s="242" t="s">
        <v>78</v>
      </c>
      <c r="AI3386" s="243"/>
      <c r="AJ3386" s="244" t="s">
        <v>79</v>
      </c>
      <c r="AK3386" s="245"/>
      <c r="AL3386" s="127"/>
      <c r="AM3386" s="242" t="s">
        <v>67</v>
      </c>
      <c r="AN3386" s="243"/>
      <c r="AO3386" s="244" t="s">
        <v>66</v>
      </c>
      <c r="AP3386" s="245"/>
      <c r="AQ3386" s="123"/>
      <c r="AR3386" s="242" t="s">
        <v>83</v>
      </c>
      <c r="AS3386" s="243"/>
      <c r="AT3386" s="244" t="s">
        <v>82</v>
      </c>
      <c r="AU3386" s="245"/>
      <c r="AV3386" s="127"/>
      <c r="AW3386" s="242" t="s">
        <v>71</v>
      </c>
      <c r="AX3386" s="243"/>
      <c r="AY3386" s="244" t="s">
        <v>70</v>
      </c>
      <c r="AZ3386" s="245"/>
      <c r="BA3386" s="123"/>
      <c r="BB3386" s="124" t="s">
        <v>87</v>
      </c>
      <c r="BC3386" s="125"/>
      <c r="BD3386" s="122" t="s">
        <v>86</v>
      </c>
      <c r="BE3386" s="126"/>
      <c r="BF3386" s="127"/>
      <c r="BG3386" s="242" t="s">
        <v>74</v>
      </c>
      <c r="BH3386" s="243"/>
      <c r="BI3386" s="244" t="s">
        <v>75</v>
      </c>
      <c r="BJ3386" s="245"/>
      <c r="BK3386" s="123"/>
      <c r="BL3386" s="242" t="s">
        <v>91</v>
      </c>
      <c r="BM3386" s="243"/>
      <c r="BN3386" s="244" t="s">
        <v>90</v>
      </c>
      <c r="BO3386" s="245"/>
      <c r="BP3386" s="123"/>
      <c r="BQ3386" s="35" t="s">
        <v>166</v>
      </c>
      <c r="BS3386" s="66" t="s">
        <v>121</v>
      </c>
      <c r="BT3386" s="65"/>
      <c r="BU3386" s="28"/>
      <c r="BV3386" s="28"/>
      <c r="BW3386" s="28"/>
      <c r="BX3386" s="28"/>
    </row>
    <row r="3387" spans="2:76" ht="18.649999999999999" customHeight="1" thickTop="1" thickBot="1">
      <c r="D3387" s="15">
        <v>0</v>
      </c>
      <c r="E3387" s="145">
        <f t="shared" ref="E3387" si="34111">(1/$E$8)*SIN($B3384*$F$8)</f>
        <v>-1.5542122843693615E-2</v>
      </c>
      <c r="F3387" s="15">
        <f t="shared" ref="F3387" si="34112">COS($F$8*$B3384)</f>
        <v>-0.99891239944131427</v>
      </c>
      <c r="G3387" s="37">
        <v>0</v>
      </c>
      <c r="I3387" s="21">
        <v>0</v>
      </c>
      <c r="J3387" s="24">
        <f t="shared" ref="J3387" si="34113">(TAN($K$8*$B3384))/$J$8</f>
        <v>4.8690454523637205</v>
      </c>
      <c r="K3387" s="22">
        <v>1</v>
      </c>
      <c r="L3387" s="23">
        <v>0</v>
      </c>
      <c r="N3387" s="21">
        <f t="shared" ref="N3387" si="34114">D3387*I3384+F3387*I3387-E3387*J3384-G3387*J3387</f>
        <v>0</v>
      </c>
      <c r="O3387" s="24">
        <f t="shared" ref="O3387" si="34115">(D3387*J3384+E3387*I3384+F3387*J3387+G3387*I3387)</f>
        <v>-4.8792919986531569</v>
      </c>
      <c r="P3387" s="22">
        <f t="shared" ref="P3387" si="34116">D3387*K3384+F3387*K3387-E3387*L3384-G3387*L3387</f>
        <v>-0.99891239944131427</v>
      </c>
      <c r="Q3387" s="23">
        <f t="shared" ref="Q3387" si="34117">(D3387*L3384+E3387*K3384+F3387*L3387+G3387*K3387)</f>
        <v>0</v>
      </c>
      <c r="S3387" s="15">
        <v>0</v>
      </c>
      <c r="T3387" s="145">
        <f t="shared" ref="T3387" si="34118">(1/$T$8)*SIN($B3384*$U$8)</f>
        <v>-0.21960749433741927</v>
      </c>
      <c r="U3387" s="15">
        <f t="shared" ref="U3387" si="34119">COS($U$8*$B3384)</f>
        <v>0.75229843538157326</v>
      </c>
      <c r="V3387" s="37">
        <v>0</v>
      </c>
      <c r="X3387" s="21">
        <f t="shared" ref="X3387" si="34120">N3387*S3384+P3387*S3387-O3387*T3384-Q3387*T3387</f>
        <v>0</v>
      </c>
      <c r="Y3387" s="24">
        <f t="shared" ref="Y3387" si="34121">(N3387*T3384+O3387*S3384+P3387*T3387+Q3387*S3387)</f>
        <v>-3.4513150872527127</v>
      </c>
      <c r="Z3387" s="22">
        <f t="shared" ref="Z3387" si="34122">N3387*U3384+P3387*U3387-O3387*V3384-Q3387*V3387</f>
        <v>-10.395242044866498</v>
      </c>
      <c r="AA3387" s="23">
        <f t="shared" ref="AA3387" si="34123">(N3387*V3384+O3387*U3384+P3387*V3387+Q3387*U3387)</f>
        <v>0</v>
      </c>
      <c r="AB3387" s="8"/>
      <c r="AC3387" s="21">
        <v>0</v>
      </c>
      <c r="AD3387" s="24">
        <f t="shared" ref="AD3387" si="34124">(TAN($AE$8*$B3384))/$AD$8</f>
        <v>-5.0227268211728147</v>
      </c>
      <c r="AE3387" s="22">
        <v>1</v>
      </c>
      <c r="AF3387" s="23">
        <v>0</v>
      </c>
      <c r="AH3387" s="21">
        <f t="shared" ref="AH3387" si="34125">X3387*AC3384+Z3387*AC3387-Y3387*AD3384-AA3387*AD3387</f>
        <v>0</v>
      </c>
      <c r="AI3387" s="24">
        <f t="shared" ref="AI3387" si="34126">(X3387*AD3384+Y3387*AC3384+Z3387*AD3387+AA3387*AC3387)</f>
        <v>48.761145944081576</v>
      </c>
      <c r="AJ3387" s="22">
        <f t="shared" ref="AJ3387" si="34127">X3387*AE3384+Z3387*AE3387-Y3387*AF3384-AA3387*AF3387</f>
        <v>-10.395242044866498</v>
      </c>
      <c r="AK3387" s="23">
        <f t="shared" ref="AK3387" si="34128">(X3387*AF3384+Y3387*AE3384+Z3387*AF3387+AA3387*AE3387)</f>
        <v>0</v>
      </c>
      <c r="AL3387" s="8"/>
      <c r="AM3387" s="15">
        <v>0</v>
      </c>
      <c r="AN3387" s="85">
        <f t="shared" ref="AN3387" si="34129">(1/$AN$8)*SIN($B3384*$AO$8)</f>
        <v>-0.21960749433741927</v>
      </c>
      <c r="AO3387" s="25">
        <f t="shared" ref="AO3387" si="34130">COS($AO$8*$B3384)</f>
        <v>0.75229843538157326</v>
      </c>
      <c r="AP3387" s="37">
        <v>0</v>
      </c>
      <c r="AR3387" s="21">
        <f t="shared" ref="AR3387" si="34131">AH3387*AM3384+AJ3387*AM3387-AI3387*AN3384-AK3387*AN3387</f>
        <v>0</v>
      </c>
      <c r="AS3387" s="24">
        <f t="shared" ref="AS3387" si="34132">(AH3387*AN3384+AI3387*AM3384+AJ3387*AN3387+AK3387*AM3387)</f>
        <v>38.965806859649241</v>
      </c>
      <c r="AT3387" s="22">
        <f t="shared" ref="AT3387" si="34133">AH3387*AO3384+AJ3387*AO3387-AI3387*AP3384-AK3387*AP3387</f>
        <v>88.554493410442916</v>
      </c>
      <c r="AU3387" s="23">
        <f t="shared" ref="AU3387" si="34134">(AH3387*AP3384+AI3387*AO3384+AJ3387*AP3387+AK3387*AO3387)</f>
        <v>0</v>
      </c>
      <c r="AV3387" s="8"/>
      <c r="AW3387" s="21">
        <v>0</v>
      </c>
      <c r="AX3387" s="24">
        <f t="shared" ref="AX3387" si="34135">(TAN($AY$8*$B3384))/$AX$8</f>
        <v>4.8690454523637205</v>
      </c>
      <c r="AY3387" s="22">
        <v>1</v>
      </c>
      <c r="AZ3387" s="23">
        <v>0</v>
      </c>
      <c r="BB3387" s="21">
        <f t="shared" ref="BB3387" si="34136">AR3387*AW3384+AT3387*AW3387-AS3387*AX3384-AU3387*AX3387</f>
        <v>0</v>
      </c>
      <c r="BC3387" s="24">
        <f t="shared" ref="BC3387" si="34137">(AR3387*AX3384+AS3387*AW3384+AT3387*AX3387+AU3387*AW3387)</f>
        <v>470.14166028613943</v>
      </c>
      <c r="BD3387" s="22">
        <f t="shared" ref="BD3387" si="34138">AR3387*AY3384+AT3387*AY3387-AS3387*AZ3384-AU3387*AZ3387</f>
        <v>88.554493410442916</v>
      </c>
      <c r="BE3387" s="23">
        <f t="shared" ref="BE3387" si="34139">(AR3387*AZ3384+AS3387*AY3384+AT3387*AZ3387+AU3387*AY3387)</f>
        <v>0</v>
      </c>
      <c r="BF3387" s="8"/>
      <c r="BG3387" s="15">
        <v>0</v>
      </c>
      <c r="BH3387" s="85">
        <f t="shared" ref="BH3387" si="34140">(1/$BH$8)*SIN($B3384*$BI$8)</f>
        <v>-1.5576433869751669E-2</v>
      </c>
      <c r="BI3387" s="25">
        <f t="shared" ref="BI3387" si="34141">COS($BI$8*$B3384)</f>
        <v>-0.99890758950521108</v>
      </c>
      <c r="BJ3387" s="37">
        <v>0</v>
      </c>
      <c r="BL3387" s="21">
        <f t="shared" ref="BL3387" si="34142">BB3387*BG3384+BD3387*BG3387-BC3387*BH3384-BE3387*BH3387</f>
        <v>0</v>
      </c>
      <c r="BM3387" s="24">
        <f t="shared" ref="BM3387" si="34143">(BB3387*BH3384+BC3387*BG3384+BD3387*BH3387+BE3387*BG3387)</f>
        <v>-471.00743581288253</v>
      </c>
      <c r="BN3387" s="22">
        <f t="shared" ref="BN3387" si="34144">BB3387*BI3384+BD3387*BI3387-BC3387*BJ3384-BE3387*BJ3387</f>
        <v>-22.549581224719887</v>
      </c>
      <c r="BO3387" s="23">
        <f t="shared" ref="BO3387" si="34145">(BB3387*BJ3384+BC3387*BI3384+BD3387*BJ3387+BE3387*BI3387)</f>
        <v>0</v>
      </c>
      <c r="BQ3387" s="38">
        <f t="shared" ref="BQ3387" si="34146">(180/PI())*ATAN(-1*(($BL$8*BM3384+BO3384+$BL$8*BM3387+BO3387)/($BL$8*BL3384+BN3384+$BL$8*BL3387+BN3387)))</f>
        <v>-84.500439153826662</v>
      </c>
      <c r="BS3387" s="67">
        <f t="shared" ref="BS3387" si="34147">20*LOG(((($BL$8*BL3384+BN3384-$BL$8*BL3387-BN3387)^2+($BL$8*BM3384+BO3384-$BL$8*BM3387-BO3387)^2)/(($BL$8*BL3384+BN3384+$BL$8*BL3387+BN3387)^2+($BL$8*BM3384+BO3384+$BL$8*BM3387+BO3387)^2))^0.5)</f>
        <v>-7.7944837412081069E-5</v>
      </c>
      <c r="BT3387" s="65"/>
      <c r="BU3387" s="28"/>
      <c r="BV3387" s="28"/>
      <c r="BW3387" s="28"/>
      <c r="BX3387" s="28"/>
    </row>
    <row r="3388" spans="2:76" ht="18.649999999999999" customHeight="1">
      <c r="BS3388" s="32"/>
    </row>
    <row r="3389" spans="2:76" ht="18.649999999999999" customHeight="1" thickBot="1">
      <c r="D3389" s="8"/>
      <c r="E3389" s="8" t="s">
        <v>93</v>
      </c>
      <c r="F3389" s="8"/>
      <c r="G3389" s="8"/>
      <c r="H3389" s="8"/>
      <c r="I3389" s="8"/>
      <c r="J3389" s="8" t="s">
        <v>94</v>
      </c>
      <c r="K3389" s="8"/>
      <c r="L3389" s="8"/>
      <c r="M3389" s="8"/>
      <c r="N3389" s="8"/>
      <c r="O3389" s="8" t="s">
        <v>95</v>
      </c>
      <c r="P3389" s="8"/>
      <c r="Q3389" s="8"/>
      <c r="R3389" s="8"/>
      <c r="S3389" s="8"/>
      <c r="T3389" s="8" t="s">
        <v>96</v>
      </c>
      <c r="U3389" s="8"/>
      <c r="V3389" s="8"/>
      <c r="W3389" s="8"/>
      <c r="X3389" s="8"/>
      <c r="Y3389" s="8" t="s">
        <v>97</v>
      </c>
      <c r="Z3389" s="8"/>
      <c r="AA3389" s="8"/>
      <c r="AB3389" s="8"/>
      <c r="AC3389" s="8"/>
      <c r="AD3389" s="8" t="s">
        <v>98</v>
      </c>
      <c r="AE3389" s="8"/>
      <c r="AF3389" s="8"/>
      <c r="AG3389" s="8"/>
      <c r="AH3389" s="8"/>
      <c r="AI3389" s="8" t="s">
        <v>99</v>
      </c>
      <c r="AJ3389" s="8"/>
      <c r="AK3389" s="8"/>
      <c r="AL3389" s="8"/>
      <c r="AM3389" s="8"/>
      <c r="AN3389" s="8" t="s">
        <v>96</v>
      </c>
      <c r="AO3389" s="8"/>
      <c r="AP3389" s="8"/>
      <c r="AQ3389" s="8"/>
      <c r="AR3389" s="8"/>
      <c r="AS3389" s="8" t="s">
        <v>100</v>
      </c>
      <c r="AT3389" s="8"/>
      <c r="AU3389" s="8"/>
      <c r="AV3389" s="8"/>
      <c r="AW3389" s="8"/>
      <c r="AX3389" s="8" t="s">
        <v>94</v>
      </c>
      <c r="AY3389" s="8"/>
      <c r="AZ3389" s="8"/>
      <c r="BA3389" s="8"/>
      <c r="BB3389" s="8"/>
      <c r="BC3389" s="8" t="s">
        <v>101</v>
      </c>
      <c r="BD3389" s="8"/>
      <c r="BE3389" s="8"/>
      <c r="BF3389" s="8"/>
      <c r="BG3389" s="8"/>
      <c r="BH3389" s="8" t="s">
        <v>96</v>
      </c>
      <c r="BI3389" s="8"/>
      <c r="BJ3389" s="8"/>
      <c r="BK3389" s="8"/>
      <c r="BL3389" s="8"/>
      <c r="BM3389" s="8" t="s">
        <v>102</v>
      </c>
      <c r="BN3389" s="8"/>
      <c r="BO3389" s="8"/>
      <c r="BP3389" s="8"/>
    </row>
    <row r="3390" spans="2:76" ht="18.649999999999999" customHeight="1" thickBot="1">
      <c r="B3390" s="16"/>
      <c r="D3390" s="250" t="s">
        <v>22</v>
      </c>
      <c r="E3390" s="251"/>
      <c r="F3390" s="252" t="s">
        <v>23</v>
      </c>
      <c r="G3390" s="253"/>
      <c r="H3390" s="123"/>
      <c r="I3390" s="242" t="s">
        <v>1</v>
      </c>
      <c r="J3390" s="243"/>
      <c r="K3390" s="244" t="s">
        <v>2</v>
      </c>
      <c r="L3390" s="245"/>
      <c r="M3390" s="123"/>
      <c r="N3390" s="242" t="s">
        <v>43</v>
      </c>
      <c r="O3390" s="243"/>
      <c r="P3390" s="244" t="s">
        <v>44</v>
      </c>
      <c r="Q3390" s="245"/>
      <c r="R3390" s="123"/>
      <c r="S3390" s="242" t="s">
        <v>32</v>
      </c>
      <c r="T3390" s="243"/>
      <c r="U3390" s="244" t="s">
        <v>33</v>
      </c>
      <c r="V3390" s="245"/>
      <c r="W3390" s="123"/>
      <c r="X3390" s="242" t="s">
        <v>45</v>
      </c>
      <c r="Y3390" s="243"/>
      <c r="Z3390" s="244" t="s">
        <v>46</v>
      </c>
      <c r="AA3390" s="245"/>
      <c r="AB3390" s="127"/>
      <c r="AC3390" s="242" t="s">
        <v>62</v>
      </c>
      <c r="AD3390" s="243"/>
      <c r="AE3390" s="244" t="s">
        <v>3</v>
      </c>
      <c r="AF3390" s="245"/>
      <c r="AG3390" s="123"/>
      <c r="AH3390" s="242" t="s">
        <v>76</v>
      </c>
      <c r="AI3390" s="243"/>
      <c r="AJ3390" s="244" t="s">
        <v>77</v>
      </c>
      <c r="AK3390" s="245"/>
      <c r="AL3390" s="127"/>
      <c r="AM3390" s="242" t="s">
        <v>64</v>
      </c>
      <c r="AN3390" s="243"/>
      <c r="AO3390" s="244" t="s">
        <v>65</v>
      </c>
      <c r="AP3390" s="245"/>
      <c r="AQ3390" s="123"/>
      <c r="AR3390" s="242" t="s">
        <v>80</v>
      </c>
      <c r="AS3390" s="243"/>
      <c r="AT3390" s="244" t="s">
        <v>81</v>
      </c>
      <c r="AU3390" s="245"/>
      <c r="AV3390" s="127"/>
      <c r="AW3390" s="242" t="s">
        <v>68</v>
      </c>
      <c r="AX3390" s="243"/>
      <c r="AY3390" s="244" t="s">
        <v>69</v>
      </c>
      <c r="AZ3390" s="245"/>
      <c r="BA3390" s="123"/>
      <c r="BB3390" s="246" t="s">
        <v>84</v>
      </c>
      <c r="BC3390" s="247"/>
      <c r="BD3390" s="248" t="s">
        <v>85</v>
      </c>
      <c r="BE3390" s="249"/>
      <c r="BF3390" s="127"/>
      <c r="BG3390" s="242" t="s">
        <v>72</v>
      </c>
      <c r="BH3390" s="243"/>
      <c r="BI3390" s="244" t="s">
        <v>73</v>
      </c>
      <c r="BJ3390" s="245"/>
      <c r="BK3390" s="123"/>
      <c r="BL3390" s="242" t="s">
        <v>88</v>
      </c>
      <c r="BM3390" s="243"/>
      <c r="BN3390" s="244" t="s">
        <v>89</v>
      </c>
      <c r="BO3390" s="245"/>
      <c r="BP3390" s="123"/>
      <c r="BQ3390" s="19" t="s">
        <v>165</v>
      </c>
      <c r="BS3390" s="63" t="s">
        <v>120</v>
      </c>
      <c r="BT3390" s="4"/>
      <c r="BU3390" s="28"/>
      <c r="BV3390" s="28"/>
      <c r="BW3390" s="28"/>
      <c r="BX3390" s="28"/>
    </row>
    <row r="3391" spans="2:76" ht="18" customHeight="1" thickTop="1" thickBot="1">
      <c r="B3391" s="39">
        <v>9.6199999999999992</v>
      </c>
      <c r="D3391" s="25">
        <f t="shared" ref="D3391" si="34148">COS($F$8*$B3391)</f>
        <v>-0.99858066694255265</v>
      </c>
      <c r="E3391" s="26">
        <v>0</v>
      </c>
      <c r="F3391" s="10">
        <v>0</v>
      </c>
      <c r="G3391" s="85">
        <f t="shared" ref="G3391" si="34149">$E$8*SIN($B3391*$F$8)</f>
        <v>-0.1597806761692426</v>
      </c>
      <c r="I3391" s="21">
        <v>1</v>
      </c>
      <c r="J3391" s="24">
        <v>0</v>
      </c>
      <c r="K3391" s="22">
        <v>0</v>
      </c>
      <c r="L3391" s="23">
        <v>0</v>
      </c>
      <c r="N3391" s="21">
        <f t="shared" ref="N3391" si="34150">D3391*I3391+F3391*I3394-E3391*J3391-G3391*J3394</f>
        <v>-0.17260857698839482</v>
      </c>
      <c r="O3391" s="24">
        <f t="shared" ref="O3391" si="34151">(D3391*J3391+E3391*I3391+F3391*J3394+G3391*I3394)</f>
        <v>0</v>
      </c>
      <c r="P3391" s="22">
        <f t="shared" ref="P3391" si="34152">D3391*K3391+F3391*K3394-E3391*L3391-G3391*L3394</f>
        <v>0</v>
      </c>
      <c r="Q3391" s="23">
        <f t="shared" ref="Q3391" si="34153">(D3391*L3391+E3391*K3391+F3391*L3394+G3391*K3394)</f>
        <v>-0.1597806761692426</v>
      </c>
      <c r="S3391" s="25">
        <f t="shared" ref="S3391" si="34154">COS($U$8*$B3391)</f>
        <v>0.75988448265406483</v>
      </c>
      <c r="T3391" s="26">
        <v>0</v>
      </c>
      <c r="U3391" s="10">
        <v>0</v>
      </c>
      <c r="V3391" s="85">
        <f t="shared" ref="V3391" si="34155">$T$8*SIN($B3391*$U$8)</f>
        <v>-1.9501743914824845</v>
      </c>
      <c r="X3391" s="21">
        <f t="shared" ref="X3391" si="34156">N3391*S3391+P3391*S3394-O3391*T3391-Q3391*T3394</f>
        <v>-0.16578482177303766</v>
      </c>
      <c r="Y3391" s="24">
        <f t="shared" ref="Y3391" si="34157">(N3391*T3391+O3391*S3391+P3391*T3394+Q3391*S3394)</f>
        <v>0</v>
      </c>
      <c r="Z3391" s="22">
        <f t="shared" ref="Z3391" si="34158">N3391*U3391+P3391*U3394-O3391*V3391-Q3391*V3394</f>
        <v>0</v>
      </c>
      <c r="AA3391" s="23">
        <f t="shared" ref="AA3391" si="34159">(N3391*V3391+O3391*U3391+P3391*V3394+Q3391*U3394)</f>
        <v>0.21520197014401887</v>
      </c>
      <c r="AB3391" s="8"/>
      <c r="AC3391" s="21">
        <v>1</v>
      </c>
      <c r="AD3391" s="24">
        <v>0</v>
      </c>
      <c r="AE3391" s="22">
        <v>0</v>
      </c>
      <c r="AF3391" s="23">
        <v>0</v>
      </c>
      <c r="AH3391" s="21">
        <f t="shared" ref="AH3391" si="34160">X3391*AC3391+Z3391*AC3394-Y3391*AD3391-AA3391*AD3394</f>
        <v>0.84943656620566876</v>
      </c>
      <c r="AI3391" s="24">
        <f t="shared" ref="AI3391" si="34161">(X3391*AD3391+Y3391*AC3391+Z3391*AD3394+AA3391*AC3394)</f>
        <v>0</v>
      </c>
      <c r="AJ3391" s="22">
        <f t="shared" ref="AJ3391" si="34162">X3391*AE3391+Z3391*AE3394-Y3391*AF3391-AA3391*AF3394</f>
        <v>0</v>
      </c>
      <c r="AK3391" s="23">
        <f t="shared" ref="AK3391" si="34163">(X3391*AF3391+Y3391*AE3391+Z3391*AF3394+AA3391*AE3394)</f>
        <v>0.21520197014401887</v>
      </c>
      <c r="AL3391" s="8"/>
      <c r="AM3391" s="25">
        <f t="shared" ref="AM3391" si="34164">COS($AO$8*$B3391)</f>
        <v>0.75988448265406483</v>
      </c>
      <c r="AN3391" s="26">
        <v>0</v>
      </c>
      <c r="AO3391" s="10">
        <v>0</v>
      </c>
      <c r="AP3391" s="85">
        <f t="shared" ref="AP3391" si="34165">$AN$8*SIN($B3391*$AO$8)</f>
        <v>-1.9501743914824845</v>
      </c>
      <c r="AR3391" s="21">
        <f t="shared" ref="AR3391" si="34166">AH3391*AM3391+AJ3391*AM3394-AI3391*AN3391-AK3391*AN3394</f>
        <v>0.69210492912213373</v>
      </c>
      <c r="AS3391" s="24">
        <f t="shared" ref="AS3391" si="34167">(AH3391*AN3391+AI3391*AM3391+AJ3391*AN3394+AK3391*AM3394)</f>
        <v>0</v>
      </c>
      <c r="AT3391" s="22">
        <f t="shared" ref="AT3391" si="34168">AH3391*AO3391+AJ3391*AO3394-AI3391*AP3391-AK3391*AP3394</f>
        <v>0</v>
      </c>
      <c r="AU3391" s="23">
        <f t="shared" ref="AU3391" si="34169">(AH3391*AP3391+AI3391*AO3391+AJ3391*AP3394+AK3391*AO3394)</f>
        <v>-1.4930208008540879</v>
      </c>
      <c r="AV3391" s="8"/>
      <c r="AW3391" s="21">
        <v>1</v>
      </c>
      <c r="AX3391" s="24">
        <v>0</v>
      </c>
      <c r="AY3391" s="22">
        <v>0</v>
      </c>
      <c r="AZ3391" s="23">
        <v>0</v>
      </c>
      <c r="BB3391" s="21">
        <f t="shared" ref="BB3391" si="34170">AR3391*AW3391+AT3391*AW3394-AS3391*AX3391-AU3391*AX3394</f>
        <v>8.4101440612150569</v>
      </c>
      <c r="BC3391" s="24">
        <f t="shared" ref="BC3391" si="34171">(AR3391*AX3391+AS3391*AW3391+AT3391*AX3394+AU3391*AW3394)</f>
        <v>0</v>
      </c>
      <c r="BD3391" s="22">
        <f t="shared" ref="BD3391" si="34172">AR3391*AY3391+AT3391*AY3394-AS3391*AZ3391-AU3391*AZ3394</f>
        <v>0</v>
      </c>
      <c r="BE3391" s="23">
        <f t="shared" ref="BE3391" si="34173">(AR3391*AZ3391+AS3391*AY3391+AT3391*AZ3394+AU3391*AY3394)</f>
        <v>-1.4930208008540879</v>
      </c>
      <c r="BF3391" s="8"/>
      <c r="BG3391" s="25">
        <f t="shared" ref="BG3391" si="34174">COS($BI$8*$B3391)</f>
        <v>-0.99857516196388352</v>
      </c>
      <c r="BH3391" s="26">
        <v>0</v>
      </c>
      <c r="BI3391" s="10">
        <v>0</v>
      </c>
      <c r="BJ3391" s="85">
        <f t="shared" ref="BJ3391" si="34175">$BH$8*SIN($B3391*$BI$8)</f>
        <v>-0.16009001586368032</v>
      </c>
      <c r="BL3391" s="21">
        <f t="shared" ref="BL3391" si="34176">BB3391*BG3391+BD3391*BG3394-BC3391*BH3391-BE3391*BH3394</f>
        <v>-8.4247184929222563</v>
      </c>
      <c r="BM3391" s="24">
        <f t="shared" ref="BM3391" si="34177">(BB3391*BH3391+BC3391*BG3391+BD3391*BH3394+BE3391*BG3394)</f>
        <v>0</v>
      </c>
      <c r="BN3391" s="22">
        <f t="shared" ref="BN3391" si="34178">BB3391*BI3391+BD3391*BI3394-BC3391*BJ3391-BE3391*BJ3394</f>
        <v>0</v>
      </c>
      <c r="BO3391" s="23">
        <f t="shared" ref="BO3391" si="34179">(BB3391*BJ3391+BC3391*BI3391+BD3391*BJ3394+BE3391*BI3394)</f>
        <v>0.14451339185256273</v>
      </c>
      <c r="BQ3391" s="27">
        <f t="shared" ref="BQ3391" si="34180">20*LOG((2*$BL$8)/(($BL$8*BL3391+BN3391+$BL$8*BL3394+BN3394)^2+($BL$8*BM3391+BO3391+$BL$8*BM3394+BO3394)^2)^0.5)</f>
        <v>-47.527454895680428</v>
      </c>
      <c r="BS3391" s="64">
        <f t="shared" ref="BS3391" si="34181">((BL3391^2+BM3391^2)/(BL3394^2+BM3394^2))^0.5</f>
        <v>1.7712850229835073E-2</v>
      </c>
      <c r="BT3391" s="4"/>
      <c r="BU3391" s="28"/>
      <c r="BV3391" s="28"/>
      <c r="BW3391" s="28"/>
      <c r="BX3391" s="28"/>
    </row>
    <row r="3392" spans="2:76" ht="18.649999999999999" customHeight="1" thickBot="1">
      <c r="D3392" s="25"/>
      <c r="E3392" s="10"/>
      <c r="F3392" s="10"/>
      <c r="G3392" s="31"/>
      <c r="I3392" s="29"/>
      <c r="L3392" s="30"/>
      <c r="N3392" s="29"/>
      <c r="Q3392" s="30"/>
      <c r="S3392" s="29"/>
      <c r="V3392" s="30"/>
      <c r="X3392" s="29"/>
      <c r="AA3392" s="30"/>
      <c r="AC3392" s="29"/>
      <c r="AF3392" s="30"/>
      <c r="AH3392" s="29"/>
      <c r="AK3392" s="30"/>
      <c r="AM3392" s="29"/>
      <c r="AP3392" s="30"/>
      <c r="AR3392" s="29"/>
      <c r="AU3392" s="30"/>
      <c r="AW3392" s="29"/>
      <c r="AZ3392" s="30"/>
      <c r="BB3392" s="29"/>
      <c r="BE3392" s="30"/>
      <c r="BG3392" s="29"/>
      <c r="BJ3392" s="30"/>
      <c r="BL3392" s="29"/>
      <c r="BO3392" s="30"/>
      <c r="BS3392" s="65"/>
      <c r="BT3392" s="65"/>
      <c r="BU3392" s="28"/>
      <c r="BV3392" s="28"/>
      <c r="BW3392" s="28"/>
      <c r="BX3392" s="28"/>
    </row>
    <row r="3393" spans="2:76" ht="18.649999999999999" customHeight="1" thickBot="1">
      <c r="D3393" s="254" t="s">
        <v>24</v>
      </c>
      <c r="E3393" s="255"/>
      <c r="F3393" s="256" t="s">
        <v>25</v>
      </c>
      <c r="G3393" s="257"/>
      <c r="H3393" s="123"/>
      <c r="I3393" s="242" t="s">
        <v>4</v>
      </c>
      <c r="J3393" s="243"/>
      <c r="K3393" s="244" t="s">
        <v>5</v>
      </c>
      <c r="L3393" s="245"/>
      <c r="M3393" s="123"/>
      <c r="N3393" s="242" t="s">
        <v>6</v>
      </c>
      <c r="O3393" s="243"/>
      <c r="P3393" s="244" t="s">
        <v>7</v>
      </c>
      <c r="Q3393" s="245"/>
      <c r="R3393" s="123"/>
      <c r="S3393" s="242" t="s">
        <v>34</v>
      </c>
      <c r="T3393" s="243"/>
      <c r="U3393" s="244" t="s">
        <v>35</v>
      </c>
      <c r="V3393" s="245"/>
      <c r="W3393" s="123"/>
      <c r="X3393" s="242" t="s">
        <v>47</v>
      </c>
      <c r="Y3393" s="243"/>
      <c r="Z3393" s="244" t="s">
        <v>48</v>
      </c>
      <c r="AA3393" s="245"/>
      <c r="AB3393" s="127"/>
      <c r="AC3393" s="242" t="s">
        <v>63</v>
      </c>
      <c r="AD3393" s="243"/>
      <c r="AE3393" s="244" t="s">
        <v>8</v>
      </c>
      <c r="AF3393" s="245"/>
      <c r="AG3393" s="123"/>
      <c r="AH3393" s="242" t="s">
        <v>78</v>
      </c>
      <c r="AI3393" s="243"/>
      <c r="AJ3393" s="244" t="s">
        <v>79</v>
      </c>
      <c r="AK3393" s="245"/>
      <c r="AL3393" s="127"/>
      <c r="AM3393" s="242" t="s">
        <v>67</v>
      </c>
      <c r="AN3393" s="243"/>
      <c r="AO3393" s="244" t="s">
        <v>66</v>
      </c>
      <c r="AP3393" s="245"/>
      <c r="AQ3393" s="123"/>
      <c r="AR3393" s="242" t="s">
        <v>83</v>
      </c>
      <c r="AS3393" s="243"/>
      <c r="AT3393" s="244" t="s">
        <v>82</v>
      </c>
      <c r="AU3393" s="245"/>
      <c r="AV3393" s="127"/>
      <c r="AW3393" s="242" t="s">
        <v>71</v>
      </c>
      <c r="AX3393" s="243"/>
      <c r="AY3393" s="244" t="s">
        <v>70</v>
      </c>
      <c r="AZ3393" s="245"/>
      <c r="BA3393" s="123"/>
      <c r="BB3393" s="124" t="s">
        <v>87</v>
      </c>
      <c r="BC3393" s="125"/>
      <c r="BD3393" s="122" t="s">
        <v>86</v>
      </c>
      <c r="BE3393" s="126"/>
      <c r="BF3393" s="127"/>
      <c r="BG3393" s="242" t="s">
        <v>74</v>
      </c>
      <c r="BH3393" s="243"/>
      <c r="BI3393" s="244" t="s">
        <v>75</v>
      </c>
      <c r="BJ3393" s="245"/>
      <c r="BK3393" s="123"/>
      <c r="BL3393" s="242" t="s">
        <v>91</v>
      </c>
      <c r="BM3393" s="243"/>
      <c r="BN3393" s="244" t="s">
        <v>90</v>
      </c>
      <c r="BO3393" s="245"/>
      <c r="BP3393" s="123"/>
      <c r="BQ3393" s="35" t="s">
        <v>166</v>
      </c>
      <c r="BS3393" s="66" t="s">
        <v>121</v>
      </c>
      <c r="BT3393" s="65"/>
      <c r="BU3393" s="28"/>
      <c r="BV3393" s="28"/>
      <c r="BW3393" s="28"/>
      <c r="BX3393" s="28"/>
    </row>
    <row r="3394" spans="2:76" ht="18.649999999999999" customHeight="1" thickTop="1" thickBot="1">
      <c r="D3394" s="15">
        <v>0</v>
      </c>
      <c r="E3394" s="145">
        <f t="shared" ref="E3394" si="34182">(1/$E$8)*SIN($B3391*$F$8)</f>
        <v>-1.7753408463249177E-2</v>
      </c>
      <c r="F3394" s="15">
        <f t="shared" ref="F3394" si="34183">COS($F$8*$B3391)</f>
        <v>-0.99858066694255265</v>
      </c>
      <c r="G3394" s="37">
        <v>0</v>
      </c>
      <c r="I3394" s="21">
        <v>0</v>
      </c>
      <c r="J3394" s="24">
        <f t="shared" ref="J3394" si="34184">(TAN($K$8*$B3391))/$J$8</f>
        <v>5.1694116570095945</v>
      </c>
      <c r="K3394" s="22">
        <v>1</v>
      </c>
      <c r="L3394" s="23">
        <v>0</v>
      </c>
      <c r="N3394" s="21">
        <f t="shared" ref="N3394" si="34185">D3394*I3391+F3394*I3394-E3394*J3391-G3394*J3394</f>
        <v>0</v>
      </c>
      <c r="O3394" s="24">
        <f t="shared" ref="O3394" si="34186">(D3394*J3391+E3394*I3391+F3394*J3394+G3394*I3394)</f>
        <v>-5.1798279486204963</v>
      </c>
      <c r="P3394" s="22">
        <f t="shared" ref="P3394" si="34187">D3394*K3391+F3394*K3394-E3394*L3391-G3394*L3394</f>
        <v>-0.99858066694255265</v>
      </c>
      <c r="Q3394" s="23">
        <f t="shared" ref="Q3394" si="34188">(D3394*L3391+E3394*K3391+F3394*L3394+G3394*K3394)</f>
        <v>0</v>
      </c>
      <c r="S3394" s="15">
        <v>0</v>
      </c>
      <c r="T3394" s="145">
        <f t="shared" ref="T3394" si="34189">(1/$T$8)*SIN($B3391*$U$8)</f>
        <v>-0.21668604349805382</v>
      </c>
      <c r="U3394" s="15">
        <f t="shared" ref="U3394" si="34190">COS($U$8*$B3391)</f>
        <v>0.75988448265406483</v>
      </c>
      <c r="V3394" s="37">
        <v>0</v>
      </c>
      <c r="X3394" s="21">
        <f t="shared" ref="X3394" si="34191">N3394*S3391+P3394*S3394-O3394*T3391-Q3394*T3394</f>
        <v>0</v>
      </c>
      <c r="Y3394" s="24">
        <f t="shared" ref="Y3394" si="34192">(N3394*T3391+O3394*S3391+P3394*T3394+Q3394*S3394)</f>
        <v>-3.7196923871411225</v>
      </c>
      <c r="Z3394" s="22">
        <f t="shared" ref="Z3394" si="34193">N3394*U3391+P3394*U3394-O3394*V3391-Q3394*V3394</f>
        <v>-10.860373771172936</v>
      </c>
      <c r="AA3394" s="23">
        <f t="shared" ref="AA3394" si="34194">(N3394*V3391+O3394*U3391+P3394*V3394+Q3394*U3394)</f>
        <v>0</v>
      </c>
      <c r="AB3394" s="8"/>
      <c r="AC3394" s="21">
        <v>0</v>
      </c>
      <c r="AD3394" s="24">
        <f t="shared" ref="AD3394" si="34195">(TAN($AE$8*$B3391))/$AD$8</f>
        <v>-4.7175283167681661</v>
      </c>
      <c r="AE3394" s="22">
        <v>1</v>
      </c>
      <c r="AF3394" s="23">
        <v>0</v>
      </c>
      <c r="AH3394" s="21">
        <f t="shared" ref="AH3394" si="34196">X3394*AC3391+Z3394*AC3394-Y3394*AD3391-AA3394*AD3394</f>
        <v>0</v>
      </c>
      <c r="AI3394" s="24">
        <f t="shared" ref="AI3394" si="34197">(X3394*AD3391+Y3394*AC3391+Z3394*AD3394+AA3394*AC3394)</f>
        <v>47.51442840905348</v>
      </c>
      <c r="AJ3394" s="22">
        <f t="shared" ref="AJ3394" si="34198">X3394*AE3391+Z3394*AE3394-Y3394*AF3391-AA3394*AF3394</f>
        <v>-10.860373771172936</v>
      </c>
      <c r="AK3394" s="23">
        <f t="shared" ref="AK3394" si="34199">(X3394*AF3391+Y3394*AE3391+Z3394*AF3394+AA3394*AE3394)</f>
        <v>0</v>
      </c>
      <c r="AL3394" s="8"/>
      <c r="AM3394" s="15">
        <v>0</v>
      </c>
      <c r="AN3394" s="85">
        <f t="shared" ref="AN3394" si="34200">(1/$AN$8)*SIN($B3391*$AO$8)</f>
        <v>-0.21668604349805382</v>
      </c>
      <c r="AO3394" s="25">
        <f t="shared" ref="AO3394" si="34201">COS($AO$8*$B3391)</f>
        <v>0.75988448265406483</v>
      </c>
      <c r="AP3394" s="37">
        <v>0</v>
      </c>
      <c r="AR3394" s="21">
        <f t="shared" ref="AR3394" si="34202">AH3394*AM3391+AJ3394*AM3394-AI3394*AN3391-AK3394*AN3394</f>
        <v>0</v>
      </c>
      <c r="AS3394" s="24">
        <f t="shared" ref="AS3394" si="34203">(AH3394*AN3391+AI3394*AM3391+AJ3394*AN3394+AK3394*AM3394)</f>
        <v>38.458768273602701</v>
      </c>
      <c r="AT3394" s="22">
        <f t="shared" ref="AT3394" si="34204">AH3394*AO3391+AJ3394*AO3394-AI3394*AP3391-AK3394*AP3394</f>
        <v>84.408792004726422</v>
      </c>
      <c r="AU3394" s="23">
        <f t="shared" ref="AU3394" si="34205">(AH3394*AP3391+AI3394*AO3391+AJ3394*AP3394+AK3394*AO3394)</f>
        <v>0</v>
      </c>
      <c r="AV3394" s="8"/>
      <c r="AW3394" s="21">
        <v>0</v>
      </c>
      <c r="AX3394" s="24">
        <f t="shared" ref="AX3394" si="34206">(TAN($AY$8*$B3391))/$AX$8</f>
        <v>5.1694116570095945</v>
      </c>
      <c r="AY3394" s="22">
        <v>1</v>
      </c>
      <c r="AZ3394" s="23">
        <v>0</v>
      </c>
      <c r="BB3394" s="21">
        <f t="shared" ref="BB3394" si="34207">AR3394*AW3391+AT3394*AW3394-AS3394*AX3391-AU3394*AX3394</f>
        <v>0</v>
      </c>
      <c r="BC3394" s="24">
        <f t="shared" ref="BC3394" si="34208">(AR3394*AX3391+AS3394*AW3391+AT3394*AX3394+AU3394*AW3394)</f>
        <v>474.8025616169337</v>
      </c>
      <c r="BD3394" s="22">
        <f t="shared" ref="BD3394" si="34209">AR3394*AY3391+AT3394*AY3394-AS3394*AZ3391-AU3394*AZ3394</f>
        <v>84.408792004726422</v>
      </c>
      <c r="BE3394" s="23">
        <f t="shared" ref="BE3394" si="34210">(AR3394*AZ3391+AS3394*AY3391+AT3394*AZ3394+AU3394*AY3394)</f>
        <v>0</v>
      </c>
      <c r="BF3394" s="8"/>
      <c r="BG3394" s="15">
        <v>0</v>
      </c>
      <c r="BH3394" s="85">
        <f t="shared" ref="BH3394" si="34211">(1/$BH$8)*SIN($B3391*$BI$8)</f>
        <v>-1.7787779540408923E-2</v>
      </c>
      <c r="BI3394" s="25">
        <f t="shared" ref="BI3394" si="34212">COS($BI$8*$B3391)</f>
        <v>-0.99857516196388352</v>
      </c>
      <c r="BJ3394" s="37">
        <v>0</v>
      </c>
      <c r="BL3394" s="21">
        <f t="shared" ref="BL3394" si="34213">BB3394*BG3391+BD3394*BG3394-BC3394*BH3391-BE3394*BH3394</f>
        <v>0</v>
      </c>
      <c r="BM3394" s="24">
        <f t="shared" ref="BM3394" si="34214">(BB3394*BH3391+BC3394*BG3391+BD3394*BH3394+BE3394*BG3394)</f>
        <v>-475.62748985094868</v>
      </c>
      <c r="BN3394" s="22">
        <f t="shared" ref="BN3394" si="34215">BB3394*BI3391+BD3394*BI3394-BC3394*BJ3391-BE3394*BJ3394</f>
        <v>-8.2773735259244603</v>
      </c>
      <c r="BO3394" s="23">
        <f t="shared" ref="BO3394" si="34216">(BB3394*BJ3391+BC3394*BI3391+BD3394*BJ3394+BE3394*BI3394)</f>
        <v>0</v>
      </c>
      <c r="BQ3394" s="38">
        <f t="shared" ref="BQ3394" si="34217">(180/PI())*ATAN(-1*(($BL$8*BM3391+BO3391+$BL$8*BM3394+BO3394)/($BL$8*BL3391+BN3391+$BL$8*BL3394+BN3394)))</f>
        <v>-87.988222228317341</v>
      </c>
      <c r="BS3394" s="67">
        <f t="shared" ref="BS3394" si="34218">20*LOG(((($BL$8*BL3391+BN3391-$BL$8*BL3394-BN3394)^2+($BL$8*BM3391+BO3391-$BL$8*BM3394-BO3394)^2)/(($BL$8*BL3391+BN3391+$BL$8*BL3394+BN3394)^2+($BL$8*BM3391+BO3391+$BL$8*BM3394+BO3394)^2))^0.5)</f>
        <v>-7.6743686773322951E-5</v>
      </c>
      <c r="BT3394" s="65"/>
      <c r="BU3394" s="28"/>
      <c r="BV3394" s="28"/>
      <c r="BW3394" s="28"/>
      <c r="BX3394" s="28"/>
    </row>
    <row r="3395" spans="2:76" ht="18.649999999999999" customHeight="1">
      <c r="BS3395" s="32"/>
    </row>
    <row r="3396" spans="2:76" ht="18.649999999999999" customHeight="1" thickBot="1">
      <c r="D3396" s="8"/>
      <c r="E3396" s="8" t="s">
        <v>93</v>
      </c>
      <c r="F3396" s="8"/>
      <c r="G3396" s="8"/>
      <c r="H3396" s="8"/>
      <c r="I3396" s="8"/>
      <c r="J3396" s="8" t="s">
        <v>94</v>
      </c>
      <c r="K3396" s="8"/>
      <c r="L3396" s="8"/>
      <c r="M3396" s="8"/>
      <c r="N3396" s="8"/>
      <c r="O3396" s="8" t="s">
        <v>95</v>
      </c>
      <c r="P3396" s="8"/>
      <c r="Q3396" s="8"/>
      <c r="R3396" s="8"/>
      <c r="S3396" s="8"/>
      <c r="T3396" s="8" t="s">
        <v>96</v>
      </c>
      <c r="U3396" s="8"/>
      <c r="V3396" s="8"/>
      <c r="W3396" s="8"/>
      <c r="X3396" s="8"/>
      <c r="Y3396" s="8" t="s">
        <v>97</v>
      </c>
      <c r="Z3396" s="8"/>
      <c r="AA3396" s="8"/>
      <c r="AB3396" s="8"/>
      <c r="AC3396" s="8"/>
      <c r="AD3396" s="8" t="s">
        <v>98</v>
      </c>
      <c r="AE3396" s="8"/>
      <c r="AF3396" s="8"/>
      <c r="AG3396" s="8"/>
      <c r="AH3396" s="8"/>
      <c r="AI3396" s="8" t="s">
        <v>99</v>
      </c>
      <c r="AJ3396" s="8"/>
      <c r="AK3396" s="8"/>
      <c r="AL3396" s="8"/>
      <c r="AM3396" s="8"/>
      <c r="AN3396" s="8" t="s">
        <v>96</v>
      </c>
      <c r="AO3396" s="8"/>
      <c r="AP3396" s="8"/>
      <c r="AQ3396" s="8"/>
      <c r="AR3396" s="8"/>
      <c r="AS3396" s="8" t="s">
        <v>100</v>
      </c>
      <c r="AT3396" s="8"/>
      <c r="AU3396" s="8"/>
      <c r="AV3396" s="8"/>
      <c r="AW3396" s="8"/>
      <c r="AX3396" s="8" t="s">
        <v>94</v>
      </c>
      <c r="AY3396" s="8"/>
      <c r="AZ3396" s="8"/>
      <c r="BA3396" s="8"/>
      <c r="BB3396" s="8"/>
      <c r="BC3396" s="8" t="s">
        <v>101</v>
      </c>
      <c r="BD3396" s="8"/>
      <c r="BE3396" s="8"/>
      <c r="BF3396" s="8"/>
      <c r="BG3396" s="8"/>
      <c r="BH3396" s="8" t="s">
        <v>96</v>
      </c>
      <c r="BI3396" s="8"/>
      <c r="BJ3396" s="8"/>
      <c r="BK3396" s="8"/>
      <c r="BL3396" s="8"/>
      <c r="BM3396" s="8" t="s">
        <v>102</v>
      </c>
      <c r="BN3396" s="8"/>
      <c r="BO3396" s="8"/>
      <c r="BP3396" s="8"/>
    </row>
    <row r="3397" spans="2:76" ht="18.649999999999999" customHeight="1" thickBot="1">
      <c r="B3397" s="16"/>
      <c r="D3397" s="250" t="s">
        <v>22</v>
      </c>
      <c r="E3397" s="251"/>
      <c r="F3397" s="252" t="s">
        <v>23</v>
      </c>
      <c r="G3397" s="253"/>
      <c r="H3397" s="123"/>
      <c r="I3397" s="242" t="s">
        <v>1</v>
      </c>
      <c r="J3397" s="243"/>
      <c r="K3397" s="244" t="s">
        <v>2</v>
      </c>
      <c r="L3397" s="245"/>
      <c r="M3397" s="123"/>
      <c r="N3397" s="242" t="s">
        <v>43</v>
      </c>
      <c r="O3397" s="243"/>
      <c r="P3397" s="244" t="s">
        <v>44</v>
      </c>
      <c r="Q3397" s="245"/>
      <c r="R3397" s="123"/>
      <c r="S3397" s="242" t="s">
        <v>32</v>
      </c>
      <c r="T3397" s="243"/>
      <c r="U3397" s="244" t="s">
        <v>33</v>
      </c>
      <c r="V3397" s="245"/>
      <c r="W3397" s="123"/>
      <c r="X3397" s="242" t="s">
        <v>45</v>
      </c>
      <c r="Y3397" s="243"/>
      <c r="Z3397" s="244" t="s">
        <v>46</v>
      </c>
      <c r="AA3397" s="245"/>
      <c r="AB3397" s="127"/>
      <c r="AC3397" s="242" t="s">
        <v>62</v>
      </c>
      <c r="AD3397" s="243"/>
      <c r="AE3397" s="244" t="s">
        <v>3</v>
      </c>
      <c r="AF3397" s="245"/>
      <c r="AG3397" s="123"/>
      <c r="AH3397" s="242" t="s">
        <v>76</v>
      </c>
      <c r="AI3397" s="243"/>
      <c r="AJ3397" s="244" t="s">
        <v>77</v>
      </c>
      <c r="AK3397" s="245"/>
      <c r="AL3397" s="127"/>
      <c r="AM3397" s="242" t="s">
        <v>64</v>
      </c>
      <c r="AN3397" s="243"/>
      <c r="AO3397" s="244" t="s">
        <v>65</v>
      </c>
      <c r="AP3397" s="245"/>
      <c r="AQ3397" s="123"/>
      <c r="AR3397" s="242" t="s">
        <v>80</v>
      </c>
      <c r="AS3397" s="243"/>
      <c r="AT3397" s="244" t="s">
        <v>81</v>
      </c>
      <c r="AU3397" s="245"/>
      <c r="AV3397" s="127"/>
      <c r="AW3397" s="242" t="s">
        <v>68</v>
      </c>
      <c r="AX3397" s="243"/>
      <c r="AY3397" s="244" t="s">
        <v>69</v>
      </c>
      <c r="AZ3397" s="245"/>
      <c r="BA3397" s="123"/>
      <c r="BB3397" s="246" t="s">
        <v>84</v>
      </c>
      <c r="BC3397" s="247"/>
      <c r="BD3397" s="248" t="s">
        <v>85</v>
      </c>
      <c r="BE3397" s="249"/>
      <c r="BF3397" s="127"/>
      <c r="BG3397" s="242" t="s">
        <v>72</v>
      </c>
      <c r="BH3397" s="243"/>
      <c r="BI3397" s="244" t="s">
        <v>73</v>
      </c>
      <c r="BJ3397" s="245"/>
      <c r="BK3397" s="123"/>
      <c r="BL3397" s="242" t="s">
        <v>88</v>
      </c>
      <c r="BM3397" s="243"/>
      <c r="BN3397" s="244" t="s">
        <v>89</v>
      </c>
      <c r="BO3397" s="245"/>
      <c r="BP3397" s="123"/>
      <c r="BQ3397" s="19" t="s">
        <v>165</v>
      </c>
      <c r="BS3397" s="63" t="s">
        <v>120</v>
      </c>
      <c r="BT3397" s="4"/>
      <c r="BU3397" s="28"/>
      <c r="BV3397" s="28"/>
      <c r="BW3397" s="28"/>
      <c r="BX3397" s="28"/>
    </row>
    <row r="3398" spans="2:76" ht="18.649999999999999" customHeight="1" thickTop="1" thickBot="1">
      <c r="B3398" s="39">
        <v>9.64</v>
      </c>
      <c r="D3398" s="25">
        <f t="shared" ref="D3398" si="34219">COS($F$8*$B3398)</f>
        <v>-0.99820487895880139</v>
      </c>
      <c r="E3398" s="26">
        <v>0</v>
      </c>
      <c r="F3398" s="10">
        <v>0</v>
      </c>
      <c r="G3398" s="85">
        <f t="shared" ref="G3398" si="34220">$E$8*SIN($B3398*$F$8)</f>
        <v>-0.17967519752487188</v>
      </c>
      <c r="I3398" s="21">
        <v>1</v>
      </c>
      <c r="J3398" s="24">
        <v>0</v>
      </c>
      <c r="K3398" s="22">
        <v>0</v>
      </c>
      <c r="L3398" s="23">
        <v>0</v>
      </c>
      <c r="N3398" s="21">
        <f t="shared" ref="N3398" si="34221">D3398*I3398+F3398*I3401-E3398*J3398-G3398*J3401</f>
        <v>-8.8896264698863359E-3</v>
      </c>
      <c r="O3398" s="24">
        <f t="shared" ref="O3398" si="34222">(D3398*J3398+E3398*I3398+F3398*J3401+G3398*I3401)</f>
        <v>0</v>
      </c>
      <c r="P3398" s="22">
        <f t="shared" ref="P3398" si="34223">D3398*K3398+F3398*K3401-E3398*L3398-G3398*L3401</f>
        <v>0</v>
      </c>
      <c r="Q3398" s="23">
        <f t="shared" ref="Q3398" si="34224">(D3398*L3398+E3398*K3398+F3398*L3401+G3398*K3401)</f>
        <v>-0.17967519752487188</v>
      </c>
      <c r="S3398" s="25">
        <f t="shared" ref="S3398" si="34225">COS($U$8*$B3398)</f>
        <v>0.76736843033660296</v>
      </c>
      <c r="T3398" s="26">
        <v>0</v>
      </c>
      <c r="U3398" s="10">
        <v>0</v>
      </c>
      <c r="V3398" s="85">
        <f t="shared" ref="V3398" si="34226">$T$8*SIN($B3398*$U$8)</f>
        <v>-1.923619304619457</v>
      </c>
      <c r="X3398" s="21">
        <f t="shared" ref="X3398" si="34227">N3398*S3398+P3398*S3401-O3398*T3398-Q3398*T3401</f>
        <v>-4.5224582990492909E-2</v>
      </c>
      <c r="Y3398" s="24">
        <f t="shared" ref="Y3398" si="34228">(N3398*T3398+O3398*S3398+P3398*T3401+Q3398*S3401)</f>
        <v>0</v>
      </c>
      <c r="Z3398" s="22">
        <f t="shared" ref="Z3398" si="34229">N3398*U3398+P3398*U3401-O3398*V3398-Q3398*V3401</f>
        <v>0</v>
      </c>
      <c r="AA3398" s="23">
        <f t="shared" ref="AA3398" si="34230">(N3398*V3398+O3398*U3398+P3398*V3401+Q3398*U3401)</f>
        <v>-0.12077681720675056</v>
      </c>
      <c r="AB3398" s="8"/>
      <c r="AC3398" s="21">
        <v>1</v>
      </c>
      <c r="AD3398" s="24">
        <v>0</v>
      </c>
      <c r="AE3398" s="22">
        <v>0</v>
      </c>
      <c r="AF3398" s="23">
        <v>0</v>
      </c>
      <c r="AH3398" s="21">
        <f t="shared" ref="AH3398" si="34231">X3398*AC3398+Z3398*AC3401-Y3398*AD3398-AA3398*AD3401</f>
        <v>-0.5820375887852306</v>
      </c>
      <c r="AI3398" s="24">
        <f t="shared" ref="AI3398" si="34232">(X3398*AD3398+Y3398*AC3398+Z3398*AD3401+AA3398*AC3401)</f>
        <v>0</v>
      </c>
      <c r="AJ3398" s="22">
        <f t="shared" ref="AJ3398" si="34233">X3398*AE3398+Z3398*AE3401-Y3398*AF3398-AA3398*AF3401</f>
        <v>0</v>
      </c>
      <c r="AK3398" s="23">
        <f t="shared" ref="AK3398" si="34234">(X3398*AF3398+Y3398*AE3398+Z3398*AF3401+AA3398*AE3401)</f>
        <v>-0.12077681720675056</v>
      </c>
      <c r="AL3398" s="8"/>
      <c r="AM3398" s="25">
        <f t="shared" ref="AM3398" si="34235">COS($AO$8*$B3398)</f>
        <v>0.76736843033660296</v>
      </c>
      <c r="AN3398" s="26">
        <v>0</v>
      </c>
      <c r="AO3398" s="10">
        <v>0</v>
      </c>
      <c r="AP3398" s="85">
        <f t="shared" ref="AP3398" si="34236">$AN$8*SIN($B3398*$AO$8)</f>
        <v>-1.923619304619457</v>
      </c>
      <c r="AR3398" s="21">
        <f t="shared" ref="AR3398" si="34237">AH3398*AM3398+AJ3398*AM3401-AI3398*AN3398-AK3398*AN3401</f>
        <v>-0.47245156169517921</v>
      </c>
      <c r="AS3398" s="24">
        <f t="shared" ref="AS3398" si="34238">(AH3398*AN3398+AI3398*AM3398+AJ3398*AN3401+AK3398*AM3401)</f>
        <v>0</v>
      </c>
      <c r="AT3398" s="22">
        <f t="shared" ref="AT3398" si="34239">AH3398*AO3398+AJ3398*AO3401-AI3398*AP3398-AK3398*AP3401</f>
        <v>0</v>
      </c>
      <c r="AU3398" s="23">
        <f t="shared" ref="AU3398" si="34240">(AH3398*AP3398+AI3398*AO3398+AJ3398*AP3401+AK3398*AO3401)</f>
        <v>1.0269384251604357</v>
      </c>
      <c r="AV3398" s="8"/>
      <c r="AW3398" s="21">
        <v>1</v>
      </c>
      <c r="AX3398" s="24">
        <v>0</v>
      </c>
      <c r="AY3398" s="22">
        <v>0</v>
      </c>
      <c r="AZ3398" s="23">
        <v>0</v>
      </c>
      <c r="BB3398" s="21">
        <f t="shared" ref="BB3398" si="34241">AR3398*AW3398+AT3398*AW3401-AS3398*AX3398-AU3398*AX3401</f>
        <v>-6.1269095023217819</v>
      </c>
      <c r="BC3398" s="24">
        <f t="shared" ref="BC3398" si="34242">(AR3398*AX3398+AS3398*AW3398+AT3398*AX3401+AU3398*AW3401)</f>
        <v>0</v>
      </c>
      <c r="BD3398" s="22">
        <f t="shared" ref="BD3398" si="34243">AR3398*AY3398+AT3398*AY3401-AS3398*AZ3398-AU3398*AZ3401</f>
        <v>0</v>
      </c>
      <c r="BE3398" s="23">
        <f t="shared" ref="BE3398" si="34244">(AR3398*AZ3398+AS3398*AY3398+AT3398*AZ3401+AU3398*AY3401)</f>
        <v>1.0269384251604357</v>
      </c>
      <c r="BF3398" s="8"/>
      <c r="BG3398" s="25">
        <f t="shared" ref="BG3398" si="34245">COS($BI$8*$B3398)</f>
        <v>-0.99819867633262471</v>
      </c>
      <c r="BH3398" s="26">
        <v>0</v>
      </c>
      <c r="BI3398" s="10">
        <v>0</v>
      </c>
      <c r="BJ3398" s="85">
        <f t="shared" ref="BJ3398" si="34246">$BH$8*SIN($B3398*$BI$8)</f>
        <v>-0.17998506357518765</v>
      </c>
      <c r="BL3398" s="21">
        <f t="shared" ref="BL3398" si="34247">BB3398*BG3398+BD3398*BG3401-BC3398*BH3398-BE3398*BH3401</f>
        <v>6.13641001942075</v>
      </c>
      <c r="BM3398" s="24">
        <f t="shared" ref="BM3398" si="34248">(BB3398*BH3398+BC3398*BG3398+BD3398*BH3401+BE3398*BG3401)</f>
        <v>0</v>
      </c>
      <c r="BN3398" s="22">
        <f t="shared" ref="BN3398" si="34249">BB3398*BI3398+BD3398*BI3401-BC3398*BJ3398-BE3398*BJ3401</f>
        <v>0</v>
      </c>
      <c r="BO3398" s="23">
        <f t="shared" ref="BO3398" si="34250">(BB3398*BJ3398+BC3398*BI3398+BD3398*BJ3401+BE3398*BI3401)</f>
        <v>7.7663619624550151E-2</v>
      </c>
      <c r="BQ3398" s="27">
        <f t="shared" ref="BQ3398" si="34251">20*LOG((2*$BL$8)/(($BL$8*BL3398+BN3398+$BL$8*BL3401+BN3401)^2+($BL$8*BM3398+BO3398+$BL$8*BM3401+BO3401)^2)^0.5)</f>
        <v>-47.67500863697849</v>
      </c>
      <c r="BS3398" s="64">
        <f t="shared" ref="BS3398" si="34252">((BL3398^2+BM3398^2)/(BL3401^2+BM3401^2))^0.5</f>
        <v>1.2682573186856918E-2</v>
      </c>
      <c r="BT3398" s="4"/>
      <c r="BU3398" s="28"/>
      <c r="BV3398" s="28"/>
      <c r="BW3398" s="28"/>
      <c r="BX3398" s="28"/>
    </row>
    <row r="3399" spans="2:76" ht="18.649999999999999" customHeight="1" thickBot="1">
      <c r="D3399" s="25"/>
      <c r="E3399" s="10"/>
      <c r="F3399" s="10"/>
      <c r="G3399" s="31"/>
      <c r="I3399" s="29"/>
      <c r="L3399" s="30"/>
      <c r="N3399" s="29"/>
      <c r="Q3399" s="30"/>
      <c r="S3399" s="29"/>
      <c r="V3399" s="30"/>
      <c r="X3399" s="29"/>
      <c r="AA3399" s="30"/>
      <c r="AC3399" s="29"/>
      <c r="AF3399" s="30"/>
      <c r="AH3399" s="29"/>
      <c r="AK3399" s="30"/>
      <c r="AM3399" s="29"/>
      <c r="AP3399" s="30"/>
      <c r="AR3399" s="29"/>
      <c r="AU3399" s="30"/>
      <c r="AW3399" s="29"/>
      <c r="AZ3399" s="30"/>
      <c r="BB3399" s="29"/>
      <c r="BE3399" s="30"/>
      <c r="BG3399" s="29"/>
      <c r="BJ3399" s="30"/>
      <c r="BL3399" s="29"/>
      <c r="BO3399" s="30"/>
      <c r="BS3399" s="65"/>
      <c r="BT3399" s="65"/>
      <c r="BU3399" s="28"/>
      <c r="BV3399" s="28"/>
      <c r="BW3399" s="28"/>
      <c r="BX3399" s="28"/>
    </row>
    <row r="3400" spans="2:76" ht="18.649999999999999" customHeight="1" thickBot="1">
      <c r="D3400" s="254" t="s">
        <v>24</v>
      </c>
      <c r="E3400" s="255"/>
      <c r="F3400" s="256" t="s">
        <v>25</v>
      </c>
      <c r="G3400" s="257"/>
      <c r="H3400" s="123"/>
      <c r="I3400" s="242" t="s">
        <v>4</v>
      </c>
      <c r="J3400" s="243"/>
      <c r="K3400" s="244" t="s">
        <v>5</v>
      </c>
      <c r="L3400" s="245"/>
      <c r="M3400" s="123"/>
      <c r="N3400" s="242" t="s">
        <v>6</v>
      </c>
      <c r="O3400" s="243"/>
      <c r="P3400" s="244" t="s">
        <v>7</v>
      </c>
      <c r="Q3400" s="245"/>
      <c r="R3400" s="123"/>
      <c r="S3400" s="242" t="s">
        <v>34</v>
      </c>
      <c r="T3400" s="243"/>
      <c r="U3400" s="244" t="s">
        <v>35</v>
      </c>
      <c r="V3400" s="245"/>
      <c r="W3400" s="123"/>
      <c r="X3400" s="242" t="s">
        <v>47</v>
      </c>
      <c r="Y3400" s="243"/>
      <c r="Z3400" s="244" t="s">
        <v>48</v>
      </c>
      <c r="AA3400" s="245"/>
      <c r="AB3400" s="127"/>
      <c r="AC3400" s="242" t="s">
        <v>63</v>
      </c>
      <c r="AD3400" s="243"/>
      <c r="AE3400" s="244" t="s">
        <v>8</v>
      </c>
      <c r="AF3400" s="245"/>
      <c r="AG3400" s="123"/>
      <c r="AH3400" s="242" t="s">
        <v>78</v>
      </c>
      <c r="AI3400" s="243"/>
      <c r="AJ3400" s="244" t="s">
        <v>79</v>
      </c>
      <c r="AK3400" s="245"/>
      <c r="AL3400" s="127"/>
      <c r="AM3400" s="242" t="s">
        <v>67</v>
      </c>
      <c r="AN3400" s="243"/>
      <c r="AO3400" s="244" t="s">
        <v>66</v>
      </c>
      <c r="AP3400" s="245"/>
      <c r="AQ3400" s="123"/>
      <c r="AR3400" s="242" t="s">
        <v>83</v>
      </c>
      <c r="AS3400" s="243"/>
      <c r="AT3400" s="244" t="s">
        <v>82</v>
      </c>
      <c r="AU3400" s="245"/>
      <c r="AV3400" s="127"/>
      <c r="AW3400" s="242" t="s">
        <v>71</v>
      </c>
      <c r="AX3400" s="243"/>
      <c r="AY3400" s="244" t="s">
        <v>70</v>
      </c>
      <c r="AZ3400" s="245"/>
      <c r="BA3400" s="123"/>
      <c r="BB3400" s="124" t="s">
        <v>87</v>
      </c>
      <c r="BC3400" s="125"/>
      <c r="BD3400" s="122" t="s">
        <v>86</v>
      </c>
      <c r="BE3400" s="126"/>
      <c r="BF3400" s="127"/>
      <c r="BG3400" s="242" t="s">
        <v>74</v>
      </c>
      <c r="BH3400" s="243"/>
      <c r="BI3400" s="244" t="s">
        <v>75</v>
      </c>
      <c r="BJ3400" s="245"/>
      <c r="BK3400" s="123"/>
      <c r="BL3400" s="242" t="s">
        <v>91</v>
      </c>
      <c r="BM3400" s="243"/>
      <c r="BN3400" s="244" t="s">
        <v>90</v>
      </c>
      <c r="BO3400" s="245"/>
      <c r="BP3400" s="123"/>
      <c r="BQ3400" s="35" t="s">
        <v>166</v>
      </c>
      <c r="BS3400" s="66" t="s">
        <v>121</v>
      </c>
      <c r="BT3400" s="65"/>
      <c r="BU3400" s="28"/>
      <c r="BV3400" s="28"/>
      <c r="BW3400" s="28"/>
      <c r="BX3400" s="28"/>
    </row>
    <row r="3401" spans="2:76" ht="18.649999999999999" customHeight="1" thickTop="1" thickBot="1">
      <c r="D3401" s="15">
        <v>0</v>
      </c>
      <c r="E3401" s="145">
        <f t="shared" ref="E3401" si="34253">(1/$E$8)*SIN($B3398*$F$8)</f>
        <v>-1.9963910836096874E-2</v>
      </c>
      <c r="F3401" s="15">
        <f t="shared" ref="F3401" si="34254">COS($F$8*$B3398)</f>
        <v>-0.99820487895880139</v>
      </c>
      <c r="G3401" s="37">
        <v>0</v>
      </c>
      <c r="I3401" s="21">
        <v>0</v>
      </c>
      <c r="J3401" s="24">
        <f t="shared" ref="J3401" si="34255">(TAN($K$8*$B3398))/$J$8</f>
        <v>5.5061314311451763</v>
      </c>
      <c r="K3401" s="22">
        <v>1</v>
      </c>
      <c r="L3401" s="23">
        <v>0</v>
      </c>
      <c r="N3401" s="21">
        <f t="shared" ref="N3401" si="34256">D3401*I3398+F3401*I3401-E3401*J3398-G3401*J3401</f>
        <v>0</v>
      </c>
      <c r="O3401" s="24">
        <f t="shared" ref="O3401" si="34257">(D3401*J3398+E3401*I3398+F3401*J3401+G3401*I3401)</f>
        <v>-5.5162111695936193</v>
      </c>
      <c r="P3401" s="22">
        <f t="shared" ref="P3401" si="34258">D3401*K3398+F3401*K3401-E3401*L3398-G3401*L3401</f>
        <v>-0.99820487895880139</v>
      </c>
      <c r="Q3401" s="23">
        <f t="shared" ref="Q3401" si="34259">(D3401*L3398+E3401*K3398+F3401*L3401+G3401*K3401)</f>
        <v>0</v>
      </c>
      <c r="S3401" s="15">
        <v>0</v>
      </c>
      <c r="T3401" s="145">
        <f t="shared" ref="T3401" si="34260">(1/$T$8)*SIN($B3398*$U$8)</f>
        <v>-0.21373547829105077</v>
      </c>
      <c r="U3401" s="15">
        <f t="shared" ref="U3401" si="34261">COS($U$8*$B3398)</f>
        <v>0.76736843033660296</v>
      </c>
      <c r="V3401" s="37">
        <v>0</v>
      </c>
      <c r="X3401" s="21">
        <f t="shared" ref="X3401" si="34262">N3401*S3398+P3401*S3401-O3401*T3398-Q3401*T3401</f>
        <v>0</v>
      </c>
      <c r="Y3401" s="24">
        <f t="shared" ref="Y3401" si="34263">(N3401*T3398+O3401*S3398+P3401*T3401+Q3401*S3401)</f>
        <v>-4.019614509379573</v>
      </c>
      <c r="Z3401" s="22">
        <f t="shared" ref="Z3401" si="34264">N3401*U3398+P3401*U3401-O3401*V3398-Q3401*V3401</f>
        <v>-11.377081205308713</v>
      </c>
      <c r="AA3401" s="23">
        <f t="shared" ref="AA3401" si="34265">(N3401*V3398+O3401*U3398+P3401*V3401+Q3401*U3401)</f>
        <v>0</v>
      </c>
      <c r="AB3401" s="8"/>
      <c r="AC3401" s="21">
        <v>0</v>
      </c>
      <c r="AD3401" s="24">
        <f t="shared" ref="AD3401" si="34266">(TAN($AE$8*$B3398))/$AD$8</f>
        <v>-4.4446692520121625</v>
      </c>
      <c r="AE3401" s="22">
        <v>1</v>
      </c>
      <c r="AF3401" s="23">
        <v>0</v>
      </c>
      <c r="AH3401" s="21">
        <f t="shared" ref="AH3401" si="34267">X3401*AC3398+Z3401*AC3401-Y3401*AD3398-AA3401*AD3401</f>
        <v>0</v>
      </c>
      <c r="AI3401" s="24">
        <f t="shared" ref="AI3401" si="34268">(X3401*AD3398+Y3401*AC3398+Z3401*AD3401+AA3401*AC3401)</f>
        <v>46.547748501501538</v>
      </c>
      <c r="AJ3401" s="22">
        <f t="shared" ref="AJ3401" si="34269">X3401*AE3398+Z3401*AE3401-Y3401*AF3398-AA3401*AF3401</f>
        <v>-11.377081205308713</v>
      </c>
      <c r="AK3401" s="23">
        <f t="shared" ref="AK3401" si="34270">(X3401*AF3398+Y3401*AE3398+Z3401*AF3401+AA3401*AE3401)</f>
        <v>0</v>
      </c>
      <c r="AL3401" s="8"/>
      <c r="AM3401" s="15">
        <v>0</v>
      </c>
      <c r="AN3401" s="85">
        <f t="shared" ref="AN3401" si="34271">(1/$AN$8)*SIN($B3398*$AO$8)</f>
        <v>-0.21373547829105077</v>
      </c>
      <c r="AO3401" s="25">
        <f t="shared" ref="AO3401" si="34272">COS($AO$8*$B3398)</f>
        <v>0.76736843033660296</v>
      </c>
      <c r="AP3401" s="37">
        <v>0</v>
      </c>
      <c r="AR3401" s="21">
        <f t="shared" ref="AR3401" si="34273">AH3401*AM3398+AJ3401*AM3401-AI3401*AN3398-AK3401*AN3401</f>
        <v>0</v>
      </c>
      <c r="AS3401" s="24">
        <f t="shared" ref="AS3401" si="34274">(AH3401*AN3398+AI3401*AM3398+AJ3401*AN3401+AK3401*AM3401)</f>
        <v>38.150958596272979</v>
      </c>
      <c r="AT3401" s="22">
        <f t="shared" ref="AT3401" si="34275">AH3401*AO3398+AJ3401*AO3401-AI3401*AP3398-AK3401*AP3401</f>
        <v>80.809734657729933</v>
      </c>
      <c r="AU3401" s="23">
        <f t="shared" ref="AU3401" si="34276">(AH3401*AP3398+AI3401*AO3398+AJ3401*AP3401+AK3401*AO3401)</f>
        <v>0</v>
      </c>
      <c r="AV3401" s="8"/>
      <c r="AW3401" s="21">
        <v>0</v>
      </c>
      <c r="AX3401" s="24">
        <f t="shared" ref="AX3401" si="34277">(TAN($AY$8*$B3398))/$AX$8</f>
        <v>5.5061314311451763</v>
      </c>
      <c r="AY3401" s="22">
        <v>1</v>
      </c>
      <c r="AZ3401" s="23">
        <v>0</v>
      </c>
      <c r="BB3401" s="21">
        <f t="shared" ref="BB3401" si="34278">AR3401*AW3398+AT3401*AW3401-AS3401*AX3398-AU3401*AX3401</f>
        <v>0</v>
      </c>
      <c r="BC3401" s="24">
        <f t="shared" ref="BC3401" si="34279">(AR3401*AX3398+AS3401*AW3398+AT3401*AX3401+AU3401*AW3401)</f>
        <v>483.09997853770142</v>
      </c>
      <c r="BD3401" s="22">
        <f t="shared" ref="BD3401" si="34280">AR3401*AY3398+AT3401*AY3401-AS3401*AZ3398-AU3401*AZ3401</f>
        <v>80.809734657729933</v>
      </c>
      <c r="BE3401" s="23">
        <f t="shared" ref="BE3401" si="34281">(AR3401*AZ3398+AS3401*AY3398+AT3401*AZ3401+AU3401*AY3401)</f>
        <v>0</v>
      </c>
      <c r="BF3401" s="8"/>
      <c r="BG3401" s="15">
        <v>0</v>
      </c>
      <c r="BH3401" s="85">
        <f t="shared" ref="BH3401" si="34282">(1/$BH$8)*SIN($B3398*$BI$8)</f>
        <v>-1.9998340397243072E-2</v>
      </c>
      <c r="BI3401" s="25">
        <f t="shared" ref="BI3401" si="34283">COS($BI$8*$B3398)</f>
        <v>-0.99819867633262471</v>
      </c>
      <c r="BJ3401" s="37">
        <v>0</v>
      </c>
      <c r="BL3401" s="21">
        <f t="shared" ref="BL3401" si="34284">BB3401*BG3398+BD3401*BG3401-BC3401*BH3398-BE3401*BH3401</f>
        <v>0</v>
      </c>
      <c r="BM3401" s="24">
        <f t="shared" ref="BM3401" si="34285">(BB3401*BH3398+BC3401*BG3398+BD3401*BH3401+BE3401*BG3401)</f>
        <v>-483.84581969374915</v>
      </c>
      <c r="BN3401" s="22">
        <f t="shared" ref="BN3401" si="34286">BB3401*BI3398+BD3401*BI3401-BC3401*BJ3398-BE3401*BJ3401</f>
        <v>6.2866101801433416</v>
      </c>
      <c r="BO3401" s="23">
        <f t="shared" ref="BO3401" si="34287">(BB3401*BJ3398+BC3401*BI3398+BD3401*BJ3401+BE3401*BI3401)</f>
        <v>0</v>
      </c>
      <c r="BQ3401" s="38">
        <f t="shared" ref="BQ3401" si="34288">(180/PI())*ATAN(-1*(($BL$8*BM3398+BO3398+$BL$8*BM3401+BO3401)/($BL$8*BL3398+BN3398+$BL$8*BL3401+BN3401)))</f>
        <v>88.52898497481344</v>
      </c>
      <c r="BS3401" s="67">
        <f t="shared" ref="BS3401" si="34289">20*LOG(((($BL$8*BL3398+BN3398-$BL$8*BL3401-BN3401)^2+($BL$8*BM3398+BO3398-$BL$8*BM3401-BO3401)^2)/(($BL$8*BL3398+BN3398+$BL$8*BL3401+BN3401)^2+($BL$8*BM3398+BO3398+$BL$8*BM3401+BO3401)^2))^0.5)</f>
        <v>-7.4180055956596234E-5</v>
      </c>
      <c r="BT3401" s="65"/>
      <c r="BU3401" s="28"/>
      <c r="BV3401" s="28"/>
      <c r="BW3401" s="28"/>
      <c r="BX3401" s="28"/>
    </row>
    <row r="3402" spans="2:76" ht="18.649999999999999" customHeight="1">
      <c r="BS3402" s="32"/>
    </row>
    <row r="3403" spans="2:76" ht="18.649999999999999" customHeight="1" thickBot="1">
      <c r="D3403" s="8"/>
      <c r="E3403" s="8" t="s">
        <v>93</v>
      </c>
      <c r="F3403" s="8"/>
      <c r="G3403" s="8"/>
      <c r="H3403" s="8"/>
      <c r="I3403" s="8"/>
      <c r="J3403" s="8" t="s">
        <v>94</v>
      </c>
      <c r="K3403" s="8"/>
      <c r="L3403" s="8"/>
      <c r="M3403" s="8"/>
      <c r="N3403" s="8"/>
      <c r="O3403" s="8" t="s">
        <v>95</v>
      </c>
      <c r="P3403" s="8"/>
      <c r="Q3403" s="8"/>
      <c r="R3403" s="8"/>
      <c r="S3403" s="8"/>
      <c r="T3403" s="8" t="s">
        <v>96</v>
      </c>
      <c r="U3403" s="8"/>
      <c r="V3403" s="8"/>
      <c r="W3403" s="8"/>
      <c r="X3403" s="8"/>
      <c r="Y3403" s="8" t="s">
        <v>97</v>
      </c>
      <c r="Z3403" s="8"/>
      <c r="AA3403" s="8"/>
      <c r="AB3403" s="8"/>
      <c r="AC3403" s="8"/>
      <c r="AD3403" s="8" t="s">
        <v>98</v>
      </c>
      <c r="AE3403" s="8"/>
      <c r="AF3403" s="8"/>
      <c r="AG3403" s="8"/>
      <c r="AH3403" s="8"/>
      <c r="AI3403" s="8" t="s">
        <v>99</v>
      </c>
      <c r="AJ3403" s="8"/>
      <c r="AK3403" s="8"/>
      <c r="AL3403" s="8"/>
      <c r="AM3403" s="8"/>
      <c r="AN3403" s="8" t="s">
        <v>96</v>
      </c>
      <c r="AO3403" s="8"/>
      <c r="AP3403" s="8"/>
      <c r="AQ3403" s="8"/>
      <c r="AR3403" s="8"/>
      <c r="AS3403" s="8" t="s">
        <v>100</v>
      </c>
      <c r="AT3403" s="8"/>
      <c r="AU3403" s="8"/>
      <c r="AV3403" s="8"/>
      <c r="AW3403" s="8"/>
      <c r="AX3403" s="8" t="s">
        <v>94</v>
      </c>
      <c r="AY3403" s="8"/>
      <c r="AZ3403" s="8"/>
      <c r="BA3403" s="8"/>
      <c r="BB3403" s="8"/>
      <c r="BC3403" s="8" t="s">
        <v>101</v>
      </c>
      <c r="BD3403" s="8"/>
      <c r="BE3403" s="8"/>
      <c r="BF3403" s="8"/>
      <c r="BG3403" s="8"/>
      <c r="BH3403" s="8" t="s">
        <v>96</v>
      </c>
      <c r="BI3403" s="8"/>
      <c r="BJ3403" s="8"/>
      <c r="BK3403" s="8"/>
      <c r="BL3403" s="8"/>
      <c r="BM3403" s="8" t="s">
        <v>102</v>
      </c>
      <c r="BN3403" s="8"/>
      <c r="BO3403" s="8"/>
      <c r="BP3403" s="8"/>
    </row>
    <row r="3404" spans="2:76" ht="18.649999999999999" customHeight="1" thickBot="1">
      <c r="B3404" s="16"/>
      <c r="D3404" s="250" t="s">
        <v>22</v>
      </c>
      <c r="E3404" s="251"/>
      <c r="F3404" s="252" t="s">
        <v>23</v>
      </c>
      <c r="G3404" s="253"/>
      <c r="H3404" s="123"/>
      <c r="I3404" s="242" t="s">
        <v>1</v>
      </c>
      <c r="J3404" s="243"/>
      <c r="K3404" s="244" t="s">
        <v>2</v>
      </c>
      <c r="L3404" s="245"/>
      <c r="M3404" s="123"/>
      <c r="N3404" s="242" t="s">
        <v>43</v>
      </c>
      <c r="O3404" s="243"/>
      <c r="P3404" s="244" t="s">
        <v>44</v>
      </c>
      <c r="Q3404" s="245"/>
      <c r="R3404" s="123"/>
      <c r="S3404" s="242" t="s">
        <v>32</v>
      </c>
      <c r="T3404" s="243"/>
      <c r="U3404" s="244" t="s">
        <v>33</v>
      </c>
      <c r="V3404" s="245"/>
      <c r="W3404" s="123"/>
      <c r="X3404" s="242" t="s">
        <v>45</v>
      </c>
      <c r="Y3404" s="243"/>
      <c r="Z3404" s="244" t="s">
        <v>46</v>
      </c>
      <c r="AA3404" s="245"/>
      <c r="AB3404" s="127"/>
      <c r="AC3404" s="242" t="s">
        <v>62</v>
      </c>
      <c r="AD3404" s="243"/>
      <c r="AE3404" s="244" t="s">
        <v>3</v>
      </c>
      <c r="AF3404" s="245"/>
      <c r="AG3404" s="123"/>
      <c r="AH3404" s="242" t="s">
        <v>76</v>
      </c>
      <c r="AI3404" s="243"/>
      <c r="AJ3404" s="244" t="s">
        <v>77</v>
      </c>
      <c r="AK3404" s="245"/>
      <c r="AL3404" s="127"/>
      <c r="AM3404" s="242" t="s">
        <v>64</v>
      </c>
      <c r="AN3404" s="243"/>
      <c r="AO3404" s="244" t="s">
        <v>65</v>
      </c>
      <c r="AP3404" s="245"/>
      <c r="AQ3404" s="123"/>
      <c r="AR3404" s="242" t="s">
        <v>80</v>
      </c>
      <c r="AS3404" s="243"/>
      <c r="AT3404" s="244" t="s">
        <v>81</v>
      </c>
      <c r="AU3404" s="245"/>
      <c r="AV3404" s="127"/>
      <c r="AW3404" s="242" t="s">
        <v>68</v>
      </c>
      <c r="AX3404" s="243"/>
      <c r="AY3404" s="244" t="s">
        <v>69</v>
      </c>
      <c r="AZ3404" s="245"/>
      <c r="BA3404" s="123"/>
      <c r="BB3404" s="246" t="s">
        <v>84</v>
      </c>
      <c r="BC3404" s="247"/>
      <c r="BD3404" s="248" t="s">
        <v>85</v>
      </c>
      <c r="BE3404" s="249"/>
      <c r="BF3404" s="127"/>
      <c r="BG3404" s="242" t="s">
        <v>72</v>
      </c>
      <c r="BH3404" s="243"/>
      <c r="BI3404" s="244" t="s">
        <v>73</v>
      </c>
      <c r="BJ3404" s="245"/>
      <c r="BK3404" s="123"/>
      <c r="BL3404" s="242" t="s">
        <v>88</v>
      </c>
      <c r="BM3404" s="243"/>
      <c r="BN3404" s="244" t="s">
        <v>89</v>
      </c>
      <c r="BO3404" s="245"/>
      <c r="BP3404" s="123"/>
      <c r="BQ3404" s="19" t="s">
        <v>165</v>
      </c>
      <c r="BS3404" s="63" t="s">
        <v>120</v>
      </c>
      <c r="BT3404" s="4"/>
      <c r="BU3404" s="28"/>
      <c r="BV3404" s="28"/>
      <c r="BW3404" s="28"/>
      <c r="BX3404" s="28"/>
    </row>
    <row r="3405" spans="2:76" ht="18.649999999999999" customHeight="1" thickTop="1" thickBot="1">
      <c r="B3405" s="39">
        <v>9.66</v>
      </c>
      <c r="D3405" s="25">
        <f t="shared" ref="D3405" si="34290">COS($F$8*$B3405)</f>
        <v>-0.99778505206911361</v>
      </c>
      <c r="E3405" s="26">
        <v>0</v>
      </c>
      <c r="F3405" s="10">
        <v>0</v>
      </c>
      <c r="G3405" s="85">
        <f t="shared" ref="G3405" si="34291">$E$8*SIN($B3405*$F$8)</f>
        <v>-0.19956179195158003</v>
      </c>
      <c r="I3405" s="21">
        <v>1</v>
      </c>
      <c r="J3405" s="24">
        <v>0</v>
      </c>
      <c r="K3405" s="22">
        <v>0</v>
      </c>
      <c r="L3405" s="23">
        <v>0</v>
      </c>
      <c r="N3405" s="21">
        <f t="shared" ref="N3405" si="34292">D3405*I3405+F3405*I3408-E3405*J3405-G3405*J3408</f>
        <v>0.17692166990815972</v>
      </c>
      <c r="O3405" s="24">
        <f t="shared" ref="O3405" si="34293">(D3405*J3405+E3405*I3405+F3405*J3408+G3405*I3408)</f>
        <v>0</v>
      </c>
      <c r="P3405" s="22">
        <f t="shared" ref="P3405" si="34294">D3405*K3405+F3405*K3408-E3405*L3405-G3405*L3408</f>
        <v>0</v>
      </c>
      <c r="Q3405" s="23">
        <f t="shared" ref="Q3405" si="34295">(D3405*L3405+E3405*K3405+F3405*L3408+G3405*K3408)</f>
        <v>-0.19956179195158003</v>
      </c>
      <c r="S3405" s="25">
        <f t="shared" ref="S3405" si="34296">COS($U$8*$B3405)</f>
        <v>0.77474927287109563</v>
      </c>
      <c r="T3405" s="26">
        <v>0</v>
      </c>
      <c r="U3405" s="10">
        <v>0</v>
      </c>
      <c r="V3405" s="85">
        <f t="shared" ref="V3405" si="34297">$T$8*SIN($B3405*$U$8)</f>
        <v>-1.8968057564419656</v>
      </c>
      <c r="X3405" s="21">
        <f t="shared" ref="X3405" si="34298">N3405*S3405+P3405*S3408-O3405*T3405-Q3405*T3408</f>
        <v>9.5011051145416636E-2</v>
      </c>
      <c r="Y3405" s="24">
        <f t="shared" ref="Y3405" si="34299">(N3405*T3405+O3405*S3405+P3405*T3408+Q3405*S3408)</f>
        <v>0</v>
      </c>
      <c r="Z3405" s="22">
        <f t="shared" ref="Z3405" si="34300">N3405*U3405+P3405*U3408-O3405*V3405-Q3405*V3408</f>
        <v>0</v>
      </c>
      <c r="AA3405" s="23">
        <f t="shared" ref="AA3405" si="34301">(N3405*V3405+O3405*U3405+P3405*V3408+Q3405*U3408)</f>
        <v>-0.49019639512846214</v>
      </c>
      <c r="AB3405" s="8"/>
      <c r="AC3405" s="21">
        <v>1</v>
      </c>
      <c r="AD3405" s="24">
        <v>0</v>
      </c>
      <c r="AE3405" s="22">
        <v>0</v>
      </c>
      <c r="AF3405" s="23">
        <v>0</v>
      </c>
      <c r="AH3405" s="21">
        <f t="shared" ref="AH3405" si="34302">X3405*AC3405+Z3405*AC3408-Y3405*AD3405-AA3405*AD3408</f>
        <v>-1.9633894524929847</v>
      </c>
      <c r="AI3405" s="24">
        <f t="shared" ref="AI3405" si="34303">(X3405*AD3405+Y3405*AC3405+Z3405*AD3408+AA3405*AC3408)</f>
        <v>0</v>
      </c>
      <c r="AJ3405" s="22">
        <f t="shared" ref="AJ3405" si="34304">X3405*AE3405+Z3405*AE3408-Y3405*AF3405-AA3405*AF3408</f>
        <v>0</v>
      </c>
      <c r="AK3405" s="23">
        <f t="shared" ref="AK3405" si="34305">(X3405*AF3405+Y3405*AE3405+Z3405*AF3408+AA3405*AE3408)</f>
        <v>-0.49019639512846214</v>
      </c>
      <c r="AL3405" s="8"/>
      <c r="AM3405" s="25">
        <f t="shared" ref="AM3405" si="34306">COS($AO$8*$B3405)</f>
        <v>0.77474927287109563</v>
      </c>
      <c r="AN3405" s="26">
        <v>0</v>
      </c>
      <c r="AO3405" s="10">
        <v>0</v>
      </c>
      <c r="AP3405" s="85">
        <f t="shared" ref="AP3405" si="34307">$AN$8*SIN($B3405*$AO$8)</f>
        <v>-1.8968057564419656</v>
      </c>
      <c r="AR3405" s="21">
        <f t="shared" ref="AR3405" si="34308">AH3405*AM3405+AJ3405*AM3408-AI3405*AN3405-AK3405*AN3408</f>
        <v>-1.6244464778002481</v>
      </c>
      <c r="AS3405" s="24">
        <f t="shared" ref="AS3405" si="34309">(AH3405*AN3405+AI3405*AM3405+AJ3405*AN3408+AK3405*AM3408)</f>
        <v>0</v>
      </c>
      <c r="AT3405" s="22">
        <f t="shared" ref="AT3405" si="34310">AH3405*AO3405+AJ3405*AO3408-AI3405*AP3405-AK3405*AP3408</f>
        <v>0</v>
      </c>
      <c r="AU3405" s="23">
        <f t="shared" ref="AU3405" si="34311">(AH3405*AP3405+AI3405*AO3405+AJ3405*AP3408+AK3405*AO3408)</f>
        <v>3.3443891149363241</v>
      </c>
      <c r="AV3405" s="8"/>
      <c r="AW3405" s="21">
        <v>1</v>
      </c>
      <c r="AX3405" s="24">
        <v>0</v>
      </c>
      <c r="AY3405" s="22">
        <v>0</v>
      </c>
      <c r="AZ3405" s="23">
        <v>0</v>
      </c>
      <c r="BB3405" s="21">
        <f t="shared" ref="BB3405" si="34312">AR3405*AW3405+AT3405*AW3408-AS3405*AX3405-AU3405*AX3408</f>
        <v>-21.310962297304137</v>
      </c>
      <c r="BC3405" s="24">
        <f t="shared" ref="BC3405" si="34313">(AR3405*AX3405+AS3405*AW3405+AT3405*AX3408+AU3405*AW3408)</f>
        <v>0</v>
      </c>
      <c r="BD3405" s="22">
        <f t="shared" ref="BD3405" si="34314">AR3405*AY3405+AT3405*AY3408-AS3405*AZ3405-AU3405*AZ3408</f>
        <v>0</v>
      </c>
      <c r="BE3405" s="23">
        <f t="shared" ref="BE3405" si="34315">(AR3405*AZ3405+AS3405*AY3405+AT3405*AZ3408+AU3405*AY3408)</f>
        <v>3.3443891149363241</v>
      </c>
      <c r="BF3405" s="8"/>
      <c r="BG3405" s="25">
        <f t="shared" ref="BG3405" si="34316">COS($BI$8*$B3405)</f>
        <v>-0.99777814922234009</v>
      </c>
      <c r="BH3405" s="26">
        <v>0</v>
      </c>
      <c r="BI3405" s="10">
        <v>0</v>
      </c>
      <c r="BJ3405" s="85">
        <f t="shared" ref="BJ3405" si="34317">$BH$8*SIN($B3405*$BI$8)</f>
        <v>-0.19987217017377662</v>
      </c>
      <c r="BL3405" s="21">
        <f t="shared" ref="BL3405" si="34318">BB3405*BG3405+BD3405*BG3408-BC3405*BH3405-BE3405*BH3408</f>
        <v>21.337884775852068</v>
      </c>
      <c r="BM3405" s="24">
        <f t="shared" ref="BM3405" si="34319">(BB3405*BH3405+BC3405*BG3405+BD3405*BH3408+BE3405*BG3408)</f>
        <v>0</v>
      </c>
      <c r="BN3405" s="22">
        <f t="shared" ref="BN3405" si="34320">BB3405*BI3405+BD3405*BI3408-BC3405*BJ3405-BE3405*BJ3408</f>
        <v>0</v>
      </c>
      <c r="BO3405" s="23">
        <f t="shared" ref="BO3405" si="34321">(BB3405*BJ3405+BC3405*BI3405+BD3405*BJ3408+BE3405*BI3408)</f>
        <v>0.92250990147320477</v>
      </c>
      <c r="BQ3405" s="27">
        <f t="shared" ref="BQ3405" si="34322">20*LOG((2*$BL$8)/(($BL$8*BL3405+BN3405+$BL$8*BL3408+BN3408)^2+($BL$8*BM3405+BO3405+$BL$8*BM3408+BO3408)^2)^0.5)</f>
        <v>-47.905880048836892</v>
      </c>
      <c r="BS3405" s="64">
        <f t="shared" ref="BS3405" si="34323">((BL3405^2+BM3405^2)/(BL3408^2+BM3408^2))^0.5</f>
        <v>4.3016774213703236E-2</v>
      </c>
      <c r="BT3405" s="4"/>
      <c r="BU3405" s="28"/>
      <c r="BV3405" s="28"/>
      <c r="BW3405" s="28"/>
      <c r="BX3405" s="28"/>
    </row>
    <row r="3406" spans="2:76" ht="18.649999999999999" customHeight="1" thickBot="1">
      <c r="D3406" s="25"/>
      <c r="E3406" s="10"/>
      <c r="F3406" s="10"/>
      <c r="G3406" s="31"/>
      <c r="I3406" s="29"/>
      <c r="L3406" s="30"/>
      <c r="N3406" s="29"/>
      <c r="Q3406" s="30"/>
      <c r="S3406" s="29"/>
      <c r="V3406" s="30"/>
      <c r="X3406" s="29"/>
      <c r="AA3406" s="30"/>
      <c r="AC3406" s="29"/>
      <c r="AF3406" s="30"/>
      <c r="AH3406" s="29"/>
      <c r="AK3406" s="30"/>
      <c r="AM3406" s="29"/>
      <c r="AP3406" s="30"/>
      <c r="AR3406" s="29"/>
      <c r="AU3406" s="30"/>
      <c r="AW3406" s="29"/>
      <c r="AZ3406" s="30"/>
      <c r="BB3406" s="29"/>
      <c r="BE3406" s="30"/>
      <c r="BG3406" s="29"/>
      <c r="BJ3406" s="30"/>
      <c r="BL3406" s="29"/>
      <c r="BO3406" s="30"/>
      <c r="BS3406" s="65"/>
      <c r="BT3406" s="65"/>
      <c r="BU3406" s="28"/>
      <c r="BV3406" s="28"/>
      <c r="BW3406" s="28"/>
      <c r="BX3406" s="28"/>
    </row>
    <row r="3407" spans="2:76" ht="18.649999999999999" customHeight="1" thickBot="1">
      <c r="D3407" s="254" t="s">
        <v>24</v>
      </c>
      <c r="E3407" s="255"/>
      <c r="F3407" s="256" t="s">
        <v>25</v>
      </c>
      <c r="G3407" s="257"/>
      <c r="H3407" s="123"/>
      <c r="I3407" s="242" t="s">
        <v>4</v>
      </c>
      <c r="J3407" s="243"/>
      <c r="K3407" s="244" t="s">
        <v>5</v>
      </c>
      <c r="L3407" s="245"/>
      <c r="M3407" s="123"/>
      <c r="N3407" s="242" t="s">
        <v>6</v>
      </c>
      <c r="O3407" s="243"/>
      <c r="P3407" s="244" t="s">
        <v>7</v>
      </c>
      <c r="Q3407" s="245"/>
      <c r="R3407" s="123"/>
      <c r="S3407" s="242" t="s">
        <v>34</v>
      </c>
      <c r="T3407" s="243"/>
      <c r="U3407" s="244" t="s">
        <v>35</v>
      </c>
      <c r="V3407" s="245"/>
      <c r="W3407" s="123"/>
      <c r="X3407" s="242" t="s">
        <v>47</v>
      </c>
      <c r="Y3407" s="243"/>
      <c r="Z3407" s="244" t="s">
        <v>48</v>
      </c>
      <c r="AA3407" s="245"/>
      <c r="AB3407" s="127"/>
      <c r="AC3407" s="242" t="s">
        <v>63</v>
      </c>
      <c r="AD3407" s="243"/>
      <c r="AE3407" s="244" t="s">
        <v>8</v>
      </c>
      <c r="AF3407" s="245"/>
      <c r="AG3407" s="123"/>
      <c r="AH3407" s="242" t="s">
        <v>78</v>
      </c>
      <c r="AI3407" s="243"/>
      <c r="AJ3407" s="244" t="s">
        <v>79</v>
      </c>
      <c r="AK3407" s="245"/>
      <c r="AL3407" s="127"/>
      <c r="AM3407" s="242" t="s">
        <v>67</v>
      </c>
      <c r="AN3407" s="243"/>
      <c r="AO3407" s="244" t="s">
        <v>66</v>
      </c>
      <c r="AP3407" s="245"/>
      <c r="AQ3407" s="123"/>
      <c r="AR3407" s="242" t="s">
        <v>83</v>
      </c>
      <c r="AS3407" s="243"/>
      <c r="AT3407" s="244" t="s">
        <v>82</v>
      </c>
      <c r="AU3407" s="245"/>
      <c r="AV3407" s="127"/>
      <c r="AW3407" s="242" t="s">
        <v>71</v>
      </c>
      <c r="AX3407" s="243"/>
      <c r="AY3407" s="244" t="s">
        <v>70</v>
      </c>
      <c r="AZ3407" s="245"/>
      <c r="BA3407" s="123"/>
      <c r="BB3407" s="124" t="s">
        <v>87</v>
      </c>
      <c r="BC3407" s="125"/>
      <c r="BD3407" s="122" t="s">
        <v>86</v>
      </c>
      <c r="BE3407" s="126"/>
      <c r="BF3407" s="127"/>
      <c r="BG3407" s="242" t="s">
        <v>74</v>
      </c>
      <c r="BH3407" s="243"/>
      <c r="BI3407" s="244" t="s">
        <v>75</v>
      </c>
      <c r="BJ3407" s="245"/>
      <c r="BK3407" s="123"/>
      <c r="BL3407" s="242" t="s">
        <v>91</v>
      </c>
      <c r="BM3407" s="243"/>
      <c r="BN3407" s="244" t="s">
        <v>90</v>
      </c>
      <c r="BO3407" s="245"/>
      <c r="BP3407" s="123"/>
      <c r="BQ3407" s="35" t="s">
        <v>166</v>
      </c>
      <c r="BS3407" s="66" t="s">
        <v>121</v>
      </c>
      <c r="BT3407" s="65"/>
      <c r="BU3407" s="28"/>
      <c r="BV3407" s="28"/>
      <c r="BW3407" s="28"/>
      <c r="BX3407" s="28"/>
    </row>
    <row r="3408" spans="2:76" ht="18.649999999999999" customHeight="1" thickTop="1" thickBot="1">
      <c r="D3408" s="15">
        <v>0</v>
      </c>
      <c r="E3408" s="145">
        <f t="shared" ref="E3408" si="34324">(1/$E$8)*SIN($B3405*$F$8)</f>
        <v>-2.2173532439064447E-2</v>
      </c>
      <c r="F3408" s="15">
        <f t="shared" ref="F3408" si="34325">COS($F$8*$B3405)</f>
        <v>-0.99778505206911361</v>
      </c>
      <c r="G3408" s="37">
        <v>0</v>
      </c>
      <c r="I3408" s="21">
        <v>0</v>
      </c>
      <c r="J3408" s="24">
        <f t="shared" ref="J3408" si="34326">(TAN($K$8*$B3405))/$J$8</f>
        <v>5.8864310171272374</v>
      </c>
      <c r="K3408" s="22">
        <v>1</v>
      </c>
      <c r="L3408" s="23">
        <v>0</v>
      </c>
      <c r="N3408" s="21">
        <f t="shared" ref="N3408" si="34327">D3408*I3405+F3408*I3408-E3408*J3405-G3408*J3408</f>
        <v>0</v>
      </c>
      <c r="O3408" s="24">
        <f t="shared" ref="O3408" si="34328">(D3408*J3405+E3408*I3405+F3408*J3408+G3408*I3408)</f>
        <v>-5.8955664113646105</v>
      </c>
      <c r="P3408" s="22">
        <f t="shared" ref="P3408" si="34329">D3408*K3405+F3408*K3408-E3408*L3405-G3408*L3408</f>
        <v>-0.99778505206911361</v>
      </c>
      <c r="Q3408" s="23">
        <f t="shared" ref="Q3408" si="34330">(D3408*L3405+E3408*K3405+F3408*L3408+G3408*K3408)</f>
        <v>0</v>
      </c>
      <c r="S3408" s="15">
        <v>0</v>
      </c>
      <c r="T3408" s="145">
        <f t="shared" ref="T3408" si="34331">(1/$T$8)*SIN($B3405*$U$8)</f>
        <v>-0.2107561951602184</v>
      </c>
      <c r="U3408" s="15">
        <f t="shared" ref="U3408" si="34332">COS($U$8*$B3405)</f>
        <v>0.77474927287109563</v>
      </c>
      <c r="V3408" s="37">
        <v>0</v>
      </c>
      <c r="X3408" s="21">
        <f t="shared" ref="X3408" si="34333">N3408*S3405+P3408*S3408-O3408*T3405-Q3408*T3408</f>
        <v>0</v>
      </c>
      <c r="Y3408" s="24">
        <f t="shared" ref="Y3408" si="34334">(N3408*T3405+O3408*S3405+P3408*T3408+Q3408*S3408)</f>
        <v>-4.3572964092061595</v>
      </c>
      <c r="Z3408" s="22">
        <f t="shared" ref="Z3408" si="34335">N3408*U3405+P3408*U3408-O3408*V3405-Q3408*V3408</f>
        <v>-11.955777550134489</v>
      </c>
      <c r="AA3408" s="23">
        <f t="shared" ref="AA3408" si="34336">(N3408*V3405+O3408*U3405+P3408*V3408+Q3408*U3408)</f>
        <v>0</v>
      </c>
      <c r="AB3408" s="8"/>
      <c r="AC3408" s="21">
        <v>0</v>
      </c>
      <c r="AD3408" s="24">
        <f t="shared" ref="AD3408" si="34337">(TAN($AE$8*$B3405))/$AD$8</f>
        <v>-4.1991343145209621</v>
      </c>
      <c r="AE3408" s="22">
        <v>1</v>
      </c>
      <c r="AF3408" s="23">
        <v>0</v>
      </c>
      <c r="AH3408" s="21">
        <f t="shared" ref="AH3408" si="34338">X3408*AC3405+Z3408*AC3408-Y3408*AD3405-AA3408*AD3408</f>
        <v>0</v>
      </c>
      <c r="AI3408" s="24">
        <f t="shared" ref="AI3408" si="34339">(X3408*AD3405+Y3408*AC3405+Z3408*AD3408+AA3408*AC3408)</f>
        <v>45.846619358342934</v>
      </c>
      <c r="AJ3408" s="22">
        <f t="shared" ref="AJ3408" si="34340">X3408*AE3405+Z3408*AE3408-Y3408*AF3405-AA3408*AF3408</f>
        <v>-11.955777550134489</v>
      </c>
      <c r="AK3408" s="23">
        <f t="shared" ref="AK3408" si="34341">(X3408*AF3405+Y3408*AE3405+Z3408*AF3408+AA3408*AE3408)</f>
        <v>0</v>
      </c>
      <c r="AL3408" s="8"/>
      <c r="AM3408" s="15">
        <v>0</v>
      </c>
      <c r="AN3408" s="85">
        <f t="shared" ref="AN3408" si="34342">(1/$AN$8)*SIN($B3405*$AO$8)</f>
        <v>-0.2107561951602184</v>
      </c>
      <c r="AO3408" s="25">
        <f t="shared" ref="AO3408" si="34343">COS($AO$8*$B3405)</f>
        <v>0.77474927287109563</v>
      </c>
      <c r="AP3408" s="37">
        <v>0</v>
      </c>
      <c r="AR3408" s="21">
        <f t="shared" ref="AR3408" si="34344">AH3408*AM3405+AJ3408*AM3408-AI3408*AN3405-AK3408*AN3408</f>
        <v>0</v>
      </c>
      <c r="AS3408" s="24">
        <f t="shared" ref="AS3408" si="34345">(AH3408*AN3405+AI3408*AM3405+AJ3408*AN3408+AK3408*AM3408)</f>
        <v>38.039389198122386</v>
      </c>
      <c r="AT3408" s="22">
        <f t="shared" ref="AT3408" si="34346">AH3408*AO3405+AJ3408*AO3408-AI3408*AP3405-AK3408*AP3408</f>
        <v>77.699401548733263</v>
      </c>
      <c r="AU3408" s="23">
        <f t="shared" ref="AU3408" si="34347">(AH3408*AP3405+AI3408*AO3405+AJ3408*AP3408+AK3408*AO3408)</f>
        <v>0</v>
      </c>
      <c r="AV3408" s="8"/>
      <c r="AW3408" s="21">
        <v>0</v>
      </c>
      <c r="AX3408" s="24">
        <f t="shared" ref="AX3408" si="34348">(TAN($AY$8*$B3405))/$AX$8</f>
        <v>5.8864310171272374</v>
      </c>
      <c r="AY3408" s="22">
        <v>1</v>
      </c>
      <c r="AZ3408" s="23">
        <v>0</v>
      </c>
      <c r="BB3408" s="21">
        <f t="shared" ref="BB3408" si="34349">AR3408*AW3405+AT3408*AW3408-AS3408*AX3405-AU3408*AX3408</f>
        <v>0</v>
      </c>
      <c r="BC3408" s="24">
        <f t="shared" ref="BC3408" si="34350">(AR3408*AX3405+AS3408*AW3405+AT3408*AX3408+AU3408*AW3408)</f>
        <v>495.41155648680996</v>
      </c>
      <c r="BD3408" s="22">
        <f t="shared" ref="BD3408" si="34351">AR3408*AY3405+AT3408*AY3408-AS3408*AZ3405-AU3408*AZ3408</f>
        <v>77.699401548733263</v>
      </c>
      <c r="BE3408" s="23">
        <f t="shared" ref="BE3408" si="34352">(AR3408*AZ3405+AS3408*AY3405+AT3408*AZ3408+AU3408*AY3408)</f>
        <v>0</v>
      </c>
      <c r="BF3408" s="8"/>
      <c r="BG3408" s="15">
        <v>0</v>
      </c>
      <c r="BH3408" s="85">
        <f t="shared" ref="BH3408" si="34353">(1/$BH$8)*SIN($B3405*$BI$8)</f>
        <v>-2.2208018908197402E-2</v>
      </c>
      <c r="BI3408" s="25">
        <f t="shared" ref="BI3408" si="34354">COS($BI$8*$B3405)</f>
        <v>-0.99777814922234009</v>
      </c>
      <c r="BJ3408" s="37">
        <v>0</v>
      </c>
      <c r="BL3408" s="21">
        <f t="shared" ref="BL3408" si="34355">BB3408*BG3405+BD3408*BG3408-BC3408*BH3405-BE3408*BH3408</f>
        <v>0</v>
      </c>
      <c r="BM3408" s="24">
        <f t="shared" ref="BM3408" si="34356">(BB3408*BH3405+BC3408*BG3405+BD3408*BH3408+BE3408*BG3408)</f>
        <v>-496.03637571351794</v>
      </c>
      <c r="BN3408" s="22">
        <f t="shared" ref="BN3408" si="34357">BB3408*BI3405+BD3408*BI3408-BC3408*BJ3405-BE3408*BJ3408</f>
        <v>21.492217851208721</v>
      </c>
      <c r="BO3408" s="23">
        <f t="shared" ref="BO3408" si="34358">(BB3408*BJ3405+BC3408*BI3405+BD3408*BJ3408+BE3408*BI3408)</f>
        <v>0</v>
      </c>
      <c r="BQ3408" s="38">
        <f t="shared" ref="BQ3408" si="34359">(180/PI())*ATAN(-1*(($BL$8*BM3405+BO3405+$BL$8*BM3408+BO3408)/($BL$8*BL3405+BN3405+$BL$8*BL3408+BN3408)))</f>
        <v>85.05590451884926</v>
      </c>
      <c r="BS3408" s="67">
        <f t="shared" ref="BS3408" si="34360">20*LOG(((($BL$8*BL3405+BN3405-$BL$8*BL3408-BN3408)^2+($BL$8*BM3405+BO3405-$BL$8*BM3408-BO3408)^2)/(($BL$8*BL3405+BN3405+$BL$8*BL3408+BN3408)^2+($BL$8*BM3405+BO3405+$BL$8*BM3408+BO3408)^2))^0.5)</f>
        <v>-7.0339588518537755E-5</v>
      </c>
      <c r="BT3408" s="65"/>
      <c r="BU3408" s="28"/>
      <c r="BV3408" s="28"/>
      <c r="BW3408" s="28"/>
      <c r="BX3408" s="28"/>
    </row>
    <row r="3409" spans="2:76" ht="18.649999999999999" customHeight="1">
      <c r="BS3409" s="32"/>
    </row>
    <row r="3410" spans="2:76" ht="18.649999999999999" customHeight="1" thickBot="1">
      <c r="D3410" s="8"/>
      <c r="E3410" s="8" t="s">
        <v>93</v>
      </c>
      <c r="F3410" s="8"/>
      <c r="G3410" s="8"/>
      <c r="H3410" s="8"/>
      <c r="I3410" s="8"/>
      <c r="J3410" s="8" t="s">
        <v>94</v>
      </c>
      <c r="K3410" s="8"/>
      <c r="L3410" s="8"/>
      <c r="M3410" s="8"/>
      <c r="N3410" s="8"/>
      <c r="O3410" s="8" t="s">
        <v>95</v>
      </c>
      <c r="P3410" s="8"/>
      <c r="Q3410" s="8"/>
      <c r="R3410" s="8"/>
      <c r="S3410" s="8"/>
      <c r="T3410" s="8" t="s">
        <v>96</v>
      </c>
      <c r="U3410" s="8"/>
      <c r="V3410" s="8"/>
      <c r="W3410" s="8"/>
      <c r="X3410" s="8"/>
      <c r="Y3410" s="8" t="s">
        <v>97</v>
      </c>
      <c r="Z3410" s="8"/>
      <c r="AA3410" s="8"/>
      <c r="AB3410" s="8"/>
      <c r="AC3410" s="8"/>
      <c r="AD3410" s="8" t="s">
        <v>98</v>
      </c>
      <c r="AE3410" s="8"/>
      <c r="AF3410" s="8"/>
      <c r="AG3410" s="8"/>
      <c r="AH3410" s="8"/>
      <c r="AI3410" s="8" t="s">
        <v>99</v>
      </c>
      <c r="AJ3410" s="8"/>
      <c r="AK3410" s="8"/>
      <c r="AL3410" s="8"/>
      <c r="AM3410" s="8"/>
      <c r="AN3410" s="8" t="s">
        <v>96</v>
      </c>
      <c r="AO3410" s="8"/>
      <c r="AP3410" s="8"/>
      <c r="AQ3410" s="8"/>
      <c r="AR3410" s="8"/>
      <c r="AS3410" s="8" t="s">
        <v>100</v>
      </c>
      <c r="AT3410" s="8"/>
      <c r="AU3410" s="8"/>
      <c r="AV3410" s="8"/>
      <c r="AW3410" s="8"/>
      <c r="AX3410" s="8" t="s">
        <v>94</v>
      </c>
      <c r="AY3410" s="8"/>
      <c r="AZ3410" s="8"/>
      <c r="BA3410" s="8"/>
      <c r="BB3410" s="8"/>
      <c r="BC3410" s="8" t="s">
        <v>101</v>
      </c>
      <c r="BD3410" s="8"/>
      <c r="BE3410" s="8"/>
      <c r="BF3410" s="8"/>
      <c r="BG3410" s="8"/>
      <c r="BH3410" s="8" t="s">
        <v>96</v>
      </c>
      <c r="BI3410" s="8"/>
      <c r="BJ3410" s="8"/>
      <c r="BK3410" s="8"/>
      <c r="BL3410" s="8"/>
      <c r="BM3410" s="8" t="s">
        <v>102</v>
      </c>
      <c r="BN3410" s="8"/>
      <c r="BO3410" s="8"/>
      <c r="BP3410" s="8"/>
    </row>
    <row r="3411" spans="2:76" ht="18.649999999999999" customHeight="1" thickBot="1">
      <c r="B3411" s="16"/>
      <c r="D3411" s="250" t="s">
        <v>22</v>
      </c>
      <c r="E3411" s="251"/>
      <c r="F3411" s="252" t="s">
        <v>23</v>
      </c>
      <c r="G3411" s="253"/>
      <c r="H3411" s="123"/>
      <c r="I3411" s="242" t="s">
        <v>1</v>
      </c>
      <c r="J3411" s="243"/>
      <c r="K3411" s="244" t="s">
        <v>2</v>
      </c>
      <c r="L3411" s="245"/>
      <c r="M3411" s="123"/>
      <c r="N3411" s="242" t="s">
        <v>43</v>
      </c>
      <c r="O3411" s="243"/>
      <c r="P3411" s="244" t="s">
        <v>44</v>
      </c>
      <c r="Q3411" s="245"/>
      <c r="R3411" s="123"/>
      <c r="S3411" s="242" t="s">
        <v>32</v>
      </c>
      <c r="T3411" s="243"/>
      <c r="U3411" s="244" t="s">
        <v>33</v>
      </c>
      <c r="V3411" s="245"/>
      <c r="W3411" s="123"/>
      <c r="X3411" s="242" t="s">
        <v>45</v>
      </c>
      <c r="Y3411" s="243"/>
      <c r="Z3411" s="244" t="s">
        <v>46</v>
      </c>
      <c r="AA3411" s="245"/>
      <c r="AB3411" s="127"/>
      <c r="AC3411" s="242" t="s">
        <v>62</v>
      </c>
      <c r="AD3411" s="243"/>
      <c r="AE3411" s="244" t="s">
        <v>3</v>
      </c>
      <c r="AF3411" s="245"/>
      <c r="AG3411" s="123"/>
      <c r="AH3411" s="242" t="s">
        <v>76</v>
      </c>
      <c r="AI3411" s="243"/>
      <c r="AJ3411" s="244" t="s">
        <v>77</v>
      </c>
      <c r="AK3411" s="245"/>
      <c r="AL3411" s="127"/>
      <c r="AM3411" s="242" t="s">
        <v>64</v>
      </c>
      <c r="AN3411" s="243"/>
      <c r="AO3411" s="244" t="s">
        <v>65</v>
      </c>
      <c r="AP3411" s="245"/>
      <c r="AQ3411" s="123"/>
      <c r="AR3411" s="242" t="s">
        <v>80</v>
      </c>
      <c r="AS3411" s="243"/>
      <c r="AT3411" s="244" t="s">
        <v>81</v>
      </c>
      <c r="AU3411" s="245"/>
      <c r="AV3411" s="127"/>
      <c r="AW3411" s="242" t="s">
        <v>68</v>
      </c>
      <c r="AX3411" s="243"/>
      <c r="AY3411" s="244" t="s">
        <v>69</v>
      </c>
      <c r="AZ3411" s="245"/>
      <c r="BA3411" s="123"/>
      <c r="BB3411" s="246" t="s">
        <v>84</v>
      </c>
      <c r="BC3411" s="247"/>
      <c r="BD3411" s="248" t="s">
        <v>85</v>
      </c>
      <c r="BE3411" s="249"/>
      <c r="BF3411" s="127"/>
      <c r="BG3411" s="242" t="s">
        <v>72</v>
      </c>
      <c r="BH3411" s="243"/>
      <c r="BI3411" s="244" t="s">
        <v>73</v>
      </c>
      <c r="BJ3411" s="245"/>
      <c r="BK3411" s="123"/>
      <c r="BL3411" s="242" t="s">
        <v>88</v>
      </c>
      <c r="BM3411" s="243"/>
      <c r="BN3411" s="244" t="s">
        <v>89</v>
      </c>
      <c r="BO3411" s="245"/>
      <c r="BP3411" s="123"/>
      <c r="BQ3411" s="19" t="s">
        <v>165</v>
      </c>
      <c r="BS3411" s="63" t="s">
        <v>120</v>
      </c>
      <c r="BT3411" s="4"/>
      <c r="BU3411" s="28"/>
      <c r="BV3411" s="28"/>
      <c r="BW3411" s="28"/>
      <c r="BX3411" s="28"/>
    </row>
    <row r="3412" spans="2:76" ht="18.649999999999999" customHeight="1" thickTop="1" thickBot="1">
      <c r="B3412" s="39">
        <v>9.68</v>
      </c>
      <c r="D3412" s="25">
        <f t="shared" ref="D3412" si="34361">COS($F$8*$B3412)</f>
        <v>-0.99732120479545538</v>
      </c>
      <c r="E3412" s="26">
        <v>0</v>
      </c>
      <c r="F3412" s="10">
        <v>0</v>
      </c>
      <c r="G3412" s="85">
        <f t="shared" ref="G3412" si="34362">$E$8*SIN($B3412*$F$8)</f>
        <v>-0.21943958209054165</v>
      </c>
      <c r="I3412" s="21">
        <v>1</v>
      </c>
      <c r="J3412" s="24">
        <v>0</v>
      </c>
      <c r="K3412" s="22">
        <v>0</v>
      </c>
      <c r="L3412" s="23">
        <v>0</v>
      </c>
      <c r="N3412" s="21">
        <f t="shared" ref="N3412" si="34363">D3412*I3412+F3412*I3415-E3412*J3412-G3412*J3415</f>
        <v>0.38944621794810597</v>
      </c>
      <c r="O3412" s="24">
        <f t="shared" ref="O3412" si="34364">(D3412*J3412+E3412*I3412+F3412*J3415+G3412*I3415)</f>
        <v>0</v>
      </c>
      <c r="P3412" s="22">
        <f t="shared" ref="P3412" si="34365">D3412*K3412+F3412*K3415-E3412*L3412-G3412*L3415</f>
        <v>0</v>
      </c>
      <c r="Q3412" s="23">
        <f t="shared" ref="Q3412" si="34366">(D3412*L3412+E3412*K3412+F3412*L3415+G3412*K3415)</f>
        <v>-0.21943958209054165</v>
      </c>
      <c r="S3412" s="25">
        <f t="shared" ref="S3412" si="34367">COS($U$8*$B3412)</f>
        <v>0.78202601855286547</v>
      </c>
      <c r="T3412" s="26">
        <v>0</v>
      </c>
      <c r="U3412" s="10">
        <v>0</v>
      </c>
      <c r="V3412" s="85">
        <f t="shared" ref="V3412" si="34368">$T$8*SIN($B3412*$U$8)</f>
        <v>-1.8697373496716541</v>
      </c>
      <c r="X3412" s="21">
        <f t="shared" ref="X3412" si="34369">N3412*S3412+P3412*S3415-O3412*T3412-Q3412*T3415</f>
        <v>0.2589688105256483</v>
      </c>
      <c r="Y3412" s="24">
        <f t="shared" ref="Y3412" si="34370">(N3412*T3412+O3412*S3412+P3412*T3415+Q3412*S3415)</f>
        <v>0</v>
      </c>
      <c r="Z3412" s="22">
        <f t="shared" ref="Z3412" si="34371">N3412*U3412+P3412*U3415-O3412*V3412-Q3412*V3415</f>
        <v>0</v>
      </c>
      <c r="AA3412" s="23">
        <f t="shared" ref="AA3412" si="34372">(N3412*V3412+O3412*U3412+P3412*V3415+Q3412*U3415)</f>
        <v>-0.8997696020811119</v>
      </c>
      <c r="AB3412" s="8"/>
      <c r="AC3412" s="21">
        <v>1</v>
      </c>
      <c r="AD3412" s="24">
        <v>0</v>
      </c>
      <c r="AE3412" s="22">
        <v>0</v>
      </c>
      <c r="AF3412" s="23">
        <v>0</v>
      </c>
      <c r="AH3412" s="21">
        <f t="shared" ref="AH3412" si="34373">X3412*AC3412+Z3412*AC3415-Y3412*AD3412-AA3412*AD3415</f>
        <v>-3.3193189791197755</v>
      </c>
      <c r="AI3412" s="24">
        <f t="shared" ref="AI3412" si="34374">(X3412*AD3412+Y3412*AC3412+Z3412*AD3415+AA3412*AC3415)</f>
        <v>0</v>
      </c>
      <c r="AJ3412" s="22">
        <f t="shared" ref="AJ3412" si="34375">X3412*AE3412+Z3412*AE3415-Y3412*AF3412-AA3412*AF3415</f>
        <v>0</v>
      </c>
      <c r="AK3412" s="23">
        <f t="shared" ref="AK3412" si="34376">(X3412*AF3412+Y3412*AE3412+Z3412*AF3415+AA3412*AE3415)</f>
        <v>-0.8997696020811119</v>
      </c>
      <c r="AL3412" s="8"/>
      <c r="AM3412" s="25">
        <f t="shared" ref="AM3412" si="34377">COS($AO$8*$B3412)</f>
        <v>0.78202601855286547</v>
      </c>
      <c r="AN3412" s="26">
        <v>0</v>
      </c>
      <c r="AO3412" s="10">
        <v>0</v>
      </c>
      <c r="AP3412" s="85">
        <f t="shared" ref="AP3412" si="34378">$AN$8*SIN($B3412*$AO$8)</f>
        <v>-1.8697373496716541</v>
      </c>
      <c r="AR3412" s="21">
        <f t="shared" ref="AR3412" si="34379">AH3412*AM3412+AJ3412*AM3415-AI3412*AN3412-AK3412*AN3415</f>
        <v>-2.7827196756713617</v>
      </c>
      <c r="AS3412" s="24">
        <f t="shared" ref="AS3412" si="34380">(AH3412*AN3412+AI3412*AM3412+AJ3412*AN3415+AK3412*AM3415)</f>
        <v>0</v>
      </c>
      <c r="AT3412" s="22">
        <f t="shared" ref="AT3412" si="34381">AH3412*AO3412+AJ3412*AO3415-AI3412*AP3412-AK3412*AP3415</f>
        <v>0</v>
      </c>
      <c r="AU3412" s="23">
        <f t="shared" ref="AU3412" si="34382">(AH3412*AP3412+AI3412*AO3412+AJ3412*AP3415+AK3412*AO3415)</f>
        <v>5.5026114312038414</v>
      </c>
      <c r="AV3412" s="8"/>
      <c r="AW3412" s="21">
        <v>1</v>
      </c>
      <c r="AX3412" s="24">
        <v>0</v>
      </c>
      <c r="AY3412" s="22">
        <v>0</v>
      </c>
      <c r="AZ3412" s="23">
        <v>0</v>
      </c>
      <c r="BB3412" s="21">
        <f t="shared" ref="BB3412" si="34383">AR3412*AW3412+AT3412*AW3415-AS3412*AX3412-AU3412*AX3415</f>
        <v>-37.556948646182683</v>
      </c>
      <c r="BC3412" s="24">
        <f t="shared" ref="BC3412" si="34384">(AR3412*AX3412+AS3412*AW3412+AT3412*AX3415+AU3412*AW3415)</f>
        <v>0</v>
      </c>
      <c r="BD3412" s="22">
        <f t="shared" ref="BD3412" si="34385">AR3412*AY3412+AT3412*AY3415-AS3412*AZ3412-AU3412*AZ3415</f>
        <v>0</v>
      </c>
      <c r="BE3412" s="23">
        <f t="shared" ref="BE3412" si="34386">(AR3412*AZ3412+AS3412*AY3412+AT3412*AZ3415+AU3412*AY3415)</f>
        <v>5.5026114312038414</v>
      </c>
      <c r="BF3412" s="8"/>
      <c r="BG3412" s="25">
        <f t="shared" ref="BG3412" si="34387">COS($BI$8*$B3412)</f>
        <v>-0.99731359918708751</v>
      </c>
      <c r="BH3412" s="26">
        <v>0</v>
      </c>
      <c r="BI3412" s="10">
        <v>0</v>
      </c>
      <c r="BJ3412" s="85">
        <f t="shared" ref="BJ3412" si="34388">$BH$8*SIN($B3412*$BI$8)</f>
        <v>-0.21975045822131029</v>
      </c>
      <c r="BL3412" s="21">
        <f t="shared" ref="BL3412" si="34389">BB3412*BG3412+BD3412*BG3415-BC3412*BH3412-BE3412*BH3415</f>
        <v>37.590411338078056</v>
      </c>
      <c r="BM3412" s="24">
        <f t="shared" ref="BM3412" si="34390">(BB3412*BH3412+BC3412*BG3412+BD3412*BH3415+BE3412*BG3415)</f>
        <v>0</v>
      </c>
      <c r="BN3412" s="22">
        <f t="shared" ref="BN3412" si="34391">BB3412*BI3412+BD3412*BI3415-BC3412*BJ3412-BE3412*BJ3415</f>
        <v>0</v>
      </c>
      <c r="BO3412" s="23">
        <f t="shared" ref="BO3412" si="34392">(BB3412*BJ3412+BC3412*BI3412+BD3412*BJ3415+BE3412*BI3415)</f>
        <v>2.7653274630109497</v>
      </c>
      <c r="BQ3412" s="27">
        <f t="shared" ref="BQ3412" si="34393">20*LOG((2*$BL$8)/(($BL$8*BL3412+BN3412+$BL$8*BL3415+BN3415)^2+($BL$8*BM3412+BO3412+$BL$8*BM3415+BO3415)^2)^0.5)</f>
        <v>-48.225087185464098</v>
      </c>
      <c r="BS3412" s="64">
        <f t="shared" ref="BS3412" si="34394">((BL3412^2+BM3412^2)/(BL3415^2+BM3415^2))^0.5</f>
        <v>7.3304681679600886E-2</v>
      </c>
      <c r="BT3412" s="4"/>
      <c r="BU3412" s="28"/>
      <c r="BV3412" s="28"/>
      <c r="BW3412" s="28"/>
      <c r="BX3412" s="28"/>
    </row>
    <row r="3413" spans="2:76" ht="18.649999999999999" customHeight="1" thickBot="1">
      <c r="D3413" s="25"/>
      <c r="E3413" s="10"/>
      <c r="F3413" s="10"/>
      <c r="G3413" s="31"/>
      <c r="I3413" s="29"/>
      <c r="L3413" s="30"/>
      <c r="N3413" s="29"/>
      <c r="Q3413" s="30"/>
      <c r="S3413" s="29"/>
      <c r="V3413" s="30"/>
      <c r="X3413" s="29"/>
      <c r="AA3413" s="30"/>
      <c r="AC3413" s="29"/>
      <c r="AF3413" s="30"/>
      <c r="AH3413" s="29"/>
      <c r="AK3413" s="30"/>
      <c r="AM3413" s="29"/>
      <c r="AP3413" s="30"/>
      <c r="AR3413" s="29"/>
      <c r="AU3413" s="30"/>
      <c r="AW3413" s="29"/>
      <c r="AZ3413" s="30"/>
      <c r="BB3413" s="29"/>
      <c r="BE3413" s="30"/>
      <c r="BG3413" s="29"/>
      <c r="BJ3413" s="30"/>
      <c r="BL3413" s="29"/>
      <c r="BO3413" s="30"/>
      <c r="BS3413" s="65"/>
      <c r="BT3413" s="65"/>
      <c r="BU3413" s="28"/>
      <c r="BV3413" s="28"/>
      <c r="BW3413" s="28"/>
      <c r="BX3413" s="28"/>
    </row>
    <row r="3414" spans="2:76" ht="18.649999999999999" customHeight="1" thickBot="1">
      <c r="D3414" s="254" t="s">
        <v>24</v>
      </c>
      <c r="E3414" s="255"/>
      <c r="F3414" s="256" t="s">
        <v>25</v>
      </c>
      <c r="G3414" s="257"/>
      <c r="H3414" s="123"/>
      <c r="I3414" s="242" t="s">
        <v>4</v>
      </c>
      <c r="J3414" s="243"/>
      <c r="K3414" s="244" t="s">
        <v>5</v>
      </c>
      <c r="L3414" s="245"/>
      <c r="M3414" s="123"/>
      <c r="N3414" s="242" t="s">
        <v>6</v>
      </c>
      <c r="O3414" s="243"/>
      <c r="P3414" s="244" t="s">
        <v>7</v>
      </c>
      <c r="Q3414" s="245"/>
      <c r="R3414" s="123"/>
      <c r="S3414" s="242" t="s">
        <v>34</v>
      </c>
      <c r="T3414" s="243"/>
      <c r="U3414" s="244" t="s">
        <v>35</v>
      </c>
      <c r="V3414" s="245"/>
      <c r="W3414" s="123"/>
      <c r="X3414" s="242" t="s">
        <v>47</v>
      </c>
      <c r="Y3414" s="243"/>
      <c r="Z3414" s="244" t="s">
        <v>48</v>
      </c>
      <c r="AA3414" s="245"/>
      <c r="AB3414" s="127"/>
      <c r="AC3414" s="242" t="s">
        <v>63</v>
      </c>
      <c r="AD3414" s="243"/>
      <c r="AE3414" s="244" t="s">
        <v>8</v>
      </c>
      <c r="AF3414" s="245"/>
      <c r="AG3414" s="123"/>
      <c r="AH3414" s="242" t="s">
        <v>78</v>
      </c>
      <c r="AI3414" s="243"/>
      <c r="AJ3414" s="244" t="s">
        <v>79</v>
      </c>
      <c r="AK3414" s="245"/>
      <c r="AL3414" s="127"/>
      <c r="AM3414" s="242" t="s">
        <v>67</v>
      </c>
      <c r="AN3414" s="243"/>
      <c r="AO3414" s="244" t="s">
        <v>66</v>
      </c>
      <c r="AP3414" s="245"/>
      <c r="AQ3414" s="123"/>
      <c r="AR3414" s="242" t="s">
        <v>83</v>
      </c>
      <c r="AS3414" s="243"/>
      <c r="AT3414" s="244" t="s">
        <v>82</v>
      </c>
      <c r="AU3414" s="245"/>
      <c r="AV3414" s="127"/>
      <c r="AW3414" s="242" t="s">
        <v>71</v>
      </c>
      <c r="AX3414" s="243"/>
      <c r="AY3414" s="244" t="s">
        <v>70</v>
      </c>
      <c r="AZ3414" s="245"/>
      <c r="BA3414" s="123"/>
      <c r="BB3414" s="124" t="s">
        <v>87</v>
      </c>
      <c r="BC3414" s="125"/>
      <c r="BD3414" s="122" t="s">
        <v>86</v>
      </c>
      <c r="BE3414" s="126"/>
      <c r="BF3414" s="127"/>
      <c r="BG3414" s="242" t="s">
        <v>74</v>
      </c>
      <c r="BH3414" s="243"/>
      <c r="BI3414" s="244" t="s">
        <v>75</v>
      </c>
      <c r="BJ3414" s="245"/>
      <c r="BK3414" s="123"/>
      <c r="BL3414" s="242" t="s">
        <v>91</v>
      </c>
      <c r="BM3414" s="243"/>
      <c r="BN3414" s="244" t="s">
        <v>90</v>
      </c>
      <c r="BO3414" s="245"/>
      <c r="BP3414" s="123"/>
      <c r="BQ3414" s="35" t="s">
        <v>166</v>
      </c>
      <c r="BS3414" s="66" t="s">
        <v>121</v>
      </c>
      <c r="BT3414" s="65"/>
      <c r="BU3414" s="28"/>
      <c r="BV3414" s="28"/>
      <c r="BW3414" s="28"/>
      <c r="BX3414" s="28"/>
    </row>
    <row r="3415" spans="2:76" ht="18.649999999999999" customHeight="1" thickTop="1" thickBot="1">
      <c r="D3415" s="15">
        <v>0</v>
      </c>
      <c r="E3415" s="145">
        <f t="shared" ref="E3415" si="34395">(1/$E$8)*SIN($B3412*$F$8)</f>
        <v>-2.4382175787837961E-2</v>
      </c>
      <c r="F3415" s="15">
        <f t="shared" ref="F3415" si="34396">COS($F$8*$B3412)</f>
        <v>-0.99732120479545538</v>
      </c>
      <c r="G3415" s="37">
        <v>0</v>
      </c>
      <c r="I3415" s="21">
        <v>0</v>
      </c>
      <c r="J3415" s="24">
        <f t="shared" ref="J3415" si="34397">(TAN($K$8*$B3412))/$J$8</f>
        <v>6.3195865100188513</v>
      </c>
      <c r="K3415" s="22">
        <v>1</v>
      </c>
      <c r="L3415" s="23">
        <v>0</v>
      </c>
      <c r="N3415" s="21">
        <f t="shared" ref="N3415" si="34398">D3415*I3412+F3415*I3415-E3415*J3412-G3415*J3415</f>
        <v>0</v>
      </c>
      <c r="O3415" s="24">
        <f t="shared" ref="O3415" si="34399">(D3415*J3412+E3415*I3412+F3415*J3415+G3415*I3415)</f>
        <v>-6.327039807768946</v>
      </c>
      <c r="P3415" s="22">
        <f t="shared" ref="P3415" si="34400">D3415*K3412+F3415*K3415-E3415*L3412-G3415*L3415</f>
        <v>-0.99732120479545538</v>
      </c>
      <c r="Q3415" s="23">
        <f t="shared" ref="Q3415" si="34401">(D3415*L3412+E3415*K3412+F3415*L3415+G3415*K3415)</f>
        <v>0</v>
      </c>
      <c r="S3415" s="15">
        <v>0</v>
      </c>
      <c r="T3415" s="145">
        <f t="shared" ref="T3415" si="34402">(1/$T$8)*SIN($B3412*$U$8)</f>
        <v>-0.20774859440796156</v>
      </c>
      <c r="U3415" s="15">
        <f t="shared" ref="U3415" si="34403">COS($U$8*$B3412)</f>
        <v>0.78202601855286547</v>
      </c>
      <c r="V3415" s="37">
        <v>0</v>
      </c>
      <c r="X3415" s="21">
        <f t="shared" ref="X3415" si="34404">N3415*S3412+P3415*S3415-O3415*T3412-Q3415*T3415</f>
        <v>0</v>
      </c>
      <c r="Y3415" s="24">
        <f t="shared" ref="Y3415" si="34405">(N3415*T3412+O3415*S3412+P3415*T3415+Q3415*S3415)</f>
        <v>-4.740717671625525</v>
      </c>
      <c r="Z3415" s="22">
        <f t="shared" ref="Z3415" si="34406">N3415*U3412+P3415*U3415-O3415*V3412-Q3415*V3415</f>
        <v>-12.609833772449496</v>
      </c>
      <c r="AA3415" s="23">
        <f t="shared" ref="AA3415" si="34407">(N3415*V3412+O3415*U3412+P3415*V3415+Q3415*U3415)</f>
        <v>0</v>
      </c>
      <c r="AB3415" s="8"/>
      <c r="AC3415" s="21">
        <v>0</v>
      </c>
      <c r="AD3415" s="24">
        <f t="shared" ref="AD3415" si="34408">(TAN($AE$8*$B3412))/$AD$8</f>
        <v>-3.9768933973420122</v>
      </c>
      <c r="AE3415" s="22">
        <v>1</v>
      </c>
      <c r="AF3415" s="23">
        <v>0</v>
      </c>
      <c r="AH3415" s="21">
        <f t="shared" ref="AH3415" si="34409">X3415*AC3412+Z3415*AC3415-Y3415*AD3412-AA3415*AD3415</f>
        <v>0</v>
      </c>
      <c r="AI3415" s="24">
        <f t="shared" ref="AI3415" si="34410">(X3415*AD3412+Y3415*AC3412+Z3415*AD3415+AA3415*AC3415)</f>
        <v>45.407246999609193</v>
      </c>
      <c r="AJ3415" s="22">
        <f t="shared" ref="AJ3415" si="34411">X3415*AE3412+Z3415*AE3415-Y3415*AF3412-AA3415*AF3415</f>
        <v>-12.609833772449496</v>
      </c>
      <c r="AK3415" s="23">
        <f t="shared" ref="AK3415" si="34412">(X3415*AF3412+Y3415*AE3412+Z3415*AF3415+AA3415*AE3415)</f>
        <v>0</v>
      </c>
      <c r="AL3415" s="8"/>
      <c r="AM3415" s="15">
        <v>0</v>
      </c>
      <c r="AN3415" s="85">
        <f t="shared" ref="AN3415" si="34413">(1/$AN$8)*SIN($B3412*$AO$8)</f>
        <v>-0.20774859440796156</v>
      </c>
      <c r="AO3415" s="25">
        <f t="shared" ref="AO3415" si="34414">COS($AO$8*$B3412)</f>
        <v>0.78202601855286547</v>
      </c>
      <c r="AP3415" s="37">
        <v>0</v>
      </c>
      <c r="AR3415" s="21">
        <f t="shared" ref="AR3415" si="34415">AH3415*AM3412+AJ3415*AM3415-AI3415*AN3412-AK3415*AN3415</f>
        <v>0</v>
      </c>
      <c r="AS3415" s="24">
        <f t="shared" ref="AS3415" si="34416">(AH3415*AN3412+AI3415*AM3412+AJ3415*AN3415+AK3415*AM3415)</f>
        <v>38.129323826495352</v>
      </c>
      <c r="AT3415" s="22">
        <f t="shared" ref="AT3415" si="34417">AH3415*AO3412+AJ3415*AO3415-AI3415*AP3412-AK3415*AP3415</f>
        <v>75.038407561253322</v>
      </c>
      <c r="AU3415" s="23">
        <f t="shared" ref="AU3415" si="34418">(AH3415*AP3412+AI3415*AO3412+AJ3415*AP3415+AK3415*AO3415)</f>
        <v>0</v>
      </c>
      <c r="AV3415" s="8"/>
      <c r="AW3415" s="21">
        <v>0</v>
      </c>
      <c r="AX3415" s="24">
        <f t="shared" ref="AX3415" si="34419">(TAN($AY$8*$B3412))/$AX$8</f>
        <v>6.3195865100188513</v>
      </c>
      <c r="AY3415" s="22">
        <v>1</v>
      </c>
      <c r="AZ3415" s="23">
        <v>0</v>
      </c>
      <c r="BB3415" s="21">
        <f t="shared" ref="BB3415" si="34420">AR3415*AW3412+AT3415*AW3415-AS3415*AX3412-AU3415*AX3415</f>
        <v>0</v>
      </c>
      <c r="BC3415" s="24">
        <f t="shared" ref="BC3415" si="34421">(AR3415*AX3412+AS3415*AW3412+AT3415*AX3415+AU3415*AW3415)</f>
        <v>512.34103198388834</v>
      </c>
      <c r="BD3415" s="22">
        <f t="shared" ref="BD3415" si="34422">AR3415*AY3412+AT3415*AY3415-AS3415*AZ3412-AU3415*AZ3415</f>
        <v>75.038407561253322</v>
      </c>
      <c r="BE3415" s="23">
        <f t="shared" ref="BE3415" si="34423">(AR3415*AZ3412+AS3415*AY3412+AT3415*AZ3415+AU3415*AY3415)</f>
        <v>0</v>
      </c>
      <c r="BF3415" s="8"/>
      <c r="BG3415" s="15">
        <v>0</v>
      </c>
      <c r="BH3415" s="85">
        <f t="shared" ref="BH3415" si="34424">(1/$BH$8)*SIN($B3412*$BI$8)</f>
        <v>-2.4416717580145589E-2</v>
      </c>
      <c r="BI3415" s="25">
        <f t="shared" ref="BI3415" si="34425">COS($BI$8*$B3412)</f>
        <v>-0.99731359918708751</v>
      </c>
      <c r="BJ3415" s="37">
        <v>0</v>
      </c>
      <c r="BL3415" s="21">
        <f t="shared" ref="BL3415" si="34426">BB3415*BG3412+BD3415*BG3415-BC3415*BH3412-BE3415*BH3415</f>
        <v>0</v>
      </c>
      <c r="BM3415" s="24">
        <f t="shared" ref="BM3415" si="34427">(BB3415*BH3412+BC3415*BG3412+BD3415*BH3415+BE3415*BG3415)</f>
        <v>-512.79687022416545</v>
      </c>
      <c r="BN3415" s="22">
        <f t="shared" ref="BN3415" si="34428">BB3415*BI3412+BD3415*BI3415-BC3415*BJ3412-BE3415*BJ3415</f>
        <v>37.750352221857341</v>
      </c>
      <c r="BO3415" s="23">
        <f t="shared" ref="BO3415" si="34429">(BB3415*BJ3412+BC3415*BI3412+BD3415*BJ3415+BE3415*BI3415)</f>
        <v>0</v>
      </c>
      <c r="BQ3415" s="38">
        <f t="shared" ref="BQ3415" si="34430">(180/PI())*ATAN(-1*(($BL$8*BM3412+BO3412+$BL$8*BM3415+BO3415)/($BL$8*BL3412+BN3412+$BL$8*BL3415+BN3415)))</f>
        <v>81.597157192872444</v>
      </c>
      <c r="BS3415" s="67">
        <f t="shared" ref="BS3415" si="34431">20*LOG(((($BL$8*BL3412+BN3412-$BL$8*BL3415-BN3415)^2+($BL$8*BM3412+BO3412-$BL$8*BM3415-BO3415)^2)/(($BL$8*BL3412+BN3412+$BL$8*BL3415+BN3415)^2+($BL$8*BM3412+BO3412+$BL$8*BM3415+BO3415)^2))^0.5)</f>
        <v>-6.535500624550631E-5</v>
      </c>
      <c r="BT3415" s="65"/>
      <c r="BU3415" s="28"/>
      <c r="BV3415" s="28"/>
      <c r="BW3415" s="28"/>
      <c r="BX3415" s="28"/>
    </row>
    <row r="3416" spans="2:76" ht="18.649999999999999" customHeight="1">
      <c r="BS3416" s="32"/>
    </row>
    <row r="3417" spans="2:76" ht="18.649999999999999" customHeight="1" thickBot="1">
      <c r="D3417" s="8"/>
      <c r="E3417" s="8" t="s">
        <v>93</v>
      </c>
      <c r="F3417" s="8"/>
      <c r="G3417" s="8"/>
      <c r="H3417" s="8"/>
      <c r="I3417" s="8"/>
      <c r="J3417" s="8" t="s">
        <v>94</v>
      </c>
      <c r="K3417" s="8"/>
      <c r="L3417" s="8"/>
      <c r="M3417" s="8"/>
      <c r="N3417" s="8"/>
      <c r="O3417" s="8" t="s">
        <v>95</v>
      </c>
      <c r="P3417" s="8"/>
      <c r="Q3417" s="8"/>
      <c r="R3417" s="8"/>
      <c r="S3417" s="8"/>
      <c r="T3417" s="8" t="s">
        <v>96</v>
      </c>
      <c r="U3417" s="8"/>
      <c r="V3417" s="8"/>
      <c r="W3417" s="8"/>
      <c r="X3417" s="8"/>
      <c r="Y3417" s="8" t="s">
        <v>97</v>
      </c>
      <c r="Z3417" s="8"/>
      <c r="AA3417" s="8"/>
      <c r="AB3417" s="8"/>
      <c r="AC3417" s="8"/>
      <c r="AD3417" s="8" t="s">
        <v>98</v>
      </c>
      <c r="AE3417" s="8"/>
      <c r="AF3417" s="8"/>
      <c r="AG3417" s="8"/>
      <c r="AH3417" s="8"/>
      <c r="AI3417" s="8" t="s">
        <v>99</v>
      </c>
      <c r="AJ3417" s="8"/>
      <c r="AK3417" s="8"/>
      <c r="AL3417" s="8"/>
      <c r="AM3417" s="8"/>
      <c r="AN3417" s="8" t="s">
        <v>96</v>
      </c>
      <c r="AO3417" s="8"/>
      <c r="AP3417" s="8"/>
      <c r="AQ3417" s="8"/>
      <c r="AR3417" s="8"/>
      <c r="AS3417" s="8" t="s">
        <v>100</v>
      </c>
      <c r="AT3417" s="8"/>
      <c r="AU3417" s="8"/>
      <c r="AV3417" s="8"/>
      <c r="AW3417" s="8"/>
      <c r="AX3417" s="8" t="s">
        <v>94</v>
      </c>
      <c r="AY3417" s="8"/>
      <c r="AZ3417" s="8"/>
      <c r="BA3417" s="8"/>
      <c r="BB3417" s="8"/>
      <c r="BC3417" s="8" t="s">
        <v>101</v>
      </c>
      <c r="BD3417" s="8"/>
      <c r="BE3417" s="8"/>
      <c r="BF3417" s="8"/>
      <c r="BG3417" s="8"/>
      <c r="BH3417" s="8" t="s">
        <v>96</v>
      </c>
      <c r="BI3417" s="8"/>
      <c r="BJ3417" s="8"/>
      <c r="BK3417" s="8"/>
      <c r="BL3417" s="8"/>
      <c r="BM3417" s="8" t="s">
        <v>102</v>
      </c>
      <c r="BN3417" s="8"/>
      <c r="BO3417" s="8"/>
      <c r="BP3417" s="8"/>
    </row>
    <row r="3418" spans="2:76" ht="18.649999999999999" customHeight="1" thickBot="1">
      <c r="B3418" s="16"/>
      <c r="D3418" s="250" t="s">
        <v>22</v>
      </c>
      <c r="E3418" s="251"/>
      <c r="F3418" s="252" t="s">
        <v>23</v>
      </c>
      <c r="G3418" s="253"/>
      <c r="H3418" s="123"/>
      <c r="I3418" s="242" t="s">
        <v>1</v>
      </c>
      <c r="J3418" s="243"/>
      <c r="K3418" s="244" t="s">
        <v>2</v>
      </c>
      <c r="L3418" s="245"/>
      <c r="M3418" s="123"/>
      <c r="N3418" s="242" t="s">
        <v>43</v>
      </c>
      <c r="O3418" s="243"/>
      <c r="P3418" s="244" t="s">
        <v>44</v>
      </c>
      <c r="Q3418" s="245"/>
      <c r="R3418" s="123"/>
      <c r="S3418" s="242" t="s">
        <v>32</v>
      </c>
      <c r="T3418" s="243"/>
      <c r="U3418" s="244" t="s">
        <v>33</v>
      </c>
      <c r="V3418" s="245"/>
      <c r="W3418" s="123"/>
      <c r="X3418" s="242" t="s">
        <v>45</v>
      </c>
      <c r="Y3418" s="243"/>
      <c r="Z3418" s="244" t="s">
        <v>46</v>
      </c>
      <c r="AA3418" s="245"/>
      <c r="AB3418" s="127"/>
      <c r="AC3418" s="242" t="s">
        <v>62</v>
      </c>
      <c r="AD3418" s="243"/>
      <c r="AE3418" s="244" t="s">
        <v>3</v>
      </c>
      <c r="AF3418" s="245"/>
      <c r="AG3418" s="123"/>
      <c r="AH3418" s="242" t="s">
        <v>76</v>
      </c>
      <c r="AI3418" s="243"/>
      <c r="AJ3418" s="244" t="s">
        <v>77</v>
      </c>
      <c r="AK3418" s="245"/>
      <c r="AL3418" s="127"/>
      <c r="AM3418" s="242" t="s">
        <v>64</v>
      </c>
      <c r="AN3418" s="243"/>
      <c r="AO3418" s="244" t="s">
        <v>65</v>
      </c>
      <c r="AP3418" s="245"/>
      <c r="AQ3418" s="123"/>
      <c r="AR3418" s="242" t="s">
        <v>80</v>
      </c>
      <c r="AS3418" s="243"/>
      <c r="AT3418" s="244" t="s">
        <v>81</v>
      </c>
      <c r="AU3418" s="245"/>
      <c r="AV3418" s="127"/>
      <c r="AW3418" s="242" t="s">
        <v>68</v>
      </c>
      <c r="AX3418" s="243"/>
      <c r="AY3418" s="244" t="s">
        <v>69</v>
      </c>
      <c r="AZ3418" s="245"/>
      <c r="BA3418" s="123"/>
      <c r="BB3418" s="246" t="s">
        <v>84</v>
      </c>
      <c r="BC3418" s="247"/>
      <c r="BD3418" s="248" t="s">
        <v>85</v>
      </c>
      <c r="BE3418" s="249"/>
      <c r="BF3418" s="127"/>
      <c r="BG3418" s="242" t="s">
        <v>72</v>
      </c>
      <c r="BH3418" s="243"/>
      <c r="BI3418" s="244" t="s">
        <v>73</v>
      </c>
      <c r="BJ3418" s="245"/>
      <c r="BK3418" s="123"/>
      <c r="BL3418" s="242" t="s">
        <v>88</v>
      </c>
      <c r="BM3418" s="243"/>
      <c r="BN3418" s="244" t="s">
        <v>89</v>
      </c>
      <c r="BO3418" s="245"/>
      <c r="BP3418" s="123"/>
      <c r="BQ3418" s="19" t="s">
        <v>165</v>
      </c>
      <c r="BS3418" s="63" t="s">
        <v>120</v>
      </c>
      <c r="BT3418" s="4"/>
      <c r="BU3418" s="28"/>
      <c r="BV3418" s="28"/>
      <c r="BW3418" s="28"/>
      <c r="BX3418" s="28"/>
    </row>
    <row r="3419" spans="2:76" ht="18.649999999999999" customHeight="1" thickTop="1" thickBot="1">
      <c r="B3419" s="39">
        <v>9.6999999999999993</v>
      </c>
      <c r="D3419" s="25">
        <f t="shared" ref="D3419" si="34432">COS($F$8*$B3419)</f>
        <v>-0.99681335760188861</v>
      </c>
      <c r="E3419" s="26">
        <v>0</v>
      </c>
      <c r="F3419" s="10">
        <v>0</v>
      </c>
      <c r="G3419" s="85">
        <f t="shared" ref="G3419" si="34433">$E$8*SIN($B3419*$F$8)</f>
        <v>-0.23930769097135868</v>
      </c>
      <c r="I3419" s="21">
        <v>1</v>
      </c>
      <c r="J3419" s="24">
        <v>0</v>
      </c>
      <c r="K3419" s="22">
        <v>0</v>
      </c>
      <c r="L3419" s="23">
        <v>0</v>
      </c>
      <c r="N3419" s="21">
        <f t="shared" ref="N3419" si="34434">D3419*I3419+F3419*I3422-E3419*J3419-G3419*J3422</f>
        <v>0.63471619057693285</v>
      </c>
      <c r="O3419" s="24">
        <f t="shared" ref="O3419" si="34435">(D3419*J3419+E3419*I3419+F3419*J3422+G3419*I3422)</f>
        <v>0</v>
      </c>
      <c r="P3419" s="22">
        <f t="shared" ref="P3419" si="34436">D3419*K3419+F3419*K3422-E3419*L3419-G3419*L3422</f>
        <v>0</v>
      </c>
      <c r="Q3419" s="23">
        <f t="shared" ref="Q3419" si="34437">(D3419*L3419+E3419*K3419+F3419*L3422+G3419*K3422)</f>
        <v>-0.23930769097135868</v>
      </c>
      <c r="S3419" s="25">
        <f t="shared" ref="S3419" si="34438">COS($U$8*$B3419)</f>
        <v>0.78919768966389425</v>
      </c>
      <c r="T3419" s="26">
        <v>0</v>
      </c>
      <c r="U3419" s="10">
        <v>0</v>
      </c>
      <c r="V3419" s="85">
        <f t="shared" ref="V3419" si="34439">$T$8*SIN($B3419*$U$8)</f>
        <v>-1.8424177212734754</v>
      </c>
      <c r="X3419" s="21">
        <f t="shared" ref="X3419" si="34440">N3419*S3419+P3419*S3422-O3419*T3419-Q3419*T3422</f>
        <v>0.451927136675287</v>
      </c>
      <c r="Y3419" s="24">
        <f t="shared" ref="Y3419" si="34441">(N3419*T3419+O3419*S3419+P3419*T3422+Q3419*S3422)</f>
        <v>0</v>
      </c>
      <c r="Z3419" s="22">
        <f t="shared" ref="Z3419" si="34442">N3419*U3419+P3419*U3422-O3419*V3419-Q3419*V3422</f>
        <v>0</v>
      </c>
      <c r="AA3419" s="23">
        <f t="shared" ref="AA3419" si="34443">(N3419*V3419+O3419*U3419+P3419*V3422+Q3419*U3422)</f>
        <v>-1.3582734343315308</v>
      </c>
      <c r="AB3419" s="8"/>
      <c r="AC3419" s="21">
        <v>1</v>
      </c>
      <c r="AD3419" s="24">
        <v>0</v>
      </c>
      <c r="AE3419" s="22">
        <v>0</v>
      </c>
      <c r="AF3419" s="23">
        <v>0</v>
      </c>
      <c r="AH3419" s="21">
        <f t="shared" ref="AH3419" si="34444">X3419*AC3419+Z3419*AC3422-Y3419*AD3419-AA3419*AD3422</f>
        <v>-4.6751081480038739</v>
      </c>
      <c r="AI3419" s="24">
        <f t="shared" ref="AI3419" si="34445">(X3419*AD3419+Y3419*AC3419+Z3419*AD3422+AA3419*AC3422)</f>
        <v>0</v>
      </c>
      <c r="AJ3419" s="22">
        <f t="shared" ref="AJ3419" si="34446">X3419*AE3419+Z3419*AE3422-Y3419*AF3419-AA3419*AF3422</f>
        <v>0</v>
      </c>
      <c r="AK3419" s="23">
        <f t="shared" ref="AK3419" si="34447">(X3419*AF3419+Y3419*AE3419+Z3419*AF3422+AA3419*AE3422)</f>
        <v>-1.3582734343315308</v>
      </c>
      <c r="AL3419" s="8"/>
      <c r="AM3419" s="25">
        <f t="shared" ref="AM3419" si="34448">COS($AO$8*$B3419)</f>
        <v>0.78919768966389425</v>
      </c>
      <c r="AN3419" s="26">
        <v>0</v>
      </c>
      <c r="AO3419" s="10">
        <v>0</v>
      </c>
      <c r="AP3419" s="85">
        <f t="shared" ref="AP3419" si="34449">$AN$8*SIN($B3419*$AO$8)</f>
        <v>-1.8424177212734754</v>
      </c>
      <c r="AR3419" s="21">
        <f t="shared" ref="AR3419" si="34450">AH3419*AM3419+AJ3419*AM3422-AI3419*AN3419-AK3419*AN3422</f>
        <v>-3.9676408877498819</v>
      </c>
      <c r="AS3419" s="24">
        <f t="shared" ref="AS3419" si="34451">(AH3419*AN3419+AI3419*AM3419+AJ3419*AN3422+AK3419*AM3422)</f>
        <v>0</v>
      </c>
      <c r="AT3419" s="22">
        <f t="shared" ref="AT3419" si="34452">AH3419*AO3419+AJ3419*AO3422-AI3419*AP3419-AK3419*AP3422</f>
        <v>0</v>
      </c>
      <c r="AU3419" s="23">
        <f t="shared" ref="AU3419" si="34453">(AH3419*AP3419+AI3419*AO3419+AJ3419*AP3422+AK3419*AO3422)</f>
        <v>7.5415558444460675</v>
      </c>
      <c r="AV3419" s="8"/>
      <c r="AW3419" s="21">
        <v>1</v>
      </c>
      <c r="AX3419" s="24">
        <v>0</v>
      </c>
      <c r="AY3419" s="22">
        <v>0</v>
      </c>
      <c r="AZ3419" s="23">
        <v>0</v>
      </c>
      <c r="BB3419" s="21">
        <f t="shared" ref="BB3419" si="34454">AR3419*AW3419+AT3419*AW3422-AS3419*AX3419-AU3419*AX3422</f>
        <v>-55.383753548028182</v>
      </c>
      <c r="BC3419" s="24">
        <f t="shared" ref="BC3419" si="34455">(AR3419*AX3419+AS3419*AW3419+AT3419*AX3422+AU3419*AW3422)</f>
        <v>0</v>
      </c>
      <c r="BD3419" s="22">
        <f t="shared" ref="BD3419" si="34456">AR3419*AY3419+AT3419*AY3422-AS3419*AZ3419-AU3419*AZ3422</f>
        <v>0</v>
      </c>
      <c r="BE3419" s="23">
        <f t="shared" ref="BE3419" si="34457">(AR3419*AZ3419+AS3419*AY3419+AT3419*AZ3422+AU3419*AY3422)</f>
        <v>7.5415558444460675</v>
      </c>
      <c r="BF3419" s="8"/>
      <c r="BG3419" s="25">
        <f t="shared" ref="BG3419" si="34458">COS($BI$8*$B3419)</f>
        <v>-0.99680504672325831</v>
      </c>
      <c r="BH3419" s="26">
        <v>0</v>
      </c>
      <c r="BI3419" s="10">
        <v>0</v>
      </c>
      <c r="BJ3419" s="85">
        <f t="shared" ref="BJ3419" si="34459">$BH$8*SIN($B3419*$BI$8)</f>
        <v>-0.2396190506687334</v>
      </c>
      <c r="BL3419" s="21">
        <f t="shared" ref="BL3419" si="34460">BB3419*BG3419+BD3419*BG3422-BC3419*BH3419-BE3419*BH3422</f>
        <v>55.407593982264032</v>
      </c>
      <c r="BM3419" s="24">
        <f t="shared" ref="BM3419" si="34461">(BB3419*BH3419+BC3419*BG3419+BD3419*BH3422+BE3419*BG3422)</f>
        <v>0</v>
      </c>
      <c r="BN3419" s="22">
        <f t="shared" ref="BN3419" si="34462">BB3419*BI3419+BD3419*BI3422-BC3419*BJ3419-BE3419*BJ3422</f>
        <v>0</v>
      </c>
      <c r="BO3419" s="23">
        <f t="shared" ref="BO3419" si="34463">(BB3419*BJ3419+BC3419*BI3419+BD3419*BJ3422+BE3419*BI3422)</f>
        <v>5.7535415217604831</v>
      </c>
      <c r="BQ3419" s="27">
        <f t="shared" ref="BQ3419" si="34464">20*LOG((2*$BL$8)/(($BL$8*BL3419+BN3419+$BL$8*BL3422+BN3422)^2+($BL$8*BM3419+BO3419+$BL$8*BM3422+BO3422)^2)^0.5)</f>
        <v>-48.63980302712983</v>
      </c>
      <c r="BS3419" s="64">
        <f t="shared" ref="BS3419" si="34465">((BL3419^2+BM3419^2)/(BL3422^2+BM3422^2))^0.5</f>
        <v>0.10356130986267728</v>
      </c>
      <c r="BT3419" s="4"/>
      <c r="BU3419" s="28"/>
      <c r="BV3419" s="28"/>
      <c r="BW3419" s="28"/>
      <c r="BX3419" s="28"/>
    </row>
    <row r="3420" spans="2:76" ht="18.649999999999999" customHeight="1" thickBot="1">
      <c r="D3420" s="25"/>
      <c r="E3420" s="10"/>
      <c r="F3420" s="10"/>
      <c r="G3420" s="31"/>
      <c r="I3420" s="29"/>
      <c r="L3420" s="30"/>
      <c r="N3420" s="29"/>
      <c r="Q3420" s="30"/>
      <c r="S3420" s="29"/>
      <c r="V3420" s="30"/>
      <c r="X3420" s="29"/>
      <c r="AA3420" s="30"/>
      <c r="AC3420" s="29"/>
      <c r="AF3420" s="30"/>
      <c r="AH3420" s="29"/>
      <c r="AK3420" s="30"/>
      <c r="AM3420" s="29"/>
      <c r="AP3420" s="30"/>
      <c r="AR3420" s="29"/>
      <c r="AU3420" s="30"/>
      <c r="AW3420" s="29"/>
      <c r="AZ3420" s="30"/>
      <c r="BB3420" s="29"/>
      <c r="BE3420" s="30"/>
      <c r="BG3420" s="29"/>
      <c r="BJ3420" s="30"/>
      <c r="BL3420" s="29"/>
      <c r="BO3420" s="30"/>
      <c r="BS3420" s="65"/>
      <c r="BT3420" s="65"/>
      <c r="BU3420" s="28"/>
      <c r="BV3420" s="28"/>
      <c r="BW3420" s="28"/>
      <c r="BX3420" s="28"/>
    </row>
    <row r="3421" spans="2:76" ht="18.649999999999999" customHeight="1" thickBot="1">
      <c r="D3421" s="254" t="s">
        <v>24</v>
      </c>
      <c r="E3421" s="255"/>
      <c r="F3421" s="256" t="s">
        <v>25</v>
      </c>
      <c r="G3421" s="257"/>
      <c r="H3421" s="123"/>
      <c r="I3421" s="242" t="s">
        <v>4</v>
      </c>
      <c r="J3421" s="243"/>
      <c r="K3421" s="244" t="s">
        <v>5</v>
      </c>
      <c r="L3421" s="245"/>
      <c r="M3421" s="123"/>
      <c r="N3421" s="242" t="s">
        <v>6</v>
      </c>
      <c r="O3421" s="243"/>
      <c r="P3421" s="244" t="s">
        <v>7</v>
      </c>
      <c r="Q3421" s="245"/>
      <c r="R3421" s="123"/>
      <c r="S3421" s="242" t="s">
        <v>34</v>
      </c>
      <c r="T3421" s="243"/>
      <c r="U3421" s="244" t="s">
        <v>35</v>
      </c>
      <c r="V3421" s="245"/>
      <c r="W3421" s="123"/>
      <c r="X3421" s="242" t="s">
        <v>47</v>
      </c>
      <c r="Y3421" s="243"/>
      <c r="Z3421" s="244" t="s">
        <v>48</v>
      </c>
      <c r="AA3421" s="245"/>
      <c r="AB3421" s="127"/>
      <c r="AC3421" s="242" t="s">
        <v>63</v>
      </c>
      <c r="AD3421" s="243"/>
      <c r="AE3421" s="244" t="s">
        <v>8</v>
      </c>
      <c r="AF3421" s="245"/>
      <c r="AG3421" s="123"/>
      <c r="AH3421" s="242" t="s">
        <v>78</v>
      </c>
      <c r="AI3421" s="243"/>
      <c r="AJ3421" s="244" t="s">
        <v>79</v>
      </c>
      <c r="AK3421" s="245"/>
      <c r="AL3421" s="127"/>
      <c r="AM3421" s="242" t="s">
        <v>67</v>
      </c>
      <c r="AN3421" s="243"/>
      <c r="AO3421" s="244" t="s">
        <v>66</v>
      </c>
      <c r="AP3421" s="245"/>
      <c r="AQ3421" s="123"/>
      <c r="AR3421" s="242" t="s">
        <v>83</v>
      </c>
      <c r="AS3421" s="243"/>
      <c r="AT3421" s="244" t="s">
        <v>82</v>
      </c>
      <c r="AU3421" s="245"/>
      <c r="AV3421" s="127"/>
      <c r="AW3421" s="242" t="s">
        <v>71</v>
      </c>
      <c r="AX3421" s="243"/>
      <c r="AY3421" s="244" t="s">
        <v>70</v>
      </c>
      <c r="AZ3421" s="245"/>
      <c r="BA3421" s="123"/>
      <c r="BB3421" s="124" t="s">
        <v>87</v>
      </c>
      <c r="BC3421" s="125"/>
      <c r="BD3421" s="122" t="s">
        <v>86</v>
      </c>
      <c r="BE3421" s="126"/>
      <c r="BF3421" s="127"/>
      <c r="BG3421" s="242" t="s">
        <v>74</v>
      </c>
      <c r="BH3421" s="243"/>
      <c r="BI3421" s="244" t="s">
        <v>75</v>
      </c>
      <c r="BJ3421" s="245"/>
      <c r="BK3421" s="123"/>
      <c r="BL3421" s="242" t="s">
        <v>91</v>
      </c>
      <c r="BM3421" s="243"/>
      <c r="BN3421" s="244" t="s">
        <v>90</v>
      </c>
      <c r="BO3421" s="245"/>
      <c r="BP3421" s="123"/>
      <c r="BQ3421" s="35" t="s">
        <v>166</v>
      </c>
      <c r="BS3421" s="66" t="s">
        <v>121</v>
      </c>
      <c r="BT3421" s="65"/>
      <c r="BU3421" s="28"/>
      <c r="BV3421" s="28"/>
      <c r="BW3421" s="28"/>
      <c r="BX3421" s="28"/>
    </row>
    <row r="3422" spans="2:76" ht="18.649999999999999" customHeight="1" thickTop="1" thickBot="1">
      <c r="D3422" s="15">
        <v>0</v>
      </c>
      <c r="E3422" s="145">
        <f t="shared" ref="E3422" si="34466">(1/$E$8)*SIN($B3419*$F$8)</f>
        <v>-2.6589743441262075E-2</v>
      </c>
      <c r="F3422" s="15">
        <f t="shared" ref="F3422" si="34467">COS($F$8*$B3419)</f>
        <v>-0.99681335760188861</v>
      </c>
      <c r="G3422" s="37">
        <v>0</v>
      </c>
      <c r="I3422" s="21">
        <v>0</v>
      </c>
      <c r="J3422" s="24">
        <f t="shared" ref="J3422" si="34468">(TAN($K$8*$B3419))/$J$8</f>
        <v>6.8177062824700005</v>
      </c>
      <c r="K3422" s="22">
        <v>1</v>
      </c>
      <c r="L3422" s="23">
        <v>0</v>
      </c>
      <c r="N3422" s="21">
        <f t="shared" ref="N3422" si="34469">D3422*I3419+F3422*I3422-E3422*J3419-G3422*J3422</f>
        <v>0</v>
      </c>
      <c r="O3422" s="24">
        <f t="shared" ref="O3422" si="34470">(D3422*J3419+E3422*I3419+F3422*J3422+G3422*I3422)</f>
        <v>-6.8225704340136728</v>
      </c>
      <c r="P3422" s="22">
        <f t="shared" ref="P3422" si="34471">D3422*K3419+F3422*K3422-E3422*L3419-G3422*L3422</f>
        <v>-0.99681335760188861</v>
      </c>
      <c r="Q3422" s="23">
        <f t="shared" ref="Q3422" si="34472">(D3422*L3419+E3422*K3419+F3422*L3422+G3422*K3422)</f>
        <v>0</v>
      </c>
      <c r="S3422" s="15">
        <v>0</v>
      </c>
      <c r="T3422" s="145">
        <f t="shared" ref="T3422" si="34473">(1/$T$8)*SIN($B3419*$U$8)</f>
        <v>-0.20471308014149725</v>
      </c>
      <c r="U3422" s="15">
        <f t="shared" ref="U3422" si="34474">COS($U$8*$B3419)</f>
        <v>0.78919768966389425</v>
      </c>
      <c r="V3422" s="37">
        <v>0</v>
      </c>
      <c r="X3422" s="21">
        <f t="shared" ref="X3422" si="34475">N3422*S3419+P3422*S3422-O3422*T3419-Q3422*T3422</f>
        <v>0</v>
      </c>
      <c r="Y3422" s="24">
        <f t="shared" ref="Y3422" si="34476">(N3422*T3419+O3422*S3419+P3422*T3422+Q3422*S3422)</f>
        <v>-5.180296091331912</v>
      </c>
      <c r="Z3422" s="22">
        <f t="shared" ref="Z3422" si="34477">N3422*U3419+P3422*U3422-O3422*V3419-Q3422*V3422</f>
        <v>-13.356707471108777</v>
      </c>
      <c r="AA3422" s="23">
        <f t="shared" ref="AA3422" si="34478">(N3422*V3419+O3422*U3419+P3422*V3422+Q3422*U3422)</f>
        <v>0</v>
      </c>
      <c r="AB3422" s="8"/>
      <c r="AC3422" s="21">
        <v>0</v>
      </c>
      <c r="AD3422" s="24">
        <f t="shared" ref="AD3422" si="34479">(TAN($AE$8*$B3419))/$AD$8</f>
        <v>-3.774670957326359</v>
      </c>
      <c r="AE3422" s="22">
        <v>1</v>
      </c>
      <c r="AF3422" s="23">
        <v>0</v>
      </c>
      <c r="AH3422" s="21">
        <f t="shared" ref="AH3422" si="34480">X3422*AC3419+Z3422*AC3422-Y3422*AD3419-AA3422*AD3422</f>
        <v>0</v>
      </c>
      <c r="AI3422" s="24">
        <f t="shared" ref="AI3422" si="34481">(X3422*AD3419+Y3422*AC3419+Z3422*AD3422+AA3422*AC3422)</f>
        <v>45.236879685366389</v>
      </c>
      <c r="AJ3422" s="22">
        <f t="shared" ref="AJ3422" si="34482">X3422*AE3419+Z3422*AE3422-Y3422*AF3419-AA3422*AF3422</f>
        <v>-13.356707471108777</v>
      </c>
      <c r="AK3422" s="23">
        <f t="shared" ref="AK3422" si="34483">(X3422*AF3419+Y3422*AE3419+Z3422*AF3422+AA3422*AE3422)</f>
        <v>0</v>
      </c>
      <c r="AL3422" s="8"/>
      <c r="AM3422" s="15">
        <v>0</v>
      </c>
      <c r="AN3422" s="85">
        <f t="shared" ref="AN3422" si="34484">(1/$AN$8)*SIN($B3419*$AO$8)</f>
        <v>-0.20471308014149725</v>
      </c>
      <c r="AO3422" s="25">
        <f t="shared" ref="AO3422" si="34485">COS($AO$8*$B3419)</f>
        <v>0.78919768966389425</v>
      </c>
      <c r="AP3422" s="37">
        <v>0</v>
      </c>
      <c r="AR3422" s="21">
        <f t="shared" ref="AR3422" si="34486">AH3422*AM3419+AJ3422*AM3422-AI3422*AN3419-AK3422*AN3422</f>
        <v>0</v>
      </c>
      <c r="AS3422" s="24">
        <f t="shared" ref="AS3422" si="34487">(AH3422*AN3419+AI3422*AM3419+AJ3422*AN3422+AK3422*AM3422)</f>
        <v>38.43513366225433</v>
      </c>
      <c r="AT3422" s="22">
        <f t="shared" ref="AT3422" si="34488">AH3422*AO3419+AJ3422*AO3422-AI3422*AP3419-AK3422*AP3422</f>
        <v>72.804146109719596</v>
      </c>
      <c r="AU3422" s="23">
        <f t="shared" ref="AU3422" si="34489">(AH3422*AP3419+AI3422*AO3419+AJ3422*AP3422+AK3422*AO3422)</f>
        <v>0</v>
      </c>
      <c r="AV3422" s="8"/>
      <c r="AW3422" s="21">
        <v>0</v>
      </c>
      <c r="AX3422" s="24">
        <f t="shared" ref="AX3422" si="34490">(TAN($AY$8*$B3419))/$AX$8</f>
        <v>6.8177062824700005</v>
      </c>
      <c r="AY3422" s="22">
        <v>1</v>
      </c>
      <c r="AZ3422" s="23">
        <v>0</v>
      </c>
      <c r="BB3422" s="21">
        <f t="shared" ref="BB3422" si="34491">AR3422*AW3419+AT3422*AW3422-AS3422*AX3419-AU3422*AX3422</f>
        <v>0</v>
      </c>
      <c r="BC3422" s="24">
        <f t="shared" ref="BC3422" si="34492">(AR3422*AX3419+AS3422*AW3419+AT3422*AX3422+AU3422*AW3422)</f>
        <v>534.79241798435351</v>
      </c>
      <c r="BD3422" s="22">
        <f t="shared" ref="BD3422" si="34493">AR3422*AY3419+AT3422*AY3422-AS3422*AZ3419-AU3422*AZ3422</f>
        <v>72.804146109719596</v>
      </c>
      <c r="BE3422" s="23">
        <f t="shared" ref="BE3422" si="34494">(AR3422*AZ3419+AS3422*AY3419+AT3422*AZ3422+AU3422*AY3422)</f>
        <v>0</v>
      </c>
      <c r="BF3422" s="8"/>
      <c r="BG3422" s="15">
        <v>0</v>
      </c>
      <c r="BH3422" s="85">
        <f t="shared" ref="BH3422" si="34495">(1/$BH$8)*SIN($B3419*$BI$8)</f>
        <v>-2.6624338963192599E-2</v>
      </c>
      <c r="BI3422" s="25">
        <f t="shared" ref="BI3422" si="34496">COS($BI$8*$B3419)</f>
        <v>-0.99680504672325831</v>
      </c>
      <c r="BJ3422" s="37">
        <v>0</v>
      </c>
      <c r="BL3422" s="21">
        <f t="shared" ref="BL3422" si="34497">BB3422*BG3419+BD3422*BG3422-BC3422*BH3419-BE3422*BH3422</f>
        <v>0</v>
      </c>
      <c r="BM3422" s="24">
        <f t="shared" ref="BM3422" si="34498">(BB3422*BH3419+BC3422*BG3419+BD3422*BH3422+BE3422*BG3422)</f>
        <v>-535.02214346008873</v>
      </c>
      <c r="BN3422" s="22">
        <f t="shared" ref="BN3422" si="34499">BB3422*BI3419+BD3422*BI3422-BC3422*BJ3419-BE3422*BJ3422</f>
        <v>55.574911237701286</v>
      </c>
      <c r="BO3422" s="23">
        <f t="shared" ref="BO3422" si="34500">(BB3422*BJ3419+BC3422*BI3419+BD3422*BJ3422+BE3422*BI3422)</f>
        <v>0</v>
      </c>
      <c r="BQ3422" s="38">
        <f t="shared" ref="BQ3422" si="34501">(180/PI())*ATAN(-1*(($BL$8*BM3419+BO3419+$BL$8*BM3422+BO3422)/($BL$8*BL3419+BN3419+$BL$8*BL3422+BN3422)))</f>
        <v>78.157215580630464</v>
      </c>
      <c r="BS3422" s="67">
        <f t="shared" ref="BS3422" si="34502">20*LOG(((($BL$8*BL3419+BN3419-$BL$8*BL3422-BN3422)^2+($BL$8*BM3419+BO3419-$BL$8*BM3422-BO3422)^2)/(($BL$8*BL3419+BN3419+$BL$8*BL3422+BN3422)^2+($BL$8*BM3419+BO3419+$BL$8*BM3422+BO3422)^2))^0.5)</f>
        <v>-5.9402808540890068E-5</v>
      </c>
      <c r="BT3422" s="65"/>
      <c r="BU3422" s="28"/>
      <c r="BV3422" s="28"/>
      <c r="BW3422" s="28"/>
      <c r="BX3422" s="28"/>
    </row>
    <row r="3423" spans="2:76" ht="18.649999999999999" customHeight="1">
      <c r="BS3423" s="32"/>
    </row>
    <row r="3424" spans="2:76" ht="18.649999999999999" customHeight="1" thickBot="1">
      <c r="D3424" s="8"/>
      <c r="E3424" s="8" t="s">
        <v>93</v>
      </c>
      <c r="F3424" s="8"/>
      <c r="G3424" s="8"/>
      <c r="H3424" s="8"/>
      <c r="I3424" s="8"/>
      <c r="J3424" s="8" t="s">
        <v>94</v>
      </c>
      <c r="K3424" s="8"/>
      <c r="L3424" s="8"/>
      <c r="M3424" s="8"/>
      <c r="N3424" s="8"/>
      <c r="O3424" s="8" t="s">
        <v>95</v>
      </c>
      <c r="P3424" s="8"/>
      <c r="Q3424" s="8"/>
      <c r="R3424" s="8"/>
      <c r="S3424" s="8"/>
      <c r="T3424" s="8" t="s">
        <v>96</v>
      </c>
      <c r="U3424" s="8"/>
      <c r="V3424" s="8"/>
      <c r="W3424" s="8"/>
      <c r="X3424" s="8"/>
      <c r="Y3424" s="8" t="s">
        <v>97</v>
      </c>
      <c r="Z3424" s="8"/>
      <c r="AA3424" s="8"/>
      <c r="AB3424" s="8"/>
      <c r="AC3424" s="8"/>
      <c r="AD3424" s="8" t="s">
        <v>98</v>
      </c>
      <c r="AE3424" s="8"/>
      <c r="AF3424" s="8"/>
      <c r="AG3424" s="8"/>
      <c r="AH3424" s="8"/>
      <c r="AI3424" s="8" t="s">
        <v>99</v>
      </c>
      <c r="AJ3424" s="8"/>
      <c r="AK3424" s="8"/>
      <c r="AL3424" s="8"/>
      <c r="AM3424" s="8"/>
      <c r="AN3424" s="8" t="s">
        <v>96</v>
      </c>
      <c r="AO3424" s="8"/>
      <c r="AP3424" s="8"/>
      <c r="AQ3424" s="8"/>
      <c r="AR3424" s="8"/>
      <c r="AS3424" s="8" t="s">
        <v>100</v>
      </c>
      <c r="AT3424" s="8"/>
      <c r="AU3424" s="8"/>
      <c r="AV3424" s="8"/>
      <c r="AW3424" s="8"/>
      <c r="AX3424" s="8" t="s">
        <v>94</v>
      </c>
      <c r="AY3424" s="8"/>
      <c r="AZ3424" s="8"/>
      <c r="BA3424" s="8"/>
      <c r="BB3424" s="8"/>
      <c r="BC3424" s="8" t="s">
        <v>101</v>
      </c>
      <c r="BD3424" s="8"/>
      <c r="BE3424" s="8"/>
      <c r="BF3424" s="8"/>
      <c r="BG3424" s="8"/>
      <c r="BH3424" s="8" t="s">
        <v>96</v>
      </c>
      <c r="BI3424" s="8"/>
      <c r="BJ3424" s="8"/>
      <c r="BK3424" s="8"/>
      <c r="BL3424" s="8"/>
      <c r="BM3424" s="8" t="s">
        <v>102</v>
      </c>
      <c r="BN3424" s="8"/>
      <c r="BO3424" s="8"/>
      <c r="BP3424" s="8"/>
    </row>
    <row r="3425" spans="2:76" ht="18.649999999999999" customHeight="1" thickBot="1">
      <c r="B3425" s="16"/>
      <c r="D3425" s="250" t="s">
        <v>22</v>
      </c>
      <c r="E3425" s="251"/>
      <c r="F3425" s="252" t="s">
        <v>23</v>
      </c>
      <c r="G3425" s="253"/>
      <c r="H3425" s="123"/>
      <c r="I3425" s="242" t="s">
        <v>1</v>
      </c>
      <c r="J3425" s="243"/>
      <c r="K3425" s="244" t="s">
        <v>2</v>
      </c>
      <c r="L3425" s="245"/>
      <c r="M3425" s="123"/>
      <c r="N3425" s="242" t="s">
        <v>43</v>
      </c>
      <c r="O3425" s="243"/>
      <c r="P3425" s="244" t="s">
        <v>44</v>
      </c>
      <c r="Q3425" s="245"/>
      <c r="R3425" s="123"/>
      <c r="S3425" s="242" t="s">
        <v>32</v>
      </c>
      <c r="T3425" s="243"/>
      <c r="U3425" s="244" t="s">
        <v>33</v>
      </c>
      <c r="V3425" s="245"/>
      <c r="W3425" s="123"/>
      <c r="X3425" s="242" t="s">
        <v>45</v>
      </c>
      <c r="Y3425" s="243"/>
      <c r="Z3425" s="244" t="s">
        <v>46</v>
      </c>
      <c r="AA3425" s="245"/>
      <c r="AB3425" s="127"/>
      <c r="AC3425" s="242" t="s">
        <v>62</v>
      </c>
      <c r="AD3425" s="243"/>
      <c r="AE3425" s="244" t="s">
        <v>3</v>
      </c>
      <c r="AF3425" s="245"/>
      <c r="AG3425" s="123"/>
      <c r="AH3425" s="242" t="s">
        <v>76</v>
      </c>
      <c r="AI3425" s="243"/>
      <c r="AJ3425" s="244" t="s">
        <v>77</v>
      </c>
      <c r="AK3425" s="245"/>
      <c r="AL3425" s="127"/>
      <c r="AM3425" s="242" t="s">
        <v>64</v>
      </c>
      <c r="AN3425" s="243"/>
      <c r="AO3425" s="244" t="s">
        <v>65</v>
      </c>
      <c r="AP3425" s="245"/>
      <c r="AQ3425" s="123"/>
      <c r="AR3425" s="242" t="s">
        <v>80</v>
      </c>
      <c r="AS3425" s="243"/>
      <c r="AT3425" s="244" t="s">
        <v>81</v>
      </c>
      <c r="AU3425" s="245"/>
      <c r="AV3425" s="127"/>
      <c r="AW3425" s="242" t="s">
        <v>68</v>
      </c>
      <c r="AX3425" s="243"/>
      <c r="AY3425" s="244" t="s">
        <v>69</v>
      </c>
      <c r="AZ3425" s="245"/>
      <c r="BA3425" s="123"/>
      <c r="BB3425" s="246" t="s">
        <v>84</v>
      </c>
      <c r="BC3425" s="247"/>
      <c r="BD3425" s="248" t="s">
        <v>85</v>
      </c>
      <c r="BE3425" s="249"/>
      <c r="BF3425" s="127"/>
      <c r="BG3425" s="242" t="s">
        <v>72</v>
      </c>
      <c r="BH3425" s="243"/>
      <c r="BI3425" s="244" t="s">
        <v>73</v>
      </c>
      <c r="BJ3425" s="245"/>
      <c r="BK3425" s="123"/>
      <c r="BL3425" s="242" t="s">
        <v>88</v>
      </c>
      <c r="BM3425" s="243"/>
      <c r="BN3425" s="244" t="s">
        <v>89</v>
      </c>
      <c r="BO3425" s="245"/>
      <c r="BP3425" s="123"/>
      <c r="BQ3425" s="19" t="s">
        <v>165</v>
      </c>
      <c r="BS3425" s="63" t="s">
        <v>120</v>
      </c>
      <c r="BT3425" s="4"/>
      <c r="BU3425" s="28"/>
      <c r="BV3425" s="28"/>
      <c r="BW3425" s="28"/>
      <c r="BX3425" s="28"/>
    </row>
    <row r="3426" spans="2:76" ht="18.649999999999999" customHeight="1" thickTop="1" thickBot="1">
      <c r="B3426" s="39">
        <v>9.7200000000000006</v>
      </c>
      <c r="D3426" s="25">
        <f t="shared" ref="D3426" si="34503">COS($F$8*$B3426)</f>
        <v>-0.99626153289366826</v>
      </c>
      <c r="E3426" s="26">
        <v>0</v>
      </c>
      <c r="F3426" s="10">
        <v>0</v>
      </c>
      <c r="G3426" s="85">
        <f t="shared" ref="G3426" si="34504">$E$8*SIN($B3426*$F$8)</f>
        <v>-0.25916524205075298</v>
      </c>
      <c r="I3426" s="21">
        <v>1</v>
      </c>
      <c r="J3426" s="24">
        <v>0</v>
      </c>
      <c r="K3426" s="22">
        <v>0</v>
      </c>
      <c r="L3426" s="23">
        <v>0</v>
      </c>
      <c r="N3426" s="21">
        <f t="shared" ref="N3426" si="34505">D3426*I3426+F3426*I3429-E3426*J3426-G3426*J3429</f>
        <v>0.92075821089172216</v>
      </c>
      <c r="O3426" s="24">
        <f t="shared" ref="O3426" si="34506">(D3426*J3426+E3426*I3426+F3426*J3429+G3426*I3429)</f>
        <v>0</v>
      </c>
      <c r="P3426" s="22">
        <f t="shared" ref="P3426" si="34507">D3426*K3426+F3426*K3429-E3426*L3426-G3426*L3429</f>
        <v>0</v>
      </c>
      <c r="Q3426" s="23">
        <f t="shared" ref="Q3426" si="34508">(D3426*L3426+E3426*K3426+F3426*L3429+G3426*K3429)</f>
        <v>-0.25916524205075298</v>
      </c>
      <c r="S3426" s="25">
        <f t="shared" ref="S3426" si="34509">COS($U$8*$B3426)</f>
        <v>0.79626332260419275</v>
      </c>
      <c r="T3426" s="26">
        <v>0</v>
      </c>
      <c r="U3426" s="10">
        <v>0</v>
      </c>
      <c r="V3426" s="85">
        <f t="shared" ref="V3426" si="34510">$T$8*SIN($B3426*$U$8)</f>
        <v>-1.8148505419670187</v>
      </c>
      <c r="X3426" s="21">
        <f t="shared" ref="X3426" si="34511">N3426*S3426+P3426*S3429-O3426*T3426-Q3426*T3429</f>
        <v>0.68090530565364327</v>
      </c>
      <c r="Y3426" s="24">
        <f t="shared" ref="Y3426" si="34512">(N3426*T3426+O3426*S3426+P3426*T3429+Q3426*S3429)</f>
        <v>0</v>
      </c>
      <c r="Z3426" s="22">
        <f t="shared" ref="Z3426" si="34513">N3426*U3426+P3426*U3429-O3426*V3426-Q3426*V3429</f>
        <v>0</v>
      </c>
      <c r="AA3426" s="23">
        <f t="shared" ref="AA3426" si="34514">(N3426*V3426+O3426*U3426+P3426*V3429+Q3426*U3429)</f>
        <v>-1.8774023147962768</v>
      </c>
      <c r="AB3426" s="8"/>
      <c r="AC3426" s="21">
        <v>1</v>
      </c>
      <c r="AD3426" s="24">
        <v>0</v>
      </c>
      <c r="AE3426" s="22">
        <v>0</v>
      </c>
      <c r="AF3426" s="23">
        <v>0</v>
      </c>
      <c r="AH3426" s="21">
        <f t="shared" ref="AH3426" si="34515">X3426*AC3426+Z3426*AC3429-Y3426*AD3426-AA3426*AD3429</f>
        <v>-6.0585508465659741</v>
      </c>
      <c r="AI3426" s="24">
        <f t="shared" ref="AI3426" si="34516">(X3426*AD3426+Y3426*AC3426+Z3426*AD3429+AA3426*AC3429)</f>
        <v>0</v>
      </c>
      <c r="AJ3426" s="22">
        <f t="shared" ref="AJ3426" si="34517">X3426*AE3426+Z3426*AE3429-Y3426*AF3426-AA3426*AF3429</f>
        <v>0</v>
      </c>
      <c r="AK3426" s="23">
        <f t="shared" ref="AK3426" si="34518">(X3426*AF3426+Y3426*AE3426+Z3426*AF3429+AA3426*AE3429)</f>
        <v>-1.8774023147962768</v>
      </c>
      <c r="AL3426" s="8"/>
      <c r="AM3426" s="25">
        <f t="shared" ref="AM3426" si="34519">COS($AO$8*$B3426)</f>
        <v>0.79626332260419275</v>
      </c>
      <c r="AN3426" s="26">
        <v>0</v>
      </c>
      <c r="AO3426" s="10">
        <v>0</v>
      </c>
      <c r="AP3426" s="85">
        <f t="shared" ref="AP3426" si="34520">$AN$8*SIN($B3426*$AO$8)</f>
        <v>-1.8148505419670187</v>
      </c>
      <c r="AR3426" s="21">
        <f t="shared" ref="AR3426" si="34521">AH3426*AM3426+AJ3426*AM3429-AI3426*AN3426-AK3426*AN3429</f>
        <v>-5.2027801170861956</v>
      </c>
      <c r="AS3426" s="24">
        <f t="shared" ref="AS3426" si="34522">(AH3426*AN3426+AI3426*AM3426+AJ3426*AN3429+AK3426*AM3429)</f>
        <v>0</v>
      </c>
      <c r="AT3426" s="22">
        <f t="shared" ref="AT3426" si="34523">AH3426*AO3426+AJ3426*AO3429-AI3426*AP3426-AK3426*AP3429</f>
        <v>0</v>
      </c>
      <c r="AU3426" s="23">
        <f t="shared" ref="AU3426" si="34524">(AH3426*AP3426+AI3426*AO3426+AJ3426*AP3429+AK3426*AO3429)</f>
        <v>9.500457682380512</v>
      </c>
      <c r="AV3426" s="8"/>
      <c r="AW3426" s="21">
        <v>1</v>
      </c>
      <c r="AX3426" s="24">
        <v>0</v>
      </c>
      <c r="AY3426" s="22">
        <v>0</v>
      </c>
      <c r="AZ3426" s="23">
        <v>0</v>
      </c>
      <c r="BB3426" s="21">
        <f t="shared" ref="BB3426" si="34525">AR3426*AW3426+AT3426*AW3429-AS3426*AX3426-AU3426*AX3429</f>
        <v>-75.476728922900278</v>
      </c>
      <c r="BC3426" s="24">
        <f t="shared" ref="BC3426" si="34526">(AR3426*AX3426+AS3426*AW3426+AT3426*AX3429+AU3426*AW3429)</f>
        <v>0</v>
      </c>
      <c r="BD3426" s="22">
        <f t="shared" ref="BD3426" si="34527">AR3426*AY3426+AT3426*AY3429-AS3426*AZ3426-AU3426*AZ3429</f>
        <v>0</v>
      </c>
      <c r="BE3426" s="23">
        <f t="shared" ref="BE3426" si="34528">(AR3426*AZ3426+AS3426*AY3426+AT3426*AZ3429+AU3426*AY3429)</f>
        <v>9.500457682380512</v>
      </c>
      <c r="BF3426" s="8"/>
      <c r="BG3426" s="25">
        <f t="shared" ref="BG3426" si="34529">COS($BI$8*$B3426)</f>
        <v>-0.9962525142686729</v>
      </c>
      <c r="BH3426" s="26">
        <v>0</v>
      </c>
      <c r="BI3426" s="10">
        <v>0</v>
      </c>
      <c r="BJ3426" s="85">
        <f t="shared" ref="BJ3426" si="34530">$BH$8*SIN($B3426*$BI$8)</f>
        <v>-0.25947707089477107</v>
      </c>
      <c r="BL3426" s="21">
        <f t="shared" ref="BL3426" si="34531">BB3426*BG3426+BD3426*BG3429-BC3426*BH3426-BE3426*BH3429</f>
        <v>75.46778661727933</v>
      </c>
      <c r="BM3426" s="24">
        <f t="shared" ref="BM3426" si="34532">(BB3426*BH3426+BC3426*BG3426+BD3426*BH3429+BE3426*BG3429)</f>
        <v>0</v>
      </c>
      <c r="BN3426" s="22">
        <f t="shared" ref="BN3426" si="34533">BB3426*BI3426+BD3426*BI3429-BC3426*BJ3426-BE3426*BJ3429</f>
        <v>0</v>
      </c>
      <c r="BO3426" s="23">
        <f t="shared" ref="BO3426" si="34534">(BB3426*BJ3426+BC3426*BI3426+BD3426*BJ3429+BE3426*BI3429)</f>
        <v>10.1196256888581</v>
      </c>
      <c r="BQ3426" s="27">
        <f t="shared" ref="BQ3426" si="34535">20*LOG((2*$BL$8)/(($BL$8*BL3426+BN3426+$BL$8*BL3429+BN3429)^2+($BL$8*BM3426+BO3426+$BL$8*BM3429+BO3429)^2)^0.5)</f>
        <v>-49.15990113042939</v>
      </c>
      <c r="BS3426" s="64">
        <f t="shared" ref="BS3426" si="34536">((BL3426^2+BM3426^2)/(BL3429^2+BM3429^2))^0.5</f>
        <v>0.13380185865667041</v>
      </c>
      <c r="BT3426" s="4"/>
      <c r="BU3426" s="28"/>
      <c r="BV3426" s="28"/>
      <c r="BW3426" s="28"/>
      <c r="BX3426" s="28"/>
    </row>
    <row r="3427" spans="2:76" ht="18.649999999999999" customHeight="1" thickBot="1">
      <c r="D3427" s="25"/>
      <c r="E3427" s="10"/>
      <c r="F3427" s="10"/>
      <c r="G3427" s="31"/>
      <c r="I3427" s="29"/>
      <c r="L3427" s="30"/>
      <c r="N3427" s="29"/>
      <c r="Q3427" s="30"/>
      <c r="S3427" s="29"/>
      <c r="V3427" s="30"/>
      <c r="X3427" s="29"/>
      <c r="AA3427" s="30"/>
      <c r="AC3427" s="29"/>
      <c r="AF3427" s="30"/>
      <c r="AH3427" s="29"/>
      <c r="AK3427" s="30"/>
      <c r="AM3427" s="29"/>
      <c r="AP3427" s="30"/>
      <c r="AR3427" s="29"/>
      <c r="AU3427" s="30"/>
      <c r="AW3427" s="29"/>
      <c r="AZ3427" s="30"/>
      <c r="BB3427" s="29"/>
      <c r="BE3427" s="30"/>
      <c r="BG3427" s="29"/>
      <c r="BJ3427" s="30"/>
      <c r="BL3427" s="29"/>
      <c r="BO3427" s="30"/>
      <c r="BS3427" s="65"/>
      <c r="BT3427" s="65"/>
      <c r="BU3427" s="28"/>
      <c r="BV3427" s="28"/>
      <c r="BW3427" s="28"/>
      <c r="BX3427" s="28"/>
    </row>
    <row r="3428" spans="2:76" ht="18.649999999999999" customHeight="1" thickBot="1">
      <c r="D3428" s="254" t="s">
        <v>24</v>
      </c>
      <c r="E3428" s="255"/>
      <c r="F3428" s="256" t="s">
        <v>25</v>
      </c>
      <c r="G3428" s="257"/>
      <c r="H3428" s="123"/>
      <c r="I3428" s="242" t="s">
        <v>4</v>
      </c>
      <c r="J3428" s="243"/>
      <c r="K3428" s="244" t="s">
        <v>5</v>
      </c>
      <c r="L3428" s="245"/>
      <c r="M3428" s="123"/>
      <c r="N3428" s="242" t="s">
        <v>6</v>
      </c>
      <c r="O3428" s="243"/>
      <c r="P3428" s="244" t="s">
        <v>7</v>
      </c>
      <c r="Q3428" s="245"/>
      <c r="R3428" s="123"/>
      <c r="S3428" s="242" t="s">
        <v>34</v>
      </c>
      <c r="T3428" s="243"/>
      <c r="U3428" s="244" t="s">
        <v>35</v>
      </c>
      <c r="V3428" s="245"/>
      <c r="W3428" s="123"/>
      <c r="X3428" s="242" t="s">
        <v>47</v>
      </c>
      <c r="Y3428" s="243"/>
      <c r="Z3428" s="244" t="s">
        <v>48</v>
      </c>
      <c r="AA3428" s="245"/>
      <c r="AB3428" s="127"/>
      <c r="AC3428" s="242" t="s">
        <v>63</v>
      </c>
      <c r="AD3428" s="243"/>
      <c r="AE3428" s="244" t="s">
        <v>8</v>
      </c>
      <c r="AF3428" s="245"/>
      <c r="AG3428" s="123"/>
      <c r="AH3428" s="242" t="s">
        <v>78</v>
      </c>
      <c r="AI3428" s="243"/>
      <c r="AJ3428" s="244" t="s">
        <v>79</v>
      </c>
      <c r="AK3428" s="245"/>
      <c r="AL3428" s="127"/>
      <c r="AM3428" s="242" t="s">
        <v>67</v>
      </c>
      <c r="AN3428" s="243"/>
      <c r="AO3428" s="244" t="s">
        <v>66</v>
      </c>
      <c r="AP3428" s="245"/>
      <c r="AQ3428" s="123"/>
      <c r="AR3428" s="242" t="s">
        <v>83</v>
      </c>
      <c r="AS3428" s="243"/>
      <c r="AT3428" s="244" t="s">
        <v>82</v>
      </c>
      <c r="AU3428" s="245"/>
      <c r="AV3428" s="127"/>
      <c r="AW3428" s="242" t="s">
        <v>71</v>
      </c>
      <c r="AX3428" s="243"/>
      <c r="AY3428" s="244" t="s">
        <v>70</v>
      </c>
      <c r="AZ3428" s="245"/>
      <c r="BA3428" s="123"/>
      <c r="BB3428" s="124" t="s">
        <v>87</v>
      </c>
      <c r="BC3428" s="125"/>
      <c r="BD3428" s="122" t="s">
        <v>86</v>
      </c>
      <c r="BE3428" s="126"/>
      <c r="BF3428" s="127"/>
      <c r="BG3428" s="242" t="s">
        <v>74</v>
      </c>
      <c r="BH3428" s="243"/>
      <c r="BI3428" s="244" t="s">
        <v>75</v>
      </c>
      <c r="BJ3428" s="245"/>
      <c r="BK3428" s="123"/>
      <c r="BL3428" s="242" t="s">
        <v>91</v>
      </c>
      <c r="BM3428" s="243"/>
      <c r="BN3428" s="244" t="s">
        <v>90</v>
      </c>
      <c r="BO3428" s="245"/>
      <c r="BP3428" s="123"/>
      <c r="BQ3428" s="35" t="s">
        <v>166</v>
      </c>
      <c r="BS3428" s="66" t="s">
        <v>121</v>
      </c>
      <c r="BT3428" s="65"/>
      <c r="BU3428" s="28"/>
      <c r="BV3428" s="28"/>
      <c r="BW3428" s="28"/>
      <c r="BX3428" s="28"/>
    </row>
    <row r="3429" spans="2:76" ht="18.649999999999999" customHeight="1" thickTop="1" thickBot="1">
      <c r="D3429" s="15">
        <v>0</v>
      </c>
      <c r="E3429" s="145">
        <f t="shared" ref="E3429" si="34537">(1/$E$8)*SIN($B3426*$F$8)</f>
        <v>-2.8796138005639217E-2</v>
      </c>
      <c r="F3429" s="15">
        <f t="shared" ref="F3429" si="34538">COS($F$8*$B3426)</f>
        <v>-0.99626153289366826</v>
      </c>
      <c r="G3429" s="37">
        <v>0</v>
      </c>
      <c r="I3429" s="21">
        <v>0</v>
      </c>
      <c r="J3429" s="24">
        <f t="shared" ref="J3429" si="34539">(TAN($K$8*$B3426))/$J$8</f>
        <v>7.3969014078283521</v>
      </c>
      <c r="K3429" s="22">
        <v>1</v>
      </c>
      <c r="L3429" s="23">
        <v>0</v>
      </c>
      <c r="N3429" s="21">
        <f t="shared" ref="N3429" si="34540">D3429*I3426+F3429*I3429-E3429*J3426-G3429*J3429</f>
        <v>0</v>
      </c>
      <c r="O3429" s="24">
        <f t="shared" ref="O3429" si="34541">(D3429*J3426+E3429*I3426+F3429*J3429+G3429*I3429)</f>
        <v>-7.3980444732320469</v>
      </c>
      <c r="P3429" s="22">
        <f t="shared" ref="P3429" si="34542">D3429*K3426+F3429*K3429-E3429*L3426-G3429*L3429</f>
        <v>-0.99626153289366826</v>
      </c>
      <c r="Q3429" s="23">
        <f t="shared" ref="Q3429" si="34543">(D3429*L3426+E3429*K3426+F3429*L3429+G3429*K3429)</f>
        <v>0</v>
      </c>
      <c r="S3429" s="15">
        <v>0</v>
      </c>
      <c r="T3429" s="145">
        <f t="shared" ref="T3429" si="34544">(1/$T$8)*SIN($B3426*$U$8)</f>
        <v>-0.20165006021855761</v>
      </c>
      <c r="U3429" s="15">
        <f t="shared" ref="U3429" si="34545">COS($U$8*$B3426)</f>
        <v>0.79626332260419275</v>
      </c>
      <c r="V3429" s="37">
        <v>0</v>
      </c>
      <c r="X3429" s="21">
        <f t="shared" ref="X3429" si="34546">N3429*S3426+P3429*S3429-O3429*T3426-Q3429*T3429</f>
        <v>0</v>
      </c>
      <c r="Y3429" s="24">
        <f t="shared" ref="Y3429" si="34547">(N3429*T3426+O3429*S3426+P3429*T3429+Q3429*S3429)</f>
        <v>-5.6898952749278946</v>
      </c>
      <c r="Z3429" s="22">
        <f t="shared" ref="Z3429" si="34548">N3429*U3426+P3429*U3429-O3429*V3426-Q3429*V3429</f>
        <v>-14.219631540105945</v>
      </c>
      <c r="AA3429" s="23">
        <f t="shared" ref="AA3429" si="34549">(N3429*V3426+O3429*U3426+P3429*V3429+Q3429*U3429)</f>
        <v>0</v>
      </c>
      <c r="AB3429" s="8"/>
      <c r="AC3429" s="21">
        <v>0</v>
      </c>
      <c r="AD3429" s="24">
        <f t="shared" ref="AD3429" si="34550">(TAN($AE$8*$B3426))/$AD$8</f>
        <v>-3.5897772678260162</v>
      </c>
      <c r="AE3429" s="22">
        <v>1</v>
      </c>
      <c r="AF3429" s="23">
        <v>0</v>
      </c>
      <c r="AH3429" s="21">
        <f t="shared" ref="AH3429" si="34551">X3429*AC3426+Z3429*AC3429-Y3429*AD3426-AA3429*AD3429</f>
        <v>0</v>
      </c>
      <c r="AI3429" s="24">
        <f t="shared" ref="AI3429" si="34552">(X3429*AD3426+Y3429*AC3426+Z3429*AD3429+AA3429*AC3429)</f>
        <v>45.355414784606275</v>
      </c>
      <c r="AJ3429" s="22">
        <f t="shared" ref="AJ3429" si="34553">X3429*AE3426+Z3429*AE3429-Y3429*AF3426-AA3429*AF3429</f>
        <v>-14.219631540105945</v>
      </c>
      <c r="AK3429" s="23">
        <f t="shared" ref="AK3429" si="34554">(X3429*AF3426+Y3429*AE3426+Z3429*AF3429+AA3429*AE3429)</f>
        <v>0</v>
      </c>
      <c r="AL3429" s="8"/>
      <c r="AM3429" s="15">
        <v>0</v>
      </c>
      <c r="AN3429" s="85">
        <f t="shared" ref="AN3429" si="34555">(1/$AN$8)*SIN($B3426*$AO$8)</f>
        <v>-0.20165006021855761</v>
      </c>
      <c r="AO3429" s="25">
        <f t="shared" ref="AO3429" si="34556">COS($AO$8*$B3426)</f>
        <v>0.79626332260419275</v>
      </c>
      <c r="AP3429" s="37">
        <v>0</v>
      </c>
      <c r="AR3429" s="21">
        <f t="shared" ref="AR3429" si="34557">AH3429*AM3426+AJ3429*AM3429-AI3429*AN3426-AK3429*AN3429</f>
        <v>0</v>
      </c>
      <c r="AS3429" s="24">
        <f t="shared" ref="AS3429" si="34558">(AH3429*AN3426+AI3429*AM3426+AJ3429*AN3429+AK3429*AM3429)</f>
        <v>38.982242830829982</v>
      </c>
      <c r="AT3429" s="22">
        <f t="shared" ref="AT3429" si="34559">AH3429*AO3426+AJ3429*AO3429-AI3429*AP3426-AK3429*AP3429</f>
        <v>70.990728046649494</v>
      </c>
      <c r="AU3429" s="23">
        <f t="shared" ref="AU3429" si="34560">(AH3429*AP3426+AI3429*AO3426+AJ3429*AP3429+AK3429*AO3429)</f>
        <v>0</v>
      </c>
      <c r="AV3429" s="8"/>
      <c r="AW3429" s="21">
        <v>0</v>
      </c>
      <c r="AX3429" s="24">
        <f t="shared" ref="AX3429" si="34561">(TAN($AY$8*$B3426))/$AX$8</f>
        <v>7.3969014078283521</v>
      </c>
      <c r="AY3429" s="22">
        <v>1</v>
      </c>
      <c r="AZ3429" s="23">
        <v>0</v>
      </c>
      <c r="BB3429" s="21">
        <f t="shared" ref="BB3429" si="34562">AR3429*AW3426+AT3429*AW3429-AS3429*AX3426-AU3429*AX3429</f>
        <v>0</v>
      </c>
      <c r="BC3429" s="24">
        <f t="shared" ref="BC3429" si="34563">(AR3429*AX3426+AS3429*AW3426+AT3429*AX3429+AU3429*AW3429)</f>
        <v>564.09365906185121</v>
      </c>
      <c r="BD3429" s="22">
        <f t="shared" ref="BD3429" si="34564">AR3429*AY3426+AT3429*AY3429-AS3429*AZ3426-AU3429*AZ3429</f>
        <v>70.990728046649494</v>
      </c>
      <c r="BE3429" s="23">
        <f t="shared" ref="BE3429" si="34565">(AR3429*AZ3426+AS3429*AY3426+AT3429*AZ3429+AU3429*AY3429)</f>
        <v>0</v>
      </c>
      <c r="BF3429" s="8"/>
      <c r="BG3429" s="15">
        <v>0</v>
      </c>
      <c r="BH3429" s="85">
        <f t="shared" ref="BH3429" si="34566">(1/$BH$8)*SIN($B3426*$BI$8)</f>
        <v>-2.8830785654974562E-2</v>
      </c>
      <c r="BI3429" s="25">
        <f t="shared" ref="BI3429" si="34567">COS($BI$8*$B3426)</f>
        <v>-0.9962525142686729</v>
      </c>
      <c r="BJ3429" s="37">
        <v>0</v>
      </c>
      <c r="BL3429" s="21">
        <f t="shared" ref="BL3429" si="34568">BB3429*BG3426+BD3429*BG3429-BC3429*BH3426-BE3429*BH3429</f>
        <v>0</v>
      </c>
      <c r="BM3429" s="24">
        <f t="shared" ref="BM3429" si="34569">(BB3429*BH3426+BC3429*BG3426+BD3429*BH3429+BE3429*BG3429)</f>
        <v>-564.02644458718839</v>
      </c>
      <c r="BN3429" s="22">
        <f t="shared" ref="BN3429" si="34570">BB3429*BI3426+BD3429*BI3429-BC3429*BJ3426-BE3429*BJ3429</f>
        <v>75.64467905744462</v>
      </c>
      <c r="BO3429" s="23">
        <f t="shared" ref="BO3429" si="34571">(BB3429*BJ3426+BC3429*BI3426+BD3429*BJ3429+BE3429*BI3429)</f>
        <v>0</v>
      </c>
      <c r="BQ3429" s="38">
        <f t="shared" ref="BQ3429" si="34572">(180/PI())*ATAN(-1*(($BL$8*BM3426+BO3426+$BL$8*BM3429+BO3429)/($BL$8*BL3426+BN3426+$BL$8*BL3429+BN3429)))</f>
        <v>74.740359244879613</v>
      </c>
      <c r="BS3429" s="67">
        <f t="shared" ref="BS3429" si="34573">20*LOG(((($BL$8*BL3426+BN3426-$BL$8*BL3429-BN3429)^2+($BL$8*BM3426+BO3426-$BL$8*BM3429-BO3429)^2)/(($BL$8*BL3426+BN3426+$BL$8*BL3429+BN3429)^2+($BL$8*BM3426+BO3426+$BL$8*BM3429+BO3429)^2))^0.5)</f>
        <v>-5.2698327625559497E-5</v>
      </c>
      <c r="BT3429" s="65"/>
      <c r="BU3429" s="28"/>
      <c r="BV3429" s="28"/>
      <c r="BW3429" s="28"/>
      <c r="BX3429" s="28"/>
    </row>
    <row r="3430" spans="2:76" ht="18.649999999999999" customHeight="1">
      <c r="BS3430" s="32"/>
    </row>
    <row r="3431" spans="2:76" ht="18.649999999999999" customHeight="1" thickBot="1">
      <c r="D3431" s="8"/>
      <c r="E3431" s="8" t="s">
        <v>93</v>
      </c>
      <c r="F3431" s="8"/>
      <c r="G3431" s="8"/>
      <c r="H3431" s="8"/>
      <c r="I3431" s="8"/>
      <c r="J3431" s="8" t="s">
        <v>94</v>
      </c>
      <c r="K3431" s="8"/>
      <c r="L3431" s="8"/>
      <c r="M3431" s="8"/>
      <c r="N3431" s="8"/>
      <c r="O3431" s="8" t="s">
        <v>95</v>
      </c>
      <c r="P3431" s="8"/>
      <c r="Q3431" s="8"/>
      <c r="R3431" s="8"/>
      <c r="S3431" s="8"/>
      <c r="T3431" s="8" t="s">
        <v>96</v>
      </c>
      <c r="U3431" s="8"/>
      <c r="V3431" s="8"/>
      <c r="W3431" s="8"/>
      <c r="X3431" s="8"/>
      <c r="Y3431" s="8" t="s">
        <v>97</v>
      </c>
      <c r="Z3431" s="8"/>
      <c r="AA3431" s="8"/>
      <c r="AB3431" s="8"/>
      <c r="AC3431" s="8"/>
      <c r="AD3431" s="8" t="s">
        <v>98</v>
      </c>
      <c r="AE3431" s="8"/>
      <c r="AF3431" s="8"/>
      <c r="AG3431" s="8"/>
      <c r="AH3431" s="8"/>
      <c r="AI3431" s="8" t="s">
        <v>99</v>
      </c>
      <c r="AJ3431" s="8"/>
      <c r="AK3431" s="8"/>
      <c r="AL3431" s="8"/>
      <c r="AM3431" s="8"/>
      <c r="AN3431" s="8" t="s">
        <v>96</v>
      </c>
      <c r="AO3431" s="8"/>
      <c r="AP3431" s="8"/>
      <c r="AQ3431" s="8"/>
      <c r="AR3431" s="8"/>
      <c r="AS3431" s="8" t="s">
        <v>100</v>
      </c>
      <c r="AT3431" s="8"/>
      <c r="AU3431" s="8"/>
      <c r="AV3431" s="8"/>
      <c r="AW3431" s="8"/>
      <c r="AX3431" s="8" t="s">
        <v>94</v>
      </c>
      <c r="AY3431" s="8"/>
      <c r="AZ3431" s="8"/>
      <c r="BA3431" s="8"/>
      <c r="BB3431" s="8"/>
      <c r="BC3431" s="8" t="s">
        <v>101</v>
      </c>
      <c r="BD3431" s="8"/>
      <c r="BE3431" s="8"/>
      <c r="BF3431" s="8"/>
      <c r="BG3431" s="8"/>
      <c r="BH3431" s="8" t="s">
        <v>96</v>
      </c>
      <c r="BI3431" s="8"/>
      <c r="BJ3431" s="8"/>
      <c r="BK3431" s="8"/>
      <c r="BL3431" s="8"/>
      <c r="BM3431" s="8" t="s">
        <v>102</v>
      </c>
      <c r="BN3431" s="8"/>
      <c r="BO3431" s="8"/>
      <c r="BP3431" s="8"/>
    </row>
    <row r="3432" spans="2:76" ht="18.649999999999999" customHeight="1" thickBot="1">
      <c r="B3432" s="16"/>
      <c r="D3432" s="250" t="s">
        <v>22</v>
      </c>
      <c r="E3432" s="251"/>
      <c r="F3432" s="252" t="s">
        <v>23</v>
      </c>
      <c r="G3432" s="253"/>
      <c r="H3432" s="123"/>
      <c r="I3432" s="242" t="s">
        <v>1</v>
      </c>
      <c r="J3432" s="243"/>
      <c r="K3432" s="244" t="s">
        <v>2</v>
      </c>
      <c r="L3432" s="245"/>
      <c r="M3432" s="123"/>
      <c r="N3432" s="242" t="s">
        <v>43</v>
      </c>
      <c r="O3432" s="243"/>
      <c r="P3432" s="244" t="s">
        <v>44</v>
      </c>
      <c r="Q3432" s="245"/>
      <c r="R3432" s="123"/>
      <c r="S3432" s="242" t="s">
        <v>32</v>
      </c>
      <c r="T3432" s="243"/>
      <c r="U3432" s="244" t="s">
        <v>33</v>
      </c>
      <c r="V3432" s="245"/>
      <c r="W3432" s="123"/>
      <c r="X3432" s="242" t="s">
        <v>45</v>
      </c>
      <c r="Y3432" s="243"/>
      <c r="Z3432" s="244" t="s">
        <v>46</v>
      </c>
      <c r="AA3432" s="245"/>
      <c r="AB3432" s="127"/>
      <c r="AC3432" s="242" t="s">
        <v>62</v>
      </c>
      <c r="AD3432" s="243"/>
      <c r="AE3432" s="244" t="s">
        <v>3</v>
      </c>
      <c r="AF3432" s="245"/>
      <c r="AG3432" s="123"/>
      <c r="AH3432" s="242" t="s">
        <v>76</v>
      </c>
      <c r="AI3432" s="243"/>
      <c r="AJ3432" s="244" t="s">
        <v>77</v>
      </c>
      <c r="AK3432" s="245"/>
      <c r="AL3432" s="127"/>
      <c r="AM3432" s="242" t="s">
        <v>64</v>
      </c>
      <c r="AN3432" s="243"/>
      <c r="AO3432" s="244" t="s">
        <v>65</v>
      </c>
      <c r="AP3432" s="245"/>
      <c r="AQ3432" s="123"/>
      <c r="AR3432" s="242" t="s">
        <v>80</v>
      </c>
      <c r="AS3432" s="243"/>
      <c r="AT3432" s="244" t="s">
        <v>81</v>
      </c>
      <c r="AU3432" s="245"/>
      <c r="AV3432" s="127"/>
      <c r="AW3432" s="242" t="s">
        <v>68</v>
      </c>
      <c r="AX3432" s="243"/>
      <c r="AY3432" s="244" t="s">
        <v>69</v>
      </c>
      <c r="AZ3432" s="245"/>
      <c r="BA3432" s="123"/>
      <c r="BB3432" s="246" t="s">
        <v>84</v>
      </c>
      <c r="BC3432" s="247"/>
      <c r="BD3432" s="248" t="s">
        <v>85</v>
      </c>
      <c r="BE3432" s="249"/>
      <c r="BF3432" s="127"/>
      <c r="BG3432" s="242" t="s">
        <v>72</v>
      </c>
      <c r="BH3432" s="243"/>
      <c r="BI3432" s="244" t="s">
        <v>73</v>
      </c>
      <c r="BJ3432" s="245"/>
      <c r="BK3432" s="123"/>
      <c r="BL3432" s="242" t="s">
        <v>88</v>
      </c>
      <c r="BM3432" s="243"/>
      <c r="BN3432" s="244" t="s">
        <v>89</v>
      </c>
      <c r="BO3432" s="245"/>
      <c r="BP3432" s="123"/>
      <c r="BQ3432" s="19" t="s">
        <v>165</v>
      </c>
      <c r="BS3432" s="63" t="s">
        <v>120</v>
      </c>
      <c r="BT3432" s="4"/>
      <c r="BU3432" s="28"/>
      <c r="BV3432" s="28"/>
      <c r="BW3432" s="28"/>
      <c r="BX3432" s="28"/>
    </row>
    <row r="3433" spans="2:76" ht="18.649999999999999" customHeight="1" thickTop="1" thickBot="1">
      <c r="B3433" s="39">
        <v>9.74</v>
      </c>
      <c r="D3433" s="25">
        <f t="shared" ref="D3433" si="34574">COS($F$8*$B3433)</f>
        <v>-0.99566575501625376</v>
      </c>
      <c r="E3433" s="26">
        <v>0</v>
      </c>
      <c r="F3433" s="10">
        <v>0</v>
      </c>
      <c r="G3433" s="85">
        <f t="shared" ref="G3433" si="34575">$E$8*SIN($B3433*$F$8)</f>
        <v>-0.27901135925123266</v>
      </c>
      <c r="I3433" s="21">
        <v>1</v>
      </c>
      <c r="J3433" s="24">
        <v>0</v>
      </c>
      <c r="K3433" s="22">
        <v>0</v>
      </c>
      <c r="L3433" s="23">
        <v>0</v>
      </c>
      <c r="N3433" s="21">
        <f t="shared" ref="N3433" si="34576">D3433*I3433+F3433*I3436-E3433*J3433-G3433*J3436</f>
        <v>1.2584917865062777</v>
      </c>
      <c r="O3433" s="24">
        <f t="shared" ref="O3433" si="34577">(D3433*J3433+E3433*I3433+F3433*J3436+G3433*I3436)</f>
        <v>0</v>
      </c>
      <c r="P3433" s="22">
        <f t="shared" ref="P3433" si="34578">D3433*K3433+F3433*K3436-E3433*L3433-G3433*L3436</f>
        <v>0</v>
      </c>
      <c r="Q3433" s="23">
        <f t="shared" ref="Q3433" si="34579">(D3433*L3433+E3433*K3433+F3433*L3436+G3433*K3436)</f>
        <v>-0.27901135925123266</v>
      </c>
      <c r="S3433" s="25">
        <f t="shared" ref="S3433" si="34580">COS($U$8*$B3433)</f>
        <v>0.80322196802126977</v>
      </c>
      <c r="T3433" s="26">
        <v>0</v>
      </c>
      <c r="U3433" s="10">
        <v>0</v>
      </c>
      <c r="V3433" s="85">
        <f t="shared" ref="V3433" si="34581">$T$8*SIN($B3433*$U$8)</f>
        <v>-1.7870395157333105</v>
      </c>
      <c r="X3433" s="21">
        <f t="shared" ref="X3433" si="34582">N3433*S3433+P3433*S3436-O3433*T3433-Q3433*T3436</f>
        <v>0.95544776901612993</v>
      </c>
      <c r="Y3433" s="24">
        <f t="shared" ref="Y3433" si="34583">(N3433*T3433+O3433*S3433+P3433*T3436+Q3433*S3436)</f>
        <v>0</v>
      </c>
      <c r="Z3433" s="22">
        <f t="shared" ref="Z3433" si="34584">N3433*U3433+P3433*U3436-O3433*V3433-Q3433*V3436</f>
        <v>0</v>
      </c>
      <c r="AA3433" s="23">
        <f t="shared" ref="AA3433" si="34585">(N3433*V3433+O3433*U3433+P3433*V3436+Q3433*U3436)</f>
        <v>-2.4730826057905921</v>
      </c>
      <c r="AB3433" s="8"/>
      <c r="AC3433" s="21">
        <v>1</v>
      </c>
      <c r="AD3433" s="24">
        <v>0</v>
      </c>
      <c r="AE3433" s="22">
        <v>0</v>
      </c>
      <c r="AF3433" s="23">
        <v>0</v>
      </c>
      <c r="AH3433" s="21">
        <f t="shared" ref="AH3433" si="34586">X3433*AC3433+Z3433*AC3436-Y3433*AD3433-AA3433*AD3436</f>
        <v>-7.5024527428751764</v>
      </c>
      <c r="AI3433" s="24">
        <f t="shared" ref="AI3433" si="34587">(X3433*AD3433+Y3433*AC3433+Z3433*AD3436+AA3433*AC3436)</f>
        <v>0</v>
      </c>
      <c r="AJ3433" s="22">
        <f t="shared" ref="AJ3433" si="34588">X3433*AE3433+Z3433*AE3436-Y3433*AF3433-AA3433*AF3436</f>
        <v>0</v>
      </c>
      <c r="AK3433" s="23">
        <f t="shared" ref="AK3433" si="34589">(X3433*AF3433+Y3433*AE3433+Z3433*AF3436+AA3433*AE3436)</f>
        <v>-2.4730826057905921</v>
      </c>
      <c r="AL3433" s="8"/>
      <c r="AM3433" s="25">
        <f t="shared" ref="AM3433" si="34590">COS($AO$8*$B3433)</f>
        <v>0.80322196802126977</v>
      </c>
      <c r="AN3433" s="26">
        <v>0</v>
      </c>
      <c r="AO3433" s="10">
        <v>0</v>
      </c>
      <c r="AP3433" s="85">
        <f t="shared" ref="AP3433" si="34591">$AN$8*SIN($B3433*$AO$8)</f>
        <v>-1.7870395157333105</v>
      </c>
      <c r="AR3433" s="21">
        <f t="shared" ref="AR3433" si="34592">AH3433*AM3433+AJ3433*AM3436-AI3433*AN3433-AK3433*AN3436</f>
        <v>-6.5171900062543831</v>
      </c>
      <c r="AS3433" s="24">
        <f t="shared" ref="AS3433" si="34593">(AH3433*AN3433+AI3433*AM3433+AJ3433*AN3436+AK3433*AM3436)</f>
        <v>0</v>
      </c>
      <c r="AT3433" s="22">
        <f t="shared" ref="AT3433" si="34594">AH3433*AO3433+AJ3433*AO3436-AI3433*AP3433-AK3433*AP3436</f>
        <v>0</v>
      </c>
      <c r="AU3433" s="23">
        <f t="shared" ref="AU3433" si="34595">(AH3433*AP3433+AI3433*AO3433+AJ3433*AP3436+AK3433*AO3436)</f>
        <v>11.420745238737414</v>
      </c>
      <c r="AV3433" s="8"/>
      <c r="AW3433" s="21">
        <v>1</v>
      </c>
      <c r="AX3433" s="24">
        <v>0</v>
      </c>
      <c r="AY3433" s="22">
        <v>0</v>
      </c>
      <c r="AZ3433" s="23">
        <v>0</v>
      </c>
      <c r="BB3433" s="21">
        <f t="shared" ref="BB3433" si="34596">AR3433*AW3433+AT3433*AW3436-AS3433*AX3433-AU3433*AX3436</f>
        <v>-98.786404703446863</v>
      </c>
      <c r="BC3433" s="24">
        <f t="shared" ref="BC3433" si="34597">(AR3433*AX3433+AS3433*AW3433+AT3433*AX3436+AU3433*AW3436)</f>
        <v>0</v>
      </c>
      <c r="BD3433" s="22">
        <f t="shared" ref="BD3433" si="34598">AR3433*AY3433+AT3433*AY3436-AS3433*AZ3433-AU3433*AZ3436</f>
        <v>0</v>
      </c>
      <c r="BE3433" s="23">
        <f t="shared" ref="BE3433" si="34599">(AR3433*AZ3433+AS3433*AY3433+AT3433*AZ3436+AU3433*AY3436)</f>
        <v>11.420745238737414</v>
      </c>
      <c r="BF3433" s="8"/>
      <c r="BG3433" s="25">
        <f t="shared" ref="BG3433" si="34600">COS($BI$8*$B3433)</f>
        <v>-0.99565602620159088</v>
      </c>
      <c r="BH3433" s="26">
        <v>0</v>
      </c>
      <c r="BI3433" s="10">
        <v>0</v>
      </c>
      <c r="BJ3433" s="85">
        <f t="shared" ref="BJ3433" si="34601">$BH$8*SIN($B3433*$BI$8)</f>
        <v>-0.27932364274460086</v>
      </c>
      <c r="BL3433" s="21">
        <f t="shared" ref="BL3433" si="34602">BB3433*BG3433+BD3433*BG3436-BC3433*BH3433-BE3433*BH3436</f>
        <v>98.711732945658511</v>
      </c>
      <c r="BM3433" s="24">
        <f t="shared" ref="BM3433" si="34603">(BB3433*BH3433+BC3433*BG3433+BD3433*BH3436+BE3433*BG3436)</f>
        <v>0</v>
      </c>
      <c r="BN3433" s="22">
        <f t="shared" ref="BN3433" si="34604">BB3433*BI3433+BD3433*BI3436-BC3433*BJ3433-BE3433*BJ3436</f>
        <v>0</v>
      </c>
      <c r="BO3433" s="23">
        <f t="shared" ref="BO3433" si="34605">(BB3433*BJ3433+BC3433*BI3433+BD3433*BJ3436+BE3433*BI3436)</f>
        <v>16.222244594747117</v>
      </c>
      <c r="BQ3433" s="27">
        <f t="shared" ref="BQ3433" si="34606">20*LOG((2*$BL$8)/(($BL$8*BL3433+BN3433+$BL$8*BL3436+BN3436)^2+($BL$8*BM3433+BO3433+$BL$8*BM3436+BO3436)^2)^0.5)</f>
        <v>-49.798787836703973</v>
      </c>
      <c r="BS3433" s="64">
        <f t="shared" ref="BS3433" si="34607">((BL3433^2+BM3433^2)/(BL3436^2+BM3436^2))^0.5</f>
        <v>0.16404182982713686</v>
      </c>
      <c r="BT3433" s="4"/>
      <c r="BU3433" s="28"/>
      <c r="BV3433" s="28"/>
      <c r="BW3433" s="28"/>
      <c r="BX3433" s="28"/>
    </row>
    <row r="3434" spans="2:76" ht="18.649999999999999" customHeight="1" thickBot="1">
      <c r="D3434" s="25"/>
      <c r="E3434" s="10"/>
      <c r="F3434" s="10"/>
      <c r="G3434" s="31"/>
      <c r="I3434" s="29"/>
      <c r="L3434" s="30"/>
      <c r="N3434" s="29"/>
      <c r="Q3434" s="30"/>
      <c r="S3434" s="29"/>
      <c r="V3434" s="30"/>
      <c r="X3434" s="29"/>
      <c r="AA3434" s="30"/>
      <c r="AC3434" s="29"/>
      <c r="AF3434" s="30"/>
      <c r="AH3434" s="29"/>
      <c r="AK3434" s="30"/>
      <c r="AM3434" s="29"/>
      <c r="AP3434" s="30"/>
      <c r="AR3434" s="29"/>
      <c r="AU3434" s="30"/>
      <c r="AW3434" s="29"/>
      <c r="AZ3434" s="30"/>
      <c r="BB3434" s="29"/>
      <c r="BE3434" s="30"/>
      <c r="BG3434" s="29"/>
      <c r="BJ3434" s="30"/>
      <c r="BL3434" s="29"/>
      <c r="BO3434" s="30"/>
      <c r="BS3434" s="65"/>
      <c r="BT3434" s="65"/>
      <c r="BU3434" s="28"/>
      <c r="BV3434" s="28"/>
      <c r="BW3434" s="28"/>
      <c r="BX3434" s="28"/>
    </row>
    <row r="3435" spans="2:76" ht="18.649999999999999" customHeight="1" thickBot="1">
      <c r="D3435" s="254" t="s">
        <v>24</v>
      </c>
      <c r="E3435" s="255"/>
      <c r="F3435" s="256" t="s">
        <v>25</v>
      </c>
      <c r="G3435" s="257"/>
      <c r="H3435" s="123"/>
      <c r="I3435" s="242" t="s">
        <v>4</v>
      </c>
      <c r="J3435" s="243"/>
      <c r="K3435" s="244" t="s">
        <v>5</v>
      </c>
      <c r="L3435" s="245"/>
      <c r="M3435" s="123"/>
      <c r="N3435" s="242" t="s">
        <v>6</v>
      </c>
      <c r="O3435" s="243"/>
      <c r="P3435" s="244" t="s">
        <v>7</v>
      </c>
      <c r="Q3435" s="245"/>
      <c r="R3435" s="123"/>
      <c r="S3435" s="242" t="s">
        <v>34</v>
      </c>
      <c r="T3435" s="243"/>
      <c r="U3435" s="244" t="s">
        <v>35</v>
      </c>
      <c r="V3435" s="245"/>
      <c r="W3435" s="123"/>
      <c r="X3435" s="242" t="s">
        <v>47</v>
      </c>
      <c r="Y3435" s="243"/>
      <c r="Z3435" s="244" t="s">
        <v>48</v>
      </c>
      <c r="AA3435" s="245"/>
      <c r="AB3435" s="127"/>
      <c r="AC3435" s="242" t="s">
        <v>63</v>
      </c>
      <c r="AD3435" s="243"/>
      <c r="AE3435" s="244" t="s">
        <v>8</v>
      </c>
      <c r="AF3435" s="245"/>
      <c r="AG3435" s="123"/>
      <c r="AH3435" s="242" t="s">
        <v>78</v>
      </c>
      <c r="AI3435" s="243"/>
      <c r="AJ3435" s="244" t="s">
        <v>79</v>
      </c>
      <c r="AK3435" s="245"/>
      <c r="AL3435" s="127"/>
      <c r="AM3435" s="242" t="s">
        <v>67</v>
      </c>
      <c r="AN3435" s="243"/>
      <c r="AO3435" s="244" t="s">
        <v>66</v>
      </c>
      <c r="AP3435" s="245"/>
      <c r="AQ3435" s="123"/>
      <c r="AR3435" s="242" t="s">
        <v>83</v>
      </c>
      <c r="AS3435" s="243"/>
      <c r="AT3435" s="244" t="s">
        <v>82</v>
      </c>
      <c r="AU3435" s="245"/>
      <c r="AV3435" s="127"/>
      <c r="AW3435" s="242" t="s">
        <v>71</v>
      </c>
      <c r="AX3435" s="243"/>
      <c r="AY3435" s="244" t="s">
        <v>70</v>
      </c>
      <c r="AZ3435" s="245"/>
      <c r="BA3435" s="123"/>
      <c r="BB3435" s="124" t="s">
        <v>87</v>
      </c>
      <c r="BC3435" s="125"/>
      <c r="BD3435" s="122" t="s">
        <v>86</v>
      </c>
      <c r="BE3435" s="126"/>
      <c r="BF3435" s="127"/>
      <c r="BG3435" s="242" t="s">
        <v>74</v>
      </c>
      <c r="BH3435" s="243"/>
      <c r="BI3435" s="244" t="s">
        <v>75</v>
      </c>
      <c r="BJ3435" s="245"/>
      <c r="BK3435" s="123"/>
      <c r="BL3435" s="242" t="s">
        <v>91</v>
      </c>
      <c r="BM3435" s="243"/>
      <c r="BN3435" s="244" t="s">
        <v>90</v>
      </c>
      <c r="BO3435" s="245"/>
      <c r="BP3435" s="123"/>
      <c r="BQ3435" s="35" t="s">
        <v>166</v>
      </c>
      <c r="BS3435" s="66" t="s">
        <v>121</v>
      </c>
      <c r="BT3435" s="65"/>
      <c r="BU3435" s="28"/>
      <c r="BV3435" s="28"/>
      <c r="BW3435" s="28"/>
      <c r="BX3435" s="28"/>
    </row>
    <row r="3436" spans="2:76" ht="18.649999999999999" customHeight="1" thickTop="1" thickBot="1">
      <c r="D3436" s="15">
        <v>0</v>
      </c>
      <c r="E3436" s="145">
        <f t="shared" ref="E3436" si="34608">(1/$E$8)*SIN($B3433*$F$8)</f>
        <v>-3.1001262139025848E-2</v>
      </c>
      <c r="F3436" s="15">
        <f t="shared" ref="F3436" si="34609">COS($F$8*$B3433)</f>
        <v>-0.99566575501625376</v>
      </c>
      <c r="G3436" s="37">
        <v>0</v>
      </c>
      <c r="I3436" s="21">
        <v>0</v>
      </c>
      <c r="J3436" s="24">
        <f t="shared" ref="J3436" si="34610">(TAN($K$8*$B3433))/$J$8</f>
        <v>8.0790887782199601</v>
      </c>
      <c r="K3436" s="22">
        <v>1</v>
      </c>
      <c r="L3436" s="23">
        <v>0</v>
      </c>
      <c r="N3436" s="21">
        <f t="shared" ref="N3436" si="34611">D3436*I3433+F3436*I3436-E3436*J3433-G3436*J3436</f>
        <v>0</v>
      </c>
      <c r="O3436" s="24">
        <f t="shared" ref="O3436" si="34612">(D3436*J3433+E3436*I3433+F3436*J3436+G3436*I3436)</f>
        <v>-8.0750732903487439</v>
      </c>
      <c r="P3436" s="22">
        <f t="shared" ref="P3436" si="34613">D3436*K3433+F3436*K3436-E3436*L3433-G3436*L3436</f>
        <v>-0.99566575501625376</v>
      </c>
      <c r="Q3436" s="23">
        <f t="shared" ref="Q3436" si="34614">(D3436*L3433+E3436*K3433+F3436*L3436+G3436*K3436)</f>
        <v>0</v>
      </c>
      <c r="S3436" s="15">
        <v>0</v>
      </c>
      <c r="T3436" s="145">
        <f t="shared" ref="T3436" si="34615">(1/$T$8)*SIN($B3433*$U$8)</f>
        <v>-0.19855994619259004</v>
      </c>
      <c r="U3436" s="15">
        <f t="shared" ref="U3436" si="34616">COS($U$8*$B3433)</f>
        <v>0.80322196802126977</v>
      </c>
      <c r="V3436" s="37">
        <v>0</v>
      </c>
      <c r="X3436" s="21">
        <f t="shared" ref="X3436" si="34617">N3436*S3433+P3436*S3436-O3436*T3433-Q3436*T3436</f>
        <v>0</v>
      </c>
      <c r="Y3436" s="24">
        <f t="shared" ref="Y3436" si="34618">(N3436*T3433+O3436*S3433+P3436*T3436+Q3436*S3436)</f>
        <v>-6.2883769214480765</v>
      </c>
      <c r="Z3436" s="22">
        <f t="shared" ref="Z3436" si="34619">N3436*U3433+P3436*U3436-O3436*V3433-Q3436*V3436</f>
        <v>-15.230215669531349</v>
      </c>
      <c r="AA3436" s="23">
        <f t="shared" ref="AA3436" si="34620">(N3436*V3433+O3436*U3433+P3436*V3436+Q3436*U3436)</f>
        <v>0</v>
      </c>
      <c r="AB3436" s="8"/>
      <c r="AC3436" s="21">
        <v>0</v>
      </c>
      <c r="AD3436" s="24">
        <f t="shared" ref="AD3436" si="34621">(TAN($AE$8*$B3433))/$AD$8</f>
        <v>-3.4199830171817069</v>
      </c>
      <c r="AE3436" s="22">
        <v>1</v>
      </c>
      <c r="AF3436" s="23">
        <v>0</v>
      </c>
      <c r="AH3436" s="21">
        <f t="shared" ref="AH3436" si="34622">X3436*AC3433+Z3436*AC3436-Y3436*AD3433-AA3436*AD3436</f>
        <v>0</v>
      </c>
      <c r="AI3436" s="24">
        <f t="shared" ref="AI3436" si="34623">(X3436*AD3433+Y3436*AC3433+Z3436*AD3436+AA3436*AC3436)</f>
        <v>45.798702016363855</v>
      </c>
      <c r="AJ3436" s="22">
        <f t="shared" ref="AJ3436" si="34624">X3436*AE3433+Z3436*AE3436-Y3436*AF3433-AA3436*AF3436</f>
        <v>-15.230215669531349</v>
      </c>
      <c r="AK3436" s="23">
        <f t="shared" ref="AK3436" si="34625">(X3436*AF3433+Y3436*AE3433+Z3436*AF3436+AA3436*AE3436)</f>
        <v>0</v>
      </c>
      <c r="AL3436" s="8"/>
      <c r="AM3436" s="15">
        <v>0</v>
      </c>
      <c r="AN3436" s="85">
        <f t="shared" ref="AN3436" si="34626">(1/$AN$8)*SIN($B3433*$AO$8)</f>
        <v>-0.19855994619259004</v>
      </c>
      <c r="AO3436" s="25">
        <f t="shared" ref="AO3436" si="34627">COS($AO$8*$B3433)</f>
        <v>0.80322196802126977</v>
      </c>
      <c r="AP3436" s="37">
        <v>0</v>
      </c>
      <c r="AR3436" s="21">
        <f t="shared" ref="AR3436" si="34628">AH3436*AM3433+AJ3436*AM3436-AI3436*AN3433-AK3436*AN3436</f>
        <v>0</v>
      </c>
      <c r="AS3436" s="24">
        <f t="shared" ref="AS3436" si="34629">(AH3436*AN3433+AI3436*AM3433+AJ3436*AN3436+AK3436*AM3436)</f>
        <v>39.810634370247158</v>
      </c>
      <c r="AT3436" s="22">
        <f t="shared" ref="AT3436" si="34630">AH3436*AO3433+AJ3436*AO3436-AI3436*AP3433-AK3436*AP3436</f>
        <v>69.61084646906771</v>
      </c>
      <c r="AU3436" s="23">
        <f t="shared" ref="AU3436" si="34631">(AH3436*AP3433+AI3436*AO3433+AJ3436*AP3436+AK3436*AO3436)</f>
        <v>0</v>
      </c>
      <c r="AV3436" s="8"/>
      <c r="AW3436" s="21">
        <v>0</v>
      </c>
      <c r="AX3436" s="24">
        <f t="shared" ref="AX3436" si="34632">(TAN($AY$8*$B3433))/$AX$8</f>
        <v>8.0790887782199601</v>
      </c>
      <c r="AY3436" s="22">
        <v>1</v>
      </c>
      <c r="AZ3436" s="23">
        <v>0</v>
      </c>
      <c r="BB3436" s="21">
        <f t="shared" ref="BB3436" si="34633">AR3436*AW3433+AT3436*AW3436-AS3436*AX3433-AU3436*AX3436</f>
        <v>0</v>
      </c>
      <c r="BC3436" s="24">
        <f t="shared" ref="BC3436" si="34634">(AR3436*AX3433+AS3436*AW3433+AT3436*AX3436+AU3436*AW3436)</f>
        <v>602.20284292088468</v>
      </c>
      <c r="BD3436" s="22">
        <f t="shared" ref="BD3436" si="34635">AR3436*AY3433+AT3436*AY3436-AS3436*AZ3433-AU3436*AZ3436</f>
        <v>69.61084646906771</v>
      </c>
      <c r="BE3436" s="23">
        <f t="shared" ref="BE3436" si="34636">(AR3436*AZ3433+AS3436*AY3433+AT3436*AZ3436+AU3436*AY3436)</f>
        <v>0</v>
      </c>
      <c r="BF3436" s="8"/>
      <c r="BG3436" s="15">
        <v>0</v>
      </c>
      <c r="BH3436" s="85">
        <f t="shared" ref="BH3436" si="34637">(1/$BH$8)*SIN($B3433*$BI$8)</f>
        <v>-3.1035960304955652E-2</v>
      </c>
      <c r="BI3436" s="25">
        <f t="shared" ref="BI3436" si="34638">COS($BI$8*$B3433)</f>
        <v>-0.99565602620159088</v>
      </c>
      <c r="BJ3436" s="37">
        <v>0</v>
      </c>
      <c r="BL3436" s="21">
        <f t="shared" ref="BL3436" si="34639">BB3436*BG3433+BD3436*BG3436-BC3436*BH3433-BE3436*BH3436</f>
        <v>0</v>
      </c>
      <c r="BM3436" s="24">
        <f t="shared" ref="BM3436" si="34640">(BB3436*BH3433+BC3436*BG3433+BD3436*BH3436+BE3436*BG3436)</f>
        <v>-601.74732901771722</v>
      </c>
      <c r="BN3436" s="22">
        <f t="shared" ref="BN3436" si="34641">BB3436*BI3433+BD3436*BI3436-BC3436*BJ3433-BE3436*BJ3436</f>
        <v>98.901032979895177</v>
      </c>
      <c r="BO3436" s="23">
        <f t="shared" ref="BO3436" si="34642">(BB3436*BJ3433+BC3436*BI3433+BD3436*BJ3436+BE3436*BI3436)</f>
        <v>0</v>
      </c>
      <c r="BQ3436" s="38">
        <f t="shared" ref="BQ3436" si="34643">(180/PI())*ATAN(-1*(($BL$8*BM3433+BO3433+$BL$8*BM3436+BO3436)/($BL$8*BL3433+BN3433+$BL$8*BL3436+BN3436)))</f>
        <v>71.350632554286662</v>
      </c>
      <c r="BS3436" s="67">
        <f t="shared" ref="BS3436" si="34644">20*LOG(((($BL$8*BL3433+BN3433-$BL$8*BL3436-BN3436)^2+($BL$8*BM3433+BO3433-$BL$8*BM3436-BO3436)^2)/(($BL$8*BL3433+BN3433+$BL$8*BL3436+BN3436)^2+($BL$8*BM3433+BO3433+$BL$8*BM3436+BO3436)^2))^0.5)</f>
        <v>-4.5489147936569202E-5</v>
      </c>
      <c r="BT3436" s="65"/>
      <c r="BU3436" s="28"/>
      <c r="BV3436" s="28"/>
      <c r="BW3436" s="28"/>
      <c r="BX3436" s="28"/>
    </row>
    <row r="3437" spans="2:76" ht="18.649999999999999" customHeight="1">
      <c r="BS3437" s="32"/>
    </row>
    <row r="3438" spans="2:76" ht="18.649999999999999" customHeight="1" thickBot="1">
      <c r="D3438" s="8"/>
      <c r="E3438" s="8" t="s">
        <v>93</v>
      </c>
      <c r="F3438" s="8"/>
      <c r="G3438" s="8"/>
      <c r="H3438" s="8"/>
      <c r="I3438" s="8"/>
      <c r="J3438" s="8" t="s">
        <v>94</v>
      </c>
      <c r="K3438" s="8"/>
      <c r="L3438" s="8"/>
      <c r="M3438" s="8"/>
      <c r="N3438" s="8"/>
      <c r="O3438" s="8" t="s">
        <v>95</v>
      </c>
      <c r="P3438" s="8"/>
      <c r="Q3438" s="8"/>
      <c r="R3438" s="8"/>
      <c r="S3438" s="8"/>
      <c r="T3438" s="8" t="s">
        <v>96</v>
      </c>
      <c r="U3438" s="8"/>
      <c r="V3438" s="8"/>
      <c r="W3438" s="8"/>
      <c r="X3438" s="8"/>
      <c r="Y3438" s="8" t="s">
        <v>97</v>
      </c>
      <c r="Z3438" s="8"/>
      <c r="AA3438" s="8"/>
      <c r="AB3438" s="8"/>
      <c r="AC3438" s="8"/>
      <c r="AD3438" s="8" t="s">
        <v>98</v>
      </c>
      <c r="AE3438" s="8"/>
      <c r="AF3438" s="8"/>
      <c r="AG3438" s="8"/>
      <c r="AH3438" s="8"/>
      <c r="AI3438" s="8" t="s">
        <v>99</v>
      </c>
      <c r="AJ3438" s="8"/>
      <c r="AK3438" s="8"/>
      <c r="AL3438" s="8"/>
      <c r="AM3438" s="8"/>
      <c r="AN3438" s="8" t="s">
        <v>96</v>
      </c>
      <c r="AO3438" s="8"/>
      <c r="AP3438" s="8"/>
      <c r="AQ3438" s="8"/>
      <c r="AR3438" s="8"/>
      <c r="AS3438" s="8" t="s">
        <v>100</v>
      </c>
      <c r="AT3438" s="8"/>
      <c r="AU3438" s="8"/>
      <c r="AV3438" s="8"/>
      <c r="AW3438" s="8"/>
      <c r="AX3438" s="8" t="s">
        <v>94</v>
      </c>
      <c r="AY3438" s="8"/>
      <c r="AZ3438" s="8"/>
      <c r="BA3438" s="8"/>
      <c r="BB3438" s="8"/>
      <c r="BC3438" s="8" t="s">
        <v>101</v>
      </c>
      <c r="BD3438" s="8"/>
      <c r="BE3438" s="8"/>
      <c r="BF3438" s="8"/>
      <c r="BG3438" s="8"/>
      <c r="BH3438" s="8" t="s">
        <v>96</v>
      </c>
      <c r="BI3438" s="8"/>
      <c r="BJ3438" s="8"/>
      <c r="BK3438" s="8"/>
      <c r="BL3438" s="8"/>
      <c r="BM3438" s="8" t="s">
        <v>102</v>
      </c>
      <c r="BN3438" s="8"/>
      <c r="BO3438" s="8"/>
      <c r="BP3438" s="8"/>
    </row>
    <row r="3439" spans="2:76" ht="18.649999999999999" customHeight="1" thickBot="1">
      <c r="B3439" s="16"/>
      <c r="D3439" s="250" t="s">
        <v>22</v>
      </c>
      <c r="E3439" s="251"/>
      <c r="F3439" s="252" t="s">
        <v>23</v>
      </c>
      <c r="G3439" s="253"/>
      <c r="H3439" s="123"/>
      <c r="I3439" s="242" t="s">
        <v>1</v>
      </c>
      <c r="J3439" s="243"/>
      <c r="K3439" s="244" t="s">
        <v>2</v>
      </c>
      <c r="L3439" s="245"/>
      <c r="M3439" s="123"/>
      <c r="N3439" s="242" t="s">
        <v>43</v>
      </c>
      <c r="O3439" s="243"/>
      <c r="P3439" s="244" t="s">
        <v>44</v>
      </c>
      <c r="Q3439" s="245"/>
      <c r="R3439" s="123"/>
      <c r="S3439" s="242" t="s">
        <v>32</v>
      </c>
      <c r="T3439" s="243"/>
      <c r="U3439" s="244" t="s">
        <v>33</v>
      </c>
      <c r="V3439" s="245"/>
      <c r="W3439" s="123"/>
      <c r="X3439" s="242" t="s">
        <v>45</v>
      </c>
      <c r="Y3439" s="243"/>
      <c r="Z3439" s="244" t="s">
        <v>46</v>
      </c>
      <c r="AA3439" s="245"/>
      <c r="AB3439" s="127"/>
      <c r="AC3439" s="242" t="s">
        <v>62</v>
      </c>
      <c r="AD3439" s="243"/>
      <c r="AE3439" s="244" t="s">
        <v>3</v>
      </c>
      <c r="AF3439" s="245"/>
      <c r="AG3439" s="123"/>
      <c r="AH3439" s="242" t="s">
        <v>76</v>
      </c>
      <c r="AI3439" s="243"/>
      <c r="AJ3439" s="244" t="s">
        <v>77</v>
      </c>
      <c r="AK3439" s="245"/>
      <c r="AL3439" s="127"/>
      <c r="AM3439" s="242" t="s">
        <v>64</v>
      </c>
      <c r="AN3439" s="243"/>
      <c r="AO3439" s="244" t="s">
        <v>65</v>
      </c>
      <c r="AP3439" s="245"/>
      <c r="AQ3439" s="123"/>
      <c r="AR3439" s="242" t="s">
        <v>80</v>
      </c>
      <c r="AS3439" s="243"/>
      <c r="AT3439" s="244" t="s">
        <v>81</v>
      </c>
      <c r="AU3439" s="245"/>
      <c r="AV3439" s="127"/>
      <c r="AW3439" s="242" t="s">
        <v>68</v>
      </c>
      <c r="AX3439" s="243"/>
      <c r="AY3439" s="244" t="s">
        <v>69</v>
      </c>
      <c r="AZ3439" s="245"/>
      <c r="BA3439" s="123"/>
      <c r="BB3439" s="246" t="s">
        <v>84</v>
      </c>
      <c r="BC3439" s="247"/>
      <c r="BD3439" s="248" t="s">
        <v>85</v>
      </c>
      <c r="BE3439" s="249"/>
      <c r="BF3439" s="127"/>
      <c r="BG3439" s="242" t="s">
        <v>72</v>
      </c>
      <c r="BH3439" s="243"/>
      <c r="BI3439" s="244" t="s">
        <v>73</v>
      </c>
      <c r="BJ3439" s="245"/>
      <c r="BK3439" s="123"/>
      <c r="BL3439" s="242" t="s">
        <v>88</v>
      </c>
      <c r="BM3439" s="243"/>
      <c r="BN3439" s="244" t="s">
        <v>89</v>
      </c>
      <c r="BO3439" s="245"/>
      <c r="BP3439" s="123"/>
      <c r="BQ3439" s="19" t="s">
        <v>165</v>
      </c>
      <c r="BS3439" s="63" t="s">
        <v>120</v>
      </c>
      <c r="BT3439" s="4"/>
      <c r="BU3439" s="28"/>
      <c r="BV3439" s="28"/>
      <c r="BW3439" s="28"/>
      <c r="BX3439" s="28"/>
    </row>
    <row r="3440" spans="2:76" ht="18.649999999999999" customHeight="1" thickTop="1" thickBot="1">
      <c r="B3440" s="39">
        <v>9.76</v>
      </c>
      <c r="D3440" s="25">
        <f t="shared" ref="D3440" si="34645">COS($F$8*$B3440)</f>
        <v>-0.99502605025423507</v>
      </c>
      <c r="E3440" s="26">
        <v>0</v>
      </c>
      <c r="F3440" s="10">
        <v>0</v>
      </c>
      <c r="G3440" s="85">
        <f t="shared" ref="G3440" si="34646">$E$8*SIN($B3440*$F$8)</f>
        <v>-0.29884516699975078</v>
      </c>
      <c r="I3440" s="21">
        <v>1</v>
      </c>
      <c r="J3440" s="24">
        <v>0</v>
      </c>
      <c r="K3440" s="22">
        <v>0</v>
      </c>
      <c r="L3440" s="23">
        <v>0</v>
      </c>
      <c r="N3440" s="21">
        <f t="shared" ref="N3440" si="34647">D3440*I3440+F3440*I3443-E3440*J3440-G3440*J3443</f>
        <v>1.6631614990988544</v>
      </c>
      <c r="O3440" s="24">
        <f t="shared" ref="O3440" si="34648">(D3440*J3440+E3440*I3440+F3440*J3443+G3440*I3443)</f>
        <v>0</v>
      </c>
      <c r="P3440" s="22">
        <f t="shared" ref="P3440" si="34649">D3440*K3440+F3440*K3443-E3440*L3440-G3440*L3443</f>
        <v>0</v>
      </c>
      <c r="Q3440" s="23">
        <f t="shared" ref="Q3440" si="34650">(D3440*L3440+E3440*K3440+F3440*L3443+G3440*K3443)</f>
        <v>-0.29884516699975078</v>
      </c>
      <c r="S3440" s="25">
        <f t="shared" ref="S3440" si="34651">COS($U$8*$B3440)</f>
        <v>0.81007269093769163</v>
      </c>
      <c r="T3440" s="26">
        <v>0</v>
      </c>
      <c r="U3440" s="10">
        <v>0</v>
      </c>
      <c r="V3440" s="85">
        <f t="shared" ref="V3440" si="34652">$T$8*SIN($B3440*$U$8)</f>
        <v>-1.7589883793171301</v>
      </c>
      <c r="X3440" s="21">
        <f t="shared" ref="X3440" si="34653">N3440*S3440+P3440*S3443-O3440*T3440-Q3440*T3443</f>
        <v>1.2888744692647909</v>
      </c>
      <c r="Y3440" s="24">
        <f t="shared" ref="Y3440" si="34654">(N3440*T3440+O3440*S3440+P3440*T3443+Q3440*S3443)</f>
        <v>0</v>
      </c>
      <c r="Z3440" s="22">
        <f t="shared" ref="Z3440" si="34655">N3440*U3440+P3440*U3443-O3440*V3440-Q3440*V3443</f>
        <v>0</v>
      </c>
      <c r="AA3440" s="23">
        <f t="shared" ref="AA3440" si="34656">(N3440*V3440+O3440*U3440+P3440*V3443+Q3440*U3443)</f>
        <v>-3.1675680584477544</v>
      </c>
      <c r="AB3440" s="8"/>
      <c r="AC3440" s="21">
        <v>1</v>
      </c>
      <c r="AD3440" s="24">
        <v>0</v>
      </c>
      <c r="AE3440" s="22">
        <v>0</v>
      </c>
      <c r="AF3440" s="23">
        <v>0</v>
      </c>
      <c r="AH3440" s="21">
        <f t="shared" ref="AH3440" si="34657">X3440*AC3440+Z3440*AC3443-Y3440*AD3440-AA3440*AD3443</f>
        <v>-9.0482456769232797</v>
      </c>
      <c r="AI3440" s="24">
        <f t="shared" ref="AI3440" si="34658">(X3440*AD3440+Y3440*AC3440+Z3440*AD3443+AA3440*AC3443)</f>
        <v>0</v>
      </c>
      <c r="AJ3440" s="22">
        <f t="shared" ref="AJ3440" si="34659">X3440*AE3440+Z3440*AE3443-Y3440*AF3440-AA3440*AF3443</f>
        <v>0</v>
      </c>
      <c r="AK3440" s="23">
        <f t="shared" ref="AK3440" si="34660">(X3440*AF3440+Y3440*AE3440+Z3440*AF3443+AA3440*AE3443)</f>
        <v>-3.1675680584477544</v>
      </c>
      <c r="AL3440" s="8"/>
      <c r="AM3440" s="25">
        <f t="shared" ref="AM3440" si="34661">COS($AO$8*$B3440)</f>
        <v>0.81007269093769163</v>
      </c>
      <c r="AN3440" s="26">
        <v>0</v>
      </c>
      <c r="AO3440" s="10">
        <v>0</v>
      </c>
      <c r="AP3440" s="85">
        <f t="shared" ref="AP3440" si="34662">$AN$8*SIN($B3440*$AO$8)</f>
        <v>-1.7589883793171301</v>
      </c>
      <c r="AR3440" s="21">
        <f t="shared" ref="AR3440" si="34663">AH3440*AM3440+AJ3440*AM3443-AI3440*AN3440-AK3440*AN3443</f>
        <v>-7.9488162132712121</v>
      </c>
      <c r="AS3440" s="24">
        <f t="shared" ref="AS3440" si="34664">(AH3440*AN3440+AI3440*AM3440+AJ3440*AN3443+AK3440*AM3443)</f>
        <v>0</v>
      </c>
      <c r="AT3440" s="22">
        <f t="shared" ref="AT3440" si="34665">AH3440*AO3440+AJ3440*AO3443-AI3440*AP3440-AK3440*AP3443</f>
        <v>0</v>
      </c>
      <c r="AU3440" s="23">
        <f t="shared" ref="AU3440" si="34666">(AH3440*AP3440+AI3440*AO3440+AJ3440*AP3443+AK3440*AO3443)</f>
        <v>13.349798618079458</v>
      </c>
      <c r="AV3440" s="8"/>
      <c r="AW3440" s="21">
        <v>1</v>
      </c>
      <c r="AX3440" s="24">
        <v>0</v>
      </c>
      <c r="AY3440" s="22">
        <v>0</v>
      </c>
      <c r="AZ3440" s="23">
        <v>0</v>
      </c>
      <c r="BB3440" s="21">
        <f t="shared" ref="BB3440" si="34667">AR3440*AW3440+AT3440*AW3443-AS3440*AX3440-AU3440*AX3443</f>
        <v>-126.69347863901319</v>
      </c>
      <c r="BC3440" s="24">
        <f t="shared" ref="BC3440" si="34668">(AR3440*AX3440+AS3440*AW3440+AT3440*AX3443+AU3440*AW3443)</f>
        <v>0</v>
      </c>
      <c r="BD3440" s="22">
        <f t="shared" ref="BD3440" si="34669">AR3440*AY3440+AT3440*AY3443-AS3440*AZ3440-AU3440*AZ3443</f>
        <v>0</v>
      </c>
      <c r="BE3440" s="23">
        <f t="shared" ref="BE3440" si="34670">(AR3440*AZ3440+AS3440*AY3440+AT3440*AZ3443+AU3440*AY3443)</f>
        <v>13.349798618079458</v>
      </c>
      <c r="BF3440" s="8"/>
      <c r="BG3440" s="25">
        <f t="shared" ref="BG3440" si="34671">COS($BI$8*$B3440)</f>
        <v>-0.99501560883963547</v>
      </c>
      <c r="BH3440" s="26">
        <v>0</v>
      </c>
      <c r="BI3440" s="10">
        <v>0</v>
      </c>
      <c r="BJ3440" s="85">
        <f t="shared" ref="BJ3440" si="34672">$BH$8*SIN($B3440*$BI$8)</f>
        <v>-0.29915789056851788</v>
      </c>
      <c r="BL3440" s="21">
        <f t="shared" ref="BL3440" si="34673">BB3440*BG3440+BD3440*BG3443-BC3440*BH3440-BE3440*BH3443</f>
        <v>126.50573296113119</v>
      </c>
      <c r="BM3440" s="24">
        <f t="shared" ref="BM3440" si="34674">(BB3440*BH3440+BC3440*BG3440+BD3440*BH3443+BE3440*BG3443)</f>
        <v>0</v>
      </c>
      <c r="BN3440" s="22">
        <f t="shared" ref="BN3440" si="34675">BB3440*BI3440+BD3440*BI3443-BC3440*BJ3440-BE3440*BJ3443</f>
        <v>0</v>
      </c>
      <c r="BO3440" s="23">
        <f t="shared" ref="BO3440" si="34676">(BB3440*BJ3440+BC3440*BI3440+BD3440*BJ3443+BE3440*BI3443)</f>
        <v>24.61809581857991</v>
      </c>
      <c r="BQ3440" s="27">
        <f t="shared" ref="BQ3440" si="34677">20*LOG((2*$BL$8)/(($BL$8*BL3440+BN3440+$BL$8*BL3443+BN3443)^2+($BL$8*BM3440+BO3440+$BL$8*BM3443+BO3443)^2)^0.5)</f>
        <v>-50.574673333656186</v>
      </c>
      <c r="BS3440" s="64">
        <f t="shared" ref="BS3440" si="34678">((BL3440^2+BM3440^2)/(BL3443^2+BM3443^2))^0.5</f>
        <v>0.19429716576604597</v>
      </c>
      <c r="BT3440" s="4"/>
      <c r="BU3440" s="28"/>
      <c r="BV3440" s="28"/>
      <c r="BW3440" s="28"/>
      <c r="BX3440" s="28"/>
    </row>
    <row r="3441" spans="2:76" ht="18.649999999999999" customHeight="1" thickBot="1">
      <c r="D3441" s="25"/>
      <c r="E3441" s="10"/>
      <c r="F3441" s="10"/>
      <c r="G3441" s="31"/>
      <c r="I3441" s="29"/>
      <c r="L3441" s="30"/>
      <c r="N3441" s="29"/>
      <c r="Q3441" s="30"/>
      <c r="S3441" s="29"/>
      <c r="V3441" s="30"/>
      <c r="X3441" s="29"/>
      <c r="AA3441" s="30"/>
      <c r="AC3441" s="29"/>
      <c r="AF3441" s="30"/>
      <c r="AH3441" s="29"/>
      <c r="AK3441" s="30"/>
      <c r="AM3441" s="29"/>
      <c r="AP3441" s="30"/>
      <c r="AR3441" s="29"/>
      <c r="AU3441" s="30"/>
      <c r="AW3441" s="29"/>
      <c r="AZ3441" s="30"/>
      <c r="BB3441" s="29"/>
      <c r="BE3441" s="30"/>
      <c r="BG3441" s="29"/>
      <c r="BJ3441" s="30"/>
      <c r="BL3441" s="29"/>
      <c r="BO3441" s="30"/>
      <c r="BS3441" s="65"/>
      <c r="BT3441" s="65"/>
      <c r="BU3441" s="28"/>
      <c r="BV3441" s="28"/>
      <c r="BW3441" s="28"/>
      <c r="BX3441" s="28"/>
    </row>
    <row r="3442" spans="2:76" ht="18.649999999999999" customHeight="1" thickBot="1">
      <c r="D3442" s="254" t="s">
        <v>24</v>
      </c>
      <c r="E3442" s="255"/>
      <c r="F3442" s="256" t="s">
        <v>25</v>
      </c>
      <c r="G3442" s="257"/>
      <c r="H3442" s="123"/>
      <c r="I3442" s="242" t="s">
        <v>4</v>
      </c>
      <c r="J3442" s="243"/>
      <c r="K3442" s="244" t="s">
        <v>5</v>
      </c>
      <c r="L3442" s="245"/>
      <c r="M3442" s="123"/>
      <c r="N3442" s="242" t="s">
        <v>6</v>
      </c>
      <c r="O3442" s="243"/>
      <c r="P3442" s="244" t="s">
        <v>7</v>
      </c>
      <c r="Q3442" s="245"/>
      <c r="R3442" s="123"/>
      <c r="S3442" s="242" t="s">
        <v>34</v>
      </c>
      <c r="T3442" s="243"/>
      <c r="U3442" s="244" t="s">
        <v>35</v>
      </c>
      <c r="V3442" s="245"/>
      <c r="W3442" s="123"/>
      <c r="X3442" s="242" t="s">
        <v>47</v>
      </c>
      <c r="Y3442" s="243"/>
      <c r="Z3442" s="244" t="s">
        <v>48</v>
      </c>
      <c r="AA3442" s="245"/>
      <c r="AB3442" s="127"/>
      <c r="AC3442" s="242" t="s">
        <v>63</v>
      </c>
      <c r="AD3442" s="243"/>
      <c r="AE3442" s="244" t="s">
        <v>8</v>
      </c>
      <c r="AF3442" s="245"/>
      <c r="AG3442" s="123"/>
      <c r="AH3442" s="242" t="s">
        <v>78</v>
      </c>
      <c r="AI3442" s="243"/>
      <c r="AJ3442" s="244" t="s">
        <v>79</v>
      </c>
      <c r="AK3442" s="245"/>
      <c r="AL3442" s="127"/>
      <c r="AM3442" s="242" t="s">
        <v>67</v>
      </c>
      <c r="AN3442" s="243"/>
      <c r="AO3442" s="244" t="s">
        <v>66</v>
      </c>
      <c r="AP3442" s="245"/>
      <c r="AQ3442" s="123"/>
      <c r="AR3442" s="242" t="s">
        <v>83</v>
      </c>
      <c r="AS3442" s="243"/>
      <c r="AT3442" s="244" t="s">
        <v>82</v>
      </c>
      <c r="AU3442" s="245"/>
      <c r="AV3442" s="127"/>
      <c r="AW3442" s="242" t="s">
        <v>71</v>
      </c>
      <c r="AX3442" s="243"/>
      <c r="AY3442" s="244" t="s">
        <v>70</v>
      </c>
      <c r="AZ3442" s="245"/>
      <c r="BA3442" s="123"/>
      <c r="BB3442" s="124" t="s">
        <v>87</v>
      </c>
      <c r="BC3442" s="125"/>
      <c r="BD3442" s="122" t="s">
        <v>86</v>
      </c>
      <c r="BE3442" s="126"/>
      <c r="BF3442" s="127"/>
      <c r="BG3442" s="242" t="s">
        <v>74</v>
      </c>
      <c r="BH3442" s="243"/>
      <c r="BI3442" s="244" t="s">
        <v>75</v>
      </c>
      <c r="BJ3442" s="245"/>
      <c r="BK3442" s="123"/>
      <c r="BL3442" s="242" t="s">
        <v>91</v>
      </c>
      <c r="BM3442" s="243"/>
      <c r="BN3442" s="244" t="s">
        <v>90</v>
      </c>
      <c r="BO3442" s="245"/>
      <c r="BP3442" s="123"/>
      <c r="BQ3442" s="35" t="s">
        <v>166</v>
      </c>
      <c r="BS3442" s="66" t="s">
        <v>121</v>
      </c>
      <c r="BT3442" s="65"/>
      <c r="BU3442" s="28"/>
      <c r="BV3442" s="28"/>
      <c r="BW3442" s="28"/>
      <c r="BX3442" s="28"/>
    </row>
    <row r="3443" spans="2:76" ht="18.649999999999999" customHeight="1" thickTop="1" thickBot="1">
      <c r="D3443" s="15">
        <v>0</v>
      </c>
      <c r="E3443" s="145">
        <f t="shared" ref="E3443" si="34679">(1/$E$8)*SIN($B3440*$F$8)</f>
        <v>-3.3205018555527863E-2</v>
      </c>
      <c r="F3443" s="15">
        <f t="shared" ref="F3443" si="34680">COS($F$8*$B3440)</f>
        <v>-0.99502605025423507</v>
      </c>
      <c r="G3443" s="37">
        <v>0</v>
      </c>
      <c r="I3443" s="21">
        <v>0</v>
      </c>
      <c r="J3443" s="24">
        <f t="shared" ref="J3443" si="34681">(TAN($K$8*$B3440))/$J$8</f>
        <v>8.8948654450058626</v>
      </c>
      <c r="K3443" s="22">
        <v>1</v>
      </c>
      <c r="L3443" s="23">
        <v>0</v>
      </c>
      <c r="N3443" s="21">
        <f t="shared" ref="N3443" si="34682">D3443*I3440+F3443*I3443-E3443*J3440-G3443*J3443</f>
        <v>0</v>
      </c>
      <c r="O3443" s="24">
        <f t="shared" ref="O3443" si="34683">(D3443*J3440+E3443*I3440+F3443*J3443+G3443*I3443)</f>
        <v>-8.8838278498425893</v>
      </c>
      <c r="P3443" s="22">
        <f t="shared" ref="P3443" si="34684">D3443*K3440+F3443*K3443-E3443*L3440-G3443*L3443</f>
        <v>-0.99502605025423507</v>
      </c>
      <c r="Q3443" s="23">
        <f t="shared" ref="Q3443" si="34685">(D3443*L3440+E3443*K3440+F3443*L3443+G3443*K3443)</f>
        <v>0</v>
      </c>
      <c r="S3443" s="15">
        <v>0</v>
      </c>
      <c r="T3443" s="145">
        <f t="shared" ref="T3443" si="34686">(1/$T$8)*SIN($B3440*$U$8)</f>
        <v>-0.1954431532574589</v>
      </c>
      <c r="U3443" s="15">
        <f t="shared" ref="U3443" si="34687">COS($U$8*$B3440)</f>
        <v>0.81007269093769163</v>
      </c>
      <c r="V3443" s="37">
        <v>0</v>
      </c>
      <c r="X3443" s="21">
        <f t="shared" ref="X3443" si="34688">N3443*S3440+P3443*S3443-O3443*T3440-Q3443*T3443</f>
        <v>0</v>
      </c>
      <c r="Y3443" s="24">
        <f t="shared" ref="Y3443" si="34689">(N3443*T3440+O3443*S3440+P3443*T3443+Q3443*S3443)</f>
        <v>-7.0020753033141903</v>
      </c>
      <c r="Z3443" s="22">
        <f t="shared" ref="Z3443" si="34690">N3443*U3440+P3443*U3443-O3443*V3440-Q3443*V3443</f>
        <v>-16.432593381809554</v>
      </c>
      <c r="AA3443" s="23">
        <f t="shared" ref="AA3443" si="34691">(N3443*V3440+O3443*U3440+P3443*V3443+Q3443*U3443)</f>
        <v>0</v>
      </c>
      <c r="AB3443" s="8"/>
      <c r="AC3443" s="21">
        <v>0</v>
      </c>
      <c r="AD3443" s="24">
        <f t="shared" ref="AD3443" si="34692">(TAN($AE$8*$B3440))/$AD$8</f>
        <v>-3.2634247963889709</v>
      </c>
      <c r="AE3443" s="22">
        <v>1</v>
      </c>
      <c r="AF3443" s="23">
        <v>0</v>
      </c>
      <c r="AH3443" s="21">
        <f t="shared" ref="AH3443" si="34693">X3443*AC3440+Z3443*AC3443-Y3443*AD3440-AA3443*AD3443</f>
        <v>0</v>
      </c>
      <c r="AI3443" s="24">
        <f t="shared" ref="AI3443" si="34694">(X3443*AD3440+Y3443*AC3440+Z3443*AD3443+AA3443*AC3443)</f>
        <v>46.624457407860397</v>
      </c>
      <c r="AJ3443" s="22">
        <f t="shared" ref="AJ3443" si="34695">X3443*AE3440+Z3443*AE3443-Y3443*AF3440-AA3443*AF3443</f>
        <v>-16.432593381809554</v>
      </c>
      <c r="AK3443" s="23">
        <f t="shared" ref="AK3443" si="34696">(X3443*AF3440+Y3443*AE3440+Z3443*AF3443+AA3443*AE3443)</f>
        <v>0</v>
      </c>
      <c r="AL3443" s="8"/>
      <c r="AM3443" s="15">
        <v>0</v>
      </c>
      <c r="AN3443" s="85">
        <f t="shared" ref="AN3443" si="34697">(1/$AN$8)*SIN($B3440*$AO$8)</f>
        <v>-0.1954431532574589</v>
      </c>
      <c r="AO3443" s="25">
        <f t="shared" ref="AO3443" si="34698">COS($AO$8*$B3440)</f>
        <v>0.81007269093769163</v>
      </c>
      <c r="AP3443" s="37">
        <v>0</v>
      </c>
      <c r="AR3443" s="21">
        <f t="shared" ref="AR3443" si="34699">AH3443*AM3440+AJ3443*AM3443-AI3443*AN3440-AK3443*AN3443</f>
        <v>0</v>
      </c>
      <c r="AS3443" s="24">
        <f t="shared" ref="AS3443" si="34700">(AH3443*AN3440+AI3443*AM3440+AJ3443*AN3443+AK3443*AM3443)</f>
        <v>40.980837542633772</v>
      </c>
      <c r="AT3443" s="22">
        <f t="shared" ref="AT3443" si="34701">AH3443*AO3440+AJ3443*AO3443-AI3443*AP3440-AK3443*AP3443</f>
        <v>68.700283632505545</v>
      </c>
      <c r="AU3443" s="23">
        <f t="shared" ref="AU3443" si="34702">(AH3443*AP3440+AI3443*AO3440+AJ3443*AP3443+AK3443*AO3443)</f>
        <v>0</v>
      </c>
      <c r="AV3443" s="8"/>
      <c r="AW3443" s="21">
        <v>0</v>
      </c>
      <c r="AX3443" s="24">
        <f t="shared" ref="AX3443" si="34703">(TAN($AY$8*$B3440))/$AX$8</f>
        <v>8.8948654450058626</v>
      </c>
      <c r="AY3443" s="22">
        <v>1</v>
      </c>
      <c r="AZ3443" s="23">
        <v>0</v>
      </c>
      <c r="BB3443" s="21">
        <f t="shared" ref="BB3443" si="34704">AR3443*AW3440+AT3443*AW3443-AS3443*AX3440-AU3443*AX3443</f>
        <v>0</v>
      </c>
      <c r="BC3443" s="24">
        <f t="shared" ref="BC3443" si="34705">(AR3443*AX3440+AS3443*AW3440+AT3443*AX3443+AU3443*AW3443)</f>
        <v>652.06061648750926</v>
      </c>
      <c r="BD3443" s="22">
        <f t="shared" ref="BD3443" si="34706">AR3443*AY3440+AT3443*AY3443-AS3443*AZ3440-AU3443*AZ3443</f>
        <v>68.700283632505545</v>
      </c>
      <c r="BE3443" s="23">
        <f t="shared" ref="BE3443" si="34707">(AR3443*AZ3440+AS3443*AY3440+AT3443*AZ3443+AU3443*AY3443)</f>
        <v>0</v>
      </c>
      <c r="BF3443" s="8"/>
      <c r="BG3443" s="15">
        <v>0</v>
      </c>
      <c r="BH3443" s="85">
        <f t="shared" ref="BH3443" si="34708">(1/$BH$8)*SIN($B3440*$BI$8)</f>
        <v>-3.3239765618724208E-2</v>
      </c>
      <c r="BI3443" s="25">
        <f t="shared" ref="BI3443" si="34709">COS($BI$8*$B3440)</f>
        <v>-0.99501560883963547</v>
      </c>
      <c r="BJ3443" s="37">
        <v>0</v>
      </c>
      <c r="BL3443" s="21">
        <f t="shared" ref="BL3443" si="34710">BB3443*BG3440+BD3443*BG3443-BC3443*BH3440-BE3443*BH3443</f>
        <v>0</v>
      </c>
      <c r="BM3443" s="24">
        <f t="shared" ref="BM3443" si="34711">(BB3443*BH3440+BC3443*BG3440+BD3443*BH3443+BE3443*BG3443)</f>
        <v>-651.09407264055142</v>
      </c>
      <c r="BN3443" s="22">
        <f t="shared" ref="BN3443" si="34712">BB3443*BI3440+BD3443*BI3443-BC3443*BJ3440-BE3443*BJ3443</f>
        <v>126.71122400515745</v>
      </c>
      <c r="BO3443" s="23">
        <f t="shared" ref="BO3443" si="34713">(BB3443*BJ3440+BC3443*BI3440+BD3443*BJ3443+BE3443*BI3443)</f>
        <v>0</v>
      </c>
      <c r="BQ3443" s="38">
        <f t="shared" ref="BQ3443" si="34714">(180/PI())*ATAN(-1*(($BL$8*BM3440+BO3440+$BL$8*BM3443+BO3443)/($BL$8*BL3440+BN3440+$BL$8*BL3443+BN3443)))</f>
        <v>67.991805397719958</v>
      </c>
      <c r="BS3443" s="67">
        <f t="shared" ref="BS3443" si="34715">20*LOG(((($BL$8*BL3440+BN3440-$BL$8*BL3443-BN3443)^2+($BL$8*BM3440+BO3440-$BL$8*BM3443-BO3443)^2)/(($BL$8*BL3440+BN3440+$BL$8*BL3443+BN3443)^2+($BL$8*BM3440+BO3440+$BL$8*BM3443+BO3443)^2))^0.5)</f>
        <v>-3.804686524931574E-5</v>
      </c>
      <c r="BT3443" s="65"/>
      <c r="BU3443" s="28"/>
      <c r="BV3443" s="28"/>
      <c r="BW3443" s="28"/>
      <c r="BX3443" s="28"/>
    </row>
    <row r="3444" spans="2:76" ht="18.649999999999999" customHeight="1">
      <c r="BS3444" s="32"/>
    </row>
    <row r="3445" spans="2:76" ht="18.649999999999999" customHeight="1" thickBot="1">
      <c r="D3445" s="8"/>
      <c r="E3445" s="8" t="s">
        <v>93</v>
      </c>
      <c r="F3445" s="8"/>
      <c r="G3445" s="8"/>
      <c r="H3445" s="8"/>
      <c r="I3445" s="8"/>
      <c r="J3445" s="8" t="s">
        <v>94</v>
      </c>
      <c r="K3445" s="8"/>
      <c r="L3445" s="8"/>
      <c r="M3445" s="8"/>
      <c r="N3445" s="8"/>
      <c r="O3445" s="8" t="s">
        <v>95</v>
      </c>
      <c r="P3445" s="8"/>
      <c r="Q3445" s="8"/>
      <c r="R3445" s="8"/>
      <c r="S3445" s="8"/>
      <c r="T3445" s="8" t="s">
        <v>96</v>
      </c>
      <c r="U3445" s="8"/>
      <c r="V3445" s="8"/>
      <c r="W3445" s="8"/>
      <c r="X3445" s="8"/>
      <c r="Y3445" s="8" t="s">
        <v>97</v>
      </c>
      <c r="Z3445" s="8"/>
      <c r="AA3445" s="8"/>
      <c r="AB3445" s="8"/>
      <c r="AC3445" s="8"/>
      <c r="AD3445" s="8" t="s">
        <v>98</v>
      </c>
      <c r="AE3445" s="8"/>
      <c r="AF3445" s="8"/>
      <c r="AG3445" s="8"/>
      <c r="AH3445" s="8"/>
      <c r="AI3445" s="8" t="s">
        <v>99</v>
      </c>
      <c r="AJ3445" s="8"/>
      <c r="AK3445" s="8"/>
      <c r="AL3445" s="8"/>
      <c r="AM3445" s="8"/>
      <c r="AN3445" s="8" t="s">
        <v>96</v>
      </c>
      <c r="AO3445" s="8"/>
      <c r="AP3445" s="8"/>
      <c r="AQ3445" s="8"/>
      <c r="AR3445" s="8"/>
      <c r="AS3445" s="8" t="s">
        <v>100</v>
      </c>
      <c r="AT3445" s="8"/>
      <c r="AU3445" s="8"/>
      <c r="AV3445" s="8"/>
      <c r="AW3445" s="8"/>
      <c r="AX3445" s="8" t="s">
        <v>94</v>
      </c>
      <c r="AY3445" s="8"/>
      <c r="AZ3445" s="8"/>
      <c r="BA3445" s="8"/>
      <c r="BB3445" s="8"/>
      <c r="BC3445" s="8" t="s">
        <v>101</v>
      </c>
      <c r="BD3445" s="8"/>
      <c r="BE3445" s="8"/>
      <c r="BF3445" s="8"/>
      <c r="BG3445" s="8"/>
      <c r="BH3445" s="8" t="s">
        <v>96</v>
      </c>
      <c r="BI3445" s="8"/>
      <c r="BJ3445" s="8"/>
      <c r="BK3445" s="8"/>
      <c r="BL3445" s="8"/>
      <c r="BM3445" s="8" t="s">
        <v>102</v>
      </c>
      <c r="BN3445" s="8"/>
      <c r="BO3445" s="8"/>
      <c r="BP3445" s="8"/>
    </row>
    <row r="3446" spans="2:76" ht="18.649999999999999" customHeight="1" thickBot="1">
      <c r="B3446" s="16"/>
      <c r="D3446" s="250" t="s">
        <v>22</v>
      </c>
      <c r="E3446" s="251"/>
      <c r="F3446" s="252" t="s">
        <v>23</v>
      </c>
      <c r="G3446" s="253"/>
      <c r="H3446" s="123"/>
      <c r="I3446" s="242" t="s">
        <v>1</v>
      </c>
      <c r="J3446" s="243"/>
      <c r="K3446" s="244" t="s">
        <v>2</v>
      </c>
      <c r="L3446" s="245"/>
      <c r="M3446" s="123"/>
      <c r="N3446" s="242" t="s">
        <v>43</v>
      </c>
      <c r="O3446" s="243"/>
      <c r="P3446" s="244" t="s">
        <v>44</v>
      </c>
      <c r="Q3446" s="245"/>
      <c r="R3446" s="123"/>
      <c r="S3446" s="242" t="s">
        <v>32</v>
      </c>
      <c r="T3446" s="243"/>
      <c r="U3446" s="244" t="s">
        <v>33</v>
      </c>
      <c r="V3446" s="245"/>
      <c r="W3446" s="123"/>
      <c r="X3446" s="242" t="s">
        <v>45</v>
      </c>
      <c r="Y3446" s="243"/>
      <c r="Z3446" s="244" t="s">
        <v>46</v>
      </c>
      <c r="AA3446" s="245"/>
      <c r="AB3446" s="127"/>
      <c r="AC3446" s="242" t="s">
        <v>62</v>
      </c>
      <c r="AD3446" s="243"/>
      <c r="AE3446" s="244" t="s">
        <v>3</v>
      </c>
      <c r="AF3446" s="245"/>
      <c r="AG3446" s="123"/>
      <c r="AH3446" s="242" t="s">
        <v>76</v>
      </c>
      <c r="AI3446" s="243"/>
      <c r="AJ3446" s="244" t="s">
        <v>77</v>
      </c>
      <c r="AK3446" s="245"/>
      <c r="AL3446" s="127"/>
      <c r="AM3446" s="242" t="s">
        <v>64</v>
      </c>
      <c r="AN3446" s="243"/>
      <c r="AO3446" s="244" t="s">
        <v>65</v>
      </c>
      <c r="AP3446" s="245"/>
      <c r="AQ3446" s="123"/>
      <c r="AR3446" s="242" t="s">
        <v>80</v>
      </c>
      <c r="AS3446" s="243"/>
      <c r="AT3446" s="244" t="s">
        <v>81</v>
      </c>
      <c r="AU3446" s="245"/>
      <c r="AV3446" s="127"/>
      <c r="AW3446" s="242" t="s">
        <v>68</v>
      </c>
      <c r="AX3446" s="243"/>
      <c r="AY3446" s="244" t="s">
        <v>69</v>
      </c>
      <c r="AZ3446" s="245"/>
      <c r="BA3446" s="123"/>
      <c r="BB3446" s="246" t="s">
        <v>84</v>
      </c>
      <c r="BC3446" s="247"/>
      <c r="BD3446" s="248" t="s">
        <v>85</v>
      </c>
      <c r="BE3446" s="249"/>
      <c r="BF3446" s="127"/>
      <c r="BG3446" s="242" t="s">
        <v>72</v>
      </c>
      <c r="BH3446" s="243"/>
      <c r="BI3446" s="244" t="s">
        <v>73</v>
      </c>
      <c r="BJ3446" s="245"/>
      <c r="BK3446" s="123"/>
      <c r="BL3446" s="242" t="s">
        <v>88</v>
      </c>
      <c r="BM3446" s="243"/>
      <c r="BN3446" s="244" t="s">
        <v>89</v>
      </c>
      <c r="BO3446" s="245"/>
      <c r="BP3446" s="123"/>
      <c r="BQ3446" s="19" t="s">
        <v>165</v>
      </c>
      <c r="BS3446" s="63" t="s">
        <v>120</v>
      </c>
      <c r="BT3446" s="4"/>
      <c r="BU3446" s="28"/>
      <c r="BV3446" s="28"/>
      <c r="BW3446" s="28"/>
      <c r="BX3446" s="28"/>
    </row>
    <row r="3447" spans="2:76" ht="18.649999999999999" customHeight="1" thickTop="1" thickBot="1">
      <c r="B3447" s="39">
        <v>9.7799999999999994</v>
      </c>
      <c r="D3447" s="25">
        <f t="shared" ref="D3447" si="34716">COS($F$8*$B3447)</f>
        <v>-0.99434244683017281</v>
      </c>
      <c r="E3447" s="26">
        <v>0</v>
      </c>
      <c r="F3447" s="10">
        <v>0</v>
      </c>
      <c r="G3447" s="85">
        <f t="shared" ref="G3447" si="34717">$E$8*SIN($B3447*$F$8)</f>
        <v>-0.31866579026632885</v>
      </c>
      <c r="I3447" s="21">
        <v>1</v>
      </c>
      <c r="J3447" s="24">
        <v>0</v>
      </c>
      <c r="K3447" s="22">
        <v>0</v>
      </c>
      <c r="L3447" s="23">
        <v>0</v>
      </c>
      <c r="N3447" s="21">
        <f t="shared" ref="N3447" si="34718">D3447*I3447+F3447*I3450-E3447*J3447-G3447*J3450</f>
        <v>2.1567135570111544</v>
      </c>
      <c r="O3447" s="24">
        <f t="shared" ref="O3447" si="34719">(D3447*J3447+E3447*I3447+F3447*J3450+G3447*I3450)</f>
        <v>0</v>
      </c>
      <c r="P3447" s="22">
        <f t="shared" ref="P3447" si="34720">D3447*K3447+F3447*K3450-E3447*L3447-G3447*L3450</f>
        <v>0</v>
      </c>
      <c r="Q3447" s="23">
        <f t="shared" ref="Q3447" si="34721">(D3447*L3447+E3447*K3447+F3447*L3450+G3447*K3450)</f>
        <v>-0.31866579026632885</v>
      </c>
      <c r="S3447" s="25">
        <f t="shared" ref="S3447" si="34722">COS($U$8*$B3447)</f>
        <v>0.81681457087670617</v>
      </c>
      <c r="T3447" s="26">
        <v>0</v>
      </c>
      <c r="U3447" s="10">
        <v>0</v>
      </c>
      <c r="V3447" s="85">
        <f t="shared" ref="V3447" si="34723">$T$8*SIN($B3447*$U$8)</f>
        <v>-1.73070090172494</v>
      </c>
      <c r="X3447" s="21">
        <f t="shared" ref="X3447" si="34724">N3447*S3447+P3447*S3450-O3447*T3447-Q3447*T3450</f>
        <v>1.700355595178171</v>
      </c>
      <c r="Y3447" s="24">
        <f t="shared" ref="Y3447" si="34725">(N3447*T3447+O3447*S3447+P3447*T3450+Q3447*S3450)</f>
        <v>0</v>
      </c>
      <c r="Z3447" s="22">
        <f t="shared" ref="Z3447" si="34726">N3447*U3447+P3447*U3450-O3447*V3447-Q3447*V3450</f>
        <v>0</v>
      </c>
      <c r="AA3447" s="23">
        <f t="shared" ref="AA3447" si="34727">(N3447*V3447+O3447*U3447+P3447*V3450+Q3447*U3450)</f>
        <v>-3.9929169586110853</v>
      </c>
      <c r="AB3447" s="8"/>
      <c r="AC3447" s="21">
        <v>1</v>
      </c>
      <c r="AD3447" s="24">
        <v>0</v>
      </c>
      <c r="AE3447" s="22">
        <v>0</v>
      </c>
      <c r="AF3447" s="23">
        <v>0</v>
      </c>
      <c r="AH3447" s="21">
        <f t="shared" ref="AH3447" si="34728">X3447*AC3447+Z3447*AC3450-Y3447*AD3447-AA3447*AD3450</f>
        <v>-10.75168750342962</v>
      </c>
      <c r="AI3447" s="24">
        <f t="shared" ref="AI3447" si="34729">(X3447*AD3447+Y3447*AC3447+Z3447*AD3450+AA3447*AC3450)</f>
        <v>0</v>
      </c>
      <c r="AJ3447" s="22">
        <f t="shared" ref="AJ3447" si="34730">X3447*AE3447+Z3447*AE3450-Y3447*AF3447-AA3447*AF3450</f>
        <v>0</v>
      </c>
      <c r="AK3447" s="23">
        <f t="shared" ref="AK3447" si="34731">(X3447*AF3447+Y3447*AE3447+Z3447*AF3450+AA3447*AE3450)</f>
        <v>-3.9929169586110853</v>
      </c>
      <c r="AL3447" s="8"/>
      <c r="AM3447" s="25">
        <f t="shared" ref="AM3447" si="34732">COS($AO$8*$B3447)</f>
        <v>0.81681457087670617</v>
      </c>
      <c r="AN3447" s="26">
        <v>0</v>
      </c>
      <c r="AO3447" s="10">
        <v>0</v>
      </c>
      <c r="AP3447" s="85">
        <f t="shared" ref="AP3447" si="34733">$AN$8*SIN($B3447*$AO$8)</f>
        <v>-1.73070090172494</v>
      </c>
      <c r="AR3447" s="21">
        <f t="shared" ref="AR3447" si="34734">AH3447*AM3447+AJ3447*AM3450-AI3447*AN3447-AK3447*AN3450</f>
        <v>-9.5499733455121998</v>
      </c>
      <c r="AS3447" s="24">
        <f t="shared" ref="AS3447" si="34735">(AH3447*AN3447+AI3447*AM3447+AJ3447*AN3450+AK3447*AM3450)</f>
        <v>0</v>
      </c>
      <c r="AT3447" s="22">
        <f t="shared" ref="AT3447" si="34736">AH3447*AO3447+AJ3447*AO3450-AI3447*AP3447-AK3447*AP3450</f>
        <v>0</v>
      </c>
      <c r="AU3447" s="23">
        <f t="shared" ref="AU3447" si="34737">(AH3447*AP3447+AI3447*AO3447+AJ3447*AP3450+AK3447*AO3450)</f>
        <v>15.346482505156176</v>
      </c>
      <c r="AV3447" s="8"/>
      <c r="AW3447" s="21">
        <v>1</v>
      </c>
      <c r="AX3447" s="24">
        <v>0</v>
      </c>
      <c r="AY3447" s="22">
        <v>0</v>
      </c>
      <c r="AZ3447" s="23">
        <v>0</v>
      </c>
      <c r="BB3447" s="21">
        <f t="shared" ref="BB3447" si="34738">AR3447*AW3447+AT3447*AW3450-AS3447*AX3447-AU3447*AX3450</f>
        <v>-161.30026256012411</v>
      </c>
      <c r="BC3447" s="24">
        <f t="shared" ref="BC3447" si="34739">(AR3447*AX3447+AS3447*AW3447+AT3447*AX3450+AU3447*AW3450)</f>
        <v>0</v>
      </c>
      <c r="BD3447" s="22">
        <f t="shared" ref="BD3447" si="34740">AR3447*AY3447+AT3447*AY3450-AS3447*AZ3447-AU3447*AZ3450</f>
        <v>0</v>
      </c>
      <c r="BE3447" s="23">
        <f t="shared" ref="BE3447" si="34741">(AR3447*AZ3447+AS3447*AY3447+AT3447*AZ3450+AU3447*AY3450)</f>
        <v>15.346482505156176</v>
      </c>
      <c r="BF3447" s="8"/>
      <c r="BG3447" s="25">
        <f t="shared" ref="BG3447" si="34742">COS($BI$8*$B3447)</f>
        <v>-0.99433129043863255</v>
      </c>
      <c r="BH3447" s="26">
        <v>0</v>
      </c>
      <c r="BI3447" s="10">
        <v>0</v>
      </c>
      <c r="BJ3447" s="85">
        <f t="shared" ref="BJ3447" si="34743">$BH$8*SIN($B3447*$BI$8)</f>
        <v>-0.31897893926056337</v>
      </c>
      <c r="BL3447" s="21">
        <f t="shared" ref="BL3447" si="34744">BB3447*BG3447+BD3447*BG3450-BC3447*BH3447-BE3447*BH3450</f>
        <v>160.92980985404017</v>
      </c>
      <c r="BM3447" s="24">
        <f t="shared" ref="BM3447" si="34745">(BB3447*BH3447+BC3447*BG3447+BD3447*BH3450+BE3447*BG3450)</f>
        <v>0</v>
      </c>
      <c r="BN3447" s="22">
        <f t="shared" ref="BN3447" si="34746">BB3447*BI3447+BD3447*BI3450-BC3447*BJ3447-BE3447*BJ3450</f>
        <v>0</v>
      </c>
      <c r="BO3447" s="23">
        <f t="shared" ref="BO3447" si="34747">(BB3447*BJ3447+BC3447*BI3447+BD3447*BJ3450+BE3447*BI3450)</f>
        <v>36.191898900832911</v>
      </c>
      <c r="BQ3447" s="27">
        <f t="shared" ref="BQ3447" si="34748">20*LOG((2*$BL$8)/(($BL$8*BL3447+BN3447+$BL$8*BL3450+BN3450)^2+($BL$8*BM3447+BO3447+$BL$8*BM3450+BO3450)^2)^0.5)</f>
        <v>-51.512550432102877</v>
      </c>
      <c r="BS3447" s="64">
        <f t="shared" ref="BS3447" si="34749">((BL3447^2+BM3447^2)/(BL3450^2+BM3450^2))^0.5</f>
        <v>0.22458441991119796</v>
      </c>
      <c r="BT3447" s="4"/>
      <c r="BU3447" s="28"/>
      <c r="BV3447" s="28"/>
      <c r="BW3447" s="28"/>
      <c r="BX3447" s="28"/>
    </row>
    <row r="3448" spans="2:76" ht="18.649999999999999" customHeight="1" thickBot="1">
      <c r="D3448" s="25"/>
      <c r="E3448" s="10"/>
      <c r="F3448" s="10"/>
      <c r="G3448" s="31"/>
      <c r="I3448" s="29"/>
      <c r="L3448" s="30"/>
      <c r="N3448" s="29"/>
      <c r="Q3448" s="30"/>
      <c r="S3448" s="29"/>
      <c r="V3448" s="30"/>
      <c r="X3448" s="29"/>
      <c r="AA3448" s="30"/>
      <c r="AC3448" s="29"/>
      <c r="AF3448" s="30"/>
      <c r="AH3448" s="29"/>
      <c r="AK3448" s="30"/>
      <c r="AM3448" s="29"/>
      <c r="AP3448" s="30"/>
      <c r="AR3448" s="29"/>
      <c r="AU3448" s="30"/>
      <c r="AW3448" s="29"/>
      <c r="AZ3448" s="30"/>
      <c r="BB3448" s="29"/>
      <c r="BE3448" s="30"/>
      <c r="BG3448" s="29"/>
      <c r="BJ3448" s="30"/>
      <c r="BL3448" s="29"/>
      <c r="BO3448" s="30"/>
      <c r="BS3448" s="65"/>
      <c r="BT3448" s="65"/>
      <c r="BU3448" s="28"/>
      <c r="BV3448" s="28"/>
      <c r="BW3448" s="28"/>
      <c r="BX3448" s="28"/>
    </row>
    <row r="3449" spans="2:76" ht="18.649999999999999" customHeight="1" thickBot="1">
      <c r="D3449" s="254" t="s">
        <v>24</v>
      </c>
      <c r="E3449" s="255"/>
      <c r="F3449" s="256" t="s">
        <v>25</v>
      </c>
      <c r="G3449" s="257"/>
      <c r="H3449" s="123"/>
      <c r="I3449" s="242" t="s">
        <v>4</v>
      </c>
      <c r="J3449" s="243"/>
      <c r="K3449" s="244" t="s">
        <v>5</v>
      </c>
      <c r="L3449" s="245"/>
      <c r="M3449" s="123"/>
      <c r="N3449" s="242" t="s">
        <v>6</v>
      </c>
      <c r="O3449" s="243"/>
      <c r="P3449" s="244" t="s">
        <v>7</v>
      </c>
      <c r="Q3449" s="245"/>
      <c r="R3449" s="123"/>
      <c r="S3449" s="242" t="s">
        <v>34</v>
      </c>
      <c r="T3449" s="243"/>
      <c r="U3449" s="244" t="s">
        <v>35</v>
      </c>
      <c r="V3449" s="245"/>
      <c r="W3449" s="123"/>
      <c r="X3449" s="242" t="s">
        <v>47</v>
      </c>
      <c r="Y3449" s="243"/>
      <c r="Z3449" s="244" t="s">
        <v>48</v>
      </c>
      <c r="AA3449" s="245"/>
      <c r="AB3449" s="127"/>
      <c r="AC3449" s="242" t="s">
        <v>63</v>
      </c>
      <c r="AD3449" s="243"/>
      <c r="AE3449" s="244" t="s">
        <v>8</v>
      </c>
      <c r="AF3449" s="245"/>
      <c r="AG3449" s="123"/>
      <c r="AH3449" s="242" t="s">
        <v>78</v>
      </c>
      <c r="AI3449" s="243"/>
      <c r="AJ3449" s="244" t="s">
        <v>79</v>
      </c>
      <c r="AK3449" s="245"/>
      <c r="AL3449" s="127"/>
      <c r="AM3449" s="242" t="s">
        <v>67</v>
      </c>
      <c r="AN3449" s="243"/>
      <c r="AO3449" s="244" t="s">
        <v>66</v>
      </c>
      <c r="AP3449" s="245"/>
      <c r="AQ3449" s="123"/>
      <c r="AR3449" s="242" t="s">
        <v>83</v>
      </c>
      <c r="AS3449" s="243"/>
      <c r="AT3449" s="244" t="s">
        <v>82</v>
      </c>
      <c r="AU3449" s="245"/>
      <c r="AV3449" s="127"/>
      <c r="AW3449" s="242" t="s">
        <v>71</v>
      </c>
      <c r="AX3449" s="243"/>
      <c r="AY3449" s="244" t="s">
        <v>70</v>
      </c>
      <c r="AZ3449" s="245"/>
      <c r="BA3449" s="123"/>
      <c r="BB3449" s="124" t="s">
        <v>87</v>
      </c>
      <c r="BC3449" s="125"/>
      <c r="BD3449" s="122" t="s">
        <v>86</v>
      </c>
      <c r="BE3449" s="126"/>
      <c r="BF3449" s="127"/>
      <c r="BG3449" s="242" t="s">
        <v>74</v>
      </c>
      <c r="BH3449" s="243"/>
      <c r="BI3449" s="244" t="s">
        <v>75</v>
      </c>
      <c r="BJ3449" s="245"/>
      <c r="BK3449" s="123"/>
      <c r="BL3449" s="242" t="s">
        <v>91</v>
      </c>
      <c r="BM3449" s="243"/>
      <c r="BN3449" s="244" t="s">
        <v>90</v>
      </c>
      <c r="BO3449" s="245"/>
      <c r="BP3449" s="123"/>
      <c r="BQ3449" s="35" t="s">
        <v>166</v>
      </c>
      <c r="BS3449" s="66" t="s">
        <v>121</v>
      </c>
      <c r="BT3449" s="65"/>
      <c r="BU3449" s="28"/>
      <c r="BV3449" s="28"/>
      <c r="BW3449" s="28"/>
      <c r="BX3449" s="28"/>
    </row>
    <row r="3450" spans="2:76" ht="18.649999999999999" customHeight="1" thickTop="1" thickBot="1">
      <c r="D3450" s="15">
        <v>0</v>
      </c>
      <c r="E3450" s="145">
        <f t="shared" ref="E3450" si="34750">(1/$E$8)*SIN($B3447*$F$8)</f>
        <v>-3.540731002959209E-2</v>
      </c>
      <c r="F3450" s="15">
        <f t="shared" ref="F3450" si="34751">COS($F$8*$B3447)</f>
        <v>-0.99434244683017281</v>
      </c>
      <c r="G3450" s="37">
        <v>0</v>
      </c>
      <c r="I3450" s="21">
        <v>0</v>
      </c>
      <c r="J3450" s="24">
        <f t="shared" ref="J3450" si="34752">(TAN($K$8*$B3447))/$J$8</f>
        <v>9.8882782529238344</v>
      </c>
      <c r="K3450" s="22">
        <v>1</v>
      </c>
      <c r="L3450" s="23">
        <v>0</v>
      </c>
      <c r="N3450" s="21">
        <f t="shared" ref="N3450" si="34753">D3450*I3447+F3450*I3450-E3450*J3447-G3450*J3450</f>
        <v>0</v>
      </c>
      <c r="O3450" s="24">
        <f t="shared" ref="O3450" si="34754">(D3450*J3447+E3450*I3447+F3450*J3450+G3450*I3450)</f>
        <v>-9.8677421029794647</v>
      </c>
      <c r="P3450" s="22">
        <f t="shared" ref="P3450" si="34755">D3450*K3447+F3450*K3450-E3450*L3447-G3450*L3450</f>
        <v>-0.99434244683017281</v>
      </c>
      <c r="Q3450" s="23">
        <f t="shared" ref="Q3450" si="34756">(D3450*L3447+E3450*K3447+F3450*L3450+G3450*K3450)</f>
        <v>0</v>
      </c>
      <c r="S3450" s="15">
        <v>0</v>
      </c>
      <c r="T3450" s="145">
        <f t="shared" ref="T3450" si="34757">(1/$T$8)*SIN($B3447*$U$8)</f>
        <v>-0.19230010019166</v>
      </c>
      <c r="U3450" s="15">
        <f t="shared" ref="U3450" si="34758">COS($U$8*$B3447)</f>
        <v>0.81681457087670617</v>
      </c>
      <c r="V3450" s="37">
        <v>0</v>
      </c>
      <c r="X3450" s="21">
        <f t="shared" ref="X3450" si="34759">N3450*S3447+P3450*S3450-O3450*T3447-Q3450*T3450</f>
        <v>0</v>
      </c>
      <c r="Y3450" s="24">
        <f t="shared" ref="Y3450" si="34760">(N3450*T3447+O3450*S3447+P3450*T3450+Q3450*S3450)</f>
        <v>-7.8689033792169152</v>
      </c>
      <c r="Z3450" s="22">
        <f t="shared" ref="Z3450" si="34761">N3450*U3447+P3450*U3450-O3450*V3447-Q3450*V3450</f>
        <v>-17.890303554627796</v>
      </c>
      <c r="AA3450" s="23">
        <f t="shared" ref="AA3450" si="34762">(N3450*V3447+O3450*U3447+P3450*V3450+Q3450*U3450)</f>
        <v>0</v>
      </c>
      <c r="AB3450" s="8"/>
      <c r="AC3450" s="21">
        <v>0</v>
      </c>
      <c r="AD3450" s="24">
        <f t="shared" ref="AD3450" si="34763">(TAN($AE$8*$B3447))/$AD$8</f>
        <v>-3.1185329491398108</v>
      </c>
      <c r="AE3450" s="22">
        <v>1</v>
      </c>
      <c r="AF3450" s="23">
        <v>0</v>
      </c>
      <c r="AH3450" s="21">
        <f t="shared" ref="AH3450" si="34764">X3450*AC3447+Z3450*AC3450-Y3450*AD3447-AA3450*AD3450</f>
        <v>0</v>
      </c>
      <c r="AI3450" s="24">
        <f t="shared" ref="AI3450" si="34765">(X3450*AD3447+Y3450*AC3447+Z3450*AD3450+AA3450*AC3450)</f>
        <v>47.922597726002941</v>
      </c>
      <c r="AJ3450" s="22">
        <f t="shared" ref="AJ3450" si="34766">X3450*AE3447+Z3450*AE3450-Y3450*AF3447-AA3450*AF3450</f>
        <v>-17.890303554627796</v>
      </c>
      <c r="AK3450" s="23">
        <f t="shared" ref="AK3450" si="34767">(X3450*AF3447+Y3450*AE3447+Z3450*AF3450+AA3450*AE3450)</f>
        <v>0</v>
      </c>
      <c r="AL3450" s="8"/>
      <c r="AM3450" s="15">
        <v>0</v>
      </c>
      <c r="AN3450" s="85">
        <f t="shared" ref="AN3450" si="34768">(1/$AN$8)*SIN($B3447*$AO$8)</f>
        <v>-0.19230010019166</v>
      </c>
      <c r="AO3450" s="25">
        <f t="shared" ref="AO3450" si="34769">COS($AO$8*$B3447)</f>
        <v>0.81681457087670617</v>
      </c>
      <c r="AP3450" s="37">
        <v>0</v>
      </c>
      <c r="AR3450" s="21">
        <f t="shared" ref="AR3450" si="34770">AH3450*AM3447+AJ3450*AM3450-AI3450*AN3447-AK3450*AN3450</f>
        <v>0</v>
      </c>
      <c r="AS3450" s="24">
        <f t="shared" ref="AS3450" si="34771">(AH3450*AN3447+AI3450*AM3447+AJ3450*AN3450+AK3450*AM3450)</f>
        <v>42.584183262876245</v>
      </c>
      <c r="AT3450" s="22">
        <f t="shared" ref="AT3450" si="34772">AH3450*AO3447+AJ3450*AO3450-AI3450*AP3447-AK3450*AP3450</f>
        <v>68.326622476567536</v>
      </c>
      <c r="AU3450" s="23">
        <f t="shared" ref="AU3450" si="34773">(AH3450*AP3447+AI3450*AO3447+AJ3450*AP3450+AK3450*AO3450)</f>
        <v>0</v>
      </c>
      <c r="AV3450" s="8"/>
      <c r="AW3450" s="21">
        <v>0</v>
      </c>
      <c r="AX3450" s="24">
        <f t="shared" ref="AX3450" si="34774">(TAN($AY$8*$B3447))/$AX$8</f>
        <v>9.8882782529238344</v>
      </c>
      <c r="AY3450" s="22">
        <v>1</v>
      </c>
      <c r="AZ3450" s="23">
        <v>0</v>
      </c>
      <c r="BB3450" s="21">
        <f t="shared" ref="BB3450" si="34775">AR3450*AW3447+AT3450*AW3450-AS3450*AX3447-AU3450*AX3450</f>
        <v>0</v>
      </c>
      <c r="BC3450" s="24">
        <f t="shared" ref="BC3450" si="34776">(AR3450*AX3447+AS3450*AW3447+AT3450*AX3450+AU3450*AW3450)</f>
        <v>718.21683839365585</v>
      </c>
      <c r="BD3450" s="22">
        <f t="shared" ref="BD3450" si="34777">AR3450*AY3447+AT3450*AY3450-AS3450*AZ3447-AU3450*AZ3450</f>
        <v>68.326622476567536</v>
      </c>
      <c r="BE3450" s="23">
        <f t="shared" ref="BE3450" si="34778">(AR3450*AZ3447+AS3450*AY3447+AT3450*AZ3450+AU3450*AY3450)</f>
        <v>0</v>
      </c>
      <c r="BF3450" s="8"/>
      <c r="BG3450" s="15">
        <v>0</v>
      </c>
      <c r="BH3450" s="85">
        <f t="shared" ref="BH3450" si="34779">(1/$BH$8)*SIN($B3447*$BI$8)</f>
        <v>-3.5442104362284815E-2</v>
      </c>
      <c r="BI3450" s="25">
        <f t="shared" ref="BI3450" si="34780">COS($BI$8*$B3447)</f>
        <v>-0.99433129043863255</v>
      </c>
      <c r="BJ3450" s="37">
        <v>0</v>
      </c>
      <c r="BL3450" s="21">
        <f t="shared" ref="BL3450" si="34781">BB3450*BG3447+BD3450*BG3450-BC3450*BH3447-BE3450*BH3450</f>
        <v>0</v>
      </c>
      <c r="BM3450" s="24">
        <f t="shared" ref="BM3450" si="34782">(BB3450*BH3447+BC3450*BG3447+BD3450*BH3450+BE3450*BG3450)</f>
        <v>-716.56711501925554</v>
      </c>
      <c r="BN3450" s="22">
        <f t="shared" ref="BN3450" si="34783">BB3450*BI3447+BD3450*BI3450-BC3450*BJ3447-BE3450*BJ3450</f>
        <v>161.15674657144513</v>
      </c>
      <c r="BO3450" s="23">
        <f t="shared" ref="BO3450" si="34784">(BB3450*BJ3447+BC3450*BI3447+BD3450*BJ3450+BE3450*BI3450)</f>
        <v>0</v>
      </c>
      <c r="BQ3450" s="38">
        <f t="shared" ref="BQ3450" si="34785">(180/PI())*ATAN(-1*(($BL$8*BM3447+BO3447+$BL$8*BM3450+BO3450)/($BL$8*BL3447+BN3447+$BL$8*BL3450+BN3450)))</f>
        <v>64.667336661178965</v>
      </c>
      <c r="BS3450" s="67">
        <f t="shared" ref="BS3450" si="34786">20*LOG(((($BL$8*BL3447+BN3447-$BL$8*BL3450-BN3450)^2+($BL$8*BM3447+BO3447-$BL$8*BM3450-BO3450)^2)/(($BL$8*BL3447+BN3447+$BL$8*BL3450+BN3450)^2+($BL$8*BM3447+BO3447+$BL$8*BM3450+BO3450)^2))^0.5)</f>
        <v>-3.0657080971305922E-5</v>
      </c>
      <c r="BT3450" s="65"/>
      <c r="BU3450" s="28"/>
      <c r="BV3450" s="28"/>
      <c r="BW3450" s="28"/>
      <c r="BX3450" s="28"/>
    </row>
    <row r="3451" spans="2:76" ht="18.649999999999999" customHeight="1">
      <c r="BS3451" s="32"/>
    </row>
    <row r="3452" spans="2:76" ht="18.649999999999999" customHeight="1" thickBot="1">
      <c r="D3452" s="8"/>
      <c r="E3452" s="8" t="s">
        <v>93</v>
      </c>
      <c r="F3452" s="8"/>
      <c r="G3452" s="8"/>
      <c r="H3452" s="8"/>
      <c r="I3452" s="8"/>
      <c r="J3452" s="8" t="s">
        <v>94</v>
      </c>
      <c r="K3452" s="8"/>
      <c r="L3452" s="8"/>
      <c r="M3452" s="8"/>
      <c r="N3452" s="8"/>
      <c r="O3452" s="8" t="s">
        <v>95</v>
      </c>
      <c r="P3452" s="8"/>
      <c r="Q3452" s="8"/>
      <c r="R3452" s="8"/>
      <c r="S3452" s="8"/>
      <c r="T3452" s="8" t="s">
        <v>96</v>
      </c>
      <c r="U3452" s="8"/>
      <c r="V3452" s="8"/>
      <c r="W3452" s="8"/>
      <c r="X3452" s="8"/>
      <c r="Y3452" s="8" t="s">
        <v>97</v>
      </c>
      <c r="Z3452" s="8"/>
      <c r="AA3452" s="8"/>
      <c r="AB3452" s="8"/>
      <c r="AC3452" s="8"/>
      <c r="AD3452" s="8" t="s">
        <v>98</v>
      </c>
      <c r="AE3452" s="8"/>
      <c r="AF3452" s="8"/>
      <c r="AG3452" s="8"/>
      <c r="AH3452" s="8"/>
      <c r="AI3452" s="8" t="s">
        <v>99</v>
      </c>
      <c r="AJ3452" s="8"/>
      <c r="AK3452" s="8"/>
      <c r="AL3452" s="8"/>
      <c r="AM3452" s="8"/>
      <c r="AN3452" s="8" t="s">
        <v>96</v>
      </c>
      <c r="AO3452" s="8"/>
      <c r="AP3452" s="8"/>
      <c r="AQ3452" s="8"/>
      <c r="AR3452" s="8"/>
      <c r="AS3452" s="8" t="s">
        <v>100</v>
      </c>
      <c r="AT3452" s="8"/>
      <c r="AU3452" s="8"/>
      <c r="AV3452" s="8"/>
      <c r="AW3452" s="8"/>
      <c r="AX3452" s="8" t="s">
        <v>94</v>
      </c>
      <c r="AY3452" s="8"/>
      <c r="AZ3452" s="8"/>
      <c r="BA3452" s="8"/>
      <c r="BB3452" s="8"/>
      <c r="BC3452" s="8" t="s">
        <v>101</v>
      </c>
      <c r="BD3452" s="8"/>
      <c r="BE3452" s="8"/>
      <c r="BF3452" s="8"/>
      <c r="BG3452" s="8"/>
      <c r="BH3452" s="8" t="s">
        <v>96</v>
      </c>
      <c r="BI3452" s="8"/>
      <c r="BJ3452" s="8"/>
      <c r="BK3452" s="8"/>
      <c r="BL3452" s="8"/>
      <c r="BM3452" s="8" t="s">
        <v>102</v>
      </c>
      <c r="BN3452" s="8"/>
      <c r="BO3452" s="8"/>
      <c r="BP3452" s="8"/>
    </row>
    <row r="3453" spans="2:76" ht="18.649999999999999" customHeight="1" thickBot="1">
      <c r="B3453" s="16"/>
      <c r="D3453" s="250" t="s">
        <v>22</v>
      </c>
      <c r="E3453" s="251"/>
      <c r="F3453" s="252" t="s">
        <v>23</v>
      </c>
      <c r="G3453" s="253"/>
      <c r="H3453" s="123"/>
      <c r="I3453" s="242" t="s">
        <v>1</v>
      </c>
      <c r="J3453" s="243"/>
      <c r="K3453" s="244" t="s">
        <v>2</v>
      </c>
      <c r="L3453" s="245"/>
      <c r="M3453" s="123"/>
      <c r="N3453" s="242" t="s">
        <v>43</v>
      </c>
      <c r="O3453" s="243"/>
      <c r="P3453" s="244" t="s">
        <v>44</v>
      </c>
      <c r="Q3453" s="245"/>
      <c r="R3453" s="123"/>
      <c r="S3453" s="242" t="s">
        <v>32</v>
      </c>
      <c r="T3453" s="243"/>
      <c r="U3453" s="244" t="s">
        <v>33</v>
      </c>
      <c r="V3453" s="245"/>
      <c r="W3453" s="123"/>
      <c r="X3453" s="242" t="s">
        <v>45</v>
      </c>
      <c r="Y3453" s="243"/>
      <c r="Z3453" s="244" t="s">
        <v>46</v>
      </c>
      <c r="AA3453" s="245"/>
      <c r="AB3453" s="127"/>
      <c r="AC3453" s="242" t="s">
        <v>62</v>
      </c>
      <c r="AD3453" s="243"/>
      <c r="AE3453" s="244" t="s">
        <v>3</v>
      </c>
      <c r="AF3453" s="245"/>
      <c r="AG3453" s="123"/>
      <c r="AH3453" s="242" t="s">
        <v>76</v>
      </c>
      <c r="AI3453" s="243"/>
      <c r="AJ3453" s="244" t="s">
        <v>77</v>
      </c>
      <c r="AK3453" s="245"/>
      <c r="AL3453" s="127"/>
      <c r="AM3453" s="242" t="s">
        <v>64</v>
      </c>
      <c r="AN3453" s="243"/>
      <c r="AO3453" s="244" t="s">
        <v>65</v>
      </c>
      <c r="AP3453" s="245"/>
      <c r="AQ3453" s="123"/>
      <c r="AR3453" s="242" t="s">
        <v>80</v>
      </c>
      <c r="AS3453" s="243"/>
      <c r="AT3453" s="244" t="s">
        <v>81</v>
      </c>
      <c r="AU3453" s="245"/>
      <c r="AV3453" s="127"/>
      <c r="AW3453" s="242" t="s">
        <v>68</v>
      </c>
      <c r="AX3453" s="243"/>
      <c r="AY3453" s="244" t="s">
        <v>69</v>
      </c>
      <c r="AZ3453" s="245"/>
      <c r="BA3453" s="123"/>
      <c r="BB3453" s="246" t="s">
        <v>84</v>
      </c>
      <c r="BC3453" s="247"/>
      <c r="BD3453" s="248" t="s">
        <v>85</v>
      </c>
      <c r="BE3453" s="249"/>
      <c r="BF3453" s="127"/>
      <c r="BG3453" s="242" t="s">
        <v>72</v>
      </c>
      <c r="BH3453" s="243"/>
      <c r="BI3453" s="244" t="s">
        <v>73</v>
      </c>
      <c r="BJ3453" s="245"/>
      <c r="BK3453" s="123"/>
      <c r="BL3453" s="242" t="s">
        <v>88</v>
      </c>
      <c r="BM3453" s="243"/>
      <c r="BN3453" s="244" t="s">
        <v>89</v>
      </c>
      <c r="BO3453" s="245"/>
      <c r="BP3453" s="123"/>
      <c r="BQ3453" s="19" t="s">
        <v>165</v>
      </c>
      <c r="BS3453" s="63" t="s">
        <v>120</v>
      </c>
      <c r="BT3453" s="4"/>
      <c r="BU3453" s="28"/>
      <c r="BV3453" s="28"/>
      <c r="BW3453" s="28"/>
      <c r="BX3453" s="28"/>
    </row>
    <row r="3454" spans="2:76" ht="18.649999999999999" customHeight="1" thickTop="1" thickBot="1">
      <c r="B3454" s="39">
        <v>9.8000000000000007</v>
      </c>
      <c r="D3454" s="25">
        <f t="shared" ref="D3454" si="34787">COS($F$8*$B3454)</f>
        <v>-0.9936149749033536</v>
      </c>
      <c r="E3454" s="26">
        <v>0</v>
      </c>
      <c r="F3454" s="10">
        <v>0</v>
      </c>
      <c r="G3454" s="85">
        <f t="shared" ref="G3454" si="34788">$E$8*SIN($B3454*$F$8)</f>
        <v>-0.33847235460266406</v>
      </c>
      <c r="I3454" s="21">
        <v>1</v>
      </c>
      <c r="J3454" s="24">
        <v>0</v>
      </c>
      <c r="K3454" s="22">
        <v>0</v>
      </c>
      <c r="L3454" s="23">
        <v>0</v>
      </c>
      <c r="N3454" s="21">
        <f t="shared" ref="N3454" si="34789">D3454*I3454+F3454*I3457-E3454*J3454-G3454*J3457</f>
        <v>2.7719328872767441</v>
      </c>
      <c r="O3454" s="24">
        <f t="shared" ref="O3454" si="34790">(D3454*J3454+E3454*I3454+F3454*J3457+G3454*I3457)</f>
        <v>0</v>
      </c>
      <c r="P3454" s="22">
        <f t="shared" ref="P3454" si="34791">D3454*K3454+F3454*K3457-E3454*L3454-G3454*L3457</f>
        <v>0</v>
      </c>
      <c r="Q3454" s="23">
        <f t="shared" ref="Q3454" si="34792">(D3454*L3454+E3454*K3454+F3454*L3457+G3454*K3457)</f>
        <v>-0.33847235460266406</v>
      </c>
      <c r="S3454" s="25">
        <f t="shared" ref="S3454" si="34793">COS($U$8*$B3454)</f>
        <v>0.82344670198592063</v>
      </c>
      <c r="T3454" s="26">
        <v>0</v>
      </c>
      <c r="U3454" s="10">
        <v>0</v>
      </c>
      <c r="V3454" s="85">
        <f t="shared" ref="V3454" si="34794">$T$8*SIN($B3454*$U$8)</f>
        <v>-1.7021808837184706</v>
      </c>
      <c r="X3454" s="21">
        <f t="shared" ref="X3454" si="34795">N3454*S3454+P3454*S3457-O3454*T3454-Q3454*T3457</f>
        <v>2.2185233084130309</v>
      </c>
      <c r="Y3454" s="24">
        <f t="shared" ref="Y3454" si="34796">(N3454*T3454+O3454*S3454+P3454*T3457+Q3454*S3457)</f>
        <v>0</v>
      </c>
      <c r="Z3454" s="22">
        <f t="shared" ref="Z3454" si="34797">N3454*U3454+P3454*U3457-O3454*V3454-Q3454*V3457</f>
        <v>0</v>
      </c>
      <c r="AA3454" s="23">
        <f t="shared" ref="AA3454" si="34798">(N3454*V3454+O3454*U3454+P3454*V3457+Q3454*U3457)</f>
        <v>-4.997045115783993</v>
      </c>
      <c r="AB3454" s="8"/>
      <c r="AC3454" s="21">
        <v>1</v>
      </c>
      <c r="AD3454" s="24">
        <v>0</v>
      </c>
      <c r="AE3454" s="22">
        <v>0</v>
      </c>
      <c r="AF3454" s="23">
        <v>0</v>
      </c>
      <c r="AH3454" s="21">
        <f t="shared" ref="AH3454" si="34799">X3454*AC3454+Z3454*AC3457-Y3454*AD3454-AA3454*AD3457</f>
        <v>-12.692538615529521</v>
      </c>
      <c r="AI3454" s="24">
        <f t="shared" ref="AI3454" si="34800">(X3454*AD3454+Y3454*AC3454+Z3454*AD3457+AA3454*AC3457)</f>
        <v>0</v>
      </c>
      <c r="AJ3454" s="22">
        <f t="shared" ref="AJ3454" si="34801">X3454*AE3454+Z3454*AE3457-Y3454*AF3454-AA3454*AF3457</f>
        <v>0</v>
      </c>
      <c r="AK3454" s="23">
        <f t="shared" ref="AK3454" si="34802">(X3454*AF3454+Y3454*AE3454+Z3454*AF3457+AA3454*AE3457)</f>
        <v>-4.997045115783993</v>
      </c>
      <c r="AL3454" s="8"/>
      <c r="AM3454" s="25">
        <f t="shared" ref="AM3454" si="34803">COS($AO$8*$B3454)</f>
        <v>0.82344670198592063</v>
      </c>
      <c r="AN3454" s="26">
        <v>0</v>
      </c>
      <c r="AO3454" s="10">
        <v>0</v>
      </c>
      <c r="AP3454" s="85">
        <f t="shared" ref="AP3454" si="34804">$AN$8*SIN($B3454*$AO$8)</f>
        <v>-1.7021808837184706</v>
      </c>
      <c r="AR3454" s="21">
        <f t="shared" ref="AR3454" si="34805">AH3454*AM3454+AJ3454*AM3457-AI3454*AN3454-AK3454*AN3457</f>
        <v>-11.396726248471868</v>
      </c>
      <c r="AS3454" s="24">
        <f t="shared" ref="AS3454" si="34806">(AH3454*AN3454+AI3454*AM3454+AJ3454*AN3457+AK3454*AM3457)</f>
        <v>0</v>
      </c>
      <c r="AT3454" s="22">
        <f t="shared" ref="AT3454" si="34807">AH3454*AO3454+AJ3454*AO3457-AI3454*AP3454-AK3454*AP3457</f>
        <v>0</v>
      </c>
      <c r="AU3454" s="23">
        <f t="shared" ref="AU3454" si="34808">(AH3454*AP3454+AI3454*AO3454+AJ3454*AP3457+AK3454*AO3457)</f>
        <v>17.490196276945671</v>
      </c>
      <c r="AV3454" s="8"/>
      <c r="AW3454" s="21">
        <v>1</v>
      </c>
      <c r="AX3454" s="24">
        <v>0</v>
      </c>
      <c r="AY3454" s="22">
        <v>0</v>
      </c>
      <c r="AZ3454" s="23">
        <v>0</v>
      </c>
      <c r="BB3454" s="21">
        <f t="shared" ref="BB3454" si="34809">AR3454*AW3454+AT3454*AW3457-AS3454*AX3454-AU3454*AX3457</f>
        <v>-205.9773775311356</v>
      </c>
      <c r="BC3454" s="24">
        <f t="shared" ref="BC3454" si="34810">(AR3454*AX3454+AS3454*AW3454+AT3454*AX3457+AU3454*AW3457)</f>
        <v>0</v>
      </c>
      <c r="BD3454" s="22">
        <f t="shared" ref="BD3454" si="34811">AR3454*AY3454+AT3454*AY3457-AS3454*AZ3454-AU3454*AZ3457</f>
        <v>0</v>
      </c>
      <c r="BE3454" s="23">
        <f t="shared" ref="BE3454" si="34812">(AR3454*AZ3454+AS3454*AY3454+AT3454*AZ3457+AU3454*AY3457)</f>
        <v>17.490196276945671</v>
      </c>
      <c r="BF3454" s="8"/>
      <c r="BG3454" s="25">
        <f t="shared" ref="BG3454" si="34813">COS($BI$8*$B3454)</f>
        <v>-0.99360310119136341</v>
      </c>
      <c r="BH3454" s="26">
        <v>0</v>
      </c>
      <c r="BI3454" s="10">
        <v>0</v>
      </c>
      <c r="BJ3454" s="85">
        <f t="shared" ref="BJ3454" si="34814">$BH$8*SIN($B3454*$BI$8)</f>
        <v>-0.33878591429713839</v>
      </c>
      <c r="BL3454" s="21">
        <f t="shared" ref="BL3454" si="34815">BB3454*BG3454+BD3454*BG3457-BC3454*BH3454-BE3454*BH3457</f>
        <v>205.31814243874743</v>
      </c>
      <c r="BM3454" s="24">
        <f t="shared" ref="BM3454" si="34816">(BB3454*BH3454+BC3454*BG3454+BD3454*BH3457+BE3454*BG3457)</f>
        <v>0</v>
      </c>
      <c r="BN3454" s="22">
        <f t="shared" ref="BN3454" si="34817">BB3454*BI3454+BD3454*BI3457-BC3454*BJ3454-BE3454*BJ3457</f>
        <v>0</v>
      </c>
      <c r="BO3454" s="23">
        <f t="shared" ref="BO3454" si="34818">(BB3454*BJ3454+BC3454*BI3454+BD3454*BJ3457+BE3454*BI3457)</f>
        <v>52.403920910193769</v>
      </c>
      <c r="BQ3454" s="27">
        <f t="shared" ref="BQ3454" si="34819">20*LOG((2*$BL$8)/(($BL$8*BL3454+BN3454+$BL$8*BL3457+BN3457)^2+($BL$8*BM3454+BO3454+$BL$8*BM3457+BO3457)^2)^0.5)</f>
        <v>-52.647374937126806</v>
      </c>
      <c r="BS3454" s="64">
        <f t="shared" ref="BS3454" si="34820">((BL3454^2+BM3454^2)/(BL3457^2+BM3457^2))^0.5</f>
        <v>0.25492097227869848</v>
      </c>
      <c r="BT3454" s="4"/>
      <c r="BU3454" s="28"/>
      <c r="BV3454" s="28"/>
      <c r="BW3454" s="28"/>
      <c r="BX3454" s="28"/>
    </row>
    <row r="3455" spans="2:76" ht="18.649999999999999" customHeight="1" thickBot="1">
      <c r="D3455" s="25"/>
      <c r="E3455" s="10"/>
      <c r="F3455" s="10"/>
      <c r="G3455" s="31"/>
      <c r="I3455" s="29"/>
      <c r="L3455" s="30"/>
      <c r="N3455" s="29"/>
      <c r="Q3455" s="30"/>
      <c r="S3455" s="29"/>
      <c r="V3455" s="30"/>
      <c r="X3455" s="29"/>
      <c r="AA3455" s="30"/>
      <c r="AC3455" s="29"/>
      <c r="AF3455" s="30"/>
      <c r="AH3455" s="29"/>
      <c r="AK3455" s="30"/>
      <c r="AM3455" s="29"/>
      <c r="AP3455" s="30"/>
      <c r="AR3455" s="29"/>
      <c r="AU3455" s="30"/>
      <c r="AW3455" s="29"/>
      <c r="AZ3455" s="30"/>
      <c r="BB3455" s="29"/>
      <c r="BE3455" s="30"/>
      <c r="BG3455" s="29"/>
      <c r="BJ3455" s="30"/>
      <c r="BL3455" s="29"/>
      <c r="BO3455" s="30"/>
      <c r="BS3455" s="65"/>
      <c r="BT3455" s="65"/>
      <c r="BU3455" s="28"/>
      <c r="BV3455" s="28"/>
      <c r="BW3455" s="28"/>
      <c r="BX3455" s="28"/>
    </row>
    <row r="3456" spans="2:76" ht="18.649999999999999" customHeight="1" thickBot="1">
      <c r="D3456" s="254" t="s">
        <v>24</v>
      </c>
      <c r="E3456" s="255"/>
      <c r="F3456" s="256" t="s">
        <v>25</v>
      </c>
      <c r="G3456" s="257"/>
      <c r="H3456" s="123"/>
      <c r="I3456" s="242" t="s">
        <v>4</v>
      </c>
      <c r="J3456" s="243"/>
      <c r="K3456" s="244" t="s">
        <v>5</v>
      </c>
      <c r="L3456" s="245"/>
      <c r="M3456" s="123"/>
      <c r="N3456" s="242" t="s">
        <v>6</v>
      </c>
      <c r="O3456" s="243"/>
      <c r="P3456" s="244" t="s">
        <v>7</v>
      </c>
      <c r="Q3456" s="245"/>
      <c r="R3456" s="123"/>
      <c r="S3456" s="242" t="s">
        <v>34</v>
      </c>
      <c r="T3456" s="243"/>
      <c r="U3456" s="244" t="s">
        <v>35</v>
      </c>
      <c r="V3456" s="245"/>
      <c r="W3456" s="123"/>
      <c r="X3456" s="242" t="s">
        <v>47</v>
      </c>
      <c r="Y3456" s="243"/>
      <c r="Z3456" s="244" t="s">
        <v>48</v>
      </c>
      <c r="AA3456" s="245"/>
      <c r="AB3456" s="127"/>
      <c r="AC3456" s="242" t="s">
        <v>63</v>
      </c>
      <c r="AD3456" s="243"/>
      <c r="AE3456" s="244" t="s">
        <v>8</v>
      </c>
      <c r="AF3456" s="245"/>
      <c r="AG3456" s="123"/>
      <c r="AH3456" s="242" t="s">
        <v>78</v>
      </c>
      <c r="AI3456" s="243"/>
      <c r="AJ3456" s="244" t="s">
        <v>79</v>
      </c>
      <c r="AK3456" s="245"/>
      <c r="AL3456" s="127"/>
      <c r="AM3456" s="242" t="s">
        <v>67</v>
      </c>
      <c r="AN3456" s="243"/>
      <c r="AO3456" s="244" t="s">
        <v>66</v>
      </c>
      <c r="AP3456" s="245"/>
      <c r="AQ3456" s="123"/>
      <c r="AR3456" s="242" t="s">
        <v>83</v>
      </c>
      <c r="AS3456" s="243"/>
      <c r="AT3456" s="244" t="s">
        <v>82</v>
      </c>
      <c r="AU3456" s="245"/>
      <c r="AV3456" s="127"/>
      <c r="AW3456" s="242" t="s">
        <v>71</v>
      </c>
      <c r="AX3456" s="243"/>
      <c r="AY3456" s="244" t="s">
        <v>70</v>
      </c>
      <c r="AZ3456" s="245"/>
      <c r="BA3456" s="123"/>
      <c r="BB3456" s="124" t="s">
        <v>87</v>
      </c>
      <c r="BC3456" s="125"/>
      <c r="BD3456" s="122" t="s">
        <v>86</v>
      </c>
      <c r="BE3456" s="126"/>
      <c r="BF3456" s="127"/>
      <c r="BG3456" s="242" t="s">
        <v>74</v>
      </c>
      <c r="BH3456" s="243"/>
      <c r="BI3456" s="244" t="s">
        <v>75</v>
      </c>
      <c r="BJ3456" s="245"/>
      <c r="BK3456" s="123"/>
      <c r="BL3456" s="242" t="s">
        <v>91</v>
      </c>
      <c r="BM3456" s="243"/>
      <c r="BN3456" s="244" t="s">
        <v>90</v>
      </c>
      <c r="BO3456" s="245"/>
      <c r="BP3456" s="123"/>
      <c r="BQ3456" s="35" t="s">
        <v>166</v>
      </c>
      <c r="BS3456" s="66" t="s">
        <v>121</v>
      </c>
      <c r="BT3456" s="65"/>
      <c r="BU3456" s="28"/>
      <c r="BV3456" s="28"/>
      <c r="BW3456" s="28"/>
      <c r="BX3456" s="28"/>
    </row>
    <row r="3457" spans="2:76" ht="18.649999999999999" customHeight="1" thickTop="1" thickBot="1">
      <c r="D3457" s="15">
        <v>0</v>
      </c>
      <c r="E3457" s="145">
        <f t="shared" ref="E3457" si="34821">(1/$E$8)*SIN($B3454*$F$8)</f>
        <v>-3.7608039400296001E-2</v>
      </c>
      <c r="F3457" s="15">
        <f t="shared" ref="F3457" si="34822">COS($F$8*$B3454)</f>
        <v>-0.9936149749033536</v>
      </c>
      <c r="G3457" s="37">
        <v>0</v>
      </c>
      <c r="I3457" s="21">
        <v>0</v>
      </c>
      <c r="J3457" s="24">
        <f t="shared" ref="J3457" si="34823">(TAN($K$8*$B3454))/$J$8</f>
        <v>11.125126796841386</v>
      </c>
      <c r="K3457" s="22">
        <v>1</v>
      </c>
      <c r="L3457" s="23">
        <v>0</v>
      </c>
      <c r="N3457" s="21">
        <f t="shared" ref="N3457" si="34824">D3457*I3454+F3457*I3457-E3457*J3454-G3457*J3457</f>
        <v>0</v>
      </c>
      <c r="O3457" s="24">
        <f t="shared" ref="O3457" si="34825">(D3457*J3454+E3457*I3454+F3457*J3457+G3457*I3457)</f>
        <v>-11.091700622440477</v>
      </c>
      <c r="P3457" s="22">
        <f t="shared" ref="P3457" si="34826">D3457*K3454+F3457*K3457-E3457*L3454-G3457*L3457</f>
        <v>-0.9936149749033536</v>
      </c>
      <c r="Q3457" s="23">
        <f t="shared" ref="Q3457" si="34827">(D3457*L3454+E3457*K3454+F3457*L3457+G3457*K3457)</f>
        <v>0</v>
      </c>
      <c r="S3457" s="15">
        <v>0</v>
      </c>
      <c r="T3457" s="145">
        <f t="shared" ref="T3457" si="34828">(1/$T$8)*SIN($B3454*$U$8)</f>
        <v>-0.18913120930205229</v>
      </c>
      <c r="U3457" s="15">
        <f t="shared" ref="U3457" si="34829">COS($U$8*$B3454)</f>
        <v>0.82344670198592063</v>
      </c>
      <c r="V3457" s="37">
        <v>0</v>
      </c>
      <c r="X3457" s="21">
        <f t="shared" ref="X3457" si="34830">N3457*S3454+P3457*S3457-O3457*T3454-Q3457*T3457</f>
        <v>0</v>
      </c>
      <c r="Y3457" s="24">
        <f t="shared" ref="Y3457" si="34831">(N3457*T3454+O3457*S3454+P3457*T3457+Q3457*S3457)</f>
        <v>-8.9455006951796943</v>
      </c>
      <c r="Z3457" s="22">
        <f t="shared" ref="Z3457" si="34832">N3457*U3454+P3457*U3457-O3457*V3454-Q3457*V3457</f>
        <v>-19.698269741574432</v>
      </c>
      <c r="AA3457" s="23">
        <f t="shared" ref="AA3457" si="34833">(N3457*V3454+O3457*U3454+P3457*V3457+Q3457*U3457)</f>
        <v>0</v>
      </c>
      <c r="AB3457" s="8"/>
      <c r="AC3457" s="21">
        <v>0</v>
      </c>
      <c r="AD3457" s="24">
        <f t="shared" ref="AD3457" si="34834">(TAN($AE$8*$B3454))/$AD$8</f>
        <v>-2.9839758454138225</v>
      </c>
      <c r="AE3457" s="22">
        <v>1</v>
      </c>
      <c r="AF3457" s="23">
        <v>0</v>
      </c>
      <c r="AH3457" s="21">
        <f t="shared" ref="AH3457" si="34835">X3457*AC3454+Z3457*AC3457-Y3457*AD3454-AA3457*AD3457</f>
        <v>0</v>
      </c>
      <c r="AI3457" s="24">
        <f t="shared" ref="AI3457" si="34836">(X3457*AD3454+Y3457*AC3454+Z3457*AD3457+AA3457*AC3457)</f>
        <v>49.833660410124388</v>
      </c>
      <c r="AJ3457" s="22">
        <f t="shared" ref="AJ3457" si="34837">X3457*AE3454+Z3457*AE3457-Y3457*AF3454-AA3457*AF3457</f>
        <v>-19.698269741574432</v>
      </c>
      <c r="AK3457" s="23">
        <f t="shared" ref="AK3457" si="34838">(X3457*AF3454+Y3457*AE3454+Z3457*AF3457+AA3457*AE3457)</f>
        <v>0</v>
      </c>
      <c r="AL3457" s="8"/>
      <c r="AM3457" s="15">
        <v>0</v>
      </c>
      <c r="AN3457" s="85">
        <f t="shared" ref="AN3457" si="34839">(1/$AN$8)*SIN($B3454*$AO$8)</f>
        <v>-0.18913120930205229</v>
      </c>
      <c r="AO3457" s="25">
        <f t="shared" ref="AO3457" si="34840">COS($AO$8*$B3454)</f>
        <v>0.82344670198592063</v>
      </c>
      <c r="AP3457" s="37">
        <v>0</v>
      </c>
      <c r="AR3457" s="21">
        <f t="shared" ref="AR3457" si="34841">AH3457*AM3454+AJ3457*AM3457-AI3457*AN3454-AK3457*AN3457</f>
        <v>0</v>
      </c>
      <c r="AS3457" s="24">
        <f t="shared" ref="AS3457" si="34842">(AH3457*AN3454+AI3457*AM3454+AJ3457*AN3457+AK3457*AM3457)</f>
        <v>44.760920889985265</v>
      </c>
      <c r="AT3457" s="22">
        <f t="shared" ref="AT3457" si="34843">AH3457*AO3454+AJ3457*AO3457-AI3457*AP3454-AK3457*AP3457</f>
        <v>68.605428862303171</v>
      </c>
      <c r="AU3457" s="23">
        <f t="shared" ref="AU3457" si="34844">(AH3457*AP3454+AI3457*AO3454+AJ3457*AP3457+AK3457*AO3457)</f>
        <v>0</v>
      </c>
      <c r="AV3457" s="8"/>
      <c r="AW3457" s="21">
        <v>0</v>
      </c>
      <c r="AX3457" s="24">
        <f t="shared" ref="AX3457" si="34845">(TAN($AY$8*$B3454))/$AX$8</f>
        <v>11.125126796841386</v>
      </c>
      <c r="AY3457" s="22">
        <v>1</v>
      </c>
      <c r="AZ3457" s="23">
        <v>0</v>
      </c>
      <c r="BB3457" s="21">
        <f t="shared" ref="BB3457" si="34846">AR3457*AW3454+AT3457*AW3457-AS3457*AX3454-AU3457*AX3457</f>
        <v>0</v>
      </c>
      <c r="BC3457" s="24">
        <f t="shared" ref="BC3457" si="34847">(AR3457*AX3454+AS3457*AW3454+AT3457*AX3457+AU3457*AW3457)</f>
        <v>808.00501593478975</v>
      </c>
      <c r="BD3457" s="22">
        <f t="shared" ref="BD3457" si="34848">AR3457*AY3454+AT3457*AY3457-AS3457*AZ3454-AU3457*AZ3457</f>
        <v>68.605428862303171</v>
      </c>
      <c r="BE3457" s="23">
        <f t="shared" ref="BE3457" si="34849">(AR3457*AZ3454+AS3457*AY3454+AT3457*AZ3457+AU3457*AY3457)</f>
        <v>0</v>
      </c>
      <c r="BF3457" s="8"/>
      <c r="BG3457" s="15">
        <v>0</v>
      </c>
      <c r="BH3457" s="85">
        <f t="shared" ref="BH3457" si="34850">(1/$BH$8)*SIN($B3454*$BI$8)</f>
        <v>-3.7642879366348705E-2</v>
      </c>
      <c r="BI3457" s="25">
        <f t="shared" ref="BI3457" si="34851">COS($BI$8*$B3454)</f>
        <v>-0.99360310119136341</v>
      </c>
      <c r="BJ3457" s="37">
        <v>0</v>
      </c>
      <c r="BL3457" s="21">
        <f t="shared" ref="BL3457" si="34852">BB3457*BG3454+BD3457*BG3457-BC3457*BH3454-BE3457*BH3457</f>
        <v>0</v>
      </c>
      <c r="BM3457" s="24">
        <f t="shared" ref="BM3457" si="34853">(BB3457*BH3454+BC3457*BG3454+BD3457*BH3457+BE3457*BG3457)</f>
        <v>-805.41879549352439</v>
      </c>
      <c r="BN3457" s="22">
        <f t="shared" ref="BN3457" si="34854">BB3457*BI3454+BD3457*BI3457-BC3457*BJ3454-BE3457*BJ3457</f>
        <v>205.57415120399372</v>
      </c>
      <c r="BO3457" s="23">
        <f t="shared" ref="BO3457" si="34855">(BB3457*BJ3454+BC3457*BI3454+BD3457*BJ3457+BE3457*BI3457)</f>
        <v>0</v>
      </c>
      <c r="BQ3457" s="38">
        <f t="shared" ref="BQ3457" si="34856">(180/PI())*ATAN(-1*(($BL$8*BM3454+BO3454+$BL$8*BM3457+BO3457)/($BL$8*BL3454+BN3454+$BL$8*BL3457+BN3457)))</f>
        <v>61.380339854339155</v>
      </c>
      <c r="BS3457" s="67">
        <f t="shared" ref="BS3457" si="34857">20*LOG(((($BL$8*BL3454+BN3454-$BL$8*BL3457-BN3457)^2+($BL$8*BM3454+BO3454-$BL$8*BM3457-BO3457)^2)/(($BL$8*BL3454+BN3454+$BL$8*BL3457+BN3457)^2+($BL$8*BM3454+BO3454+$BL$8*BM3457+BO3457)^2))^0.5)</f>
        <v>-2.3607391262762487E-5</v>
      </c>
      <c r="BT3457" s="65"/>
      <c r="BU3457" s="28"/>
      <c r="BV3457" s="28"/>
      <c r="BW3457" s="28"/>
      <c r="BX3457" s="28"/>
    </row>
    <row r="3458" spans="2:76" ht="18.649999999999999" customHeight="1">
      <c r="BS3458" s="32"/>
    </row>
    <row r="3459" spans="2:76" ht="18.649999999999999" customHeight="1" thickBot="1">
      <c r="D3459" s="8"/>
      <c r="E3459" s="8" t="s">
        <v>93</v>
      </c>
      <c r="F3459" s="8"/>
      <c r="G3459" s="8"/>
      <c r="H3459" s="8"/>
      <c r="I3459" s="8"/>
      <c r="J3459" s="8" t="s">
        <v>94</v>
      </c>
      <c r="K3459" s="8"/>
      <c r="L3459" s="8"/>
      <c r="M3459" s="8"/>
      <c r="N3459" s="8"/>
      <c r="O3459" s="8" t="s">
        <v>95</v>
      </c>
      <c r="P3459" s="8"/>
      <c r="Q3459" s="8"/>
      <c r="R3459" s="8"/>
      <c r="S3459" s="8"/>
      <c r="T3459" s="8" t="s">
        <v>96</v>
      </c>
      <c r="U3459" s="8"/>
      <c r="V3459" s="8"/>
      <c r="W3459" s="8"/>
      <c r="X3459" s="8"/>
      <c r="Y3459" s="8" t="s">
        <v>97</v>
      </c>
      <c r="Z3459" s="8"/>
      <c r="AA3459" s="8"/>
      <c r="AB3459" s="8"/>
      <c r="AC3459" s="8"/>
      <c r="AD3459" s="8" t="s">
        <v>98</v>
      </c>
      <c r="AE3459" s="8"/>
      <c r="AF3459" s="8"/>
      <c r="AG3459" s="8"/>
      <c r="AH3459" s="8"/>
      <c r="AI3459" s="8" t="s">
        <v>99</v>
      </c>
      <c r="AJ3459" s="8"/>
      <c r="AK3459" s="8"/>
      <c r="AL3459" s="8"/>
      <c r="AM3459" s="8"/>
      <c r="AN3459" s="8" t="s">
        <v>96</v>
      </c>
      <c r="AO3459" s="8"/>
      <c r="AP3459" s="8"/>
      <c r="AQ3459" s="8"/>
      <c r="AR3459" s="8"/>
      <c r="AS3459" s="8" t="s">
        <v>100</v>
      </c>
      <c r="AT3459" s="8"/>
      <c r="AU3459" s="8"/>
      <c r="AV3459" s="8"/>
      <c r="AW3459" s="8"/>
      <c r="AX3459" s="8" t="s">
        <v>94</v>
      </c>
      <c r="AY3459" s="8"/>
      <c r="AZ3459" s="8"/>
      <c r="BA3459" s="8"/>
      <c r="BB3459" s="8"/>
      <c r="BC3459" s="8" t="s">
        <v>101</v>
      </c>
      <c r="BD3459" s="8"/>
      <c r="BE3459" s="8"/>
      <c r="BF3459" s="8"/>
      <c r="BG3459" s="8"/>
      <c r="BH3459" s="8" t="s">
        <v>96</v>
      </c>
      <c r="BI3459" s="8"/>
      <c r="BJ3459" s="8"/>
      <c r="BK3459" s="8"/>
      <c r="BL3459" s="8"/>
      <c r="BM3459" s="8" t="s">
        <v>102</v>
      </c>
      <c r="BN3459" s="8"/>
      <c r="BO3459" s="8"/>
      <c r="BP3459" s="8"/>
    </row>
    <row r="3460" spans="2:76" ht="18.649999999999999" customHeight="1" thickBot="1">
      <c r="B3460" s="16"/>
      <c r="D3460" s="250" t="s">
        <v>22</v>
      </c>
      <c r="E3460" s="251"/>
      <c r="F3460" s="252" t="s">
        <v>23</v>
      </c>
      <c r="G3460" s="253"/>
      <c r="H3460" s="123"/>
      <c r="I3460" s="242" t="s">
        <v>1</v>
      </c>
      <c r="J3460" s="243"/>
      <c r="K3460" s="244" t="s">
        <v>2</v>
      </c>
      <c r="L3460" s="245"/>
      <c r="M3460" s="123"/>
      <c r="N3460" s="242" t="s">
        <v>43</v>
      </c>
      <c r="O3460" s="243"/>
      <c r="P3460" s="244" t="s">
        <v>44</v>
      </c>
      <c r="Q3460" s="245"/>
      <c r="R3460" s="123"/>
      <c r="S3460" s="242" t="s">
        <v>32</v>
      </c>
      <c r="T3460" s="243"/>
      <c r="U3460" s="244" t="s">
        <v>33</v>
      </c>
      <c r="V3460" s="245"/>
      <c r="W3460" s="123"/>
      <c r="X3460" s="242" t="s">
        <v>45</v>
      </c>
      <c r="Y3460" s="243"/>
      <c r="Z3460" s="244" t="s">
        <v>46</v>
      </c>
      <c r="AA3460" s="245"/>
      <c r="AB3460" s="127"/>
      <c r="AC3460" s="242" t="s">
        <v>62</v>
      </c>
      <c r="AD3460" s="243"/>
      <c r="AE3460" s="244" t="s">
        <v>3</v>
      </c>
      <c r="AF3460" s="245"/>
      <c r="AG3460" s="123"/>
      <c r="AH3460" s="242" t="s">
        <v>76</v>
      </c>
      <c r="AI3460" s="243"/>
      <c r="AJ3460" s="244" t="s">
        <v>77</v>
      </c>
      <c r="AK3460" s="245"/>
      <c r="AL3460" s="127"/>
      <c r="AM3460" s="242" t="s">
        <v>64</v>
      </c>
      <c r="AN3460" s="243"/>
      <c r="AO3460" s="244" t="s">
        <v>65</v>
      </c>
      <c r="AP3460" s="245"/>
      <c r="AQ3460" s="123"/>
      <c r="AR3460" s="242" t="s">
        <v>80</v>
      </c>
      <c r="AS3460" s="243"/>
      <c r="AT3460" s="244" t="s">
        <v>81</v>
      </c>
      <c r="AU3460" s="245"/>
      <c r="AV3460" s="127"/>
      <c r="AW3460" s="242" t="s">
        <v>68</v>
      </c>
      <c r="AX3460" s="243"/>
      <c r="AY3460" s="244" t="s">
        <v>69</v>
      </c>
      <c r="AZ3460" s="245"/>
      <c r="BA3460" s="123"/>
      <c r="BB3460" s="246" t="s">
        <v>84</v>
      </c>
      <c r="BC3460" s="247"/>
      <c r="BD3460" s="248" t="s">
        <v>85</v>
      </c>
      <c r="BE3460" s="249"/>
      <c r="BF3460" s="127"/>
      <c r="BG3460" s="242" t="s">
        <v>72</v>
      </c>
      <c r="BH3460" s="243"/>
      <c r="BI3460" s="244" t="s">
        <v>73</v>
      </c>
      <c r="BJ3460" s="245"/>
      <c r="BK3460" s="123"/>
      <c r="BL3460" s="242" t="s">
        <v>88</v>
      </c>
      <c r="BM3460" s="243"/>
      <c r="BN3460" s="244" t="s">
        <v>89</v>
      </c>
      <c r="BO3460" s="245"/>
      <c r="BP3460" s="123"/>
      <c r="BQ3460" s="19" t="s">
        <v>165</v>
      </c>
      <c r="BS3460" s="63" t="s">
        <v>120</v>
      </c>
      <c r="BT3460" s="4"/>
      <c r="BU3460" s="28"/>
      <c r="BV3460" s="28"/>
      <c r="BW3460" s="28"/>
      <c r="BX3460" s="28"/>
    </row>
    <row r="3461" spans="2:76" ht="18.649999999999999" customHeight="1" thickTop="1" thickBot="1">
      <c r="B3461" s="39">
        <v>9.82</v>
      </c>
      <c r="D3461" s="25">
        <f t="shared" ref="D3461" si="34858">COS($F$8*$B3461)</f>
        <v>-0.99284366656845902</v>
      </c>
      <c r="E3461" s="26">
        <v>0</v>
      </c>
      <c r="F3461" s="10">
        <v>0</v>
      </c>
      <c r="G3461" s="85">
        <f t="shared" ref="G3461" si="34859">$E$8*SIN($B3461*$F$8)</f>
        <v>-0.35826398618070288</v>
      </c>
      <c r="I3461" s="21">
        <v>1</v>
      </c>
      <c r="J3461" s="24">
        <v>0</v>
      </c>
      <c r="K3461" s="22">
        <v>0</v>
      </c>
      <c r="L3461" s="23">
        <v>0</v>
      </c>
      <c r="N3461" s="21">
        <f t="shared" ref="N3461" si="34860">D3461*I3461+F3461*I3464-E3461*J3461-G3461*J3464</f>
        <v>3.560076656191173</v>
      </c>
      <c r="O3461" s="24">
        <f t="shared" ref="O3461" si="34861">(D3461*J3461+E3461*I3461+F3461*J3464+G3461*I3464)</f>
        <v>0</v>
      </c>
      <c r="P3461" s="22">
        <f t="shared" ref="P3461" si="34862">D3461*K3461+F3461*K3464-E3461*L3461-G3461*L3464</f>
        <v>0</v>
      </c>
      <c r="Q3461" s="23">
        <f t="shared" ref="Q3461" si="34863">(D3461*L3461+E3461*K3461+F3461*L3464+G3461*K3464)</f>
        <v>-0.35826398618070288</v>
      </c>
      <c r="S3461" s="25">
        <f t="shared" ref="S3461" si="34864">COS($U$8*$B3461)</f>
        <v>0.8299681931590116</v>
      </c>
      <c r="T3461" s="26">
        <v>0</v>
      </c>
      <c r="U3461" s="10">
        <v>0</v>
      </c>
      <c r="V3461" s="85">
        <f t="shared" ref="V3461" si="34865">$T$8*SIN($B3461*$U$8)</f>
        <v>-1.6734321573040516</v>
      </c>
      <c r="X3461" s="21">
        <f t="shared" ref="X3461" si="34866">N3461*S3461+P3461*S3464-O3461*T3461-Q3461*T3464</f>
        <v>2.8881358925933722</v>
      </c>
      <c r="Y3461" s="24">
        <f t="shared" ref="Y3461" si="34867">(N3461*T3461+O3461*S3461+P3461*T3464+Q3461*S3464)</f>
        <v>0</v>
      </c>
      <c r="Z3461" s="22">
        <f t="shared" ref="Z3461" si="34868">N3461*U3461+P3461*U3464-O3461*V3461-Q3461*V3464</f>
        <v>0</v>
      </c>
      <c r="AA3461" s="23">
        <f t="shared" ref="AA3461" si="34869">(N3461*V3461+O3461*U3461+P3461*V3464+Q3461*U3464)</f>
        <v>-6.2548944722221318</v>
      </c>
      <c r="AB3461" s="8"/>
      <c r="AC3461" s="21">
        <v>1</v>
      </c>
      <c r="AD3461" s="24">
        <v>0</v>
      </c>
      <c r="AE3461" s="22">
        <v>0</v>
      </c>
      <c r="AF3461" s="23">
        <v>0</v>
      </c>
      <c r="AH3461" s="21">
        <f t="shared" ref="AH3461" si="34870">X3461*AC3461+Z3461*AC3464-Y3461*AD3461-AA3461*AD3464</f>
        <v>-14.99220787838825</v>
      </c>
      <c r="AI3461" s="24">
        <f t="shared" ref="AI3461" si="34871">(X3461*AD3461+Y3461*AC3461+Z3461*AD3464+AA3461*AC3464)</f>
        <v>0</v>
      </c>
      <c r="AJ3461" s="22">
        <f t="shared" ref="AJ3461" si="34872">X3461*AE3461+Z3461*AE3464-Y3461*AF3461-AA3461*AF3464</f>
        <v>0</v>
      </c>
      <c r="AK3461" s="23">
        <f t="shared" ref="AK3461" si="34873">(X3461*AF3461+Y3461*AE3461+Z3461*AF3464+AA3461*AE3464)</f>
        <v>-6.2548944722221318</v>
      </c>
      <c r="AL3461" s="8"/>
      <c r="AM3461" s="25">
        <f t="shared" ref="AM3461" si="34874">COS($AO$8*$B3461)</f>
        <v>0.8299681931590116</v>
      </c>
      <c r="AN3461" s="26">
        <v>0</v>
      </c>
      <c r="AO3461" s="10">
        <v>0</v>
      </c>
      <c r="AP3461" s="85">
        <f t="shared" ref="AP3461" si="34875">$AN$8*SIN($B3461*$AO$8)</f>
        <v>-1.6734321573040516</v>
      </c>
      <c r="AR3461" s="21">
        <f t="shared" ref="AR3461" si="34876">AH3461*AM3461+AJ3461*AM3464-AI3461*AN3461-AK3461*AN3464</f>
        <v>-13.606071412107957</v>
      </c>
      <c r="AS3461" s="24">
        <f t="shared" ref="AS3461" si="34877">(AH3461*AN3461+AI3461*AM3461+AJ3461*AN3464+AK3461*AM3464)</f>
        <v>0</v>
      </c>
      <c r="AT3461" s="22">
        <f t="shared" ref="AT3461" si="34878">AH3461*AO3461+AJ3461*AO3464-AI3461*AP3461-AK3461*AP3464</f>
        <v>0</v>
      </c>
      <c r="AU3461" s="23">
        <f t="shared" ref="AU3461" si="34879">(AH3461*AP3461+AI3461*AO3461+AJ3461*AP3464+AK3461*AO3464)</f>
        <v>19.897079309171556</v>
      </c>
      <c r="AV3461" s="8"/>
      <c r="AW3461" s="21">
        <v>1</v>
      </c>
      <c r="AX3461" s="24">
        <v>0</v>
      </c>
      <c r="AY3461" s="22">
        <v>0</v>
      </c>
      <c r="AZ3461" s="23">
        <v>0</v>
      </c>
      <c r="BB3461" s="21">
        <f t="shared" ref="BB3461" si="34880">AR3461*AW3461+AT3461*AW3464-AS3461*AX3461-AU3461*AX3464</f>
        <v>-266.46379712444127</v>
      </c>
      <c r="BC3461" s="24">
        <f t="shared" ref="BC3461" si="34881">(AR3461*AX3461+AS3461*AW3461+AT3461*AX3464+AU3461*AW3464)</f>
        <v>0</v>
      </c>
      <c r="BD3461" s="22">
        <f t="shared" ref="BD3461" si="34882">AR3461*AY3461+AT3461*AY3464-AS3461*AZ3461-AU3461*AZ3464</f>
        <v>0</v>
      </c>
      <c r="BE3461" s="23">
        <f t="shared" ref="BE3461" si="34883">(AR3461*AZ3461+AS3461*AY3461+AT3461*AZ3464+AU3461*AY3464)</f>
        <v>19.897079309171556</v>
      </c>
      <c r="BF3461" s="8"/>
      <c r="BG3461" s="25">
        <f t="shared" ref="BG3461" si="34884">COS($BI$8*$B3461)</f>
        <v>-0.99283107322623321</v>
      </c>
      <c r="BH3461" s="26">
        <v>0</v>
      </c>
      <c r="BI3461" s="10">
        <v>0</v>
      </c>
      <c r="BJ3461" s="85">
        <f t="shared" ref="BJ3461" si="34885">$BH$8*SIN($B3461*$BI$8)</f>
        <v>-0.35857794177558316</v>
      </c>
      <c r="BL3461" s="21">
        <f t="shared" ref="BL3461" si="34886">BB3461*BG3461+BD3461*BG3464-BC3461*BH3461-BE3461*BH3464</f>
        <v>265.34627698011053</v>
      </c>
      <c r="BM3461" s="24">
        <f t="shared" ref="BM3461" si="34887">(BB3461*BH3461+BC3461*BG3461+BD3461*BH3464+BE3461*BG3464)</f>
        <v>0</v>
      </c>
      <c r="BN3461" s="22">
        <f t="shared" ref="BN3461" si="34888">BB3461*BI3461+BD3461*BI3464-BC3461*BJ3461-BE3461*BJ3464</f>
        <v>0</v>
      </c>
      <c r="BO3461" s="23">
        <f t="shared" ref="BO3461" si="34889">(BB3461*BJ3461+BC3461*BI3461+BD3461*BJ3464+BE3461*BI3464)</f>
        <v>75.793601325996434</v>
      </c>
      <c r="BQ3461" s="27">
        <f t="shared" ref="BQ3461" si="34890">20*LOG((2*$BL$8)/(($BL$8*BL3461+BN3461+$BL$8*BL3464+BN3464)^2+($BL$8*BM3461+BO3461+$BL$8*BM3464+BO3464)^2)^0.5)</f>
        <v>-54.029405483728716</v>
      </c>
      <c r="BS3461" s="64">
        <f t="shared" ref="BS3461" si="34891">((BL3461^2+BM3461^2)/(BL3464^2+BM3464^2))^0.5</f>
        <v>0.28532531036330139</v>
      </c>
      <c r="BT3461" s="4"/>
      <c r="BU3461" s="28"/>
      <c r="BV3461" s="28"/>
      <c r="BW3461" s="28"/>
      <c r="BX3461" s="28"/>
    </row>
    <row r="3462" spans="2:76" ht="18.649999999999999" customHeight="1" thickBot="1">
      <c r="D3462" s="25"/>
      <c r="E3462" s="10"/>
      <c r="F3462" s="10"/>
      <c r="G3462" s="31"/>
      <c r="I3462" s="29"/>
      <c r="L3462" s="30"/>
      <c r="N3462" s="29"/>
      <c r="Q3462" s="30"/>
      <c r="S3462" s="29"/>
      <c r="V3462" s="30"/>
      <c r="X3462" s="29"/>
      <c r="AA3462" s="30"/>
      <c r="AC3462" s="29"/>
      <c r="AF3462" s="30"/>
      <c r="AH3462" s="29"/>
      <c r="AK3462" s="30"/>
      <c r="AM3462" s="29"/>
      <c r="AP3462" s="30"/>
      <c r="AR3462" s="29"/>
      <c r="AU3462" s="30"/>
      <c r="AW3462" s="29"/>
      <c r="AZ3462" s="30"/>
      <c r="BB3462" s="29"/>
      <c r="BE3462" s="30"/>
      <c r="BG3462" s="29"/>
      <c r="BJ3462" s="30"/>
      <c r="BL3462" s="29"/>
      <c r="BO3462" s="30"/>
      <c r="BS3462" s="65"/>
      <c r="BT3462" s="65"/>
      <c r="BU3462" s="28"/>
      <c r="BV3462" s="28"/>
      <c r="BW3462" s="28"/>
      <c r="BX3462" s="28"/>
    </row>
    <row r="3463" spans="2:76" ht="18.649999999999999" customHeight="1" thickBot="1">
      <c r="D3463" s="254" t="s">
        <v>24</v>
      </c>
      <c r="E3463" s="255"/>
      <c r="F3463" s="256" t="s">
        <v>25</v>
      </c>
      <c r="G3463" s="257"/>
      <c r="H3463" s="123"/>
      <c r="I3463" s="242" t="s">
        <v>4</v>
      </c>
      <c r="J3463" s="243"/>
      <c r="K3463" s="244" t="s">
        <v>5</v>
      </c>
      <c r="L3463" s="245"/>
      <c r="M3463" s="123"/>
      <c r="N3463" s="242" t="s">
        <v>6</v>
      </c>
      <c r="O3463" s="243"/>
      <c r="P3463" s="244" t="s">
        <v>7</v>
      </c>
      <c r="Q3463" s="245"/>
      <c r="R3463" s="123"/>
      <c r="S3463" s="242" t="s">
        <v>34</v>
      </c>
      <c r="T3463" s="243"/>
      <c r="U3463" s="244" t="s">
        <v>35</v>
      </c>
      <c r="V3463" s="245"/>
      <c r="W3463" s="123"/>
      <c r="X3463" s="242" t="s">
        <v>47</v>
      </c>
      <c r="Y3463" s="243"/>
      <c r="Z3463" s="244" t="s">
        <v>48</v>
      </c>
      <c r="AA3463" s="245"/>
      <c r="AB3463" s="127"/>
      <c r="AC3463" s="242" t="s">
        <v>63</v>
      </c>
      <c r="AD3463" s="243"/>
      <c r="AE3463" s="244" t="s">
        <v>8</v>
      </c>
      <c r="AF3463" s="245"/>
      <c r="AG3463" s="123"/>
      <c r="AH3463" s="242" t="s">
        <v>78</v>
      </c>
      <c r="AI3463" s="243"/>
      <c r="AJ3463" s="244" t="s">
        <v>79</v>
      </c>
      <c r="AK3463" s="245"/>
      <c r="AL3463" s="127"/>
      <c r="AM3463" s="242" t="s">
        <v>67</v>
      </c>
      <c r="AN3463" s="243"/>
      <c r="AO3463" s="244" t="s">
        <v>66</v>
      </c>
      <c r="AP3463" s="245"/>
      <c r="AQ3463" s="123"/>
      <c r="AR3463" s="242" t="s">
        <v>83</v>
      </c>
      <c r="AS3463" s="243"/>
      <c r="AT3463" s="244" t="s">
        <v>82</v>
      </c>
      <c r="AU3463" s="245"/>
      <c r="AV3463" s="127"/>
      <c r="AW3463" s="242" t="s">
        <v>71</v>
      </c>
      <c r="AX3463" s="243"/>
      <c r="AY3463" s="244" t="s">
        <v>70</v>
      </c>
      <c r="AZ3463" s="245"/>
      <c r="BA3463" s="123"/>
      <c r="BB3463" s="124" t="s">
        <v>87</v>
      </c>
      <c r="BC3463" s="125"/>
      <c r="BD3463" s="122" t="s">
        <v>86</v>
      </c>
      <c r="BE3463" s="126"/>
      <c r="BF3463" s="127"/>
      <c r="BG3463" s="242" t="s">
        <v>74</v>
      </c>
      <c r="BH3463" s="243"/>
      <c r="BI3463" s="244" t="s">
        <v>75</v>
      </c>
      <c r="BJ3463" s="245"/>
      <c r="BK3463" s="123"/>
      <c r="BL3463" s="242" t="s">
        <v>91</v>
      </c>
      <c r="BM3463" s="243"/>
      <c r="BN3463" s="244" t="s">
        <v>90</v>
      </c>
      <c r="BO3463" s="245"/>
      <c r="BP3463" s="123"/>
      <c r="BQ3463" s="35" t="s">
        <v>166</v>
      </c>
      <c r="BS3463" s="66" t="s">
        <v>121</v>
      </c>
      <c r="BT3463" s="65"/>
      <c r="BU3463" s="28"/>
      <c r="BV3463" s="28"/>
      <c r="BW3463" s="28"/>
      <c r="BX3463" s="28"/>
    </row>
    <row r="3464" spans="2:76" ht="18.649999999999999" customHeight="1" thickTop="1" thickBot="1">
      <c r="D3464" s="15">
        <v>0</v>
      </c>
      <c r="E3464" s="145">
        <f t="shared" ref="E3464" si="34892">(1/$E$8)*SIN($B3461*$F$8)</f>
        <v>-3.9807109575633645E-2</v>
      </c>
      <c r="F3464" s="15">
        <f t="shared" ref="F3464" si="34893">COS($F$8*$B3461)</f>
        <v>-0.99284366656845902</v>
      </c>
      <c r="G3464" s="37">
        <v>0</v>
      </c>
      <c r="I3464" s="21">
        <v>0</v>
      </c>
      <c r="J3464" s="24">
        <f t="shared" ref="J3464" si="34894">(TAN($K$8*$B3461))/$J$8</f>
        <v>12.708283551736088</v>
      </c>
      <c r="K3464" s="22">
        <v>1</v>
      </c>
      <c r="L3464" s="23">
        <v>0</v>
      </c>
      <c r="N3464" s="21">
        <f t="shared" ref="N3464" si="34895">D3464*I3461+F3464*I3464-E3464*J3461-G3464*J3464</f>
        <v>0</v>
      </c>
      <c r="O3464" s="24">
        <f t="shared" ref="O3464" si="34896">(D3464*J3461+E3464*I3461+F3464*J3464+G3464*I3464)</f>
        <v>-12.65714594687293</v>
      </c>
      <c r="P3464" s="22">
        <f t="shared" ref="P3464" si="34897">D3464*K3461+F3464*K3464-E3464*L3461-G3464*L3464</f>
        <v>-0.99284366656845902</v>
      </c>
      <c r="Q3464" s="23">
        <f t="shared" ref="Q3464" si="34898">(D3464*L3461+E3464*K3461+F3464*L3464+G3464*K3464)</f>
        <v>0</v>
      </c>
      <c r="S3464" s="15">
        <v>0</v>
      </c>
      <c r="T3464" s="145">
        <f t="shared" ref="T3464" si="34899">(1/$T$8)*SIN($B3461*$U$8)</f>
        <v>-0.18593690636711682</v>
      </c>
      <c r="U3464" s="15">
        <f t="shared" ref="U3464" si="34900">COS($U$8*$B3461)</f>
        <v>0.8299681931590116</v>
      </c>
      <c r="V3464" s="37">
        <v>0</v>
      </c>
      <c r="X3464" s="21">
        <f t="shared" ref="X3464" si="34901">N3464*S3461+P3464*S3464-O3464*T3461-Q3464*T3464</f>
        <v>0</v>
      </c>
      <c r="Y3464" s="24">
        <f t="shared" ref="Y3464" si="34902">(N3464*T3461+O3464*S3461+P3464*T3464+Q3464*S3464)</f>
        <v>-10.320422272208107</v>
      </c>
      <c r="Z3464" s="22">
        <f t="shared" ref="Z3464" si="34903">N3464*U3461+P3464*U3464-O3464*V3461-Q3464*V3464</f>
        <v>-22.004903711218994</v>
      </c>
      <c r="AA3464" s="23">
        <f t="shared" ref="AA3464" si="34904">(N3464*V3461+O3464*U3461+P3464*V3464+Q3464*U3464)</f>
        <v>0</v>
      </c>
      <c r="AB3464" s="8"/>
      <c r="AC3464" s="21">
        <v>0</v>
      </c>
      <c r="AD3464" s="24">
        <f t="shared" ref="AD3464" si="34905">(TAN($AE$8*$B3461))/$AD$8</f>
        <v>-2.8586163764053718</v>
      </c>
      <c r="AE3464" s="22">
        <v>1</v>
      </c>
      <c r="AF3464" s="23">
        <v>0</v>
      </c>
      <c r="AH3464" s="21">
        <f t="shared" ref="AH3464" si="34906">X3464*AC3461+Z3464*AC3464-Y3464*AD3461-AA3464*AD3464</f>
        <v>0</v>
      </c>
      <c r="AI3464" s="24">
        <f t="shared" ref="AI3464" si="34907">(X3464*AD3461+Y3464*AC3461+Z3464*AD3464+AA3464*AC3464)</f>
        <v>52.583155837905849</v>
      </c>
      <c r="AJ3464" s="22">
        <f t="shared" ref="AJ3464" si="34908">X3464*AE3461+Z3464*AE3464-Y3464*AF3461-AA3464*AF3464</f>
        <v>-22.004903711218994</v>
      </c>
      <c r="AK3464" s="23">
        <f t="shared" ref="AK3464" si="34909">(X3464*AF3461+Y3464*AE3461+Z3464*AF3464+AA3464*AE3464)</f>
        <v>0</v>
      </c>
      <c r="AL3464" s="8"/>
      <c r="AM3464" s="15">
        <v>0</v>
      </c>
      <c r="AN3464" s="85">
        <f t="shared" ref="AN3464" si="34910">(1/$AN$8)*SIN($B3461*$AO$8)</f>
        <v>-0.18593690636711682</v>
      </c>
      <c r="AO3464" s="25">
        <f t="shared" ref="AO3464" si="34911">COS($AO$8*$B3461)</f>
        <v>0.8299681931590116</v>
      </c>
      <c r="AP3464" s="37">
        <v>0</v>
      </c>
      <c r="AR3464" s="21">
        <f t="shared" ref="AR3464" si="34912">AH3464*AM3461+AJ3464*AM3464-AI3464*AN3461-AK3464*AN3464</f>
        <v>0</v>
      </c>
      <c r="AS3464" s="24">
        <f t="shared" ref="AS3464" si="34913">(AH3464*AN3461+AI3464*AM3461+AJ3464*AN3464+AK3464*AM3464)</f>
        <v>47.733870562355804</v>
      </c>
      <c r="AT3464" s="22">
        <f t="shared" ref="AT3464" si="34914">AH3464*AO3461+AJ3464*AO3464-AI3464*AP3461-AK3464*AP3464</f>
        <v>69.73097373784347</v>
      </c>
      <c r="AU3464" s="23">
        <f t="shared" ref="AU3464" si="34915">(AH3464*AP3461+AI3464*AO3461+AJ3464*AP3464+AK3464*AO3464)</f>
        <v>0</v>
      </c>
      <c r="AV3464" s="8"/>
      <c r="AW3464" s="21">
        <v>0</v>
      </c>
      <c r="AX3464" s="24">
        <f t="shared" ref="AX3464" si="34916">(TAN($AY$8*$B3461))/$AX$8</f>
        <v>12.708283551736088</v>
      </c>
      <c r="AY3464" s="22">
        <v>1</v>
      </c>
      <c r="AZ3464" s="23">
        <v>0</v>
      </c>
      <c r="BB3464" s="21">
        <f t="shared" ref="BB3464" si="34917">AR3464*AW3461+AT3464*AW3464-AS3464*AX3461-AU3464*AX3464</f>
        <v>0</v>
      </c>
      <c r="BC3464" s="24">
        <f t="shared" ref="BC3464" si="34918">(AR3464*AX3461+AS3464*AW3461+AT3464*AX3464+AU3464*AW3464)</f>
        <v>933.89485716153308</v>
      </c>
      <c r="BD3464" s="22">
        <f t="shared" ref="BD3464" si="34919">AR3464*AY3461+AT3464*AY3464-AS3464*AZ3461-AU3464*AZ3464</f>
        <v>69.73097373784347</v>
      </c>
      <c r="BE3464" s="23">
        <f t="shared" ref="BE3464" si="34920">(AR3464*AZ3461+AS3464*AY3461+AT3464*AZ3464+AU3464*AY3464)</f>
        <v>0</v>
      </c>
      <c r="BF3464" s="8"/>
      <c r="BG3464" s="15">
        <v>0</v>
      </c>
      <c r="BH3464" s="85">
        <f t="shared" ref="BH3464" si="34921">(1/$BH$8)*SIN($B3461*$BI$8)</f>
        <v>-3.9841993530620345E-2</v>
      </c>
      <c r="BI3464" s="25">
        <f t="shared" ref="BI3464" si="34922">COS($BI$8*$B3461)</f>
        <v>-0.99283107322623321</v>
      </c>
      <c r="BJ3464" s="37">
        <v>0</v>
      </c>
      <c r="BL3464" s="21">
        <f t="shared" ref="BL3464" si="34923">BB3464*BG3461+BD3464*BG3464-BC3464*BH3461-BE3464*BH3464</f>
        <v>0</v>
      </c>
      <c r="BM3464" s="24">
        <f t="shared" ref="BM3464" si="34924">(BB3464*BH3461+BC3464*BG3461+BD3464*BH3464+BE3464*BG3464)</f>
        <v>-929.97805432069174</v>
      </c>
      <c r="BN3464" s="22">
        <f t="shared" ref="BN3464" si="34925">BB3464*BI3461+BD3464*BI3464-BC3464*BJ3461-BE3464*BJ3464</f>
        <v>265.6430182225314</v>
      </c>
      <c r="BO3464" s="23">
        <f t="shared" ref="BO3464" si="34926">(BB3464*BJ3461+BC3464*BI3461+BD3464*BJ3464+BE3464*BI3464)</f>
        <v>0</v>
      </c>
      <c r="BQ3464" s="38">
        <f t="shared" ref="BQ3464" si="34927">(180/PI())*ATAN(-1*(($BL$8*BM3461+BO3461+$BL$8*BM3464+BO3464)/($BL$8*BL3461+BN3461+$BL$8*BL3464+BN3464)))</f>
        <v>58.133549604974306</v>
      </c>
      <c r="BS3464" s="67">
        <f t="shared" ref="BS3464" si="34928">20*LOG(((($BL$8*BL3461+BN3461-$BL$8*BL3464-BN3464)^2+($BL$8*BM3461+BO3461-$BL$8*BM3464-BO3464)^2)/(($BL$8*BL3461+BN3461+$BL$8*BL3464+BN3464)^2+($BL$8*BM3461+BO3461+$BL$8*BM3464+BO3464)^2))^0.5)</f>
        <v>-1.7172938774998399E-5</v>
      </c>
      <c r="BT3464" s="65"/>
      <c r="BU3464" s="28"/>
      <c r="BV3464" s="28"/>
      <c r="BW3464" s="28"/>
      <c r="BX3464" s="28"/>
    </row>
    <row r="3465" spans="2:76" ht="18.649999999999999" customHeight="1">
      <c r="BS3465" s="32"/>
    </row>
    <row r="3466" spans="2:76" ht="18.649999999999999" customHeight="1" thickBot="1">
      <c r="D3466" s="8"/>
      <c r="E3466" s="8" t="s">
        <v>93</v>
      </c>
      <c r="F3466" s="8"/>
      <c r="G3466" s="8"/>
      <c r="H3466" s="8"/>
      <c r="I3466" s="8"/>
      <c r="J3466" s="8" t="s">
        <v>94</v>
      </c>
      <c r="K3466" s="8"/>
      <c r="L3466" s="8"/>
      <c r="M3466" s="8"/>
      <c r="N3466" s="8"/>
      <c r="O3466" s="8" t="s">
        <v>95</v>
      </c>
      <c r="P3466" s="8"/>
      <c r="Q3466" s="8"/>
      <c r="R3466" s="8"/>
      <c r="S3466" s="8"/>
      <c r="T3466" s="8" t="s">
        <v>96</v>
      </c>
      <c r="U3466" s="8"/>
      <c r="V3466" s="8"/>
      <c r="W3466" s="8"/>
      <c r="X3466" s="8"/>
      <c r="Y3466" s="8" t="s">
        <v>97</v>
      </c>
      <c r="Z3466" s="8"/>
      <c r="AA3466" s="8"/>
      <c r="AB3466" s="8"/>
      <c r="AC3466" s="8"/>
      <c r="AD3466" s="8" t="s">
        <v>98</v>
      </c>
      <c r="AE3466" s="8"/>
      <c r="AF3466" s="8"/>
      <c r="AG3466" s="8"/>
      <c r="AH3466" s="8"/>
      <c r="AI3466" s="8" t="s">
        <v>99</v>
      </c>
      <c r="AJ3466" s="8"/>
      <c r="AK3466" s="8"/>
      <c r="AL3466" s="8"/>
      <c r="AM3466" s="8"/>
      <c r="AN3466" s="8" t="s">
        <v>96</v>
      </c>
      <c r="AO3466" s="8"/>
      <c r="AP3466" s="8"/>
      <c r="AQ3466" s="8"/>
      <c r="AR3466" s="8"/>
      <c r="AS3466" s="8" t="s">
        <v>100</v>
      </c>
      <c r="AT3466" s="8"/>
      <c r="AU3466" s="8"/>
      <c r="AV3466" s="8"/>
      <c r="AW3466" s="8"/>
      <c r="AX3466" s="8" t="s">
        <v>94</v>
      </c>
      <c r="AY3466" s="8"/>
      <c r="AZ3466" s="8"/>
      <c r="BA3466" s="8"/>
      <c r="BB3466" s="8"/>
      <c r="BC3466" s="8" t="s">
        <v>101</v>
      </c>
      <c r="BD3466" s="8"/>
      <c r="BE3466" s="8"/>
      <c r="BF3466" s="8"/>
      <c r="BG3466" s="8"/>
      <c r="BH3466" s="8" t="s">
        <v>96</v>
      </c>
      <c r="BI3466" s="8"/>
      <c r="BJ3466" s="8"/>
      <c r="BK3466" s="8"/>
      <c r="BL3466" s="8"/>
      <c r="BM3466" s="8" t="s">
        <v>102</v>
      </c>
      <c r="BN3466" s="8"/>
      <c r="BO3466" s="8"/>
      <c r="BP3466" s="8"/>
    </row>
    <row r="3467" spans="2:76" ht="18.649999999999999" customHeight="1" thickBot="1">
      <c r="B3467" s="16"/>
      <c r="D3467" s="250" t="s">
        <v>22</v>
      </c>
      <c r="E3467" s="251"/>
      <c r="F3467" s="252" t="s">
        <v>23</v>
      </c>
      <c r="G3467" s="253"/>
      <c r="H3467" s="123"/>
      <c r="I3467" s="242" t="s">
        <v>1</v>
      </c>
      <c r="J3467" s="243"/>
      <c r="K3467" s="244" t="s">
        <v>2</v>
      </c>
      <c r="L3467" s="245"/>
      <c r="M3467" s="123"/>
      <c r="N3467" s="242" t="s">
        <v>43</v>
      </c>
      <c r="O3467" s="243"/>
      <c r="P3467" s="244" t="s">
        <v>44</v>
      </c>
      <c r="Q3467" s="245"/>
      <c r="R3467" s="123"/>
      <c r="S3467" s="242" t="s">
        <v>32</v>
      </c>
      <c r="T3467" s="243"/>
      <c r="U3467" s="244" t="s">
        <v>33</v>
      </c>
      <c r="V3467" s="245"/>
      <c r="W3467" s="123"/>
      <c r="X3467" s="242" t="s">
        <v>45</v>
      </c>
      <c r="Y3467" s="243"/>
      <c r="Z3467" s="244" t="s">
        <v>46</v>
      </c>
      <c r="AA3467" s="245"/>
      <c r="AB3467" s="127"/>
      <c r="AC3467" s="242" t="s">
        <v>62</v>
      </c>
      <c r="AD3467" s="243"/>
      <c r="AE3467" s="244" t="s">
        <v>3</v>
      </c>
      <c r="AF3467" s="245"/>
      <c r="AG3467" s="123"/>
      <c r="AH3467" s="242" t="s">
        <v>76</v>
      </c>
      <c r="AI3467" s="243"/>
      <c r="AJ3467" s="244" t="s">
        <v>77</v>
      </c>
      <c r="AK3467" s="245"/>
      <c r="AL3467" s="127"/>
      <c r="AM3467" s="242" t="s">
        <v>64</v>
      </c>
      <c r="AN3467" s="243"/>
      <c r="AO3467" s="244" t="s">
        <v>65</v>
      </c>
      <c r="AP3467" s="245"/>
      <c r="AQ3467" s="123"/>
      <c r="AR3467" s="242" t="s">
        <v>80</v>
      </c>
      <c r="AS3467" s="243"/>
      <c r="AT3467" s="244" t="s">
        <v>81</v>
      </c>
      <c r="AU3467" s="245"/>
      <c r="AV3467" s="127"/>
      <c r="AW3467" s="242" t="s">
        <v>68</v>
      </c>
      <c r="AX3467" s="243"/>
      <c r="AY3467" s="244" t="s">
        <v>69</v>
      </c>
      <c r="AZ3467" s="245"/>
      <c r="BA3467" s="123"/>
      <c r="BB3467" s="246" t="s">
        <v>84</v>
      </c>
      <c r="BC3467" s="247"/>
      <c r="BD3467" s="248" t="s">
        <v>85</v>
      </c>
      <c r="BE3467" s="249"/>
      <c r="BF3467" s="127"/>
      <c r="BG3467" s="242" t="s">
        <v>72</v>
      </c>
      <c r="BH3467" s="243"/>
      <c r="BI3467" s="244" t="s">
        <v>73</v>
      </c>
      <c r="BJ3467" s="245"/>
      <c r="BK3467" s="123"/>
      <c r="BL3467" s="242" t="s">
        <v>88</v>
      </c>
      <c r="BM3467" s="243"/>
      <c r="BN3467" s="244" t="s">
        <v>89</v>
      </c>
      <c r="BO3467" s="245"/>
      <c r="BP3467" s="123"/>
      <c r="BQ3467" s="19" t="s">
        <v>165</v>
      </c>
      <c r="BS3467" s="63" t="s">
        <v>120</v>
      </c>
      <c r="BT3467" s="4"/>
      <c r="BU3467" s="28"/>
      <c r="BV3467" s="28"/>
      <c r="BW3467" s="28"/>
      <c r="BX3467" s="28"/>
    </row>
    <row r="3468" spans="2:76" ht="18.649999999999999" customHeight="1" thickTop="1" thickBot="1">
      <c r="B3468" s="39">
        <v>9.84</v>
      </c>
      <c r="D3468" s="25">
        <f t="shared" ref="D3468" si="34929">COS($F$8*$B3468)</f>
        <v>-0.99202855585414984</v>
      </c>
      <c r="E3468" s="26">
        <v>0</v>
      </c>
      <c r="F3468" s="10">
        <v>0</v>
      </c>
      <c r="G3468" s="85">
        <f t="shared" ref="G3468" si="34930">$E$8*SIN($B3468*$F$8)</f>
        <v>-0.37803981183120061</v>
      </c>
      <c r="I3468" s="21">
        <v>1</v>
      </c>
      <c r="J3468" s="24">
        <v>0</v>
      </c>
      <c r="K3468" s="22">
        <v>0</v>
      </c>
      <c r="L3468" s="23">
        <v>0</v>
      </c>
      <c r="N3468" s="21">
        <f t="shared" ref="N3468" si="34931">D3468*I3468+F3468*I3471-E3468*J3468-G3468*J3471</f>
        <v>4.6060169063788061</v>
      </c>
      <c r="O3468" s="24">
        <f t="shared" ref="O3468" si="34932">(D3468*J3468+E3468*I3468+F3468*J3471+G3468*I3471)</f>
        <v>0</v>
      </c>
      <c r="P3468" s="22">
        <f t="shared" ref="P3468" si="34933">D3468*K3468+F3468*K3471-E3468*L3468-G3468*L3471</f>
        <v>0</v>
      </c>
      <c r="Q3468" s="23">
        <f t="shared" ref="Q3468" si="34934">(D3468*L3468+E3468*K3468+F3468*L3471+G3468*K3471)</f>
        <v>-0.37803981183120061</v>
      </c>
      <c r="S3468" s="25">
        <f t="shared" ref="S3468" si="34935">COS($U$8*$B3468)</f>
        <v>0.83637816815545885</v>
      </c>
      <c r="T3468" s="26">
        <v>0</v>
      </c>
      <c r="U3468" s="10">
        <v>0</v>
      </c>
      <c r="V3468" s="85">
        <f t="shared" ref="V3468" si="34936">$T$8*SIN($B3468*$U$8)</f>
        <v>-1.6444585852177218</v>
      </c>
      <c r="X3468" s="21">
        <f t="shared" ref="X3468" si="34937">N3468*S3468+P3468*S3471-O3468*T3468-Q3468*T3471</f>
        <v>3.7832974477479673</v>
      </c>
      <c r="Y3468" s="24">
        <f t="shared" ref="Y3468" si="34938">(N3468*T3468+O3468*S3468+P3468*T3471+Q3468*S3471)</f>
        <v>0</v>
      </c>
      <c r="Z3468" s="22">
        <f t="shared" ref="Z3468" si="34939">N3468*U3468+P3468*U3471-O3468*V3468-Q3468*V3471</f>
        <v>0</v>
      </c>
      <c r="AA3468" s="23">
        <f t="shared" ref="AA3468" si="34940">(N3468*V3468+O3468*U3468+P3468*V3471+Q3468*U3471)</f>
        <v>-7.890588290661813</v>
      </c>
      <c r="AB3468" s="8"/>
      <c r="AC3468" s="21">
        <v>1</v>
      </c>
      <c r="AD3468" s="24">
        <v>0</v>
      </c>
      <c r="AE3468" s="22">
        <v>0</v>
      </c>
      <c r="AF3468" s="23">
        <v>0</v>
      </c>
      <c r="AH3468" s="21">
        <f t="shared" ref="AH3468" si="34941">X3468*AC3468+Z3468*AC3471-Y3468*AD3468-AA3468*AD3471</f>
        <v>-17.848574028331416</v>
      </c>
      <c r="AI3468" s="24">
        <f t="shared" ref="AI3468" si="34942">(X3468*AD3468+Y3468*AC3468+Z3468*AD3471+AA3468*AC3471)</f>
        <v>0</v>
      </c>
      <c r="AJ3468" s="22">
        <f t="shared" ref="AJ3468" si="34943">X3468*AE3468+Z3468*AE3471-Y3468*AF3468-AA3468*AF3471</f>
        <v>0</v>
      </c>
      <c r="AK3468" s="23">
        <f t="shared" ref="AK3468" si="34944">(X3468*AF3468+Y3468*AE3468+Z3468*AF3471+AA3468*AE3471)</f>
        <v>-7.890588290661813</v>
      </c>
      <c r="AL3468" s="8"/>
      <c r="AM3468" s="25">
        <f t="shared" ref="AM3468" si="34945">COS($AO$8*$B3468)</f>
        <v>0.83637816815545885</v>
      </c>
      <c r="AN3468" s="26">
        <v>0</v>
      </c>
      <c r="AO3468" s="10">
        <v>0</v>
      </c>
      <c r="AP3468" s="85">
        <f t="shared" ref="AP3468" si="34946">$AN$8*SIN($B3468*$AO$8)</f>
        <v>-1.6444585852177218</v>
      </c>
      <c r="AR3468" s="21">
        <f t="shared" ref="AR3468" si="34947">AH3468*AM3468+AJ3468*AM3471-AI3468*AN3468-AK3468*AN3471</f>
        <v>-16.369907167447067</v>
      </c>
      <c r="AS3468" s="24">
        <f t="shared" ref="AS3468" si="34948">(AH3468*AN3468+AI3468*AM3468+AJ3468*AN3471+AK3468*AM3471)</f>
        <v>0</v>
      </c>
      <c r="AT3468" s="22">
        <f t="shared" ref="AT3468" si="34949">AH3468*AO3468+AJ3468*AO3471-AI3468*AP3468-AK3468*AP3471</f>
        <v>0</v>
      </c>
      <c r="AU3468" s="23">
        <f t="shared" ref="AU3468" si="34950">(AH3468*AP3468+AI3468*AO3468+AJ3468*AP3471+AK3468*AO3471)</f>
        <v>22.751725014571015</v>
      </c>
      <c r="AV3468" s="8"/>
      <c r="AW3468" s="21">
        <v>1</v>
      </c>
      <c r="AX3468" s="24">
        <v>0</v>
      </c>
      <c r="AY3468" s="22">
        <v>0</v>
      </c>
      <c r="AZ3468" s="23">
        <v>0</v>
      </c>
      <c r="BB3468" s="21">
        <f t="shared" ref="BB3468" si="34951">AR3468*AW3468+AT3468*AW3471-AS3468*AX3468-AU3468*AX3471</f>
        <v>-353.27937275744006</v>
      </c>
      <c r="BC3468" s="24">
        <f t="shared" ref="BC3468" si="34952">(AR3468*AX3468+AS3468*AW3468+AT3468*AX3471+AU3468*AW3471)</f>
        <v>0</v>
      </c>
      <c r="BD3468" s="22">
        <f t="shared" ref="BD3468" si="34953">AR3468*AY3468+AT3468*AY3471-AS3468*AZ3468-AU3468*AZ3471</f>
        <v>0</v>
      </c>
      <c r="BE3468" s="23">
        <f t="shared" ref="BE3468" si="34954">(AR3468*AZ3468+AS3468*AY3468+AT3468*AZ3471+AU3468*AY3471)</f>
        <v>22.751725014571015</v>
      </c>
      <c r="BF3468" s="8"/>
      <c r="BG3468" s="25">
        <f t="shared" ref="BG3468" si="34955">COS($BI$8*$B3468)</f>
        <v>-0.99201524060585322</v>
      </c>
      <c r="BH3468" s="26">
        <v>0</v>
      </c>
      <c r="BI3468" s="10">
        <v>0</v>
      </c>
      <c r="BJ3468" s="85">
        <f t="shared" ref="BJ3468" si="34956">$BH$8*SIN($B3468*$BI$8)</f>
        <v>-0.37835414845274229</v>
      </c>
      <c r="BL3468" s="21">
        <f t="shared" ref="BL3468" si="34957">BB3468*BG3468+BD3468*BG3471-BC3468*BH3468-BE3468*BH3471</f>
        <v>351.41498969413669</v>
      </c>
      <c r="BM3468" s="24">
        <f t="shared" ref="BM3468" si="34958">(BB3468*BH3468+BC3468*BG3468+BD3468*BH3471+BE3468*BG3471)</f>
        <v>0</v>
      </c>
      <c r="BN3468" s="22">
        <f t="shared" ref="BN3468" si="34959">BB3468*BI3468+BD3468*BI3471-BC3468*BJ3468-BE3468*BJ3471</f>
        <v>0</v>
      </c>
      <c r="BO3468" s="23">
        <f t="shared" ref="BO3468" si="34960">(BB3468*BJ3468+BC3468*BI3468+BD3468*BJ3471+BE3468*BI3471)</f>
        <v>111.09465828103228</v>
      </c>
      <c r="BQ3468" s="27">
        <f t="shared" ref="BQ3468" si="34961">20*LOG((2*$BL$8)/(($BL$8*BL3468+BN3468+$BL$8*BL3471+BN3471)^2+($BL$8*BM3468+BO3468+$BL$8*BM3471+BO3471)^2)^0.5)</f>
        <v>-55.733694612519983</v>
      </c>
      <c r="BS3468" s="64">
        <f t="shared" ref="BS3468" si="34962">((BL3468^2+BM3468^2)/(BL3471^2+BM3471^2))^0.5</f>
        <v>0.31581740677474635</v>
      </c>
      <c r="BT3468" s="4"/>
      <c r="BU3468" s="28"/>
      <c r="BV3468" s="28"/>
      <c r="BW3468" s="28"/>
      <c r="BX3468" s="28"/>
    </row>
    <row r="3469" spans="2:76" ht="18.649999999999999" customHeight="1" thickBot="1">
      <c r="D3469" s="25"/>
      <c r="E3469" s="10"/>
      <c r="F3469" s="10"/>
      <c r="G3469" s="31"/>
      <c r="I3469" s="29"/>
      <c r="L3469" s="30"/>
      <c r="N3469" s="29"/>
      <c r="Q3469" s="30"/>
      <c r="S3469" s="29"/>
      <c r="V3469" s="30"/>
      <c r="X3469" s="29"/>
      <c r="AA3469" s="30"/>
      <c r="AC3469" s="29"/>
      <c r="AF3469" s="30"/>
      <c r="AH3469" s="29"/>
      <c r="AK3469" s="30"/>
      <c r="AM3469" s="29"/>
      <c r="AP3469" s="30"/>
      <c r="AR3469" s="29"/>
      <c r="AU3469" s="30"/>
      <c r="AW3469" s="29"/>
      <c r="AZ3469" s="30"/>
      <c r="BB3469" s="29"/>
      <c r="BE3469" s="30"/>
      <c r="BG3469" s="29"/>
      <c r="BJ3469" s="30"/>
      <c r="BL3469" s="29"/>
      <c r="BO3469" s="30"/>
      <c r="BS3469" s="65"/>
      <c r="BT3469" s="65"/>
      <c r="BU3469" s="28"/>
      <c r="BV3469" s="28"/>
      <c r="BW3469" s="28"/>
      <c r="BX3469" s="28"/>
    </row>
    <row r="3470" spans="2:76" ht="18.649999999999999" customHeight="1" thickBot="1">
      <c r="D3470" s="254" t="s">
        <v>24</v>
      </c>
      <c r="E3470" s="255"/>
      <c r="F3470" s="256" t="s">
        <v>25</v>
      </c>
      <c r="G3470" s="257"/>
      <c r="H3470" s="123"/>
      <c r="I3470" s="242" t="s">
        <v>4</v>
      </c>
      <c r="J3470" s="243"/>
      <c r="K3470" s="244" t="s">
        <v>5</v>
      </c>
      <c r="L3470" s="245"/>
      <c r="M3470" s="123"/>
      <c r="N3470" s="242" t="s">
        <v>6</v>
      </c>
      <c r="O3470" s="243"/>
      <c r="P3470" s="244" t="s">
        <v>7</v>
      </c>
      <c r="Q3470" s="245"/>
      <c r="R3470" s="123"/>
      <c r="S3470" s="242" t="s">
        <v>34</v>
      </c>
      <c r="T3470" s="243"/>
      <c r="U3470" s="244" t="s">
        <v>35</v>
      </c>
      <c r="V3470" s="245"/>
      <c r="W3470" s="123"/>
      <c r="X3470" s="242" t="s">
        <v>47</v>
      </c>
      <c r="Y3470" s="243"/>
      <c r="Z3470" s="244" t="s">
        <v>48</v>
      </c>
      <c r="AA3470" s="245"/>
      <c r="AB3470" s="127"/>
      <c r="AC3470" s="242" t="s">
        <v>63</v>
      </c>
      <c r="AD3470" s="243"/>
      <c r="AE3470" s="244" t="s">
        <v>8</v>
      </c>
      <c r="AF3470" s="245"/>
      <c r="AG3470" s="123"/>
      <c r="AH3470" s="242" t="s">
        <v>78</v>
      </c>
      <c r="AI3470" s="243"/>
      <c r="AJ3470" s="244" t="s">
        <v>79</v>
      </c>
      <c r="AK3470" s="245"/>
      <c r="AL3470" s="127"/>
      <c r="AM3470" s="242" t="s">
        <v>67</v>
      </c>
      <c r="AN3470" s="243"/>
      <c r="AO3470" s="244" t="s">
        <v>66</v>
      </c>
      <c r="AP3470" s="245"/>
      <c r="AQ3470" s="123"/>
      <c r="AR3470" s="242" t="s">
        <v>83</v>
      </c>
      <c r="AS3470" s="243"/>
      <c r="AT3470" s="244" t="s">
        <v>82</v>
      </c>
      <c r="AU3470" s="245"/>
      <c r="AV3470" s="127"/>
      <c r="AW3470" s="242" t="s">
        <v>71</v>
      </c>
      <c r="AX3470" s="243"/>
      <c r="AY3470" s="244" t="s">
        <v>70</v>
      </c>
      <c r="AZ3470" s="245"/>
      <c r="BA3470" s="123"/>
      <c r="BB3470" s="124" t="s">
        <v>87</v>
      </c>
      <c r="BC3470" s="125"/>
      <c r="BD3470" s="122" t="s">
        <v>86</v>
      </c>
      <c r="BE3470" s="126"/>
      <c r="BF3470" s="127"/>
      <c r="BG3470" s="242" t="s">
        <v>74</v>
      </c>
      <c r="BH3470" s="243"/>
      <c r="BI3470" s="244" t="s">
        <v>75</v>
      </c>
      <c r="BJ3470" s="245"/>
      <c r="BK3470" s="123"/>
      <c r="BL3470" s="242" t="s">
        <v>91</v>
      </c>
      <c r="BM3470" s="243"/>
      <c r="BN3470" s="244" t="s">
        <v>90</v>
      </c>
      <c r="BO3470" s="245"/>
      <c r="BP3470" s="123"/>
      <c r="BQ3470" s="35" t="s">
        <v>166</v>
      </c>
      <c r="BS3470" s="66" t="s">
        <v>121</v>
      </c>
      <c r="BT3470" s="65"/>
      <c r="BU3470" s="28"/>
      <c r="BV3470" s="28"/>
      <c r="BW3470" s="28"/>
      <c r="BX3470" s="28"/>
    </row>
    <row r="3471" spans="2:76" ht="18.649999999999999" customHeight="1" thickTop="1" thickBot="1">
      <c r="D3471" s="15">
        <v>0</v>
      </c>
      <c r="E3471" s="145">
        <f t="shared" ref="E3471" si="34963">(1/$E$8)*SIN($B3468*$F$8)</f>
        <v>-4.2004423536800069E-2</v>
      </c>
      <c r="F3471" s="15">
        <f t="shared" ref="F3471" si="34964">COS($F$8*$B3468)</f>
        <v>-0.99202855585414984</v>
      </c>
      <c r="G3471" s="37">
        <v>0</v>
      </c>
      <c r="I3471" s="21">
        <v>0</v>
      </c>
      <c r="J3471" s="24">
        <f t="shared" ref="J3471" si="34965">(TAN($K$8*$B3468))/$J$8</f>
        <v>14.808084458397072</v>
      </c>
      <c r="K3471" s="22">
        <v>1</v>
      </c>
      <c r="L3471" s="23">
        <v>0</v>
      </c>
      <c r="N3471" s="21">
        <f t="shared" ref="N3471" si="34966">D3471*I3468+F3471*I3471-E3471*J3468-G3471*J3471</f>
        <v>0</v>
      </c>
      <c r="O3471" s="24">
        <f t="shared" ref="O3471" si="34967">(D3471*J3468+E3471*I3468+F3471*J3471+G3471*I3471)</f>
        <v>-14.732047063766728</v>
      </c>
      <c r="P3471" s="22">
        <f t="shared" ref="P3471" si="34968">D3471*K3468+F3471*K3471-E3471*L3468-G3471*L3471</f>
        <v>-0.99202855585414984</v>
      </c>
      <c r="Q3471" s="23">
        <f t="shared" ref="Q3471" si="34969">(D3471*L3468+E3471*K3468+F3471*L3471+G3471*K3471)</f>
        <v>0</v>
      </c>
      <c r="S3471" s="15">
        <v>0</v>
      </c>
      <c r="T3471" s="145">
        <f t="shared" ref="T3471" si="34970">(1/$T$8)*SIN($B3468*$U$8)</f>
        <v>-0.18271762057974686</v>
      </c>
      <c r="U3471" s="15">
        <f t="shared" ref="U3471" si="34971">COS($U$8*$B3468)</f>
        <v>0.83637816815545885</v>
      </c>
      <c r="V3471" s="37">
        <v>0</v>
      </c>
      <c r="X3471" s="21">
        <f t="shared" ref="X3471" si="34972">N3471*S3468+P3471*S3471-O3471*T3468-Q3471*T3471</f>
        <v>0</v>
      </c>
      <c r="Y3471" s="24">
        <f t="shared" ref="Y3471" si="34973">(N3471*T3468+O3471*S3468+P3471*T3471+Q3471*S3471)</f>
        <v>-12.140301439100391</v>
      </c>
      <c r="Z3471" s="22">
        <f t="shared" ref="Z3471" si="34974">N3471*U3468+P3471*U3471-O3471*V3468-Q3471*V3471</f>
        <v>-25.055952298145925</v>
      </c>
      <c r="AA3471" s="23">
        <f t="shared" ref="AA3471" si="34975">(N3471*V3468+O3471*U3468+P3471*V3471+Q3471*U3471)</f>
        <v>0</v>
      </c>
      <c r="AB3471" s="8"/>
      <c r="AC3471" s="21">
        <v>0</v>
      </c>
      <c r="AD3471" s="24">
        <f t="shared" ref="AD3471" si="34976">(TAN($AE$8*$B3468))/$AD$8</f>
        <v>-2.7414776540400432</v>
      </c>
      <c r="AE3471" s="22">
        <v>1</v>
      </c>
      <c r="AF3471" s="23">
        <v>0</v>
      </c>
      <c r="AH3471" s="21">
        <f t="shared" ref="AH3471" si="34977">X3471*AC3468+Z3471*AC3471-Y3471*AD3468-AA3471*AD3471</f>
        <v>0</v>
      </c>
      <c r="AI3471" s="24">
        <f t="shared" ref="AI3471" si="34978">(X3471*AD3468+Y3471*AC3468+Z3471*AD3471+AA3471*AC3471)</f>
        <v>56.550031886959935</v>
      </c>
      <c r="AJ3471" s="22">
        <f t="shared" ref="AJ3471" si="34979">X3471*AE3468+Z3471*AE3471-Y3471*AF3468-AA3471*AF3471</f>
        <v>-25.055952298145925</v>
      </c>
      <c r="AK3471" s="23">
        <f t="shared" ref="AK3471" si="34980">(X3471*AF3468+Y3471*AE3468+Z3471*AF3471+AA3471*AE3471)</f>
        <v>0</v>
      </c>
      <c r="AL3471" s="8"/>
      <c r="AM3471" s="15">
        <v>0</v>
      </c>
      <c r="AN3471" s="85">
        <f t="shared" ref="AN3471" si="34981">(1/$AN$8)*SIN($B3468*$AO$8)</f>
        <v>-0.18271762057974686</v>
      </c>
      <c r="AO3471" s="25">
        <f t="shared" ref="AO3471" si="34982">COS($AO$8*$B3468)</f>
        <v>0.83637816815545885</v>
      </c>
      <c r="AP3471" s="37">
        <v>0</v>
      </c>
      <c r="AR3471" s="21">
        <f t="shared" ref="AR3471" si="34983">AH3471*AM3468+AJ3471*AM3471-AI3471*AN3468-AK3471*AN3471</f>
        <v>0</v>
      </c>
      <c r="AS3471" s="24">
        <f t="shared" ref="AS3471" si="34984">(AH3471*AN3468+AI3471*AM3468+AJ3471*AN3471+AK3471*AM3471)</f>
        <v>51.875376064025204</v>
      </c>
      <c r="AT3471" s="22">
        <f t="shared" ref="AT3471" si="34985">AH3471*AO3468+AJ3471*AO3471-AI3471*AP3468-AK3471*AP3471</f>
        <v>72.037933946333339</v>
      </c>
      <c r="AU3471" s="23">
        <f t="shared" ref="AU3471" si="34986">(AH3471*AP3468+AI3471*AO3468+AJ3471*AP3471+AK3471*AO3471)</f>
        <v>0</v>
      </c>
      <c r="AV3471" s="8"/>
      <c r="AW3471" s="21">
        <v>0</v>
      </c>
      <c r="AX3471" s="24">
        <f t="shared" ref="AX3471" si="34987">(TAN($AY$8*$B3468))/$AX$8</f>
        <v>14.808084458397072</v>
      </c>
      <c r="AY3471" s="22">
        <v>1</v>
      </c>
      <c r="AZ3471" s="23">
        <v>0</v>
      </c>
      <c r="BB3471" s="21">
        <f t="shared" ref="BB3471" si="34988">AR3471*AW3468+AT3471*AW3471-AS3471*AX3468-AU3471*AX3471</f>
        <v>0</v>
      </c>
      <c r="BC3471" s="24">
        <f t="shared" ref="BC3471" si="34989">(AR3471*AX3468+AS3471*AW3468+AT3471*AX3471+AU3471*AW3471)</f>
        <v>1118.6191861497589</v>
      </c>
      <c r="BD3471" s="22">
        <f t="shared" ref="BD3471" si="34990">AR3471*AY3468+AT3471*AY3471-AS3471*AZ3468-AU3471*AZ3471</f>
        <v>72.037933946333339</v>
      </c>
      <c r="BE3471" s="23">
        <f t="shared" ref="BE3471" si="34991">(AR3471*AZ3468+AS3471*AY3468+AT3471*AZ3471+AU3471*AY3471)</f>
        <v>0</v>
      </c>
      <c r="BF3471" s="8"/>
      <c r="BG3471" s="15">
        <v>0</v>
      </c>
      <c r="BH3471" s="85">
        <f t="shared" ref="BH3471" si="34992">(1/$BH$8)*SIN($B3468*$BI$8)</f>
        <v>-4.2039349828082474E-2</v>
      </c>
      <c r="BI3471" s="25">
        <f t="shared" ref="BI3471" si="34993">COS($BI$8*$B3468)</f>
        <v>-0.99201524060585322</v>
      </c>
      <c r="BJ3471" s="37">
        <v>0</v>
      </c>
      <c r="BL3471" s="21">
        <f t="shared" ref="BL3471" si="34994">BB3471*BG3468+BD3471*BG3471-BC3471*BH3468-BE3471*BH3471</f>
        <v>0</v>
      </c>
      <c r="BM3471" s="24">
        <f t="shared" ref="BM3471" si="34995">(BB3471*BH3468+BC3471*BG3468+BD3471*BH3471+BE3471*BG3471)</f>
        <v>-1112.715709000739</v>
      </c>
      <c r="BN3471" s="22">
        <f t="shared" ref="BN3471" si="34996">BB3471*BI3468+BD3471*BI3471-BC3471*BJ3468-BE3471*BJ3471</f>
        <v>351.77148124207122</v>
      </c>
      <c r="BO3471" s="23">
        <f t="shared" ref="BO3471" si="34997">(BB3471*BJ3468+BC3471*BI3468+BD3471*BJ3471+BE3471*BI3471)</f>
        <v>0</v>
      </c>
      <c r="BQ3471" s="38">
        <f t="shared" ref="BQ3471" si="34998">(180/PI())*ATAN(-1*(($BL$8*BM3468+BO3468+$BL$8*BM3471+BO3471)/($BL$8*BL3468+BN3468+$BL$8*BL3471+BN3471)))</f>
        <v>54.929286771570702</v>
      </c>
      <c r="BS3471" s="67">
        <f t="shared" ref="BS3471" si="34999">20*LOG(((($BL$8*BL3468+BN3468-$BL$8*BL3471-BN3471)^2+($BL$8*BM3468+BO3468-$BL$8*BM3471-BO3471)^2)/(($BL$8*BL3468+BN3468+$BL$8*BL3471+BN3471)^2+($BL$8*BM3468+BO3468+$BL$8*BM3471+BO3471)^2))^0.5)</f>
        <v>-1.1598863299357001E-5</v>
      </c>
      <c r="BT3471" s="65"/>
      <c r="BU3471" s="28"/>
      <c r="BV3471" s="28"/>
      <c r="BW3471" s="28"/>
      <c r="BX3471" s="28"/>
    </row>
    <row r="3472" spans="2:76" ht="18.649999999999999" customHeight="1">
      <c r="BS3472" s="32"/>
    </row>
    <row r="3473" spans="2:76" ht="18.649999999999999" customHeight="1" thickBot="1">
      <c r="D3473" s="8"/>
      <c r="E3473" s="8" t="s">
        <v>93</v>
      </c>
      <c r="F3473" s="8"/>
      <c r="G3473" s="8"/>
      <c r="H3473" s="8"/>
      <c r="I3473" s="8"/>
      <c r="J3473" s="8" t="s">
        <v>94</v>
      </c>
      <c r="K3473" s="8"/>
      <c r="L3473" s="8"/>
      <c r="M3473" s="8"/>
      <c r="N3473" s="8"/>
      <c r="O3473" s="8" t="s">
        <v>95</v>
      </c>
      <c r="P3473" s="8"/>
      <c r="Q3473" s="8"/>
      <c r="R3473" s="8"/>
      <c r="S3473" s="8"/>
      <c r="T3473" s="8" t="s">
        <v>96</v>
      </c>
      <c r="U3473" s="8"/>
      <c r="V3473" s="8"/>
      <c r="W3473" s="8"/>
      <c r="X3473" s="8"/>
      <c r="Y3473" s="8" t="s">
        <v>97</v>
      </c>
      <c r="Z3473" s="8"/>
      <c r="AA3473" s="8"/>
      <c r="AB3473" s="8"/>
      <c r="AC3473" s="8"/>
      <c r="AD3473" s="8" t="s">
        <v>98</v>
      </c>
      <c r="AE3473" s="8"/>
      <c r="AF3473" s="8"/>
      <c r="AG3473" s="8"/>
      <c r="AH3473" s="8"/>
      <c r="AI3473" s="8" t="s">
        <v>99</v>
      </c>
      <c r="AJ3473" s="8"/>
      <c r="AK3473" s="8"/>
      <c r="AL3473" s="8"/>
      <c r="AM3473" s="8"/>
      <c r="AN3473" s="8" t="s">
        <v>96</v>
      </c>
      <c r="AO3473" s="8"/>
      <c r="AP3473" s="8"/>
      <c r="AQ3473" s="8"/>
      <c r="AR3473" s="8"/>
      <c r="AS3473" s="8" t="s">
        <v>100</v>
      </c>
      <c r="AT3473" s="8"/>
      <c r="AU3473" s="8"/>
      <c r="AV3473" s="8"/>
      <c r="AW3473" s="8"/>
      <c r="AX3473" s="8" t="s">
        <v>94</v>
      </c>
      <c r="AY3473" s="8"/>
      <c r="AZ3473" s="8"/>
      <c r="BA3473" s="8"/>
      <c r="BB3473" s="8"/>
      <c r="BC3473" s="8" t="s">
        <v>101</v>
      </c>
      <c r="BD3473" s="8"/>
      <c r="BE3473" s="8"/>
      <c r="BF3473" s="8"/>
      <c r="BG3473" s="8"/>
      <c r="BH3473" s="8" t="s">
        <v>96</v>
      </c>
      <c r="BI3473" s="8"/>
      <c r="BJ3473" s="8"/>
      <c r="BK3473" s="8"/>
      <c r="BL3473" s="8"/>
      <c r="BM3473" s="8" t="s">
        <v>102</v>
      </c>
      <c r="BN3473" s="8"/>
      <c r="BO3473" s="8"/>
      <c r="BP3473" s="8"/>
    </row>
    <row r="3474" spans="2:76" ht="18.649999999999999" customHeight="1" thickBot="1">
      <c r="B3474" s="16"/>
      <c r="D3474" s="250" t="s">
        <v>22</v>
      </c>
      <c r="E3474" s="251"/>
      <c r="F3474" s="252" t="s">
        <v>23</v>
      </c>
      <c r="G3474" s="253"/>
      <c r="H3474" s="123"/>
      <c r="I3474" s="242" t="s">
        <v>1</v>
      </c>
      <c r="J3474" s="243"/>
      <c r="K3474" s="244" t="s">
        <v>2</v>
      </c>
      <c r="L3474" s="245"/>
      <c r="M3474" s="123"/>
      <c r="N3474" s="242" t="s">
        <v>43</v>
      </c>
      <c r="O3474" s="243"/>
      <c r="P3474" s="244" t="s">
        <v>44</v>
      </c>
      <c r="Q3474" s="245"/>
      <c r="R3474" s="123"/>
      <c r="S3474" s="242" t="s">
        <v>32</v>
      </c>
      <c r="T3474" s="243"/>
      <c r="U3474" s="244" t="s">
        <v>33</v>
      </c>
      <c r="V3474" s="245"/>
      <c r="W3474" s="123"/>
      <c r="X3474" s="242" t="s">
        <v>45</v>
      </c>
      <c r="Y3474" s="243"/>
      <c r="Z3474" s="244" t="s">
        <v>46</v>
      </c>
      <c r="AA3474" s="245"/>
      <c r="AB3474" s="127"/>
      <c r="AC3474" s="242" t="s">
        <v>62</v>
      </c>
      <c r="AD3474" s="243"/>
      <c r="AE3474" s="244" t="s">
        <v>3</v>
      </c>
      <c r="AF3474" s="245"/>
      <c r="AG3474" s="123"/>
      <c r="AH3474" s="242" t="s">
        <v>76</v>
      </c>
      <c r="AI3474" s="243"/>
      <c r="AJ3474" s="244" t="s">
        <v>77</v>
      </c>
      <c r="AK3474" s="245"/>
      <c r="AL3474" s="127"/>
      <c r="AM3474" s="242" t="s">
        <v>64</v>
      </c>
      <c r="AN3474" s="243"/>
      <c r="AO3474" s="244" t="s">
        <v>65</v>
      </c>
      <c r="AP3474" s="245"/>
      <c r="AQ3474" s="123"/>
      <c r="AR3474" s="242" t="s">
        <v>80</v>
      </c>
      <c r="AS3474" s="243"/>
      <c r="AT3474" s="244" t="s">
        <v>81</v>
      </c>
      <c r="AU3474" s="245"/>
      <c r="AV3474" s="127"/>
      <c r="AW3474" s="242" t="s">
        <v>68</v>
      </c>
      <c r="AX3474" s="243"/>
      <c r="AY3474" s="244" t="s">
        <v>69</v>
      </c>
      <c r="AZ3474" s="245"/>
      <c r="BA3474" s="123"/>
      <c r="BB3474" s="246" t="s">
        <v>84</v>
      </c>
      <c r="BC3474" s="247"/>
      <c r="BD3474" s="248" t="s">
        <v>85</v>
      </c>
      <c r="BE3474" s="249"/>
      <c r="BF3474" s="127"/>
      <c r="BG3474" s="242" t="s">
        <v>72</v>
      </c>
      <c r="BH3474" s="243"/>
      <c r="BI3474" s="244" t="s">
        <v>73</v>
      </c>
      <c r="BJ3474" s="245"/>
      <c r="BK3474" s="123"/>
      <c r="BL3474" s="242" t="s">
        <v>88</v>
      </c>
      <c r="BM3474" s="243"/>
      <c r="BN3474" s="244" t="s">
        <v>89</v>
      </c>
      <c r="BO3474" s="245"/>
      <c r="BP3474" s="123"/>
      <c r="BQ3474" s="19" t="s">
        <v>165</v>
      </c>
      <c r="BS3474" s="63" t="s">
        <v>120</v>
      </c>
      <c r="BT3474" s="4"/>
      <c r="BU3474" s="28"/>
      <c r="BV3474" s="28"/>
      <c r="BW3474" s="28"/>
      <c r="BX3474" s="28"/>
    </row>
    <row r="3475" spans="2:76" ht="18.649999999999999" customHeight="1" thickTop="1" thickBot="1">
      <c r="B3475" s="39">
        <v>9.86</v>
      </c>
      <c r="D3475" s="25">
        <f t="shared" ref="D3475" si="35000">COS($F$8*$B3475)</f>
        <v>-0.9911696787215647</v>
      </c>
      <c r="E3475" s="26">
        <v>0</v>
      </c>
      <c r="F3475" s="10">
        <v>0</v>
      </c>
      <c r="G3475" s="85">
        <f t="shared" ref="G3475" si="35001">$E$8*SIN($B3475*$F$8)</f>
        <v>-0.39779895908223784</v>
      </c>
      <c r="I3475" s="21">
        <v>1</v>
      </c>
      <c r="J3475" s="24">
        <v>0</v>
      </c>
      <c r="K3475" s="22">
        <v>0</v>
      </c>
      <c r="L3475" s="23">
        <v>0</v>
      </c>
      <c r="N3475" s="21">
        <f t="shared" ref="N3475" si="35002">D3475*I3475+F3475*I3478-E3475*J3475-G3475*J3478</f>
        <v>6.0612001481160789</v>
      </c>
      <c r="O3475" s="24">
        <f t="shared" ref="O3475" si="35003">(D3475*J3475+E3475*I3475+F3475*J3478+G3475*I3478)</f>
        <v>0</v>
      </c>
      <c r="P3475" s="22">
        <f t="shared" ref="P3475" si="35004">D3475*K3475+F3475*K3478-E3475*L3475-G3475*L3478</f>
        <v>0</v>
      </c>
      <c r="Q3475" s="23">
        <f t="shared" ref="Q3475" si="35005">(D3475*L3475+E3475*K3475+F3475*L3478+G3475*K3478)</f>
        <v>-0.39779895908223784</v>
      </c>
      <c r="S3475" s="25">
        <f t="shared" ref="S3475" si="35006">COS($U$8*$B3475)</f>
        <v>0.84267576571827718</v>
      </c>
      <c r="T3475" s="26">
        <v>0</v>
      </c>
      <c r="U3475" s="10">
        <v>0</v>
      </c>
      <c r="V3475" s="85">
        <f t="shared" ref="V3475" si="35007">$T$8*SIN($B3475*$U$8)</f>
        <v>-1.6152640604062354</v>
      </c>
      <c r="X3475" s="21">
        <f t="shared" ref="X3475" si="35008">N3475*S3475+P3475*S3478-O3475*T3475-Q3475*T3478</f>
        <v>5.0362319913329463</v>
      </c>
      <c r="Y3475" s="24">
        <f t="shared" ref="Y3475" si="35009">(N3475*T3475+O3475*S3475+P3475*T3478+Q3475*S3478)</f>
        <v>0</v>
      </c>
      <c r="Z3475" s="22">
        <f t="shared" ref="Z3475" si="35010">N3475*U3475+P3475*U3478-O3475*V3475-Q3475*V3478</f>
        <v>0</v>
      </c>
      <c r="AA3475" s="23">
        <f t="shared" ref="AA3475" si="35011">(N3475*V3475+O3475*U3475+P3475*V3478+Q3475*U3478)</f>
        <v>-10.125654304627412</v>
      </c>
      <c r="AB3475" s="8"/>
      <c r="AC3475" s="21">
        <v>1</v>
      </c>
      <c r="AD3475" s="24">
        <v>0</v>
      </c>
      <c r="AE3475" s="22">
        <v>0</v>
      </c>
      <c r="AF3475" s="23">
        <v>0</v>
      </c>
      <c r="AH3475" s="21">
        <f t="shared" ref="AH3475" si="35012">X3475*AC3475+Z3475*AC3478-Y3475*AD3475-AA3475*AD3478</f>
        <v>-21.611611621344867</v>
      </c>
      <c r="AI3475" s="24">
        <f t="shared" ref="AI3475" si="35013">(X3475*AD3475+Y3475*AC3475+Z3475*AD3478+AA3475*AC3478)</f>
        <v>0</v>
      </c>
      <c r="AJ3475" s="22">
        <f t="shared" ref="AJ3475" si="35014">X3475*AE3475+Z3475*AE3478-Y3475*AF3475-AA3475*AF3478</f>
        <v>0</v>
      </c>
      <c r="AK3475" s="23">
        <f t="shared" ref="AK3475" si="35015">(X3475*AF3475+Y3475*AE3475+Z3475*AF3478+AA3475*AE3478)</f>
        <v>-10.125654304627412</v>
      </c>
      <c r="AL3475" s="8"/>
      <c r="AM3475" s="25">
        <f t="shared" ref="AM3475" si="35016">COS($AO$8*$B3475)</f>
        <v>0.84267576571827718</v>
      </c>
      <c r="AN3475" s="26">
        <v>0</v>
      </c>
      <c r="AO3475" s="10">
        <v>0</v>
      </c>
      <c r="AP3475" s="85">
        <f t="shared" ref="AP3475" si="35017">$AN$8*SIN($B3475*$AO$8)</f>
        <v>-1.6152640604062354</v>
      </c>
      <c r="AR3475" s="21">
        <f t="shared" ref="AR3475" si="35018">AH3475*AM3475+AJ3475*AM3478-AI3475*AN3475-AK3475*AN3478</f>
        <v>-20.028870869907507</v>
      </c>
      <c r="AS3475" s="24">
        <f t="shared" ref="AS3475" si="35019">(AH3475*AN3475+AI3475*AM3475+AJ3475*AN3478+AK3475*AM3478)</f>
        <v>0</v>
      </c>
      <c r="AT3475" s="22">
        <f t="shared" ref="AT3475" si="35020">AH3475*AO3475+AJ3475*AO3478-AI3475*AP3475-AK3475*AP3478</f>
        <v>0</v>
      </c>
      <c r="AU3475" s="23">
        <f t="shared" ref="AU3475" si="35021">(AH3475*AP3475+AI3475*AO3475+AJ3475*AP3478+AK3475*AO3478)</f>
        <v>26.375816044865619</v>
      </c>
      <c r="AV3475" s="8"/>
      <c r="AW3475" s="21">
        <v>1</v>
      </c>
      <c r="AX3475" s="24">
        <v>0</v>
      </c>
      <c r="AY3475" s="22">
        <v>0</v>
      </c>
      <c r="AZ3475" s="23">
        <v>0</v>
      </c>
      <c r="BB3475" s="21">
        <f t="shared" ref="BB3475" si="35022">AR3475*AW3475+AT3475*AW3478-AS3475*AX3475-AU3475*AX3478</f>
        <v>-487.63192760534713</v>
      </c>
      <c r="BC3475" s="24">
        <f t="shared" ref="BC3475" si="35023">(AR3475*AX3475+AS3475*AW3475+AT3475*AX3478+AU3475*AW3478)</f>
        <v>0</v>
      </c>
      <c r="BD3475" s="22">
        <f t="shared" ref="BD3475" si="35024">AR3475*AY3475+AT3475*AY3478-AS3475*AZ3475-AU3475*AZ3478</f>
        <v>0</v>
      </c>
      <c r="BE3475" s="23">
        <f t="shared" ref="BE3475" si="35025">(AR3475*AZ3475+AS3475*AY3475+AT3475*AZ3478+AU3475*AY3478)</f>
        <v>26.375816044865619</v>
      </c>
      <c r="BF3475" s="8"/>
      <c r="BG3475" s="25">
        <f t="shared" ref="BG3475" si="35026">COS($BI$8*$B3475)</f>
        <v>-0.99115563932553796</v>
      </c>
      <c r="BH3475" s="26">
        <v>0</v>
      </c>
      <c r="BI3475" s="10">
        <v>0</v>
      </c>
      <c r="BJ3475" s="85">
        <f t="shared" ref="BJ3475" si="35027">$BH$8*SIN($B3475*$BI$8)</f>
        <v>-0.39811366178348684</v>
      </c>
      <c r="BL3475" s="21">
        <f t="shared" ref="BL3475" si="35028">BB3475*BG3475+BD3475*BG3478-BC3475*BH3475-BE3475*BH3478</f>
        <v>484.48586526212773</v>
      </c>
      <c r="BM3475" s="24">
        <f t="shared" ref="BM3475" si="35029">(BB3475*BH3475+BC3475*BG3475+BD3475*BH3478+BE3475*BG3478)</f>
        <v>0</v>
      </c>
      <c r="BN3475" s="22">
        <f t="shared" ref="BN3475" si="35030">BB3475*BI3475+BD3475*BI3478-BC3475*BJ3475-BE3475*BJ3478</f>
        <v>0</v>
      </c>
      <c r="BO3475" s="23">
        <f t="shared" ref="BO3475" si="35031">(BB3475*BJ3475+BC3475*BI3475+BD3475*BJ3478+BE3475*BI3478)</f>
        <v>167.99039348682334</v>
      </c>
      <c r="BQ3475" s="27">
        <f t="shared" ref="BQ3475" si="35032">20*LOG((2*$BL$8)/(($BL$8*BL3475+BN3475+$BL$8*BL3478+BN3478)^2+($BL$8*BM3475+BO3475+$BL$8*BM3478+BO3478)^2)^0.5)</f>
        <v>-57.878259197200649</v>
      </c>
      <c r="BS3475" s="64">
        <f t="shared" ref="BS3475" si="35033">((BL3475^2+BM3475^2)/(BL3478^2+BM3478^2))^0.5</f>
        <v>0.34641924367658689</v>
      </c>
      <c r="BT3475" s="4"/>
      <c r="BU3475" s="28"/>
      <c r="BV3475" s="28"/>
      <c r="BW3475" s="28"/>
      <c r="BX3475" s="28"/>
    </row>
    <row r="3476" spans="2:76" ht="18.649999999999999" customHeight="1" thickBot="1">
      <c r="D3476" s="25"/>
      <c r="E3476" s="10"/>
      <c r="F3476" s="10"/>
      <c r="G3476" s="31"/>
      <c r="I3476" s="29"/>
      <c r="L3476" s="30"/>
      <c r="N3476" s="29"/>
      <c r="Q3476" s="30"/>
      <c r="S3476" s="29"/>
      <c r="V3476" s="30"/>
      <c r="X3476" s="29"/>
      <c r="AA3476" s="30"/>
      <c r="AC3476" s="29"/>
      <c r="AF3476" s="30"/>
      <c r="AH3476" s="29"/>
      <c r="AK3476" s="30"/>
      <c r="AM3476" s="29"/>
      <c r="AP3476" s="30"/>
      <c r="AR3476" s="29"/>
      <c r="AU3476" s="30"/>
      <c r="AW3476" s="29"/>
      <c r="AZ3476" s="30"/>
      <c r="BB3476" s="29"/>
      <c r="BE3476" s="30"/>
      <c r="BG3476" s="29"/>
      <c r="BJ3476" s="30"/>
      <c r="BL3476" s="29"/>
      <c r="BO3476" s="30"/>
      <c r="BS3476" s="65"/>
      <c r="BT3476" s="65"/>
      <c r="BU3476" s="28"/>
      <c r="BV3476" s="28"/>
      <c r="BW3476" s="28"/>
      <c r="BX3476" s="28"/>
    </row>
    <row r="3477" spans="2:76" ht="18.649999999999999" customHeight="1" thickBot="1">
      <c r="D3477" s="254" t="s">
        <v>24</v>
      </c>
      <c r="E3477" s="255"/>
      <c r="F3477" s="256" t="s">
        <v>25</v>
      </c>
      <c r="G3477" s="257"/>
      <c r="H3477" s="123"/>
      <c r="I3477" s="242" t="s">
        <v>4</v>
      </c>
      <c r="J3477" s="243"/>
      <c r="K3477" s="244" t="s">
        <v>5</v>
      </c>
      <c r="L3477" s="245"/>
      <c r="M3477" s="123"/>
      <c r="N3477" s="242" t="s">
        <v>6</v>
      </c>
      <c r="O3477" s="243"/>
      <c r="P3477" s="244" t="s">
        <v>7</v>
      </c>
      <c r="Q3477" s="245"/>
      <c r="R3477" s="123"/>
      <c r="S3477" s="242" t="s">
        <v>34</v>
      </c>
      <c r="T3477" s="243"/>
      <c r="U3477" s="244" t="s">
        <v>35</v>
      </c>
      <c r="V3477" s="245"/>
      <c r="W3477" s="123"/>
      <c r="X3477" s="242" t="s">
        <v>47</v>
      </c>
      <c r="Y3477" s="243"/>
      <c r="Z3477" s="244" t="s">
        <v>48</v>
      </c>
      <c r="AA3477" s="245"/>
      <c r="AB3477" s="127"/>
      <c r="AC3477" s="242" t="s">
        <v>63</v>
      </c>
      <c r="AD3477" s="243"/>
      <c r="AE3477" s="244" t="s">
        <v>8</v>
      </c>
      <c r="AF3477" s="245"/>
      <c r="AG3477" s="123"/>
      <c r="AH3477" s="242" t="s">
        <v>78</v>
      </c>
      <c r="AI3477" s="243"/>
      <c r="AJ3477" s="244" t="s">
        <v>79</v>
      </c>
      <c r="AK3477" s="245"/>
      <c r="AL3477" s="127"/>
      <c r="AM3477" s="242" t="s">
        <v>67</v>
      </c>
      <c r="AN3477" s="243"/>
      <c r="AO3477" s="244" t="s">
        <v>66</v>
      </c>
      <c r="AP3477" s="245"/>
      <c r="AQ3477" s="123"/>
      <c r="AR3477" s="242" t="s">
        <v>83</v>
      </c>
      <c r="AS3477" s="243"/>
      <c r="AT3477" s="244" t="s">
        <v>82</v>
      </c>
      <c r="AU3477" s="245"/>
      <c r="AV3477" s="127"/>
      <c r="AW3477" s="242" t="s">
        <v>71</v>
      </c>
      <c r="AX3477" s="243"/>
      <c r="AY3477" s="244" t="s">
        <v>70</v>
      </c>
      <c r="AZ3477" s="245"/>
      <c r="BA3477" s="123"/>
      <c r="BB3477" s="124" t="s">
        <v>87</v>
      </c>
      <c r="BC3477" s="125"/>
      <c r="BD3477" s="122" t="s">
        <v>86</v>
      </c>
      <c r="BE3477" s="126"/>
      <c r="BF3477" s="127"/>
      <c r="BG3477" s="242" t="s">
        <v>74</v>
      </c>
      <c r="BH3477" s="243"/>
      <c r="BI3477" s="244" t="s">
        <v>75</v>
      </c>
      <c r="BJ3477" s="245"/>
      <c r="BK3477" s="123"/>
      <c r="BL3477" s="242" t="s">
        <v>91</v>
      </c>
      <c r="BM3477" s="243"/>
      <c r="BN3477" s="244" t="s">
        <v>90</v>
      </c>
      <c r="BO3477" s="245"/>
      <c r="BP3477" s="123"/>
      <c r="BQ3477" s="35" t="s">
        <v>166</v>
      </c>
      <c r="BS3477" s="66" t="s">
        <v>121</v>
      </c>
      <c r="BT3477" s="65"/>
      <c r="BU3477" s="28"/>
      <c r="BV3477" s="28"/>
      <c r="BW3477" s="28"/>
      <c r="BX3477" s="28"/>
    </row>
    <row r="3478" spans="2:76" ht="18.649999999999999" customHeight="1" thickTop="1" thickBot="1">
      <c r="D3478" s="15">
        <v>0</v>
      </c>
      <c r="E3478" s="145">
        <f t="shared" ref="E3478" si="35034">(1/$E$8)*SIN($B3475*$F$8)</f>
        <v>-4.4199884342470866E-2</v>
      </c>
      <c r="F3478" s="15">
        <f t="shared" ref="F3478" si="35035">COS($F$8*$B3475)</f>
        <v>-0.9911696787215647</v>
      </c>
      <c r="G3478" s="37">
        <v>0</v>
      </c>
      <c r="I3478" s="21">
        <v>0</v>
      </c>
      <c r="J3478" s="24">
        <f t="shared" ref="J3478" si="35036">(TAN($K$8*$B3475))/$J$8</f>
        <v>17.728477327110582</v>
      </c>
      <c r="K3478" s="22">
        <v>1</v>
      </c>
      <c r="L3478" s="23">
        <v>0</v>
      </c>
      <c r="N3478" s="21">
        <f t="shared" ref="N3478" si="35037">D3478*I3475+F3478*I3478-E3478*J3475-G3478*J3478</f>
        <v>0</v>
      </c>
      <c r="O3478" s="24">
        <f t="shared" ref="O3478" si="35038">(D3478*J3475+E3478*I3475+F3478*J3478+G3478*I3478)</f>
        <v>-17.61612906087721</v>
      </c>
      <c r="P3478" s="22">
        <f t="shared" ref="P3478" si="35039">D3478*K3475+F3478*K3478-E3478*L3475-G3478*L3478</f>
        <v>-0.9911696787215647</v>
      </c>
      <c r="Q3478" s="23">
        <f t="shared" ref="Q3478" si="35040">(D3478*L3475+E3478*K3475+F3478*L3478+G3478*K3478)</f>
        <v>0</v>
      </c>
      <c r="S3478" s="15">
        <v>0</v>
      </c>
      <c r="T3478" s="145">
        <f t="shared" ref="T3478" si="35041">(1/$T$8)*SIN($B3475*$U$8)</f>
        <v>-0.17947378448958168</v>
      </c>
      <c r="U3478" s="15">
        <f t="shared" ref="U3478" si="35042">COS($U$8*$B3475)</f>
        <v>0.84267576571827718</v>
      </c>
      <c r="V3478" s="37">
        <v>0</v>
      </c>
      <c r="X3478" s="21">
        <f t="shared" ref="X3478" si="35043">N3478*S3475+P3478*S3478-O3478*T3475-Q3478*T3478</f>
        <v>0</v>
      </c>
      <c r="Y3478" s="24">
        <f t="shared" ref="Y3478" si="35044">(N3478*T3475+O3478*S3475+P3478*T3478+Q3478*S3478)</f>
        <v>-14.666796072055215</v>
      </c>
      <c r="Z3478" s="22">
        <f t="shared" ref="Z3478" si="35045">N3478*U3475+P3478*U3478-O3478*V3475-Q3478*V3478</f>
        <v>-29.289934823486238</v>
      </c>
      <c r="AA3478" s="23">
        <f t="shared" ref="AA3478" si="35046">(N3478*V3475+O3478*U3475+P3478*V3478+Q3478*U3478)</f>
        <v>0</v>
      </c>
      <c r="AB3478" s="8"/>
      <c r="AC3478" s="21">
        <v>0</v>
      </c>
      <c r="AD3478" s="24">
        <f t="shared" ref="AD3478" si="35047">(TAN($AE$8*$B3475))/$AD$8</f>
        <v>-2.6317157203855737</v>
      </c>
      <c r="AE3478" s="22">
        <v>1</v>
      </c>
      <c r="AF3478" s="23">
        <v>0</v>
      </c>
      <c r="AH3478" s="21">
        <f t="shared" ref="AH3478" si="35048">X3478*AC3475+Z3478*AC3478-Y3478*AD3475-AA3478*AD3478</f>
        <v>0</v>
      </c>
      <c r="AI3478" s="24">
        <f t="shared" ref="AI3478" si="35049">(X3478*AD3475+Y3478*AC3475+Z3478*AD3478+AA3478*AC3478)</f>
        <v>62.415985851982377</v>
      </c>
      <c r="AJ3478" s="22">
        <f t="shared" ref="AJ3478" si="35050">X3478*AE3475+Z3478*AE3478-Y3478*AF3475-AA3478*AF3478</f>
        <v>-29.289934823486238</v>
      </c>
      <c r="AK3478" s="23">
        <f t="shared" ref="AK3478" si="35051">(X3478*AF3475+Y3478*AE3475+Z3478*AF3478+AA3478*AE3478)</f>
        <v>0</v>
      </c>
      <c r="AL3478" s="8"/>
      <c r="AM3478" s="15">
        <v>0</v>
      </c>
      <c r="AN3478" s="85">
        <f t="shared" ref="AN3478" si="35052">(1/$AN$8)*SIN($B3475*$AO$8)</f>
        <v>-0.17947378448958168</v>
      </c>
      <c r="AO3478" s="25">
        <f t="shared" ref="AO3478" si="35053">COS($AO$8*$B3475)</f>
        <v>0.84267576571827718</v>
      </c>
      <c r="AP3478" s="37">
        <v>0</v>
      </c>
      <c r="AR3478" s="21">
        <f t="shared" ref="AR3478" si="35054">AH3478*AM3475+AJ3478*AM3478-AI3478*AN3475-AK3478*AN3478</f>
        <v>0</v>
      </c>
      <c r="AS3478" s="24">
        <f t="shared" ref="AS3478" si="35055">(AH3478*AN3475+AI3478*AM3475+AJ3478*AN3478+AK3478*AM3478)</f>
        <v>57.853214121104664</v>
      </c>
      <c r="AT3478" s="22">
        <f t="shared" ref="AT3478" si="35056">AH3478*AO3475+AJ3478*AO3478-AI3478*AP3475-AK3478*AP3478</f>
        <v>76.136380486311495</v>
      </c>
      <c r="AU3478" s="23">
        <f t="shared" ref="AU3478" si="35057">(AH3478*AP3475+AI3478*AO3475+AJ3478*AP3478+AK3478*AO3478)</f>
        <v>0</v>
      </c>
      <c r="AV3478" s="8"/>
      <c r="AW3478" s="21">
        <v>0</v>
      </c>
      <c r="AX3478" s="24">
        <f t="shared" ref="AX3478" si="35058">(TAN($AY$8*$B3475))/$AX$8</f>
        <v>17.728477327110582</v>
      </c>
      <c r="AY3478" s="22">
        <v>1</v>
      </c>
      <c r="AZ3478" s="23">
        <v>0</v>
      </c>
      <c r="BB3478" s="21">
        <f t="shared" ref="BB3478" si="35059">AR3478*AW3475+AT3478*AW3478-AS3478*AX3475-AU3478*AX3478</f>
        <v>0</v>
      </c>
      <c r="BC3478" s="24">
        <f t="shared" ref="BC3478" si="35060">(AR3478*AX3475+AS3478*AW3475+AT3478*AX3478+AU3478*AW3478)</f>
        <v>1407.6353093409425</v>
      </c>
      <c r="BD3478" s="22">
        <f t="shared" ref="BD3478" si="35061">AR3478*AY3475+AT3478*AY3478-AS3478*AZ3475-AU3478*AZ3478</f>
        <v>76.136380486311495</v>
      </c>
      <c r="BE3478" s="23">
        <f t="shared" ref="BE3478" si="35062">(AR3478*AZ3475+AS3478*AY3475+AT3478*AZ3478+AU3478*AY3478)</f>
        <v>0</v>
      </c>
      <c r="BF3478" s="8"/>
      <c r="BG3478" s="15">
        <v>0</v>
      </c>
      <c r="BH3478" s="85">
        <f t="shared" ref="BH3478" si="35063">(1/$BH$8)*SIN($B3475*$BI$8)</f>
        <v>-4.4234851309276318E-2</v>
      </c>
      <c r="BI3478" s="25">
        <f t="shared" ref="BI3478" si="35064">COS($BI$8*$B3475)</f>
        <v>-0.99115563932553796</v>
      </c>
      <c r="BJ3478" s="37">
        <v>0</v>
      </c>
      <c r="BL3478" s="21">
        <f t="shared" ref="BL3478" si="35065">BB3478*BG3475+BD3478*BG3478-BC3478*BH3475-BE3478*BH3478</f>
        <v>0</v>
      </c>
      <c r="BM3478" s="24">
        <f t="shared" ref="BM3478" si="35066">(BB3478*BH3475+BC3478*BG3475+BD3478*BH3478+BE3478*BG3478)</f>
        <v>-1398.5535564370618</v>
      </c>
      <c r="BN3478" s="22">
        <f t="shared" ref="BN3478" si="35067">BB3478*BI3475+BD3478*BI3478-BC3478*BJ3475-BE3478*BJ3478</f>
        <v>484.93584458061133</v>
      </c>
      <c r="BO3478" s="23">
        <f t="shared" ref="BO3478" si="35068">(BB3478*BJ3475+BC3478*BI3475+BD3478*BJ3478+BE3478*BI3478)</f>
        <v>0</v>
      </c>
      <c r="BQ3478" s="38">
        <f t="shared" ref="BQ3478" si="35069">(180/PI())*ATAN(-1*(($BL$8*BM3475+BO3475+$BL$8*BM3478+BO3478)/($BL$8*BL3475+BN3475+$BL$8*BL3478+BN3478)))</f>
        <v>51.769418429689374</v>
      </c>
      <c r="BS3478" s="67">
        <f t="shared" ref="BS3478" si="35070">20*LOG(((($BL$8*BL3475+BN3475-$BL$8*BL3478-BN3478)^2+($BL$8*BM3475+BO3475-$BL$8*BM3478-BO3478)^2)/(($BL$8*BL3475+BN3475+$BL$8*BL3478+BN3478)^2+($BL$8*BM3475+BO3475+$BL$8*BM3478+BO3478)^2))^0.5)</f>
        <v>-7.0787853847426719E-6</v>
      </c>
      <c r="BT3478" s="65"/>
      <c r="BU3478" s="28"/>
      <c r="BV3478" s="28"/>
      <c r="BW3478" s="28"/>
      <c r="BX3478" s="28"/>
    </row>
    <row r="3479" spans="2:76" ht="18.649999999999999" customHeight="1">
      <c r="BS3479" s="32"/>
    </row>
    <row r="3480" spans="2:76" ht="18.649999999999999" customHeight="1" thickBot="1">
      <c r="D3480" s="8"/>
      <c r="E3480" s="8" t="s">
        <v>93</v>
      </c>
      <c r="F3480" s="8"/>
      <c r="G3480" s="8"/>
      <c r="H3480" s="8"/>
      <c r="I3480" s="8"/>
      <c r="J3480" s="8" t="s">
        <v>94</v>
      </c>
      <c r="K3480" s="8"/>
      <c r="L3480" s="8"/>
      <c r="M3480" s="8"/>
      <c r="N3480" s="8"/>
      <c r="O3480" s="8" t="s">
        <v>95</v>
      </c>
      <c r="P3480" s="8"/>
      <c r="Q3480" s="8"/>
      <c r="R3480" s="8"/>
      <c r="S3480" s="8"/>
      <c r="T3480" s="8" t="s">
        <v>96</v>
      </c>
      <c r="U3480" s="8"/>
      <c r="V3480" s="8"/>
      <c r="W3480" s="8"/>
      <c r="X3480" s="8"/>
      <c r="Y3480" s="8" t="s">
        <v>97</v>
      </c>
      <c r="Z3480" s="8"/>
      <c r="AA3480" s="8"/>
      <c r="AB3480" s="8"/>
      <c r="AC3480" s="8"/>
      <c r="AD3480" s="8" t="s">
        <v>98</v>
      </c>
      <c r="AE3480" s="8"/>
      <c r="AF3480" s="8"/>
      <c r="AG3480" s="8"/>
      <c r="AH3480" s="8"/>
      <c r="AI3480" s="8" t="s">
        <v>99</v>
      </c>
      <c r="AJ3480" s="8"/>
      <c r="AK3480" s="8"/>
      <c r="AL3480" s="8"/>
      <c r="AM3480" s="8"/>
      <c r="AN3480" s="8" t="s">
        <v>96</v>
      </c>
      <c r="AO3480" s="8"/>
      <c r="AP3480" s="8"/>
      <c r="AQ3480" s="8"/>
      <c r="AR3480" s="8"/>
      <c r="AS3480" s="8" t="s">
        <v>100</v>
      </c>
      <c r="AT3480" s="8"/>
      <c r="AU3480" s="8"/>
      <c r="AV3480" s="8"/>
      <c r="AW3480" s="8"/>
      <c r="AX3480" s="8" t="s">
        <v>94</v>
      </c>
      <c r="AY3480" s="8"/>
      <c r="AZ3480" s="8"/>
      <c r="BA3480" s="8"/>
      <c r="BB3480" s="8"/>
      <c r="BC3480" s="8" t="s">
        <v>101</v>
      </c>
      <c r="BD3480" s="8"/>
      <c r="BE3480" s="8"/>
      <c r="BF3480" s="8"/>
      <c r="BG3480" s="8"/>
      <c r="BH3480" s="8" t="s">
        <v>96</v>
      </c>
      <c r="BI3480" s="8"/>
      <c r="BJ3480" s="8"/>
      <c r="BK3480" s="8"/>
      <c r="BL3480" s="8"/>
      <c r="BM3480" s="8" t="s">
        <v>102</v>
      </c>
      <c r="BN3480" s="8"/>
      <c r="BO3480" s="8"/>
      <c r="BP3480" s="8"/>
    </row>
    <row r="3481" spans="2:76" ht="18.649999999999999" customHeight="1" thickBot="1">
      <c r="B3481" s="16"/>
      <c r="D3481" s="250" t="s">
        <v>22</v>
      </c>
      <c r="E3481" s="251"/>
      <c r="F3481" s="252" t="s">
        <v>23</v>
      </c>
      <c r="G3481" s="253"/>
      <c r="H3481" s="123"/>
      <c r="I3481" s="242" t="s">
        <v>1</v>
      </c>
      <c r="J3481" s="243"/>
      <c r="K3481" s="244" t="s">
        <v>2</v>
      </c>
      <c r="L3481" s="245"/>
      <c r="M3481" s="123"/>
      <c r="N3481" s="242" t="s">
        <v>43</v>
      </c>
      <c r="O3481" s="243"/>
      <c r="P3481" s="244" t="s">
        <v>44</v>
      </c>
      <c r="Q3481" s="245"/>
      <c r="R3481" s="123"/>
      <c r="S3481" s="242" t="s">
        <v>32</v>
      </c>
      <c r="T3481" s="243"/>
      <c r="U3481" s="244" t="s">
        <v>33</v>
      </c>
      <c r="V3481" s="245"/>
      <c r="W3481" s="123"/>
      <c r="X3481" s="242" t="s">
        <v>45</v>
      </c>
      <c r="Y3481" s="243"/>
      <c r="Z3481" s="244" t="s">
        <v>46</v>
      </c>
      <c r="AA3481" s="245"/>
      <c r="AB3481" s="127"/>
      <c r="AC3481" s="242" t="s">
        <v>62</v>
      </c>
      <c r="AD3481" s="243"/>
      <c r="AE3481" s="244" t="s">
        <v>3</v>
      </c>
      <c r="AF3481" s="245"/>
      <c r="AG3481" s="123"/>
      <c r="AH3481" s="242" t="s">
        <v>76</v>
      </c>
      <c r="AI3481" s="243"/>
      <c r="AJ3481" s="244" t="s">
        <v>77</v>
      </c>
      <c r="AK3481" s="245"/>
      <c r="AL3481" s="127"/>
      <c r="AM3481" s="242" t="s">
        <v>64</v>
      </c>
      <c r="AN3481" s="243"/>
      <c r="AO3481" s="244" t="s">
        <v>65</v>
      </c>
      <c r="AP3481" s="245"/>
      <c r="AQ3481" s="123"/>
      <c r="AR3481" s="242" t="s">
        <v>80</v>
      </c>
      <c r="AS3481" s="243"/>
      <c r="AT3481" s="244" t="s">
        <v>81</v>
      </c>
      <c r="AU3481" s="245"/>
      <c r="AV3481" s="127"/>
      <c r="AW3481" s="242" t="s">
        <v>68</v>
      </c>
      <c r="AX3481" s="243"/>
      <c r="AY3481" s="244" t="s">
        <v>69</v>
      </c>
      <c r="AZ3481" s="245"/>
      <c r="BA3481" s="123"/>
      <c r="BB3481" s="246" t="s">
        <v>84</v>
      </c>
      <c r="BC3481" s="247"/>
      <c r="BD3481" s="248" t="s">
        <v>85</v>
      </c>
      <c r="BE3481" s="249"/>
      <c r="BF3481" s="127"/>
      <c r="BG3481" s="242" t="s">
        <v>72</v>
      </c>
      <c r="BH3481" s="243"/>
      <c r="BI3481" s="244" t="s">
        <v>73</v>
      </c>
      <c r="BJ3481" s="245"/>
      <c r="BK3481" s="123"/>
      <c r="BL3481" s="242" t="s">
        <v>88</v>
      </c>
      <c r="BM3481" s="243"/>
      <c r="BN3481" s="244" t="s">
        <v>89</v>
      </c>
      <c r="BO3481" s="245"/>
      <c r="BP3481" s="123"/>
      <c r="BQ3481" s="19" t="s">
        <v>165</v>
      </c>
      <c r="BS3481" s="63" t="s">
        <v>120</v>
      </c>
      <c r="BT3481" s="4"/>
      <c r="BU3481" s="28"/>
      <c r="BV3481" s="28"/>
      <c r="BW3481" s="28"/>
      <c r="BX3481" s="28"/>
    </row>
    <row r="3482" spans="2:76" ht="18.649999999999999" customHeight="1" thickTop="1" thickBot="1">
      <c r="B3482" s="39">
        <v>9.8800000000000008</v>
      </c>
      <c r="D3482" s="25">
        <f t="shared" ref="D3482" si="35071">COS($F$8*$B3482)</f>
        <v>-0.99026707306273343</v>
      </c>
      <c r="E3482" s="26">
        <v>0</v>
      </c>
      <c r="F3482" s="10">
        <v>0</v>
      </c>
      <c r="G3482" s="85">
        <f t="shared" ref="G3482" si="35072">$E$8*SIN($B3482*$F$8)</f>
        <v>-0.41754055619772068</v>
      </c>
      <c r="I3482" s="21">
        <v>1</v>
      </c>
      <c r="J3482" s="24">
        <v>0</v>
      </c>
      <c r="K3482" s="22">
        <v>0</v>
      </c>
      <c r="L3482" s="23">
        <v>0</v>
      </c>
      <c r="N3482" s="21">
        <f t="shared" ref="N3482" si="35073">D3482*I3482+F3482*I3485-E3482*J3482-G3482*J3485</f>
        <v>8.2248475275880608</v>
      </c>
      <c r="O3482" s="24">
        <f t="shared" ref="O3482" si="35074">(D3482*J3482+E3482*I3482+F3482*J3485+G3482*I3485)</f>
        <v>0</v>
      </c>
      <c r="P3482" s="22">
        <f t="shared" ref="P3482" si="35075">D3482*K3482+F3482*K3485-E3482*L3482-G3482*L3485</f>
        <v>0</v>
      </c>
      <c r="Q3482" s="23">
        <f t="shared" ref="Q3482" si="35076">(D3482*L3482+E3482*K3482+F3482*L3485+G3482*K3485)</f>
        <v>-0.41754055619772068</v>
      </c>
      <c r="S3482" s="25">
        <f t="shared" ref="S3482" si="35077">COS($U$8*$B3482)</f>
        <v>0.84886013968973706</v>
      </c>
      <c r="T3482" s="26">
        <v>0</v>
      </c>
      <c r="U3482" s="10">
        <v>0</v>
      </c>
      <c r="V3482" s="85">
        <f t="shared" ref="V3482" si="35078">$T$8*SIN($B3482*$U$8)</f>
        <v>-1.5858525055039894</v>
      </c>
      <c r="X3482" s="21">
        <f t="shared" ref="X3482" si="35079">N3482*S3482+P3482*S3485-O3482*T3482-Q3482*T3485</f>
        <v>6.9081721392845576</v>
      </c>
      <c r="Y3482" s="24">
        <f t="shared" ref="Y3482" si="35080">(N3482*T3482+O3482*S3482+P3482*T3485+Q3482*S3485)</f>
        <v>0</v>
      </c>
      <c r="Z3482" s="22">
        <f t="shared" ref="Z3482" si="35081">N3482*U3482+P3482*U3485-O3482*V3482-Q3482*V3485</f>
        <v>0</v>
      </c>
      <c r="AA3482" s="23">
        <f t="shared" ref="AA3482" si="35082">(N3482*V3482+O3482*U3482+P3482*V3485+Q3482*U3485)</f>
        <v>-13.397828593873946</v>
      </c>
      <c r="AB3482" s="8"/>
      <c r="AC3482" s="21">
        <v>1</v>
      </c>
      <c r="AD3482" s="24">
        <v>0</v>
      </c>
      <c r="AE3482" s="22">
        <v>0</v>
      </c>
      <c r="AF3482" s="23">
        <v>0</v>
      </c>
      <c r="AH3482" s="21">
        <f t="shared" ref="AH3482" si="35083">X3482*AC3482+Z3482*AC3485-Y3482*AD3482-AA3482*AD3485</f>
        <v>-26.969545766440334</v>
      </c>
      <c r="AI3482" s="24">
        <f t="shared" ref="AI3482" si="35084">(X3482*AD3482+Y3482*AC3482+Z3482*AD3485+AA3482*AC3485)</f>
        <v>0</v>
      </c>
      <c r="AJ3482" s="22">
        <f t="shared" ref="AJ3482" si="35085">X3482*AE3482+Z3482*AE3485-Y3482*AF3482-AA3482*AF3485</f>
        <v>0</v>
      </c>
      <c r="AK3482" s="23">
        <f t="shared" ref="AK3482" si="35086">(X3482*AF3482+Y3482*AE3482+Z3482*AF3485+AA3482*AE3485)</f>
        <v>-13.397828593873946</v>
      </c>
      <c r="AL3482" s="8"/>
      <c r="AM3482" s="25">
        <f t="shared" ref="AM3482" si="35087">COS($AO$8*$B3482)</f>
        <v>0.84886013968973706</v>
      </c>
      <c r="AN3482" s="26">
        <v>0</v>
      </c>
      <c r="AO3482" s="10">
        <v>0</v>
      </c>
      <c r="AP3482" s="85">
        <f t="shared" ref="AP3482" si="35088">$AN$8*SIN($B3482*$AO$8)</f>
        <v>-1.5858525055039894</v>
      </c>
      <c r="AR3482" s="21">
        <f t="shared" ref="AR3482" si="35089">AH3482*AM3482+AJ3482*AM3485-AI3482*AN3482-AK3482*AN3485</f>
        <v>-25.254147947103519</v>
      </c>
      <c r="AS3482" s="24">
        <f t="shared" ref="AS3482" si="35090">(AH3482*AN3482+AI3482*AM3482+AJ3482*AN3485+AK3482*AM3485)</f>
        <v>0</v>
      </c>
      <c r="AT3482" s="22">
        <f t="shared" ref="AT3482" si="35091">AH3482*AO3482+AJ3482*AO3485-AI3482*AP3482-AK3482*AP3485</f>
        <v>0</v>
      </c>
      <c r="AU3482" s="23">
        <f t="shared" ref="AU3482" si="35092">(AH3482*AP3482+AI3482*AO3482+AJ3482*AP3485+AK3482*AO3485)</f>
        <v>31.396839074278923</v>
      </c>
      <c r="AV3482" s="8"/>
      <c r="AW3482" s="21">
        <v>1</v>
      </c>
      <c r="AX3482" s="24">
        <v>0</v>
      </c>
      <c r="AY3482" s="22">
        <v>0</v>
      </c>
      <c r="AZ3482" s="23">
        <v>0</v>
      </c>
      <c r="BB3482" s="21">
        <f t="shared" ref="BB3482" si="35093">AR3482*AW3482+AT3482*AW3485-AS3482*AX3482-AU3482*AX3485</f>
        <v>-718.18197465303172</v>
      </c>
      <c r="BC3482" s="24">
        <f t="shared" ref="BC3482" si="35094">(AR3482*AX3482+AS3482*AW3482+AT3482*AX3485+AU3482*AW3485)</f>
        <v>0</v>
      </c>
      <c r="BD3482" s="22">
        <f t="shared" ref="BD3482" si="35095">AR3482*AY3482+AT3482*AY3485-AS3482*AZ3482-AU3482*AZ3485</f>
        <v>0</v>
      </c>
      <c r="BE3482" s="23">
        <f t="shared" ref="BE3482" si="35096">(AR3482*AZ3482+AS3482*AY3482+AT3482*AZ3485+AU3482*AY3485)</f>
        <v>31.396839074278923</v>
      </c>
      <c r="BF3482" s="8"/>
      <c r="BG3482" s="25">
        <f t="shared" ref="BG3482" si="35097">COS($BI$8*$B3482)</f>
        <v>-0.99025230731171676</v>
      </c>
      <c r="BH3482" s="26">
        <v>0</v>
      </c>
      <c r="BI3482" s="10">
        <v>0</v>
      </c>
      <c r="BJ3482" s="85">
        <f t="shared" ref="BJ3482" si="35098">$BH$8*SIN($B3482*$BI$8)</f>
        <v>-0.41785560995922055</v>
      </c>
      <c r="BL3482" s="21">
        <f t="shared" ref="BL3482" si="35099">BB3482*BG3482+BD3482*BG3485-BC3482*BH3482-BE3482*BH3485</f>
        <v>712.63906250786897</v>
      </c>
      <c r="BM3482" s="24">
        <f t="shared" ref="BM3482" si="35100">(BB3482*BH3482+BC3482*BG3482+BD3482*BH3485+BE3482*BG3485)</f>
        <v>0</v>
      </c>
      <c r="BN3482" s="22">
        <f t="shared" ref="BN3482" si="35101">BB3482*BI3482+BD3482*BI3485-BC3482*BJ3482-BE3482*BJ3485</f>
        <v>0</v>
      </c>
      <c r="BO3482" s="23">
        <f t="shared" ref="BO3482" si="35102">(BB3482*BJ3482+BC3482*BI3482+BD3482*BJ3485+BE3482*BI3485)</f>
        <v>269.00557474476068</v>
      </c>
      <c r="BQ3482" s="27">
        <f t="shared" ref="BQ3482" si="35103">20*LOG((2*$BL$8)/(($BL$8*BL3482+BN3482+$BL$8*BL3485+BN3485)^2+($BL$8*BM3482+BO3482+$BL$8*BM3485+BO3485)^2)^0.5)</f>
        <v>-60.662506271786533</v>
      </c>
      <c r="BS3482" s="64">
        <f t="shared" ref="BS3482" si="35104">((BL3482^2+BM3482^2)/(BL3485^2+BM3485^2))^0.5</f>
        <v>0.37715556664054334</v>
      </c>
      <c r="BT3482" s="4"/>
      <c r="BU3482" s="28"/>
      <c r="BV3482" s="28"/>
      <c r="BW3482" s="28"/>
      <c r="BX3482" s="28"/>
    </row>
    <row r="3483" spans="2:76" ht="18.649999999999999" customHeight="1" thickBot="1">
      <c r="D3483" s="25"/>
      <c r="E3483" s="10"/>
      <c r="F3483" s="10"/>
      <c r="G3483" s="31"/>
      <c r="I3483" s="29"/>
      <c r="L3483" s="30"/>
      <c r="N3483" s="29"/>
      <c r="Q3483" s="30"/>
      <c r="S3483" s="29"/>
      <c r="V3483" s="30"/>
      <c r="X3483" s="29"/>
      <c r="AA3483" s="30"/>
      <c r="AC3483" s="29"/>
      <c r="AF3483" s="30"/>
      <c r="AH3483" s="29"/>
      <c r="AK3483" s="30"/>
      <c r="AM3483" s="29"/>
      <c r="AP3483" s="30"/>
      <c r="AR3483" s="29"/>
      <c r="AU3483" s="30"/>
      <c r="AW3483" s="29"/>
      <c r="AZ3483" s="30"/>
      <c r="BB3483" s="29"/>
      <c r="BE3483" s="30"/>
      <c r="BG3483" s="29"/>
      <c r="BJ3483" s="30"/>
      <c r="BL3483" s="29"/>
      <c r="BO3483" s="30"/>
      <c r="BS3483" s="65"/>
      <c r="BT3483" s="65"/>
      <c r="BU3483" s="28"/>
      <c r="BV3483" s="28"/>
      <c r="BW3483" s="28"/>
      <c r="BX3483" s="28"/>
    </row>
    <row r="3484" spans="2:76" ht="18.649999999999999" customHeight="1" thickBot="1">
      <c r="D3484" s="254" t="s">
        <v>24</v>
      </c>
      <c r="E3484" s="255"/>
      <c r="F3484" s="256" t="s">
        <v>25</v>
      </c>
      <c r="G3484" s="257"/>
      <c r="H3484" s="123"/>
      <c r="I3484" s="242" t="s">
        <v>4</v>
      </c>
      <c r="J3484" s="243"/>
      <c r="K3484" s="244" t="s">
        <v>5</v>
      </c>
      <c r="L3484" s="245"/>
      <c r="M3484" s="123"/>
      <c r="N3484" s="242" t="s">
        <v>6</v>
      </c>
      <c r="O3484" s="243"/>
      <c r="P3484" s="244" t="s">
        <v>7</v>
      </c>
      <c r="Q3484" s="245"/>
      <c r="R3484" s="123"/>
      <c r="S3484" s="242" t="s">
        <v>34</v>
      </c>
      <c r="T3484" s="243"/>
      <c r="U3484" s="244" t="s">
        <v>35</v>
      </c>
      <c r="V3484" s="245"/>
      <c r="W3484" s="123"/>
      <c r="X3484" s="242" t="s">
        <v>47</v>
      </c>
      <c r="Y3484" s="243"/>
      <c r="Z3484" s="244" t="s">
        <v>48</v>
      </c>
      <c r="AA3484" s="245"/>
      <c r="AB3484" s="127"/>
      <c r="AC3484" s="242" t="s">
        <v>63</v>
      </c>
      <c r="AD3484" s="243"/>
      <c r="AE3484" s="244" t="s">
        <v>8</v>
      </c>
      <c r="AF3484" s="245"/>
      <c r="AG3484" s="123"/>
      <c r="AH3484" s="242" t="s">
        <v>78</v>
      </c>
      <c r="AI3484" s="243"/>
      <c r="AJ3484" s="244" t="s">
        <v>79</v>
      </c>
      <c r="AK3484" s="245"/>
      <c r="AL3484" s="127"/>
      <c r="AM3484" s="242" t="s">
        <v>67</v>
      </c>
      <c r="AN3484" s="243"/>
      <c r="AO3484" s="244" t="s">
        <v>66</v>
      </c>
      <c r="AP3484" s="245"/>
      <c r="AQ3484" s="123"/>
      <c r="AR3484" s="242" t="s">
        <v>83</v>
      </c>
      <c r="AS3484" s="243"/>
      <c r="AT3484" s="244" t="s">
        <v>82</v>
      </c>
      <c r="AU3484" s="245"/>
      <c r="AV3484" s="127"/>
      <c r="AW3484" s="242" t="s">
        <v>71</v>
      </c>
      <c r="AX3484" s="243"/>
      <c r="AY3484" s="244" t="s">
        <v>70</v>
      </c>
      <c r="AZ3484" s="245"/>
      <c r="BA3484" s="123"/>
      <c r="BB3484" s="124" t="s">
        <v>87</v>
      </c>
      <c r="BC3484" s="125"/>
      <c r="BD3484" s="122" t="s">
        <v>86</v>
      </c>
      <c r="BE3484" s="126"/>
      <c r="BF3484" s="127"/>
      <c r="BG3484" s="242" t="s">
        <v>74</v>
      </c>
      <c r="BH3484" s="243"/>
      <c r="BI3484" s="244" t="s">
        <v>75</v>
      </c>
      <c r="BJ3484" s="245"/>
      <c r="BK3484" s="123"/>
      <c r="BL3484" s="242" t="s">
        <v>91</v>
      </c>
      <c r="BM3484" s="243"/>
      <c r="BN3484" s="244" t="s">
        <v>90</v>
      </c>
      <c r="BO3484" s="245"/>
      <c r="BP3484" s="123"/>
      <c r="BQ3484" s="35" t="s">
        <v>166</v>
      </c>
      <c r="BS3484" s="66" t="s">
        <v>121</v>
      </c>
      <c r="BT3484" s="65"/>
      <c r="BU3484" s="28"/>
      <c r="BV3484" s="28"/>
      <c r="BW3484" s="28"/>
      <c r="BX3484" s="28"/>
    </row>
    <row r="3485" spans="2:76" ht="18.649999999999999" customHeight="1" thickTop="1" thickBot="1">
      <c r="D3485" s="15">
        <v>0</v>
      </c>
      <c r="E3485" s="145">
        <f t="shared" ref="E3485" si="35105">(1/$E$8)*SIN($B3482*$F$8)</f>
        <v>-4.6393395133080079E-2</v>
      </c>
      <c r="F3485" s="15">
        <f t="shared" ref="F3485" si="35106">COS($F$8*$B3482)</f>
        <v>-0.99026707306273343</v>
      </c>
      <c r="G3485" s="37">
        <v>0</v>
      </c>
      <c r="I3485" s="21">
        <v>0</v>
      </c>
      <c r="J3485" s="24">
        <f t="shared" ref="J3485" si="35107">(TAN($K$8*$B3482))/$J$8</f>
        <v>22.069986888380495</v>
      </c>
      <c r="K3485" s="22">
        <v>1</v>
      </c>
      <c r="L3485" s="23">
        <v>0</v>
      </c>
      <c r="N3485" s="21">
        <f t="shared" ref="N3485" si="35108">D3485*I3482+F3485*I3485-E3485*J3482-G3485*J3485</f>
        <v>0</v>
      </c>
      <c r="O3485" s="24">
        <f t="shared" ref="O3485" si="35109">(D3485*J3482+E3485*I3482+F3485*J3485+G3485*I3485)</f>
        <v>-21.901574713622537</v>
      </c>
      <c r="P3485" s="22">
        <f t="shared" ref="P3485" si="35110">D3485*K3482+F3485*K3485-E3485*L3482-G3485*L3485</f>
        <v>-0.99026707306273343</v>
      </c>
      <c r="Q3485" s="23">
        <f t="shared" ref="Q3485" si="35111">(D3485*L3482+E3485*K3482+F3485*L3485+G3485*K3485)</f>
        <v>0</v>
      </c>
      <c r="S3485" s="15">
        <v>0</v>
      </c>
      <c r="T3485" s="145">
        <f t="shared" ref="T3485" si="35112">(1/$T$8)*SIN($B3482*$U$8)</f>
        <v>-0.1762058339448877</v>
      </c>
      <c r="U3485" s="15">
        <f t="shared" ref="U3485" si="35113">COS($U$8*$B3482)</f>
        <v>0.84886013968973706</v>
      </c>
      <c r="V3485" s="37">
        <v>0</v>
      </c>
      <c r="X3485" s="21">
        <f t="shared" ref="X3485" si="35114">N3485*S3482+P3485*S3485-O3485*T3482-Q3485*T3485</f>
        <v>0</v>
      </c>
      <c r="Y3485" s="24">
        <f t="shared" ref="Y3485" si="35115">(N3485*T3482+O3485*S3482+P3485*T3485+Q3485*S3485)</f>
        <v>-18.416882935393655</v>
      </c>
      <c r="Z3485" s="22">
        <f t="shared" ref="Z3485" si="35116">N3485*U3482+P3485*U3485-O3485*V3482-Q3485*V3485</f>
        <v>-35.573265380051296</v>
      </c>
      <c r="AA3485" s="23">
        <f t="shared" ref="AA3485" si="35117">(N3485*V3482+O3485*U3482+P3485*V3485+Q3485*U3485)</f>
        <v>0</v>
      </c>
      <c r="AB3485" s="8"/>
      <c r="AC3485" s="21">
        <v>0</v>
      </c>
      <c r="AD3485" s="24">
        <f t="shared" ref="AD3485" si="35118">(TAN($AE$8*$B3482))/$AD$8</f>
        <v>-2.5285976506084888</v>
      </c>
      <c r="AE3485" s="22">
        <v>1</v>
      </c>
      <c r="AF3485" s="23">
        <v>0</v>
      </c>
      <c r="AH3485" s="21">
        <f t="shared" ref="AH3485" si="35119">X3485*AC3482+Z3485*AC3485-Y3485*AD3482-AA3485*AD3485</f>
        <v>0</v>
      </c>
      <c r="AI3485" s="24">
        <f t="shared" ref="AI3485" si="35120">(X3485*AD3482+Y3485*AC3482+Z3485*AD3485+AA3485*AC3485)</f>
        <v>71.533592329076342</v>
      </c>
      <c r="AJ3485" s="22">
        <f t="shared" ref="AJ3485" si="35121">X3485*AE3482+Z3485*AE3485-Y3485*AF3482-AA3485*AF3485</f>
        <v>-35.573265380051296</v>
      </c>
      <c r="AK3485" s="23">
        <f t="shared" ref="AK3485" si="35122">(X3485*AF3482+Y3485*AE3482+Z3485*AF3485+AA3485*AE3485)</f>
        <v>0</v>
      </c>
      <c r="AL3485" s="8"/>
      <c r="AM3485" s="15">
        <v>0</v>
      </c>
      <c r="AN3485" s="85">
        <f t="shared" ref="AN3485" si="35123">(1/$AN$8)*SIN($B3482*$AO$8)</f>
        <v>-0.1762058339448877</v>
      </c>
      <c r="AO3485" s="25">
        <f t="shared" ref="AO3485" si="35124">COS($AO$8*$B3482)</f>
        <v>0.84886013968973706</v>
      </c>
      <c r="AP3485" s="37">
        <v>0</v>
      </c>
      <c r="AR3485" s="21">
        <f t="shared" ref="AR3485" si="35125">AH3485*AM3482+AJ3485*AM3485-AI3485*AN3482-AK3485*AN3485</f>
        <v>0</v>
      </c>
      <c r="AS3485" s="24">
        <f t="shared" ref="AS3485" si="35126">(AH3485*AN3482+AI3485*AM3482+AJ3485*AN3485+AK3485*AM3485)</f>
        <v>66.990232069403191</v>
      </c>
      <c r="AT3485" s="22">
        <f t="shared" ref="AT3485" si="35127">AH3485*AO3482+AJ3485*AO3485-AI3485*AP3482-AK3485*AP3485</f>
        <v>83.244999603036234</v>
      </c>
      <c r="AU3485" s="23">
        <f t="shared" ref="AU3485" si="35128">(AH3485*AP3482+AI3485*AO3482+AJ3485*AP3485+AK3485*AO3485)</f>
        <v>0</v>
      </c>
      <c r="AV3485" s="8"/>
      <c r="AW3485" s="21">
        <v>0</v>
      </c>
      <c r="AX3485" s="24">
        <f t="shared" ref="AX3485" si="35129">(TAN($AY$8*$B3482))/$AX$8</f>
        <v>22.069986888380495</v>
      </c>
      <c r="AY3485" s="22">
        <v>1</v>
      </c>
      <c r="AZ3485" s="23">
        <v>0</v>
      </c>
      <c r="BB3485" s="21">
        <f t="shared" ref="BB3485" si="35130">AR3485*AW3482+AT3485*AW3485-AS3485*AX3482-AU3485*AX3485</f>
        <v>0</v>
      </c>
      <c r="BC3485" s="24">
        <f t="shared" ref="BC3485" si="35131">(AR3485*AX3482+AS3485*AW3482+AT3485*AX3485+AU3485*AW3485)</f>
        <v>1904.2062818316524</v>
      </c>
      <c r="BD3485" s="22">
        <f t="shared" ref="BD3485" si="35132">AR3485*AY3482+AT3485*AY3485-AS3485*AZ3482-AU3485*AZ3485</f>
        <v>83.244999603036234</v>
      </c>
      <c r="BE3485" s="23">
        <f t="shared" ref="BE3485" si="35133">(AR3485*AZ3482+AS3485*AY3482+AT3485*AZ3485+AU3485*AY3485)</f>
        <v>0</v>
      </c>
      <c r="BF3485" s="8"/>
      <c r="BG3485" s="15">
        <v>0</v>
      </c>
      <c r="BH3485" s="85">
        <f t="shared" ref="BH3485" si="35134">(1/$BH$8)*SIN($B3482*$BI$8)</f>
        <v>-4.6428401106580058E-2</v>
      </c>
      <c r="BI3485" s="25">
        <f t="shared" ref="BI3485" si="35135">COS($BI$8*$B3482)</f>
        <v>-0.99025230731171676</v>
      </c>
      <c r="BJ3485" s="37">
        <v>0</v>
      </c>
      <c r="BL3485" s="21">
        <f t="shared" ref="BL3485" si="35136">BB3485*BG3482+BD3485*BG3485-BC3485*BH3482-BE3485*BH3485</f>
        <v>0</v>
      </c>
      <c r="BM3485" s="24">
        <f t="shared" ref="BM3485" si="35137">(BB3485*BH3482+BC3485*BG3482+BD3485*BH3485+BE3485*BG3485)</f>
        <v>-1889.5095964129459</v>
      </c>
      <c r="BN3485" s="22">
        <f t="shared" ref="BN3485" si="35138">BB3485*BI3482+BD3485*BI3485-BC3485*BJ3482-BE3485*BJ3485</f>
        <v>713.24972445387493</v>
      </c>
      <c r="BO3485" s="23">
        <f t="shared" ref="BO3485" si="35139">(BB3485*BJ3482+BC3485*BI3482+BD3485*BJ3485+BE3485*BI3485)</f>
        <v>0</v>
      </c>
      <c r="BQ3485" s="38">
        <f t="shared" ref="BQ3485" si="35140">(180/PI())*ATAN(-1*(($BL$8*BM3482+BO3482+$BL$8*BM3485+BO3485)/($BL$8*BL3482+BN3482+$BL$8*BL3485+BN3485)))</f>
        <v>48.655306522958497</v>
      </c>
      <c r="BS3485" s="67">
        <f t="shared" ref="BS3485" si="35141">20*LOG(((($BL$8*BL3482+BN3482-$BL$8*BL3485-BN3485)^2+($BL$8*BM3482+BO3482-$BL$8*BM3485-BO3485)^2)/(($BL$8*BL3482+BN3482+$BL$8*BL3485+BN3485)^2+($BL$8*BM3482+BO3482+$BL$8*BM3485+BO3485)^2))^0.5)</f>
        <v>-3.7284976241269679E-6</v>
      </c>
      <c r="BT3485" s="65"/>
      <c r="BU3485" s="28"/>
      <c r="BV3485" s="28"/>
      <c r="BW3485" s="28"/>
      <c r="BX3485" s="28"/>
    </row>
    <row r="3486" spans="2:76" ht="18.649999999999999" customHeight="1">
      <c r="BS3486" s="32"/>
    </row>
    <row r="3487" spans="2:76" ht="18.649999999999999" customHeight="1" thickBot="1">
      <c r="D3487" s="8"/>
      <c r="E3487" s="8" t="s">
        <v>93</v>
      </c>
      <c r="F3487" s="8"/>
      <c r="G3487" s="8"/>
      <c r="H3487" s="8"/>
      <c r="I3487" s="8"/>
      <c r="J3487" s="8" t="s">
        <v>94</v>
      </c>
      <c r="K3487" s="8"/>
      <c r="L3487" s="8"/>
      <c r="M3487" s="8"/>
      <c r="N3487" s="8"/>
      <c r="O3487" s="8" t="s">
        <v>95</v>
      </c>
      <c r="P3487" s="8"/>
      <c r="Q3487" s="8"/>
      <c r="R3487" s="8"/>
      <c r="S3487" s="8"/>
      <c r="T3487" s="8" t="s">
        <v>96</v>
      </c>
      <c r="U3487" s="8"/>
      <c r="V3487" s="8"/>
      <c r="W3487" s="8"/>
      <c r="X3487" s="8"/>
      <c r="Y3487" s="8" t="s">
        <v>97</v>
      </c>
      <c r="Z3487" s="8"/>
      <c r="AA3487" s="8"/>
      <c r="AB3487" s="8"/>
      <c r="AC3487" s="8"/>
      <c r="AD3487" s="8" t="s">
        <v>98</v>
      </c>
      <c r="AE3487" s="8"/>
      <c r="AF3487" s="8"/>
      <c r="AG3487" s="8"/>
      <c r="AH3487" s="8"/>
      <c r="AI3487" s="8" t="s">
        <v>99</v>
      </c>
      <c r="AJ3487" s="8"/>
      <c r="AK3487" s="8"/>
      <c r="AL3487" s="8"/>
      <c r="AM3487" s="8"/>
      <c r="AN3487" s="8" t="s">
        <v>96</v>
      </c>
      <c r="AO3487" s="8"/>
      <c r="AP3487" s="8"/>
      <c r="AQ3487" s="8"/>
      <c r="AR3487" s="8"/>
      <c r="AS3487" s="8" t="s">
        <v>100</v>
      </c>
      <c r="AT3487" s="8"/>
      <c r="AU3487" s="8"/>
      <c r="AV3487" s="8"/>
      <c r="AW3487" s="8"/>
      <c r="AX3487" s="8" t="s">
        <v>94</v>
      </c>
      <c r="AY3487" s="8"/>
      <c r="AZ3487" s="8"/>
      <c r="BA3487" s="8"/>
      <c r="BB3487" s="8"/>
      <c r="BC3487" s="8" t="s">
        <v>101</v>
      </c>
      <c r="BD3487" s="8"/>
      <c r="BE3487" s="8"/>
      <c r="BF3487" s="8"/>
      <c r="BG3487" s="8"/>
      <c r="BH3487" s="8" t="s">
        <v>96</v>
      </c>
      <c r="BI3487" s="8"/>
      <c r="BJ3487" s="8"/>
      <c r="BK3487" s="8"/>
      <c r="BL3487" s="8"/>
      <c r="BM3487" s="8" t="s">
        <v>102</v>
      </c>
      <c r="BN3487" s="8"/>
      <c r="BO3487" s="8"/>
      <c r="BP3487" s="8"/>
    </row>
    <row r="3488" spans="2:76" ht="18.649999999999999" customHeight="1" thickBot="1">
      <c r="B3488" s="16"/>
      <c r="D3488" s="250" t="s">
        <v>22</v>
      </c>
      <c r="E3488" s="251"/>
      <c r="F3488" s="252" t="s">
        <v>23</v>
      </c>
      <c r="G3488" s="253"/>
      <c r="H3488" s="123"/>
      <c r="I3488" s="242" t="s">
        <v>1</v>
      </c>
      <c r="J3488" s="243"/>
      <c r="K3488" s="244" t="s">
        <v>2</v>
      </c>
      <c r="L3488" s="245"/>
      <c r="M3488" s="123"/>
      <c r="N3488" s="242" t="s">
        <v>43</v>
      </c>
      <c r="O3488" s="243"/>
      <c r="P3488" s="244" t="s">
        <v>44</v>
      </c>
      <c r="Q3488" s="245"/>
      <c r="R3488" s="123"/>
      <c r="S3488" s="242" t="s">
        <v>32</v>
      </c>
      <c r="T3488" s="243"/>
      <c r="U3488" s="244" t="s">
        <v>33</v>
      </c>
      <c r="V3488" s="245"/>
      <c r="W3488" s="123"/>
      <c r="X3488" s="242" t="s">
        <v>45</v>
      </c>
      <c r="Y3488" s="243"/>
      <c r="Z3488" s="244" t="s">
        <v>46</v>
      </c>
      <c r="AA3488" s="245"/>
      <c r="AB3488" s="127"/>
      <c r="AC3488" s="242" t="s">
        <v>62</v>
      </c>
      <c r="AD3488" s="243"/>
      <c r="AE3488" s="244" t="s">
        <v>3</v>
      </c>
      <c r="AF3488" s="245"/>
      <c r="AG3488" s="123"/>
      <c r="AH3488" s="242" t="s">
        <v>76</v>
      </c>
      <c r="AI3488" s="243"/>
      <c r="AJ3488" s="244" t="s">
        <v>77</v>
      </c>
      <c r="AK3488" s="245"/>
      <c r="AL3488" s="127"/>
      <c r="AM3488" s="242" t="s">
        <v>64</v>
      </c>
      <c r="AN3488" s="243"/>
      <c r="AO3488" s="244" t="s">
        <v>65</v>
      </c>
      <c r="AP3488" s="245"/>
      <c r="AQ3488" s="123"/>
      <c r="AR3488" s="242" t="s">
        <v>80</v>
      </c>
      <c r="AS3488" s="243"/>
      <c r="AT3488" s="244" t="s">
        <v>81</v>
      </c>
      <c r="AU3488" s="245"/>
      <c r="AV3488" s="127"/>
      <c r="AW3488" s="242" t="s">
        <v>68</v>
      </c>
      <c r="AX3488" s="243"/>
      <c r="AY3488" s="244" t="s">
        <v>69</v>
      </c>
      <c r="AZ3488" s="245"/>
      <c r="BA3488" s="123"/>
      <c r="BB3488" s="246" t="s">
        <v>84</v>
      </c>
      <c r="BC3488" s="247"/>
      <c r="BD3488" s="248" t="s">
        <v>85</v>
      </c>
      <c r="BE3488" s="249"/>
      <c r="BF3488" s="127"/>
      <c r="BG3488" s="242" t="s">
        <v>72</v>
      </c>
      <c r="BH3488" s="243"/>
      <c r="BI3488" s="244" t="s">
        <v>73</v>
      </c>
      <c r="BJ3488" s="245"/>
      <c r="BK3488" s="123"/>
      <c r="BL3488" s="242" t="s">
        <v>88</v>
      </c>
      <c r="BM3488" s="243"/>
      <c r="BN3488" s="244" t="s">
        <v>89</v>
      </c>
      <c r="BO3488" s="245"/>
      <c r="BP3488" s="123"/>
      <c r="BQ3488" s="19" t="s">
        <v>165</v>
      </c>
      <c r="BS3488" s="63" t="s">
        <v>120</v>
      </c>
      <c r="BT3488" s="4"/>
      <c r="BU3488" s="28"/>
      <c r="BV3488" s="28"/>
      <c r="BW3488" s="28"/>
      <c r="BX3488" s="28"/>
    </row>
    <row r="3489" spans="2:76" ht="18.649999999999999" customHeight="1" thickTop="1" thickBot="1">
      <c r="B3489" s="39">
        <v>9.9</v>
      </c>
      <c r="D3489" s="25">
        <f t="shared" ref="D3489" si="35142">COS($F$8*$B3489)</f>
        <v>-0.98932077869890611</v>
      </c>
      <c r="E3489" s="26">
        <v>0</v>
      </c>
      <c r="F3489" s="10">
        <v>0</v>
      </c>
      <c r="G3489" s="85">
        <f t="shared" ref="G3489" si="35143">$E$8*SIN($B3489*$F$8)</f>
        <v>-0.43726373221582243</v>
      </c>
      <c r="I3489" s="21">
        <v>1</v>
      </c>
      <c r="J3489" s="24">
        <v>0</v>
      </c>
      <c r="K3489" s="22">
        <v>0</v>
      </c>
      <c r="L3489" s="23">
        <v>0</v>
      </c>
      <c r="N3489" s="21">
        <f t="shared" ref="N3489" si="35144">D3489*I3489+F3489*I3492-E3489*J3489-G3489*J3492</f>
        <v>11.782346901045074</v>
      </c>
      <c r="O3489" s="24">
        <f t="shared" ref="O3489" si="35145">(D3489*J3489+E3489*I3489+F3489*J3492+G3489*I3492)</f>
        <v>0</v>
      </c>
      <c r="P3489" s="22">
        <f t="shared" ref="P3489" si="35146">D3489*K3489+F3489*K3492-E3489*L3489-G3489*L3492</f>
        <v>0</v>
      </c>
      <c r="Q3489" s="23">
        <f t="shared" ref="Q3489" si="35147">(D3489*L3489+E3489*K3489+F3489*L3492+G3489*K3492)</f>
        <v>-0.43726373221582243</v>
      </c>
      <c r="S3489" s="25">
        <f t="shared" ref="S3489" si="35148">COS($U$8*$B3489)</f>
        <v>0.85493045912505439</v>
      </c>
      <c r="T3489" s="26">
        <v>0</v>
      </c>
      <c r="U3489" s="10">
        <v>0</v>
      </c>
      <c r="V3489" s="85">
        <f t="shared" ref="V3489" si="35149">$T$8*SIN($B3489*$U$8)</f>
        <v>-1.556227872305985</v>
      </c>
      <c r="X3489" s="21">
        <f t="shared" ref="X3489" si="35150">N3489*S3489+P3489*S3492-O3489*T3489-Q3489*T3492</f>
        <v>9.9974781337230372</v>
      </c>
      <c r="Y3489" s="24">
        <f t="shared" ref="Y3489" si="35151">(N3489*T3489+O3489*S3489+P3489*T3492+Q3489*S3492)</f>
        <v>0</v>
      </c>
      <c r="Z3489" s="22">
        <f t="shared" ref="Z3489" si="35152">N3489*U3489+P3489*U3492-O3489*V3489-Q3489*V3492</f>
        <v>0</v>
      </c>
      <c r="AA3489" s="23">
        <f t="shared" ref="AA3489" si="35153">(N3489*V3489+O3489*U3489+P3489*V3492+Q3489*U3492)</f>
        <v>-18.709846731926397</v>
      </c>
      <c r="AB3489" s="8"/>
      <c r="AC3489" s="21">
        <v>1</v>
      </c>
      <c r="AD3489" s="24">
        <v>0</v>
      </c>
      <c r="AE3489" s="22">
        <v>0</v>
      </c>
      <c r="AF3489" s="23">
        <v>0</v>
      </c>
      <c r="AH3489" s="21">
        <f t="shared" ref="AH3489" si="35154">X3489*AC3489+Z3489*AC3492-Y3489*AD3489-AA3489*AD3492</f>
        <v>-35.495211946452308</v>
      </c>
      <c r="AI3489" s="24">
        <f t="shared" ref="AI3489" si="35155">(X3489*AD3489+Y3489*AC3489+Z3489*AD3492+AA3489*AC3492)</f>
        <v>0</v>
      </c>
      <c r="AJ3489" s="22">
        <f t="shared" ref="AJ3489" si="35156">X3489*AE3489+Z3489*AE3492-Y3489*AF3489-AA3489*AF3492</f>
        <v>0</v>
      </c>
      <c r="AK3489" s="23">
        <f t="shared" ref="AK3489" si="35157">(X3489*AF3489+Y3489*AE3489+Z3489*AF3492+AA3489*AE3492)</f>
        <v>-18.709846731926397</v>
      </c>
      <c r="AL3489" s="8"/>
      <c r="AM3489" s="25">
        <f t="shared" ref="AM3489" si="35158">COS($AO$8*$B3489)</f>
        <v>0.85493045912505439</v>
      </c>
      <c r="AN3489" s="26">
        <v>0</v>
      </c>
      <c r="AO3489" s="10">
        <v>0</v>
      </c>
      <c r="AP3489" s="85">
        <f t="shared" ref="AP3489" si="35159">$AN$8*SIN($B3489*$AO$8)</f>
        <v>-1.556227872305985</v>
      </c>
      <c r="AR3489" s="21">
        <f t="shared" ref="AR3489" si="35160">AH3489*AM3489+AJ3489*AM3492-AI3489*AN3489-AK3489*AN3492</f>
        <v>-33.58113617621013</v>
      </c>
      <c r="AS3489" s="24">
        <f t="shared" ref="AS3489" si="35161">(AH3489*AN3489+AI3489*AM3489+AJ3489*AN3492+AK3489*AM3492)</f>
        <v>0</v>
      </c>
      <c r="AT3489" s="22">
        <f t="shared" ref="AT3489" si="35162">AH3489*AO3489+AJ3489*AO3492-AI3489*AP3489-AK3489*AP3492</f>
        <v>0</v>
      </c>
      <c r="AU3489" s="23">
        <f t="shared" ref="AU3489" si="35163">(AH3489*AP3489+AI3489*AO3489+AJ3489*AP3492+AK3489*AO3492)</f>
        <v>39.243020307792222</v>
      </c>
      <c r="AV3489" s="8"/>
      <c r="AW3489" s="21">
        <v>1</v>
      </c>
      <c r="AX3489" s="24">
        <v>0</v>
      </c>
      <c r="AY3489" s="22">
        <v>0</v>
      </c>
      <c r="AZ3489" s="23">
        <v>0</v>
      </c>
      <c r="BB3489" s="21">
        <f t="shared" ref="BB3489" si="35164">AR3489*AW3489+AT3489*AW3492-AS3489*AX3489-AU3489*AX3492</f>
        <v>-1179.7974289859401</v>
      </c>
      <c r="BC3489" s="24">
        <f t="shared" ref="BC3489" si="35165">(AR3489*AX3489+AS3489*AW3489+AT3489*AX3492+AU3489*AW3492)</f>
        <v>0</v>
      </c>
      <c r="BD3489" s="22">
        <f t="shared" ref="BD3489" si="35166">AR3489*AY3489+AT3489*AY3492-AS3489*AZ3489-AU3489*AZ3492</f>
        <v>0</v>
      </c>
      <c r="BE3489" s="23">
        <f t="shared" ref="BE3489" si="35167">(AR3489*AZ3489+AS3489*AY3489+AT3489*AZ3492+AU3489*AY3492)</f>
        <v>39.243020307792222</v>
      </c>
      <c r="BF3489" s="8"/>
      <c r="BG3489" s="25">
        <f t="shared" ref="BG3489" si="35168">COS($BI$8*$B3489)</f>
        <v>-0.989305284420261</v>
      </c>
      <c r="BH3489" s="26">
        <v>0</v>
      </c>
      <c r="BI3489" s="10">
        <v>0</v>
      </c>
      <c r="BJ3489" s="85">
        <f t="shared" ref="BJ3489" si="35169">$BH$8*SIN($B3489*$BI$8)</f>
        <v>-0.43757912194632698</v>
      </c>
      <c r="BL3489" s="21">
        <f t="shared" ref="BL3489" si="35170">BB3489*BG3489+BD3489*BG3492-BC3489*BH3489-BE3489*BH3492</f>
        <v>1169.0878228599845</v>
      </c>
      <c r="BM3489" s="24">
        <f t="shared" ref="BM3489" si="35171">(BB3489*BH3489+BC3489*BG3489+BD3489*BH3492+BE3489*BG3492)</f>
        <v>0</v>
      </c>
      <c r="BN3489" s="22">
        <f t="shared" ref="BN3489" si="35172">BB3489*BI3489+BD3489*BI3492-BC3489*BJ3489-BE3489*BJ3492</f>
        <v>0</v>
      </c>
      <c r="BO3489" s="23">
        <f t="shared" ref="BO3489" si="35173">(BB3489*BJ3489+BC3489*BI3489+BD3489*BJ3492+BE3489*BI3492)</f>
        <v>477.4313956830913</v>
      </c>
      <c r="BQ3489" s="27">
        <f t="shared" ref="BQ3489" si="35174">20*LOG((2*$BL$8)/(($BL$8*BL3489+BN3489+$BL$8*BL3492+BN3492)^2+($BL$8*BM3489+BO3489+$BL$8*BM3492+BO3492)^2)^0.5)</f>
        <v>-64.46071710934865</v>
      </c>
      <c r="BS3489" s="64">
        <f t="shared" ref="BS3489" si="35175">((BL3489^2+BM3489^2)/(BL3492^2+BM3492^2))^0.5</f>
        <v>0.40805500940595779</v>
      </c>
      <c r="BT3489" s="4"/>
      <c r="BU3489" s="28"/>
      <c r="BV3489" s="28"/>
      <c r="BW3489" s="28"/>
      <c r="BX3489" s="28"/>
    </row>
    <row r="3490" spans="2:76" ht="18.649999999999999" customHeight="1" thickBot="1">
      <c r="D3490" s="25"/>
      <c r="E3490" s="10"/>
      <c r="F3490" s="10"/>
      <c r="G3490" s="31"/>
      <c r="I3490" s="29"/>
      <c r="L3490" s="30"/>
      <c r="N3490" s="29"/>
      <c r="Q3490" s="30"/>
      <c r="S3490" s="29"/>
      <c r="V3490" s="30"/>
      <c r="X3490" s="29"/>
      <c r="AA3490" s="30"/>
      <c r="AC3490" s="29"/>
      <c r="AF3490" s="30"/>
      <c r="AH3490" s="29"/>
      <c r="AK3490" s="30"/>
      <c r="AM3490" s="29"/>
      <c r="AP3490" s="30"/>
      <c r="AR3490" s="29"/>
      <c r="AU3490" s="30"/>
      <c r="AW3490" s="29"/>
      <c r="AZ3490" s="30"/>
      <c r="BB3490" s="29"/>
      <c r="BE3490" s="30"/>
      <c r="BG3490" s="29"/>
      <c r="BJ3490" s="30"/>
      <c r="BL3490" s="29"/>
      <c r="BO3490" s="30"/>
      <c r="BS3490" s="65"/>
      <c r="BT3490" s="65"/>
      <c r="BU3490" s="28"/>
      <c r="BV3490" s="28"/>
      <c r="BW3490" s="28"/>
      <c r="BX3490" s="28"/>
    </row>
    <row r="3491" spans="2:76" ht="18.649999999999999" customHeight="1" thickBot="1">
      <c r="D3491" s="254" t="s">
        <v>24</v>
      </c>
      <c r="E3491" s="255"/>
      <c r="F3491" s="256" t="s">
        <v>25</v>
      </c>
      <c r="G3491" s="257"/>
      <c r="H3491" s="123"/>
      <c r="I3491" s="242" t="s">
        <v>4</v>
      </c>
      <c r="J3491" s="243"/>
      <c r="K3491" s="244" t="s">
        <v>5</v>
      </c>
      <c r="L3491" s="245"/>
      <c r="M3491" s="123"/>
      <c r="N3491" s="242" t="s">
        <v>6</v>
      </c>
      <c r="O3491" s="243"/>
      <c r="P3491" s="244" t="s">
        <v>7</v>
      </c>
      <c r="Q3491" s="245"/>
      <c r="R3491" s="123"/>
      <c r="S3491" s="242" t="s">
        <v>34</v>
      </c>
      <c r="T3491" s="243"/>
      <c r="U3491" s="244" t="s">
        <v>35</v>
      </c>
      <c r="V3491" s="245"/>
      <c r="W3491" s="123"/>
      <c r="X3491" s="242" t="s">
        <v>47</v>
      </c>
      <c r="Y3491" s="243"/>
      <c r="Z3491" s="244" t="s">
        <v>48</v>
      </c>
      <c r="AA3491" s="245"/>
      <c r="AB3491" s="127"/>
      <c r="AC3491" s="242" t="s">
        <v>63</v>
      </c>
      <c r="AD3491" s="243"/>
      <c r="AE3491" s="244" t="s">
        <v>8</v>
      </c>
      <c r="AF3491" s="245"/>
      <c r="AG3491" s="123"/>
      <c r="AH3491" s="242" t="s">
        <v>78</v>
      </c>
      <c r="AI3491" s="243"/>
      <c r="AJ3491" s="244" t="s">
        <v>79</v>
      </c>
      <c r="AK3491" s="245"/>
      <c r="AL3491" s="127"/>
      <c r="AM3491" s="242" t="s">
        <v>67</v>
      </c>
      <c r="AN3491" s="243"/>
      <c r="AO3491" s="244" t="s">
        <v>66</v>
      </c>
      <c r="AP3491" s="245"/>
      <c r="AQ3491" s="123"/>
      <c r="AR3491" s="242" t="s">
        <v>83</v>
      </c>
      <c r="AS3491" s="243"/>
      <c r="AT3491" s="244" t="s">
        <v>82</v>
      </c>
      <c r="AU3491" s="245"/>
      <c r="AV3491" s="127"/>
      <c r="AW3491" s="242" t="s">
        <v>71</v>
      </c>
      <c r="AX3491" s="243"/>
      <c r="AY3491" s="244" t="s">
        <v>70</v>
      </c>
      <c r="AZ3491" s="245"/>
      <c r="BA3491" s="123"/>
      <c r="BB3491" s="124" t="s">
        <v>87</v>
      </c>
      <c r="BC3491" s="125"/>
      <c r="BD3491" s="122" t="s">
        <v>86</v>
      </c>
      <c r="BE3491" s="126"/>
      <c r="BF3491" s="127"/>
      <c r="BG3491" s="242" t="s">
        <v>74</v>
      </c>
      <c r="BH3491" s="243"/>
      <c r="BI3491" s="244" t="s">
        <v>75</v>
      </c>
      <c r="BJ3491" s="245"/>
      <c r="BK3491" s="123"/>
      <c r="BL3491" s="242" t="s">
        <v>91</v>
      </c>
      <c r="BM3491" s="243"/>
      <c r="BN3491" s="244" t="s">
        <v>90</v>
      </c>
      <c r="BO3491" s="245"/>
      <c r="BP3491" s="123"/>
      <c r="BQ3491" s="35" t="s">
        <v>166</v>
      </c>
      <c r="BS3491" s="66" t="s">
        <v>121</v>
      </c>
      <c r="BT3491" s="65"/>
      <c r="BU3491" s="28"/>
      <c r="BV3491" s="28"/>
      <c r="BW3491" s="28"/>
      <c r="BX3491" s="28"/>
    </row>
    <row r="3492" spans="2:76" ht="18.649999999999999" customHeight="1" thickTop="1" thickBot="1">
      <c r="D3492" s="15">
        <v>0</v>
      </c>
      <c r="E3492" s="145">
        <f t="shared" ref="E3492" si="35176">(1/$E$8)*SIN($B3489*$F$8)</f>
        <v>-4.8584859135091377E-2</v>
      </c>
      <c r="F3492" s="15">
        <f t="shared" ref="F3492" si="35177">COS($F$8*$B3489)</f>
        <v>-0.98932077869890611</v>
      </c>
      <c r="G3492" s="37">
        <v>0</v>
      </c>
      <c r="I3492" s="21">
        <v>0</v>
      </c>
      <c r="J3492" s="24">
        <f t="shared" ref="J3492" si="35178">(TAN($K$8*$B3489))/$J$8</f>
        <v>29.208156859989028</v>
      </c>
      <c r="K3492" s="22">
        <v>1</v>
      </c>
      <c r="L3492" s="23">
        <v>0</v>
      </c>
      <c r="N3492" s="21">
        <f t="shared" ref="N3492" si="35179">D3492*I3489+F3492*I3492-E3492*J3489-G3492*J3492</f>
        <v>0</v>
      </c>
      <c r="O3492" s="24">
        <f t="shared" ref="O3492" si="35180">(D3492*J3489+E3492*I3489+F3492*J3492+G3492*I3492)</f>
        <v>-28.944821348219232</v>
      </c>
      <c r="P3492" s="22">
        <f t="shared" ref="P3492" si="35181">D3492*K3489+F3492*K3492-E3492*L3489-G3492*L3492</f>
        <v>-0.98932077869890611</v>
      </c>
      <c r="Q3492" s="23">
        <f t="shared" ref="Q3492" si="35182">(D3492*L3489+E3492*K3489+F3492*L3492+G3492*K3492)</f>
        <v>0</v>
      </c>
      <c r="S3492" s="15">
        <v>0</v>
      </c>
      <c r="T3492" s="145">
        <f t="shared" ref="T3492" si="35183">(1/$T$8)*SIN($B3489*$U$8)</f>
        <v>-0.17291420803399832</v>
      </c>
      <c r="U3492" s="15">
        <f t="shared" ref="U3492" si="35184">COS($U$8*$B3489)</f>
        <v>0.85493045912505439</v>
      </c>
      <c r="V3492" s="37">
        <v>0</v>
      </c>
      <c r="X3492" s="21">
        <f t="shared" ref="X3492" si="35185">N3492*S3489+P3492*S3492-O3492*T3489-Q3492*T3492</f>
        <v>0</v>
      </c>
      <c r="Y3492" s="24">
        <f t="shared" ref="Y3492" si="35186">(N3492*T3489+O3492*S3489+P3492*T3492+Q3492*S3492)</f>
        <v>-24.574741785585445</v>
      </c>
      <c r="Z3492" s="22">
        <f t="shared" ref="Z3492" si="35187">N3492*U3489+P3492*U3492-O3492*V3489-Q3492*V3492</f>
        <v>-45.890538208571087</v>
      </c>
      <c r="AA3492" s="23">
        <f t="shared" ref="AA3492" si="35188">(N3492*V3489+O3492*U3489+P3492*V3492+Q3492*U3492)</f>
        <v>0</v>
      </c>
      <c r="AB3492" s="8"/>
      <c r="AC3492" s="21">
        <v>0</v>
      </c>
      <c r="AD3492" s="24">
        <f t="shared" ref="AD3492" si="35189">(TAN($AE$8*$B3489))/$AD$8</f>
        <v>-2.4314838454847854</v>
      </c>
      <c r="AE3492" s="22">
        <v>1</v>
      </c>
      <c r="AF3492" s="23">
        <v>0</v>
      </c>
      <c r="AH3492" s="21">
        <f t="shared" ref="AH3492" si="35190">X3492*AC3489+Z3492*AC3492-Y3492*AD3489-AA3492*AD3492</f>
        <v>0</v>
      </c>
      <c r="AI3492" s="24">
        <f t="shared" ref="AI3492" si="35191">(X3492*AD3489+Y3492*AC3489+Z3492*AD3492+AA3492*AC3492)</f>
        <v>87.007360529157452</v>
      </c>
      <c r="AJ3492" s="22">
        <f t="shared" ref="AJ3492" si="35192">X3492*AE3489+Z3492*AE3492-Y3492*AF3489-AA3492*AF3492</f>
        <v>-45.890538208571087</v>
      </c>
      <c r="AK3492" s="23">
        <f t="shared" ref="AK3492" si="35193">(X3492*AF3489+Y3492*AE3489+Z3492*AF3492+AA3492*AE3492)</f>
        <v>0</v>
      </c>
      <c r="AL3492" s="8"/>
      <c r="AM3492" s="15">
        <v>0</v>
      </c>
      <c r="AN3492" s="85">
        <f t="shared" ref="AN3492" si="35194">(1/$AN$8)*SIN($B3489*$AO$8)</f>
        <v>-0.17291420803399832</v>
      </c>
      <c r="AO3492" s="25">
        <f t="shared" ref="AO3492" si="35195">COS($AO$8*$B3489)</f>
        <v>0.85493045912505439</v>
      </c>
      <c r="AP3492" s="37">
        <v>0</v>
      </c>
      <c r="AR3492" s="21">
        <f t="shared" ref="AR3492" si="35196">AH3492*AM3489+AJ3492*AM3492-AI3492*AN3489-AK3492*AN3492</f>
        <v>0</v>
      </c>
      <c r="AS3492" s="24">
        <f t="shared" ref="AS3492" si="35197">(AH3492*AN3489+AI3492*AM3489+AJ3492*AN3492+AK3492*AM3492)</f>
        <v>82.320368755040718</v>
      </c>
      <c r="AT3492" s="22">
        <f t="shared" ref="AT3492" si="35198">AH3492*AO3489+AJ3492*AO3492-AI3492*AP3489-AK3492*AP3492</f>
        <v>96.170060651100925</v>
      </c>
      <c r="AU3492" s="23">
        <f t="shared" ref="AU3492" si="35199">(AH3492*AP3489+AI3492*AO3489+AJ3492*AP3492+AK3492*AO3492)</f>
        <v>0</v>
      </c>
      <c r="AV3492" s="8"/>
      <c r="AW3492" s="21">
        <v>0</v>
      </c>
      <c r="AX3492" s="24">
        <f t="shared" ref="AX3492" si="35200">(TAN($AY$8*$B3489))/$AX$8</f>
        <v>29.208156859989028</v>
      </c>
      <c r="AY3492" s="22">
        <v>1</v>
      </c>
      <c r="AZ3492" s="23">
        <v>0</v>
      </c>
      <c r="BB3492" s="21">
        <f t="shared" ref="BB3492" si="35201">AR3492*AW3489+AT3492*AW3492-AS3492*AX3489-AU3492*AX3492</f>
        <v>0</v>
      </c>
      <c r="BC3492" s="24">
        <f t="shared" ref="BC3492" si="35202">(AR3492*AX3489+AS3492*AW3489+AT3492*AX3492+AU3492*AW3492)</f>
        <v>2891.2705854870551</v>
      </c>
      <c r="BD3492" s="22">
        <f t="shared" ref="BD3492" si="35203">AR3492*AY3489+AT3492*AY3492-AS3492*AZ3489-AU3492*AZ3492</f>
        <v>96.170060651100925</v>
      </c>
      <c r="BE3492" s="23">
        <f t="shared" ref="BE3492" si="35204">(AR3492*AZ3489+AS3492*AY3489+AT3492*AZ3492+AU3492*AY3492)</f>
        <v>0</v>
      </c>
      <c r="BF3492" s="8"/>
      <c r="BG3492" s="15">
        <v>0</v>
      </c>
      <c r="BH3492" s="85">
        <f t="shared" ref="BH3492" si="35205">(1/$BH$8)*SIN($B3489*$BI$8)</f>
        <v>-4.8619902438480772E-2</v>
      </c>
      <c r="BI3492" s="25">
        <f t="shared" ref="BI3492" si="35206">COS($BI$8*$B3489)</f>
        <v>-0.989305284420261</v>
      </c>
      <c r="BJ3492" s="37">
        <v>0</v>
      </c>
      <c r="BL3492" s="21">
        <f t="shared" ref="BL3492" si="35207">BB3492*BG3489+BD3492*BG3492-BC3492*BH3489-BE3492*BH3492</f>
        <v>0</v>
      </c>
      <c r="BM3492" s="24">
        <f t="shared" ref="BM3492" si="35208">(BB3492*BH3489+BC3492*BG3489+BD3492*BH3492+BE3492*BG3492)</f>
        <v>-2865.0250478775647</v>
      </c>
      <c r="BN3492" s="22">
        <f t="shared" ref="BN3492" si="35209">BB3492*BI3489+BD3492*BI3492-BC3492*BJ3489-BE3492*BJ3492</f>
        <v>1170.0180949015171</v>
      </c>
      <c r="BO3492" s="23">
        <f t="shared" ref="BO3492" si="35210">(BB3492*BJ3489+BC3492*BI3489+BD3492*BJ3492+BE3492*BI3492)</f>
        <v>0</v>
      </c>
      <c r="BQ3492" s="38">
        <f t="shared" ref="BQ3492" si="35211">(180/PI())*ATAN(-1*(($BL$8*BM3489+BO3489+$BL$8*BM3492+BO3492)/($BL$8*BL3489+BN3489+$BL$8*BL3492+BN3492)))</f>
        <v>45.587734645786973</v>
      </c>
      <c r="BS3492" s="67">
        <f t="shared" ref="BS3492" si="35212">20*LOG(((($BL$8*BL3489+BN3489-$BL$8*BL3492-BN3492)^2+($BL$8*BM3489+BO3489-$BL$8*BM3492-BO3492)^2)/(($BL$8*BL3489+BN3489+$BL$8*BL3492+BN3492)^2+($BL$8*BM3489+BO3489+$BL$8*BM3492+BO3492)^2))^0.5)</f>
        <v>-1.5549365711613205E-6</v>
      </c>
      <c r="BT3492" s="65"/>
      <c r="BU3492" s="28"/>
      <c r="BV3492" s="28"/>
      <c r="BW3492" s="28"/>
      <c r="BX3492" s="28"/>
    </row>
    <row r="3493" spans="2:76" ht="18.649999999999999" customHeight="1">
      <c r="BS3493" s="32"/>
    </row>
    <row r="3494" spans="2:76" ht="18.649999999999999" customHeight="1" thickBot="1">
      <c r="D3494" s="8"/>
      <c r="E3494" s="8" t="s">
        <v>93</v>
      </c>
      <c r="F3494" s="8"/>
      <c r="G3494" s="8"/>
      <c r="H3494" s="8"/>
      <c r="I3494" s="8"/>
      <c r="J3494" s="8" t="s">
        <v>94</v>
      </c>
      <c r="K3494" s="8"/>
      <c r="L3494" s="8"/>
      <c r="M3494" s="8"/>
      <c r="N3494" s="8"/>
      <c r="O3494" s="8" t="s">
        <v>95</v>
      </c>
      <c r="P3494" s="8"/>
      <c r="Q3494" s="8"/>
      <c r="R3494" s="8"/>
      <c r="S3494" s="8"/>
      <c r="T3494" s="8" t="s">
        <v>96</v>
      </c>
      <c r="U3494" s="8"/>
      <c r="V3494" s="8"/>
      <c r="W3494" s="8"/>
      <c r="X3494" s="8"/>
      <c r="Y3494" s="8" t="s">
        <v>97</v>
      </c>
      <c r="Z3494" s="8"/>
      <c r="AA3494" s="8"/>
      <c r="AB3494" s="8"/>
      <c r="AC3494" s="8"/>
      <c r="AD3494" s="8" t="s">
        <v>98</v>
      </c>
      <c r="AE3494" s="8"/>
      <c r="AF3494" s="8"/>
      <c r="AG3494" s="8"/>
      <c r="AH3494" s="8"/>
      <c r="AI3494" s="8" t="s">
        <v>99</v>
      </c>
      <c r="AJ3494" s="8"/>
      <c r="AK3494" s="8"/>
      <c r="AL3494" s="8"/>
      <c r="AM3494" s="8"/>
      <c r="AN3494" s="8" t="s">
        <v>96</v>
      </c>
      <c r="AO3494" s="8"/>
      <c r="AP3494" s="8"/>
      <c r="AQ3494" s="8"/>
      <c r="AR3494" s="8"/>
      <c r="AS3494" s="8" t="s">
        <v>100</v>
      </c>
      <c r="AT3494" s="8"/>
      <c r="AU3494" s="8"/>
      <c r="AV3494" s="8"/>
      <c r="AW3494" s="8"/>
      <c r="AX3494" s="8" t="s">
        <v>94</v>
      </c>
      <c r="AY3494" s="8"/>
      <c r="AZ3494" s="8"/>
      <c r="BA3494" s="8"/>
      <c r="BB3494" s="8"/>
      <c r="BC3494" s="8" t="s">
        <v>101</v>
      </c>
      <c r="BD3494" s="8"/>
      <c r="BE3494" s="8"/>
      <c r="BF3494" s="8"/>
      <c r="BG3494" s="8"/>
      <c r="BH3494" s="8" t="s">
        <v>96</v>
      </c>
      <c r="BI3494" s="8"/>
      <c r="BJ3494" s="8"/>
      <c r="BK3494" s="8"/>
      <c r="BL3494" s="8"/>
      <c r="BM3494" s="8" t="s">
        <v>102</v>
      </c>
      <c r="BN3494" s="8"/>
      <c r="BO3494" s="8"/>
      <c r="BP3494" s="8"/>
    </row>
    <row r="3495" spans="2:76" ht="18.649999999999999" customHeight="1" thickBot="1">
      <c r="B3495" s="16"/>
      <c r="D3495" s="250" t="s">
        <v>22</v>
      </c>
      <c r="E3495" s="251"/>
      <c r="F3495" s="252" t="s">
        <v>23</v>
      </c>
      <c r="G3495" s="253"/>
      <c r="H3495" s="123"/>
      <c r="I3495" s="242" t="s">
        <v>1</v>
      </c>
      <c r="J3495" s="243"/>
      <c r="K3495" s="244" t="s">
        <v>2</v>
      </c>
      <c r="L3495" s="245"/>
      <c r="M3495" s="123"/>
      <c r="N3495" s="242" t="s">
        <v>43</v>
      </c>
      <c r="O3495" s="243"/>
      <c r="P3495" s="244" t="s">
        <v>44</v>
      </c>
      <c r="Q3495" s="245"/>
      <c r="R3495" s="123"/>
      <c r="S3495" s="242" t="s">
        <v>32</v>
      </c>
      <c r="T3495" s="243"/>
      <c r="U3495" s="244" t="s">
        <v>33</v>
      </c>
      <c r="V3495" s="245"/>
      <c r="W3495" s="123"/>
      <c r="X3495" s="242" t="s">
        <v>45</v>
      </c>
      <c r="Y3495" s="243"/>
      <c r="Z3495" s="244" t="s">
        <v>46</v>
      </c>
      <c r="AA3495" s="245"/>
      <c r="AB3495" s="127"/>
      <c r="AC3495" s="242" t="s">
        <v>62</v>
      </c>
      <c r="AD3495" s="243"/>
      <c r="AE3495" s="244" t="s">
        <v>3</v>
      </c>
      <c r="AF3495" s="245"/>
      <c r="AG3495" s="123"/>
      <c r="AH3495" s="242" t="s">
        <v>76</v>
      </c>
      <c r="AI3495" s="243"/>
      <c r="AJ3495" s="244" t="s">
        <v>77</v>
      </c>
      <c r="AK3495" s="245"/>
      <c r="AL3495" s="127"/>
      <c r="AM3495" s="242" t="s">
        <v>64</v>
      </c>
      <c r="AN3495" s="243"/>
      <c r="AO3495" s="244" t="s">
        <v>65</v>
      </c>
      <c r="AP3495" s="245"/>
      <c r="AQ3495" s="123"/>
      <c r="AR3495" s="242" t="s">
        <v>80</v>
      </c>
      <c r="AS3495" s="243"/>
      <c r="AT3495" s="244" t="s">
        <v>81</v>
      </c>
      <c r="AU3495" s="245"/>
      <c r="AV3495" s="127"/>
      <c r="AW3495" s="242" t="s">
        <v>68</v>
      </c>
      <c r="AX3495" s="243"/>
      <c r="AY3495" s="244" t="s">
        <v>69</v>
      </c>
      <c r="AZ3495" s="245"/>
      <c r="BA3495" s="123"/>
      <c r="BB3495" s="246" t="s">
        <v>84</v>
      </c>
      <c r="BC3495" s="247"/>
      <c r="BD3495" s="248" t="s">
        <v>85</v>
      </c>
      <c r="BE3495" s="249"/>
      <c r="BF3495" s="127"/>
      <c r="BG3495" s="242" t="s">
        <v>72</v>
      </c>
      <c r="BH3495" s="243"/>
      <c r="BI3495" s="244" t="s">
        <v>73</v>
      </c>
      <c r="BJ3495" s="245"/>
      <c r="BK3495" s="123"/>
      <c r="BL3495" s="242" t="s">
        <v>88</v>
      </c>
      <c r="BM3495" s="243"/>
      <c r="BN3495" s="244" t="s">
        <v>89</v>
      </c>
      <c r="BO3495" s="245"/>
      <c r="BP3495" s="123"/>
      <c r="BQ3495" s="19" t="s">
        <v>165</v>
      </c>
      <c r="BS3495" s="63" t="s">
        <v>120</v>
      </c>
      <c r="BT3495" s="4"/>
      <c r="BU3495" s="28"/>
      <c r="BV3495" s="28"/>
      <c r="BW3495" s="28"/>
      <c r="BX3495" s="28"/>
    </row>
    <row r="3496" spans="2:76" ht="18.649999999999999" customHeight="1" thickTop="1" thickBot="1">
      <c r="B3496" s="39">
        <v>9.92</v>
      </c>
      <c r="D3496" s="25">
        <f t="shared" ref="D3496" si="35213">COS($F$8*$B3496)</f>
        <v>-0.98833083737879501</v>
      </c>
      <c r="E3496" s="26">
        <v>0</v>
      </c>
      <c r="F3496" s="10">
        <v>0</v>
      </c>
      <c r="G3496" s="85">
        <f t="shared" ref="G3496" si="35214">$E$8*SIN($B3496*$F$8)</f>
        <v>-0.45696761698742772</v>
      </c>
      <c r="I3496" s="21">
        <v>1</v>
      </c>
      <c r="J3496" s="24">
        <v>0</v>
      </c>
      <c r="K3496" s="22">
        <v>0</v>
      </c>
      <c r="L3496" s="23">
        <v>0</v>
      </c>
      <c r="N3496" s="21">
        <f t="shared" ref="N3496" si="35215">D3496*I3496+F3496*I3499-E3496*J3496-G3496*J3499</f>
        <v>18.724958920893432</v>
      </c>
      <c r="O3496" s="24">
        <f t="shared" ref="O3496" si="35216">(D3496*J3496+E3496*I3496+F3496*J3499+G3496*I3499)</f>
        <v>0</v>
      </c>
      <c r="P3496" s="22">
        <f t="shared" ref="P3496" si="35217">D3496*K3496+F3496*K3499-E3496*L3496-G3496*L3499</f>
        <v>0</v>
      </c>
      <c r="Q3496" s="23">
        <f t="shared" ref="Q3496" si="35218">(D3496*L3496+E3496*K3496+F3496*L3499+G3496*K3499)</f>
        <v>-0.45696761698742772</v>
      </c>
      <c r="S3496" s="25">
        <f t="shared" ref="S3496" si="35219">COS($U$8*$B3496)</f>
        <v>0.860885908404041</v>
      </c>
      <c r="T3496" s="26">
        <v>0</v>
      </c>
      <c r="U3496" s="10">
        <v>0</v>
      </c>
      <c r="V3496" s="85">
        <f t="shared" ref="V3496" si="35220">$T$8*SIN($B3496*$U$8)</f>
        <v>-1.5263941412368376</v>
      </c>
      <c r="X3496" s="21">
        <f t="shared" ref="X3496" si="35221">N3496*S3496+P3496*S3499-O3496*T3496-Q3496*T3499</f>
        <v>16.042551860074521</v>
      </c>
      <c r="Y3496" s="24">
        <f t="shared" ref="Y3496" si="35222">(N3496*T3496+O3496*S3496+P3496*T3499+Q3496*S3499)</f>
        <v>0</v>
      </c>
      <c r="Z3496" s="22">
        <f t="shared" ref="Z3496" si="35223">N3496*U3496+P3496*U3499-O3496*V3496-Q3496*V3499</f>
        <v>0</v>
      </c>
      <c r="AA3496" s="23">
        <f t="shared" ref="AA3496" si="35224">(N3496*V3496+O3496*U3496+P3496*V3499+Q3496*U3499)</f>
        <v>-28.97506457381364</v>
      </c>
      <c r="AB3496" s="8"/>
      <c r="AC3496" s="21">
        <v>1</v>
      </c>
      <c r="AD3496" s="24">
        <v>0</v>
      </c>
      <c r="AE3496" s="22">
        <v>0</v>
      </c>
      <c r="AF3496" s="23">
        <v>0</v>
      </c>
      <c r="AH3496" s="21">
        <f t="shared" ref="AH3496" si="35225">X3496*AC3496+Z3496*AC3499-Y3496*AD3496-AA3496*AD3499</f>
        <v>-51.753698497455204</v>
      </c>
      <c r="AI3496" s="24">
        <f t="shared" ref="AI3496" si="35226">(X3496*AD3496+Y3496*AC3496+Z3496*AD3499+AA3496*AC3499)</f>
        <v>0</v>
      </c>
      <c r="AJ3496" s="22">
        <f t="shared" ref="AJ3496" si="35227">X3496*AE3496+Z3496*AE3499-Y3496*AF3496-AA3496*AF3499</f>
        <v>0</v>
      </c>
      <c r="AK3496" s="23">
        <f t="shared" ref="AK3496" si="35228">(X3496*AF3496+Y3496*AE3496+Z3496*AF3499+AA3496*AE3499)</f>
        <v>-28.97506457381364</v>
      </c>
      <c r="AL3496" s="8"/>
      <c r="AM3496" s="25">
        <f t="shared" ref="AM3496" si="35229">COS($AO$8*$B3496)</f>
        <v>0.860885908404041</v>
      </c>
      <c r="AN3496" s="26">
        <v>0</v>
      </c>
      <c r="AO3496" s="10">
        <v>0</v>
      </c>
      <c r="AP3496" s="85">
        <f t="shared" ref="AP3496" si="35230">$AN$8*SIN($B3496*$AO$8)</f>
        <v>-1.5263941412368376</v>
      </c>
      <c r="AR3496" s="21">
        <f t="shared" ref="AR3496" si="35231">AH3496*AM3496+AJ3496*AM3499-AI3496*AN3496-AK3496*AN3499</f>
        <v>-49.46818183396482</v>
      </c>
      <c r="AS3496" s="24">
        <f t="shared" ref="AS3496" si="35232">(AH3496*AN3496+AI3496*AM3496+AJ3496*AN3499+AK3496*AM3499)</f>
        <v>0</v>
      </c>
      <c r="AT3496" s="22">
        <f t="shared" ref="AT3496" si="35233">AH3496*AO3496+AJ3496*AO3499-AI3496*AP3496-AK3496*AP3499</f>
        <v>0</v>
      </c>
      <c r="AU3496" s="23">
        <f t="shared" ref="AU3496" si="35234">(AH3496*AP3496+AI3496*AO3496+AJ3496*AP3499+AK3496*AO3499)</f>
        <v>54.052317387160045</v>
      </c>
      <c r="AV3496" s="8"/>
      <c r="AW3496" s="21">
        <v>1</v>
      </c>
      <c r="AX3496" s="24">
        <v>0</v>
      </c>
      <c r="AY3496" s="22">
        <v>0</v>
      </c>
      <c r="AZ3496" s="23">
        <v>0</v>
      </c>
      <c r="BB3496" s="21">
        <f t="shared" ref="BB3496" si="35235">AR3496*AW3496+AT3496*AW3499-AS3496*AX3496-AU3496*AX3499</f>
        <v>-2381.2504682547064</v>
      </c>
      <c r="BC3496" s="24">
        <f t="shared" ref="BC3496" si="35236">(AR3496*AX3496+AS3496*AW3496+AT3496*AX3499+AU3496*AW3499)</f>
        <v>0</v>
      </c>
      <c r="BD3496" s="22">
        <f t="shared" ref="BD3496" si="35237">AR3496*AY3496+AT3496*AY3499-AS3496*AZ3496-AU3496*AZ3499</f>
        <v>0</v>
      </c>
      <c r="BE3496" s="23">
        <f t="shared" ref="BE3496" si="35238">(AR3496*AZ3496+AS3496*AY3496+AT3496*AZ3499+AU3496*AY3499)</f>
        <v>54.052317387160045</v>
      </c>
      <c r="BF3496" s="8"/>
      <c r="BG3496" s="25">
        <f t="shared" ref="BG3496" si="35239">COS($BI$8*$B3496)</f>
        <v>-0.98831461243472529</v>
      </c>
      <c r="BH3496" s="26">
        <v>0</v>
      </c>
      <c r="BI3496" s="10">
        <v>0</v>
      </c>
      <c r="BJ3496" s="85">
        <f t="shared" ref="BJ3496" si="35240">$BH$8*SIN($B3496*$BI$8)</f>
        <v>-0.45728332752461953</v>
      </c>
      <c r="BL3496" s="21">
        <f t="shared" ref="BL3496" si="35241">BB3496*BG3496+BD3496*BG3499-BC3496*BH3496-BE3496*BH3499</f>
        <v>2356.1709918159604</v>
      </c>
      <c r="BM3496" s="24">
        <f t="shared" ref="BM3496" si="35242">(BB3496*BH3496+BC3496*BG3496+BD3496*BH3499+BE3496*BG3499)</f>
        <v>0</v>
      </c>
      <c r="BN3496" s="22">
        <f t="shared" ref="BN3496" si="35243">BB3496*BI3496+BD3496*BI3499-BC3496*BJ3496-BE3496*BJ3499</f>
        <v>0</v>
      </c>
      <c r="BO3496" s="23">
        <f t="shared" ref="BO3496" si="35244">(BB3496*BJ3496+BC3496*BI3496+BD3496*BJ3499+BE3496*BI3499)</f>
        <v>1035.4854426833806</v>
      </c>
      <c r="BQ3496" s="27">
        <f t="shared" ref="BQ3496" si="35245">20*LOG((2*$BL$8)/(($BL$8*BL3496+BN3496+$BL$8*BL3499+BN3499)^2+($BL$8*BM3496+BO3496+$BL$8*BM3499+BO3499)^2)^0.5)</f>
        <v>-70.104034129835838</v>
      </c>
      <c r="BS3496" s="64">
        <f t="shared" ref="BS3496" si="35246">((BL3496^2+BM3496^2)/(BL3499^2+BM3499^2))^0.5</f>
        <v>0.43915184235631677</v>
      </c>
      <c r="BT3496" s="4"/>
      <c r="BU3496" s="28"/>
      <c r="BV3496" s="28"/>
      <c r="BW3496" s="28"/>
      <c r="BX3496" s="28"/>
    </row>
    <row r="3497" spans="2:76" ht="18.649999999999999" customHeight="1" thickBot="1">
      <c r="D3497" s="25"/>
      <c r="E3497" s="10"/>
      <c r="F3497" s="10"/>
      <c r="G3497" s="31"/>
      <c r="I3497" s="29"/>
      <c r="L3497" s="30"/>
      <c r="N3497" s="29"/>
      <c r="Q3497" s="30"/>
      <c r="S3497" s="29"/>
      <c r="V3497" s="30"/>
      <c r="X3497" s="29"/>
      <c r="AA3497" s="30"/>
      <c r="AC3497" s="29"/>
      <c r="AF3497" s="30"/>
      <c r="AH3497" s="29"/>
      <c r="AK3497" s="30"/>
      <c r="AM3497" s="29"/>
      <c r="AP3497" s="30"/>
      <c r="AR3497" s="29"/>
      <c r="AU3497" s="30"/>
      <c r="AW3497" s="29"/>
      <c r="AZ3497" s="30"/>
      <c r="BB3497" s="29"/>
      <c r="BE3497" s="30"/>
      <c r="BG3497" s="29"/>
      <c r="BJ3497" s="30"/>
      <c r="BL3497" s="29"/>
      <c r="BO3497" s="30"/>
      <c r="BS3497" s="65"/>
      <c r="BT3497" s="65"/>
      <c r="BU3497" s="28"/>
      <c r="BV3497" s="28"/>
      <c r="BW3497" s="28"/>
      <c r="BX3497" s="28"/>
    </row>
    <row r="3498" spans="2:76" ht="18.649999999999999" customHeight="1" thickBot="1">
      <c r="D3498" s="254" t="s">
        <v>24</v>
      </c>
      <c r="E3498" s="255"/>
      <c r="F3498" s="256" t="s">
        <v>25</v>
      </c>
      <c r="G3498" s="257"/>
      <c r="H3498" s="123"/>
      <c r="I3498" s="242" t="s">
        <v>4</v>
      </c>
      <c r="J3498" s="243"/>
      <c r="K3498" s="244" t="s">
        <v>5</v>
      </c>
      <c r="L3498" s="245"/>
      <c r="M3498" s="123"/>
      <c r="N3498" s="242" t="s">
        <v>6</v>
      </c>
      <c r="O3498" s="243"/>
      <c r="P3498" s="244" t="s">
        <v>7</v>
      </c>
      <c r="Q3498" s="245"/>
      <c r="R3498" s="123"/>
      <c r="S3498" s="242" t="s">
        <v>34</v>
      </c>
      <c r="T3498" s="243"/>
      <c r="U3498" s="244" t="s">
        <v>35</v>
      </c>
      <c r="V3498" s="245"/>
      <c r="W3498" s="123"/>
      <c r="X3498" s="242" t="s">
        <v>47</v>
      </c>
      <c r="Y3498" s="243"/>
      <c r="Z3498" s="244" t="s">
        <v>48</v>
      </c>
      <c r="AA3498" s="245"/>
      <c r="AB3498" s="127"/>
      <c r="AC3498" s="242" t="s">
        <v>63</v>
      </c>
      <c r="AD3498" s="243"/>
      <c r="AE3498" s="244" t="s">
        <v>8</v>
      </c>
      <c r="AF3498" s="245"/>
      <c r="AG3498" s="123"/>
      <c r="AH3498" s="242" t="s">
        <v>78</v>
      </c>
      <c r="AI3498" s="243"/>
      <c r="AJ3498" s="244" t="s">
        <v>79</v>
      </c>
      <c r="AK3498" s="245"/>
      <c r="AL3498" s="127"/>
      <c r="AM3498" s="242" t="s">
        <v>67</v>
      </c>
      <c r="AN3498" s="243"/>
      <c r="AO3498" s="244" t="s">
        <v>66</v>
      </c>
      <c r="AP3498" s="245"/>
      <c r="AQ3498" s="123"/>
      <c r="AR3498" s="242" t="s">
        <v>83</v>
      </c>
      <c r="AS3498" s="243"/>
      <c r="AT3498" s="244" t="s">
        <v>82</v>
      </c>
      <c r="AU3498" s="245"/>
      <c r="AV3498" s="127"/>
      <c r="AW3498" s="242" t="s">
        <v>71</v>
      </c>
      <c r="AX3498" s="243"/>
      <c r="AY3498" s="244" t="s">
        <v>70</v>
      </c>
      <c r="AZ3498" s="245"/>
      <c r="BA3498" s="123"/>
      <c r="BB3498" s="124" t="s">
        <v>87</v>
      </c>
      <c r="BC3498" s="125"/>
      <c r="BD3498" s="122" t="s">
        <v>86</v>
      </c>
      <c r="BE3498" s="126"/>
      <c r="BF3498" s="127"/>
      <c r="BG3498" s="242" t="s">
        <v>74</v>
      </c>
      <c r="BH3498" s="243"/>
      <c r="BI3498" s="244" t="s">
        <v>75</v>
      </c>
      <c r="BJ3498" s="245"/>
      <c r="BK3498" s="123"/>
      <c r="BL3498" s="242" t="s">
        <v>91</v>
      </c>
      <c r="BM3498" s="243"/>
      <c r="BN3498" s="244" t="s">
        <v>90</v>
      </c>
      <c r="BO3498" s="245"/>
      <c r="BP3498" s="123"/>
      <c r="BQ3498" s="35" t="s">
        <v>166</v>
      </c>
      <c r="BS3498" s="66" t="s">
        <v>121</v>
      </c>
      <c r="BT3498" s="65"/>
      <c r="BU3498" s="28"/>
      <c r="BV3498" s="28"/>
      <c r="BW3498" s="28"/>
      <c r="BX3498" s="28"/>
    </row>
    <row r="3499" spans="2:76" ht="18.649999999999999" customHeight="1" thickTop="1" thickBot="1">
      <c r="D3499" s="15">
        <v>0</v>
      </c>
      <c r="E3499" s="145">
        <f t="shared" ref="E3499" si="35247">(1/$E$8)*SIN($B3496*$F$8)</f>
        <v>-5.0774179665269745E-2</v>
      </c>
      <c r="F3499" s="15">
        <f t="shared" ref="F3499" si="35248">COS($F$8*$B3496)</f>
        <v>-0.98833083737879501</v>
      </c>
      <c r="G3499" s="37">
        <v>0</v>
      </c>
      <c r="I3499" s="21">
        <v>0</v>
      </c>
      <c r="J3499" s="24">
        <f t="shared" ref="J3499" si="35249">(TAN($K$8*$B3496))/$J$8</f>
        <v>43.139358294648233</v>
      </c>
      <c r="K3499" s="22">
        <v>1</v>
      </c>
      <c r="L3499" s="23">
        <v>0</v>
      </c>
      <c r="N3499" s="21">
        <f t="shared" ref="N3499" si="35250">D3499*I3496+F3499*I3499-E3499*J3496-G3499*J3499</f>
        <v>0</v>
      </c>
      <c r="O3499" s="24">
        <f t="shared" ref="O3499" si="35251">(D3499*J3496+E3499*I3496+F3499*J3499+G3499*I3499)</f>
        <v>-42.686732286998826</v>
      </c>
      <c r="P3499" s="22">
        <f t="shared" ref="P3499" si="35252">D3499*K3496+F3499*K3499-E3499*L3496-G3499*L3499</f>
        <v>-0.98833083737879501</v>
      </c>
      <c r="Q3499" s="23">
        <f t="shared" ref="Q3499" si="35253">(D3499*L3496+E3499*K3496+F3499*L3499+G3499*K3499)</f>
        <v>0</v>
      </c>
      <c r="S3499" s="15">
        <v>0</v>
      </c>
      <c r="T3499" s="145">
        <f t="shared" ref="T3499" si="35254">(1/$T$8)*SIN($B3496*$U$8)</f>
        <v>-0.16959934902631527</v>
      </c>
      <c r="U3499" s="15">
        <f t="shared" ref="U3499" si="35255">COS($U$8*$B3496)</f>
        <v>0.860885908404041</v>
      </c>
      <c r="V3499" s="37">
        <v>0</v>
      </c>
      <c r="X3499" s="21">
        <f t="shared" ref="X3499" si="35256">N3499*S3496+P3499*S3499-O3499*T3496-Q3499*T3499</f>
        <v>0</v>
      </c>
      <c r="Y3499" s="24">
        <f t="shared" ref="Y3499" si="35257">(N3499*T3496+O3499*S3496+P3499*T3499+Q3499*S3499)</f>
        <v>-36.580786035051013</v>
      </c>
      <c r="Z3499" s="22">
        <f t="shared" ref="Z3499" si="35258">N3499*U3496+P3499*U3499-O3499*V3496-Q3499*V3499</f>
        <v>-66.007618162160938</v>
      </c>
      <c r="AA3499" s="23">
        <f t="shared" ref="AA3499" si="35259">(N3499*V3496+O3499*U3496+P3499*V3499+Q3499*U3499)</f>
        <v>0</v>
      </c>
      <c r="AB3499" s="8"/>
      <c r="AC3499" s="21">
        <v>0</v>
      </c>
      <c r="AD3499" s="24">
        <f t="shared" ref="AD3499" si="35260">(TAN($AE$8*$B3496))/$AD$8</f>
        <v>-2.3398136071386335</v>
      </c>
      <c r="AE3499" s="22">
        <v>1</v>
      </c>
      <c r="AF3499" s="23">
        <v>0</v>
      </c>
      <c r="AH3499" s="21">
        <f t="shared" ref="AH3499" si="35261">X3499*AC3496+Z3499*AC3499-Y3499*AD3496-AA3499*AD3499</f>
        <v>0</v>
      </c>
      <c r="AI3499" s="24">
        <f t="shared" ref="AI3499" si="35262">(X3499*AD3496+Y3499*AC3496+Z3499*AD3499+AA3499*AC3499)</f>
        <v>117.86473711558435</v>
      </c>
      <c r="AJ3499" s="22">
        <f t="shared" ref="AJ3499" si="35263">X3499*AE3496+Z3499*AE3499-Y3499*AF3496-AA3499*AF3499</f>
        <v>-66.007618162160938</v>
      </c>
      <c r="AK3499" s="23">
        <f t="shared" ref="AK3499" si="35264">(X3499*AF3496+Y3499*AE3496+Z3499*AF3499+AA3499*AE3499)</f>
        <v>0</v>
      </c>
      <c r="AL3499" s="8"/>
      <c r="AM3499" s="15">
        <v>0</v>
      </c>
      <c r="AN3499" s="85">
        <f t="shared" ref="AN3499" si="35265">(1/$AN$8)*SIN($B3496*$AO$8)</f>
        <v>-0.16959934902631527</v>
      </c>
      <c r="AO3499" s="25">
        <f t="shared" ref="AO3499" si="35266">COS($AO$8*$B3496)</f>
        <v>0.860885908404041</v>
      </c>
      <c r="AP3499" s="37">
        <v>0</v>
      </c>
      <c r="AR3499" s="21">
        <f t="shared" ref="AR3499" si="35267">AH3499*AM3496+AJ3499*AM3499-AI3499*AN3496-AK3499*AN3499</f>
        <v>0</v>
      </c>
      <c r="AS3499" s="24">
        <f t="shared" ref="AS3499" si="35268">(AH3499*AN3496+AI3499*AM3496+AJ3499*AN3499+AK3499*AM3499)</f>
        <v>112.66294035163341</v>
      </c>
      <c r="AT3499" s="22">
        <f t="shared" ref="AT3499" si="35269">AH3499*AO3496+AJ3499*AO3499-AI3499*AP3496-AK3499*AP3499</f>
        <v>123.08301586852897</v>
      </c>
      <c r="AU3499" s="23">
        <f t="shared" ref="AU3499" si="35270">(AH3499*AP3496+AI3499*AO3496+AJ3499*AP3499+AK3499*AO3499)</f>
        <v>0</v>
      </c>
      <c r="AV3499" s="8"/>
      <c r="AW3499" s="21">
        <v>0</v>
      </c>
      <c r="AX3499" s="24">
        <f t="shared" ref="AX3499" si="35271">(TAN($AY$8*$B3496))/$AX$8</f>
        <v>43.139358294648233</v>
      </c>
      <c r="AY3499" s="22">
        <v>1</v>
      </c>
      <c r="AZ3499" s="23">
        <v>0</v>
      </c>
      <c r="BB3499" s="21">
        <f t="shared" ref="BB3499" si="35272">AR3499*AW3496+AT3499*AW3499-AS3499*AX3496-AU3499*AX3499</f>
        <v>0</v>
      </c>
      <c r="BC3499" s="24">
        <f t="shared" ref="BC3499" si="35273">(AR3499*AX3496+AS3499*AW3496+AT3499*AX3499+AU3499*AW3499)</f>
        <v>5422.3852618899791</v>
      </c>
      <c r="BD3499" s="22">
        <f t="shared" ref="BD3499" si="35274">AR3499*AY3496+AT3499*AY3499-AS3499*AZ3496-AU3499*AZ3499</f>
        <v>123.08301586852897</v>
      </c>
      <c r="BE3499" s="23">
        <f t="shared" ref="BE3499" si="35275">(AR3499*AZ3496+AS3499*AY3496+AT3499*AZ3499+AU3499*AY3499)</f>
        <v>0</v>
      </c>
      <c r="BF3499" s="8"/>
      <c r="BG3499" s="15">
        <v>0</v>
      </c>
      <c r="BH3499" s="85">
        <f t="shared" ref="BH3499" si="35276">(1/$BH$8)*SIN($B3496*$BI$8)</f>
        <v>-5.0809258613846615E-2</v>
      </c>
      <c r="BI3499" s="25">
        <f t="shared" ref="BI3499" si="35277">COS($BI$8*$B3496)</f>
        <v>-0.98831461243472529</v>
      </c>
      <c r="BJ3499" s="37">
        <v>0</v>
      </c>
      <c r="BL3499" s="21">
        <f t="shared" ref="BL3499" si="35278">BB3499*BG3496+BD3499*BG3499-BC3499*BH3496-BE3499*BH3499</f>
        <v>0</v>
      </c>
      <c r="BM3499" s="24">
        <f t="shared" ref="BM3499" si="35279">(BB3499*BH3496+BC3499*BG3496+BD3499*BH3499+BE3499*BG3499)</f>
        <v>-5365.2763453607977</v>
      </c>
      <c r="BN3499" s="22">
        <f t="shared" ref="BN3499" si="35280">BB3499*BI3496+BD3499*BI3499-BC3499*BJ3496-BE3499*BJ3499</f>
        <v>2357.9216325521029</v>
      </c>
      <c r="BO3499" s="23">
        <f t="shared" ref="BO3499" si="35281">(BB3499*BJ3496+BC3499*BI3496+BD3499*BJ3499+BE3499*BI3499)</f>
        <v>0</v>
      </c>
      <c r="BQ3499" s="38">
        <f t="shared" ref="BQ3499" si="35282">(180/PI())*ATAN(-1*(($BL$8*BM3496+BO3496+$BL$8*BM3499+BO3499)/($BL$8*BL3496+BN3496+$BL$8*BL3499+BN3499)))</f>
        <v>42.566794379682037</v>
      </c>
      <c r="BS3499" s="67">
        <f t="shared" ref="BS3499" si="35283">20*LOG(((($BL$8*BL3496+BN3496-$BL$8*BL3499-BN3499)^2+($BL$8*BM3496+BO3496-$BL$8*BM3499-BO3499)^2)/(($BL$8*BL3496+BN3496+$BL$8*BL3499+BN3499)^2+($BL$8*BM3496+BO3496+$BL$8*BM3499+BO3499)^2))^0.5)</f>
        <v>-4.240147057818272E-7</v>
      </c>
      <c r="BT3499" s="65"/>
      <c r="BU3499" s="28"/>
      <c r="BV3499" s="28"/>
      <c r="BW3499" s="28"/>
      <c r="BX3499" s="28"/>
    </row>
    <row r="3500" spans="2:76" ht="18.649999999999999" customHeight="1">
      <c r="BS3500" s="32"/>
    </row>
    <row r="3501" spans="2:76" ht="18.649999999999999" customHeight="1" thickBot="1">
      <c r="D3501" s="8"/>
      <c r="E3501" s="8" t="s">
        <v>93</v>
      </c>
      <c r="F3501" s="8"/>
      <c r="G3501" s="8"/>
      <c r="H3501" s="8"/>
      <c r="I3501" s="8"/>
      <c r="J3501" s="8" t="s">
        <v>94</v>
      </c>
      <c r="K3501" s="8"/>
      <c r="L3501" s="8"/>
      <c r="M3501" s="8"/>
      <c r="N3501" s="8"/>
      <c r="O3501" s="8" t="s">
        <v>95</v>
      </c>
      <c r="P3501" s="8"/>
      <c r="Q3501" s="8"/>
      <c r="R3501" s="8"/>
      <c r="S3501" s="8"/>
      <c r="T3501" s="8" t="s">
        <v>96</v>
      </c>
      <c r="U3501" s="8"/>
      <c r="V3501" s="8"/>
      <c r="W3501" s="8"/>
      <c r="X3501" s="8"/>
      <c r="Y3501" s="8" t="s">
        <v>97</v>
      </c>
      <c r="Z3501" s="8"/>
      <c r="AA3501" s="8"/>
      <c r="AB3501" s="8"/>
      <c r="AC3501" s="8"/>
      <c r="AD3501" s="8" t="s">
        <v>98</v>
      </c>
      <c r="AE3501" s="8"/>
      <c r="AF3501" s="8"/>
      <c r="AG3501" s="8"/>
      <c r="AH3501" s="8"/>
      <c r="AI3501" s="8" t="s">
        <v>99</v>
      </c>
      <c r="AJ3501" s="8"/>
      <c r="AK3501" s="8"/>
      <c r="AL3501" s="8"/>
      <c r="AM3501" s="8"/>
      <c r="AN3501" s="8" t="s">
        <v>96</v>
      </c>
      <c r="AO3501" s="8"/>
      <c r="AP3501" s="8"/>
      <c r="AQ3501" s="8"/>
      <c r="AR3501" s="8"/>
      <c r="AS3501" s="8" t="s">
        <v>100</v>
      </c>
      <c r="AT3501" s="8"/>
      <c r="AU3501" s="8"/>
      <c r="AV3501" s="8"/>
      <c r="AW3501" s="8"/>
      <c r="AX3501" s="8" t="s">
        <v>94</v>
      </c>
      <c r="AY3501" s="8"/>
      <c r="AZ3501" s="8"/>
      <c r="BA3501" s="8"/>
      <c r="BB3501" s="8"/>
      <c r="BC3501" s="8" t="s">
        <v>101</v>
      </c>
      <c r="BD3501" s="8"/>
      <c r="BE3501" s="8"/>
      <c r="BF3501" s="8"/>
      <c r="BG3501" s="8"/>
      <c r="BH3501" s="8" t="s">
        <v>96</v>
      </c>
      <c r="BI3501" s="8"/>
      <c r="BJ3501" s="8"/>
      <c r="BK3501" s="8"/>
      <c r="BL3501" s="8"/>
      <c r="BM3501" s="8" t="s">
        <v>102</v>
      </c>
      <c r="BN3501" s="8"/>
      <c r="BO3501" s="8"/>
      <c r="BP3501" s="8"/>
    </row>
    <row r="3502" spans="2:76" ht="18.649999999999999" customHeight="1" thickBot="1">
      <c r="B3502" s="16"/>
      <c r="D3502" s="250" t="s">
        <v>22</v>
      </c>
      <c r="E3502" s="251"/>
      <c r="F3502" s="252" t="s">
        <v>23</v>
      </c>
      <c r="G3502" s="253"/>
      <c r="H3502" s="123"/>
      <c r="I3502" s="242" t="s">
        <v>1</v>
      </c>
      <c r="J3502" s="243"/>
      <c r="K3502" s="244" t="s">
        <v>2</v>
      </c>
      <c r="L3502" s="245"/>
      <c r="M3502" s="123"/>
      <c r="N3502" s="242" t="s">
        <v>43</v>
      </c>
      <c r="O3502" s="243"/>
      <c r="P3502" s="244" t="s">
        <v>44</v>
      </c>
      <c r="Q3502" s="245"/>
      <c r="R3502" s="123"/>
      <c r="S3502" s="242" t="s">
        <v>32</v>
      </c>
      <c r="T3502" s="243"/>
      <c r="U3502" s="244" t="s">
        <v>33</v>
      </c>
      <c r="V3502" s="245"/>
      <c r="W3502" s="123"/>
      <c r="X3502" s="242" t="s">
        <v>45</v>
      </c>
      <c r="Y3502" s="243"/>
      <c r="Z3502" s="244" t="s">
        <v>46</v>
      </c>
      <c r="AA3502" s="245"/>
      <c r="AB3502" s="127"/>
      <c r="AC3502" s="242" t="s">
        <v>62</v>
      </c>
      <c r="AD3502" s="243"/>
      <c r="AE3502" s="244" t="s">
        <v>3</v>
      </c>
      <c r="AF3502" s="245"/>
      <c r="AG3502" s="123"/>
      <c r="AH3502" s="242" t="s">
        <v>76</v>
      </c>
      <c r="AI3502" s="243"/>
      <c r="AJ3502" s="244" t="s">
        <v>77</v>
      </c>
      <c r="AK3502" s="245"/>
      <c r="AL3502" s="127"/>
      <c r="AM3502" s="242" t="s">
        <v>64</v>
      </c>
      <c r="AN3502" s="243"/>
      <c r="AO3502" s="244" t="s">
        <v>65</v>
      </c>
      <c r="AP3502" s="245"/>
      <c r="AQ3502" s="123"/>
      <c r="AR3502" s="242" t="s">
        <v>80</v>
      </c>
      <c r="AS3502" s="243"/>
      <c r="AT3502" s="244" t="s">
        <v>81</v>
      </c>
      <c r="AU3502" s="245"/>
      <c r="AV3502" s="127"/>
      <c r="AW3502" s="242" t="s">
        <v>68</v>
      </c>
      <c r="AX3502" s="243"/>
      <c r="AY3502" s="244" t="s">
        <v>69</v>
      </c>
      <c r="AZ3502" s="245"/>
      <c r="BA3502" s="123"/>
      <c r="BB3502" s="246" t="s">
        <v>84</v>
      </c>
      <c r="BC3502" s="247"/>
      <c r="BD3502" s="248" t="s">
        <v>85</v>
      </c>
      <c r="BE3502" s="249"/>
      <c r="BF3502" s="127"/>
      <c r="BG3502" s="242" t="s">
        <v>72</v>
      </c>
      <c r="BH3502" s="243"/>
      <c r="BI3502" s="244" t="s">
        <v>73</v>
      </c>
      <c r="BJ3502" s="245"/>
      <c r="BK3502" s="123"/>
      <c r="BL3502" s="242" t="s">
        <v>88</v>
      </c>
      <c r="BM3502" s="243"/>
      <c r="BN3502" s="244" t="s">
        <v>89</v>
      </c>
      <c r="BO3502" s="245"/>
      <c r="BP3502" s="123"/>
      <c r="BQ3502" s="19" t="s">
        <v>165</v>
      </c>
      <c r="BS3502" s="63" t="s">
        <v>120</v>
      </c>
      <c r="BT3502" s="4"/>
      <c r="BU3502" s="28"/>
      <c r="BV3502" s="28"/>
      <c r="BW3502" s="28"/>
      <c r="BX3502" s="28"/>
    </row>
    <row r="3503" spans="2:76" ht="18.649999999999999" customHeight="1" thickTop="1" thickBot="1">
      <c r="B3503" s="39">
        <v>9.94</v>
      </c>
      <c r="D3503" s="25">
        <f t="shared" ref="D3503" si="35284">COS($F$8*$B3503)</f>
        <v>-0.9872972927767335</v>
      </c>
      <c r="E3503" s="26">
        <v>0</v>
      </c>
      <c r="F3503" s="10">
        <v>0</v>
      </c>
      <c r="G3503" s="85">
        <f t="shared" ref="G3503" si="35285">$E$8*SIN($B3503*$F$8)</f>
        <v>-0.47665134121451613</v>
      </c>
      <c r="I3503" s="21">
        <v>1</v>
      </c>
      <c r="J3503" s="24">
        <v>0</v>
      </c>
      <c r="K3503" s="22">
        <v>0</v>
      </c>
      <c r="L3503" s="23">
        <v>0</v>
      </c>
      <c r="N3503" s="21">
        <f t="shared" ref="N3503" si="35286">D3503*I3503+F3503*I3506-E3503*J3503-G3503*J3506</f>
        <v>38.288827459991033</v>
      </c>
      <c r="O3503" s="24">
        <f t="shared" ref="O3503" si="35287">(D3503*J3503+E3503*I3503+F3503*J3506+G3503*I3506)</f>
        <v>0</v>
      </c>
      <c r="P3503" s="22">
        <f t="shared" ref="P3503" si="35288">D3503*K3503+F3503*K3506-E3503*L3503-G3503*L3506</f>
        <v>0</v>
      </c>
      <c r="Q3503" s="23">
        <f t="shared" ref="Q3503" si="35289">(D3503*L3503+E3503*K3503+F3503*L3506+G3503*K3506)</f>
        <v>-0.47665134121451613</v>
      </c>
      <c r="S3503" s="25">
        <f t="shared" ref="S3503" si="35290">COS($U$8*$B3503)</f>
        <v>0.86672568734069044</v>
      </c>
      <c r="T3503" s="26">
        <v>0</v>
      </c>
      <c r="U3503" s="10">
        <v>0</v>
      </c>
      <c r="V3503" s="85">
        <f t="shared" ref="V3503" si="35291">$T$8*SIN($B3503*$U$8)</f>
        <v>-1.4963553208159714</v>
      </c>
      <c r="X3503" s="21">
        <f t="shared" ref="X3503" si="35292">N3503*S3503+P3503*S3506-O3503*T3503-Q3503*T3506</f>
        <v>33.106661434329787</v>
      </c>
      <c r="Y3503" s="24">
        <f t="shared" ref="Y3503" si="35293">(N3503*T3503+O3503*S3503+P3503*T3506+Q3503*S3506)</f>
        <v>0</v>
      </c>
      <c r="Z3503" s="22">
        <f t="shared" ref="Z3503" si="35294">N3503*U3503+P3503*U3506-O3503*V3503-Q3503*V3506</f>
        <v>0</v>
      </c>
      <c r="AA3503" s="23">
        <f t="shared" ref="AA3503" si="35295">(N3503*V3503+O3503*U3503+P3503*V3506+Q3503*U3506)</f>
        <v>-57.706816658898276</v>
      </c>
      <c r="AB3503" s="8"/>
      <c r="AC3503" s="21">
        <v>1</v>
      </c>
      <c r="AD3503" s="24">
        <v>0</v>
      </c>
      <c r="AE3503" s="22">
        <v>0</v>
      </c>
      <c r="AF3503" s="23">
        <v>0</v>
      </c>
      <c r="AH3503" s="21">
        <f t="shared" ref="AH3503" si="35296">X3503*AC3503+Z3503*AC3506-Y3503*AD3503-AA3503*AD3506</f>
        <v>-96.912181065770653</v>
      </c>
      <c r="AI3503" s="24">
        <f t="shared" ref="AI3503" si="35297">(X3503*AD3503+Y3503*AC3503+Z3503*AD3506+AA3503*AC3506)</f>
        <v>0</v>
      </c>
      <c r="AJ3503" s="22">
        <f t="shared" ref="AJ3503" si="35298">X3503*AE3503+Z3503*AE3506-Y3503*AF3503-AA3503*AF3506</f>
        <v>0</v>
      </c>
      <c r="AK3503" s="23">
        <f t="shared" ref="AK3503" si="35299">(X3503*AF3503+Y3503*AE3503+Z3503*AF3506+AA3503*AE3506)</f>
        <v>-57.706816658898276</v>
      </c>
      <c r="AL3503" s="8"/>
      <c r="AM3503" s="25">
        <f t="shared" ref="AM3503" si="35300">COS($AO$8*$B3503)</f>
        <v>0.86672568734069044</v>
      </c>
      <c r="AN3503" s="26">
        <v>0</v>
      </c>
      <c r="AO3503" s="10">
        <v>0</v>
      </c>
      <c r="AP3503" s="85">
        <f t="shared" ref="AP3503" si="35301">$AN$8*SIN($B3503*$AO$8)</f>
        <v>-1.4963553208159714</v>
      </c>
      <c r="AR3503" s="21">
        <f t="shared" ref="AR3503" si="35302">AH3503*AM3503+AJ3503*AM3506-AI3503*AN3503-AK3503*AN3506</f>
        <v>-93.590710318681531</v>
      </c>
      <c r="AS3503" s="24">
        <f t="shared" ref="AS3503" si="35303">(AH3503*AN3503+AI3503*AM3503+AJ3503*AN3506+AK3503*AM3506)</f>
        <v>0</v>
      </c>
      <c r="AT3503" s="22">
        <f t="shared" ref="AT3503" si="35304">AH3503*AO3503+AJ3503*AO3506-AI3503*AP3503-AK3503*AP3506</f>
        <v>0</v>
      </c>
      <c r="AU3503" s="23">
        <f t="shared" ref="AU3503" si="35305">(AH3503*AP3503+AI3503*AO3503+AJ3503*AP3506+AK3503*AO3506)</f>
        <v>94.999077456719945</v>
      </c>
      <c r="AV3503" s="8"/>
      <c r="AW3503" s="21">
        <v>1</v>
      </c>
      <c r="AX3503" s="24">
        <v>0</v>
      </c>
      <c r="AY3503" s="22">
        <v>0</v>
      </c>
      <c r="AZ3503" s="23">
        <v>0</v>
      </c>
      <c r="BB3503" s="21">
        <f t="shared" ref="BB3503" si="35306">AR3503*AW3503+AT3503*AW3506-AS3503*AX3503-AU3503*AX3506</f>
        <v>-7921.5255024055505</v>
      </c>
      <c r="BC3503" s="24">
        <f t="shared" ref="BC3503" si="35307">(AR3503*AX3503+AS3503*AW3503+AT3503*AX3506+AU3503*AW3506)</f>
        <v>0</v>
      </c>
      <c r="BD3503" s="22">
        <f t="shared" ref="BD3503" si="35308">AR3503*AY3503+AT3503*AY3506-AS3503*AZ3503-AU3503*AZ3506</f>
        <v>0</v>
      </c>
      <c r="BE3503" s="23">
        <f t="shared" ref="BE3503" si="35309">(AR3503*AZ3503+AS3503*AY3503+AT3503*AZ3506+AU3503*AY3506)</f>
        <v>94.999077456719945</v>
      </c>
      <c r="BF3503" s="8"/>
      <c r="BG3503" s="25">
        <f t="shared" ref="BG3503" si="35310">COS($BI$8*$B3503)</f>
        <v>-0.98728033506450374</v>
      </c>
      <c r="BH3503" s="26">
        <v>0</v>
      </c>
      <c r="BI3503" s="10">
        <v>0</v>
      </c>
      <c r="BJ3503" s="85">
        <f t="shared" ref="BJ3503" si="35311">$BH$8*SIN($B3503*$BI$8)</f>
        <v>-0.47696735732573065</v>
      </c>
      <c r="BL3503" s="21">
        <f t="shared" ref="BL3503" si="35312">BB3503*BG3503+BD3503*BG3506-BC3503*BH3503-BE3503*BH3506</f>
        <v>7825.8009587839533</v>
      </c>
      <c r="BM3503" s="24">
        <f t="shared" ref="BM3503" si="35313">(BB3503*BH3503+BC3503*BG3503+BD3503*BH3506+BE3503*BG3506)</f>
        <v>0</v>
      </c>
      <c r="BN3503" s="22">
        <f t="shared" ref="BN3503" si="35314">BB3503*BI3503+BD3503*BI3506-BC3503*BJ3503-BE3503*BJ3506</f>
        <v>0</v>
      </c>
      <c r="BO3503" s="23">
        <f t="shared" ref="BO3503" si="35315">(BB3503*BJ3503+BC3503*BI3503+BD3503*BJ3506+BE3503*BI3506)</f>
        <v>3684.5183638484668</v>
      </c>
      <c r="BQ3503" s="27">
        <f t="shared" ref="BQ3503" si="35316">20*LOG((2*$BL$8)/(($BL$8*BL3503+BN3503+$BL$8*BL3506+BN3506)^2+($BL$8*BM3503+BO3503+$BL$8*BM3506+BO3506)^2)^0.5)</f>
        <v>-80.136959434593109</v>
      </c>
      <c r="BS3503" s="64">
        <f t="shared" ref="BS3503" si="35317">((BL3503^2+BM3503^2)/(BL3506^2+BM3506^2))^0.5</f>
        <v>0.47048881908773044</v>
      </c>
      <c r="BT3503" s="4"/>
      <c r="BU3503" s="28"/>
      <c r="BV3503" s="28"/>
      <c r="BW3503" s="28"/>
      <c r="BX3503" s="28"/>
    </row>
    <row r="3504" spans="2:76" ht="18.649999999999999" customHeight="1" thickBot="1">
      <c r="D3504" s="25"/>
      <c r="E3504" s="10"/>
      <c r="F3504" s="10"/>
      <c r="G3504" s="31"/>
      <c r="I3504" s="29"/>
      <c r="L3504" s="30"/>
      <c r="N3504" s="29"/>
      <c r="Q3504" s="30"/>
      <c r="S3504" s="29"/>
      <c r="V3504" s="30"/>
      <c r="X3504" s="29"/>
      <c r="AA3504" s="30"/>
      <c r="AC3504" s="29"/>
      <c r="AF3504" s="30"/>
      <c r="AH3504" s="29"/>
      <c r="AK3504" s="30"/>
      <c r="AM3504" s="29"/>
      <c r="AP3504" s="30"/>
      <c r="AR3504" s="29"/>
      <c r="AU3504" s="30"/>
      <c r="AW3504" s="29"/>
      <c r="AZ3504" s="30"/>
      <c r="BB3504" s="29"/>
      <c r="BE3504" s="30"/>
      <c r="BG3504" s="29"/>
      <c r="BJ3504" s="30"/>
      <c r="BL3504" s="29"/>
      <c r="BO3504" s="30"/>
      <c r="BS3504" s="65"/>
      <c r="BT3504" s="65"/>
      <c r="BU3504" s="28"/>
      <c r="BV3504" s="28"/>
      <c r="BW3504" s="28"/>
      <c r="BX3504" s="28"/>
    </row>
    <row r="3505" spans="2:76" ht="18.649999999999999" customHeight="1" thickBot="1">
      <c r="D3505" s="254" t="s">
        <v>24</v>
      </c>
      <c r="E3505" s="255"/>
      <c r="F3505" s="256" t="s">
        <v>25</v>
      </c>
      <c r="G3505" s="257"/>
      <c r="H3505" s="123"/>
      <c r="I3505" s="242" t="s">
        <v>4</v>
      </c>
      <c r="J3505" s="243"/>
      <c r="K3505" s="244" t="s">
        <v>5</v>
      </c>
      <c r="L3505" s="245"/>
      <c r="M3505" s="123"/>
      <c r="N3505" s="242" t="s">
        <v>6</v>
      </c>
      <c r="O3505" s="243"/>
      <c r="P3505" s="244" t="s">
        <v>7</v>
      </c>
      <c r="Q3505" s="245"/>
      <c r="R3505" s="123"/>
      <c r="S3505" s="242" t="s">
        <v>34</v>
      </c>
      <c r="T3505" s="243"/>
      <c r="U3505" s="244" t="s">
        <v>35</v>
      </c>
      <c r="V3505" s="245"/>
      <c r="W3505" s="123"/>
      <c r="X3505" s="242" t="s">
        <v>47</v>
      </c>
      <c r="Y3505" s="243"/>
      <c r="Z3505" s="244" t="s">
        <v>48</v>
      </c>
      <c r="AA3505" s="245"/>
      <c r="AB3505" s="127"/>
      <c r="AC3505" s="242" t="s">
        <v>63</v>
      </c>
      <c r="AD3505" s="243"/>
      <c r="AE3505" s="244" t="s">
        <v>8</v>
      </c>
      <c r="AF3505" s="245"/>
      <c r="AG3505" s="123"/>
      <c r="AH3505" s="242" t="s">
        <v>78</v>
      </c>
      <c r="AI3505" s="243"/>
      <c r="AJ3505" s="244" t="s">
        <v>79</v>
      </c>
      <c r="AK3505" s="245"/>
      <c r="AL3505" s="127"/>
      <c r="AM3505" s="242" t="s">
        <v>67</v>
      </c>
      <c r="AN3505" s="243"/>
      <c r="AO3505" s="244" t="s">
        <v>66</v>
      </c>
      <c r="AP3505" s="245"/>
      <c r="AQ3505" s="123"/>
      <c r="AR3505" s="242" t="s">
        <v>83</v>
      </c>
      <c r="AS3505" s="243"/>
      <c r="AT3505" s="244" t="s">
        <v>82</v>
      </c>
      <c r="AU3505" s="245"/>
      <c r="AV3505" s="127"/>
      <c r="AW3505" s="242" t="s">
        <v>71</v>
      </c>
      <c r="AX3505" s="243"/>
      <c r="AY3505" s="244" t="s">
        <v>70</v>
      </c>
      <c r="AZ3505" s="245"/>
      <c r="BA3505" s="123"/>
      <c r="BB3505" s="124" t="s">
        <v>87</v>
      </c>
      <c r="BC3505" s="125"/>
      <c r="BD3505" s="122" t="s">
        <v>86</v>
      </c>
      <c r="BE3505" s="126"/>
      <c r="BF3505" s="127"/>
      <c r="BG3505" s="242" t="s">
        <v>74</v>
      </c>
      <c r="BH3505" s="243"/>
      <c r="BI3505" s="244" t="s">
        <v>75</v>
      </c>
      <c r="BJ3505" s="245"/>
      <c r="BK3505" s="123"/>
      <c r="BL3505" s="242" t="s">
        <v>91</v>
      </c>
      <c r="BM3505" s="243"/>
      <c r="BN3505" s="244" t="s">
        <v>90</v>
      </c>
      <c r="BO3505" s="245"/>
      <c r="BP3505" s="123"/>
      <c r="BQ3505" s="35" t="s">
        <v>166</v>
      </c>
      <c r="BS3505" s="66" t="s">
        <v>121</v>
      </c>
      <c r="BT3505" s="65"/>
      <c r="BU3505" s="28"/>
      <c r="BV3505" s="28"/>
      <c r="BW3505" s="28"/>
      <c r="BX3505" s="28"/>
    </row>
    <row r="3506" spans="2:76" ht="18.649999999999999" customHeight="1" thickTop="1" thickBot="1">
      <c r="D3506" s="15">
        <v>0</v>
      </c>
      <c r="E3506" s="145">
        <f t="shared" ref="E3506" si="35318">(1/$E$8)*SIN($B3503*$F$8)</f>
        <v>-5.2961260134946238E-2</v>
      </c>
      <c r="F3506" s="15">
        <f t="shared" ref="F3506" si="35319">COS($F$8*$B3503)</f>
        <v>-0.9872972927767335</v>
      </c>
      <c r="G3506" s="37">
        <v>0</v>
      </c>
      <c r="I3506" s="21">
        <v>0</v>
      </c>
      <c r="J3506" s="24">
        <f t="shared" ref="J3506" si="35320">(TAN($K$8*$B3503))/$J$8</f>
        <v>82.400113786927562</v>
      </c>
      <c r="K3506" s="22">
        <v>1</v>
      </c>
      <c r="L3506" s="23">
        <v>0</v>
      </c>
      <c r="N3506" s="21">
        <f t="shared" ref="N3506" si="35321">D3506*I3503+F3506*I3506-E3506*J3503-G3506*J3506</f>
        <v>0</v>
      </c>
      <c r="O3506" s="24">
        <f t="shared" ref="O3506" si="35322">(D3506*J3503+E3506*I3503+F3506*J3506+G3506*I3506)</f>
        <v>-81.40637052646332</v>
      </c>
      <c r="P3506" s="22">
        <f t="shared" ref="P3506" si="35323">D3506*K3503+F3506*K3506-E3506*L3503-G3506*L3506</f>
        <v>-0.9872972927767335</v>
      </c>
      <c r="Q3506" s="23">
        <f t="shared" ref="Q3506" si="35324">(D3506*L3503+E3506*K3503+F3506*L3506+G3506*K3506)</f>
        <v>0</v>
      </c>
      <c r="S3506" s="15">
        <v>0</v>
      </c>
      <c r="T3506" s="145">
        <f t="shared" ref="T3506" si="35325">(1/$T$8)*SIN($B3503*$U$8)</f>
        <v>-0.16626170231288573</v>
      </c>
      <c r="U3506" s="15">
        <f t="shared" ref="U3506" si="35326">COS($U$8*$B3503)</f>
        <v>0.86672568734069044</v>
      </c>
      <c r="V3506" s="37">
        <v>0</v>
      </c>
      <c r="X3506" s="21">
        <f t="shared" ref="X3506" si="35327">N3506*S3503+P3506*S3506-O3506*T3503-Q3506*T3506</f>
        <v>0</v>
      </c>
      <c r="Y3506" s="24">
        <f t="shared" ref="Y3506" si="35328">(N3506*T3503+O3506*S3503+P3506*T3506+Q3506*S3506)</f>
        <v>-70.392842719873883</v>
      </c>
      <c r="Z3506" s="22">
        <f t="shared" ref="Z3506" si="35329">N3506*U3503+P3506*U3506-O3506*V3503-Q3506*V3506</f>
        <v>-122.66857161028139</v>
      </c>
      <c r="AA3506" s="23">
        <f t="shared" ref="AA3506" si="35330">(N3506*V3503+O3506*U3503+P3506*V3506+Q3506*U3506)</f>
        <v>0</v>
      </c>
      <c r="AB3506" s="8"/>
      <c r="AC3506" s="21">
        <v>0</v>
      </c>
      <c r="AD3506" s="24">
        <f t="shared" ref="AD3506" si="35331">(TAN($AE$8*$B3503))/$AD$8</f>
        <v>-2.2530933090389382</v>
      </c>
      <c r="AE3506" s="22">
        <v>1</v>
      </c>
      <c r="AF3506" s="23">
        <v>0</v>
      </c>
      <c r="AH3506" s="21">
        <f t="shared" ref="AH3506" si="35332">X3506*AC3503+Z3506*AC3506-Y3506*AD3503-AA3506*AD3506</f>
        <v>0</v>
      </c>
      <c r="AI3506" s="24">
        <f t="shared" ref="AI3506" si="35333">(X3506*AD3503+Y3506*AC3503+Z3506*AD3506+AA3506*AC3506)</f>
        <v>205.99089520461496</v>
      </c>
      <c r="AJ3506" s="22">
        <f t="shared" ref="AJ3506" si="35334">X3506*AE3503+Z3506*AE3506-Y3506*AF3503-AA3506*AF3506</f>
        <v>-122.66857161028139</v>
      </c>
      <c r="AK3506" s="23">
        <f t="shared" ref="AK3506" si="35335">(X3506*AF3503+Y3506*AE3503+Z3506*AF3506+AA3506*AE3506)</f>
        <v>0</v>
      </c>
      <c r="AL3506" s="8"/>
      <c r="AM3506" s="15">
        <v>0</v>
      </c>
      <c r="AN3506" s="85">
        <f t="shared" ref="AN3506" si="35336">(1/$AN$8)*SIN($B3503*$AO$8)</f>
        <v>-0.16626170231288573</v>
      </c>
      <c r="AO3506" s="25">
        <f t="shared" ref="AO3506" si="35337">COS($AO$8*$B3503)</f>
        <v>0.86672568734069044</v>
      </c>
      <c r="AP3506" s="37">
        <v>0</v>
      </c>
      <c r="AR3506" s="21">
        <f t="shared" ref="AR3506" si="35338">AH3506*AM3503+AJ3506*AM3506-AI3506*AN3503-AK3506*AN3506</f>
        <v>0</v>
      </c>
      <c r="AS3506" s="24">
        <f t="shared" ref="AS3506" si="35339">(AH3506*AN3503+AI3506*AM3503+AJ3506*AN3506+AK3506*AM3506)</f>
        <v>198.93268576835953</v>
      </c>
      <c r="AT3506" s="22">
        <f t="shared" ref="AT3506" si="35340">AH3506*AO3503+AJ3506*AO3506-AI3506*AP3503-AK3506*AP3506</f>
        <v>201.91557003504892</v>
      </c>
      <c r="AU3506" s="23">
        <f t="shared" ref="AU3506" si="35341">(AH3506*AP3503+AI3506*AO3503+AJ3506*AP3506+AK3506*AO3506)</f>
        <v>0</v>
      </c>
      <c r="AV3506" s="8"/>
      <c r="AW3506" s="21">
        <v>0</v>
      </c>
      <c r="AX3506" s="24">
        <f t="shared" ref="AX3506" si="35342">(TAN($AY$8*$B3503))/$AX$8</f>
        <v>82.400113786927562</v>
      </c>
      <c r="AY3506" s="22">
        <v>1</v>
      </c>
      <c r="AZ3506" s="23">
        <v>0</v>
      </c>
      <c r="BB3506" s="21">
        <f t="shared" ref="BB3506" si="35343">AR3506*AW3503+AT3506*AW3506-AS3506*AX3503-AU3506*AX3506</f>
        <v>0</v>
      </c>
      <c r="BC3506" s="24">
        <f t="shared" ref="BC3506" si="35344">(AR3506*AX3503+AS3506*AW3503+AT3506*AX3506+AU3506*AW3506)</f>
        <v>16836.798632008729</v>
      </c>
      <c r="BD3506" s="22">
        <f t="shared" ref="BD3506" si="35345">AR3506*AY3503+AT3506*AY3506-AS3506*AZ3503-AU3506*AZ3506</f>
        <v>201.91557003504892</v>
      </c>
      <c r="BE3506" s="23">
        <f t="shared" ref="BE3506" si="35346">(AR3506*AZ3503+AS3506*AY3503+AT3506*AZ3506+AU3506*AY3506)</f>
        <v>0</v>
      </c>
      <c r="BF3506" s="8"/>
      <c r="BG3506" s="15">
        <v>0</v>
      </c>
      <c r="BH3506" s="85">
        <f t="shared" ref="BH3506" si="35347">(1/$BH$8)*SIN($B3503*$BI$8)</f>
        <v>-5.2996373036192292E-2</v>
      </c>
      <c r="BI3506" s="25">
        <f t="shared" ref="BI3506" si="35348">COS($BI$8*$B3503)</f>
        <v>-0.98728033506450374</v>
      </c>
      <c r="BJ3506" s="37">
        <v>0</v>
      </c>
      <c r="BL3506" s="21">
        <f t="shared" ref="BL3506" si="35349">BB3506*BG3503+BD3506*BG3506-BC3506*BH3503-BE3506*BH3506</f>
        <v>0</v>
      </c>
      <c r="BM3506" s="24">
        <f t="shared" ref="BM3506" si="35350">(BB3506*BH3503+BC3506*BG3503+BD3506*BH3506+BE3506*BG3506)</f>
        <v>-16633.340987694552</v>
      </c>
      <c r="BN3506" s="22">
        <f t="shared" ref="BN3506" si="35351">BB3506*BI3503+BD3506*BI3506-BC3506*BJ3503-BE3506*BJ3506</f>
        <v>7831.2560776957371</v>
      </c>
      <c r="BO3506" s="23">
        <f t="shared" ref="BO3506" si="35352">(BB3506*BJ3503+BC3506*BI3503+BD3506*BJ3506+BE3506*BI3506)</f>
        <v>0</v>
      </c>
      <c r="BQ3506" s="38">
        <f t="shared" ref="BQ3506" si="35353">(180/PI())*ATAN(-1*(($BL$8*BM3503+BO3503+$BL$8*BM3506+BO3506)/($BL$8*BL3503+BN3503+$BL$8*BL3506+BN3506)))</f>
        <v>39.591696724960052</v>
      </c>
      <c r="BS3506" s="67">
        <f t="shared" ref="BS3506" si="35354">20*LOG(((($BL$8*BL3503+BN3503-$BL$8*BL3506-BN3506)^2+($BL$8*BM3503+BO3503-$BL$8*BM3506-BO3506)^2)/(($BL$8*BL3503+BN3503+$BL$8*BL3506+BN3506)^2+($BL$8*BM3503+BO3503+$BL$8*BM3506+BO3506)^2))^0.5)</f>
        <v>-4.2081223725987889E-8</v>
      </c>
      <c r="BT3506" s="65"/>
      <c r="BU3506" s="28"/>
      <c r="BV3506" s="28"/>
      <c r="BW3506" s="28"/>
      <c r="BX3506" s="28"/>
    </row>
    <row r="3507" spans="2:76">
      <c r="BS3507" s="32"/>
    </row>
    <row r="3508" spans="2:76" ht="18.5" thickBot="1">
      <c r="D3508" s="8"/>
      <c r="E3508" s="8" t="s">
        <v>93</v>
      </c>
      <c r="F3508" s="8"/>
      <c r="G3508" s="8"/>
      <c r="H3508" s="8"/>
      <c r="I3508" s="8"/>
      <c r="J3508" s="8" t="s">
        <v>94</v>
      </c>
      <c r="K3508" s="8"/>
      <c r="L3508" s="8"/>
      <c r="M3508" s="8"/>
      <c r="N3508" s="8"/>
      <c r="O3508" s="8" t="s">
        <v>95</v>
      </c>
      <c r="P3508" s="8"/>
      <c r="Q3508" s="8"/>
      <c r="R3508" s="8"/>
      <c r="S3508" s="8"/>
      <c r="T3508" s="8" t="s">
        <v>96</v>
      </c>
      <c r="U3508" s="8"/>
      <c r="V3508" s="8"/>
      <c r="W3508" s="8"/>
      <c r="X3508" s="8"/>
      <c r="Y3508" s="8" t="s">
        <v>97</v>
      </c>
      <c r="Z3508" s="8"/>
      <c r="AA3508" s="8"/>
      <c r="AB3508" s="8"/>
      <c r="AC3508" s="8"/>
      <c r="AD3508" s="8" t="s">
        <v>98</v>
      </c>
      <c r="AE3508" s="8"/>
      <c r="AF3508" s="8"/>
      <c r="AG3508" s="8"/>
      <c r="AH3508" s="8"/>
      <c r="AI3508" s="8" t="s">
        <v>99</v>
      </c>
      <c r="AJ3508" s="8"/>
      <c r="AK3508" s="8"/>
      <c r="AL3508" s="8"/>
      <c r="AM3508" s="8"/>
      <c r="AN3508" s="8" t="s">
        <v>96</v>
      </c>
      <c r="AO3508" s="8"/>
      <c r="AP3508" s="8"/>
      <c r="AQ3508" s="8"/>
      <c r="AR3508" s="8"/>
      <c r="AS3508" s="8" t="s">
        <v>100</v>
      </c>
      <c r="AT3508" s="8"/>
      <c r="AU3508" s="8"/>
      <c r="AV3508" s="8"/>
      <c r="AW3508" s="8"/>
      <c r="AX3508" s="8" t="s">
        <v>94</v>
      </c>
      <c r="AY3508" s="8"/>
      <c r="AZ3508" s="8"/>
      <c r="BA3508" s="8"/>
      <c r="BB3508" s="8"/>
      <c r="BC3508" s="8" t="s">
        <v>101</v>
      </c>
      <c r="BD3508" s="8"/>
      <c r="BE3508" s="8"/>
      <c r="BF3508" s="8"/>
      <c r="BG3508" s="8"/>
      <c r="BH3508" s="8" t="s">
        <v>96</v>
      </c>
      <c r="BI3508" s="8"/>
      <c r="BJ3508" s="8"/>
      <c r="BK3508" s="8"/>
      <c r="BL3508" s="8"/>
      <c r="BM3508" s="8" t="s">
        <v>102</v>
      </c>
      <c r="BN3508" s="8"/>
      <c r="BO3508" s="8"/>
      <c r="BP3508" s="8"/>
    </row>
    <row r="3509" spans="2:76" ht="20.5" thickBot="1">
      <c r="B3509" s="16"/>
      <c r="D3509" s="250" t="s">
        <v>22</v>
      </c>
      <c r="E3509" s="251"/>
      <c r="F3509" s="252" t="s">
        <v>23</v>
      </c>
      <c r="G3509" s="253"/>
      <c r="H3509" s="123"/>
      <c r="I3509" s="242" t="s">
        <v>1</v>
      </c>
      <c r="J3509" s="243"/>
      <c r="K3509" s="244" t="s">
        <v>2</v>
      </c>
      <c r="L3509" s="245"/>
      <c r="M3509" s="123"/>
      <c r="N3509" s="242" t="s">
        <v>43</v>
      </c>
      <c r="O3509" s="243"/>
      <c r="P3509" s="244" t="s">
        <v>44</v>
      </c>
      <c r="Q3509" s="245"/>
      <c r="R3509" s="123"/>
      <c r="S3509" s="242" t="s">
        <v>32</v>
      </c>
      <c r="T3509" s="243"/>
      <c r="U3509" s="244" t="s">
        <v>33</v>
      </c>
      <c r="V3509" s="245"/>
      <c r="W3509" s="123"/>
      <c r="X3509" s="242" t="s">
        <v>45</v>
      </c>
      <c r="Y3509" s="243"/>
      <c r="Z3509" s="244" t="s">
        <v>46</v>
      </c>
      <c r="AA3509" s="245"/>
      <c r="AB3509" s="127"/>
      <c r="AC3509" s="242" t="s">
        <v>62</v>
      </c>
      <c r="AD3509" s="243"/>
      <c r="AE3509" s="244" t="s">
        <v>3</v>
      </c>
      <c r="AF3509" s="245"/>
      <c r="AG3509" s="123"/>
      <c r="AH3509" s="242" t="s">
        <v>76</v>
      </c>
      <c r="AI3509" s="243"/>
      <c r="AJ3509" s="244" t="s">
        <v>77</v>
      </c>
      <c r="AK3509" s="245"/>
      <c r="AL3509" s="127"/>
      <c r="AM3509" s="242" t="s">
        <v>64</v>
      </c>
      <c r="AN3509" s="243"/>
      <c r="AO3509" s="244" t="s">
        <v>65</v>
      </c>
      <c r="AP3509" s="245"/>
      <c r="AQ3509" s="123"/>
      <c r="AR3509" s="242" t="s">
        <v>80</v>
      </c>
      <c r="AS3509" s="243"/>
      <c r="AT3509" s="244" t="s">
        <v>81</v>
      </c>
      <c r="AU3509" s="245"/>
      <c r="AV3509" s="127"/>
      <c r="AW3509" s="242" t="s">
        <v>68</v>
      </c>
      <c r="AX3509" s="243"/>
      <c r="AY3509" s="244" t="s">
        <v>69</v>
      </c>
      <c r="AZ3509" s="245"/>
      <c r="BA3509" s="123"/>
      <c r="BB3509" s="246" t="s">
        <v>84</v>
      </c>
      <c r="BC3509" s="247"/>
      <c r="BD3509" s="248" t="s">
        <v>85</v>
      </c>
      <c r="BE3509" s="249"/>
      <c r="BF3509" s="127"/>
      <c r="BG3509" s="242" t="s">
        <v>72</v>
      </c>
      <c r="BH3509" s="243"/>
      <c r="BI3509" s="244" t="s">
        <v>73</v>
      </c>
      <c r="BJ3509" s="245"/>
      <c r="BK3509" s="123"/>
      <c r="BL3509" s="242" t="s">
        <v>88</v>
      </c>
      <c r="BM3509" s="243"/>
      <c r="BN3509" s="244" t="s">
        <v>89</v>
      </c>
      <c r="BO3509" s="245"/>
      <c r="BP3509" s="123"/>
      <c r="BQ3509" s="19" t="s">
        <v>165</v>
      </c>
      <c r="BS3509" s="63" t="s">
        <v>120</v>
      </c>
      <c r="BT3509" s="4"/>
    </row>
    <row r="3510" spans="2:76" ht="19" thickTop="1" thickBot="1">
      <c r="B3510" s="39">
        <v>9.9600000000000009</v>
      </c>
      <c r="D3510" s="25">
        <f t="shared" ref="D3510" si="35355">COS($F$8*$B3510)</f>
        <v>-0.98622019049074894</v>
      </c>
      <c r="E3510" s="26">
        <v>0</v>
      </c>
      <c r="F3510" s="10">
        <v>0</v>
      </c>
      <c r="G3510" s="85">
        <f t="shared" ref="G3510" si="35356">$E$8*SIN($B3510*$F$8)</f>
        <v>-0.49631403648851069</v>
      </c>
      <c r="I3510" s="21">
        <v>1</v>
      </c>
      <c r="J3510" s="24">
        <v>0</v>
      </c>
      <c r="K3510" s="22">
        <v>0</v>
      </c>
      <c r="L3510" s="23">
        <v>0</v>
      </c>
      <c r="N3510" s="21">
        <f t="shared" ref="N3510" si="35357">D3510*I3510+F3510*I3513-E3510*J3510-G3510*J3513</f>
        <v>451.37598876636821</v>
      </c>
      <c r="O3510" s="24">
        <f t="shared" ref="O3510" si="35358">(D3510*J3510+E3510*I3510+F3510*J3513+G3510*I3513)</f>
        <v>0</v>
      </c>
      <c r="P3510" s="22">
        <f t="shared" ref="P3510" si="35359">D3510*K3510+F3510*K3513-E3510*L3510-G3510*L3513</f>
        <v>0</v>
      </c>
      <c r="Q3510" s="23">
        <f t="shared" ref="Q3510" si="35360">(D3510*L3510+E3510*K3510+F3510*L3513+G3510*K3513)</f>
        <v>-0.49631403648851069</v>
      </c>
      <c r="S3510" s="25">
        <f t="shared" ref="S3510" si="35361">COS($U$8*$B3510)</f>
        <v>0.8724490112906943</v>
      </c>
      <c r="T3510" s="26">
        <v>0</v>
      </c>
      <c r="U3510" s="10">
        <v>0</v>
      </c>
      <c r="V3510" s="85">
        <f t="shared" ref="V3510" si="35362">$T$8*SIN($B3510*$U$8)</f>
        <v>-1.4661154471190221</v>
      </c>
      <c r="X3510" s="21">
        <f t="shared" ref="X3510" si="35363">N3510*S3510+P3510*S3513-O3510*T3510-Q3510*T3513</f>
        <v>393.72168471118664</v>
      </c>
      <c r="Y3510" s="24">
        <f t="shared" ref="Y3510" si="35364">(N3510*T3510+O3510*S3510+P3510*T3513+Q3510*S3513)</f>
        <v>0</v>
      </c>
      <c r="Z3510" s="22">
        <f t="shared" ref="Z3510" si="35365">N3510*U3510+P3510*U3513-O3510*V3510-Q3510*V3513</f>
        <v>0</v>
      </c>
      <c r="AA3510" s="23">
        <f t="shared" ref="AA3510" si="35366">(N3510*V3510+O3510*U3510+P3510*V3513+Q3510*U3513)</f>
        <v>-662.20231827941871</v>
      </c>
      <c r="AB3510" s="8"/>
      <c r="AC3510" s="21">
        <v>1</v>
      </c>
      <c r="AD3510" s="24">
        <v>0</v>
      </c>
      <c r="AE3510" s="22">
        <v>0</v>
      </c>
      <c r="AF3510" s="23">
        <v>0</v>
      </c>
      <c r="AH3510" s="21">
        <f t="shared" ref="AH3510" si="35367">X3510*AC3510+Z3510*AC3513-Y3510*AD3510-AA3510*AD3513</f>
        <v>-1043.844475524641</v>
      </c>
      <c r="AI3510" s="24">
        <f t="shared" ref="AI3510" si="35368">(X3510*AD3510+Y3510*AC3510+Z3510*AD3513+AA3510*AC3513)</f>
        <v>0</v>
      </c>
      <c r="AJ3510" s="22">
        <f t="shared" ref="AJ3510" si="35369">X3510*AE3510+Z3510*AE3513-Y3510*AF3510-AA3510*AF3513</f>
        <v>0</v>
      </c>
      <c r="AK3510" s="23">
        <f t="shared" ref="AK3510" si="35370">(X3510*AF3510+Y3510*AE3510+Z3510*AF3513+AA3510*AE3513)</f>
        <v>-662.20231827941871</v>
      </c>
      <c r="AL3510" s="8"/>
      <c r="AM3510" s="25">
        <f t="shared" ref="AM3510" si="35371">COS($AO$8*$B3510)</f>
        <v>0.8724490112906943</v>
      </c>
      <c r="AN3510" s="26">
        <v>0</v>
      </c>
      <c r="AO3510" s="10">
        <v>0</v>
      </c>
      <c r="AP3510" s="85">
        <f t="shared" ref="AP3510" si="35372">$AN$8*SIN($B3510*$AO$8)</f>
        <v>-1.4661154471190221</v>
      </c>
      <c r="AR3510" s="21">
        <f t="shared" ref="AR3510" si="35373">AH3510*AM3510+AJ3510*AM3513-AI3510*AN3510-AK3510*AN3513</f>
        <v>-1018.5749748291134</v>
      </c>
      <c r="AS3510" s="24">
        <f t="shared" ref="AS3510" si="35374">(AH3510*AN3510+AI3510*AM3510+AJ3510*AN3513+AK3510*AM3513)</f>
        <v>0</v>
      </c>
      <c r="AT3510" s="22">
        <f t="shared" ref="AT3510" si="35375">AH3510*AO3510+AJ3510*AO3513-AI3510*AP3510-AK3510*AP3513</f>
        <v>0</v>
      </c>
      <c r="AU3510" s="23">
        <f t="shared" ref="AU3510" si="35376">(AH3510*AP3510+AI3510*AO3510+AJ3510*AP3513+AK3510*AO3513)</f>
        <v>952.65875209924559</v>
      </c>
      <c r="AV3510" s="8"/>
      <c r="AW3510" s="21">
        <v>1</v>
      </c>
      <c r="AX3510" s="24">
        <v>0</v>
      </c>
      <c r="AY3510" s="22">
        <v>0</v>
      </c>
      <c r="AZ3510" s="23">
        <v>0</v>
      </c>
      <c r="BB3510" s="21">
        <f t="shared" ref="BB3510" si="35377">AR3510*AW3510+AT3510*AW3513-AS3510*AX3510-AU3510*AX3513</f>
        <v>-869313.2146564041</v>
      </c>
      <c r="BC3510" s="24">
        <f t="shared" ref="BC3510" si="35378">(AR3510*AX3510+AS3510*AW3510+AT3510*AX3513+AU3510*AW3513)</f>
        <v>0</v>
      </c>
      <c r="BD3510" s="22">
        <f t="shared" ref="BD3510" si="35379">AR3510*AY3510+AT3510*AY3513-AS3510*AZ3510-AU3510*AZ3513</f>
        <v>0</v>
      </c>
      <c r="BE3510" s="23">
        <f t="shared" ref="BE3510" si="35380">(AR3510*AZ3510+AS3510*AY3510+AT3510*AZ3513+AU3510*AY3513)</f>
        <v>952.65875209924559</v>
      </c>
      <c r="BF3510" s="8"/>
      <c r="BG3510" s="25">
        <f t="shared" ref="BG3510" si="35381">COS($BI$8*$B3510)</f>
        <v>-0.98620249794290171</v>
      </c>
      <c r="BH3510" s="26">
        <v>0</v>
      </c>
      <c r="BI3510" s="10">
        <v>0</v>
      </c>
      <c r="BJ3510" s="85">
        <f t="shared" ref="BJ3510" si="35382">$BH$8*SIN($B3510*$BI$8)</f>
        <v>-0.49663034287146413</v>
      </c>
      <c r="BL3510" s="21">
        <f t="shared" ref="BL3510" si="35383">BB3510*BG3510+BD3510*BG3513-BC3510*BH3510-BE3510*BH3513</f>
        <v>857371.43259366346</v>
      </c>
      <c r="BM3510" s="24">
        <f t="shared" ref="BM3510" si="35384">(BB3510*BH3510+BC3510*BG3510+BD3510*BH3513+BE3510*BG3513)</f>
        <v>0</v>
      </c>
      <c r="BN3510" s="22">
        <f t="shared" ref="BN3510" si="35385">BB3510*BI3510+BD3510*BI3513-BC3510*BJ3510-BE3510*BJ3513</f>
        <v>0</v>
      </c>
      <c r="BO3510" s="23">
        <f t="shared" ref="BO3510" si="35386">(BB3510*BJ3510+BC3510*BI3510+BD3510*BJ3513+BE3510*BI3513)</f>
        <v>430787.80541649723</v>
      </c>
      <c r="BQ3510" s="27">
        <f t="shared" ref="BQ3510" si="35387">20*LOG((2*$BL$8)/(($BL$8*BL3510+BN3510+$BL$8*BL3513+BN3513)^2+($BL$8*BM3510+BO3510+$BL$8*BM3513+BO3513)^2)^0.5)</f>
        <v>-120.58070746112543</v>
      </c>
      <c r="BS3510" s="64">
        <f t="shared" ref="BS3510" si="35388">((BL3510^2+BM3510^2)/(BL3513^2+BM3513^2))^0.5</f>
        <v>0.50212206386674563</v>
      </c>
      <c r="BT3510" s="4"/>
    </row>
    <row r="3511" spans="2:76" ht="18.5" thickBot="1">
      <c r="D3511" s="25"/>
      <c r="E3511" s="10"/>
      <c r="F3511" s="10"/>
      <c r="G3511" s="31"/>
      <c r="I3511" s="29"/>
      <c r="L3511" s="30"/>
      <c r="N3511" s="29"/>
      <c r="Q3511" s="30"/>
      <c r="S3511" s="29"/>
      <c r="V3511" s="30"/>
      <c r="X3511" s="29"/>
      <c r="AA3511" s="30"/>
      <c r="AC3511" s="29"/>
      <c r="AF3511" s="30"/>
      <c r="AH3511" s="29"/>
      <c r="AK3511" s="30"/>
      <c r="AM3511" s="29"/>
      <c r="AP3511" s="30"/>
      <c r="AR3511" s="29"/>
      <c r="AU3511" s="30"/>
      <c r="AW3511" s="29"/>
      <c r="AZ3511" s="30"/>
      <c r="BB3511" s="29"/>
      <c r="BE3511" s="30"/>
      <c r="BG3511" s="29"/>
      <c r="BJ3511" s="30"/>
      <c r="BL3511" s="29"/>
      <c r="BO3511" s="30"/>
      <c r="BS3511" s="65"/>
      <c r="BT3511" s="65"/>
    </row>
    <row r="3512" spans="2:76" ht="18.5" thickBot="1">
      <c r="D3512" s="254" t="s">
        <v>24</v>
      </c>
      <c r="E3512" s="255"/>
      <c r="F3512" s="256" t="s">
        <v>25</v>
      </c>
      <c r="G3512" s="257"/>
      <c r="H3512" s="123"/>
      <c r="I3512" s="242" t="s">
        <v>4</v>
      </c>
      <c r="J3512" s="243"/>
      <c r="K3512" s="244" t="s">
        <v>5</v>
      </c>
      <c r="L3512" s="245"/>
      <c r="M3512" s="123"/>
      <c r="N3512" s="242" t="s">
        <v>6</v>
      </c>
      <c r="O3512" s="243"/>
      <c r="P3512" s="244" t="s">
        <v>7</v>
      </c>
      <c r="Q3512" s="245"/>
      <c r="R3512" s="123"/>
      <c r="S3512" s="242" t="s">
        <v>34</v>
      </c>
      <c r="T3512" s="243"/>
      <c r="U3512" s="244" t="s">
        <v>35</v>
      </c>
      <c r="V3512" s="245"/>
      <c r="W3512" s="123"/>
      <c r="X3512" s="242" t="s">
        <v>47</v>
      </c>
      <c r="Y3512" s="243"/>
      <c r="Z3512" s="244" t="s">
        <v>48</v>
      </c>
      <c r="AA3512" s="245"/>
      <c r="AB3512" s="127"/>
      <c r="AC3512" s="242" t="s">
        <v>63</v>
      </c>
      <c r="AD3512" s="243"/>
      <c r="AE3512" s="244" t="s">
        <v>8</v>
      </c>
      <c r="AF3512" s="245"/>
      <c r="AG3512" s="123"/>
      <c r="AH3512" s="242" t="s">
        <v>78</v>
      </c>
      <c r="AI3512" s="243"/>
      <c r="AJ3512" s="244" t="s">
        <v>79</v>
      </c>
      <c r="AK3512" s="245"/>
      <c r="AL3512" s="127"/>
      <c r="AM3512" s="242" t="s">
        <v>67</v>
      </c>
      <c r="AN3512" s="243"/>
      <c r="AO3512" s="244" t="s">
        <v>66</v>
      </c>
      <c r="AP3512" s="245"/>
      <c r="AQ3512" s="123"/>
      <c r="AR3512" s="242" t="s">
        <v>83</v>
      </c>
      <c r="AS3512" s="243"/>
      <c r="AT3512" s="244" t="s">
        <v>82</v>
      </c>
      <c r="AU3512" s="245"/>
      <c r="AV3512" s="127"/>
      <c r="AW3512" s="242" t="s">
        <v>71</v>
      </c>
      <c r="AX3512" s="243"/>
      <c r="AY3512" s="244" t="s">
        <v>70</v>
      </c>
      <c r="AZ3512" s="245"/>
      <c r="BA3512" s="123"/>
      <c r="BB3512" s="124" t="s">
        <v>87</v>
      </c>
      <c r="BC3512" s="125"/>
      <c r="BD3512" s="122" t="s">
        <v>86</v>
      </c>
      <c r="BE3512" s="126"/>
      <c r="BF3512" s="127"/>
      <c r="BG3512" s="242" t="s">
        <v>74</v>
      </c>
      <c r="BH3512" s="243"/>
      <c r="BI3512" s="244" t="s">
        <v>75</v>
      </c>
      <c r="BJ3512" s="245"/>
      <c r="BK3512" s="123"/>
      <c r="BL3512" s="242" t="s">
        <v>91</v>
      </c>
      <c r="BM3512" s="243"/>
      <c r="BN3512" s="244" t="s">
        <v>90</v>
      </c>
      <c r="BO3512" s="245"/>
      <c r="BP3512" s="123"/>
      <c r="BQ3512" s="35" t="s">
        <v>166</v>
      </c>
      <c r="BS3512" s="66" t="s">
        <v>121</v>
      </c>
      <c r="BT3512" s="65"/>
    </row>
    <row r="3513" spans="2:76" ht="19" thickTop="1" thickBot="1">
      <c r="D3513" s="15">
        <v>0</v>
      </c>
      <c r="E3513" s="145">
        <f t="shared" ref="E3513" si="35389">(1/$E$8)*SIN($B3510*$F$8)</f>
        <v>-5.5146004054278969E-2</v>
      </c>
      <c r="F3513" s="15">
        <f t="shared" ref="F3513" si="35390">COS($F$8*$B3510)</f>
        <v>-0.98622019049074894</v>
      </c>
      <c r="G3513" s="37">
        <v>0</v>
      </c>
      <c r="I3513" s="21">
        <v>0</v>
      </c>
      <c r="J3513" s="24">
        <f t="shared" ref="J3513" si="35391">(TAN($K$8*$B3510))/$J$8</f>
        <v>911.4435129769513</v>
      </c>
      <c r="K3513" s="22">
        <v>1</v>
      </c>
      <c r="L3513" s="23">
        <v>0</v>
      </c>
      <c r="N3513" s="21">
        <f t="shared" ref="N3513" si="35392">D3513*I3510+F3513*I3513-E3513*J3510-G3513*J3513</f>
        <v>0</v>
      </c>
      <c r="O3513" s="24">
        <f t="shared" ref="O3513" si="35393">(D3513*J3510+E3513*I3510+F3513*J3513+G3513*I3513)</f>
        <v>-898.93914099374058</v>
      </c>
      <c r="P3513" s="22">
        <f t="shared" ref="P3513" si="35394">D3513*K3510+F3513*K3513-E3513*L3510-G3513*L3513</f>
        <v>-0.98622019049074894</v>
      </c>
      <c r="Q3513" s="23">
        <f t="shared" ref="Q3513" si="35395">(D3513*L3510+E3513*K3510+F3513*L3513+G3513*K3513)</f>
        <v>0</v>
      </c>
      <c r="S3513" s="15">
        <v>0</v>
      </c>
      <c r="T3513" s="145">
        <f t="shared" ref="T3513" si="35396">(1/$T$8)*SIN($B3510*$U$8)</f>
        <v>-0.16290171634655801</v>
      </c>
      <c r="U3513" s="15">
        <f t="shared" ref="U3513" si="35397">COS($U$8*$B3510)</f>
        <v>0.8724490112906943</v>
      </c>
      <c r="V3513" s="37">
        <v>0</v>
      </c>
      <c r="X3513" s="21">
        <f t="shared" ref="X3513" si="35398">N3513*S3510+P3513*S3513-O3513*T3510-Q3513*T3513</f>
        <v>0</v>
      </c>
      <c r="Y3513" s="24">
        <f t="shared" ref="Y3513" si="35399">(N3513*T3510+O3513*S3510+P3513*T3513+Q3513*S3513)</f>
        <v>-784.11790780876845</v>
      </c>
      <c r="Z3513" s="22">
        <f t="shared" ref="Z3513" si="35400">N3513*U3510+P3513*U3513-O3513*V3510-Q3513*V3513</f>
        <v>-1318.8089874609361</v>
      </c>
      <c r="AA3513" s="23">
        <f t="shared" ref="AA3513" si="35401">(N3513*V3510+O3513*U3510+P3513*V3513+Q3513*U3513)</f>
        <v>0</v>
      </c>
      <c r="AB3513" s="8"/>
      <c r="AC3513" s="21">
        <v>0</v>
      </c>
      <c r="AD3513" s="24">
        <f t="shared" ref="AD3513" si="35402">(TAN($AE$8*$B3510))/$AD$8</f>
        <v>-2.170886631703457</v>
      </c>
      <c r="AE3513" s="22">
        <v>1</v>
      </c>
      <c r="AF3513" s="23">
        <v>0</v>
      </c>
      <c r="AH3513" s="21">
        <f t="shared" ref="AH3513" si="35403">X3513*AC3510+Z3513*AC3513-Y3513*AD3510-AA3513*AD3513</f>
        <v>0</v>
      </c>
      <c r="AI3513" s="24">
        <f t="shared" ref="AI3513" si="35404">(X3513*AD3510+Y3513*AC3510+Z3513*AD3513+AA3513*AC3513)</f>
        <v>2078.86689284055</v>
      </c>
      <c r="AJ3513" s="22">
        <f t="shared" ref="AJ3513" si="35405">X3513*AE3510+Z3513*AE3513-Y3513*AF3510-AA3513*AF3513</f>
        <v>-1318.8089874609361</v>
      </c>
      <c r="AK3513" s="23">
        <f t="shared" ref="AK3513" si="35406">(X3513*AF3510+Y3513*AE3510+Z3513*AF3513+AA3513*AE3513)</f>
        <v>0</v>
      </c>
      <c r="AL3513" s="8"/>
      <c r="AM3513" s="15">
        <v>0</v>
      </c>
      <c r="AN3513" s="85">
        <f t="shared" ref="AN3513" si="35407">(1/$AN$8)*SIN($B3510*$AO$8)</f>
        <v>-0.16290171634655801</v>
      </c>
      <c r="AO3513" s="25">
        <f t="shared" ref="AO3513" si="35408">COS($AO$8*$B3510)</f>
        <v>0.8724490112906943</v>
      </c>
      <c r="AP3513" s="37">
        <v>0</v>
      </c>
      <c r="AR3513" s="21">
        <f t="shared" ref="AR3513" si="35409">AH3513*AM3510+AJ3513*AM3513-AI3513*AN3510-AK3513*AN3513</f>
        <v>0</v>
      </c>
      <c r="AS3513" s="24">
        <f t="shared" ref="AS3513" si="35410">(AH3513*AN3510+AI3513*AM3510+AJ3513*AN3513+AK3513*AM3513)</f>
        <v>2028.5416128543484</v>
      </c>
      <c r="AT3513" s="22">
        <f t="shared" ref="AT3513" si="35411">AH3513*AO3510+AJ3513*AO3513-AI3513*AP3510-AK3513*AP3513</f>
        <v>1897.2652669062797</v>
      </c>
      <c r="AU3513" s="23">
        <f t="shared" ref="AU3513" si="35412">(AH3513*AP3510+AI3513*AO3510+AJ3513*AP3513+AK3513*AO3513)</f>
        <v>0</v>
      </c>
      <c r="AV3513" s="8"/>
      <c r="AW3513" s="21">
        <v>0</v>
      </c>
      <c r="AX3513" s="24">
        <f t="shared" ref="AX3513" si="35413">(TAN($AY$8*$B3510))/$AX$8</f>
        <v>911.4435129769513</v>
      </c>
      <c r="AY3513" s="22">
        <v>1</v>
      </c>
      <c r="AZ3513" s="23">
        <v>0</v>
      </c>
      <c r="BB3513" s="21">
        <f t="shared" ref="BB3513" si="35414">AR3513*AW3510+AT3513*AW3513-AS3513*AX3510-AU3513*AX3513</f>
        <v>0</v>
      </c>
      <c r="BC3513" s="24">
        <f t="shared" ref="BC3513" si="35415">(AR3513*AX3510+AS3513*AW3510+AT3513*AX3513+AU3513*AW3513)</f>
        <v>1731278.6615310672</v>
      </c>
      <c r="BD3513" s="22">
        <f t="shared" ref="BD3513" si="35416">AR3513*AY3510+AT3513*AY3513-AS3513*AZ3510-AU3513*AZ3513</f>
        <v>1897.2652669062797</v>
      </c>
      <c r="BE3513" s="23">
        <f t="shared" ref="BE3513" si="35417">(AR3513*AZ3510+AS3513*AY3510+AT3513*AZ3513+AU3513*AY3513)</f>
        <v>0</v>
      </c>
      <c r="BF3513" s="8"/>
      <c r="BG3513" s="15">
        <v>0</v>
      </c>
      <c r="BH3513" s="85">
        <f t="shared" ref="BH3513" si="35418">(1/$BH$8)*SIN($B3510*$BI$8)</f>
        <v>-5.5181149207940455E-2</v>
      </c>
      <c r="BI3513" s="25">
        <f t="shared" ref="BI3513" si="35419">COS($BI$8*$B3510)</f>
        <v>-0.98620249794290171</v>
      </c>
      <c r="BJ3513" s="37">
        <v>0</v>
      </c>
      <c r="BL3513" s="21">
        <f t="shared" ref="BL3513" si="35420">BB3513*BG3510+BD3513*BG3513-BC3513*BH3510-BE3513*BH3513</f>
        <v>0</v>
      </c>
      <c r="BM3513" s="24">
        <f t="shared" ref="BM3513" si="35421">(BB3513*BH3510+BC3513*BG3510+BD3513*BH3513+BE3513*BG3513)</f>
        <v>-1707496.0339149621</v>
      </c>
      <c r="BN3513" s="22">
        <f t="shared" ref="BN3513" si="35422">BB3513*BI3510+BD3513*BI3513-BC3513*BJ3510-BE3513*BJ3513</f>
        <v>857934.42753674008</v>
      </c>
      <c r="BO3513" s="23">
        <f t="shared" ref="BO3513" si="35423">(BB3513*BJ3510+BC3513*BI3510+BD3513*BJ3513+BE3513*BI3513)</f>
        <v>0</v>
      </c>
      <c r="BQ3513" s="38">
        <f t="shared" ref="BQ3513" si="35424">(180/PI())*ATAN(-1*(($BL$8*BM3510+BO3510+$BL$8*BM3513+BO3513)/($BL$8*BL3510+BN3510+$BL$8*BL3513+BN3513)))</f>
        <v>36.66044076295632</v>
      </c>
      <c r="BS3513" s="67">
        <f t="shared" ref="BS3513" si="35425">20*LOG(((($BL$8*BL3510+BN3510-$BL$8*BL3513-BN3513)^2+($BL$8*BM3510+BO3510-$BL$8*BM3513-BO3513)^2)/(($BL$8*BL3510+BN3510+$BL$8*BL3513+BN3513)^2+($BL$8*BM3510+BO3510+$BL$8*BM3513+BO3513)^2))^0.5)</f>
        <v>-3.8004145456873357E-12</v>
      </c>
      <c r="BT3513" s="65"/>
    </row>
    <row r="3514" spans="2:76">
      <c r="BS3514" s="32"/>
    </row>
    <row r="3515" spans="2:76" ht="18.5" thickBot="1">
      <c r="D3515" s="8"/>
      <c r="E3515" s="8" t="s">
        <v>93</v>
      </c>
      <c r="F3515" s="8"/>
      <c r="G3515" s="8"/>
      <c r="H3515" s="8"/>
      <c r="I3515" s="8"/>
      <c r="J3515" s="8" t="s">
        <v>94</v>
      </c>
      <c r="K3515" s="8"/>
      <c r="L3515" s="8"/>
      <c r="M3515" s="8"/>
      <c r="N3515" s="8"/>
      <c r="O3515" s="8" t="s">
        <v>95</v>
      </c>
      <c r="P3515" s="8"/>
      <c r="Q3515" s="8"/>
      <c r="R3515" s="8"/>
      <c r="S3515" s="8"/>
      <c r="T3515" s="8" t="s">
        <v>96</v>
      </c>
      <c r="U3515" s="8"/>
      <c r="V3515" s="8"/>
      <c r="W3515" s="8"/>
      <c r="X3515" s="8"/>
      <c r="Y3515" s="8" t="s">
        <v>97</v>
      </c>
      <c r="Z3515" s="8"/>
      <c r="AA3515" s="8"/>
      <c r="AB3515" s="8"/>
      <c r="AC3515" s="8"/>
      <c r="AD3515" s="8" t="s">
        <v>98</v>
      </c>
      <c r="AE3515" s="8"/>
      <c r="AF3515" s="8"/>
      <c r="AG3515" s="8"/>
      <c r="AH3515" s="8"/>
      <c r="AI3515" s="8" t="s">
        <v>99</v>
      </c>
      <c r="AJ3515" s="8"/>
      <c r="AK3515" s="8"/>
      <c r="AL3515" s="8"/>
      <c r="AM3515" s="8"/>
      <c r="AN3515" s="8" t="s">
        <v>96</v>
      </c>
      <c r="AO3515" s="8"/>
      <c r="AP3515" s="8"/>
      <c r="AQ3515" s="8"/>
      <c r="AR3515" s="8"/>
      <c r="AS3515" s="8" t="s">
        <v>100</v>
      </c>
      <c r="AT3515" s="8"/>
      <c r="AU3515" s="8"/>
      <c r="AV3515" s="8"/>
      <c r="AW3515" s="8"/>
      <c r="AX3515" s="8" t="s">
        <v>94</v>
      </c>
      <c r="AY3515" s="8"/>
      <c r="AZ3515" s="8"/>
      <c r="BA3515" s="8"/>
      <c r="BB3515" s="8"/>
      <c r="BC3515" s="8" t="s">
        <v>101</v>
      </c>
      <c r="BD3515" s="8"/>
      <c r="BE3515" s="8"/>
      <c r="BF3515" s="8"/>
      <c r="BG3515" s="8"/>
      <c r="BH3515" s="8" t="s">
        <v>96</v>
      </c>
      <c r="BI3515" s="8"/>
      <c r="BJ3515" s="8"/>
      <c r="BK3515" s="8"/>
      <c r="BL3515" s="8"/>
      <c r="BM3515" s="8" t="s">
        <v>102</v>
      </c>
      <c r="BN3515" s="8"/>
      <c r="BO3515" s="8"/>
      <c r="BP3515" s="8"/>
    </row>
    <row r="3516" spans="2:76" ht="20.5" thickBot="1">
      <c r="B3516" s="16"/>
      <c r="D3516" s="250" t="s">
        <v>22</v>
      </c>
      <c r="E3516" s="251"/>
      <c r="F3516" s="252" t="s">
        <v>23</v>
      </c>
      <c r="G3516" s="253"/>
      <c r="H3516" s="123"/>
      <c r="I3516" s="242" t="s">
        <v>1</v>
      </c>
      <c r="J3516" s="243"/>
      <c r="K3516" s="244" t="s">
        <v>2</v>
      </c>
      <c r="L3516" s="245"/>
      <c r="M3516" s="123"/>
      <c r="N3516" s="242" t="s">
        <v>43</v>
      </c>
      <c r="O3516" s="243"/>
      <c r="P3516" s="244" t="s">
        <v>44</v>
      </c>
      <c r="Q3516" s="245"/>
      <c r="R3516" s="123"/>
      <c r="S3516" s="242" t="s">
        <v>32</v>
      </c>
      <c r="T3516" s="243"/>
      <c r="U3516" s="244" t="s">
        <v>33</v>
      </c>
      <c r="V3516" s="245"/>
      <c r="W3516" s="123"/>
      <c r="X3516" s="242" t="s">
        <v>45</v>
      </c>
      <c r="Y3516" s="243"/>
      <c r="Z3516" s="244" t="s">
        <v>46</v>
      </c>
      <c r="AA3516" s="245"/>
      <c r="AB3516" s="127"/>
      <c r="AC3516" s="242" t="s">
        <v>62</v>
      </c>
      <c r="AD3516" s="243"/>
      <c r="AE3516" s="244" t="s">
        <v>3</v>
      </c>
      <c r="AF3516" s="245"/>
      <c r="AG3516" s="123"/>
      <c r="AH3516" s="242" t="s">
        <v>76</v>
      </c>
      <c r="AI3516" s="243"/>
      <c r="AJ3516" s="244" t="s">
        <v>77</v>
      </c>
      <c r="AK3516" s="245"/>
      <c r="AL3516" s="127"/>
      <c r="AM3516" s="242" t="s">
        <v>64</v>
      </c>
      <c r="AN3516" s="243"/>
      <c r="AO3516" s="244" t="s">
        <v>65</v>
      </c>
      <c r="AP3516" s="245"/>
      <c r="AQ3516" s="123"/>
      <c r="AR3516" s="242" t="s">
        <v>80</v>
      </c>
      <c r="AS3516" s="243"/>
      <c r="AT3516" s="244" t="s">
        <v>81</v>
      </c>
      <c r="AU3516" s="245"/>
      <c r="AV3516" s="127"/>
      <c r="AW3516" s="242" t="s">
        <v>68</v>
      </c>
      <c r="AX3516" s="243"/>
      <c r="AY3516" s="244" t="s">
        <v>69</v>
      </c>
      <c r="AZ3516" s="245"/>
      <c r="BA3516" s="123"/>
      <c r="BB3516" s="246" t="s">
        <v>84</v>
      </c>
      <c r="BC3516" s="247"/>
      <c r="BD3516" s="248" t="s">
        <v>85</v>
      </c>
      <c r="BE3516" s="249"/>
      <c r="BF3516" s="127"/>
      <c r="BG3516" s="242" t="s">
        <v>72</v>
      </c>
      <c r="BH3516" s="243"/>
      <c r="BI3516" s="244" t="s">
        <v>73</v>
      </c>
      <c r="BJ3516" s="245"/>
      <c r="BK3516" s="123"/>
      <c r="BL3516" s="242" t="s">
        <v>88</v>
      </c>
      <c r="BM3516" s="243"/>
      <c r="BN3516" s="244" t="s">
        <v>89</v>
      </c>
      <c r="BO3516" s="245"/>
      <c r="BP3516" s="123"/>
      <c r="BQ3516" s="19" t="s">
        <v>165</v>
      </c>
      <c r="BS3516" s="63" t="s">
        <v>120</v>
      </c>
      <c r="BT3516" s="4"/>
    </row>
    <row r="3517" spans="2:76" ht="19" thickTop="1" thickBot="1">
      <c r="B3517" s="39">
        <v>9.98</v>
      </c>
      <c r="D3517" s="25">
        <f t="shared" ref="D3517" si="35426">COS($F$8*$B3517)</f>
        <v>-0.98509957804055148</v>
      </c>
      <c r="E3517" s="26">
        <v>0</v>
      </c>
      <c r="F3517" s="10">
        <v>0</v>
      </c>
      <c r="G3517" s="85">
        <f t="shared" ref="G3517" si="35427">$E$8*SIN($B3517*$F$8)</f>
        <v>-0.51595483532858422</v>
      </c>
      <c r="I3517" s="21">
        <v>1</v>
      </c>
      <c r="J3517" s="24">
        <v>0</v>
      </c>
      <c r="K3517" s="22">
        <v>0</v>
      </c>
      <c r="L3517" s="23">
        <v>0</v>
      </c>
      <c r="N3517" s="21">
        <f t="shared" ref="N3517" si="35428">D3517*I3517+F3517*I3520-E3517*J3517-G3517*J3520</f>
        <v>-52.886602056952704</v>
      </c>
      <c r="O3517" s="24">
        <f t="shared" ref="O3517" si="35429">(D3517*J3517+E3517*I3517+F3517*J3520+G3517*I3520)</f>
        <v>0</v>
      </c>
      <c r="P3517" s="22">
        <f t="shared" ref="P3517" si="35430">D3517*K3517+F3517*K3520-E3517*L3517-G3517*L3520</f>
        <v>0</v>
      </c>
      <c r="Q3517" s="23">
        <f t="shared" ref="Q3517" si="35431">(D3517*L3517+E3517*K3517+F3517*L3520+G3517*K3520)</f>
        <v>-0.51595483532858422</v>
      </c>
      <c r="S3517" s="25">
        <f t="shared" ref="S3517" si="35432">COS($U$8*$B3517)</f>
        <v>0.87805511125686597</v>
      </c>
      <c r="T3517" s="26">
        <v>0</v>
      </c>
      <c r="U3517" s="10">
        <v>0</v>
      </c>
      <c r="V3517" s="85">
        <f t="shared" ref="V3517" si="35433">$T$8*SIN($B3517*$U$8)</f>
        <v>-1.4356785832355494</v>
      </c>
      <c r="X3517" s="21">
        <f t="shared" ref="X3517" si="35434">N3517*S3517+P3517*S3520-O3517*T3517-Q3517*T3520</f>
        <v>-46.519656287226098</v>
      </c>
      <c r="Y3517" s="24">
        <f t="shared" ref="Y3517" si="35435">(N3517*T3517+O3517*S3517+P3517*T3520+Q3517*S3520)</f>
        <v>0</v>
      </c>
      <c r="Z3517" s="22">
        <f t="shared" ref="Z3517" si="35436">N3517*U3517+P3517*U3520-O3517*V3517-Q3517*V3520</f>
        <v>0</v>
      </c>
      <c r="AA3517" s="23">
        <f t="shared" ref="AA3517" si="35437">(N3517*V3517+O3517*U3517+P3517*V3520+Q3517*U3520)</f>
        <v>75.475125132930202</v>
      </c>
      <c r="AB3517" s="8"/>
      <c r="AC3517" s="21">
        <v>1</v>
      </c>
      <c r="AD3517" s="24">
        <v>0</v>
      </c>
      <c r="AE3517" s="22">
        <v>0</v>
      </c>
      <c r="AF3517" s="23">
        <v>0</v>
      </c>
      <c r="AH3517" s="21">
        <f t="shared" ref="AH3517" si="35438">X3517*AC3517+Z3517*AC3520-Y3517*AD3517-AA3517*AD3520</f>
        <v>111.43517279405768</v>
      </c>
      <c r="AI3517" s="24">
        <f t="shared" ref="AI3517" si="35439">(X3517*AD3517+Y3517*AC3517+Z3517*AD3520+AA3517*AC3520)</f>
        <v>0</v>
      </c>
      <c r="AJ3517" s="22">
        <f t="shared" ref="AJ3517" si="35440">X3517*AE3517+Z3517*AE3520-Y3517*AF3517-AA3517*AF3520</f>
        <v>0</v>
      </c>
      <c r="AK3517" s="23">
        <f t="shared" ref="AK3517" si="35441">(X3517*AF3517+Y3517*AE3517+Z3517*AF3520+AA3517*AE3520)</f>
        <v>75.475125132930202</v>
      </c>
      <c r="AL3517" s="8"/>
      <c r="AM3517" s="25">
        <f t="shared" ref="AM3517" si="35442">COS($AO$8*$B3517)</f>
        <v>0.87805511125686597</v>
      </c>
      <c r="AN3517" s="26">
        <v>0</v>
      </c>
      <c r="AO3517" s="10">
        <v>0</v>
      </c>
      <c r="AP3517" s="85">
        <f t="shared" ref="AP3517" si="35443">$AN$8*SIN($B3517*$AO$8)</f>
        <v>-1.4356785832355494</v>
      </c>
      <c r="AR3517" s="21">
        <f t="shared" ref="AR3517" si="35444">AH3517*AM3517+AJ3517*AM3520-AI3517*AN3517-AK3517*AN3520</f>
        <v>109.88600312565562</v>
      </c>
      <c r="AS3517" s="24">
        <f t="shared" ref="AS3517" si="35445">(AH3517*AN3517+AI3517*AM3517+AJ3517*AN3520+AK3517*AM3520)</f>
        <v>0</v>
      </c>
      <c r="AT3517" s="22">
        <f t="shared" ref="AT3517" si="35446">AH3517*AO3517+AJ3517*AO3520-AI3517*AP3517-AK3517*AP3520</f>
        <v>0</v>
      </c>
      <c r="AU3517" s="23">
        <f t="shared" ref="AU3517" si="35447">(AH3517*AP3517+AI3517*AO3517+AJ3517*AP3520+AK3517*AO3520)</f>
        <v>-93.713771603860451</v>
      </c>
      <c r="AV3517" s="8"/>
      <c r="AW3517" s="21">
        <v>1</v>
      </c>
      <c r="AX3517" s="24">
        <v>0</v>
      </c>
      <c r="AY3517" s="22">
        <v>0</v>
      </c>
      <c r="AZ3517" s="23">
        <v>0</v>
      </c>
      <c r="BB3517" s="21">
        <f t="shared" ref="BB3517" si="35448">AR3517*AW3517+AT3517*AW3520-AS3517*AX3517-AU3517*AX3520</f>
        <v>-9317.0739091860869</v>
      </c>
      <c r="BC3517" s="24">
        <f t="shared" ref="BC3517" si="35449">(AR3517*AX3517+AS3517*AW3517+AT3517*AX3520+AU3517*AW3520)</f>
        <v>0</v>
      </c>
      <c r="BD3517" s="22">
        <f t="shared" ref="BD3517" si="35450">AR3517*AY3517+AT3517*AY3520-AS3517*AZ3517-AU3517*AZ3520</f>
        <v>0</v>
      </c>
      <c r="BE3517" s="23">
        <f t="shared" ref="BE3517" si="35451">(AR3517*AZ3517+AS3517*AY3517+AT3517*AZ3520+AU3517*AY3520)</f>
        <v>-93.713771603860451</v>
      </c>
      <c r="BF3517" s="8"/>
      <c r="BG3517" s="25">
        <f t="shared" ref="BG3517" si="35452">COS($BI$8*$B3517)</f>
        <v>-0.98508114862512275</v>
      </c>
      <c r="BH3517" s="26">
        <v>0</v>
      </c>
      <c r="BI3517" s="10">
        <v>0</v>
      </c>
      <c r="BJ3517" s="85">
        <f t="shared" ref="BJ3517" si="35453">$BH$8*SIN($B3517*$BI$8)</f>
        <v>-0.51627141661211406</v>
      </c>
      <c r="BL3517" s="21">
        <f t="shared" ref="BL3517" si="35454">BB3517*BG3517+BD3517*BG3520-BC3517*BH3517-BE3517*BH3520</f>
        <v>9172.6981192170842</v>
      </c>
      <c r="BM3517" s="24">
        <f t="shared" ref="BM3517" si="35455">(BB3517*BH3517+BC3517*BG3517+BD3517*BH3520+BE3517*BG3520)</f>
        <v>0</v>
      </c>
      <c r="BN3517" s="22">
        <f t="shared" ref="BN3517" si="35456">BB3517*BI3517+BD3517*BI3520-BC3517*BJ3517-BE3517*BJ3520</f>
        <v>0</v>
      </c>
      <c r="BO3517" s="23">
        <f t="shared" ref="BO3517" si="35457">(BB3517*BJ3517+BC3517*BI3517+BD3517*BJ3520+BE3517*BI3520)</f>
        <v>4902.4546155487915</v>
      </c>
      <c r="BQ3517" s="27">
        <f t="shared" ref="BQ3517" si="35458">20*LOG((2*$BL$8)/(($BL$8*BL3517+BN3517+$BL$8*BL3520+BN3520)^2+($BL$8*BM3517+BO3517+$BL$8*BM3520+BO3520)^2)^0.5)</f>
        <v>-80.857655043825147</v>
      </c>
      <c r="BS3517" s="64">
        <f t="shared" ref="BS3517" si="35459">((BL3517^2+BM3517^2)/(BL3520^2+BM3520^2))^0.5</f>
        <v>0.53413000741195416</v>
      </c>
      <c r="BT3517" s="4"/>
    </row>
    <row r="3518" spans="2:76" ht="18.5" thickBot="1">
      <c r="D3518" s="25"/>
      <c r="E3518" s="10"/>
      <c r="F3518" s="10"/>
      <c r="G3518" s="31"/>
      <c r="I3518" s="29"/>
      <c r="L3518" s="30"/>
      <c r="N3518" s="29"/>
      <c r="Q3518" s="30"/>
      <c r="S3518" s="29"/>
      <c r="V3518" s="30"/>
      <c r="X3518" s="29"/>
      <c r="AA3518" s="30"/>
      <c r="AC3518" s="29"/>
      <c r="AF3518" s="30"/>
      <c r="AH3518" s="29"/>
      <c r="AK3518" s="30"/>
      <c r="AM3518" s="29"/>
      <c r="AP3518" s="30"/>
      <c r="AR3518" s="29"/>
      <c r="AU3518" s="30"/>
      <c r="AW3518" s="29"/>
      <c r="AZ3518" s="30"/>
      <c r="BB3518" s="29"/>
      <c r="BE3518" s="30"/>
      <c r="BG3518" s="29"/>
      <c r="BJ3518" s="30"/>
      <c r="BL3518" s="29"/>
      <c r="BO3518" s="30"/>
      <c r="BS3518" s="65"/>
      <c r="BT3518" s="65"/>
    </row>
    <row r="3519" spans="2:76" ht="18.5" thickBot="1">
      <c r="D3519" s="254" t="s">
        <v>24</v>
      </c>
      <c r="E3519" s="255"/>
      <c r="F3519" s="256" t="s">
        <v>25</v>
      </c>
      <c r="G3519" s="257"/>
      <c r="H3519" s="123"/>
      <c r="I3519" s="242" t="s">
        <v>4</v>
      </c>
      <c r="J3519" s="243"/>
      <c r="K3519" s="244" t="s">
        <v>5</v>
      </c>
      <c r="L3519" s="245"/>
      <c r="M3519" s="123"/>
      <c r="N3519" s="242" t="s">
        <v>6</v>
      </c>
      <c r="O3519" s="243"/>
      <c r="P3519" s="244" t="s">
        <v>7</v>
      </c>
      <c r="Q3519" s="245"/>
      <c r="R3519" s="123"/>
      <c r="S3519" s="242" t="s">
        <v>34</v>
      </c>
      <c r="T3519" s="243"/>
      <c r="U3519" s="244" t="s">
        <v>35</v>
      </c>
      <c r="V3519" s="245"/>
      <c r="W3519" s="123"/>
      <c r="X3519" s="242" t="s">
        <v>47</v>
      </c>
      <c r="Y3519" s="243"/>
      <c r="Z3519" s="244" t="s">
        <v>48</v>
      </c>
      <c r="AA3519" s="245"/>
      <c r="AB3519" s="127"/>
      <c r="AC3519" s="242" t="s">
        <v>63</v>
      </c>
      <c r="AD3519" s="243"/>
      <c r="AE3519" s="244" t="s">
        <v>8</v>
      </c>
      <c r="AF3519" s="245"/>
      <c r="AG3519" s="123"/>
      <c r="AH3519" s="242" t="s">
        <v>78</v>
      </c>
      <c r="AI3519" s="243"/>
      <c r="AJ3519" s="244" t="s">
        <v>79</v>
      </c>
      <c r="AK3519" s="245"/>
      <c r="AL3519" s="127"/>
      <c r="AM3519" s="242" t="s">
        <v>67</v>
      </c>
      <c r="AN3519" s="243"/>
      <c r="AO3519" s="244" t="s">
        <v>66</v>
      </c>
      <c r="AP3519" s="245"/>
      <c r="AQ3519" s="123"/>
      <c r="AR3519" s="242" t="s">
        <v>83</v>
      </c>
      <c r="AS3519" s="243"/>
      <c r="AT3519" s="244" t="s">
        <v>82</v>
      </c>
      <c r="AU3519" s="245"/>
      <c r="AV3519" s="127"/>
      <c r="AW3519" s="242" t="s">
        <v>71</v>
      </c>
      <c r="AX3519" s="243"/>
      <c r="AY3519" s="244" t="s">
        <v>70</v>
      </c>
      <c r="AZ3519" s="245"/>
      <c r="BA3519" s="123"/>
      <c r="BB3519" s="124" t="s">
        <v>87</v>
      </c>
      <c r="BC3519" s="125"/>
      <c r="BD3519" s="122" t="s">
        <v>86</v>
      </c>
      <c r="BE3519" s="126"/>
      <c r="BF3519" s="127"/>
      <c r="BG3519" s="242" t="s">
        <v>74</v>
      </c>
      <c r="BH3519" s="243"/>
      <c r="BI3519" s="244" t="s">
        <v>75</v>
      </c>
      <c r="BJ3519" s="245"/>
      <c r="BK3519" s="123"/>
      <c r="BL3519" s="242" t="s">
        <v>91</v>
      </c>
      <c r="BM3519" s="243"/>
      <c r="BN3519" s="244" t="s">
        <v>90</v>
      </c>
      <c r="BO3519" s="245"/>
      <c r="BP3519" s="123"/>
      <c r="BQ3519" s="35" t="s">
        <v>166</v>
      </c>
      <c r="BS3519" s="66" t="s">
        <v>121</v>
      </c>
      <c r="BT3519" s="65"/>
    </row>
    <row r="3520" spans="2:76" ht="19" thickTop="1" thickBot="1">
      <c r="D3520" s="15">
        <v>0</v>
      </c>
      <c r="E3520" s="145">
        <f t="shared" ref="E3520" si="35460">(1/$E$8)*SIN($B3517*$F$8)</f>
        <v>-5.7328315036509356E-2</v>
      </c>
      <c r="F3520" s="15">
        <f t="shared" ref="F3520" si="35461">COS($F$8*$B3517)</f>
        <v>-0.98509957804055148</v>
      </c>
      <c r="G3520" s="37">
        <v>0</v>
      </c>
      <c r="I3520" s="21">
        <v>0</v>
      </c>
      <c r="J3520" s="24">
        <f t="shared" ref="J3520" si="35462">(TAN($K$8*$B3517))/$J$8</f>
        <v>-100.5931118871264</v>
      </c>
      <c r="K3520" s="22">
        <v>1</v>
      </c>
      <c r="L3520" s="23">
        <v>0</v>
      </c>
      <c r="N3520" s="21">
        <f t="shared" ref="N3520" si="35463">D3520*I3517+F3520*I3520-E3520*J3517-G3520*J3520</f>
        <v>0</v>
      </c>
      <c r="O3520" s="24">
        <f t="shared" ref="O3520" si="35464">(D3520*J3517+E3520*I3517+F3520*J3520+G3520*I3520)</f>
        <v>99.036903758757688</v>
      </c>
      <c r="P3520" s="22">
        <f t="shared" ref="P3520" si="35465">D3520*K3517+F3520*K3520-E3520*L3517-G3520*L3520</f>
        <v>-0.98509957804055148</v>
      </c>
      <c r="Q3520" s="23">
        <f t="shared" ref="Q3520" si="35466">(D3520*L3517+E3520*K3517+F3520*L3520+G3520*K3520)</f>
        <v>0</v>
      </c>
      <c r="S3520" s="15">
        <v>0</v>
      </c>
      <c r="T3520" s="145">
        <f t="shared" ref="T3520" si="35467">(1/$T$8)*SIN($B3517*$U$8)</f>
        <v>-0.15951984258172769</v>
      </c>
      <c r="U3520" s="15">
        <f t="shared" ref="U3520" si="35468">COS($U$8*$B3517)</f>
        <v>0.87805511125686597</v>
      </c>
      <c r="V3520" s="37">
        <v>0</v>
      </c>
      <c r="X3520" s="21">
        <f t="shared" ref="X3520" si="35469">N3520*S3517+P3520*S3520-O3520*T3517-Q3520*T3520</f>
        <v>0</v>
      </c>
      <c r="Y3520" s="24">
        <f t="shared" ref="Y3520" si="35470">(N3520*T3517+O3520*S3517+P3520*T3520+Q3520*S3520)</f>
        <v>87.117002478047866</v>
      </c>
      <c r="Z3520" s="22">
        <f t="shared" ref="Z3520" si="35471">N3520*U3517+P3520*U3520-O3520*V3517-Q3520*V3520</f>
        <v>141.32018995681321</v>
      </c>
      <c r="AA3520" s="23">
        <f t="shared" ref="AA3520" si="35472">(N3520*V3517+O3520*U3517+P3520*V3520+Q3520*U3520)</f>
        <v>0</v>
      </c>
      <c r="AB3520" s="8"/>
      <c r="AC3520" s="21">
        <v>0</v>
      </c>
      <c r="AD3520" s="24">
        <f t="shared" ref="AD3520" si="35473">(TAN($AE$8*$B3517))/$AD$8</f>
        <v>-2.0928064551477932</v>
      </c>
      <c r="AE3520" s="22">
        <v>1</v>
      </c>
      <c r="AF3520" s="23">
        <v>0</v>
      </c>
      <c r="AH3520" s="21">
        <f t="shared" ref="AH3520" si="35474">X3520*AC3517+Z3520*AC3520-Y3520*AD3517-AA3520*AD3520</f>
        <v>0</v>
      </c>
      <c r="AI3520" s="24">
        <f t="shared" ref="AI3520" si="35475">(X3520*AD3517+Y3520*AC3517+Z3520*AD3520+AA3520*AC3520)</f>
        <v>-208.63880330628314</v>
      </c>
      <c r="AJ3520" s="22">
        <f t="shared" ref="AJ3520" si="35476">X3520*AE3517+Z3520*AE3520-Y3520*AF3517-AA3520*AF3520</f>
        <v>141.32018995681321</v>
      </c>
      <c r="AK3520" s="23">
        <f t="shared" ref="AK3520" si="35477">(X3520*AF3517+Y3520*AE3517+Z3520*AF3520+AA3520*AE3520)</f>
        <v>0</v>
      </c>
      <c r="AL3520" s="8"/>
      <c r="AM3520" s="15">
        <v>0</v>
      </c>
      <c r="AN3520" s="85">
        <f t="shared" ref="AN3520" si="35478">(1/$AN$8)*SIN($B3517*$AO$8)</f>
        <v>-0.15951984258172769</v>
      </c>
      <c r="AO3520" s="25">
        <f t="shared" ref="AO3520" si="35479">COS($AO$8*$B3517)</f>
        <v>0.87805511125686597</v>
      </c>
      <c r="AP3520" s="37">
        <v>0</v>
      </c>
      <c r="AR3520" s="21">
        <f t="shared" ref="AR3520" si="35480">AH3520*AM3517+AJ3520*AM3520-AI3520*AN3517-AK3520*AN3520</f>
        <v>0</v>
      </c>
      <c r="AS3520" s="24">
        <f t="shared" ref="AS3520" si="35481">(AH3520*AN3517+AI3520*AM3517+AJ3520*AN3520+AK3520*AM3520)</f>
        <v>-205.73974210512853</v>
      </c>
      <c r="AT3520" s="22">
        <f t="shared" ref="AT3520" si="35482">AH3520*AO3517+AJ3520*AO3520-AI3520*AP3517-AK3520*AP3520</f>
        <v>-175.45134642335401</v>
      </c>
      <c r="AU3520" s="23">
        <f t="shared" ref="AU3520" si="35483">(AH3520*AP3517+AI3520*AO3517+AJ3520*AP3520+AK3520*AO3520)</f>
        <v>0</v>
      </c>
      <c r="AV3520" s="8"/>
      <c r="AW3520" s="21">
        <v>0</v>
      </c>
      <c r="AX3520" s="24">
        <f t="shared" ref="AX3520" si="35484">(TAN($AY$8*$B3517))/$AX$8</f>
        <v>-100.5931118871264</v>
      </c>
      <c r="AY3520" s="22">
        <v>1</v>
      </c>
      <c r="AZ3520" s="23">
        <v>0</v>
      </c>
      <c r="BB3520" s="21">
        <f t="shared" ref="BB3520" si="35485">AR3520*AW3517+AT3520*AW3520-AS3520*AX3517-AU3520*AX3520</f>
        <v>0</v>
      </c>
      <c r="BC3520" s="24">
        <f t="shared" ref="BC3520" si="35486">(AR3520*AX3517+AS3520*AW3517+AT3520*AX3520+AU3520*AW3520)</f>
        <v>17443.457179406294</v>
      </c>
      <c r="BD3520" s="22">
        <f t="shared" ref="BD3520" si="35487">AR3520*AY3517+AT3520*AY3520-AS3520*AZ3517-AU3520*AZ3520</f>
        <v>-175.45134642335401</v>
      </c>
      <c r="BE3520" s="23">
        <f t="shared" ref="BE3520" si="35488">(AR3520*AZ3517+AS3520*AY3517+AT3520*AZ3520+AU3520*AY3520)</f>
        <v>0</v>
      </c>
      <c r="BF3520" s="8"/>
      <c r="BG3520" s="15">
        <v>0</v>
      </c>
      <c r="BH3520" s="85">
        <f t="shared" ref="BH3520" si="35489">(1/$BH$8)*SIN($B3517*$BI$8)</f>
        <v>-5.7363490734679334E-2</v>
      </c>
      <c r="BI3520" s="25">
        <f t="shared" ref="BI3520" si="35490">COS($BI$8*$B3517)</f>
        <v>-0.98508114862512275</v>
      </c>
      <c r="BJ3520" s="37">
        <v>0</v>
      </c>
      <c r="BL3520" s="21">
        <f t="shared" ref="BL3520" si="35491">BB3520*BG3517+BD3520*BG3520-BC3520*BH3517-BE3520*BH3520</f>
        <v>0</v>
      </c>
      <c r="BM3520" s="24">
        <f t="shared" ref="BM3520" si="35492">(BB3520*BH3517+BC3520*BG3517+BD3520*BH3520+BE3520*BG3520)</f>
        <v>-17173.156332597751</v>
      </c>
      <c r="BN3520" s="22">
        <f t="shared" ref="BN3520" si="35493">BB3520*BI3517+BD3520*BI3520-BC3520*BJ3517-BE3520*BJ3520</f>
        <v>9178.3921624873819</v>
      </c>
      <c r="BO3520" s="23">
        <f t="shared" ref="BO3520" si="35494">(BB3520*BJ3517+BC3520*BI3517+BD3520*BJ3520+BE3520*BI3520)</f>
        <v>0</v>
      </c>
      <c r="BQ3520" s="38">
        <f t="shared" ref="BQ3520" si="35495">(180/PI())*ATAN(-1*(($BL$8*BM3517+BO3517+$BL$8*BM3520+BO3520)/($BL$8*BL3517+BN3517+$BL$8*BL3520+BN3520)))</f>
        <v>33.769196073146034</v>
      </c>
      <c r="BS3520" s="67">
        <f t="shared" ref="BS3520" si="35496">20*LOG(((($BL$8*BL3517+BN3517-$BL$8*BL3520-BN3520)^2+($BL$8*BM3517+BO3517-$BL$8*BM3520-BO3520)^2)/(($BL$8*BL3517+BN3517+$BL$8*BL3520+BN3520)^2+($BL$8*BM3517+BO3517+$BL$8*BM3520+BO3520)^2))^0.5)</f>
        <v>-3.5646658994166023E-8</v>
      </c>
      <c r="BT3520" s="65"/>
    </row>
    <row r="3521" spans="2:72">
      <c r="BS3521" s="32"/>
    </row>
    <row r="3522" spans="2:72" ht="18.5" thickBot="1">
      <c r="D3522" s="8"/>
      <c r="E3522" s="8" t="s">
        <v>93</v>
      </c>
      <c r="F3522" s="8"/>
      <c r="G3522" s="8"/>
      <c r="H3522" s="8"/>
      <c r="I3522" s="8"/>
      <c r="J3522" s="8" t="s">
        <v>94</v>
      </c>
      <c r="K3522" s="8"/>
      <c r="L3522" s="8"/>
      <c r="M3522" s="8"/>
      <c r="N3522" s="8"/>
      <c r="O3522" s="8" t="s">
        <v>95</v>
      </c>
      <c r="P3522" s="8"/>
      <c r="Q3522" s="8"/>
      <c r="R3522" s="8"/>
      <c r="S3522" s="8"/>
      <c r="T3522" s="8" t="s">
        <v>96</v>
      </c>
      <c r="U3522" s="8"/>
      <c r="V3522" s="8"/>
      <c r="W3522" s="8"/>
      <c r="X3522" s="8"/>
      <c r="Y3522" s="8" t="s">
        <v>97</v>
      </c>
      <c r="Z3522" s="8"/>
      <c r="AA3522" s="8"/>
      <c r="AB3522" s="8"/>
      <c r="AC3522" s="8"/>
      <c r="AD3522" s="8" t="s">
        <v>98</v>
      </c>
      <c r="AE3522" s="8"/>
      <c r="AF3522" s="8"/>
      <c r="AG3522" s="8"/>
      <c r="AH3522" s="8"/>
      <c r="AI3522" s="8" t="s">
        <v>99</v>
      </c>
      <c r="AJ3522" s="8"/>
      <c r="AK3522" s="8"/>
      <c r="AL3522" s="8"/>
      <c r="AM3522" s="8"/>
      <c r="AN3522" s="8" t="s">
        <v>96</v>
      </c>
      <c r="AO3522" s="8"/>
      <c r="AP3522" s="8"/>
      <c r="AQ3522" s="8"/>
      <c r="AR3522" s="8"/>
      <c r="AS3522" s="8" t="s">
        <v>100</v>
      </c>
      <c r="AT3522" s="8"/>
      <c r="AU3522" s="8"/>
      <c r="AV3522" s="8"/>
      <c r="AW3522" s="8"/>
      <c r="AX3522" s="8" t="s">
        <v>94</v>
      </c>
      <c r="AY3522" s="8"/>
      <c r="AZ3522" s="8"/>
      <c r="BA3522" s="8"/>
      <c r="BB3522" s="8"/>
      <c r="BC3522" s="8" t="s">
        <v>101</v>
      </c>
      <c r="BD3522" s="8"/>
      <c r="BE3522" s="8"/>
      <c r="BF3522" s="8"/>
      <c r="BG3522" s="8"/>
      <c r="BH3522" s="8" t="s">
        <v>96</v>
      </c>
      <c r="BI3522" s="8"/>
      <c r="BJ3522" s="8"/>
      <c r="BK3522" s="8"/>
      <c r="BL3522" s="8"/>
      <c r="BM3522" s="8" t="s">
        <v>102</v>
      </c>
      <c r="BN3522" s="8"/>
      <c r="BO3522" s="8"/>
      <c r="BP3522" s="8"/>
    </row>
    <row r="3523" spans="2:72" ht="20.5" thickBot="1">
      <c r="B3523" s="16"/>
      <c r="D3523" s="250" t="s">
        <v>22</v>
      </c>
      <c r="E3523" s="251"/>
      <c r="F3523" s="252" t="s">
        <v>23</v>
      </c>
      <c r="G3523" s="253"/>
      <c r="H3523" s="123"/>
      <c r="I3523" s="242" t="s">
        <v>1</v>
      </c>
      <c r="J3523" s="243"/>
      <c r="K3523" s="244" t="s">
        <v>2</v>
      </c>
      <c r="L3523" s="245"/>
      <c r="M3523" s="123"/>
      <c r="N3523" s="242" t="s">
        <v>43</v>
      </c>
      <c r="O3523" s="243"/>
      <c r="P3523" s="244" t="s">
        <v>44</v>
      </c>
      <c r="Q3523" s="245"/>
      <c r="R3523" s="123"/>
      <c r="S3523" s="242" t="s">
        <v>32</v>
      </c>
      <c r="T3523" s="243"/>
      <c r="U3523" s="244" t="s">
        <v>33</v>
      </c>
      <c r="V3523" s="245"/>
      <c r="W3523" s="123"/>
      <c r="X3523" s="242" t="s">
        <v>45</v>
      </c>
      <c r="Y3523" s="243"/>
      <c r="Z3523" s="244" t="s">
        <v>46</v>
      </c>
      <c r="AA3523" s="245"/>
      <c r="AB3523" s="127"/>
      <c r="AC3523" s="242" t="s">
        <v>62</v>
      </c>
      <c r="AD3523" s="243"/>
      <c r="AE3523" s="244" t="s">
        <v>3</v>
      </c>
      <c r="AF3523" s="245"/>
      <c r="AG3523" s="123"/>
      <c r="AH3523" s="242" t="s">
        <v>76</v>
      </c>
      <c r="AI3523" s="243"/>
      <c r="AJ3523" s="244" t="s">
        <v>77</v>
      </c>
      <c r="AK3523" s="245"/>
      <c r="AL3523" s="127"/>
      <c r="AM3523" s="242" t="s">
        <v>64</v>
      </c>
      <c r="AN3523" s="243"/>
      <c r="AO3523" s="244" t="s">
        <v>65</v>
      </c>
      <c r="AP3523" s="245"/>
      <c r="AQ3523" s="123"/>
      <c r="AR3523" s="242" t="s">
        <v>80</v>
      </c>
      <c r="AS3523" s="243"/>
      <c r="AT3523" s="244" t="s">
        <v>81</v>
      </c>
      <c r="AU3523" s="245"/>
      <c r="AV3523" s="127"/>
      <c r="AW3523" s="242" t="s">
        <v>68</v>
      </c>
      <c r="AX3523" s="243"/>
      <c r="AY3523" s="244" t="s">
        <v>69</v>
      </c>
      <c r="AZ3523" s="245"/>
      <c r="BA3523" s="123"/>
      <c r="BB3523" s="246" t="s">
        <v>84</v>
      </c>
      <c r="BC3523" s="247"/>
      <c r="BD3523" s="248" t="s">
        <v>85</v>
      </c>
      <c r="BE3523" s="249"/>
      <c r="BF3523" s="127"/>
      <c r="BG3523" s="242" t="s">
        <v>72</v>
      </c>
      <c r="BH3523" s="243"/>
      <c r="BI3523" s="244" t="s">
        <v>73</v>
      </c>
      <c r="BJ3523" s="245"/>
      <c r="BK3523" s="123"/>
      <c r="BL3523" s="242" t="s">
        <v>88</v>
      </c>
      <c r="BM3523" s="243"/>
      <c r="BN3523" s="244" t="s">
        <v>89</v>
      </c>
      <c r="BO3523" s="245"/>
      <c r="BP3523" s="123"/>
      <c r="BQ3523" s="19" t="s">
        <v>165</v>
      </c>
      <c r="BS3523" s="63" t="s">
        <v>120</v>
      </c>
      <c r="BT3523" s="4"/>
    </row>
    <row r="3524" spans="2:72" ht="19" thickTop="1" thickBot="1">
      <c r="B3524" s="39">
        <v>10</v>
      </c>
      <c r="D3524" s="25">
        <f t="shared" ref="D3524" si="35497">COS($F$8*$B3524)</f>
        <v>-0.98393550486543679</v>
      </c>
      <c r="E3524" s="26">
        <v>0</v>
      </c>
      <c r="F3524" s="10">
        <v>0</v>
      </c>
      <c r="G3524" s="85">
        <f t="shared" ref="G3524" si="35498">$E$8*SIN($B3524*$F$8)</f>
        <v>-0.53557287121995034</v>
      </c>
      <c r="I3524" s="21">
        <v>1</v>
      </c>
      <c r="J3524" s="24">
        <v>0</v>
      </c>
      <c r="K3524" s="22">
        <v>0</v>
      </c>
      <c r="L3524" s="23">
        <v>0</v>
      </c>
      <c r="N3524" s="21">
        <f t="shared" ref="N3524" si="35499">D3524*I3524+F3524*I3527-E3524*J3524-G3524*J3527</f>
        <v>-26.506629296959971</v>
      </c>
      <c r="O3524" s="24">
        <f t="shared" ref="O3524" si="35500">(D3524*J3524+E3524*I3524+F3524*J3527+G3524*I3527)</f>
        <v>0</v>
      </c>
      <c r="P3524" s="22">
        <f t="shared" ref="P3524" si="35501">D3524*K3524+F3524*K3527-E3524*L3524-G3524*L3527</f>
        <v>0</v>
      </c>
      <c r="Q3524" s="23">
        <f t="shared" ref="Q3524" si="35502">(D3524*L3524+E3524*K3524+F3524*L3527+G3524*K3527)</f>
        <v>-0.53557287121995034</v>
      </c>
      <c r="S3524" s="25">
        <f t="shared" ref="S3524" si="35503">COS($U$8*$B3524)</f>
        <v>0.8835432339924677</v>
      </c>
      <c r="T3524" s="26">
        <v>0</v>
      </c>
      <c r="U3524" s="10">
        <v>0</v>
      </c>
      <c r="V3524" s="85">
        <f t="shared" ref="V3524" si="35504">$T$8*SIN($B3524*$U$8)</f>
        <v>-1.4050488187231016</v>
      </c>
      <c r="X3524" s="21">
        <f t="shared" ref="X3524" si="35505">N3524*S3524+P3524*S3527-O3524*T3524-Q3524*T3527</f>
        <v>-23.503364752391917</v>
      </c>
      <c r="Y3524" s="24">
        <f t="shared" ref="Y3524" si="35506">(N3524*T3524+O3524*S3524+P3524*T3527+Q3524*S3527)</f>
        <v>0</v>
      </c>
      <c r="Z3524" s="22">
        <f t="shared" ref="Z3524" si="35507">N3524*U3524+P3524*U3527-O3524*V3524-Q3524*V3527</f>
        <v>0</v>
      </c>
      <c r="AA3524" s="23">
        <f t="shared" ref="AA3524" si="35508">(N3524*V3524+O3524*U3524+P3524*V3527+Q3524*U3527)</f>
        <v>36.769906395348457</v>
      </c>
      <c r="AB3524" s="8"/>
      <c r="AC3524" s="21">
        <v>1</v>
      </c>
      <c r="AD3524" s="24">
        <v>0</v>
      </c>
      <c r="AE3524" s="22">
        <v>0</v>
      </c>
      <c r="AF3524" s="23">
        <v>0</v>
      </c>
      <c r="AH3524" s="21">
        <f t="shared" ref="AH3524" si="35509">X3524*AC3524+Z3524*AC3527-Y3524*AD3524-AA3524*AD3527</f>
        <v>50.716988742102956</v>
      </c>
      <c r="AI3524" s="24">
        <f t="shared" ref="AI3524" si="35510">(X3524*AD3524+Y3524*AC3524+Z3524*AD3527+AA3524*AC3527)</f>
        <v>0</v>
      </c>
      <c r="AJ3524" s="22">
        <f t="shared" ref="AJ3524" si="35511">X3524*AE3524+Z3524*AE3527-Y3524*AF3524-AA3524*AF3527</f>
        <v>0</v>
      </c>
      <c r="AK3524" s="23">
        <f t="shared" ref="AK3524" si="35512">(X3524*AF3524+Y3524*AE3524+Z3524*AF3527+AA3524*AE3527)</f>
        <v>36.769906395348457</v>
      </c>
      <c r="AL3524" s="8"/>
      <c r="AM3524" s="25">
        <f t="shared" ref="AM3524" si="35513">COS($AO$8*$B3524)</f>
        <v>0.8835432339924677</v>
      </c>
      <c r="AN3524" s="26">
        <v>0</v>
      </c>
      <c r="AO3524" s="10">
        <v>0</v>
      </c>
      <c r="AP3524" s="85">
        <f t="shared" ref="AP3524" si="35514">$AN$8*SIN($B3524*$AO$8)</f>
        <v>-1.4050488187231016</v>
      </c>
      <c r="AR3524" s="21">
        <f t="shared" ref="AR3524" si="35515">AH3524*AM3524+AJ3524*AM3527-AI3524*AN3524-AK3524*AN3527</f>
        <v>50.551042645484266</v>
      </c>
      <c r="AS3524" s="24">
        <f t="shared" ref="AS3524" si="35516">(AH3524*AN3524+AI3524*AM3524+AJ3524*AN3527+AK3524*AM3527)</f>
        <v>0</v>
      </c>
      <c r="AT3524" s="22">
        <f t="shared" ref="AT3524" si="35517">AH3524*AO3524+AJ3524*AO3527-AI3524*AP3524-AK3524*AP3527</f>
        <v>0</v>
      </c>
      <c r="AU3524" s="23">
        <f t="shared" ref="AU3524" si="35518">(AH3524*AP3524+AI3524*AO3524+AJ3524*AP3527+AK3524*AO3527)</f>
        <v>-38.772043111138103</v>
      </c>
      <c r="AV3524" s="8"/>
      <c r="AW3524" s="21">
        <v>1</v>
      </c>
      <c r="AX3524" s="24">
        <v>0</v>
      </c>
      <c r="AY3524" s="22">
        <v>0</v>
      </c>
      <c r="AZ3524" s="23">
        <v>0</v>
      </c>
      <c r="BB3524" s="21">
        <f t="shared" ref="BB3524" si="35519">AR3524*AW3524+AT3524*AW3527-AS3524*AX3524-AU3524*AX3527</f>
        <v>-1797.1283996783754</v>
      </c>
      <c r="BC3524" s="24">
        <f t="shared" ref="BC3524" si="35520">(AR3524*AX3524+AS3524*AW3524+AT3524*AX3527+AU3524*AW3527)</f>
        <v>0</v>
      </c>
      <c r="BD3524" s="22">
        <f t="shared" ref="BD3524" si="35521">AR3524*AY3524+AT3524*AY3527-AS3524*AZ3524-AU3524*AZ3527</f>
        <v>0</v>
      </c>
      <c r="BE3524" s="23">
        <f t="shared" ref="BE3524" si="35522">(AR3524*AZ3524+AS3524*AY3524+AT3524*AZ3527+AU3524*AY3527)</f>
        <v>-38.772043111138103</v>
      </c>
      <c r="BF3524" s="8"/>
      <c r="BG3524" s="25">
        <f t="shared" ref="BG3524" si="35523">COS($BI$8*$B3524)</f>
        <v>-0.98391633658616973</v>
      </c>
      <c r="BH3524" s="26">
        <v>0</v>
      </c>
      <c r="BI3524" s="10">
        <v>0</v>
      </c>
      <c r="BJ3524" s="85">
        <f t="shared" ref="BJ3524" si="35524">$BH$8*SIN($B3524*$BI$8)</f>
        <v>-0.53588971196474822</v>
      </c>
      <c r="BL3524" s="21">
        <f t="shared" ref="BL3524" si="35525">BB3524*BG3524+BD3524*BG3527-BC3524*BH3524-BE3524*BH3527</f>
        <v>1765.9153759403894</v>
      </c>
      <c r="BM3524" s="24">
        <f t="shared" ref="BM3524" si="35526">(BB3524*BH3524+BC3524*BG3524+BD3524*BH3527+BE3524*BG3527)</f>
        <v>0</v>
      </c>
      <c r="BN3524" s="22">
        <f t="shared" ref="BN3524" si="35527">BB3524*BI3524+BD3524*BI3527-BC3524*BJ3524-BE3524*BJ3527</f>
        <v>0</v>
      </c>
      <c r="BO3524" s="23">
        <f t="shared" ref="BO3524" si="35528">(BB3524*BJ3524+BC3524*BI3524+BD3524*BJ3527+BE3524*BI3527)</f>
        <v>1001.2110670871856</v>
      </c>
      <c r="BQ3524" s="27">
        <f t="shared" ref="BQ3524" si="35529">20*LOG((2*$BL$8)/(($BL$8*BL3524+BN3524+$BL$8*BL3527+BN3527)^2+($BL$8*BM3524+BO3524+$BL$8*BM3527+BO3527)^2)^0.5)</f>
        <v>-66.272555242619177</v>
      </c>
      <c r="BS3524" s="64">
        <f t="shared" ref="BS3524" si="35530">((BL3524^2+BM3524^2)/(BL3527^2+BM3527^2))^0.5</f>
        <v>0.56663102243424246</v>
      </c>
      <c r="BT3524" s="4"/>
    </row>
    <row r="3525" spans="2:72" ht="18.5" thickBot="1">
      <c r="D3525" s="25"/>
      <c r="E3525" s="10"/>
      <c r="F3525" s="10"/>
      <c r="G3525" s="31"/>
      <c r="I3525" s="29"/>
      <c r="L3525" s="30"/>
      <c r="N3525" s="29"/>
      <c r="Q3525" s="30"/>
      <c r="S3525" s="29"/>
      <c r="V3525" s="30"/>
      <c r="X3525" s="29"/>
      <c r="AA3525" s="30"/>
      <c r="AC3525" s="29"/>
      <c r="AF3525" s="30"/>
      <c r="AH3525" s="29"/>
      <c r="AK3525" s="30"/>
      <c r="AM3525" s="29"/>
      <c r="AP3525" s="30"/>
      <c r="AR3525" s="29"/>
      <c r="AU3525" s="30"/>
      <c r="AW3525" s="29"/>
      <c r="AZ3525" s="30"/>
      <c r="BB3525" s="29"/>
      <c r="BE3525" s="30"/>
      <c r="BG3525" s="29"/>
      <c r="BJ3525" s="30"/>
      <c r="BL3525" s="29"/>
      <c r="BO3525" s="30"/>
      <c r="BS3525" s="65"/>
      <c r="BT3525" s="65"/>
    </row>
    <row r="3526" spans="2:72" ht="18.5" thickBot="1">
      <c r="D3526" s="254" t="s">
        <v>24</v>
      </c>
      <c r="E3526" s="255"/>
      <c r="F3526" s="256" t="s">
        <v>25</v>
      </c>
      <c r="G3526" s="257"/>
      <c r="H3526" s="123"/>
      <c r="I3526" s="242" t="s">
        <v>4</v>
      </c>
      <c r="J3526" s="243"/>
      <c r="K3526" s="244" t="s">
        <v>5</v>
      </c>
      <c r="L3526" s="245"/>
      <c r="M3526" s="123"/>
      <c r="N3526" s="242" t="s">
        <v>6</v>
      </c>
      <c r="O3526" s="243"/>
      <c r="P3526" s="244" t="s">
        <v>7</v>
      </c>
      <c r="Q3526" s="245"/>
      <c r="R3526" s="123"/>
      <c r="S3526" s="242" t="s">
        <v>34</v>
      </c>
      <c r="T3526" s="243"/>
      <c r="U3526" s="244" t="s">
        <v>35</v>
      </c>
      <c r="V3526" s="245"/>
      <c r="W3526" s="123"/>
      <c r="X3526" s="242" t="s">
        <v>47</v>
      </c>
      <c r="Y3526" s="243"/>
      <c r="Z3526" s="244" t="s">
        <v>48</v>
      </c>
      <c r="AA3526" s="245"/>
      <c r="AB3526" s="127"/>
      <c r="AC3526" s="242" t="s">
        <v>63</v>
      </c>
      <c r="AD3526" s="243"/>
      <c r="AE3526" s="244" t="s">
        <v>8</v>
      </c>
      <c r="AF3526" s="245"/>
      <c r="AG3526" s="123"/>
      <c r="AH3526" s="242" t="s">
        <v>78</v>
      </c>
      <c r="AI3526" s="243"/>
      <c r="AJ3526" s="244" t="s">
        <v>79</v>
      </c>
      <c r="AK3526" s="245"/>
      <c r="AL3526" s="127"/>
      <c r="AM3526" s="242" t="s">
        <v>67</v>
      </c>
      <c r="AN3526" s="243"/>
      <c r="AO3526" s="244" t="s">
        <v>66</v>
      </c>
      <c r="AP3526" s="245"/>
      <c r="AQ3526" s="123"/>
      <c r="AR3526" s="242" t="s">
        <v>83</v>
      </c>
      <c r="AS3526" s="243"/>
      <c r="AT3526" s="244" t="s">
        <v>82</v>
      </c>
      <c r="AU3526" s="245"/>
      <c r="AV3526" s="127"/>
      <c r="AW3526" s="242" t="s">
        <v>71</v>
      </c>
      <c r="AX3526" s="243"/>
      <c r="AY3526" s="244" t="s">
        <v>70</v>
      </c>
      <c r="AZ3526" s="245"/>
      <c r="BA3526" s="123"/>
      <c r="BB3526" s="124" t="s">
        <v>87</v>
      </c>
      <c r="BC3526" s="125"/>
      <c r="BD3526" s="122" t="s">
        <v>86</v>
      </c>
      <c r="BE3526" s="126"/>
      <c r="BF3526" s="127"/>
      <c r="BG3526" s="242" t="s">
        <v>74</v>
      </c>
      <c r="BH3526" s="243"/>
      <c r="BI3526" s="244" t="s">
        <v>75</v>
      </c>
      <c r="BJ3526" s="245"/>
      <c r="BK3526" s="123"/>
      <c r="BL3526" s="242" t="s">
        <v>91</v>
      </c>
      <c r="BM3526" s="243"/>
      <c r="BN3526" s="244" t="s">
        <v>90</v>
      </c>
      <c r="BO3526" s="245"/>
      <c r="BP3526" s="123"/>
      <c r="BQ3526" s="35" t="s">
        <v>166</v>
      </c>
      <c r="BS3526" s="66" t="s">
        <v>121</v>
      </c>
      <c r="BT3526" s="65"/>
    </row>
    <row r="3527" spans="2:72" ht="19" thickTop="1" thickBot="1">
      <c r="D3527" s="15">
        <v>0</v>
      </c>
      <c r="E3527" s="145">
        <f t="shared" ref="E3527" si="35531">(1/$E$8)*SIN($B3524*$F$8)</f>
        <v>-5.9508096802216706E-2</v>
      </c>
      <c r="F3527" s="15">
        <f t="shared" ref="F3527" si="35532">COS($F$8*$B3524)</f>
        <v>-0.98393550486543679</v>
      </c>
      <c r="G3527" s="37">
        <v>0</v>
      </c>
      <c r="I3527" s="21">
        <v>0</v>
      </c>
      <c r="J3527" s="24">
        <f t="shared" ref="J3527" si="35533">(TAN($K$8*$B3524))/$J$8</f>
        <v>-47.654941397531722</v>
      </c>
      <c r="K3527" s="22">
        <v>1</v>
      </c>
      <c r="L3527" s="23">
        <v>0</v>
      </c>
      <c r="N3527" s="21">
        <f t="shared" ref="N3527" si="35534">D3527*I3524+F3527*I3527-E3527*J3524-G3527*J3527</f>
        <v>0</v>
      </c>
      <c r="O3527" s="24">
        <f t="shared" ref="O3527" si="35535">(D3527*J3524+E3527*I3524+F3527*J3527+G3527*I3527)</f>
        <v>46.829880726510957</v>
      </c>
      <c r="P3527" s="22">
        <f t="shared" ref="P3527" si="35536">D3527*K3524+F3527*K3527-E3527*L3524-G3527*L3527</f>
        <v>-0.98393550486543679</v>
      </c>
      <c r="Q3527" s="23">
        <f t="shared" ref="Q3527" si="35537">(D3527*L3524+E3527*K3524+F3527*L3527+G3527*K3527)</f>
        <v>0</v>
      </c>
      <c r="S3527" s="15">
        <v>0</v>
      </c>
      <c r="T3527" s="145">
        <f t="shared" ref="T3527" si="35538">(1/$T$8)*SIN($B3524*$U$8)</f>
        <v>-0.15611653541367795</v>
      </c>
      <c r="U3527" s="15">
        <f t="shared" ref="U3527" si="35539">COS($U$8*$B3524)</f>
        <v>0.8835432339924677</v>
      </c>
      <c r="V3527" s="37">
        <v>0</v>
      </c>
      <c r="X3527" s="21">
        <f t="shared" ref="X3527" si="35540">N3527*S3524+P3527*S3527-O3527*T3524-Q3527*T3527</f>
        <v>0</v>
      </c>
      <c r="Y3527" s="24">
        <f t="shared" ref="Y3527" si="35541">(N3527*T3524+O3527*S3524+P3527*T3527+Q3527*S3527)</f>
        <v>41.529832866673125</v>
      </c>
      <c r="Z3527" s="22">
        <f t="shared" ref="Z3527" si="35542">N3527*U3524+P3527*U3527-O3527*V3524-Q3527*V3527</f>
        <v>64.92891903771914</v>
      </c>
      <c r="AA3527" s="23">
        <f t="shared" ref="AA3527" si="35543">(N3527*V3524+O3527*U3524+P3527*V3527+Q3527*U3527)</f>
        <v>0</v>
      </c>
      <c r="AB3527" s="8"/>
      <c r="AC3527" s="21">
        <v>0</v>
      </c>
      <c r="AD3527" s="24">
        <f t="shared" ref="AD3527" si="35544">(TAN($AE$8*$B3524))/$AD$8</f>
        <v>-2.0185080891009299</v>
      </c>
      <c r="AE3527" s="22">
        <v>1</v>
      </c>
      <c r="AF3527" s="23">
        <v>0</v>
      </c>
      <c r="AH3527" s="21">
        <f t="shared" ref="AH3527" si="35545">X3527*AC3524+Z3527*AC3527-Y3527*AD3524-AA3527*AD3527</f>
        <v>0</v>
      </c>
      <c r="AI3527" s="24">
        <f t="shared" ref="AI3527" si="35546">(X3527*AD3524+Y3527*AC3524+Z3527*AD3527+AA3527*AC3527)</f>
        <v>-89.529715427542328</v>
      </c>
      <c r="AJ3527" s="22">
        <f t="shared" ref="AJ3527" si="35547">X3527*AE3524+Z3527*AE3527-Y3527*AF3524-AA3527*AF3527</f>
        <v>64.92891903771914</v>
      </c>
      <c r="AK3527" s="23">
        <f t="shared" ref="AK3527" si="35548">(X3527*AF3524+Y3527*AE3524+Z3527*AF3527+AA3527*AE3527)</f>
        <v>0</v>
      </c>
      <c r="AL3527" s="8"/>
      <c r="AM3527" s="15">
        <v>0</v>
      </c>
      <c r="AN3527" s="85">
        <f t="shared" ref="AN3527" si="35549">(1/$AN$8)*SIN($B3524*$AO$8)</f>
        <v>-0.15611653541367795</v>
      </c>
      <c r="AO3527" s="25">
        <f t="shared" ref="AO3527" si="35550">COS($AO$8*$B3524)</f>
        <v>0.8835432339924677</v>
      </c>
      <c r="AP3527" s="37">
        <v>0</v>
      </c>
      <c r="AR3527" s="21">
        <f t="shared" ref="AR3527" si="35551">AH3527*AM3524+AJ3527*AM3527-AI3527*AN3524-AK3527*AN3527</f>
        <v>0</v>
      </c>
      <c r="AS3527" s="24">
        <f t="shared" ref="AS3527" si="35552">(AH3527*AN3524+AI3527*AM3524+AJ3527*AN3527+AK3527*AM3527)</f>
        <v>-89.23985219559998</v>
      </c>
      <c r="AT3527" s="22">
        <f t="shared" ref="AT3527" si="35553">AH3527*AO3524+AJ3527*AO3527-AI3527*AP3524-AK3527*AP3527</f>
        <v>-68.426113795862307</v>
      </c>
      <c r="AU3527" s="23">
        <f t="shared" ref="AU3527" si="35554">(AH3527*AP3524+AI3527*AO3524+AJ3527*AP3527+AK3527*AO3527)</f>
        <v>0</v>
      </c>
      <c r="AV3527" s="8"/>
      <c r="AW3527" s="21">
        <v>0</v>
      </c>
      <c r="AX3527" s="24">
        <f t="shared" ref="AX3527" si="35555">(TAN($AY$8*$B3524))/$AX$8</f>
        <v>-47.654941397531722</v>
      </c>
      <c r="AY3527" s="22">
        <v>1</v>
      </c>
      <c r="AZ3527" s="23">
        <v>0</v>
      </c>
      <c r="BB3527" s="21">
        <f t="shared" ref="BB3527" si="35556">AR3527*AW3524+AT3527*AW3527-AS3527*AX3524-AU3527*AX3527</f>
        <v>0</v>
      </c>
      <c r="BC3527" s="24">
        <f t="shared" ref="BC3527" si="35557">(AR3527*AX3524+AS3527*AW3524+AT3527*AX3527+AU3527*AW3527)</f>
        <v>3171.6025908070551</v>
      </c>
      <c r="BD3527" s="22">
        <f t="shared" ref="BD3527" si="35558">AR3527*AY3524+AT3527*AY3527-AS3527*AZ3524-AU3527*AZ3527</f>
        <v>-68.426113795862307</v>
      </c>
      <c r="BE3527" s="23">
        <f t="shared" ref="BE3527" si="35559">(AR3527*AZ3524+AS3527*AY3524+AT3527*AZ3527+AU3527*AY3527)</f>
        <v>0</v>
      </c>
      <c r="BF3527" s="8"/>
      <c r="BG3527" s="15">
        <v>0</v>
      </c>
      <c r="BH3527" s="85">
        <f t="shared" ref="BH3527" si="35560">(1/$BH$8)*SIN($B3524*$BI$8)</f>
        <v>-5.9543301329416466E-2</v>
      </c>
      <c r="BI3527" s="25">
        <f t="shared" ref="BI3527" si="35561">COS($BI$8*$B3524)</f>
        <v>-0.98391633658616973</v>
      </c>
      <c r="BJ3527" s="37">
        <v>0</v>
      </c>
      <c r="BL3527" s="21">
        <f t="shared" ref="BL3527" si="35562">BB3527*BG3524+BD3527*BG3527-BC3527*BH3524-BE3527*BH3527</f>
        <v>0</v>
      </c>
      <c r="BM3527" s="24">
        <f t="shared" ref="BM3527" si="35563">(BB3527*BH3524+BC3527*BG3524+BD3527*BH3527+BE3527*BG3527)</f>
        <v>-3116.5172855415344</v>
      </c>
      <c r="BN3527" s="22">
        <f t="shared" ref="BN3527" si="35564">BB3527*BI3524+BD3527*BI3527-BC3527*BJ3524-BE3527*BJ3527</f>
        <v>1766.9547700670951</v>
      </c>
      <c r="BO3527" s="23">
        <f t="shared" ref="BO3527" si="35565">(BB3527*BJ3524+BC3527*BI3524+BD3527*BJ3527+BE3527*BI3527)</f>
        <v>0</v>
      </c>
      <c r="BQ3527" s="38">
        <f t="shared" ref="BQ3527" si="35566">(180/PI())*ATAN(-1*(($BL$8*BM3524+BO3524+$BL$8*BM3527+BO3527)/($BL$8*BL3524+BN3524+$BL$8*BL3527+BN3527)))</f>
        <v>30.911068536406638</v>
      </c>
      <c r="BS3527" s="67">
        <f t="shared" ref="BS3527" si="35567">20*LOG(((($BL$8*BL3524+BN3524-$BL$8*BL3527-BN3527)^2+($BL$8*BM3524+BO3524-$BL$8*BM3527-BO3527)^2)/(($BL$8*BL3524+BN3524+$BL$8*BL3527+BN3527)^2+($BL$8*BM3524+BO3524+$BL$8*BM3527+BO3527)^2))^0.5)</f>
        <v>-1.0245398090110586E-6</v>
      </c>
      <c r="BT3527" s="65"/>
    </row>
    <row r="3528" spans="2:72">
      <c r="BS3528" s="32"/>
    </row>
    <row r="3529" spans="2:72" ht="18.5" thickBot="1">
      <c r="D3529" s="8"/>
      <c r="E3529" s="8" t="s">
        <v>93</v>
      </c>
      <c r="F3529" s="8"/>
      <c r="G3529" s="8"/>
      <c r="H3529" s="8"/>
      <c r="I3529" s="8"/>
      <c r="J3529" s="8" t="s">
        <v>94</v>
      </c>
      <c r="K3529" s="8"/>
      <c r="L3529" s="8"/>
      <c r="M3529" s="8"/>
      <c r="N3529" s="8"/>
      <c r="O3529" s="8" t="s">
        <v>95</v>
      </c>
      <c r="P3529" s="8"/>
      <c r="Q3529" s="8"/>
      <c r="R3529" s="8"/>
      <c r="S3529" s="8"/>
      <c r="T3529" s="8" t="s">
        <v>96</v>
      </c>
      <c r="U3529" s="8"/>
      <c r="V3529" s="8"/>
      <c r="W3529" s="8"/>
      <c r="X3529" s="8"/>
      <c r="Y3529" s="8" t="s">
        <v>97</v>
      </c>
      <c r="Z3529" s="8"/>
      <c r="AA3529" s="8"/>
      <c r="AB3529" s="8"/>
      <c r="AC3529" s="8"/>
      <c r="AD3529" s="8" t="s">
        <v>98</v>
      </c>
      <c r="AE3529" s="8"/>
      <c r="AF3529" s="8"/>
      <c r="AG3529" s="8"/>
      <c r="AH3529" s="8"/>
      <c r="AI3529" s="8" t="s">
        <v>99</v>
      </c>
      <c r="AJ3529" s="8"/>
      <c r="AK3529" s="8"/>
      <c r="AL3529" s="8"/>
      <c r="AM3529" s="8"/>
      <c r="AN3529" s="8" t="s">
        <v>96</v>
      </c>
      <c r="AO3529" s="8"/>
      <c r="AP3529" s="8"/>
      <c r="AQ3529" s="8"/>
      <c r="AR3529" s="8"/>
      <c r="AS3529" s="8" t="s">
        <v>100</v>
      </c>
      <c r="AT3529" s="8"/>
      <c r="AU3529" s="8"/>
      <c r="AV3529" s="8"/>
      <c r="AW3529" s="8"/>
      <c r="AX3529" s="8" t="s">
        <v>94</v>
      </c>
      <c r="AY3529" s="8"/>
      <c r="AZ3529" s="8"/>
      <c r="BA3529" s="8"/>
      <c r="BB3529" s="8"/>
      <c r="BC3529" s="8" t="s">
        <v>101</v>
      </c>
      <c r="BD3529" s="8"/>
      <c r="BE3529" s="8"/>
      <c r="BF3529" s="8"/>
      <c r="BG3529" s="8"/>
      <c r="BH3529" s="8" t="s">
        <v>96</v>
      </c>
      <c r="BI3529" s="8"/>
      <c r="BJ3529" s="8"/>
      <c r="BK3529" s="8"/>
      <c r="BL3529" s="8"/>
      <c r="BM3529" s="8" t="s">
        <v>102</v>
      </c>
      <c r="BN3529" s="8"/>
      <c r="BO3529" s="8"/>
      <c r="BP3529" s="8"/>
    </row>
    <row r="3530" spans="2:72" ht="20.5" thickBot="1">
      <c r="B3530" s="16"/>
      <c r="D3530" s="250" t="s">
        <v>22</v>
      </c>
      <c r="E3530" s="251"/>
      <c r="F3530" s="252" t="s">
        <v>23</v>
      </c>
      <c r="G3530" s="253"/>
      <c r="H3530" s="123"/>
      <c r="I3530" s="242" t="s">
        <v>1</v>
      </c>
      <c r="J3530" s="243"/>
      <c r="K3530" s="244" t="s">
        <v>2</v>
      </c>
      <c r="L3530" s="245"/>
      <c r="M3530" s="123"/>
      <c r="N3530" s="242" t="s">
        <v>43</v>
      </c>
      <c r="O3530" s="243"/>
      <c r="P3530" s="244" t="s">
        <v>44</v>
      </c>
      <c r="Q3530" s="245"/>
      <c r="R3530" s="123"/>
      <c r="S3530" s="242" t="s">
        <v>32</v>
      </c>
      <c r="T3530" s="243"/>
      <c r="U3530" s="244" t="s">
        <v>33</v>
      </c>
      <c r="V3530" s="245"/>
      <c r="W3530" s="123"/>
      <c r="X3530" s="242" t="s">
        <v>45</v>
      </c>
      <c r="Y3530" s="243"/>
      <c r="Z3530" s="244" t="s">
        <v>46</v>
      </c>
      <c r="AA3530" s="245"/>
      <c r="AB3530" s="127"/>
      <c r="AC3530" s="242" t="s">
        <v>62</v>
      </c>
      <c r="AD3530" s="243"/>
      <c r="AE3530" s="244" t="s">
        <v>3</v>
      </c>
      <c r="AF3530" s="245"/>
      <c r="AG3530" s="123"/>
      <c r="AH3530" s="242" t="s">
        <v>76</v>
      </c>
      <c r="AI3530" s="243"/>
      <c r="AJ3530" s="244" t="s">
        <v>77</v>
      </c>
      <c r="AK3530" s="245"/>
      <c r="AL3530" s="127"/>
      <c r="AM3530" s="242" t="s">
        <v>64</v>
      </c>
      <c r="AN3530" s="243"/>
      <c r="AO3530" s="244" t="s">
        <v>65</v>
      </c>
      <c r="AP3530" s="245"/>
      <c r="AQ3530" s="123"/>
      <c r="AR3530" s="242" t="s">
        <v>80</v>
      </c>
      <c r="AS3530" s="243"/>
      <c r="AT3530" s="244" t="s">
        <v>81</v>
      </c>
      <c r="AU3530" s="245"/>
      <c r="AV3530" s="127"/>
      <c r="AW3530" s="242" t="s">
        <v>68</v>
      </c>
      <c r="AX3530" s="243"/>
      <c r="AY3530" s="244" t="s">
        <v>69</v>
      </c>
      <c r="AZ3530" s="245"/>
      <c r="BA3530" s="123"/>
      <c r="BB3530" s="246" t="s">
        <v>84</v>
      </c>
      <c r="BC3530" s="247"/>
      <c r="BD3530" s="248" t="s">
        <v>85</v>
      </c>
      <c r="BE3530" s="249"/>
      <c r="BF3530" s="127"/>
      <c r="BG3530" s="242" t="s">
        <v>72</v>
      </c>
      <c r="BH3530" s="243"/>
      <c r="BI3530" s="244" t="s">
        <v>73</v>
      </c>
      <c r="BJ3530" s="245"/>
      <c r="BK3530" s="123"/>
      <c r="BL3530" s="242" t="s">
        <v>88</v>
      </c>
      <c r="BM3530" s="243"/>
      <c r="BN3530" s="244" t="s">
        <v>89</v>
      </c>
      <c r="BO3530" s="245"/>
      <c r="BP3530" s="123"/>
      <c r="BQ3530" s="19" t="s">
        <v>165</v>
      </c>
      <c r="BS3530" s="63" t="s">
        <v>120</v>
      </c>
      <c r="BT3530" s="4"/>
    </row>
    <row r="3531" spans="2:72" ht="19" thickTop="1" thickBot="1">
      <c r="B3531" s="39">
        <v>10.02</v>
      </c>
      <c r="D3531" s="25">
        <f t="shared" ref="D3531" si="35568">COS($F$8*$B3531)</f>
        <v>-0.98272802232210554</v>
      </c>
      <c r="E3531" s="26">
        <v>0</v>
      </c>
      <c r="F3531" s="10">
        <v>0</v>
      </c>
      <c r="G3531" s="85">
        <f t="shared" ref="G3531" si="35569">$E$8*SIN($B3531*$F$8)</f>
        <v>-0.55516727865207438</v>
      </c>
      <c r="I3531" s="21">
        <v>1</v>
      </c>
      <c r="J3531" s="24">
        <v>0</v>
      </c>
      <c r="K3531" s="22">
        <v>0</v>
      </c>
      <c r="L3531" s="23">
        <v>0</v>
      </c>
      <c r="N3531" s="21">
        <f t="shared" ref="N3531" si="35570">D3531*I3531+F3531*I3534-E3531*J3531-G3531*J3534</f>
        <v>-18.311251011173983</v>
      </c>
      <c r="O3531" s="24">
        <f t="shared" ref="O3531" si="35571">(D3531*J3531+E3531*I3531+F3531*J3534+G3531*I3534)</f>
        <v>0</v>
      </c>
      <c r="P3531" s="22">
        <f t="shared" ref="P3531" si="35572">D3531*K3531+F3531*K3534-E3531*L3531-G3531*L3534</f>
        <v>0</v>
      </c>
      <c r="Q3531" s="23">
        <f t="shared" ref="Q3531" si="35573">(D3531*L3531+E3531*K3531+F3531*L3534+G3531*K3534)</f>
        <v>-0.55516727865207438</v>
      </c>
      <c r="S3531" s="25">
        <f t="shared" ref="S3531" si="35574">COS($U$8*$B3531)</f>
        <v>0.88891264210241761</v>
      </c>
      <c r="T3531" s="26">
        <v>0</v>
      </c>
      <c r="U3531" s="10">
        <v>0</v>
      </c>
      <c r="V3531" s="85">
        <f t="shared" ref="V3531" si="35575">$T$8*SIN($B3531*$U$8)</f>
        <v>-1.3742302690577346</v>
      </c>
      <c r="X3531" s="21">
        <f t="shared" ref="X3531" si="35576">N3531*S3531+P3531*S3534-O3531*T3531-Q3531*T3534</f>
        <v>-16.361872258622572</v>
      </c>
      <c r="Y3531" s="24">
        <f t="shared" ref="Y3531" si="35577">(N3531*T3531+O3531*S3531+P3531*T3534+Q3531*S3534)</f>
        <v>0</v>
      </c>
      <c r="Z3531" s="22">
        <f t="shared" ref="Z3531" si="35578">N3531*U3531+P3531*U3534-O3531*V3531-Q3531*V3534</f>
        <v>0</v>
      </c>
      <c r="AA3531" s="23">
        <f t="shared" ref="AA3531" si="35579">(N3531*V3531+O3531*U3531+P3531*V3534+Q3531*U3534)</f>
        <v>24.670380191393914</v>
      </c>
      <c r="AB3531" s="8"/>
      <c r="AC3531" s="21">
        <v>1</v>
      </c>
      <c r="AD3531" s="24">
        <v>0</v>
      </c>
      <c r="AE3531" s="22">
        <v>0</v>
      </c>
      <c r="AF3531" s="23">
        <v>0</v>
      </c>
      <c r="AH3531" s="21">
        <f t="shared" ref="AH3531" si="35580">X3531*AC3531+Z3531*AC3534-Y3531*AD3531-AA3531*AD3534</f>
        <v>31.688222407015363</v>
      </c>
      <c r="AI3531" s="24">
        <f t="shared" ref="AI3531" si="35581">(X3531*AD3531+Y3531*AC3531+Z3531*AD3534+AA3531*AC3534)</f>
        <v>0</v>
      </c>
      <c r="AJ3531" s="22">
        <f t="shared" ref="AJ3531" si="35582">X3531*AE3531+Z3531*AE3534-Y3531*AF3531-AA3531*AF3534</f>
        <v>0</v>
      </c>
      <c r="AK3531" s="23">
        <f t="shared" ref="AK3531" si="35583">(X3531*AF3531+Y3531*AE3531+Z3531*AF3534+AA3531*AE3534)</f>
        <v>24.670380191393914</v>
      </c>
      <c r="AL3531" s="8"/>
      <c r="AM3531" s="25">
        <f t="shared" ref="AM3531" si="35584">COS($AO$8*$B3531)</f>
        <v>0.88891264210241761</v>
      </c>
      <c r="AN3531" s="26">
        <v>0</v>
      </c>
      <c r="AO3531" s="10">
        <v>0</v>
      </c>
      <c r="AP3531" s="85">
        <f t="shared" ref="AP3531" si="35585">$AN$8*SIN($B3531*$AO$8)</f>
        <v>-1.3742302690577346</v>
      </c>
      <c r="AR3531" s="21">
        <f t="shared" ref="AR3531" si="35586">AH3531*AM3531+AJ3531*AM3534-AI3531*AN3531-AK3531*AN3534</f>
        <v>31.935037415368598</v>
      </c>
      <c r="AS3531" s="24">
        <f t="shared" ref="AS3531" si="35587">(AH3531*AN3531+AI3531*AM3531+AJ3531*AN3534+AK3531*AM3534)</f>
        <v>0</v>
      </c>
      <c r="AT3531" s="22">
        <f t="shared" ref="AT3531" si="35588">AH3531*AO3531+AJ3531*AO3534-AI3531*AP3531-AK3531*AP3534</f>
        <v>0</v>
      </c>
      <c r="AU3531" s="23">
        <f t="shared" ref="AU3531" si="35589">(AH3531*AP3531+AI3531*AO3531+AJ3531*AP3534+AK3531*AO3534)</f>
        <v>-21.617101566750943</v>
      </c>
      <c r="AV3531" s="8"/>
      <c r="AW3531" s="21">
        <v>1</v>
      </c>
      <c r="AX3531" s="24">
        <v>0</v>
      </c>
      <c r="AY3531" s="22">
        <v>0</v>
      </c>
      <c r="AZ3531" s="23">
        <v>0</v>
      </c>
      <c r="BB3531" s="21">
        <f t="shared" ref="BB3531" si="35590">AR3531*AW3531+AT3531*AW3534-AS3531*AX3531-AU3531*AX3534</f>
        <v>-642.80293050177215</v>
      </c>
      <c r="BC3531" s="24">
        <f t="shared" ref="BC3531" si="35591">(AR3531*AX3531+AS3531*AW3531+AT3531*AX3534+AU3531*AW3534)</f>
        <v>0</v>
      </c>
      <c r="BD3531" s="22">
        <f t="shared" ref="BD3531" si="35592">AR3531*AY3531+AT3531*AY3534-AS3531*AZ3531-AU3531*AZ3534</f>
        <v>0</v>
      </c>
      <c r="BE3531" s="23">
        <f t="shared" ref="BE3531" si="35593">(AR3531*AZ3531+AS3531*AY3531+AT3531*AZ3534+AU3531*AY3534)</f>
        <v>-21.617101566750943</v>
      </c>
      <c r="BF3531" s="8"/>
      <c r="BG3531" s="25">
        <f t="shared" ref="BG3531" si="35594">COS($BI$8*$B3531)</f>
        <v>-0.98270811321866225</v>
      </c>
      <c r="BH3531" s="26">
        <v>0</v>
      </c>
      <c r="BI3531" s="10">
        <v>0</v>
      </c>
      <c r="BJ3531" s="85">
        <f t="shared" ref="BJ3531" si="35595">$BH$8*SIN($B3531*$BI$8)</f>
        <v>-0.55548436335143747</v>
      </c>
      <c r="BL3531" s="21">
        <f t="shared" ref="BL3531" si="35596">BB3531*BG3531+BD3531*BG3534-BC3531*BH3531-BE3531*BH3534</f>
        <v>630.35343701578893</v>
      </c>
      <c r="BM3531" s="24">
        <f t="shared" ref="BM3531" si="35597">(BB3531*BH3531+BC3531*BG3531+BD3531*BH3534+BE3531*BG3534)</f>
        <v>0</v>
      </c>
      <c r="BN3531" s="22">
        <f t="shared" ref="BN3531" si="35598">BB3531*BI3531+BD3531*BI3534-BC3531*BJ3531-BE3531*BJ3534</f>
        <v>0</v>
      </c>
      <c r="BO3531" s="23">
        <f t="shared" ref="BO3531" si="35599">(BB3531*BJ3531+BC3531*BI3531+BD3531*BJ3534+BE3531*BI3534)</f>
        <v>378.31027770413323</v>
      </c>
      <c r="BQ3531" s="27">
        <f t="shared" ref="BQ3531" si="35600">20*LOG((2*$BL$8)/(($BL$8*BL3531+BN3531+$BL$8*BL3534+BN3534)^2+($BL$8*BM3531+BO3531+$BL$8*BM3534+BO3534)^2)^0.5)</f>
        <v>-57.081339136961887</v>
      </c>
      <c r="BS3531" s="64">
        <f t="shared" ref="BS3531" si="35601">((BL3531^2+BM3531^2)/(BL3534^2+BM3534^2))^0.5</f>
        <v>0.59982175291506867</v>
      </c>
      <c r="BT3531" s="4"/>
    </row>
    <row r="3532" spans="2:72" ht="18.5" thickBot="1">
      <c r="D3532" s="25"/>
      <c r="E3532" s="10"/>
      <c r="F3532" s="10"/>
      <c r="G3532" s="31"/>
      <c r="I3532" s="29"/>
      <c r="L3532" s="30"/>
      <c r="N3532" s="29"/>
      <c r="Q3532" s="30"/>
      <c r="S3532" s="29"/>
      <c r="V3532" s="30"/>
      <c r="X3532" s="29"/>
      <c r="AA3532" s="30"/>
      <c r="AC3532" s="29"/>
      <c r="AF3532" s="30"/>
      <c r="AH3532" s="29"/>
      <c r="AK3532" s="30"/>
      <c r="AM3532" s="29"/>
      <c r="AP3532" s="30"/>
      <c r="AR3532" s="29"/>
      <c r="AU3532" s="30"/>
      <c r="AW3532" s="29"/>
      <c r="AZ3532" s="30"/>
      <c r="BB3532" s="29"/>
      <c r="BE3532" s="30"/>
      <c r="BG3532" s="29"/>
      <c r="BJ3532" s="30"/>
      <c r="BL3532" s="29"/>
      <c r="BO3532" s="30"/>
      <c r="BS3532" s="65"/>
      <c r="BT3532" s="65"/>
    </row>
    <row r="3533" spans="2:72" ht="18.5" thickBot="1">
      <c r="D3533" s="254" t="s">
        <v>24</v>
      </c>
      <c r="E3533" s="255"/>
      <c r="F3533" s="256" t="s">
        <v>25</v>
      </c>
      <c r="G3533" s="257"/>
      <c r="H3533" s="123"/>
      <c r="I3533" s="242" t="s">
        <v>4</v>
      </c>
      <c r="J3533" s="243"/>
      <c r="K3533" s="244" t="s">
        <v>5</v>
      </c>
      <c r="L3533" s="245"/>
      <c r="M3533" s="123"/>
      <c r="N3533" s="242" t="s">
        <v>6</v>
      </c>
      <c r="O3533" s="243"/>
      <c r="P3533" s="244" t="s">
        <v>7</v>
      </c>
      <c r="Q3533" s="245"/>
      <c r="R3533" s="123"/>
      <c r="S3533" s="242" t="s">
        <v>34</v>
      </c>
      <c r="T3533" s="243"/>
      <c r="U3533" s="244" t="s">
        <v>35</v>
      </c>
      <c r="V3533" s="245"/>
      <c r="W3533" s="123"/>
      <c r="X3533" s="242" t="s">
        <v>47</v>
      </c>
      <c r="Y3533" s="243"/>
      <c r="Z3533" s="244" t="s">
        <v>48</v>
      </c>
      <c r="AA3533" s="245"/>
      <c r="AB3533" s="127"/>
      <c r="AC3533" s="242" t="s">
        <v>63</v>
      </c>
      <c r="AD3533" s="243"/>
      <c r="AE3533" s="244" t="s">
        <v>8</v>
      </c>
      <c r="AF3533" s="245"/>
      <c r="AG3533" s="123"/>
      <c r="AH3533" s="242" t="s">
        <v>78</v>
      </c>
      <c r="AI3533" s="243"/>
      <c r="AJ3533" s="244" t="s">
        <v>79</v>
      </c>
      <c r="AK3533" s="245"/>
      <c r="AL3533" s="127"/>
      <c r="AM3533" s="242" t="s">
        <v>67</v>
      </c>
      <c r="AN3533" s="243"/>
      <c r="AO3533" s="244" t="s">
        <v>66</v>
      </c>
      <c r="AP3533" s="245"/>
      <c r="AQ3533" s="123"/>
      <c r="AR3533" s="242" t="s">
        <v>83</v>
      </c>
      <c r="AS3533" s="243"/>
      <c r="AT3533" s="244" t="s">
        <v>82</v>
      </c>
      <c r="AU3533" s="245"/>
      <c r="AV3533" s="127"/>
      <c r="AW3533" s="242" t="s">
        <v>71</v>
      </c>
      <c r="AX3533" s="243"/>
      <c r="AY3533" s="244" t="s">
        <v>70</v>
      </c>
      <c r="AZ3533" s="245"/>
      <c r="BA3533" s="123"/>
      <c r="BB3533" s="124" t="s">
        <v>87</v>
      </c>
      <c r="BC3533" s="125"/>
      <c r="BD3533" s="122" t="s">
        <v>86</v>
      </c>
      <c r="BE3533" s="126"/>
      <c r="BF3533" s="127"/>
      <c r="BG3533" s="242" t="s">
        <v>74</v>
      </c>
      <c r="BH3533" s="243"/>
      <c r="BI3533" s="244" t="s">
        <v>75</v>
      </c>
      <c r="BJ3533" s="245"/>
      <c r="BK3533" s="123"/>
      <c r="BL3533" s="242" t="s">
        <v>91</v>
      </c>
      <c r="BM3533" s="243"/>
      <c r="BN3533" s="244" t="s">
        <v>90</v>
      </c>
      <c r="BO3533" s="245"/>
      <c r="BP3533" s="123"/>
      <c r="BQ3533" s="35" t="s">
        <v>166</v>
      </c>
      <c r="BS3533" s="66" t="s">
        <v>121</v>
      </c>
      <c r="BT3533" s="65"/>
    </row>
    <row r="3534" spans="2:72" ht="19" thickTop="1" thickBot="1">
      <c r="D3534" s="15">
        <v>0</v>
      </c>
      <c r="E3534" s="145">
        <f t="shared" ref="E3534" si="35602">(1/$E$8)*SIN($B3531*$F$8)</f>
        <v>-6.1685253183563812E-2</v>
      </c>
      <c r="F3534" s="15">
        <f t="shared" ref="F3534" si="35603">COS($F$8*$B3531)</f>
        <v>-0.98272802232210554</v>
      </c>
      <c r="G3534" s="37">
        <v>0</v>
      </c>
      <c r="I3534" s="21">
        <v>0</v>
      </c>
      <c r="J3534" s="24">
        <f t="shared" ref="J3534" si="35604">(TAN($K$8*$B3531))/$J$8</f>
        <v>-31.213156205684331</v>
      </c>
      <c r="K3534" s="22">
        <v>1</v>
      </c>
      <c r="L3534" s="23">
        <v>0</v>
      </c>
      <c r="N3534" s="21">
        <f t="shared" ref="N3534" si="35605">D3534*I3531+F3534*I3534-E3534*J3531-G3534*J3534</f>
        <v>0</v>
      </c>
      <c r="O3534" s="24">
        <f t="shared" ref="O3534" si="35606">(D3534*J3531+E3534*I3531+F3534*J3534+G3534*I3534)</f>
        <v>30.612358015259552</v>
      </c>
      <c r="P3534" s="22">
        <f t="shared" ref="P3534" si="35607">D3534*K3531+F3534*K3534-E3534*L3531-G3534*L3534</f>
        <v>-0.98272802232210554</v>
      </c>
      <c r="Q3534" s="23">
        <f t="shared" ref="Q3534" si="35608">(D3534*L3531+E3534*K3531+F3534*L3534+G3534*K3534)</f>
        <v>0</v>
      </c>
      <c r="S3534" s="15">
        <v>0</v>
      </c>
      <c r="T3534" s="145">
        <f t="shared" ref="T3534" si="35609">(1/$T$8)*SIN($B3531*$U$8)</f>
        <v>-0.15269225211752607</v>
      </c>
      <c r="U3534" s="15">
        <f t="shared" ref="U3534" si="35610">COS($U$8*$B3531)</f>
        <v>0.88891264210241761</v>
      </c>
      <c r="V3534" s="37">
        <v>0</v>
      </c>
      <c r="X3534" s="21">
        <f t="shared" ref="X3534" si="35611">N3534*S3531+P3534*S3534-O3534*T3531-Q3534*T3534</f>
        <v>0</v>
      </c>
      <c r="Y3534" s="24">
        <f t="shared" ref="Y3534" si="35612">(N3534*T3531+O3534*S3531+P3534*T3534+Q3534*S3534)</f>
        <v>27.361766999276853</v>
      </c>
      <c r="Z3534" s="22">
        <f t="shared" ref="Z3534" si="35613">N3534*U3531+P3534*U3534-O3534*V3531-Q3534*V3534</f>
        <v>41.194869629011407</v>
      </c>
      <c r="AA3534" s="23">
        <f t="shared" ref="AA3534" si="35614">(N3534*V3531+O3534*U3531+P3534*V3534+Q3534*U3534)</f>
        <v>0</v>
      </c>
      <c r="AB3534" s="8"/>
      <c r="AC3534" s="21">
        <v>0</v>
      </c>
      <c r="AD3534" s="24">
        <f t="shared" ref="AD3534" si="35615">(TAN($AE$8*$B3531))/$AD$8</f>
        <v>-1.947683590316126</v>
      </c>
      <c r="AE3534" s="22">
        <v>1</v>
      </c>
      <c r="AF3534" s="23">
        <v>0</v>
      </c>
      <c r="AH3534" s="21">
        <f t="shared" ref="AH3534" si="35616">X3534*AC3531+Z3534*AC3534-Y3534*AD3531-AA3534*AD3534</f>
        <v>0</v>
      </c>
      <c r="AI3534" s="24">
        <f t="shared" ref="AI3534" si="35617">(X3534*AD3531+Y3534*AC3531+Z3534*AD3534+AA3534*AC3534)</f>
        <v>-52.872804582360828</v>
      </c>
      <c r="AJ3534" s="22">
        <f t="shared" ref="AJ3534" si="35618">X3534*AE3531+Z3534*AE3534-Y3534*AF3531-AA3534*AF3534</f>
        <v>41.194869629011407</v>
      </c>
      <c r="AK3534" s="23">
        <f t="shared" ref="AK3534" si="35619">(X3534*AF3531+Y3534*AE3531+Z3534*AF3534+AA3534*AE3534)</f>
        <v>0</v>
      </c>
      <c r="AL3534" s="8"/>
      <c r="AM3534" s="15">
        <v>0</v>
      </c>
      <c r="AN3534" s="85">
        <f t="shared" ref="AN3534" si="35620">(1/$AN$8)*SIN($B3531*$AO$8)</f>
        <v>-0.15269225211752607</v>
      </c>
      <c r="AO3534" s="25">
        <f t="shared" ref="AO3534" si="35621">COS($AO$8*$B3531)</f>
        <v>0.88891264210241761</v>
      </c>
      <c r="AP3534" s="37">
        <v>0</v>
      </c>
      <c r="AR3534" s="21">
        <f t="shared" ref="AR3534" si="35622">AH3534*AM3531+AJ3534*AM3534-AI3534*AN3531-AK3534*AN3534</f>
        <v>0</v>
      </c>
      <c r="AS3534" s="24">
        <f t="shared" ref="AS3534" si="35623">(AH3534*AN3531+AI3534*AM3531+AJ3534*AN3534+AK3534*AM3534)</f>
        <v>-53.289441836012806</v>
      </c>
      <c r="AT3534" s="22">
        <f t="shared" ref="AT3534" si="35624">AH3534*AO3531+AJ3534*AO3534-AI3534*AP3531-AK3534*AP3534</f>
        <v>-36.040768064065574</v>
      </c>
      <c r="AU3534" s="23">
        <f t="shared" ref="AU3534" si="35625">(AH3534*AP3531+AI3534*AO3531+AJ3534*AP3534+AK3534*AO3534)</f>
        <v>0</v>
      </c>
      <c r="AV3534" s="8"/>
      <c r="AW3534" s="21">
        <v>0</v>
      </c>
      <c r="AX3534" s="24">
        <f t="shared" ref="AX3534" si="35626">(TAN($AY$8*$B3531))/$AX$8</f>
        <v>-31.213156205684331</v>
      </c>
      <c r="AY3534" s="22">
        <v>1</v>
      </c>
      <c r="AZ3534" s="23">
        <v>0</v>
      </c>
      <c r="BB3534" s="21">
        <f t="shared" ref="BB3534" si="35627">AR3534*AW3531+AT3534*AW3534-AS3534*AX3531-AU3534*AX3534</f>
        <v>0</v>
      </c>
      <c r="BC3534" s="24">
        <f t="shared" ref="BC3534" si="35628">(AR3534*AX3531+AS3534*AW3531+AT3534*AX3534+AU3534*AW3534)</f>
        <v>1071.6566815205051</v>
      </c>
      <c r="BD3534" s="22">
        <f t="shared" ref="BD3534" si="35629">AR3534*AY3531+AT3534*AY3534-AS3534*AZ3531-AU3534*AZ3534</f>
        <v>-36.040768064065574</v>
      </c>
      <c r="BE3534" s="23">
        <f t="shared" ref="BE3534" si="35630">(AR3534*AZ3531+AS3534*AY3531+AT3534*AZ3534+AU3534*AY3534)</f>
        <v>0</v>
      </c>
      <c r="BF3534" s="8"/>
      <c r="BG3534" s="15">
        <v>0</v>
      </c>
      <c r="BH3534" s="85">
        <f t="shared" ref="BH3534" si="35631">(1/$BH$8)*SIN($B3531*$BI$8)</f>
        <v>-6.1720484816826383E-2</v>
      </c>
      <c r="BI3534" s="25">
        <f t="shared" ref="BI3534" si="35632">COS($BI$8*$B3531)</f>
        <v>-0.98270811321866225</v>
      </c>
      <c r="BJ3534" s="37">
        <v>0</v>
      </c>
      <c r="BL3534" s="21">
        <f t="shared" ref="BL3534" si="35633">BB3534*BG3531+BD3534*BG3534-BC3534*BH3531-BE3534*BH3534</f>
        <v>0</v>
      </c>
      <c r="BM3534" s="24">
        <f t="shared" ref="BM3534" si="35634">(BB3534*BH3531+BC3534*BG3531+BD3534*BH3534+BE3534*BG3534)</f>
        <v>-1050.9012618371034</v>
      </c>
      <c r="BN3534" s="22">
        <f t="shared" ref="BN3534" si="35635">BB3534*BI3531+BD3534*BI3534-BC3534*BJ3531-BE3534*BJ3534</f>
        <v>630.70608464892121</v>
      </c>
      <c r="BO3534" s="23">
        <f t="shared" ref="BO3534" si="35636">(BB3534*BJ3531+BC3534*BI3531+BD3534*BJ3534+BE3534*BI3534)</f>
        <v>0</v>
      </c>
      <c r="BQ3534" s="38">
        <f t="shared" ref="BQ3534" si="35637">(180/PI())*ATAN(-1*(($BL$8*BM3531+BO3531+$BL$8*BM3534+BO3534)/($BL$8*BL3531+BN3531+$BL$8*BL3534+BN3534)))</f>
        <v>28.073403297491314</v>
      </c>
      <c r="BS3534" s="67">
        <f t="shared" ref="BS3534" si="35638">20*LOG(((($BL$8*BL3531+BN3531-$BL$8*BL3534-BN3534)^2+($BL$8*BM3531+BO3531-$BL$8*BM3534-BO3534)^2)/(($BL$8*BL3531+BN3531+$BL$8*BL3534+BN3534)^2+($BL$8*BM3531+BO3531+$BL$8*BM3534+BO3534)^2))^0.5)</f>
        <v>-8.5045398972271114E-6</v>
      </c>
      <c r="BT3534" s="65"/>
    </row>
    <row r="3535" spans="2:72">
      <c r="BS3535" s="32"/>
    </row>
    <row r="3536" spans="2:72">
      <c r="E3536" s="88"/>
      <c r="J3536" s="88"/>
      <c r="O3536" s="88"/>
      <c r="T3536" s="88"/>
      <c r="Y3536" s="88"/>
      <c r="AD3536" s="88"/>
      <c r="AI3536" s="88"/>
      <c r="AN3536" s="88"/>
      <c r="AS3536" s="88"/>
      <c r="AX3536" s="88"/>
      <c r="BC3536" s="88"/>
      <c r="BH3536" s="88"/>
      <c r="BM3536" s="88"/>
    </row>
    <row r="3537" spans="2:71" ht="20">
      <c r="B3537" s="16"/>
      <c r="D3537" s="8"/>
      <c r="E3537" s="8"/>
      <c r="F3537" s="8"/>
      <c r="G3537" s="8"/>
      <c r="I3537" s="241"/>
      <c r="J3537" s="241"/>
      <c r="K3537" s="241"/>
      <c r="L3537" s="241"/>
      <c r="N3537" s="241"/>
      <c r="O3537" s="241"/>
      <c r="P3537" s="241"/>
      <c r="Q3537" s="241"/>
      <c r="S3537" s="241"/>
      <c r="T3537" s="241"/>
      <c r="U3537" s="241"/>
      <c r="V3537" s="241"/>
      <c r="X3537" s="241"/>
      <c r="Y3537" s="241"/>
      <c r="Z3537" s="241"/>
      <c r="AA3537" s="241"/>
      <c r="AB3537" s="4"/>
      <c r="AC3537" s="241"/>
      <c r="AD3537" s="241"/>
      <c r="AE3537" s="241"/>
      <c r="AF3537" s="241"/>
      <c r="AH3537" s="241"/>
      <c r="AI3537" s="241"/>
      <c r="AJ3537" s="241"/>
      <c r="AK3537" s="241"/>
      <c r="AL3537" s="4"/>
      <c r="AM3537" s="241"/>
      <c r="AN3537" s="241"/>
      <c r="AO3537" s="241"/>
      <c r="AP3537" s="241"/>
      <c r="AR3537" s="241"/>
      <c r="AS3537" s="241"/>
      <c r="AT3537" s="241"/>
      <c r="AU3537" s="241"/>
      <c r="AV3537" s="4"/>
      <c r="AW3537" s="241"/>
      <c r="AX3537" s="241"/>
      <c r="AY3537" s="241"/>
      <c r="AZ3537" s="241"/>
      <c r="BB3537" s="241"/>
      <c r="BC3537" s="241"/>
      <c r="BD3537" s="241"/>
      <c r="BE3537" s="241"/>
      <c r="BF3537" s="4"/>
      <c r="BG3537" s="241"/>
      <c r="BH3537" s="241"/>
      <c r="BI3537" s="241"/>
      <c r="BJ3537" s="241"/>
      <c r="BL3537" s="241"/>
      <c r="BM3537" s="241"/>
      <c r="BN3537" s="241"/>
      <c r="BO3537" s="241"/>
      <c r="BQ3537" s="109"/>
      <c r="BS3537" s="4"/>
    </row>
    <row r="3538" spans="2:71">
      <c r="B3538" s="39"/>
      <c r="D3538" s="8"/>
      <c r="E3538" s="8"/>
      <c r="F3538" s="8"/>
      <c r="G3538" s="8"/>
      <c r="I3538" s="8"/>
      <c r="J3538" s="8"/>
      <c r="K3538" s="8"/>
      <c r="L3538" s="8"/>
      <c r="N3538" s="8"/>
      <c r="O3538" s="8"/>
      <c r="P3538" s="8"/>
      <c r="Q3538" s="8"/>
      <c r="S3538" s="8"/>
      <c r="T3538" s="8"/>
      <c r="U3538" s="8"/>
      <c r="V3538" s="8"/>
      <c r="X3538" s="8"/>
      <c r="Y3538" s="8"/>
      <c r="Z3538" s="8"/>
      <c r="AA3538" s="8"/>
      <c r="AB3538" s="8"/>
      <c r="AC3538" s="8"/>
      <c r="AD3538" s="8"/>
      <c r="AE3538" s="8"/>
      <c r="AF3538" s="8"/>
      <c r="AH3538" s="8"/>
      <c r="AI3538" s="8"/>
      <c r="AJ3538" s="8"/>
      <c r="AK3538" s="8"/>
      <c r="AL3538" s="8"/>
      <c r="AM3538" s="8"/>
      <c r="AN3538" s="8"/>
      <c r="AO3538" s="8"/>
      <c r="AP3538" s="8"/>
      <c r="AR3538" s="8"/>
      <c r="AS3538" s="8"/>
      <c r="AT3538" s="8"/>
      <c r="AU3538" s="8"/>
      <c r="AV3538" s="8"/>
      <c r="AW3538" s="8"/>
      <c r="AX3538" s="8"/>
      <c r="AY3538" s="8"/>
      <c r="AZ3538" s="8"/>
      <c r="BB3538" s="8"/>
      <c r="BC3538" s="8"/>
      <c r="BD3538" s="8"/>
      <c r="BE3538" s="8"/>
      <c r="BF3538" s="8"/>
      <c r="BG3538" s="8"/>
      <c r="BH3538" s="8"/>
      <c r="BI3538" s="8"/>
      <c r="BJ3538" s="8"/>
      <c r="BL3538" s="8"/>
      <c r="BM3538" s="8"/>
      <c r="BN3538" s="8"/>
      <c r="BO3538" s="8"/>
      <c r="BQ3538" s="8"/>
      <c r="BS3538" s="4"/>
    </row>
  </sheetData>
  <sheetProtection algorithmName="SHA-512" hashValue="L/XZqeylV6w1DoA74ysGkbmv6qSIWHf6tzbrZYtUI0pO+xME5h6O33hNMIasAowRR2O0GDOy/HE31OQL6AwPbQ==" saltValue="Mnz5NHNFN61JHGLIUMvcAw==" spinCount="100000" sheet="1" objects="1" scenarios="1"/>
  <mergeCells count="25190">
    <mergeCell ref="D3530:E3530"/>
    <mergeCell ref="F3530:G3530"/>
    <mergeCell ref="D3533:E3533"/>
    <mergeCell ref="F3533:G3533"/>
    <mergeCell ref="I3533:J3533"/>
    <mergeCell ref="K3533:L3533"/>
    <mergeCell ref="N3533:O3533"/>
    <mergeCell ref="P3533:Q3533"/>
    <mergeCell ref="S3533:T3533"/>
    <mergeCell ref="U3533:V3533"/>
    <mergeCell ref="X3533:Y3533"/>
    <mergeCell ref="Z3533:AA3533"/>
    <mergeCell ref="AC3533:AD3533"/>
    <mergeCell ref="AE3533:AF3533"/>
    <mergeCell ref="AH3533:AI3533"/>
    <mergeCell ref="AJ3533:AK3533"/>
    <mergeCell ref="AM3533:AN3533"/>
    <mergeCell ref="AO3533:AP3533"/>
    <mergeCell ref="AR3533:AS3533"/>
    <mergeCell ref="AT3533:AU3533"/>
    <mergeCell ref="AW3533:AX3533"/>
    <mergeCell ref="AY3533:AZ3533"/>
    <mergeCell ref="BG3533:BH3533"/>
    <mergeCell ref="BI3533:BJ3533"/>
    <mergeCell ref="BL3533:BM3533"/>
    <mergeCell ref="BN3533:BO3533"/>
    <mergeCell ref="AW3523:AX3523"/>
    <mergeCell ref="AY3523:AZ3523"/>
    <mergeCell ref="BB3523:BC3523"/>
    <mergeCell ref="BD3523:BE3523"/>
    <mergeCell ref="D3516:E3516"/>
    <mergeCell ref="F3516:G3516"/>
    <mergeCell ref="D3519:E3519"/>
    <mergeCell ref="F3519:G3519"/>
    <mergeCell ref="I3519:J3519"/>
    <mergeCell ref="K3519:L3519"/>
    <mergeCell ref="N3519:O3519"/>
    <mergeCell ref="P3519:Q3519"/>
    <mergeCell ref="S3519:T3519"/>
    <mergeCell ref="U3519:V3519"/>
    <mergeCell ref="X3519:Y3519"/>
    <mergeCell ref="Z3519:AA3519"/>
    <mergeCell ref="AC3519:AD3519"/>
    <mergeCell ref="AE3519:AF3519"/>
    <mergeCell ref="AH3519:AI3519"/>
    <mergeCell ref="AJ3519:AK3519"/>
    <mergeCell ref="AM3519:AN3519"/>
    <mergeCell ref="AO3519:AP3519"/>
    <mergeCell ref="AR3519:AS3519"/>
    <mergeCell ref="AT3519:AU3519"/>
    <mergeCell ref="AW3519:AX3519"/>
    <mergeCell ref="AY3519:AZ3519"/>
    <mergeCell ref="BG3519:BH3519"/>
    <mergeCell ref="BI3519:BJ3519"/>
    <mergeCell ref="BL3519:BM3519"/>
    <mergeCell ref="BN3519:BO3519"/>
    <mergeCell ref="I3516:J3516"/>
    <mergeCell ref="K3516:L3516"/>
    <mergeCell ref="N3516:O3516"/>
    <mergeCell ref="P3516:Q3516"/>
    <mergeCell ref="D3523:E3523"/>
    <mergeCell ref="F3523:G3523"/>
    <mergeCell ref="D3526:E3526"/>
    <mergeCell ref="F3526:G3526"/>
    <mergeCell ref="I3526:J3526"/>
    <mergeCell ref="K3526:L3526"/>
    <mergeCell ref="N3526:O3526"/>
    <mergeCell ref="P3526:Q3526"/>
    <mergeCell ref="S3526:T3526"/>
    <mergeCell ref="U3526:V3526"/>
    <mergeCell ref="X3526:Y3526"/>
    <mergeCell ref="Z3526:AA3526"/>
    <mergeCell ref="AC3526:AD3526"/>
    <mergeCell ref="AE3526:AF3526"/>
    <mergeCell ref="AH3526:AI3526"/>
    <mergeCell ref="AJ3526:AK3526"/>
    <mergeCell ref="AM3526:AN3526"/>
    <mergeCell ref="AO3526:AP3526"/>
    <mergeCell ref="AR3526:AS3526"/>
    <mergeCell ref="AT3526:AU3526"/>
    <mergeCell ref="AW3526:AX3526"/>
    <mergeCell ref="AY3526:AZ3526"/>
    <mergeCell ref="BG3526:BH3526"/>
    <mergeCell ref="BI3526:BJ3526"/>
    <mergeCell ref="BL3526:BM3526"/>
    <mergeCell ref="BN3526:BO3526"/>
    <mergeCell ref="D3502:E3502"/>
    <mergeCell ref="F3502:G3502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AW3505:AX3505"/>
    <mergeCell ref="AY3505:AZ3505"/>
    <mergeCell ref="BG3505:BH3505"/>
    <mergeCell ref="BI3505:BJ3505"/>
    <mergeCell ref="BL3505:BM3505"/>
    <mergeCell ref="BN3505:BO3505"/>
    <mergeCell ref="I3502:J3502"/>
    <mergeCell ref="K3502:L3502"/>
    <mergeCell ref="N3502:O3502"/>
    <mergeCell ref="D3509:E3509"/>
    <mergeCell ref="F3509:G3509"/>
    <mergeCell ref="D3512:E3512"/>
    <mergeCell ref="F3512:G3512"/>
    <mergeCell ref="I3512:J3512"/>
    <mergeCell ref="K3512:L3512"/>
    <mergeCell ref="N3512:O3512"/>
    <mergeCell ref="P3512:Q3512"/>
    <mergeCell ref="S3512:T3512"/>
    <mergeCell ref="U3512:V3512"/>
    <mergeCell ref="X3512:Y3512"/>
    <mergeCell ref="Z3512:AA3512"/>
    <mergeCell ref="AC3512:AD3512"/>
    <mergeCell ref="AE3512:AF3512"/>
    <mergeCell ref="AH3512:AI3512"/>
    <mergeCell ref="AJ3512:AK3512"/>
    <mergeCell ref="AM3512:AN3512"/>
    <mergeCell ref="AO3512:AP3512"/>
    <mergeCell ref="AR3512:AS3512"/>
    <mergeCell ref="AT3512:AU3512"/>
    <mergeCell ref="AW3512:AX3512"/>
    <mergeCell ref="AY3512:AZ3512"/>
    <mergeCell ref="BG3512:BH3512"/>
    <mergeCell ref="BI3512:BJ3512"/>
    <mergeCell ref="BL3512:BM3512"/>
    <mergeCell ref="BN3512:BO3512"/>
    <mergeCell ref="D3488:E3488"/>
    <mergeCell ref="F3488:G3488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91:AS3491"/>
    <mergeCell ref="AT3491:AU3491"/>
    <mergeCell ref="AW3491:AX3491"/>
    <mergeCell ref="AY3491:AZ3491"/>
    <mergeCell ref="BG3491:BH3491"/>
    <mergeCell ref="BI3491:BJ3491"/>
    <mergeCell ref="BL3491:BM3491"/>
    <mergeCell ref="BN3491:BO3491"/>
    <mergeCell ref="S3502:T3502"/>
    <mergeCell ref="U3502:V3502"/>
    <mergeCell ref="X3502:Y3502"/>
    <mergeCell ref="Z3502:AA3502"/>
    <mergeCell ref="AM3502:AN3502"/>
    <mergeCell ref="AO3502:AP3502"/>
    <mergeCell ref="AR3502:AS3502"/>
    <mergeCell ref="AT3502:AU3502"/>
    <mergeCell ref="I3509:J3509"/>
    <mergeCell ref="K3509:L3509"/>
    <mergeCell ref="N3509:O3509"/>
    <mergeCell ref="P3509:Q3509"/>
    <mergeCell ref="S3509:T3509"/>
    <mergeCell ref="U3509:V3509"/>
    <mergeCell ref="AC3509:AD3509"/>
    <mergeCell ref="AE3509:AF3509"/>
    <mergeCell ref="AH3509:AI3509"/>
    <mergeCell ref="AJ3509:AK3509"/>
    <mergeCell ref="AM3509:AN3509"/>
    <mergeCell ref="AO3509:AP3509"/>
    <mergeCell ref="AR3509:AS3509"/>
    <mergeCell ref="AT3509:AU3509"/>
    <mergeCell ref="N3481:O3481"/>
    <mergeCell ref="D3495:E3495"/>
    <mergeCell ref="F3495:G3495"/>
    <mergeCell ref="D3498:E3498"/>
    <mergeCell ref="F3498:G3498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AW3498:AX3498"/>
    <mergeCell ref="AY3498:AZ3498"/>
    <mergeCell ref="BG3498:BH3498"/>
    <mergeCell ref="BI3498:BJ3498"/>
    <mergeCell ref="BL3498:BM3498"/>
    <mergeCell ref="BN3498:BO3498"/>
    <mergeCell ref="D3474:E3474"/>
    <mergeCell ref="F3474:G3474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AW3477:AX3477"/>
    <mergeCell ref="AY3477:AZ3477"/>
    <mergeCell ref="BG3477:BH3477"/>
    <mergeCell ref="BI3477:BJ3477"/>
    <mergeCell ref="BL3477:BM3477"/>
    <mergeCell ref="BN3477:BO3477"/>
    <mergeCell ref="AM3495:AN3495"/>
    <mergeCell ref="AO3495:AP3495"/>
    <mergeCell ref="AR3495:AS3495"/>
    <mergeCell ref="AT3495:AU3495"/>
    <mergeCell ref="AR3488:AS3488"/>
    <mergeCell ref="AT3488:AU3488"/>
    <mergeCell ref="N3467:O3467"/>
    <mergeCell ref="D3481:E3481"/>
    <mergeCell ref="F3481:G348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AW3484:AX3484"/>
    <mergeCell ref="AY3484:AZ3484"/>
    <mergeCell ref="BG3484:BH3484"/>
    <mergeCell ref="BI3484:BJ3484"/>
    <mergeCell ref="BL3484:BM3484"/>
    <mergeCell ref="BN3484:BO3484"/>
    <mergeCell ref="D3460:E3460"/>
    <mergeCell ref="F3460:G3460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AW3463:AX3463"/>
    <mergeCell ref="AY3463:AZ3463"/>
    <mergeCell ref="BG3463:BH3463"/>
    <mergeCell ref="BI3463:BJ3463"/>
    <mergeCell ref="BL3463:BM3463"/>
    <mergeCell ref="BN3463:BO3463"/>
    <mergeCell ref="I3474:J3474"/>
    <mergeCell ref="K3474:L3474"/>
    <mergeCell ref="N3474:O3474"/>
    <mergeCell ref="P3474:Q3474"/>
    <mergeCell ref="S3481:T3481"/>
    <mergeCell ref="U3481:V3481"/>
    <mergeCell ref="X3481:Y3481"/>
    <mergeCell ref="Z3481:AA3481"/>
    <mergeCell ref="X3460:Y3460"/>
    <mergeCell ref="I3481:J3481"/>
    <mergeCell ref="K3481:L3481"/>
    <mergeCell ref="D3467:E3467"/>
    <mergeCell ref="F3467:G3467"/>
    <mergeCell ref="D3470:E3470"/>
    <mergeCell ref="F3470:G3470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M3470:AN3470"/>
    <mergeCell ref="AO3470:AP3470"/>
    <mergeCell ref="AR3470:AS3470"/>
    <mergeCell ref="AT3470:AU3470"/>
    <mergeCell ref="AW3470:AX3470"/>
    <mergeCell ref="AY3470:AZ3470"/>
    <mergeCell ref="BG3470:BH3470"/>
    <mergeCell ref="BI3470:BJ3470"/>
    <mergeCell ref="BL3470:BM3470"/>
    <mergeCell ref="BN3470:BO3470"/>
    <mergeCell ref="D3446:E3446"/>
    <mergeCell ref="F3446:G3446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M3449:AN3449"/>
    <mergeCell ref="AO3449:AP3449"/>
    <mergeCell ref="AR3449:AS3449"/>
    <mergeCell ref="AT3449:AU3449"/>
    <mergeCell ref="AW3449:AX3449"/>
    <mergeCell ref="AY3449:AZ3449"/>
    <mergeCell ref="BG3449:BH3449"/>
    <mergeCell ref="BI3449:BJ3449"/>
    <mergeCell ref="BL3449:BM3449"/>
    <mergeCell ref="BN3449:BO3449"/>
    <mergeCell ref="AW3460:AX3460"/>
    <mergeCell ref="AY3460:AZ3460"/>
    <mergeCell ref="BB3460:BC3460"/>
    <mergeCell ref="BD3460:BE3460"/>
    <mergeCell ref="S3467:T3467"/>
    <mergeCell ref="U3467:V3467"/>
    <mergeCell ref="X3467:Y3467"/>
    <mergeCell ref="Z3467:AA3467"/>
    <mergeCell ref="S3460:T3460"/>
    <mergeCell ref="U3460:V3460"/>
    <mergeCell ref="I3467:J3467"/>
    <mergeCell ref="K3467:L3467"/>
    <mergeCell ref="D3453:E3453"/>
    <mergeCell ref="F3453:G345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56:AU3456"/>
    <mergeCell ref="AW3456:AX3456"/>
    <mergeCell ref="AY3456:AZ3456"/>
    <mergeCell ref="BG3456:BH3456"/>
    <mergeCell ref="BI3456:BJ3456"/>
    <mergeCell ref="BL3456:BM3456"/>
    <mergeCell ref="BN3456:BO3456"/>
    <mergeCell ref="D3432:E3432"/>
    <mergeCell ref="F3432:G3432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AW3435:AX3435"/>
    <mergeCell ref="AY3435:AZ3435"/>
    <mergeCell ref="BG3435:BH3435"/>
    <mergeCell ref="BI3435:BJ3435"/>
    <mergeCell ref="BL3435:BM3435"/>
    <mergeCell ref="BN3435:BO3435"/>
    <mergeCell ref="AM3453:AN3453"/>
    <mergeCell ref="AO3453:AP3453"/>
    <mergeCell ref="AR3453:AS3453"/>
    <mergeCell ref="AT3453:AU3453"/>
    <mergeCell ref="AR3446:AS3446"/>
    <mergeCell ref="AT3446:AU3446"/>
    <mergeCell ref="BG3453:BH3453"/>
    <mergeCell ref="BI3453:BJ3453"/>
    <mergeCell ref="D3439:E3439"/>
    <mergeCell ref="F3439:G343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AW3442:AX3442"/>
    <mergeCell ref="AY3442:AZ3442"/>
    <mergeCell ref="BG3442:BH3442"/>
    <mergeCell ref="BI3442:BJ3442"/>
    <mergeCell ref="BL3442:BM3442"/>
    <mergeCell ref="BN3442:BO3442"/>
    <mergeCell ref="D3418:E3418"/>
    <mergeCell ref="F3418:G3418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21:AS3421"/>
    <mergeCell ref="AT3421:AU3421"/>
    <mergeCell ref="AW3421:AX3421"/>
    <mergeCell ref="AY3421:AZ3421"/>
    <mergeCell ref="BG3421:BH3421"/>
    <mergeCell ref="BI3421:BJ3421"/>
    <mergeCell ref="BL3421:BM3421"/>
    <mergeCell ref="BN3421:BO3421"/>
    <mergeCell ref="BB3439:BC3439"/>
    <mergeCell ref="BD3439:BE3439"/>
    <mergeCell ref="BG3439:BH3439"/>
    <mergeCell ref="I3439:J3439"/>
    <mergeCell ref="K3439:L3439"/>
    <mergeCell ref="N3439:O3439"/>
    <mergeCell ref="D3425:E3425"/>
    <mergeCell ref="F3425:G342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AW3428:AX3428"/>
    <mergeCell ref="AY3428:AZ3428"/>
    <mergeCell ref="BG3428:BH3428"/>
    <mergeCell ref="BI3428:BJ3428"/>
    <mergeCell ref="BL3428:BM3428"/>
    <mergeCell ref="BN3428:BO3428"/>
    <mergeCell ref="D3404:E3404"/>
    <mergeCell ref="F3404:G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407:AS3407"/>
    <mergeCell ref="AT3407:AU3407"/>
    <mergeCell ref="AW3407:AX3407"/>
    <mergeCell ref="AY3407:AZ3407"/>
    <mergeCell ref="BG3407:BH3407"/>
    <mergeCell ref="BI3407:BJ3407"/>
    <mergeCell ref="BL3407:BM3407"/>
    <mergeCell ref="BN3407:BO3407"/>
    <mergeCell ref="BL3404:BM3404"/>
    <mergeCell ref="BN3404:BO3404"/>
    <mergeCell ref="BL3425:BM3425"/>
    <mergeCell ref="K3418:L3418"/>
    <mergeCell ref="N3418:O3418"/>
    <mergeCell ref="P3418:Q3418"/>
    <mergeCell ref="S3411:T3411"/>
    <mergeCell ref="U3411:V3411"/>
    <mergeCell ref="BN3425:BO3425"/>
    <mergeCell ref="X3411:Y3411"/>
    <mergeCell ref="Z3411:AA3411"/>
    <mergeCell ref="I3411:J3411"/>
    <mergeCell ref="K3411:L3411"/>
    <mergeCell ref="N3411:O3411"/>
    <mergeCell ref="P3411:Q3411"/>
    <mergeCell ref="AC3411:AD3411"/>
    <mergeCell ref="AE3411:AF3411"/>
    <mergeCell ref="AH3411:AI3411"/>
    <mergeCell ref="AJ3411:AK3411"/>
    <mergeCell ref="AC3418:AD3418"/>
    <mergeCell ref="AE3418:AF3418"/>
    <mergeCell ref="AH3418:AI3418"/>
    <mergeCell ref="D3411:E3411"/>
    <mergeCell ref="F3411:G341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AW3414:AX3414"/>
    <mergeCell ref="AY3414:AZ3414"/>
    <mergeCell ref="BG3414:BH3414"/>
    <mergeCell ref="BI3414:BJ3414"/>
    <mergeCell ref="BL3414:BM3414"/>
    <mergeCell ref="BN3414:BO3414"/>
    <mergeCell ref="D3390:E3390"/>
    <mergeCell ref="F3390:G3390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T3393:AU3393"/>
    <mergeCell ref="AW3393:AX3393"/>
    <mergeCell ref="AY3393:AZ3393"/>
    <mergeCell ref="BG3393:BH3393"/>
    <mergeCell ref="BI3393:BJ3393"/>
    <mergeCell ref="BL3393:BM3393"/>
    <mergeCell ref="BN3393:BO3393"/>
    <mergeCell ref="BG3390:BH3390"/>
    <mergeCell ref="BI3390:BJ3390"/>
    <mergeCell ref="D3397:E3397"/>
    <mergeCell ref="F3397:G3397"/>
    <mergeCell ref="D3400:E3400"/>
    <mergeCell ref="F3400:G3400"/>
    <mergeCell ref="I3400:J3400"/>
    <mergeCell ref="K3400:L3400"/>
    <mergeCell ref="N3400:O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AW3400:AX3400"/>
    <mergeCell ref="AY3400:AZ3400"/>
    <mergeCell ref="BG3400:BH3400"/>
    <mergeCell ref="BI3400:BJ3400"/>
    <mergeCell ref="BL3400:BM3400"/>
    <mergeCell ref="BN3400:BO3400"/>
    <mergeCell ref="D3376:E3376"/>
    <mergeCell ref="F3376:G3376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AW3379:AX3379"/>
    <mergeCell ref="AY3379:AZ3379"/>
    <mergeCell ref="BG3379:BH3379"/>
    <mergeCell ref="BI3379:BJ3379"/>
    <mergeCell ref="BL3379:BM3379"/>
    <mergeCell ref="BN3379:BO3379"/>
    <mergeCell ref="BL3390:BM3390"/>
    <mergeCell ref="BN3390:BO3390"/>
    <mergeCell ref="BL3397:BM3397"/>
    <mergeCell ref="BN3397:BO3397"/>
    <mergeCell ref="I3390:J3390"/>
    <mergeCell ref="K3390:L3390"/>
    <mergeCell ref="N3390:O3390"/>
    <mergeCell ref="K3383:L3383"/>
    <mergeCell ref="N3383:O3383"/>
    <mergeCell ref="AR3383:AS3383"/>
    <mergeCell ref="AT3383:AU3383"/>
    <mergeCell ref="AM3390:AN3390"/>
    <mergeCell ref="AO3390:AP3390"/>
    <mergeCell ref="AR3390:AS3390"/>
    <mergeCell ref="AT3390:AU3390"/>
    <mergeCell ref="AM3397:AN3397"/>
    <mergeCell ref="AO3397:AP3397"/>
    <mergeCell ref="AR3397:AS3397"/>
    <mergeCell ref="AT3397:AU3397"/>
    <mergeCell ref="I3397:J3397"/>
    <mergeCell ref="K3397:L3397"/>
    <mergeCell ref="N3397:O3397"/>
    <mergeCell ref="D3383:E3383"/>
    <mergeCell ref="F3383:G338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AW3386:AX3386"/>
    <mergeCell ref="AY3386:AZ3386"/>
    <mergeCell ref="BG3386:BH3386"/>
    <mergeCell ref="BI3386:BJ3386"/>
    <mergeCell ref="BL3386:BM3386"/>
    <mergeCell ref="BN3386:BO3386"/>
    <mergeCell ref="D3362:E3362"/>
    <mergeCell ref="F3362:G3362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AW3365:AX3365"/>
    <mergeCell ref="AY3365:AZ3365"/>
    <mergeCell ref="BG3365:BH3365"/>
    <mergeCell ref="BI3365:BJ3365"/>
    <mergeCell ref="BL3365:BM3365"/>
    <mergeCell ref="BN3365:BO3365"/>
    <mergeCell ref="BN3383:BO3383"/>
    <mergeCell ref="BN3362:BO3362"/>
    <mergeCell ref="BB3383:BC3383"/>
    <mergeCell ref="BD3383:BE3383"/>
    <mergeCell ref="BG3383:BH3383"/>
    <mergeCell ref="BI3383:BJ3383"/>
    <mergeCell ref="BL3383:BM3383"/>
    <mergeCell ref="I3383:J3383"/>
    <mergeCell ref="D3369:E3369"/>
    <mergeCell ref="F3369:G3369"/>
    <mergeCell ref="D3372:E3372"/>
    <mergeCell ref="F3372:G3372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AM3372:AN3372"/>
    <mergeCell ref="AO3372:AP3372"/>
    <mergeCell ref="AR3372:AS3372"/>
    <mergeCell ref="AT3372:AU3372"/>
    <mergeCell ref="AW3372:AX3372"/>
    <mergeCell ref="AY3372:AZ3372"/>
    <mergeCell ref="BG3372:BH3372"/>
    <mergeCell ref="BI3372:BJ3372"/>
    <mergeCell ref="BL3372:BM3372"/>
    <mergeCell ref="BN3372:BO3372"/>
    <mergeCell ref="D3348:E3348"/>
    <mergeCell ref="F3348:G3348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51:AS3351"/>
    <mergeCell ref="AT3351:AU3351"/>
    <mergeCell ref="AW3351:AX3351"/>
    <mergeCell ref="AY3351:AZ3351"/>
    <mergeCell ref="BG3351:BH3351"/>
    <mergeCell ref="BI3351:BJ3351"/>
    <mergeCell ref="BL3351:BM3351"/>
    <mergeCell ref="BN3351:BO3351"/>
    <mergeCell ref="AW3362:AX3362"/>
    <mergeCell ref="AY3362:AZ3362"/>
    <mergeCell ref="BB3362:BC3362"/>
    <mergeCell ref="BD3362:BE3362"/>
    <mergeCell ref="BG3362:BH3362"/>
    <mergeCell ref="BI3362:BJ3362"/>
    <mergeCell ref="BL3355:BM3355"/>
    <mergeCell ref="BN3355:BO3355"/>
    <mergeCell ref="BL3362:BM3362"/>
    <mergeCell ref="AW3369:AX3369"/>
    <mergeCell ref="AY3369:AZ3369"/>
    <mergeCell ref="BB3369:BC3369"/>
    <mergeCell ref="D3355:E3355"/>
    <mergeCell ref="F3355:G335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AW3358:AX3358"/>
    <mergeCell ref="AY3358:AZ3358"/>
    <mergeCell ref="BG3358:BH3358"/>
    <mergeCell ref="BI3358:BJ3358"/>
    <mergeCell ref="BL3358:BM3358"/>
    <mergeCell ref="BN3358:BO3358"/>
    <mergeCell ref="D3334:E3334"/>
    <mergeCell ref="F3334:G3334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AT3337:AU3337"/>
    <mergeCell ref="AW3337:AX3337"/>
    <mergeCell ref="AY3337:AZ3337"/>
    <mergeCell ref="BG3337:BH3337"/>
    <mergeCell ref="BI3337:BJ3337"/>
    <mergeCell ref="BL3337:BM3337"/>
    <mergeCell ref="BN3337:BO3337"/>
    <mergeCell ref="BG3348:BH3348"/>
    <mergeCell ref="BI3348:BJ3348"/>
    <mergeCell ref="AW3355:AX3355"/>
    <mergeCell ref="AY3355:AZ3355"/>
    <mergeCell ref="BB3355:BC3355"/>
    <mergeCell ref="BD3355:BE3355"/>
    <mergeCell ref="BG3355:BH3355"/>
    <mergeCell ref="BI3355:BJ3355"/>
    <mergeCell ref="BL3348:BM3348"/>
    <mergeCell ref="BN3348:BO3348"/>
    <mergeCell ref="U3355:V3355"/>
    <mergeCell ref="X3355:Y3355"/>
    <mergeCell ref="D3341:E3341"/>
    <mergeCell ref="F3341:G3341"/>
    <mergeCell ref="D3344:E3344"/>
    <mergeCell ref="F3344:G3344"/>
    <mergeCell ref="AY3344:AZ3344"/>
    <mergeCell ref="BG3344:BH3344"/>
    <mergeCell ref="BI3344:BJ3344"/>
    <mergeCell ref="BL3344:BM3344"/>
    <mergeCell ref="BN3344:BO3344"/>
    <mergeCell ref="F3320:G3320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23:AS3323"/>
    <mergeCell ref="AT3323:AU3323"/>
    <mergeCell ref="AW3323:AX3323"/>
    <mergeCell ref="AY3323:AZ3323"/>
    <mergeCell ref="BG3323:BH3323"/>
    <mergeCell ref="BI3323:BJ3323"/>
    <mergeCell ref="BL3323:BM3323"/>
    <mergeCell ref="BN3323:BO3323"/>
    <mergeCell ref="AW3320:AX3320"/>
    <mergeCell ref="AY3320:AZ3320"/>
    <mergeCell ref="BB3320:BC3320"/>
    <mergeCell ref="BD3320:BE3320"/>
    <mergeCell ref="BG3320:BH3320"/>
    <mergeCell ref="BI3320:BJ3320"/>
    <mergeCell ref="BL3320:BM3320"/>
    <mergeCell ref="BN3320:BO3320"/>
    <mergeCell ref="BL3341:BM3341"/>
    <mergeCell ref="D3327:E3327"/>
    <mergeCell ref="F3327:G3327"/>
    <mergeCell ref="D3330:E3330"/>
    <mergeCell ref="F3330:G3330"/>
    <mergeCell ref="I3330:J3330"/>
    <mergeCell ref="K3330:L3330"/>
    <mergeCell ref="AW3330:AX3330"/>
    <mergeCell ref="AY3330:AZ3330"/>
    <mergeCell ref="BG3330:BH3330"/>
    <mergeCell ref="BI3330:BJ3330"/>
    <mergeCell ref="BL3330:BM3330"/>
    <mergeCell ref="BN3330:BO3330"/>
    <mergeCell ref="D3306:E3306"/>
    <mergeCell ref="F3306:G3306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309:AS3309"/>
    <mergeCell ref="AT3309:AU3309"/>
    <mergeCell ref="AW3309:AX3309"/>
    <mergeCell ref="AY3309:AZ3309"/>
    <mergeCell ref="BG3309:BH3309"/>
    <mergeCell ref="BI3309:BJ3309"/>
    <mergeCell ref="BL3309:BM3309"/>
    <mergeCell ref="BN3309:BO3309"/>
    <mergeCell ref="D3313:E3313"/>
    <mergeCell ref="F3313:G3313"/>
    <mergeCell ref="D3316:E3316"/>
    <mergeCell ref="F3316:G3316"/>
    <mergeCell ref="I3316:J3316"/>
    <mergeCell ref="K3316:L3316"/>
    <mergeCell ref="N3316:O3316"/>
    <mergeCell ref="P3316:Q3316"/>
    <mergeCell ref="AW3327:AX3327"/>
    <mergeCell ref="AY3327:AZ3327"/>
    <mergeCell ref="BB3327:BC3327"/>
    <mergeCell ref="BD3327:BE3327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AM3316:AN3316"/>
    <mergeCell ref="AO3316:AP3316"/>
    <mergeCell ref="AR3316:AS3316"/>
    <mergeCell ref="AT3316:AU3316"/>
    <mergeCell ref="D3320:E3320"/>
    <mergeCell ref="D3292:E3292"/>
    <mergeCell ref="F3292:G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AT3295:AU3295"/>
    <mergeCell ref="AW3295:AX3295"/>
    <mergeCell ref="AY3295:AZ3295"/>
    <mergeCell ref="BG3295:BH3295"/>
    <mergeCell ref="BI3295:BJ3295"/>
    <mergeCell ref="BL3295:BM3295"/>
    <mergeCell ref="BN3295:BO3295"/>
    <mergeCell ref="BL3306:BM3306"/>
    <mergeCell ref="BN3306:BO3306"/>
    <mergeCell ref="BL3313:BM3313"/>
    <mergeCell ref="BN3313:BO3313"/>
    <mergeCell ref="S3292:T3292"/>
    <mergeCell ref="U3292:V3292"/>
    <mergeCell ref="X3292:Y3292"/>
    <mergeCell ref="Z3292:AA3292"/>
    <mergeCell ref="I3292:J3292"/>
    <mergeCell ref="K3292:L3292"/>
    <mergeCell ref="N3292:O3292"/>
    <mergeCell ref="P3292:Q3292"/>
    <mergeCell ref="S3313:T3313"/>
    <mergeCell ref="U3313:V3313"/>
    <mergeCell ref="X3313:Y3313"/>
    <mergeCell ref="Z3313:AA3313"/>
    <mergeCell ref="D3299:E3299"/>
    <mergeCell ref="F3299:G3299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AR3302:AS3302"/>
    <mergeCell ref="AT3302:AU3302"/>
    <mergeCell ref="AW3302:AX3302"/>
    <mergeCell ref="AY3302:AZ3302"/>
    <mergeCell ref="BG3302:BH3302"/>
    <mergeCell ref="BI3302:BJ3302"/>
    <mergeCell ref="BL3302:BM3302"/>
    <mergeCell ref="BN3302:BO3302"/>
    <mergeCell ref="D3278:E3278"/>
    <mergeCell ref="F3278:G3278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AW3281:AX3281"/>
    <mergeCell ref="AY3281:AZ3281"/>
    <mergeCell ref="BG3281:BH3281"/>
    <mergeCell ref="BI3281:BJ3281"/>
    <mergeCell ref="BL3281:BM3281"/>
    <mergeCell ref="BN3281:BO3281"/>
    <mergeCell ref="BG3299:BH3299"/>
    <mergeCell ref="BI3299:BJ3299"/>
    <mergeCell ref="BL3299:BM3299"/>
    <mergeCell ref="BN3299:BO3299"/>
    <mergeCell ref="BG3278:BH3278"/>
    <mergeCell ref="BI3278:BJ3278"/>
    <mergeCell ref="BL3278:BM3278"/>
    <mergeCell ref="BN3278:BO3278"/>
    <mergeCell ref="D3285:E3285"/>
    <mergeCell ref="F3285:G328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W3288:AX3288"/>
    <mergeCell ref="AY3288:AZ3288"/>
    <mergeCell ref="BG3288:BH3288"/>
    <mergeCell ref="BI3288:BJ3288"/>
    <mergeCell ref="BL3288:BM3288"/>
    <mergeCell ref="BN3288:BO3288"/>
    <mergeCell ref="AW3285:AX3285"/>
    <mergeCell ref="AY3285:AZ3285"/>
    <mergeCell ref="BB3285:BC3285"/>
    <mergeCell ref="BD3285:BE3285"/>
    <mergeCell ref="BB3299:BC3299"/>
    <mergeCell ref="BD3299:BE3299"/>
    <mergeCell ref="BI3267:BJ3267"/>
    <mergeCell ref="BL3267:BM3267"/>
    <mergeCell ref="BN3267:BO3267"/>
    <mergeCell ref="BG3264:BH3264"/>
    <mergeCell ref="BI3264:BJ3264"/>
    <mergeCell ref="D3271:E3271"/>
    <mergeCell ref="F3271:G3271"/>
    <mergeCell ref="D3274:E3274"/>
    <mergeCell ref="F3274:G3274"/>
    <mergeCell ref="I3274:J3274"/>
    <mergeCell ref="K3274:L3274"/>
    <mergeCell ref="X3271:Y3271"/>
    <mergeCell ref="Z3271:AA3271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AW3274:AX3274"/>
    <mergeCell ref="AY3274:AZ3274"/>
    <mergeCell ref="BG3274:BH3274"/>
    <mergeCell ref="BI3274:BJ3274"/>
    <mergeCell ref="BL3274:BM3274"/>
    <mergeCell ref="BN3274:BO3274"/>
    <mergeCell ref="D3250:E3250"/>
    <mergeCell ref="F3250:G3250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AT3253:AU3253"/>
    <mergeCell ref="AW3253:AX3253"/>
    <mergeCell ref="AY3253:AZ3253"/>
    <mergeCell ref="BG3253:BH3253"/>
    <mergeCell ref="BI3253:BJ3253"/>
    <mergeCell ref="BL3253:BM3253"/>
    <mergeCell ref="BN3253:BO3253"/>
    <mergeCell ref="BL3264:BM3264"/>
    <mergeCell ref="BN3264:BO3264"/>
    <mergeCell ref="BL3271:BM3271"/>
    <mergeCell ref="BN3271:BO3271"/>
    <mergeCell ref="AR3271:AS3271"/>
    <mergeCell ref="AT3271:AU3271"/>
    <mergeCell ref="X3250:Y3250"/>
    <mergeCell ref="Z3250:AA3250"/>
    <mergeCell ref="I3250:J3250"/>
    <mergeCell ref="K3250:L3250"/>
    <mergeCell ref="N3250:O3250"/>
    <mergeCell ref="P3250:Q3250"/>
    <mergeCell ref="S3271:T3271"/>
    <mergeCell ref="U3271:V3271"/>
    <mergeCell ref="BI3271:BJ3271"/>
    <mergeCell ref="D3264:E3264"/>
    <mergeCell ref="F3264:G3264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67:AS3267"/>
    <mergeCell ref="AT3267:AU3267"/>
    <mergeCell ref="AW3267:AX3267"/>
    <mergeCell ref="AY3267:AZ3267"/>
    <mergeCell ref="BG3267:BH3267"/>
    <mergeCell ref="BB3243:BC3243"/>
    <mergeCell ref="BD3243:BE3243"/>
    <mergeCell ref="D3257:E3257"/>
    <mergeCell ref="F3257:G3257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AM3260:AN3260"/>
    <mergeCell ref="AO3260:AP3260"/>
    <mergeCell ref="AR3260:AS3260"/>
    <mergeCell ref="AT3260:AU3260"/>
    <mergeCell ref="AW3260:AX3260"/>
    <mergeCell ref="AY3260:AZ3260"/>
    <mergeCell ref="BG3260:BH3260"/>
    <mergeCell ref="BI3260:BJ3260"/>
    <mergeCell ref="BL3260:BM3260"/>
    <mergeCell ref="BN3260:BO3260"/>
    <mergeCell ref="D3236:E3236"/>
    <mergeCell ref="F3236:G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AT3239:AU3239"/>
    <mergeCell ref="AW3239:AX3239"/>
    <mergeCell ref="AY3239:AZ3239"/>
    <mergeCell ref="BG3239:BH3239"/>
    <mergeCell ref="BI3239:BJ3239"/>
    <mergeCell ref="BL3239:BM3239"/>
    <mergeCell ref="BN3239:BO3239"/>
    <mergeCell ref="BG3257:BH3257"/>
    <mergeCell ref="BI3257:BJ3257"/>
    <mergeCell ref="AW3257:AX3257"/>
    <mergeCell ref="AY3257:AZ3257"/>
    <mergeCell ref="BB3257:BC3257"/>
    <mergeCell ref="BD3257:BE3257"/>
    <mergeCell ref="S3250:T3250"/>
    <mergeCell ref="U3250:V3250"/>
    <mergeCell ref="AC3243:AD3243"/>
    <mergeCell ref="AE3243:AF3243"/>
    <mergeCell ref="X3229:Y3229"/>
    <mergeCell ref="Z3229:AA3229"/>
    <mergeCell ref="D3243:E3243"/>
    <mergeCell ref="F3243:G324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AT3246:AU3246"/>
    <mergeCell ref="AW3246:AX3246"/>
    <mergeCell ref="AY3246:AZ3246"/>
    <mergeCell ref="BG3246:BH3246"/>
    <mergeCell ref="BI3246:BJ3246"/>
    <mergeCell ref="BL3246:BM3246"/>
    <mergeCell ref="BN3246:BO3246"/>
    <mergeCell ref="D3222:E3222"/>
    <mergeCell ref="F3222:G3222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25:AS3225"/>
    <mergeCell ref="AT3225:AU3225"/>
    <mergeCell ref="AW3225:AX3225"/>
    <mergeCell ref="AY3225:AZ3225"/>
    <mergeCell ref="BG3225:BH3225"/>
    <mergeCell ref="BI3225:BJ3225"/>
    <mergeCell ref="BL3225:BM3225"/>
    <mergeCell ref="BN3225:BO3225"/>
    <mergeCell ref="S3243:T3243"/>
    <mergeCell ref="U3243:V3243"/>
    <mergeCell ref="X3243:Y3243"/>
    <mergeCell ref="Z3243:AA3243"/>
    <mergeCell ref="I3243:J3243"/>
    <mergeCell ref="K3243:L3243"/>
    <mergeCell ref="N3243:O3243"/>
    <mergeCell ref="P3243:Q3243"/>
    <mergeCell ref="AW3243:AX3243"/>
    <mergeCell ref="AY3243:AZ3243"/>
    <mergeCell ref="D3229:E3229"/>
    <mergeCell ref="F3229:G322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AT3232:AU3232"/>
    <mergeCell ref="AW3232:AX3232"/>
    <mergeCell ref="AY3232:AZ3232"/>
    <mergeCell ref="BG3232:BH3232"/>
    <mergeCell ref="BI3232:BJ3232"/>
    <mergeCell ref="BL3232:BM3232"/>
    <mergeCell ref="BN3232:BO3232"/>
    <mergeCell ref="D3208:E3208"/>
    <mergeCell ref="F3208:G320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T3211:AU3211"/>
    <mergeCell ref="AW3211:AX3211"/>
    <mergeCell ref="AY3211:AZ3211"/>
    <mergeCell ref="BG3211:BH3211"/>
    <mergeCell ref="BI3211:BJ3211"/>
    <mergeCell ref="BL3211:BM3211"/>
    <mergeCell ref="BN3211:BO3211"/>
    <mergeCell ref="AC3222:AD3222"/>
    <mergeCell ref="AE3222:AF3222"/>
    <mergeCell ref="AH3222:AI3222"/>
    <mergeCell ref="AJ3222:AK3222"/>
    <mergeCell ref="AW3222:AX3222"/>
    <mergeCell ref="AY3222:AZ3222"/>
    <mergeCell ref="BB3222:BC3222"/>
    <mergeCell ref="BD3222:BE3222"/>
    <mergeCell ref="AM3215:AN3215"/>
    <mergeCell ref="AO3215:AP3215"/>
    <mergeCell ref="S3229:T3229"/>
    <mergeCell ref="U3229:V3229"/>
    <mergeCell ref="D3215:E3215"/>
    <mergeCell ref="F3215:G321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M3218:AN3218"/>
    <mergeCell ref="AO3218:AP3218"/>
    <mergeCell ref="AR3218:AS3218"/>
    <mergeCell ref="AT3218:AU3218"/>
    <mergeCell ref="AW3218:AX3218"/>
    <mergeCell ref="AY3218:AZ3218"/>
    <mergeCell ref="BG3218:BH3218"/>
    <mergeCell ref="BI3218:BJ3218"/>
    <mergeCell ref="BL3218:BM3218"/>
    <mergeCell ref="BN3218:BO3218"/>
    <mergeCell ref="D3194:E3194"/>
    <mergeCell ref="F3194:G319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97:AS3197"/>
    <mergeCell ref="AT3197:AU3197"/>
    <mergeCell ref="AW3197:AX3197"/>
    <mergeCell ref="AY3197:AZ3197"/>
    <mergeCell ref="BG3197:BH3197"/>
    <mergeCell ref="BI3197:BJ3197"/>
    <mergeCell ref="BL3197:BM3197"/>
    <mergeCell ref="BN3197:BO3197"/>
    <mergeCell ref="AW3215:AX3215"/>
    <mergeCell ref="AY3215:AZ3215"/>
    <mergeCell ref="BB3215:BC3215"/>
    <mergeCell ref="BD3215:BE3215"/>
    <mergeCell ref="BL3208:BM3208"/>
    <mergeCell ref="BN3208:BO3208"/>
    <mergeCell ref="AH3215:AI3215"/>
    <mergeCell ref="AJ3215:AK3215"/>
    <mergeCell ref="BG3215:BH3215"/>
    <mergeCell ref="BI3215:BJ3215"/>
    <mergeCell ref="D3201:E3201"/>
    <mergeCell ref="F3201:G320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AW3204:AX3204"/>
    <mergeCell ref="AY3204:AZ3204"/>
    <mergeCell ref="BG3204:BH3204"/>
    <mergeCell ref="BI3204:BJ3204"/>
    <mergeCell ref="BL3204:BM3204"/>
    <mergeCell ref="BN3204:BO3204"/>
    <mergeCell ref="D3180:E3180"/>
    <mergeCell ref="F3180:G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T3183:AU3183"/>
    <mergeCell ref="AW3183:AX3183"/>
    <mergeCell ref="AY3183:AZ3183"/>
    <mergeCell ref="BG3183:BH3183"/>
    <mergeCell ref="BI3183:BJ3183"/>
    <mergeCell ref="BL3183:BM3183"/>
    <mergeCell ref="BN3183:BO3183"/>
    <mergeCell ref="D3187:E3187"/>
    <mergeCell ref="F3187:G3187"/>
    <mergeCell ref="D3190:E3190"/>
    <mergeCell ref="F3190:G3190"/>
    <mergeCell ref="I3190:J3190"/>
    <mergeCell ref="K3190:L3190"/>
    <mergeCell ref="N3190:O3190"/>
    <mergeCell ref="P3190:Q3190"/>
    <mergeCell ref="AW3201:AX3201"/>
    <mergeCell ref="AY3201:AZ3201"/>
    <mergeCell ref="BB3201:BC3201"/>
    <mergeCell ref="BD3201:BE3201"/>
    <mergeCell ref="BG3190:BH3190"/>
    <mergeCell ref="BI3190:BJ3190"/>
    <mergeCell ref="BL3190:BM3190"/>
    <mergeCell ref="BN3190:BO3190"/>
    <mergeCell ref="D3166:E3166"/>
    <mergeCell ref="F3166:G3166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T3169:AU3169"/>
    <mergeCell ref="AW3169:AX3169"/>
    <mergeCell ref="AY3169:AZ3169"/>
    <mergeCell ref="BG3169:BH3169"/>
    <mergeCell ref="BI3169:BJ3169"/>
    <mergeCell ref="BL3169:BM3169"/>
    <mergeCell ref="BN3169:BO3169"/>
    <mergeCell ref="AW3166:AX3166"/>
    <mergeCell ref="AY3166:AZ3166"/>
    <mergeCell ref="BB3166:BC3166"/>
    <mergeCell ref="BD3166:BE3166"/>
    <mergeCell ref="BG3166:BH3166"/>
    <mergeCell ref="BI3166:BJ3166"/>
    <mergeCell ref="BL3166:BM3166"/>
    <mergeCell ref="BN3166:BO3166"/>
    <mergeCell ref="AH3187:AI3187"/>
    <mergeCell ref="AJ3187:AK3187"/>
    <mergeCell ref="S3166:T3166"/>
    <mergeCell ref="U3166:V3166"/>
    <mergeCell ref="X3166:Y3166"/>
    <mergeCell ref="Z3166:AA3166"/>
    <mergeCell ref="I3166:J3166"/>
    <mergeCell ref="K3166:L3166"/>
    <mergeCell ref="N3166:O3166"/>
    <mergeCell ref="P3166:Q3166"/>
    <mergeCell ref="S3187:T3187"/>
    <mergeCell ref="U3187:V3187"/>
    <mergeCell ref="X3187:Y3187"/>
    <mergeCell ref="Z3187:AA3187"/>
    <mergeCell ref="D3173:E3173"/>
    <mergeCell ref="F3173:G317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W3176:AX3176"/>
    <mergeCell ref="AY3176:AZ3176"/>
    <mergeCell ref="BG3176:BH3176"/>
    <mergeCell ref="BI3176:BJ3176"/>
    <mergeCell ref="BL3176:BM3176"/>
    <mergeCell ref="BN3176:BO3176"/>
    <mergeCell ref="D3152:E3152"/>
    <mergeCell ref="F3152:G315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55:AS3155"/>
    <mergeCell ref="AT3155:AU3155"/>
    <mergeCell ref="AW3155:AX3155"/>
    <mergeCell ref="AY3155:AZ3155"/>
    <mergeCell ref="BG3155:BH3155"/>
    <mergeCell ref="BI3155:BJ3155"/>
    <mergeCell ref="BL3155:BM3155"/>
    <mergeCell ref="BN3155:BO3155"/>
    <mergeCell ref="BG3173:BH3173"/>
    <mergeCell ref="BI3173:BJ3173"/>
    <mergeCell ref="BL3173:BM3173"/>
    <mergeCell ref="BN3173:BO3173"/>
    <mergeCell ref="BG3152:BH3152"/>
    <mergeCell ref="BI3152:BJ3152"/>
    <mergeCell ref="BL3152:BM3152"/>
    <mergeCell ref="BN3152:BO3152"/>
    <mergeCell ref="D3159:E3159"/>
    <mergeCell ref="F3159:G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W3162:AX3162"/>
    <mergeCell ref="AY3162:AZ3162"/>
    <mergeCell ref="BG3162:BH3162"/>
    <mergeCell ref="BI3162:BJ3162"/>
    <mergeCell ref="BL3162:BM3162"/>
    <mergeCell ref="BN3162:BO3162"/>
    <mergeCell ref="D3138:E3138"/>
    <mergeCell ref="F3138:G313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41:AS3141"/>
    <mergeCell ref="AT3141:AU3141"/>
    <mergeCell ref="AW3141:AX3141"/>
    <mergeCell ref="AY3141:AZ3141"/>
    <mergeCell ref="BG3141:BH3141"/>
    <mergeCell ref="BI3141:BJ3141"/>
    <mergeCell ref="BL3141:BM3141"/>
    <mergeCell ref="BN3141:BO3141"/>
    <mergeCell ref="BG3138:BH3138"/>
    <mergeCell ref="BI3138:BJ3138"/>
    <mergeCell ref="D3145:E3145"/>
    <mergeCell ref="F3145:G3145"/>
    <mergeCell ref="D3148:E3148"/>
    <mergeCell ref="F3148:G3148"/>
    <mergeCell ref="I3148:J3148"/>
    <mergeCell ref="K3148:L3148"/>
    <mergeCell ref="X3138:Y3138"/>
    <mergeCell ref="Z3138:AA3138"/>
    <mergeCell ref="I3138:J3138"/>
    <mergeCell ref="K3138:L3138"/>
    <mergeCell ref="N3138:O3138"/>
    <mergeCell ref="P3138:Q3138"/>
    <mergeCell ref="AW3159:AX3159"/>
    <mergeCell ref="AY3159:AZ3159"/>
    <mergeCell ref="BB3159:BC3159"/>
    <mergeCell ref="BD3159:BE3159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AT3148:AU3148"/>
    <mergeCell ref="AW3148:AX3148"/>
    <mergeCell ref="AY3148:AZ3148"/>
    <mergeCell ref="BG3148:BH3148"/>
    <mergeCell ref="BI3148:BJ3148"/>
    <mergeCell ref="BL3148:BM3148"/>
    <mergeCell ref="BN3148:BO3148"/>
    <mergeCell ref="D3124:E3124"/>
    <mergeCell ref="F3124:G3124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AW3127:AX3127"/>
    <mergeCell ref="AY3127:AZ3127"/>
    <mergeCell ref="BG3127:BH3127"/>
    <mergeCell ref="BI3127:BJ3127"/>
    <mergeCell ref="BL3127:BM3127"/>
    <mergeCell ref="BN3127:BO3127"/>
    <mergeCell ref="BL3138:BM3138"/>
    <mergeCell ref="BN3138:BO3138"/>
    <mergeCell ref="BL3145:BM3145"/>
    <mergeCell ref="BN3145:BO3145"/>
    <mergeCell ref="I3145:J3145"/>
    <mergeCell ref="K3145:L3145"/>
    <mergeCell ref="N3145:O3145"/>
    <mergeCell ref="P3145:Q3145"/>
    <mergeCell ref="AC3145:AD3145"/>
    <mergeCell ref="AE3145:AF3145"/>
    <mergeCell ref="AH3145:AI3145"/>
    <mergeCell ref="AJ3145:AK3145"/>
    <mergeCell ref="S3138:T3138"/>
    <mergeCell ref="U3138:V3138"/>
    <mergeCell ref="D3131:E3131"/>
    <mergeCell ref="F3131:G313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M3134:AN3134"/>
    <mergeCell ref="AO3134:AP3134"/>
    <mergeCell ref="BG3134:BH3134"/>
    <mergeCell ref="BI3134:BJ3134"/>
    <mergeCell ref="BL3134:BM3134"/>
    <mergeCell ref="BN3134:BO3134"/>
    <mergeCell ref="D3110:E3110"/>
    <mergeCell ref="F3110:G3110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113:AS3113"/>
    <mergeCell ref="AT3113:AU3113"/>
    <mergeCell ref="AW3113:AX3113"/>
    <mergeCell ref="AY3113:AZ3113"/>
    <mergeCell ref="BG3113:BH3113"/>
    <mergeCell ref="BI3113:BJ3113"/>
    <mergeCell ref="BL3113:BM3113"/>
    <mergeCell ref="BN3113:BO3113"/>
    <mergeCell ref="BG3131:BH3131"/>
    <mergeCell ref="BI3131:BJ3131"/>
    <mergeCell ref="BL3131:BM3131"/>
    <mergeCell ref="BN3131:BO3131"/>
    <mergeCell ref="BL3110:BM3110"/>
    <mergeCell ref="BN3110:BO3110"/>
    <mergeCell ref="S3124:T3124"/>
    <mergeCell ref="U3124:V3124"/>
    <mergeCell ref="D3117:E3117"/>
    <mergeCell ref="F3117:G3117"/>
    <mergeCell ref="D3120:E3120"/>
    <mergeCell ref="F3120:G3120"/>
    <mergeCell ref="I3120:J3120"/>
    <mergeCell ref="K3120:L3120"/>
    <mergeCell ref="N3120:O3120"/>
    <mergeCell ref="P3120:Q3120"/>
    <mergeCell ref="AW3120:AX3120"/>
    <mergeCell ref="AY3120:AZ3120"/>
    <mergeCell ref="BG3120:BH3120"/>
    <mergeCell ref="BI3120:BJ3120"/>
    <mergeCell ref="BL3120:BM3120"/>
    <mergeCell ref="BN3120:BO3120"/>
    <mergeCell ref="D3096:E3096"/>
    <mergeCell ref="F3096:G3096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AW3099:AX3099"/>
    <mergeCell ref="AY3099:AZ3099"/>
    <mergeCell ref="BG3099:BH3099"/>
    <mergeCell ref="BI3099:BJ3099"/>
    <mergeCell ref="BL3099:BM3099"/>
    <mergeCell ref="BN3099:BO3099"/>
    <mergeCell ref="AW3110:AX3110"/>
    <mergeCell ref="AY3110:AZ3110"/>
    <mergeCell ref="BB3110:BC3110"/>
    <mergeCell ref="BD3110:BE3110"/>
    <mergeCell ref="BG3110:BH3110"/>
    <mergeCell ref="BI3110:BJ3110"/>
    <mergeCell ref="BL3103:BM3103"/>
    <mergeCell ref="BN3103:BO3103"/>
    <mergeCell ref="AW3117:AX3117"/>
    <mergeCell ref="AY3117:AZ3117"/>
    <mergeCell ref="BB3117:BC3117"/>
    <mergeCell ref="BD3117:BE3117"/>
    <mergeCell ref="D3103:E3103"/>
    <mergeCell ref="F3103:G3103"/>
    <mergeCell ref="D3106:E3106"/>
    <mergeCell ref="F3106:G3106"/>
    <mergeCell ref="I3106:J3106"/>
    <mergeCell ref="K3106:L3106"/>
    <mergeCell ref="N3106:O3106"/>
    <mergeCell ref="P3106:Q3106"/>
    <mergeCell ref="BG3106:BH3106"/>
    <mergeCell ref="BI3106:BJ3106"/>
    <mergeCell ref="BL3106:BM3106"/>
    <mergeCell ref="BN3106:BO3106"/>
    <mergeCell ref="I3096:J3096"/>
    <mergeCell ref="K3096:L3096"/>
    <mergeCell ref="N3096:O3096"/>
    <mergeCell ref="P3096:Q3096"/>
    <mergeCell ref="D3082:E3082"/>
    <mergeCell ref="F3082:G3082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AT3085:AU3085"/>
    <mergeCell ref="AW3085:AX3085"/>
    <mergeCell ref="AY3085:AZ3085"/>
    <mergeCell ref="BG3085:BH3085"/>
    <mergeCell ref="BI3085:BJ3085"/>
    <mergeCell ref="BL3085:BM3085"/>
    <mergeCell ref="BN3085:BO3085"/>
    <mergeCell ref="BG3096:BH3096"/>
    <mergeCell ref="BI3096:BJ3096"/>
    <mergeCell ref="AW3103:AX3103"/>
    <mergeCell ref="AY3103:AZ3103"/>
    <mergeCell ref="BB3103:BC3103"/>
    <mergeCell ref="BD3103:BE3103"/>
    <mergeCell ref="BG3103:BH3103"/>
    <mergeCell ref="BI3103:BJ3103"/>
    <mergeCell ref="BL3096:BM3096"/>
    <mergeCell ref="BN3096:BO3096"/>
    <mergeCell ref="S3103:T3103"/>
    <mergeCell ref="U3103:V3103"/>
    <mergeCell ref="D3089:E3089"/>
    <mergeCell ref="F3089:G3089"/>
    <mergeCell ref="D3092:E3092"/>
    <mergeCell ref="F3092:G3092"/>
    <mergeCell ref="I3092:J3092"/>
    <mergeCell ref="K3092:L3092"/>
    <mergeCell ref="N3092:O3092"/>
    <mergeCell ref="P3092:Q3092"/>
    <mergeCell ref="BG3092:BH3092"/>
    <mergeCell ref="BI3092:BJ3092"/>
    <mergeCell ref="BL3092:BM3092"/>
    <mergeCell ref="BN3092:BO3092"/>
    <mergeCell ref="BG3089:BH3089"/>
    <mergeCell ref="BI3089:BJ3089"/>
    <mergeCell ref="I3103:J3103"/>
    <mergeCell ref="K3103:L3103"/>
    <mergeCell ref="N3103:O3103"/>
    <mergeCell ref="P3103:Q3103"/>
    <mergeCell ref="AC3103:AD3103"/>
    <mergeCell ref="AE3103:AF3103"/>
    <mergeCell ref="AH3103:AI3103"/>
    <mergeCell ref="AJ3103:AK3103"/>
    <mergeCell ref="S3096:T3096"/>
    <mergeCell ref="U3096:V3096"/>
    <mergeCell ref="X3096:Y3096"/>
    <mergeCell ref="Z3096:AA3096"/>
    <mergeCell ref="D3068:E3068"/>
    <mergeCell ref="F3068:G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71:AS3071"/>
    <mergeCell ref="AT3071:AU3071"/>
    <mergeCell ref="AW3071:AX3071"/>
    <mergeCell ref="AY3071:AZ3071"/>
    <mergeCell ref="BG3071:BH3071"/>
    <mergeCell ref="BI3071:BJ3071"/>
    <mergeCell ref="BL3071:BM3071"/>
    <mergeCell ref="BN3071:BO3071"/>
    <mergeCell ref="AW3082:AX3082"/>
    <mergeCell ref="AY3082:AZ3082"/>
    <mergeCell ref="BB3082:BC3082"/>
    <mergeCell ref="BD3082:BE3082"/>
    <mergeCell ref="BG3082:BH3082"/>
    <mergeCell ref="BI3082:BJ3082"/>
    <mergeCell ref="BL3082:BM3082"/>
    <mergeCell ref="BN3082:BO3082"/>
    <mergeCell ref="D3075:E3075"/>
    <mergeCell ref="F3075:G307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BG3078:BH3078"/>
    <mergeCell ref="BI3078:BJ3078"/>
    <mergeCell ref="BL3078:BM3078"/>
    <mergeCell ref="BN3078:BO3078"/>
    <mergeCell ref="AW3075:AX3075"/>
    <mergeCell ref="AY3075:AZ3075"/>
    <mergeCell ref="BB3075:BC3075"/>
    <mergeCell ref="BD3075:BE3075"/>
    <mergeCell ref="AC3068:AD3068"/>
    <mergeCell ref="AE3068:AF3068"/>
    <mergeCell ref="AH3068:AI3068"/>
    <mergeCell ref="AJ3068:AK3068"/>
    <mergeCell ref="S3082:T3082"/>
    <mergeCell ref="U3082:V3082"/>
    <mergeCell ref="X3082:Y3082"/>
    <mergeCell ref="Z3082:AA3082"/>
    <mergeCell ref="I3082:J3082"/>
    <mergeCell ref="K3082:L3082"/>
    <mergeCell ref="N3082:O3082"/>
    <mergeCell ref="P3082:Q3082"/>
    <mergeCell ref="BG3057:BH3057"/>
    <mergeCell ref="BI3057:BJ3057"/>
    <mergeCell ref="BL3057:BM3057"/>
    <mergeCell ref="BN3057:BO3057"/>
    <mergeCell ref="D3061:E3061"/>
    <mergeCell ref="F3061:G3061"/>
    <mergeCell ref="D3064:E3064"/>
    <mergeCell ref="F3064:G3064"/>
    <mergeCell ref="I3064:J3064"/>
    <mergeCell ref="K3064:L3064"/>
    <mergeCell ref="N3064:O3064"/>
    <mergeCell ref="P3064:Q3064"/>
    <mergeCell ref="BG3064:BH3064"/>
    <mergeCell ref="BI3064:BJ3064"/>
    <mergeCell ref="BL3064:BM3064"/>
    <mergeCell ref="BN3064:BO3064"/>
    <mergeCell ref="I3061:J3061"/>
    <mergeCell ref="K3061:L3061"/>
    <mergeCell ref="N3061:O3061"/>
    <mergeCell ref="P3061:Q3061"/>
    <mergeCell ref="AC3061:AD3061"/>
    <mergeCell ref="AE3061:AF3061"/>
    <mergeCell ref="AH3061:AI3061"/>
    <mergeCell ref="AJ3061:AK3061"/>
    <mergeCell ref="S3061:T3061"/>
    <mergeCell ref="U3061:V3061"/>
    <mergeCell ref="X3061:Y3061"/>
    <mergeCell ref="Z3061:AA3061"/>
    <mergeCell ref="S3054:T3054"/>
    <mergeCell ref="U3054:V3054"/>
    <mergeCell ref="X3054:Y3054"/>
    <mergeCell ref="Z3054:AA3054"/>
    <mergeCell ref="BB3054:BC3054"/>
    <mergeCell ref="BD3054:BE3054"/>
    <mergeCell ref="D3040:E3040"/>
    <mergeCell ref="F3040:G3040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I3054:J3054"/>
    <mergeCell ref="K3054:L3054"/>
    <mergeCell ref="N3054:O3054"/>
    <mergeCell ref="P3054:Q3054"/>
    <mergeCell ref="AJ3047:AK3047"/>
    <mergeCell ref="AC3054:AD3054"/>
    <mergeCell ref="AE3054:AF3054"/>
    <mergeCell ref="AH3054:AI3054"/>
    <mergeCell ref="AJ3054:AK3054"/>
    <mergeCell ref="AM3047:AN3047"/>
    <mergeCell ref="AO3047:AP3047"/>
    <mergeCell ref="AR3047:AS3047"/>
    <mergeCell ref="D3054:E3054"/>
    <mergeCell ref="F3054:G3054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AT3043:AU3043"/>
    <mergeCell ref="AW3043:AX3043"/>
    <mergeCell ref="AY3043:AZ3043"/>
    <mergeCell ref="BG3043:BH3043"/>
    <mergeCell ref="BI3043:BJ3043"/>
    <mergeCell ref="BL3043:BM3043"/>
    <mergeCell ref="BN3043:BO3043"/>
    <mergeCell ref="AW3040:AX3040"/>
    <mergeCell ref="AY3040:AZ3040"/>
    <mergeCell ref="BB3040:BC3040"/>
    <mergeCell ref="BD3040:BE3040"/>
    <mergeCell ref="BG3040:BH3040"/>
    <mergeCell ref="BI3040:BJ3040"/>
    <mergeCell ref="BL3040:BM3040"/>
    <mergeCell ref="BN3040:BO3040"/>
    <mergeCell ref="S3040:T3040"/>
    <mergeCell ref="U3040:V3040"/>
    <mergeCell ref="X3040:Y3040"/>
    <mergeCell ref="Z3040:AA3040"/>
    <mergeCell ref="D3047:E3047"/>
    <mergeCell ref="F3047:G304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AW3050:AX3050"/>
    <mergeCell ref="AY3050:AZ3050"/>
    <mergeCell ref="BG3050:BH3050"/>
    <mergeCell ref="BI3050:BJ3050"/>
    <mergeCell ref="BL3050:BM3050"/>
    <mergeCell ref="BN3050:BO3050"/>
    <mergeCell ref="I3040:J3040"/>
    <mergeCell ref="K3040:L3040"/>
    <mergeCell ref="N3040:O3040"/>
    <mergeCell ref="P3040:Q3040"/>
    <mergeCell ref="AC3040:AD3040"/>
    <mergeCell ref="AE3040:AF3040"/>
    <mergeCell ref="AH3040:AI3040"/>
    <mergeCell ref="AJ3040:AK3040"/>
    <mergeCell ref="S3047:T3047"/>
    <mergeCell ref="U3047:V3047"/>
    <mergeCell ref="X3047:Y3047"/>
    <mergeCell ref="Z3047:AA3047"/>
    <mergeCell ref="I3047:J3047"/>
    <mergeCell ref="K3047:L3047"/>
    <mergeCell ref="N3047:O3047"/>
    <mergeCell ref="P3047:Q3047"/>
    <mergeCell ref="AC3047:AD3047"/>
    <mergeCell ref="AE3047:AF3047"/>
    <mergeCell ref="AH3047:AI3047"/>
    <mergeCell ref="S3022:T3022"/>
    <mergeCell ref="U3022:V3022"/>
    <mergeCell ref="D3026:E3026"/>
    <mergeCell ref="F3026:G3026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29:AS3029"/>
    <mergeCell ref="AT3029:AU3029"/>
    <mergeCell ref="AW3029:AX3029"/>
    <mergeCell ref="AY3029:AZ3029"/>
    <mergeCell ref="BG3029:BH3029"/>
    <mergeCell ref="BI3029:BJ3029"/>
    <mergeCell ref="BL3029:BM3029"/>
    <mergeCell ref="BN3029:BO3029"/>
    <mergeCell ref="BG3026:BH3026"/>
    <mergeCell ref="BI3026:BJ3026"/>
    <mergeCell ref="BL3026:BM3026"/>
    <mergeCell ref="BN3026:BO3026"/>
    <mergeCell ref="BL3033:BM3033"/>
    <mergeCell ref="BN3033:BO3033"/>
    <mergeCell ref="BG3033:BH3033"/>
    <mergeCell ref="BI3033:BJ3033"/>
    <mergeCell ref="D3033:E3033"/>
    <mergeCell ref="F3033:G3033"/>
    <mergeCell ref="S3033:T3033"/>
    <mergeCell ref="U3033:V3033"/>
    <mergeCell ref="X3033:Y3033"/>
    <mergeCell ref="Z3033:AA3033"/>
    <mergeCell ref="I3033:J3033"/>
    <mergeCell ref="K3033:L3033"/>
    <mergeCell ref="N3033:O3033"/>
    <mergeCell ref="P3033:Q3033"/>
    <mergeCell ref="AC3033:AD3033"/>
    <mergeCell ref="AE3033:AF3033"/>
    <mergeCell ref="AH3033:AI3033"/>
    <mergeCell ref="AJ3033:AK3033"/>
    <mergeCell ref="AM3033:AN3033"/>
    <mergeCell ref="AO3033:AP3033"/>
    <mergeCell ref="AR3033:AS3033"/>
    <mergeCell ref="AT3033:AU3033"/>
    <mergeCell ref="BB3012:BC3012"/>
    <mergeCell ref="BD3012:BE3012"/>
    <mergeCell ref="D3036:E3036"/>
    <mergeCell ref="F3036:G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AW3036:AX3036"/>
    <mergeCell ref="AY3036:AZ3036"/>
    <mergeCell ref="BG3036:BH3036"/>
    <mergeCell ref="BI3036:BJ3036"/>
    <mergeCell ref="BL3036:BM3036"/>
    <mergeCell ref="BN3036:BO3036"/>
    <mergeCell ref="D3012:E3012"/>
    <mergeCell ref="F3012:G301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AT3015:AU3015"/>
    <mergeCell ref="AW3015:AX3015"/>
    <mergeCell ref="AY3015:AZ3015"/>
    <mergeCell ref="BG3015:BH3015"/>
    <mergeCell ref="BI3015:BJ3015"/>
    <mergeCell ref="BL3015:BM3015"/>
    <mergeCell ref="BN3015:BO3015"/>
    <mergeCell ref="BG3012:BH3012"/>
    <mergeCell ref="BI3012:BJ3012"/>
    <mergeCell ref="D3019:E3019"/>
    <mergeCell ref="F3019:G3019"/>
    <mergeCell ref="D3022:E3022"/>
    <mergeCell ref="F3022:G3022"/>
    <mergeCell ref="I3022:J3022"/>
    <mergeCell ref="K3022:L3022"/>
    <mergeCell ref="AW3033:AX3033"/>
    <mergeCell ref="AY3033:AZ3033"/>
    <mergeCell ref="BB3033:BC3033"/>
    <mergeCell ref="BD3033:BE3033"/>
    <mergeCell ref="N3022:O3022"/>
    <mergeCell ref="P3022:Q3022"/>
    <mergeCell ref="BL2984:BM2984"/>
    <mergeCell ref="BN2984:BO2984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AW3022:AX3022"/>
    <mergeCell ref="AY3022:AZ3022"/>
    <mergeCell ref="BG3022:BH3022"/>
    <mergeCell ref="BI3022:BJ3022"/>
    <mergeCell ref="BL3022:BM3022"/>
    <mergeCell ref="BN3022:BO3022"/>
    <mergeCell ref="D2998:E2998"/>
    <mergeCell ref="F2998:G2998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T3001:AU3001"/>
    <mergeCell ref="AW3001:AX3001"/>
    <mergeCell ref="AY3001:AZ3001"/>
    <mergeCell ref="BG3001:BH3001"/>
    <mergeCell ref="BI3001:BJ3001"/>
    <mergeCell ref="BL3001:BM3001"/>
    <mergeCell ref="BN3001:BO3001"/>
    <mergeCell ref="BL3012:BM3012"/>
    <mergeCell ref="BN3012:BO3012"/>
    <mergeCell ref="BL3019:BM3019"/>
    <mergeCell ref="BN3019:BO3019"/>
    <mergeCell ref="AR3019:AS3019"/>
    <mergeCell ref="AT3019:AU3019"/>
    <mergeCell ref="X2998:Y2998"/>
    <mergeCell ref="Z2998:AA2998"/>
    <mergeCell ref="I2998:J2998"/>
    <mergeCell ref="K2998:L2998"/>
    <mergeCell ref="N2998:O2998"/>
    <mergeCell ref="P2998:Q2998"/>
    <mergeCell ref="S3019:T3019"/>
    <mergeCell ref="U3019:V3019"/>
    <mergeCell ref="X3019:Y3019"/>
    <mergeCell ref="Z3019:AA3019"/>
    <mergeCell ref="AH3012:AI3012"/>
    <mergeCell ref="AJ3012:AK3012"/>
    <mergeCell ref="AW3012:AX3012"/>
    <mergeCell ref="AY3012:AZ3012"/>
    <mergeCell ref="BG2984:BH2984"/>
    <mergeCell ref="BI2984:BJ2984"/>
    <mergeCell ref="BL2977:BM2977"/>
    <mergeCell ref="BN2977:BO2977"/>
    <mergeCell ref="AW2991:AX2991"/>
    <mergeCell ref="AY2991:AZ2991"/>
    <mergeCell ref="BB2991:BC2991"/>
    <mergeCell ref="BD2991:BE2991"/>
    <mergeCell ref="D3005:E3005"/>
    <mergeCell ref="F3005:G300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AW3008:AX3008"/>
    <mergeCell ref="AY3008:AZ3008"/>
    <mergeCell ref="BG3008:BH3008"/>
    <mergeCell ref="BI3008:BJ3008"/>
    <mergeCell ref="BL3008:BM3008"/>
    <mergeCell ref="BN3008:BO3008"/>
    <mergeCell ref="D2984:E2984"/>
    <mergeCell ref="F2984:G298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AT2987:AU2987"/>
    <mergeCell ref="AW2987:AX2987"/>
    <mergeCell ref="AY2987:AZ2987"/>
    <mergeCell ref="BG2987:BH2987"/>
    <mergeCell ref="BI2987:BJ2987"/>
    <mergeCell ref="BL2987:BM2987"/>
    <mergeCell ref="BN2987:BO2987"/>
    <mergeCell ref="BG3005:BH3005"/>
    <mergeCell ref="BI3005:BJ3005"/>
    <mergeCell ref="BL3005:BM3005"/>
    <mergeCell ref="BN3005:BO3005"/>
    <mergeCell ref="BG2977:BH2977"/>
    <mergeCell ref="BI2977:BJ2977"/>
    <mergeCell ref="BL2970:BM2970"/>
    <mergeCell ref="BN2970:BO2970"/>
    <mergeCell ref="S2977:T2977"/>
    <mergeCell ref="U2977:V2977"/>
    <mergeCell ref="X2977:Y2977"/>
    <mergeCell ref="Z2977:AA2977"/>
    <mergeCell ref="D2991:E2991"/>
    <mergeCell ref="F2991:G299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AW2994:AX2994"/>
    <mergeCell ref="AY2994:AZ2994"/>
    <mergeCell ref="BG2994:BH2994"/>
    <mergeCell ref="BI2994:BJ2994"/>
    <mergeCell ref="BL2994:BM2994"/>
    <mergeCell ref="BN2994:BO2994"/>
    <mergeCell ref="D2970:E2970"/>
    <mergeCell ref="F2970:G297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T2973:AU2973"/>
    <mergeCell ref="AW2973:AX2973"/>
    <mergeCell ref="AY2973:AZ2973"/>
    <mergeCell ref="BG2973:BH2973"/>
    <mergeCell ref="BI2973:BJ2973"/>
    <mergeCell ref="BL2973:BM2973"/>
    <mergeCell ref="BN2973:BO2973"/>
    <mergeCell ref="AW2984:AX2984"/>
    <mergeCell ref="AY2984:AZ2984"/>
    <mergeCell ref="BB2984:BC2984"/>
    <mergeCell ref="BD2984:BE2984"/>
    <mergeCell ref="BG2942:BH2942"/>
    <mergeCell ref="BI2942:BJ2942"/>
    <mergeCell ref="BG2963:BH2963"/>
    <mergeCell ref="BI2963:BJ2963"/>
    <mergeCell ref="D2949:E2949"/>
    <mergeCell ref="F2949:G2949"/>
    <mergeCell ref="D2977:E2977"/>
    <mergeCell ref="F2977:G297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AM2980:AN2980"/>
    <mergeCell ref="AO2980:AP2980"/>
    <mergeCell ref="AR2980:AS2980"/>
    <mergeCell ref="AT2980:AU2980"/>
    <mergeCell ref="AW2980:AX2980"/>
    <mergeCell ref="AY2980:AZ2980"/>
    <mergeCell ref="BG2980:BH2980"/>
    <mergeCell ref="BI2980:BJ2980"/>
    <mergeCell ref="BL2980:BM2980"/>
    <mergeCell ref="BN2980:BO2980"/>
    <mergeCell ref="D2956:E2956"/>
    <mergeCell ref="F2956:G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M2959:AN2959"/>
    <mergeCell ref="AO2959:AP2959"/>
    <mergeCell ref="AR2959:AS2959"/>
    <mergeCell ref="AT2959:AU2959"/>
    <mergeCell ref="AW2959:AX2959"/>
    <mergeCell ref="AY2959:AZ2959"/>
    <mergeCell ref="BG2959:BH2959"/>
    <mergeCell ref="BI2959:BJ2959"/>
    <mergeCell ref="BL2959:BM2959"/>
    <mergeCell ref="BN2959:BO2959"/>
    <mergeCell ref="BG2970:BH2970"/>
    <mergeCell ref="BI2970:BJ2970"/>
    <mergeCell ref="AW2977:AX2977"/>
    <mergeCell ref="AY2977:AZ2977"/>
    <mergeCell ref="BB2977:BC2977"/>
    <mergeCell ref="BD2977:BE2977"/>
    <mergeCell ref="AW2949:AX2949"/>
    <mergeCell ref="AY2949:AZ2949"/>
    <mergeCell ref="BB2949:BC2949"/>
    <mergeCell ref="BD2949:BE2949"/>
    <mergeCell ref="AM2938:AN2938"/>
    <mergeCell ref="AO2938:AP2938"/>
    <mergeCell ref="D2963:E2963"/>
    <mergeCell ref="F2963:G296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AW2966:AX2966"/>
    <mergeCell ref="AY2966:AZ2966"/>
    <mergeCell ref="BG2966:BH2966"/>
    <mergeCell ref="BI2966:BJ2966"/>
    <mergeCell ref="BL2966:BM2966"/>
    <mergeCell ref="BN2966:BO2966"/>
    <mergeCell ref="D2942:E2942"/>
    <mergeCell ref="F2942:G2942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AW2945:AX2945"/>
    <mergeCell ref="AY2945:AZ2945"/>
    <mergeCell ref="BG2945:BH2945"/>
    <mergeCell ref="BI2945:BJ2945"/>
    <mergeCell ref="BL2945:BM2945"/>
    <mergeCell ref="BN2945:BO2945"/>
    <mergeCell ref="BL2963:BM2963"/>
    <mergeCell ref="BN2963:BO2963"/>
    <mergeCell ref="AW2942:AX2942"/>
    <mergeCell ref="AY2942:AZ2942"/>
    <mergeCell ref="BB2942:BC2942"/>
    <mergeCell ref="BD2942:BE2942"/>
    <mergeCell ref="D2921:E2921"/>
    <mergeCell ref="F2921:G2921"/>
    <mergeCell ref="D2924:E2924"/>
    <mergeCell ref="F2924:G2924"/>
    <mergeCell ref="I2924:J2924"/>
    <mergeCell ref="K2924:L2924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M2952:AN2952"/>
    <mergeCell ref="AO2952:AP2952"/>
    <mergeCell ref="AR2952:AS2952"/>
    <mergeCell ref="AT2952:AU2952"/>
    <mergeCell ref="AW2952:AX2952"/>
    <mergeCell ref="AY2952:AZ2952"/>
    <mergeCell ref="BG2952:BH2952"/>
    <mergeCell ref="BI2952:BJ2952"/>
    <mergeCell ref="BL2952:BM2952"/>
    <mergeCell ref="BN2952:BO2952"/>
    <mergeCell ref="D2928:E2928"/>
    <mergeCell ref="F2928:G2928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AW2931:AX2931"/>
    <mergeCell ref="AY2931:AZ2931"/>
    <mergeCell ref="BG2931:BH2931"/>
    <mergeCell ref="BI2931:BJ2931"/>
    <mergeCell ref="BL2931:BM2931"/>
    <mergeCell ref="BN2931:BO2931"/>
    <mergeCell ref="D2935:E2935"/>
    <mergeCell ref="F2935:G2935"/>
    <mergeCell ref="D2938:E2938"/>
    <mergeCell ref="F2938:G2938"/>
    <mergeCell ref="I2938:J2938"/>
    <mergeCell ref="K2938:L2938"/>
    <mergeCell ref="N2938:O2938"/>
    <mergeCell ref="P2938:Q2938"/>
    <mergeCell ref="BG2910:BH2910"/>
    <mergeCell ref="BI2910:BJ2910"/>
    <mergeCell ref="BL2910:BM2910"/>
    <mergeCell ref="BN2910:BO2910"/>
    <mergeCell ref="AW2907:AX2907"/>
    <mergeCell ref="AY2907:AZ2907"/>
    <mergeCell ref="AR2938:AS2938"/>
    <mergeCell ref="AT2938:AU2938"/>
    <mergeCell ref="AW2938:AX2938"/>
    <mergeCell ref="AY2938:AZ2938"/>
    <mergeCell ref="BG2938:BH2938"/>
    <mergeCell ref="BI2938:BJ2938"/>
    <mergeCell ref="BL2938:BM2938"/>
    <mergeCell ref="BN2938:BO2938"/>
    <mergeCell ref="D2914:E2914"/>
    <mergeCell ref="F2914:G2914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AT2917:AU2917"/>
    <mergeCell ref="AW2917:AX2917"/>
    <mergeCell ref="AY2917:AZ2917"/>
    <mergeCell ref="BG2917:BH2917"/>
    <mergeCell ref="BI2917:BJ2917"/>
    <mergeCell ref="BL2917:BM2917"/>
    <mergeCell ref="BN2917:BO2917"/>
    <mergeCell ref="BG2928:BH2928"/>
    <mergeCell ref="BI2928:BJ2928"/>
    <mergeCell ref="AW2935:AX2935"/>
    <mergeCell ref="AY2935:AZ2935"/>
    <mergeCell ref="BB2935:BC2935"/>
    <mergeCell ref="BD2935:BE2935"/>
    <mergeCell ref="BG2935:BH2935"/>
    <mergeCell ref="BI2935:BJ2935"/>
    <mergeCell ref="BL2928:BM2928"/>
    <mergeCell ref="BN2928:BO2928"/>
    <mergeCell ref="BL2935:BM2935"/>
    <mergeCell ref="BN2935:BO2935"/>
    <mergeCell ref="BB2914:BC2914"/>
    <mergeCell ref="BD2914:BE2914"/>
    <mergeCell ref="BG2914:BH2914"/>
    <mergeCell ref="BI2914:BJ2914"/>
    <mergeCell ref="BL2914:BM2914"/>
    <mergeCell ref="BN2914:BO2914"/>
    <mergeCell ref="I2935:J2935"/>
    <mergeCell ref="K2935:L2935"/>
    <mergeCell ref="S2935:T2935"/>
    <mergeCell ref="U2935:V2935"/>
    <mergeCell ref="X2935:Y2935"/>
    <mergeCell ref="Z2935:AA2935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D2896:E2896"/>
    <mergeCell ref="F2896:G2896"/>
    <mergeCell ref="I2896:J2896"/>
    <mergeCell ref="K2896:L2896"/>
    <mergeCell ref="BG2924:BH2924"/>
    <mergeCell ref="BI2924:BJ2924"/>
    <mergeCell ref="BL2924:BM2924"/>
    <mergeCell ref="BN2924:BO2924"/>
    <mergeCell ref="D2900:E2900"/>
    <mergeCell ref="F2900:G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903:AS2903"/>
    <mergeCell ref="AT2903:AU2903"/>
    <mergeCell ref="AW2903:AX2903"/>
    <mergeCell ref="AY2903:AZ2903"/>
    <mergeCell ref="BG2903:BH2903"/>
    <mergeCell ref="BI2903:BJ2903"/>
    <mergeCell ref="BL2903:BM2903"/>
    <mergeCell ref="BN2903:BO2903"/>
    <mergeCell ref="AW2921:AX2921"/>
    <mergeCell ref="AY2921:AZ2921"/>
    <mergeCell ref="BB2921:BC2921"/>
    <mergeCell ref="BD2921:BE2921"/>
    <mergeCell ref="BG2907:BH2907"/>
    <mergeCell ref="BI2907:BJ2907"/>
    <mergeCell ref="AW2914:AX2914"/>
    <mergeCell ref="AY2914:AZ2914"/>
    <mergeCell ref="D2907:E2907"/>
    <mergeCell ref="F2907:G2907"/>
    <mergeCell ref="D2910:E2910"/>
    <mergeCell ref="F2910:G2910"/>
    <mergeCell ref="I2910:J2910"/>
    <mergeCell ref="K2910:L2910"/>
    <mergeCell ref="N2910:O2910"/>
    <mergeCell ref="P2910:Q2910"/>
    <mergeCell ref="BL2868:BM2868"/>
    <mergeCell ref="BN2868:BO2868"/>
    <mergeCell ref="BL2865:BM2865"/>
    <mergeCell ref="BN2865:BO2865"/>
    <mergeCell ref="BL2872:BM2872"/>
    <mergeCell ref="BN2872:BO2872"/>
    <mergeCell ref="BG2882:BH2882"/>
    <mergeCell ref="BI2882:BJ2882"/>
    <mergeCell ref="BL2882:BM2882"/>
    <mergeCell ref="BN2882:BO2882"/>
    <mergeCell ref="U2872:V2872"/>
    <mergeCell ref="X2872:Y2872"/>
    <mergeCell ref="Z2872:AA2872"/>
    <mergeCell ref="I2872:J2872"/>
    <mergeCell ref="K2872:L2872"/>
    <mergeCell ref="N2872:O2872"/>
    <mergeCell ref="P2872:Q2872"/>
    <mergeCell ref="AM2872:AN2872"/>
    <mergeCell ref="D2893:E2893"/>
    <mergeCell ref="F2893:G2893"/>
    <mergeCell ref="BG2896:BH2896"/>
    <mergeCell ref="BI2896:BJ2896"/>
    <mergeCell ref="BL2896:BM2896"/>
    <mergeCell ref="BN2896:BO2896"/>
    <mergeCell ref="D2872:E2872"/>
    <mergeCell ref="F2872:G2872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AT2875:AU2875"/>
    <mergeCell ref="AW2875:AX2875"/>
    <mergeCell ref="AY2875:AZ2875"/>
    <mergeCell ref="BG2875:BH2875"/>
    <mergeCell ref="BI2875:BJ2875"/>
    <mergeCell ref="BL2875:BM2875"/>
    <mergeCell ref="BN2875:BO2875"/>
    <mergeCell ref="AR2893:AS2893"/>
    <mergeCell ref="AT2893:AU2893"/>
    <mergeCell ref="S2893:T2893"/>
    <mergeCell ref="U2893:V2893"/>
    <mergeCell ref="X2893:Y2893"/>
    <mergeCell ref="Z2893:AA2893"/>
    <mergeCell ref="D2879:E2879"/>
    <mergeCell ref="F2879:G2879"/>
    <mergeCell ref="D2882:E2882"/>
    <mergeCell ref="F2882:G2882"/>
    <mergeCell ref="I2882:J2882"/>
    <mergeCell ref="K2882:L2882"/>
    <mergeCell ref="N2882:O2882"/>
    <mergeCell ref="P2882:Q2882"/>
    <mergeCell ref="AW2879:AX2879"/>
    <mergeCell ref="AY2879:AZ2879"/>
    <mergeCell ref="BB2879:BC2879"/>
    <mergeCell ref="BD2879:BE2879"/>
    <mergeCell ref="AJ2879:AK2879"/>
    <mergeCell ref="AC2886:AD2886"/>
    <mergeCell ref="AE2886:AF2886"/>
    <mergeCell ref="AH2886:AI2886"/>
    <mergeCell ref="AJ2886:AK2886"/>
    <mergeCell ref="AW2886:AX2886"/>
    <mergeCell ref="AY2886:AZ2886"/>
    <mergeCell ref="BB2886:BC2886"/>
    <mergeCell ref="BD2886:BE2886"/>
    <mergeCell ref="AM2879:AN2879"/>
    <mergeCell ref="AO2879:AP2879"/>
    <mergeCell ref="AR2879:AS2879"/>
    <mergeCell ref="BG2886:BH2886"/>
    <mergeCell ref="BI2886:BJ2886"/>
    <mergeCell ref="D2865:E2865"/>
    <mergeCell ref="F2865:G286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AW2868:AX2868"/>
    <mergeCell ref="AY2868:AZ2868"/>
    <mergeCell ref="S2882:T2882"/>
    <mergeCell ref="U2882:V2882"/>
    <mergeCell ref="D2886:E2886"/>
    <mergeCell ref="F2886:G2886"/>
    <mergeCell ref="AR2847:AS2847"/>
    <mergeCell ref="AT2847:AU2847"/>
    <mergeCell ref="AW2847:AX2847"/>
    <mergeCell ref="AY2847:AZ2847"/>
    <mergeCell ref="BG2847:BH2847"/>
    <mergeCell ref="BI2847:BJ2847"/>
    <mergeCell ref="BL2847:BM2847"/>
    <mergeCell ref="BN2847:BO2847"/>
    <mergeCell ref="AW2865:AX2865"/>
    <mergeCell ref="AY2865:AZ2865"/>
    <mergeCell ref="BB2865:BC2865"/>
    <mergeCell ref="BD2865:BE2865"/>
    <mergeCell ref="X2844:Y2844"/>
    <mergeCell ref="Z2844:AA2844"/>
    <mergeCell ref="D2851:E2851"/>
    <mergeCell ref="F2851:G2851"/>
    <mergeCell ref="D2854:E2854"/>
    <mergeCell ref="F2854:G2854"/>
    <mergeCell ref="BG2854:BH2854"/>
    <mergeCell ref="BI2854:BJ2854"/>
    <mergeCell ref="BL2854:BM2854"/>
    <mergeCell ref="BN2854:BO2854"/>
    <mergeCell ref="AM2851:AN2851"/>
    <mergeCell ref="AO2851:AP2851"/>
    <mergeCell ref="AR2851:AS2851"/>
    <mergeCell ref="AT2851:AU2851"/>
    <mergeCell ref="AM2858:AN2858"/>
    <mergeCell ref="AO2858:AP2858"/>
    <mergeCell ref="AM2865:AN2865"/>
    <mergeCell ref="AO2865:AP2865"/>
    <mergeCell ref="AR2865:AS2865"/>
    <mergeCell ref="AT2865:AU2865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Y2861:AZ2861"/>
    <mergeCell ref="BG2861:BH2861"/>
    <mergeCell ref="BI2861:BJ2861"/>
    <mergeCell ref="BL2861:BM2861"/>
    <mergeCell ref="BN2861:BO2861"/>
    <mergeCell ref="D2837:E2837"/>
    <mergeCell ref="F2837:G2837"/>
    <mergeCell ref="D2840:E2840"/>
    <mergeCell ref="F2840:G2840"/>
    <mergeCell ref="AH2840:AI2840"/>
    <mergeCell ref="AJ2840:AK2840"/>
    <mergeCell ref="AM2840:AN2840"/>
    <mergeCell ref="AO2840:AP2840"/>
    <mergeCell ref="AR2840:AS2840"/>
    <mergeCell ref="AT2840:AU2840"/>
    <mergeCell ref="AW2840:AX2840"/>
    <mergeCell ref="AY2840:AZ2840"/>
    <mergeCell ref="BG2840:BH2840"/>
    <mergeCell ref="BI2840:BJ2840"/>
    <mergeCell ref="BL2840:BM2840"/>
    <mergeCell ref="BN2840:BO2840"/>
    <mergeCell ref="I2851:J2851"/>
    <mergeCell ref="K2851:L2851"/>
    <mergeCell ref="N2851:O2851"/>
    <mergeCell ref="P2851:Q2851"/>
    <mergeCell ref="AC2851:AD2851"/>
    <mergeCell ref="AE2851:AF2851"/>
    <mergeCell ref="AH2851:AI2851"/>
    <mergeCell ref="AJ2851:AK2851"/>
    <mergeCell ref="AC2858:AD2858"/>
    <mergeCell ref="AE2858:AF2858"/>
    <mergeCell ref="AH2858:AI2858"/>
    <mergeCell ref="AJ2858:AK2858"/>
    <mergeCell ref="S2844:T2844"/>
    <mergeCell ref="U2844:V2844"/>
    <mergeCell ref="S2851:T2851"/>
    <mergeCell ref="U2851:V2851"/>
    <mergeCell ref="X2851:Y2851"/>
    <mergeCell ref="Z2851:AA2851"/>
    <mergeCell ref="D2858:E2858"/>
    <mergeCell ref="F2858:G2858"/>
    <mergeCell ref="S2858:T2858"/>
    <mergeCell ref="U2858:V2858"/>
    <mergeCell ref="X2858:Y2858"/>
    <mergeCell ref="Z2858:AA2858"/>
    <mergeCell ref="I2858:J2858"/>
    <mergeCell ref="K2858:L2858"/>
    <mergeCell ref="N2858:O2858"/>
    <mergeCell ref="P2858:Q2858"/>
    <mergeCell ref="AR2858:AS2858"/>
    <mergeCell ref="AT2858:AU2858"/>
    <mergeCell ref="I2854:J2854"/>
    <mergeCell ref="D2844:E2844"/>
    <mergeCell ref="F2844:G2844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BL2833:BM2833"/>
    <mergeCell ref="BN2833:BO2833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C2844:AD2844"/>
    <mergeCell ref="AE2844:AF2844"/>
    <mergeCell ref="AH2844:AI2844"/>
    <mergeCell ref="AJ2844:AK2844"/>
    <mergeCell ref="AW2844:AX2844"/>
    <mergeCell ref="AY2844:AZ2844"/>
    <mergeCell ref="BB2844:BC2844"/>
    <mergeCell ref="BD2844:BE2844"/>
    <mergeCell ref="AM2837:AN2837"/>
    <mergeCell ref="AO2837:AP2837"/>
    <mergeCell ref="AR2837:AS2837"/>
    <mergeCell ref="AT2837:AU2837"/>
    <mergeCell ref="AM2844:AN2844"/>
    <mergeCell ref="AO2844:AP2844"/>
    <mergeCell ref="AR2844:AS2844"/>
    <mergeCell ref="AT2844:AU2844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BG2837:BH2837"/>
    <mergeCell ref="BI2837:BJ2837"/>
    <mergeCell ref="AY2837:AZ2837"/>
    <mergeCell ref="BB2837:BC2837"/>
    <mergeCell ref="BD2837:BE2837"/>
    <mergeCell ref="I2833:J2833"/>
    <mergeCell ref="D2816:E2816"/>
    <mergeCell ref="F2816:G2816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AT2819:AU2819"/>
    <mergeCell ref="AW2819:AX2819"/>
    <mergeCell ref="AY2819:AZ2819"/>
    <mergeCell ref="BG2819:BH2819"/>
    <mergeCell ref="BI2819:BJ2819"/>
    <mergeCell ref="BL2819:BM2819"/>
    <mergeCell ref="BN2819:BO2819"/>
    <mergeCell ref="BL2837:BM2837"/>
    <mergeCell ref="BN2837:BO2837"/>
    <mergeCell ref="AW2816:AX2816"/>
    <mergeCell ref="AY2816:AZ2816"/>
    <mergeCell ref="BB2816:BC2816"/>
    <mergeCell ref="BD2816:BE2816"/>
    <mergeCell ref="BG2816:BH2816"/>
    <mergeCell ref="BI2816:BJ2816"/>
    <mergeCell ref="D2830:E2830"/>
    <mergeCell ref="F2830:G2830"/>
    <mergeCell ref="D2833:E2833"/>
    <mergeCell ref="F2833:G2833"/>
    <mergeCell ref="BN2826:BO2826"/>
    <mergeCell ref="AW2823:AX2823"/>
    <mergeCell ref="AY2823:AZ2823"/>
    <mergeCell ref="BB2823:BC2823"/>
    <mergeCell ref="BD2823:BE2823"/>
    <mergeCell ref="BL2816:BM2816"/>
    <mergeCell ref="BN2816:BO2816"/>
    <mergeCell ref="D2823:E2823"/>
    <mergeCell ref="F2823:G282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N2823:O2823"/>
    <mergeCell ref="P2823:Q2823"/>
    <mergeCell ref="AC2823:AD2823"/>
    <mergeCell ref="D2802:E2802"/>
    <mergeCell ref="F2802:G280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805:AS2805"/>
    <mergeCell ref="AT2805:AU2805"/>
    <mergeCell ref="AW2805:AX2805"/>
    <mergeCell ref="AY2805:AZ2805"/>
    <mergeCell ref="BG2805:BH2805"/>
    <mergeCell ref="BI2805:BJ2805"/>
    <mergeCell ref="BL2805:BM2805"/>
    <mergeCell ref="BN2805:BO2805"/>
    <mergeCell ref="D2809:E2809"/>
    <mergeCell ref="F2809:G2809"/>
    <mergeCell ref="D2812:E2812"/>
    <mergeCell ref="F2812:G2812"/>
    <mergeCell ref="I2812:J2812"/>
    <mergeCell ref="K2812:L2812"/>
    <mergeCell ref="N2812:O2812"/>
    <mergeCell ref="P2812:Q2812"/>
    <mergeCell ref="S2809:T2809"/>
    <mergeCell ref="U2809:V2809"/>
    <mergeCell ref="X2809:Y2809"/>
    <mergeCell ref="Z2809:AA2809"/>
    <mergeCell ref="AM2812:AN2812"/>
    <mergeCell ref="AO2812:AP2812"/>
    <mergeCell ref="AR2812:AS2812"/>
    <mergeCell ref="AT2812:AU2812"/>
    <mergeCell ref="BN2795:BO2795"/>
    <mergeCell ref="D2795:E2795"/>
    <mergeCell ref="F2795:G2795"/>
    <mergeCell ref="D2798:E2798"/>
    <mergeCell ref="F2798:G2798"/>
    <mergeCell ref="I2798:J2798"/>
    <mergeCell ref="K2798:L2798"/>
    <mergeCell ref="AW2802:AX2802"/>
    <mergeCell ref="AY2802:AZ2802"/>
    <mergeCell ref="AM2826:AN2826"/>
    <mergeCell ref="AO2826:AP2826"/>
    <mergeCell ref="AR2826:AS2826"/>
    <mergeCell ref="AT2826:AU2826"/>
    <mergeCell ref="AW2826:AX2826"/>
    <mergeCell ref="D2781:E2781"/>
    <mergeCell ref="F2781:G2781"/>
    <mergeCell ref="D2784:E2784"/>
    <mergeCell ref="F2784:G2784"/>
    <mergeCell ref="AW2784:AX2784"/>
    <mergeCell ref="I2823:J2823"/>
    <mergeCell ref="K2823:L2823"/>
    <mergeCell ref="AH2823:AI2823"/>
    <mergeCell ref="AJ2823:AK2823"/>
    <mergeCell ref="U2781:V2781"/>
    <mergeCell ref="X2781:Y2781"/>
    <mergeCell ref="Z2781:AA2781"/>
    <mergeCell ref="I2781:J2781"/>
    <mergeCell ref="K2781:L2781"/>
    <mergeCell ref="N2781:O2781"/>
    <mergeCell ref="P2781:Q2781"/>
    <mergeCell ref="AC2781:AD2781"/>
    <mergeCell ref="AE2781:AF2781"/>
    <mergeCell ref="AH2781:AI2781"/>
    <mergeCell ref="AJ2781:AK2781"/>
    <mergeCell ref="AM2781:AN2781"/>
    <mergeCell ref="AO2781:AP2781"/>
    <mergeCell ref="AR2781:AS2781"/>
    <mergeCell ref="AT2781:AU2781"/>
    <mergeCell ref="AY2781:AZ2781"/>
    <mergeCell ref="AW2812:AX2812"/>
    <mergeCell ref="AY2812:AZ2812"/>
    <mergeCell ref="BG2812:BH2812"/>
    <mergeCell ref="S2781:T2781"/>
    <mergeCell ref="BB2781:BC2781"/>
    <mergeCell ref="BD2781:BE2781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BG2826:BH2826"/>
    <mergeCell ref="BI2826:BJ2826"/>
    <mergeCell ref="BL2826:BM2826"/>
    <mergeCell ref="BG2788:BH2788"/>
    <mergeCell ref="BI2788:BJ2788"/>
    <mergeCell ref="BL2788:BM2788"/>
    <mergeCell ref="BN2788:BO2788"/>
    <mergeCell ref="I2795:J2795"/>
    <mergeCell ref="K2795:L2795"/>
    <mergeCell ref="AY2784:AZ2784"/>
    <mergeCell ref="BG2784:BH2784"/>
    <mergeCell ref="BI2784:BJ2784"/>
    <mergeCell ref="BL2784:BM2784"/>
    <mergeCell ref="BN2784:BO2784"/>
    <mergeCell ref="AW2781:AX2781"/>
    <mergeCell ref="BI2812:BJ2812"/>
    <mergeCell ref="BL2812:BM2812"/>
    <mergeCell ref="BN2812:BO2812"/>
    <mergeCell ref="D2788:E2788"/>
    <mergeCell ref="F2788:G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91:AS2791"/>
    <mergeCell ref="AT2791:AU2791"/>
    <mergeCell ref="AW2791:AX2791"/>
    <mergeCell ref="AY2791:AZ2791"/>
    <mergeCell ref="BG2791:BH2791"/>
    <mergeCell ref="BI2791:BJ2791"/>
    <mergeCell ref="BL2791:BM2791"/>
    <mergeCell ref="BN2791:BO2791"/>
    <mergeCell ref="BG2802:BH2802"/>
    <mergeCell ref="BI2802:BJ2802"/>
    <mergeCell ref="AW2809:AX2809"/>
    <mergeCell ref="AY2809:AZ2809"/>
    <mergeCell ref="BB2809:BC2809"/>
    <mergeCell ref="BD2809:BE2809"/>
    <mergeCell ref="BG2809:BH2809"/>
    <mergeCell ref="BI2809:BJ2809"/>
    <mergeCell ref="BL2802:BM2802"/>
    <mergeCell ref="BN2802:BO2802"/>
    <mergeCell ref="BL2809:BM2809"/>
    <mergeCell ref="BN2809:BO2809"/>
    <mergeCell ref="I2809:J2809"/>
    <mergeCell ref="K2809:L2809"/>
    <mergeCell ref="I2802:J2802"/>
    <mergeCell ref="K2802:L2802"/>
    <mergeCell ref="BB2802:BC2802"/>
    <mergeCell ref="BD2802:BE2802"/>
    <mergeCell ref="AM2795:AN2795"/>
    <mergeCell ref="AO2795:AP2795"/>
    <mergeCell ref="BG2795:BH2795"/>
    <mergeCell ref="BI2795:BJ2795"/>
    <mergeCell ref="BL2795:BM2795"/>
    <mergeCell ref="AJ2753:AK2753"/>
    <mergeCell ref="AC2760:AD2760"/>
    <mergeCell ref="AE2760:AF2760"/>
    <mergeCell ref="AH2760:AI2760"/>
    <mergeCell ref="AJ2760:AK2760"/>
    <mergeCell ref="AM2753:AN2753"/>
    <mergeCell ref="BG2763:BH2763"/>
    <mergeCell ref="BI2763:BJ2763"/>
    <mergeCell ref="BL2763:BM2763"/>
    <mergeCell ref="BN2763:BO2763"/>
    <mergeCell ref="BG2760:BH2760"/>
    <mergeCell ref="BI2760:BJ2760"/>
    <mergeCell ref="D2767:E2767"/>
    <mergeCell ref="F2767:G2767"/>
    <mergeCell ref="D2770:E2770"/>
    <mergeCell ref="F2770:G2770"/>
    <mergeCell ref="I2770:J2770"/>
    <mergeCell ref="K2770:L2770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AT2798:AU2798"/>
    <mergeCell ref="AW2798:AX2798"/>
    <mergeCell ref="AY2798:AZ2798"/>
    <mergeCell ref="BG2798:BH2798"/>
    <mergeCell ref="BI2798:BJ2798"/>
    <mergeCell ref="BL2798:BM2798"/>
    <mergeCell ref="BN2798:BO2798"/>
    <mergeCell ref="D2774:E2774"/>
    <mergeCell ref="F2774:G2774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AT2777:AU2777"/>
    <mergeCell ref="AW2777:AX2777"/>
    <mergeCell ref="AY2777:AZ2777"/>
    <mergeCell ref="BG2777:BH2777"/>
    <mergeCell ref="BI2777:BJ2777"/>
    <mergeCell ref="BL2777:BM2777"/>
    <mergeCell ref="BN2777:BO2777"/>
    <mergeCell ref="BB2788:BC2788"/>
    <mergeCell ref="BD2788:BE2788"/>
    <mergeCell ref="BG2770:BH2770"/>
    <mergeCell ref="BI2770:BJ2770"/>
    <mergeCell ref="BL2770:BM2770"/>
    <mergeCell ref="BN2770:BO2770"/>
    <mergeCell ref="D2746:E2746"/>
    <mergeCell ref="F2746:G274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49:AS2749"/>
    <mergeCell ref="AT2749:AU2749"/>
    <mergeCell ref="AW2749:AX2749"/>
    <mergeCell ref="AY2749:AZ2749"/>
    <mergeCell ref="BG2749:BH2749"/>
    <mergeCell ref="BI2749:BJ2749"/>
    <mergeCell ref="BL2749:BM2749"/>
    <mergeCell ref="BN2749:BO2749"/>
    <mergeCell ref="N2767:O2767"/>
    <mergeCell ref="P2767:Q2767"/>
    <mergeCell ref="AC2767:AD2767"/>
    <mergeCell ref="AE2767:AF2767"/>
    <mergeCell ref="AH2767:AI2767"/>
    <mergeCell ref="AJ2767:AK2767"/>
    <mergeCell ref="S2767:T2767"/>
    <mergeCell ref="U2767:V2767"/>
    <mergeCell ref="X2767:Y2767"/>
    <mergeCell ref="Z2767:AA2767"/>
    <mergeCell ref="BB2753:BC2753"/>
    <mergeCell ref="BD2753:BE2753"/>
    <mergeCell ref="BG2756:BH2756"/>
    <mergeCell ref="BI2756:BJ2756"/>
    <mergeCell ref="BL2756:BM2756"/>
    <mergeCell ref="BN2756:BO2756"/>
    <mergeCell ref="D2760:E2760"/>
    <mergeCell ref="F2760:G276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N2753:O2753"/>
    <mergeCell ref="AW2774:AX2774"/>
    <mergeCell ref="AY2774:AZ2774"/>
    <mergeCell ref="BB2774:BC2774"/>
    <mergeCell ref="BD2774:BE2774"/>
    <mergeCell ref="I2767:J2767"/>
    <mergeCell ref="K2767:L2767"/>
    <mergeCell ref="S2760:T2760"/>
    <mergeCell ref="U2760:V2760"/>
    <mergeCell ref="X2760:Y2760"/>
    <mergeCell ref="Z2760:AA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I2753:J2753"/>
    <mergeCell ref="K2753:L2753"/>
    <mergeCell ref="BB2739:BC2739"/>
    <mergeCell ref="BD2739:BE2739"/>
    <mergeCell ref="D2753:E2753"/>
    <mergeCell ref="F2753:G275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AM2756:AN2756"/>
    <mergeCell ref="AO2756:AP2756"/>
    <mergeCell ref="AR2756:AS2756"/>
    <mergeCell ref="AT2756:AU2756"/>
    <mergeCell ref="AW2756:AX2756"/>
    <mergeCell ref="AY2756:AZ2756"/>
    <mergeCell ref="AW2753:AX2753"/>
    <mergeCell ref="AY2753:AZ2753"/>
    <mergeCell ref="I2774:J2774"/>
    <mergeCell ref="K2774:L2774"/>
    <mergeCell ref="N2774:O2774"/>
    <mergeCell ref="P2774:Q2774"/>
    <mergeCell ref="AR2774:AS2774"/>
    <mergeCell ref="AT2774:AU2774"/>
    <mergeCell ref="AC2774:AD2774"/>
    <mergeCell ref="AE2774:AF2774"/>
    <mergeCell ref="AH2774:AI2774"/>
    <mergeCell ref="AJ2774:AK2774"/>
    <mergeCell ref="AW2770:AX2770"/>
    <mergeCell ref="AY2770:AZ2770"/>
    <mergeCell ref="AW2763:AX2763"/>
    <mergeCell ref="AY2763:AZ2763"/>
    <mergeCell ref="P2753:Q2753"/>
    <mergeCell ref="AC2753:AD2753"/>
    <mergeCell ref="AE2753:AF2753"/>
    <mergeCell ref="AH2753:AI2753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35:AS2735"/>
    <mergeCell ref="AT2735:AU2735"/>
    <mergeCell ref="AW2735:AX2735"/>
    <mergeCell ref="AY2735:AZ2735"/>
    <mergeCell ref="BG2735:BH2735"/>
    <mergeCell ref="BI2735:BJ2735"/>
    <mergeCell ref="BL2735:BM2735"/>
    <mergeCell ref="BN2735:BO2735"/>
    <mergeCell ref="S2746:T2746"/>
    <mergeCell ref="U2746:V2746"/>
    <mergeCell ref="X2746:Y2746"/>
    <mergeCell ref="Z2746:AA2746"/>
    <mergeCell ref="I2746:J2746"/>
    <mergeCell ref="K2746:L2746"/>
    <mergeCell ref="N2746:O2746"/>
    <mergeCell ref="P2746:Q2746"/>
    <mergeCell ref="BG2739:BH2739"/>
    <mergeCell ref="BI2739:BJ2739"/>
    <mergeCell ref="AW2746:AX2746"/>
    <mergeCell ref="AY2746:AZ2746"/>
    <mergeCell ref="BB2746:BC2746"/>
    <mergeCell ref="BD2746:BE2746"/>
    <mergeCell ref="BG2746:BH2746"/>
    <mergeCell ref="BI2746:BJ2746"/>
    <mergeCell ref="BL2746:BM2746"/>
    <mergeCell ref="BN2746:BO2746"/>
    <mergeCell ref="AC2739:AD2739"/>
    <mergeCell ref="AE2739:AF2739"/>
    <mergeCell ref="AH2739:AI2739"/>
    <mergeCell ref="AJ2739:AK2739"/>
    <mergeCell ref="AC2746:AD2746"/>
    <mergeCell ref="AE2746:AF2746"/>
    <mergeCell ref="AH2746:AI2746"/>
    <mergeCell ref="AJ2746:AK2746"/>
    <mergeCell ref="AM2739:AN2739"/>
    <mergeCell ref="AO2739:AP2739"/>
    <mergeCell ref="AR2739:AS2739"/>
    <mergeCell ref="AT2739:AU2739"/>
    <mergeCell ref="D2739:E2739"/>
    <mergeCell ref="F2739:G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AR2742:AS2742"/>
    <mergeCell ref="AT2742:AU2742"/>
    <mergeCell ref="AW2742:AX2742"/>
    <mergeCell ref="AY2742:AZ2742"/>
    <mergeCell ref="BG2742:BH2742"/>
    <mergeCell ref="BI2742:BJ2742"/>
    <mergeCell ref="BL2742:BM2742"/>
    <mergeCell ref="BN2742:BO2742"/>
    <mergeCell ref="D2718:E2718"/>
    <mergeCell ref="F2718:G2718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R2721:AS2721"/>
    <mergeCell ref="AT2721:AU2721"/>
    <mergeCell ref="AW2721:AX2721"/>
    <mergeCell ref="AY2721:AZ2721"/>
    <mergeCell ref="BG2721:BH2721"/>
    <mergeCell ref="BI2721:BJ2721"/>
    <mergeCell ref="BL2721:BM2721"/>
    <mergeCell ref="BN2721:BO2721"/>
    <mergeCell ref="S2739:T2739"/>
    <mergeCell ref="U2739:V2739"/>
    <mergeCell ref="X2739:Y2739"/>
    <mergeCell ref="Z2739:AA2739"/>
    <mergeCell ref="I2739:J2739"/>
    <mergeCell ref="K2739:L2739"/>
    <mergeCell ref="N2739:O2739"/>
    <mergeCell ref="P2739:Q2739"/>
    <mergeCell ref="AW2739:AX2739"/>
    <mergeCell ref="AY2739:AZ2739"/>
    <mergeCell ref="D2732:E2732"/>
    <mergeCell ref="F2732:G2732"/>
    <mergeCell ref="D2725:E2725"/>
    <mergeCell ref="F2725:G2725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AT2728:AU2728"/>
    <mergeCell ref="AW2728:AX2728"/>
    <mergeCell ref="AY2728:AZ2728"/>
    <mergeCell ref="BG2728:BH2728"/>
    <mergeCell ref="BI2728:BJ2728"/>
    <mergeCell ref="BL2728:BM2728"/>
    <mergeCell ref="BN2728:BO2728"/>
    <mergeCell ref="D2704:E2704"/>
    <mergeCell ref="F2704:G2704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AW2707:AX2707"/>
    <mergeCell ref="AY2707:AZ2707"/>
    <mergeCell ref="BG2707:BH2707"/>
    <mergeCell ref="BI2707:BJ2707"/>
    <mergeCell ref="BL2707:BM2707"/>
    <mergeCell ref="BN2707:BO2707"/>
    <mergeCell ref="BL2704:BM2704"/>
    <mergeCell ref="BN2704:BO2704"/>
    <mergeCell ref="AH2711:AI2711"/>
    <mergeCell ref="AJ2711:AK2711"/>
    <mergeCell ref="AC2718:AD2718"/>
    <mergeCell ref="AE2718:AF2718"/>
    <mergeCell ref="AH2718:AI2718"/>
    <mergeCell ref="AJ2718:AK2718"/>
    <mergeCell ref="AW2718:AX2718"/>
    <mergeCell ref="AY2718:AZ2718"/>
    <mergeCell ref="S2725:T2725"/>
    <mergeCell ref="U2725:V2725"/>
    <mergeCell ref="BL2714:BM2714"/>
    <mergeCell ref="BN2714:BO2714"/>
    <mergeCell ref="BI2725:BJ2725"/>
    <mergeCell ref="I2725:J2725"/>
    <mergeCell ref="K2725:L2725"/>
    <mergeCell ref="N2725:O2725"/>
    <mergeCell ref="P2725:Q2725"/>
    <mergeCell ref="AE2725:AF2725"/>
    <mergeCell ref="AH2725:AI2725"/>
    <mergeCell ref="AJ2725:AK2725"/>
    <mergeCell ref="D2690:E2690"/>
    <mergeCell ref="F2690:G2690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AR2693:AS2693"/>
    <mergeCell ref="AT2693:AU2693"/>
    <mergeCell ref="BG2693:BH2693"/>
    <mergeCell ref="BI2693:BJ2693"/>
    <mergeCell ref="BL2693:BM2693"/>
    <mergeCell ref="BN2693:BO2693"/>
    <mergeCell ref="BL2711:BM2711"/>
    <mergeCell ref="BN2711:BO2711"/>
    <mergeCell ref="AW2690:AX2690"/>
    <mergeCell ref="AY2690:AZ2690"/>
    <mergeCell ref="BB2690:BC2690"/>
    <mergeCell ref="BD2690:BE2690"/>
    <mergeCell ref="BG2690:BH2690"/>
    <mergeCell ref="BI2690:BJ2690"/>
    <mergeCell ref="BG2711:BH2711"/>
    <mergeCell ref="BI2711:BJ2711"/>
    <mergeCell ref="D2697:E2697"/>
    <mergeCell ref="F2697:G2697"/>
    <mergeCell ref="AR2690:AS2690"/>
    <mergeCell ref="AT2690:AU2690"/>
    <mergeCell ref="AM2704:AN2704"/>
    <mergeCell ref="AO2704:AP2704"/>
    <mergeCell ref="AR2704:AS2704"/>
    <mergeCell ref="AT2704:AU2704"/>
    <mergeCell ref="I2704:J2704"/>
    <mergeCell ref="K2704:L2704"/>
    <mergeCell ref="N2704:O2704"/>
    <mergeCell ref="P2704:Q2704"/>
    <mergeCell ref="I2697:J2697"/>
    <mergeCell ref="K2697:L2697"/>
    <mergeCell ref="F2683:G2683"/>
    <mergeCell ref="D2686:E2686"/>
    <mergeCell ref="F2686:G2686"/>
    <mergeCell ref="I2686:J2686"/>
    <mergeCell ref="K2686:L2686"/>
    <mergeCell ref="N2686:O2686"/>
    <mergeCell ref="P2686:Q2686"/>
    <mergeCell ref="AW2697:AX2697"/>
    <mergeCell ref="AY2697:AZ2697"/>
    <mergeCell ref="BB2697:BC2697"/>
    <mergeCell ref="BD2697:BE2697"/>
    <mergeCell ref="BG2686:BH2686"/>
    <mergeCell ref="BI2686:BJ2686"/>
    <mergeCell ref="D2711:E2711"/>
    <mergeCell ref="F2711:G271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AW2714:AX2714"/>
    <mergeCell ref="AY2714:AZ2714"/>
    <mergeCell ref="BG2714:BH2714"/>
    <mergeCell ref="BI2714:BJ2714"/>
    <mergeCell ref="S2686:T2686"/>
    <mergeCell ref="U2686:V2686"/>
    <mergeCell ref="X2686:Y2686"/>
    <mergeCell ref="Z2686:AA2686"/>
    <mergeCell ref="AC2686:AD2686"/>
    <mergeCell ref="N2697:O2697"/>
    <mergeCell ref="P2697:Q2697"/>
    <mergeCell ref="AC2697:AD2697"/>
    <mergeCell ref="AE2697:AF2697"/>
    <mergeCell ref="AH2697:AI2697"/>
    <mergeCell ref="AJ2697:AK2697"/>
    <mergeCell ref="AC2704:AD2704"/>
    <mergeCell ref="AE2704:AF2704"/>
    <mergeCell ref="AH2704:AI2704"/>
    <mergeCell ref="AJ2704:AK2704"/>
    <mergeCell ref="AM2697:AN2697"/>
    <mergeCell ref="AO2697:AP2697"/>
    <mergeCell ref="AR2697:AS2697"/>
    <mergeCell ref="AT2697:AU2697"/>
    <mergeCell ref="S2690:T2690"/>
    <mergeCell ref="U2690:V2690"/>
    <mergeCell ref="X2690:Y2690"/>
    <mergeCell ref="Z2690:AA2690"/>
    <mergeCell ref="I2690:J2690"/>
    <mergeCell ref="K2690:L2690"/>
    <mergeCell ref="N2690:O2690"/>
    <mergeCell ref="P2690:Q2690"/>
    <mergeCell ref="BN2662:BO2662"/>
    <mergeCell ref="N2683:O2683"/>
    <mergeCell ref="P2683:Q2683"/>
    <mergeCell ref="AC2683:AD2683"/>
    <mergeCell ref="AE2683:AF2683"/>
    <mergeCell ref="AH2683:AI2683"/>
    <mergeCell ref="AJ2683:AK2683"/>
    <mergeCell ref="S2683:T2683"/>
    <mergeCell ref="U2683:V2683"/>
    <mergeCell ref="X2683:Y2683"/>
    <mergeCell ref="Z2683:AA2683"/>
    <mergeCell ref="D2669:E2669"/>
    <mergeCell ref="F2669:G2669"/>
    <mergeCell ref="D2672:E2672"/>
    <mergeCell ref="F2672:G2672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AM2700:AN2700"/>
    <mergeCell ref="AO2700:AP2700"/>
    <mergeCell ref="AR2700:AS2700"/>
    <mergeCell ref="AT2700:AU2700"/>
    <mergeCell ref="AW2700:AX2700"/>
    <mergeCell ref="AY2700:AZ2700"/>
    <mergeCell ref="BG2700:BH2700"/>
    <mergeCell ref="BI2700:BJ2700"/>
    <mergeCell ref="BL2700:BM2700"/>
    <mergeCell ref="BN2700:BO2700"/>
    <mergeCell ref="D2676:E2676"/>
    <mergeCell ref="F2676:G2676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BG2679:BH2679"/>
    <mergeCell ref="BI2679:BJ2679"/>
    <mergeCell ref="BL2679:BM2679"/>
    <mergeCell ref="BN2679:BO2679"/>
    <mergeCell ref="D2683:E2683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W2658:AX2658"/>
    <mergeCell ref="AY2658:AZ2658"/>
    <mergeCell ref="BG2658:BH2658"/>
    <mergeCell ref="BI2658:BJ2658"/>
    <mergeCell ref="BL2658:BM2658"/>
    <mergeCell ref="BN2658:BO2658"/>
    <mergeCell ref="AW2655:AX2655"/>
    <mergeCell ref="AY2655:AZ2655"/>
    <mergeCell ref="BB2655:BC2655"/>
    <mergeCell ref="BD2655:BE2655"/>
    <mergeCell ref="BL2686:BM2686"/>
    <mergeCell ref="BN2686:BO2686"/>
    <mergeCell ref="D2662:E2662"/>
    <mergeCell ref="F2662:G2662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AT2665:AU2665"/>
    <mergeCell ref="AW2665:AX2665"/>
    <mergeCell ref="AY2665:AZ2665"/>
    <mergeCell ref="BG2665:BH2665"/>
    <mergeCell ref="BI2665:BJ2665"/>
    <mergeCell ref="BL2665:BM2665"/>
    <mergeCell ref="BN2665:BO2665"/>
    <mergeCell ref="BG2676:BH2676"/>
    <mergeCell ref="BI2676:BJ2676"/>
    <mergeCell ref="AW2683:AX2683"/>
    <mergeCell ref="AY2683:AZ2683"/>
    <mergeCell ref="BB2683:BC2683"/>
    <mergeCell ref="BD2683:BE2683"/>
    <mergeCell ref="BG2683:BH2683"/>
    <mergeCell ref="BI2683:BJ2683"/>
    <mergeCell ref="BL2676:BM2676"/>
    <mergeCell ref="BN2676:BO2676"/>
    <mergeCell ref="BL2683:BM2683"/>
    <mergeCell ref="BN2683:BO2683"/>
    <mergeCell ref="BL2662:BM2662"/>
    <mergeCell ref="F2641:G264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AW2644:AX2644"/>
    <mergeCell ref="AY2644:AZ2644"/>
    <mergeCell ref="BG2644:BH2644"/>
    <mergeCell ref="BI2644:BJ2644"/>
    <mergeCell ref="BL2644:BM2644"/>
    <mergeCell ref="BN2644:BO2644"/>
    <mergeCell ref="BG2672:BH2672"/>
    <mergeCell ref="BI2672:BJ2672"/>
    <mergeCell ref="BL2672:BM2672"/>
    <mergeCell ref="BN2672:BO2672"/>
    <mergeCell ref="D2648:E2648"/>
    <mergeCell ref="F2648:G2648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51:AS2651"/>
    <mergeCell ref="AT2651:AU2651"/>
    <mergeCell ref="AW2651:AX2651"/>
    <mergeCell ref="AY2651:AZ2651"/>
    <mergeCell ref="BG2651:BH2651"/>
    <mergeCell ref="BI2651:BJ2651"/>
    <mergeCell ref="BL2651:BM2651"/>
    <mergeCell ref="BN2651:BO2651"/>
    <mergeCell ref="BG2655:BH2655"/>
    <mergeCell ref="BI2655:BJ2655"/>
    <mergeCell ref="AW2662:AX2662"/>
    <mergeCell ref="AY2662:AZ2662"/>
    <mergeCell ref="BG2662:BH2662"/>
    <mergeCell ref="BI2662:BJ2662"/>
    <mergeCell ref="D2655:E2655"/>
    <mergeCell ref="F2655:G2655"/>
    <mergeCell ref="D2658:E2658"/>
    <mergeCell ref="BN2623:BO2623"/>
    <mergeCell ref="AR2641:AS2641"/>
    <mergeCell ref="AT2641:AU2641"/>
    <mergeCell ref="S2641:T2641"/>
    <mergeCell ref="U2641:V2641"/>
    <mergeCell ref="X2641:Y2641"/>
    <mergeCell ref="Z2641:AA2641"/>
    <mergeCell ref="BB2613:BC2613"/>
    <mergeCell ref="BD2613:BE2613"/>
    <mergeCell ref="D2627:E2627"/>
    <mergeCell ref="F2627:G262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AW2630:AX2630"/>
    <mergeCell ref="AY2630:AZ2630"/>
    <mergeCell ref="BG2630:BH2630"/>
    <mergeCell ref="BI2630:BJ2630"/>
    <mergeCell ref="BL2630:BM2630"/>
    <mergeCell ref="BN2630:BO2630"/>
    <mergeCell ref="D2634:E2634"/>
    <mergeCell ref="F2634:G2634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AT2637:AU2637"/>
    <mergeCell ref="AW2637:AX2637"/>
    <mergeCell ref="AY2637:AZ2637"/>
    <mergeCell ref="BG2637:BH2637"/>
    <mergeCell ref="BI2637:BJ2637"/>
    <mergeCell ref="BL2637:BM2637"/>
    <mergeCell ref="BN2637:BO2637"/>
    <mergeCell ref="BG2634:BH2634"/>
    <mergeCell ref="BI2634:BJ2634"/>
    <mergeCell ref="D2641:E2641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23:AS2623"/>
    <mergeCell ref="AT2623:AU2623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AT2609:AU2609"/>
    <mergeCell ref="AJ2613:AK2613"/>
    <mergeCell ref="AC2620:AD2620"/>
    <mergeCell ref="AE2620:AF2620"/>
    <mergeCell ref="AH2620:AI2620"/>
    <mergeCell ref="AJ2620:AK2620"/>
    <mergeCell ref="AM2613:AN2613"/>
    <mergeCell ref="AO2613:AP2613"/>
    <mergeCell ref="AR2613:AS2613"/>
    <mergeCell ref="AT2613:AU2613"/>
    <mergeCell ref="D2613:E2613"/>
    <mergeCell ref="F2613:G261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M2616:AN2616"/>
    <mergeCell ref="AO2616:AP2616"/>
    <mergeCell ref="AR2616:AS2616"/>
    <mergeCell ref="AW2609:AX2609"/>
    <mergeCell ref="AY2609:AZ2609"/>
    <mergeCell ref="AT2616:AU2616"/>
    <mergeCell ref="AW2616:AX2616"/>
    <mergeCell ref="AY2616:AZ2616"/>
    <mergeCell ref="BG2616:BH2616"/>
    <mergeCell ref="BI2616:BJ2616"/>
    <mergeCell ref="AM2620:AN2620"/>
    <mergeCell ref="AO2620:AP2620"/>
    <mergeCell ref="AR2620:AS2620"/>
    <mergeCell ref="AT2620:AU2620"/>
    <mergeCell ref="D2620:E2620"/>
    <mergeCell ref="F2620:G2620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AT2595:AU2595"/>
    <mergeCell ref="AW2595:AX2595"/>
    <mergeCell ref="AY2595:AZ2595"/>
    <mergeCell ref="BG2595:BH2595"/>
    <mergeCell ref="BI2595:BJ2595"/>
    <mergeCell ref="S2613:T2613"/>
    <mergeCell ref="U2613:V2613"/>
    <mergeCell ref="X2613:Y2613"/>
    <mergeCell ref="Z2613:AA2613"/>
    <mergeCell ref="I2613:J2613"/>
    <mergeCell ref="K2613:L2613"/>
    <mergeCell ref="N2613:O2613"/>
    <mergeCell ref="P2613:Q2613"/>
    <mergeCell ref="AW2613:AX2613"/>
    <mergeCell ref="AY2613:AZ2613"/>
    <mergeCell ref="D2606:E2606"/>
    <mergeCell ref="F2606:G2606"/>
    <mergeCell ref="D2599:E2599"/>
    <mergeCell ref="F2599:G259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M2602:AN2602"/>
    <mergeCell ref="AO2602:AP2602"/>
    <mergeCell ref="AR2602:AS2602"/>
    <mergeCell ref="AT2602:AU2602"/>
    <mergeCell ref="AW2602:AX2602"/>
    <mergeCell ref="AY2602:AZ2602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T2581:AU2581"/>
    <mergeCell ref="AW2581:AX2581"/>
    <mergeCell ref="AY2581:AZ2581"/>
    <mergeCell ref="BG2581:BH2581"/>
    <mergeCell ref="BI2581:BJ2581"/>
    <mergeCell ref="BL2581:BM2581"/>
    <mergeCell ref="BN2581:BO2581"/>
    <mergeCell ref="AH2585:AI2585"/>
    <mergeCell ref="AJ2585:AK2585"/>
    <mergeCell ref="AC2592:AD2592"/>
    <mergeCell ref="AE2592:AF2592"/>
    <mergeCell ref="AH2592:AI2592"/>
    <mergeCell ref="AJ2592:AK2592"/>
    <mergeCell ref="AM2585:AN2585"/>
    <mergeCell ref="AO2585:AP2585"/>
    <mergeCell ref="AR2585:AS2585"/>
    <mergeCell ref="AT2585:AU2585"/>
    <mergeCell ref="D2592:E2592"/>
    <mergeCell ref="F2592:G2592"/>
    <mergeCell ref="D2585:E2585"/>
    <mergeCell ref="F2585:G258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BI2602:BJ2602"/>
    <mergeCell ref="BL2602:BM2602"/>
    <mergeCell ref="BL2588:BM2588"/>
    <mergeCell ref="BN2588:BO2588"/>
    <mergeCell ref="BL2585:BM2585"/>
    <mergeCell ref="BN2585:BO2585"/>
    <mergeCell ref="AW2564:AX2564"/>
    <mergeCell ref="AY2564:AZ2564"/>
    <mergeCell ref="BB2564:BC2564"/>
    <mergeCell ref="BD2564:BE2564"/>
    <mergeCell ref="BG2564:BH2564"/>
    <mergeCell ref="BI2564:BJ2564"/>
    <mergeCell ref="BG2585:BH2585"/>
    <mergeCell ref="BI2585:BJ2585"/>
    <mergeCell ref="D2578:E2578"/>
    <mergeCell ref="F2578:G2578"/>
    <mergeCell ref="D2571:E2571"/>
    <mergeCell ref="F2571:G257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AW2574:AX2574"/>
    <mergeCell ref="AY2574:AZ2574"/>
    <mergeCell ref="BG2574:BH2574"/>
    <mergeCell ref="BI2574:BJ2574"/>
    <mergeCell ref="BL2574:BM2574"/>
    <mergeCell ref="BN2574:BO2574"/>
    <mergeCell ref="BL2553:BM2553"/>
    <mergeCell ref="BN2553:BO2553"/>
    <mergeCell ref="D2557:E2557"/>
    <mergeCell ref="F2557:G2557"/>
    <mergeCell ref="D2560:E2560"/>
    <mergeCell ref="F2560:G2560"/>
    <mergeCell ref="I2560:J2560"/>
    <mergeCell ref="K2560:L2560"/>
    <mergeCell ref="N2560:O2560"/>
    <mergeCell ref="P2560:Q2560"/>
    <mergeCell ref="AM2557:AN2557"/>
    <mergeCell ref="AO2557:AP2557"/>
    <mergeCell ref="AR2557:AS2557"/>
    <mergeCell ref="AT2557:AU2557"/>
    <mergeCell ref="BG2560:BH2560"/>
    <mergeCell ref="BI2560:BJ2560"/>
    <mergeCell ref="BL2560:BM2560"/>
    <mergeCell ref="BN2560:BO2560"/>
    <mergeCell ref="D2564:E2564"/>
    <mergeCell ref="F2564:G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AT2567:AU2567"/>
    <mergeCell ref="AW2567:AX2567"/>
    <mergeCell ref="AY2567:AZ2567"/>
    <mergeCell ref="BG2567:BH2567"/>
    <mergeCell ref="BI2567:BJ2567"/>
    <mergeCell ref="BL2567:BM2567"/>
    <mergeCell ref="BN2567:BO2567"/>
    <mergeCell ref="BL2564:BM2564"/>
    <mergeCell ref="BN2564:BO2564"/>
    <mergeCell ref="BG2571:BH2571"/>
    <mergeCell ref="BI2571:BJ2571"/>
    <mergeCell ref="AW2571:AX2571"/>
    <mergeCell ref="AY2571:AZ2571"/>
    <mergeCell ref="BB2571:BC2571"/>
    <mergeCell ref="BD2571:BE2571"/>
    <mergeCell ref="D2536:E2536"/>
    <mergeCell ref="F2536:G2536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M2539:AN2539"/>
    <mergeCell ref="AO2539:AP2539"/>
    <mergeCell ref="AR2539:AS2539"/>
    <mergeCell ref="AT2539:AU2539"/>
    <mergeCell ref="AW2539:AX2539"/>
    <mergeCell ref="AY2539:AZ2539"/>
    <mergeCell ref="BG2539:BH2539"/>
    <mergeCell ref="BI2539:BJ2539"/>
    <mergeCell ref="BL2539:BM2539"/>
    <mergeCell ref="BN2539:BO2539"/>
    <mergeCell ref="BG2550:BH2550"/>
    <mergeCell ref="BI2550:BJ2550"/>
    <mergeCell ref="AW2557:AX2557"/>
    <mergeCell ref="AY2557:AZ2557"/>
    <mergeCell ref="BB2557:BC2557"/>
    <mergeCell ref="BD2557:BE2557"/>
    <mergeCell ref="BG2557:BH2557"/>
    <mergeCell ref="BI2557:BJ2557"/>
    <mergeCell ref="BL2550:BM2550"/>
    <mergeCell ref="BN2550:BO2550"/>
    <mergeCell ref="BL2557:BM2557"/>
    <mergeCell ref="BN2557:BO2557"/>
    <mergeCell ref="BL2536:BM2536"/>
    <mergeCell ref="BN2536:BO2536"/>
    <mergeCell ref="S2536:T2536"/>
    <mergeCell ref="U2536:V2536"/>
    <mergeCell ref="X2536:Y2536"/>
    <mergeCell ref="Z2536:AA2536"/>
    <mergeCell ref="I2536:J2536"/>
    <mergeCell ref="K2536:L2536"/>
    <mergeCell ref="S2557:T2557"/>
    <mergeCell ref="U2557:V2557"/>
    <mergeCell ref="X2557:Y2557"/>
    <mergeCell ref="Z2557:AA2557"/>
    <mergeCell ref="D2543:E2543"/>
    <mergeCell ref="F2543:G2543"/>
    <mergeCell ref="D2546:E2546"/>
    <mergeCell ref="F2546:G2546"/>
    <mergeCell ref="I2546:J2546"/>
    <mergeCell ref="K2546:L2546"/>
    <mergeCell ref="BL2546:BM2546"/>
    <mergeCell ref="BN2546:BO2546"/>
    <mergeCell ref="D2522:E2522"/>
    <mergeCell ref="F2522:G2522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AT2525:AU2525"/>
    <mergeCell ref="AW2525:AX2525"/>
    <mergeCell ref="AY2525:AZ2525"/>
    <mergeCell ref="BG2525:BH2525"/>
    <mergeCell ref="BI2525:BJ2525"/>
    <mergeCell ref="BL2525:BM2525"/>
    <mergeCell ref="BN2525:BO2525"/>
    <mergeCell ref="BG2529:BH2529"/>
    <mergeCell ref="BI2529:BJ2529"/>
    <mergeCell ref="AW2536:AX2536"/>
    <mergeCell ref="AY2536:AZ2536"/>
    <mergeCell ref="BB2536:BC2536"/>
    <mergeCell ref="BD2536:BE2536"/>
    <mergeCell ref="BG2536:BH2536"/>
    <mergeCell ref="BI2536:BJ2536"/>
    <mergeCell ref="D2529:E2529"/>
    <mergeCell ref="F2529:G252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AW2532:AX2532"/>
    <mergeCell ref="AY2532:AZ2532"/>
    <mergeCell ref="BG2532:BH2532"/>
    <mergeCell ref="BI2532:BJ2532"/>
    <mergeCell ref="BL2532:BM2532"/>
    <mergeCell ref="BN2532:BO2532"/>
    <mergeCell ref="U2529:V2529"/>
    <mergeCell ref="X2529:Y2529"/>
    <mergeCell ref="Z2529:AA2529"/>
    <mergeCell ref="I2529:J2529"/>
    <mergeCell ref="K2529:L2529"/>
    <mergeCell ref="N2529:O2529"/>
    <mergeCell ref="P2529:Q2529"/>
    <mergeCell ref="AC2529:AD2529"/>
    <mergeCell ref="AE2529:AF2529"/>
    <mergeCell ref="AH2529:AI2529"/>
    <mergeCell ref="AJ2529:AK2529"/>
    <mergeCell ref="AC2536:AD2536"/>
    <mergeCell ref="AE2536:AF2536"/>
    <mergeCell ref="AH2536:AI2536"/>
    <mergeCell ref="AJ2536:AK2536"/>
    <mergeCell ref="AM2529:AN2529"/>
    <mergeCell ref="AO2529:AP2529"/>
    <mergeCell ref="AR2529:AS2529"/>
    <mergeCell ref="AT2529:AU2529"/>
    <mergeCell ref="AM2522:AN2522"/>
    <mergeCell ref="AO2522:AP2522"/>
    <mergeCell ref="AM2532:AN2532"/>
    <mergeCell ref="AO2532:AP2532"/>
    <mergeCell ref="AR2532:AS2532"/>
    <mergeCell ref="AT2532:AU2532"/>
    <mergeCell ref="AW2522:AX2522"/>
    <mergeCell ref="AY2522:AZ2522"/>
    <mergeCell ref="BB2522:BC2522"/>
    <mergeCell ref="BD2522:BE2522"/>
    <mergeCell ref="BI2508:BJ2508"/>
    <mergeCell ref="D2550:E2550"/>
    <mergeCell ref="F2550:G2550"/>
    <mergeCell ref="D2553:E2553"/>
    <mergeCell ref="F2553:G2553"/>
    <mergeCell ref="BG2546:BH2546"/>
    <mergeCell ref="BI2546:BJ2546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53:AS2553"/>
    <mergeCell ref="AT2553:AU2553"/>
    <mergeCell ref="AW2553:AX2553"/>
    <mergeCell ref="AY2553:AZ2553"/>
    <mergeCell ref="BG2553:BH2553"/>
    <mergeCell ref="BI2553:BJ2553"/>
    <mergeCell ref="AM2515:AN2515"/>
    <mergeCell ref="AO2515:AP2515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97:AS2497"/>
    <mergeCell ref="AT2497:AU2497"/>
    <mergeCell ref="AW2497:AX2497"/>
    <mergeCell ref="AY2497:AZ2497"/>
    <mergeCell ref="BG2497:BH2497"/>
    <mergeCell ref="BI2497:BJ2497"/>
    <mergeCell ref="BL2497:BM2497"/>
    <mergeCell ref="BN2497:BO2497"/>
    <mergeCell ref="AR2515:AS2515"/>
    <mergeCell ref="AT2515:AU2515"/>
    <mergeCell ref="S2515:T2515"/>
    <mergeCell ref="U2515:V2515"/>
    <mergeCell ref="X2515:Y2515"/>
    <mergeCell ref="Z2515:AA2515"/>
    <mergeCell ref="AW2529:AX2529"/>
    <mergeCell ref="AY2529:AZ2529"/>
    <mergeCell ref="BB2529:BC2529"/>
    <mergeCell ref="BD2529:BE2529"/>
    <mergeCell ref="AR2522:AS2522"/>
    <mergeCell ref="AT2522:AU2522"/>
    <mergeCell ref="D2508:E2508"/>
    <mergeCell ref="F2508:G2508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AW2511:AX2511"/>
    <mergeCell ref="AY2511:AZ2511"/>
    <mergeCell ref="BG2511:BH2511"/>
    <mergeCell ref="BI2511:BJ2511"/>
    <mergeCell ref="BL2511:BM2511"/>
    <mergeCell ref="S2529:T2529"/>
    <mergeCell ref="S2522:T2522"/>
    <mergeCell ref="U2522:V2522"/>
    <mergeCell ref="X2522:Y2522"/>
    <mergeCell ref="Z2522:AA2522"/>
    <mergeCell ref="I2522:J2522"/>
    <mergeCell ref="K2522:L2522"/>
    <mergeCell ref="N2522:O2522"/>
    <mergeCell ref="P2522:Q2522"/>
    <mergeCell ref="D2501:E2501"/>
    <mergeCell ref="F2501:G2501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M2504:AN2504"/>
    <mergeCell ref="AO2504:AP2504"/>
    <mergeCell ref="AR2504:AS2504"/>
    <mergeCell ref="AT2504:AU2504"/>
    <mergeCell ref="AW2504:AX2504"/>
    <mergeCell ref="AY2504:AZ2504"/>
    <mergeCell ref="BG2504:BH2504"/>
    <mergeCell ref="BI2504:BJ2504"/>
    <mergeCell ref="BN2511:BO2511"/>
    <mergeCell ref="BG2508:BH2508"/>
    <mergeCell ref="D2515:E2515"/>
    <mergeCell ref="F2515:G2515"/>
    <mergeCell ref="D2518:E2518"/>
    <mergeCell ref="F2518:G2518"/>
    <mergeCell ref="I2518:J2518"/>
    <mergeCell ref="K2518:L2518"/>
    <mergeCell ref="BB2508:BC2508"/>
    <mergeCell ref="BD2508:BE250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AW2518:AX2518"/>
    <mergeCell ref="AY2518:AZ2518"/>
    <mergeCell ref="BG2518:BH2518"/>
    <mergeCell ref="BI2518:BJ2518"/>
    <mergeCell ref="BL2518:BM2518"/>
    <mergeCell ref="BN2518:BO2518"/>
    <mergeCell ref="AR2508:AS2508"/>
    <mergeCell ref="AT2508:AU2508"/>
    <mergeCell ref="D2480:E2480"/>
    <mergeCell ref="F2480:G2480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83:AS2483"/>
    <mergeCell ref="AT2483:AU2483"/>
    <mergeCell ref="AW2483:AX2483"/>
    <mergeCell ref="AY2483:AZ2483"/>
    <mergeCell ref="BG2483:BH2483"/>
    <mergeCell ref="BI2483:BJ2483"/>
    <mergeCell ref="BL2483:BM2483"/>
    <mergeCell ref="BN2483:BO2483"/>
    <mergeCell ref="S2494:T2494"/>
    <mergeCell ref="U2494:V2494"/>
    <mergeCell ref="X2494:Y2494"/>
    <mergeCell ref="Z2494:AA2494"/>
    <mergeCell ref="I2494:J2494"/>
    <mergeCell ref="K2494:L2494"/>
    <mergeCell ref="N2494:O2494"/>
    <mergeCell ref="P2494:Q2494"/>
    <mergeCell ref="AC2487:AD2487"/>
    <mergeCell ref="AE2487:AF2487"/>
    <mergeCell ref="D2487:E2487"/>
    <mergeCell ref="F2487:G248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AW2490:AX2490"/>
    <mergeCell ref="AY2490:AZ2490"/>
    <mergeCell ref="BG2490:BH2490"/>
    <mergeCell ref="BI2490:BJ2490"/>
    <mergeCell ref="BL2490:BM2490"/>
    <mergeCell ref="BN2490:BO2490"/>
    <mergeCell ref="D2494:E2494"/>
    <mergeCell ref="F2494:G2494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69:AS2469"/>
    <mergeCell ref="AT2469:AU2469"/>
    <mergeCell ref="AW2469:AX2469"/>
    <mergeCell ref="AY2469:AZ2469"/>
    <mergeCell ref="BG2469:BH2469"/>
    <mergeCell ref="BI2469:BJ2469"/>
    <mergeCell ref="BL2469:BM2469"/>
    <mergeCell ref="BN2469:BO2469"/>
    <mergeCell ref="S2487:T2487"/>
    <mergeCell ref="U2487:V2487"/>
    <mergeCell ref="X2487:Y2487"/>
    <mergeCell ref="Z2487:AA2487"/>
    <mergeCell ref="I2487:J2487"/>
    <mergeCell ref="K2487:L2487"/>
    <mergeCell ref="N2487:O2487"/>
    <mergeCell ref="P2487:Q2487"/>
    <mergeCell ref="AW2487:AX2487"/>
    <mergeCell ref="AY2487:AZ2487"/>
    <mergeCell ref="BB2487:BC2487"/>
    <mergeCell ref="BD2487:BE2487"/>
    <mergeCell ref="D2473:E2473"/>
    <mergeCell ref="F2473:G2473"/>
    <mergeCell ref="D2476:E2476"/>
    <mergeCell ref="F2476:G2476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AW2476:AX2476"/>
    <mergeCell ref="AY2476:AZ2476"/>
    <mergeCell ref="BG2476:BH2476"/>
    <mergeCell ref="BI2476:BJ2476"/>
    <mergeCell ref="BL2476:BM2476"/>
    <mergeCell ref="BN2476:BO2476"/>
    <mergeCell ref="AH2487:AI2487"/>
    <mergeCell ref="AJ2487:AK2487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AT2455:AU2455"/>
    <mergeCell ref="AW2455:AX2455"/>
    <mergeCell ref="AY2455:AZ2455"/>
    <mergeCell ref="BG2455:BH2455"/>
    <mergeCell ref="BI2455:BJ2455"/>
    <mergeCell ref="BL2455:BM2455"/>
    <mergeCell ref="BN2455:BO2455"/>
    <mergeCell ref="AH2459:AI2459"/>
    <mergeCell ref="AJ2459:AK2459"/>
    <mergeCell ref="AC2466:AD2466"/>
    <mergeCell ref="AE2466:AF2466"/>
    <mergeCell ref="AH2466:AI2466"/>
    <mergeCell ref="AJ2466:AK2466"/>
    <mergeCell ref="AM2459:AN2459"/>
    <mergeCell ref="AO2459:AP2459"/>
    <mergeCell ref="AR2459:AS2459"/>
    <mergeCell ref="AT2459:AU2459"/>
    <mergeCell ref="D2466:E2466"/>
    <mergeCell ref="F2466:G2466"/>
    <mergeCell ref="D2459:E2459"/>
    <mergeCell ref="F2459:G2459"/>
    <mergeCell ref="D2462:E2462"/>
    <mergeCell ref="F2462:G2462"/>
    <mergeCell ref="BL2462:BM2462"/>
    <mergeCell ref="BN2462:BO2462"/>
    <mergeCell ref="X2466:Y2466"/>
    <mergeCell ref="Z2466:AA2466"/>
    <mergeCell ref="I2466:J2466"/>
    <mergeCell ref="K2466:L2466"/>
    <mergeCell ref="N2466:O2466"/>
    <mergeCell ref="P2466:Q2466"/>
    <mergeCell ref="AM2466:AN2466"/>
    <mergeCell ref="AO2466:AP2466"/>
    <mergeCell ref="AR2466:AS2466"/>
    <mergeCell ref="AT2466:AU2466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D2438:E2438"/>
    <mergeCell ref="F2438:G2438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AW2441:AX2441"/>
    <mergeCell ref="AY2441:AZ2441"/>
    <mergeCell ref="BG2441:BH2441"/>
    <mergeCell ref="BI2441:BJ2441"/>
    <mergeCell ref="BL2441:BM2441"/>
    <mergeCell ref="BN2441:BO2441"/>
    <mergeCell ref="BL2459:BM2459"/>
    <mergeCell ref="BN2459:BO2459"/>
    <mergeCell ref="AW2438:AX2438"/>
    <mergeCell ref="AY2438:AZ2438"/>
    <mergeCell ref="BB2438:BC2438"/>
    <mergeCell ref="BD2438:BE2438"/>
    <mergeCell ref="BG2438:BH2438"/>
    <mergeCell ref="BI2438:BJ2438"/>
    <mergeCell ref="BG2459:BH2459"/>
    <mergeCell ref="BI2459:BJ2459"/>
    <mergeCell ref="D2452:E2452"/>
    <mergeCell ref="F2452:G2452"/>
    <mergeCell ref="D2445:E2445"/>
    <mergeCell ref="F2445:G2445"/>
    <mergeCell ref="D2448:E2448"/>
    <mergeCell ref="F2448:G2448"/>
    <mergeCell ref="BL2448:BM2448"/>
    <mergeCell ref="BN2448:BO2448"/>
    <mergeCell ref="AW2445:AX2445"/>
    <mergeCell ref="AY2445:AZ2445"/>
    <mergeCell ref="BB2445:BC2445"/>
    <mergeCell ref="BD2445:BE2445"/>
    <mergeCell ref="BL2438:BM2438"/>
    <mergeCell ref="BN2438:BO2438"/>
    <mergeCell ref="S2459:T2459"/>
    <mergeCell ref="U2459:V2459"/>
    <mergeCell ref="X2459:Y2459"/>
    <mergeCell ref="Z2459:AA2459"/>
    <mergeCell ref="I2459:J2459"/>
    <mergeCell ref="K2459:L2459"/>
    <mergeCell ref="N2459:O2459"/>
    <mergeCell ref="P2459:Q2459"/>
    <mergeCell ref="AC2459:AD2459"/>
    <mergeCell ref="AE2459:AF2459"/>
    <mergeCell ref="BG2445:BH2445"/>
    <mergeCell ref="BI2445:BJ2445"/>
    <mergeCell ref="AW2452:AX2452"/>
    <mergeCell ref="AY2452:AZ2452"/>
    <mergeCell ref="D2424:E2424"/>
    <mergeCell ref="F2424:G2424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27:AS2427"/>
    <mergeCell ref="AT2427:AU2427"/>
    <mergeCell ref="AW2427:AX2427"/>
    <mergeCell ref="AY2427:AZ2427"/>
    <mergeCell ref="BG2427:BH2427"/>
    <mergeCell ref="BI2427:BJ2427"/>
    <mergeCell ref="BL2427:BM2427"/>
    <mergeCell ref="BN2427:BO2427"/>
    <mergeCell ref="D2431:E2431"/>
    <mergeCell ref="F2431:G2431"/>
    <mergeCell ref="D2434:E2434"/>
    <mergeCell ref="F2434:G2434"/>
    <mergeCell ref="I2434:J2434"/>
    <mergeCell ref="K2434:L2434"/>
    <mergeCell ref="N2434:O2434"/>
    <mergeCell ref="P2434:Q2434"/>
    <mergeCell ref="BG2434:BH2434"/>
    <mergeCell ref="BI2434:BJ2434"/>
    <mergeCell ref="BL2434:BM2434"/>
    <mergeCell ref="BN2434:BO2434"/>
    <mergeCell ref="BB2424:BC2424"/>
    <mergeCell ref="BD2424:BE2424"/>
    <mergeCell ref="AW2434:AX2434"/>
    <mergeCell ref="AY2434:AZ2434"/>
    <mergeCell ref="AW2424:AX2424"/>
    <mergeCell ref="AY2424:AZ2424"/>
    <mergeCell ref="I2431:J2431"/>
    <mergeCell ref="K2431:L2431"/>
    <mergeCell ref="N2431:O2431"/>
    <mergeCell ref="P2431:Q2431"/>
    <mergeCell ref="BL2406:BM2406"/>
    <mergeCell ref="BN2406:BO2406"/>
    <mergeCell ref="AW2403:AX2403"/>
    <mergeCell ref="AY2403:AZ2403"/>
    <mergeCell ref="D2410:E2410"/>
    <mergeCell ref="F2410:G2410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AT2413:AU2413"/>
    <mergeCell ref="AW2413:AX2413"/>
    <mergeCell ref="AY2413:AZ2413"/>
    <mergeCell ref="BG2413:BH2413"/>
    <mergeCell ref="BI2413:BJ2413"/>
    <mergeCell ref="BL2413:BM2413"/>
    <mergeCell ref="BN2413:BO2413"/>
    <mergeCell ref="BG2424:BH2424"/>
    <mergeCell ref="BI2424:BJ2424"/>
    <mergeCell ref="AW2431:AX2431"/>
    <mergeCell ref="AY2431:AZ2431"/>
    <mergeCell ref="BB2431:BC2431"/>
    <mergeCell ref="BD2431:BE2431"/>
    <mergeCell ref="BG2431:BH2431"/>
    <mergeCell ref="BI2431:BJ2431"/>
    <mergeCell ref="BL2424:BM2424"/>
    <mergeCell ref="BN2424:BO2424"/>
    <mergeCell ref="BL2431:BM2431"/>
    <mergeCell ref="BN2431:BO2431"/>
    <mergeCell ref="BL2410:BM2410"/>
    <mergeCell ref="BN2410:BO2410"/>
    <mergeCell ref="S2410:T2410"/>
    <mergeCell ref="U2410:V2410"/>
    <mergeCell ref="X2410:Y2410"/>
    <mergeCell ref="Z2410:AA2410"/>
    <mergeCell ref="I2410:J2410"/>
    <mergeCell ref="K2410:L2410"/>
    <mergeCell ref="S2431:T2431"/>
    <mergeCell ref="U2431:V2431"/>
    <mergeCell ref="X2431:Y2431"/>
    <mergeCell ref="Z2431:AA2431"/>
    <mergeCell ref="D2417:E2417"/>
    <mergeCell ref="F2417:G2417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BL2385:BM2385"/>
    <mergeCell ref="BN2385:BO2385"/>
    <mergeCell ref="BG2382:BH2382"/>
    <mergeCell ref="BI2382:BJ2382"/>
    <mergeCell ref="D2389:E2389"/>
    <mergeCell ref="F2389:G2389"/>
    <mergeCell ref="D2392:E2392"/>
    <mergeCell ref="F2392:G2392"/>
    <mergeCell ref="I2392:J2392"/>
    <mergeCell ref="K2392:L2392"/>
    <mergeCell ref="BB2382:BC2382"/>
    <mergeCell ref="BD2382:BE2382"/>
    <mergeCell ref="I2389:J2389"/>
    <mergeCell ref="K2389:L2389"/>
    <mergeCell ref="N2389:O2389"/>
    <mergeCell ref="P2389:Q2389"/>
    <mergeCell ref="AC2389:AD2389"/>
    <mergeCell ref="AE2389:AF2389"/>
    <mergeCell ref="AH2389:AI2389"/>
    <mergeCell ref="AJ2389:AK2389"/>
    <mergeCell ref="AW2420:AX2420"/>
    <mergeCell ref="AY2420:AZ2420"/>
    <mergeCell ref="BG2420:BH2420"/>
    <mergeCell ref="BI2420:BJ2420"/>
    <mergeCell ref="BL2420:BM2420"/>
    <mergeCell ref="BN2420:BO2420"/>
    <mergeCell ref="D2396:E2396"/>
    <mergeCell ref="F2396:G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99:AS2399"/>
    <mergeCell ref="AT2399:AU2399"/>
    <mergeCell ref="AW2399:AX2399"/>
    <mergeCell ref="AY2399:AZ2399"/>
    <mergeCell ref="BG2399:BH2399"/>
    <mergeCell ref="BI2399:BJ2399"/>
    <mergeCell ref="BL2399:BM2399"/>
    <mergeCell ref="BN2399:BO2399"/>
    <mergeCell ref="BG2403:BH2403"/>
    <mergeCell ref="BI2403:BJ2403"/>
    <mergeCell ref="AW2410:AX2410"/>
    <mergeCell ref="AY2410:AZ2410"/>
    <mergeCell ref="BB2410:BC2410"/>
    <mergeCell ref="BD2410:BE2410"/>
    <mergeCell ref="BG2410:BH2410"/>
    <mergeCell ref="BI2410:BJ2410"/>
    <mergeCell ref="D2403:E2403"/>
    <mergeCell ref="F2403:G2403"/>
    <mergeCell ref="D2406:E2406"/>
    <mergeCell ref="F2406:G2406"/>
    <mergeCell ref="BL2392:BM2392"/>
    <mergeCell ref="BN2392:BO2392"/>
    <mergeCell ref="AR2396:AS2396"/>
    <mergeCell ref="AT2396:AU2396"/>
    <mergeCell ref="D2368:E2368"/>
    <mergeCell ref="F2368:G2368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T2371:AU2371"/>
    <mergeCell ref="AW2371:AX2371"/>
    <mergeCell ref="AY2371:AZ2371"/>
    <mergeCell ref="BG2371:BH2371"/>
    <mergeCell ref="BI2371:BJ2371"/>
    <mergeCell ref="BL2371:BM2371"/>
    <mergeCell ref="BN2371:BO2371"/>
    <mergeCell ref="AR2389:AS2389"/>
    <mergeCell ref="AT2389:AU2389"/>
    <mergeCell ref="S2389:T2389"/>
    <mergeCell ref="U2389:V2389"/>
    <mergeCell ref="X2389:Y2389"/>
    <mergeCell ref="Z2389:AA2389"/>
    <mergeCell ref="S2396:T2396"/>
    <mergeCell ref="U2396:V2396"/>
    <mergeCell ref="X2396:Y2396"/>
    <mergeCell ref="Z2396:AA2396"/>
    <mergeCell ref="I2396:J2396"/>
    <mergeCell ref="K2396:L2396"/>
    <mergeCell ref="N2396:O2396"/>
    <mergeCell ref="P2396:Q2396"/>
    <mergeCell ref="D2382:E2382"/>
    <mergeCell ref="F2382:G2382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M2385:AN2385"/>
    <mergeCell ref="AO2385:AP2385"/>
    <mergeCell ref="AR2385:AS2385"/>
    <mergeCell ref="AT2385:AU2385"/>
    <mergeCell ref="D2375:E2375"/>
    <mergeCell ref="F2375:G237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AW2378:AX2378"/>
    <mergeCell ref="AY2378:AZ2378"/>
    <mergeCell ref="BG2378:BH2378"/>
    <mergeCell ref="BI2378:BJ2378"/>
    <mergeCell ref="BL2378:BM2378"/>
    <mergeCell ref="BN2378:BO2378"/>
    <mergeCell ref="D2354:E2354"/>
    <mergeCell ref="F2354:G235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57:AS2357"/>
    <mergeCell ref="AT2357:AU2357"/>
    <mergeCell ref="AW2357:AX2357"/>
    <mergeCell ref="AY2357:AZ2357"/>
    <mergeCell ref="BG2357:BH2357"/>
    <mergeCell ref="BI2357:BJ2357"/>
    <mergeCell ref="BL2357:BM2357"/>
    <mergeCell ref="BN2357:BO2357"/>
    <mergeCell ref="S2368:T2368"/>
    <mergeCell ref="U2368:V2368"/>
    <mergeCell ref="X2368:Y2368"/>
    <mergeCell ref="Z2368:AA2368"/>
    <mergeCell ref="I2368:J2368"/>
    <mergeCell ref="K2368:L2368"/>
    <mergeCell ref="N2368:O2368"/>
    <mergeCell ref="P2368:Q2368"/>
    <mergeCell ref="AC2361:AD2361"/>
    <mergeCell ref="AE2361:AF2361"/>
    <mergeCell ref="D2361:E2361"/>
    <mergeCell ref="F2361:G236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AM2364:AN2364"/>
    <mergeCell ref="AO2364:AP2364"/>
    <mergeCell ref="AR2364:AS2364"/>
    <mergeCell ref="AT2364:AU2364"/>
    <mergeCell ref="AW2364:AX2364"/>
    <mergeCell ref="AY2364:AZ2364"/>
    <mergeCell ref="BG2364:BH2364"/>
    <mergeCell ref="BI2364:BJ2364"/>
    <mergeCell ref="BL2364:BM2364"/>
    <mergeCell ref="BN2364:BO2364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T2343:AU2343"/>
    <mergeCell ref="AW2343:AX2343"/>
    <mergeCell ref="AY2343:AZ2343"/>
    <mergeCell ref="BG2343:BH2343"/>
    <mergeCell ref="BI2343:BJ2343"/>
    <mergeCell ref="BL2343:BM2343"/>
    <mergeCell ref="BN2343:BO2343"/>
    <mergeCell ref="S2361:T2361"/>
    <mergeCell ref="U2361:V2361"/>
    <mergeCell ref="X2361:Y2361"/>
    <mergeCell ref="Z2361:AA2361"/>
    <mergeCell ref="I2361:J2361"/>
    <mergeCell ref="K2361:L2361"/>
    <mergeCell ref="N2361:O2361"/>
    <mergeCell ref="P2361:Q2361"/>
    <mergeCell ref="AW2361:AX2361"/>
    <mergeCell ref="AY2361:AZ2361"/>
    <mergeCell ref="BB2361:BC2361"/>
    <mergeCell ref="BD2361:BE2361"/>
    <mergeCell ref="D2347:E2347"/>
    <mergeCell ref="F2347:G2347"/>
    <mergeCell ref="D2350:E2350"/>
    <mergeCell ref="F2350:G2350"/>
    <mergeCell ref="BG2350:BH2350"/>
    <mergeCell ref="BI2350:BJ2350"/>
    <mergeCell ref="BL2350:BM2350"/>
    <mergeCell ref="BN2350:BO2350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T2329:AU2329"/>
    <mergeCell ref="AW2329:AX2329"/>
    <mergeCell ref="AY2329:AZ2329"/>
    <mergeCell ref="BG2329:BH2329"/>
    <mergeCell ref="BI2329:BJ2329"/>
    <mergeCell ref="BL2329:BM2329"/>
    <mergeCell ref="BN2329:BO2329"/>
    <mergeCell ref="AH2333:AI2333"/>
    <mergeCell ref="AJ2333:AK2333"/>
    <mergeCell ref="AC2340:AD2340"/>
    <mergeCell ref="AE2340:AF2340"/>
    <mergeCell ref="AH2340:AI2340"/>
    <mergeCell ref="AJ2340:AK2340"/>
    <mergeCell ref="AM2333:AN2333"/>
    <mergeCell ref="AO2333:AP2333"/>
    <mergeCell ref="AR2333:AS2333"/>
    <mergeCell ref="AT2333:AU2333"/>
    <mergeCell ref="D2340:E2340"/>
    <mergeCell ref="F2340:G2340"/>
    <mergeCell ref="D2333:E2333"/>
    <mergeCell ref="F2333:G2333"/>
    <mergeCell ref="D2336:E2336"/>
    <mergeCell ref="F2336:G2336"/>
    <mergeCell ref="I2336:J2336"/>
    <mergeCell ref="K2336:L2336"/>
    <mergeCell ref="BL2336:BM2336"/>
    <mergeCell ref="BN2336:BO2336"/>
    <mergeCell ref="S2340:T2340"/>
    <mergeCell ref="U2340:V2340"/>
    <mergeCell ref="X2340:Y2340"/>
    <mergeCell ref="Z2340:AA2340"/>
    <mergeCell ref="I2340:J2340"/>
    <mergeCell ref="K2340:L2340"/>
    <mergeCell ref="N2340:O2340"/>
    <mergeCell ref="P2340:Q2340"/>
    <mergeCell ref="AM2340:AN2340"/>
    <mergeCell ref="AO2340:AP2340"/>
    <mergeCell ref="AR2340:AS2340"/>
    <mergeCell ref="AT2340:AU2340"/>
    <mergeCell ref="AM2347:AN2347"/>
    <mergeCell ref="AO2347:AP2347"/>
    <mergeCell ref="AR2347:AS2347"/>
    <mergeCell ref="AT2347:AU2347"/>
    <mergeCell ref="D2312:E2312"/>
    <mergeCell ref="F2312:G231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15:AS2315"/>
    <mergeCell ref="AT2315:AU2315"/>
    <mergeCell ref="AW2315:AX2315"/>
    <mergeCell ref="AY2315:AZ2315"/>
    <mergeCell ref="BG2315:BH2315"/>
    <mergeCell ref="BI2315:BJ2315"/>
    <mergeCell ref="BL2315:BM2315"/>
    <mergeCell ref="BN2315:BO2315"/>
    <mergeCell ref="BL2333:BM2333"/>
    <mergeCell ref="BN2333:BO2333"/>
    <mergeCell ref="AW2312:AX2312"/>
    <mergeCell ref="AY2312:AZ2312"/>
    <mergeCell ref="BB2312:BC2312"/>
    <mergeCell ref="BD2312:BE2312"/>
    <mergeCell ref="BG2312:BH2312"/>
    <mergeCell ref="BI2312:BJ2312"/>
    <mergeCell ref="BG2333:BH2333"/>
    <mergeCell ref="BI2333:BJ2333"/>
    <mergeCell ref="D2326:E2326"/>
    <mergeCell ref="F2326:G2326"/>
    <mergeCell ref="D2319:E2319"/>
    <mergeCell ref="F2319:G2319"/>
    <mergeCell ref="D2322:E2322"/>
    <mergeCell ref="F2322:G2322"/>
    <mergeCell ref="I2322:J2322"/>
    <mergeCell ref="K2322:L2322"/>
    <mergeCell ref="BL2322:BM2322"/>
    <mergeCell ref="BN2322:BO2322"/>
    <mergeCell ref="AW2319:AX2319"/>
    <mergeCell ref="AY2319:AZ2319"/>
    <mergeCell ref="BB2319:BC2319"/>
    <mergeCell ref="BD2319:BE2319"/>
    <mergeCell ref="BL2312:BM2312"/>
    <mergeCell ref="BN2312:BO2312"/>
    <mergeCell ref="S2333:T2333"/>
    <mergeCell ref="U2333:V2333"/>
    <mergeCell ref="X2333:Y2333"/>
    <mergeCell ref="Z2333:AA2333"/>
    <mergeCell ref="I2333:J2333"/>
    <mergeCell ref="K2333:L2333"/>
    <mergeCell ref="N2333:O2333"/>
    <mergeCell ref="P2333:Q2333"/>
    <mergeCell ref="AC2333:AD2333"/>
    <mergeCell ref="AE2333:AF2333"/>
    <mergeCell ref="BG2319:BH2319"/>
    <mergeCell ref="BI2319:BJ2319"/>
    <mergeCell ref="D2298:E2298"/>
    <mergeCell ref="F2298:G229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301:AS2301"/>
    <mergeCell ref="AT2301:AU2301"/>
    <mergeCell ref="AW2301:AX2301"/>
    <mergeCell ref="AY2301:AZ2301"/>
    <mergeCell ref="BG2301:BH2301"/>
    <mergeCell ref="BI2301:BJ2301"/>
    <mergeCell ref="BL2301:BM2301"/>
    <mergeCell ref="BN2301:BO2301"/>
    <mergeCell ref="D2305:E2305"/>
    <mergeCell ref="F2305:G2305"/>
    <mergeCell ref="D2308:E2308"/>
    <mergeCell ref="F2308:G2308"/>
    <mergeCell ref="I2308:J2308"/>
    <mergeCell ref="K2308:L2308"/>
    <mergeCell ref="N2308:O2308"/>
    <mergeCell ref="P2308:Q2308"/>
    <mergeCell ref="BG2308:BH2308"/>
    <mergeCell ref="BI2308:BJ2308"/>
    <mergeCell ref="BL2308:BM2308"/>
    <mergeCell ref="BN2308:BO2308"/>
    <mergeCell ref="S2298:T2298"/>
    <mergeCell ref="U2298:V2298"/>
    <mergeCell ref="X2298:Y2298"/>
    <mergeCell ref="Z2298:AA2298"/>
    <mergeCell ref="I2298:J2298"/>
    <mergeCell ref="K2298:L2298"/>
    <mergeCell ref="BB2298:BC2298"/>
    <mergeCell ref="BD2298:BE2298"/>
    <mergeCell ref="AW2308:AX2308"/>
    <mergeCell ref="AY2308:AZ2308"/>
    <mergeCell ref="AW2298:AX2298"/>
    <mergeCell ref="AY2298:AZ2298"/>
    <mergeCell ref="BL2280:BM2280"/>
    <mergeCell ref="BN2280:BO2280"/>
    <mergeCell ref="AW2277:AX2277"/>
    <mergeCell ref="AY2277:AZ2277"/>
    <mergeCell ref="D2284:E2284"/>
    <mergeCell ref="F2284:G2284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87:AS2287"/>
    <mergeCell ref="AT2287:AU2287"/>
    <mergeCell ref="AW2287:AX2287"/>
    <mergeCell ref="AY2287:AZ2287"/>
    <mergeCell ref="BG2287:BH2287"/>
    <mergeCell ref="BI2287:BJ2287"/>
    <mergeCell ref="BL2287:BM2287"/>
    <mergeCell ref="BN2287:BO2287"/>
    <mergeCell ref="BG2298:BH2298"/>
    <mergeCell ref="BI2298:BJ2298"/>
    <mergeCell ref="AW2305:AX2305"/>
    <mergeCell ref="AY2305:AZ2305"/>
    <mergeCell ref="BB2305:BC2305"/>
    <mergeCell ref="BD2305:BE2305"/>
    <mergeCell ref="BG2305:BH2305"/>
    <mergeCell ref="BI2305:BJ2305"/>
    <mergeCell ref="BL2298:BM2298"/>
    <mergeCell ref="BN2298:BO2298"/>
    <mergeCell ref="BL2305:BM2305"/>
    <mergeCell ref="BN2305:BO2305"/>
    <mergeCell ref="BL2284:BM2284"/>
    <mergeCell ref="BN2284:BO2284"/>
    <mergeCell ref="S2284:T2284"/>
    <mergeCell ref="U2284:V2284"/>
    <mergeCell ref="X2284:Y2284"/>
    <mergeCell ref="Z2284:AA2284"/>
    <mergeCell ref="I2284:J2284"/>
    <mergeCell ref="K2284:L2284"/>
    <mergeCell ref="S2305:T2305"/>
    <mergeCell ref="U2305:V2305"/>
    <mergeCell ref="X2305:Y2305"/>
    <mergeCell ref="Z2305:AA2305"/>
    <mergeCell ref="D2291:E2291"/>
    <mergeCell ref="F2291:G229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BL2259:BM2259"/>
    <mergeCell ref="BN2259:BO2259"/>
    <mergeCell ref="BG2256:BH2256"/>
    <mergeCell ref="BI2256:BJ2256"/>
    <mergeCell ref="D2263:E2263"/>
    <mergeCell ref="F2263:G2263"/>
    <mergeCell ref="D2266:E2266"/>
    <mergeCell ref="F2266:G2266"/>
    <mergeCell ref="I2266:J2266"/>
    <mergeCell ref="K2266:L2266"/>
    <mergeCell ref="BB2256:BC2256"/>
    <mergeCell ref="BD2256:BE2256"/>
    <mergeCell ref="I2263:J2263"/>
    <mergeCell ref="K2263:L2263"/>
    <mergeCell ref="N2263:O2263"/>
    <mergeCell ref="P2263:Q2263"/>
    <mergeCell ref="AC2263:AD2263"/>
    <mergeCell ref="AE2263:AF2263"/>
    <mergeCell ref="AH2263:AI2263"/>
    <mergeCell ref="AJ2263:AK2263"/>
    <mergeCell ref="AW2294:AX2294"/>
    <mergeCell ref="AY2294:AZ2294"/>
    <mergeCell ref="BG2294:BH2294"/>
    <mergeCell ref="BI2294:BJ2294"/>
    <mergeCell ref="BL2294:BM2294"/>
    <mergeCell ref="BN2294:BO2294"/>
    <mergeCell ref="D2270:E2270"/>
    <mergeCell ref="F2270:G2270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AR2273:AS2273"/>
    <mergeCell ref="AT2273:AU2273"/>
    <mergeCell ref="AW2273:AX2273"/>
    <mergeCell ref="AY2273:AZ2273"/>
    <mergeCell ref="BG2273:BH2273"/>
    <mergeCell ref="BI2273:BJ2273"/>
    <mergeCell ref="BL2273:BM2273"/>
    <mergeCell ref="BN2273:BO2273"/>
    <mergeCell ref="BG2277:BH2277"/>
    <mergeCell ref="BI2277:BJ2277"/>
    <mergeCell ref="AW2284:AX2284"/>
    <mergeCell ref="AY2284:AZ2284"/>
    <mergeCell ref="BB2284:BC2284"/>
    <mergeCell ref="BD2284:BE2284"/>
    <mergeCell ref="BG2284:BH2284"/>
    <mergeCell ref="BI2284:BJ2284"/>
    <mergeCell ref="D2277:E2277"/>
    <mergeCell ref="F2277:G2277"/>
    <mergeCell ref="D2280:E2280"/>
    <mergeCell ref="F2280:G2280"/>
    <mergeCell ref="BL2266:BM2266"/>
    <mergeCell ref="BN2266:BO2266"/>
    <mergeCell ref="AR2270:AS2270"/>
    <mergeCell ref="AT2270:AU2270"/>
    <mergeCell ref="D2242:E2242"/>
    <mergeCell ref="F2242:G2242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AT2245:AU2245"/>
    <mergeCell ref="AW2245:AX2245"/>
    <mergeCell ref="AY2245:AZ2245"/>
    <mergeCell ref="BG2245:BH2245"/>
    <mergeCell ref="BI2245:BJ2245"/>
    <mergeCell ref="BL2245:BM2245"/>
    <mergeCell ref="BN2245:BO2245"/>
    <mergeCell ref="AR2263:AS2263"/>
    <mergeCell ref="AT2263:AU2263"/>
    <mergeCell ref="S2263:T2263"/>
    <mergeCell ref="U2263:V2263"/>
    <mergeCell ref="X2263:Y2263"/>
    <mergeCell ref="Z2263:AA2263"/>
    <mergeCell ref="S2270:T2270"/>
    <mergeCell ref="U2270:V2270"/>
    <mergeCell ref="X2270:Y2270"/>
    <mergeCell ref="Z2270:AA2270"/>
    <mergeCell ref="I2270:J2270"/>
    <mergeCell ref="K2270:L2270"/>
    <mergeCell ref="N2270:O2270"/>
    <mergeCell ref="P2270:Q2270"/>
    <mergeCell ref="D2256:E2256"/>
    <mergeCell ref="F2256:G2256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D2249:E2249"/>
    <mergeCell ref="F2249:G2249"/>
    <mergeCell ref="D2252:E2252"/>
    <mergeCell ref="F2252:G2252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AW2252:AX2252"/>
    <mergeCell ref="AY2252:AZ2252"/>
    <mergeCell ref="BG2252:BH2252"/>
    <mergeCell ref="BI2252:BJ2252"/>
    <mergeCell ref="BL2252:BM2252"/>
    <mergeCell ref="BN2252:BO2252"/>
    <mergeCell ref="D2228:E2228"/>
    <mergeCell ref="F2228:G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31:AS2231"/>
    <mergeCell ref="AT2231:AU2231"/>
    <mergeCell ref="AW2231:AX2231"/>
    <mergeCell ref="AY2231:AZ2231"/>
    <mergeCell ref="BG2231:BH2231"/>
    <mergeCell ref="BI2231:BJ2231"/>
    <mergeCell ref="BL2231:BM2231"/>
    <mergeCell ref="BN2231:BO2231"/>
    <mergeCell ref="S2242:T2242"/>
    <mergeCell ref="U2242:V2242"/>
    <mergeCell ref="X2242:Y2242"/>
    <mergeCell ref="Z2242:AA2242"/>
    <mergeCell ref="I2242:J2242"/>
    <mergeCell ref="K2242:L2242"/>
    <mergeCell ref="N2242:O2242"/>
    <mergeCell ref="P2242:Q2242"/>
    <mergeCell ref="AC2235:AD2235"/>
    <mergeCell ref="AE2235:AF2235"/>
    <mergeCell ref="D2235:E2235"/>
    <mergeCell ref="F2235:G223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AW2238:AX2238"/>
    <mergeCell ref="AY2238:AZ2238"/>
    <mergeCell ref="BG2238:BH2238"/>
    <mergeCell ref="BI2238:BJ2238"/>
    <mergeCell ref="BL2238:BM2238"/>
    <mergeCell ref="BN2238:BO2238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AT2217:AU2217"/>
    <mergeCell ref="AW2217:AX2217"/>
    <mergeCell ref="AY2217:AZ2217"/>
    <mergeCell ref="BG2217:BH2217"/>
    <mergeCell ref="BI2217:BJ2217"/>
    <mergeCell ref="BL2217:BM2217"/>
    <mergeCell ref="BN2217:BO2217"/>
    <mergeCell ref="S2235:T2235"/>
    <mergeCell ref="U2235:V2235"/>
    <mergeCell ref="X2235:Y2235"/>
    <mergeCell ref="Z2235:AA2235"/>
    <mergeCell ref="I2235:J2235"/>
    <mergeCell ref="K2235:L2235"/>
    <mergeCell ref="N2235:O2235"/>
    <mergeCell ref="P2235:Q2235"/>
    <mergeCell ref="AW2235:AX2235"/>
    <mergeCell ref="AY2235:AZ2235"/>
    <mergeCell ref="BB2235:BC2235"/>
    <mergeCell ref="BD2235:BE2235"/>
    <mergeCell ref="D2221:E2221"/>
    <mergeCell ref="F2221:G2221"/>
    <mergeCell ref="D2224:E2224"/>
    <mergeCell ref="F2224:G2224"/>
    <mergeCell ref="BG2224:BH2224"/>
    <mergeCell ref="BI2224:BJ2224"/>
    <mergeCell ref="BL2224:BM2224"/>
    <mergeCell ref="BN2224:BO2224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AT2203:AU2203"/>
    <mergeCell ref="AW2203:AX2203"/>
    <mergeCell ref="AY2203:AZ2203"/>
    <mergeCell ref="BG2203:BH2203"/>
    <mergeCell ref="BI2203:BJ2203"/>
    <mergeCell ref="BL2203:BM2203"/>
    <mergeCell ref="BN2203:BO2203"/>
    <mergeCell ref="AH2207:AI2207"/>
    <mergeCell ref="AJ2207:AK2207"/>
    <mergeCell ref="AC2214:AD2214"/>
    <mergeCell ref="AE2214:AF2214"/>
    <mergeCell ref="AH2214:AI2214"/>
    <mergeCell ref="AJ2214:AK2214"/>
    <mergeCell ref="AM2207:AN2207"/>
    <mergeCell ref="AO2207:AP2207"/>
    <mergeCell ref="AR2207:AS2207"/>
    <mergeCell ref="AT2207:AU2207"/>
    <mergeCell ref="D2214:E2214"/>
    <mergeCell ref="F2214:G2214"/>
    <mergeCell ref="D2207:E2207"/>
    <mergeCell ref="F2207:G2207"/>
    <mergeCell ref="D2210:E2210"/>
    <mergeCell ref="F2210:G2210"/>
    <mergeCell ref="I2210:J2210"/>
    <mergeCell ref="K2210:L2210"/>
    <mergeCell ref="BL2210:BM2210"/>
    <mergeCell ref="BN2210:BO2210"/>
    <mergeCell ref="S2214:T2214"/>
    <mergeCell ref="U2214:V2214"/>
    <mergeCell ref="X2214:Y2214"/>
    <mergeCell ref="Z2214:AA2214"/>
    <mergeCell ref="I2214:J2214"/>
    <mergeCell ref="K2214:L2214"/>
    <mergeCell ref="N2214:O2214"/>
    <mergeCell ref="P2214:Q2214"/>
    <mergeCell ref="AM2214:AN2214"/>
    <mergeCell ref="AO2214:AP2214"/>
    <mergeCell ref="AR2214:AS2214"/>
    <mergeCell ref="AT2214:AU2214"/>
    <mergeCell ref="AM2221:AN2221"/>
    <mergeCell ref="AO2221:AP2221"/>
    <mergeCell ref="AR2221:AS2221"/>
    <mergeCell ref="AT2221:AU2221"/>
    <mergeCell ref="D2186:E2186"/>
    <mergeCell ref="F2186:G2186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89:AS2189"/>
    <mergeCell ref="AT2189:AU2189"/>
    <mergeCell ref="AW2189:AX2189"/>
    <mergeCell ref="AY2189:AZ2189"/>
    <mergeCell ref="BG2189:BH2189"/>
    <mergeCell ref="BI2189:BJ2189"/>
    <mergeCell ref="BL2189:BM2189"/>
    <mergeCell ref="BN2189:BO2189"/>
    <mergeCell ref="BL2207:BM2207"/>
    <mergeCell ref="BN2207:BO2207"/>
    <mergeCell ref="AW2186:AX2186"/>
    <mergeCell ref="AY2186:AZ2186"/>
    <mergeCell ref="BB2186:BC2186"/>
    <mergeCell ref="BD2186:BE2186"/>
    <mergeCell ref="BG2186:BH2186"/>
    <mergeCell ref="BI2186:BJ2186"/>
    <mergeCell ref="BG2207:BH2207"/>
    <mergeCell ref="BI2207:BJ2207"/>
    <mergeCell ref="D2200:E2200"/>
    <mergeCell ref="F2200:G2200"/>
    <mergeCell ref="D2193:E2193"/>
    <mergeCell ref="F2193:G2193"/>
    <mergeCell ref="D2196:E2196"/>
    <mergeCell ref="F2196:G2196"/>
    <mergeCell ref="I2196:J2196"/>
    <mergeCell ref="K2196:L2196"/>
    <mergeCell ref="BL2196:BM2196"/>
    <mergeCell ref="BN2196:BO2196"/>
    <mergeCell ref="AW2193:AX2193"/>
    <mergeCell ref="AY2193:AZ2193"/>
    <mergeCell ref="BB2193:BC2193"/>
    <mergeCell ref="BD2193:BE2193"/>
    <mergeCell ref="BL2186:BM2186"/>
    <mergeCell ref="BN2186:BO2186"/>
    <mergeCell ref="S2207:T2207"/>
    <mergeCell ref="U2207:V2207"/>
    <mergeCell ref="X2207:Y2207"/>
    <mergeCell ref="Z2207:AA2207"/>
    <mergeCell ref="I2207:J2207"/>
    <mergeCell ref="K2207:L2207"/>
    <mergeCell ref="N2207:O2207"/>
    <mergeCell ref="P2207:Q2207"/>
    <mergeCell ref="AC2207:AD2207"/>
    <mergeCell ref="AE2207:AF2207"/>
    <mergeCell ref="BG2193:BH2193"/>
    <mergeCell ref="BI2193:BJ2193"/>
    <mergeCell ref="D2172:E2172"/>
    <mergeCell ref="F2172:G217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AT2175:AU2175"/>
    <mergeCell ref="AW2175:AX2175"/>
    <mergeCell ref="AY2175:AZ2175"/>
    <mergeCell ref="BG2175:BH2175"/>
    <mergeCell ref="BI2175:BJ2175"/>
    <mergeCell ref="BL2175:BM2175"/>
    <mergeCell ref="BN2175:BO2175"/>
    <mergeCell ref="D2179:E2179"/>
    <mergeCell ref="F2179:G2179"/>
    <mergeCell ref="D2182:E2182"/>
    <mergeCell ref="F2182:G2182"/>
    <mergeCell ref="I2182:J2182"/>
    <mergeCell ref="K2182:L2182"/>
    <mergeCell ref="N2182:O2182"/>
    <mergeCell ref="P2182:Q2182"/>
    <mergeCell ref="BG2182:BH2182"/>
    <mergeCell ref="BI2182:BJ2182"/>
    <mergeCell ref="BL2182:BM2182"/>
    <mergeCell ref="BN2182:BO2182"/>
    <mergeCell ref="S2172:T2172"/>
    <mergeCell ref="U2172:V2172"/>
    <mergeCell ref="X2172:Y2172"/>
    <mergeCell ref="Z2172:AA2172"/>
    <mergeCell ref="I2172:J2172"/>
    <mergeCell ref="K2172:L2172"/>
    <mergeCell ref="BB2172:BC2172"/>
    <mergeCell ref="BD2172:BE2172"/>
    <mergeCell ref="AW2182:AX2182"/>
    <mergeCell ref="AY2182:AZ2182"/>
    <mergeCell ref="AW2172:AX2172"/>
    <mergeCell ref="AY2172:AZ2172"/>
    <mergeCell ref="BL2154:BM2154"/>
    <mergeCell ref="BN2154:BO2154"/>
    <mergeCell ref="AW2151:AX2151"/>
    <mergeCell ref="AY2151:AZ2151"/>
    <mergeCell ref="D2158:E2158"/>
    <mergeCell ref="F2158:G2158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T2161:AU2161"/>
    <mergeCell ref="AW2161:AX2161"/>
    <mergeCell ref="AY2161:AZ2161"/>
    <mergeCell ref="BG2161:BH2161"/>
    <mergeCell ref="BI2161:BJ2161"/>
    <mergeCell ref="BL2161:BM2161"/>
    <mergeCell ref="BN2161:BO2161"/>
    <mergeCell ref="BG2172:BH2172"/>
    <mergeCell ref="BI2172:BJ2172"/>
    <mergeCell ref="AW2179:AX2179"/>
    <mergeCell ref="AY2179:AZ2179"/>
    <mergeCell ref="BB2179:BC2179"/>
    <mergeCell ref="BD2179:BE2179"/>
    <mergeCell ref="BG2179:BH2179"/>
    <mergeCell ref="BI2179:BJ2179"/>
    <mergeCell ref="BL2172:BM2172"/>
    <mergeCell ref="BN2172:BO2172"/>
    <mergeCell ref="BL2179:BM2179"/>
    <mergeCell ref="BN2179:BO2179"/>
    <mergeCell ref="BL2158:BM2158"/>
    <mergeCell ref="BN2158:BO2158"/>
    <mergeCell ref="S2158:T2158"/>
    <mergeCell ref="U2158:V2158"/>
    <mergeCell ref="X2158:Y2158"/>
    <mergeCell ref="Z2158:AA2158"/>
    <mergeCell ref="I2158:J2158"/>
    <mergeCell ref="K2158:L2158"/>
    <mergeCell ref="S2179:T2179"/>
    <mergeCell ref="U2179:V2179"/>
    <mergeCell ref="X2179:Y2179"/>
    <mergeCell ref="Z2179:AA2179"/>
    <mergeCell ref="D2165:E2165"/>
    <mergeCell ref="F2165:G216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BL2133:BM2133"/>
    <mergeCell ref="BN2133:BO2133"/>
    <mergeCell ref="BG2130:BH2130"/>
    <mergeCell ref="BI2130:BJ2130"/>
    <mergeCell ref="D2137:E2137"/>
    <mergeCell ref="F2137:G2137"/>
    <mergeCell ref="D2140:E2140"/>
    <mergeCell ref="F2140:G2140"/>
    <mergeCell ref="I2140:J2140"/>
    <mergeCell ref="K2140:L2140"/>
    <mergeCell ref="BB2130:BC2130"/>
    <mergeCell ref="BD2130:BE2130"/>
    <mergeCell ref="I2137:J2137"/>
    <mergeCell ref="K2137:L2137"/>
    <mergeCell ref="N2137:O2137"/>
    <mergeCell ref="P2137:Q2137"/>
    <mergeCell ref="AC2137:AD2137"/>
    <mergeCell ref="AE2137:AF2137"/>
    <mergeCell ref="AH2137:AI2137"/>
    <mergeCell ref="AJ2137:AK2137"/>
    <mergeCell ref="AW2168:AX2168"/>
    <mergeCell ref="AY2168:AZ2168"/>
    <mergeCell ref="BG2168:BH2168"/>
    <mergeCell ref="BI2168:BJ2168"/>
    <mergeCell ref="BL2168:BM2168"/>
    <mergeCell ref="BN2168:BO2168"/>
    <mergeCell ref="D2144:E2144"/>
    <mergeCell ref="F2144:G214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AT2147:AU2147"/>
    <mergeCell ref="AW2147:AX2147"/>
    <mergeCell ref="AY2147:AZ2147"/>
    <mergeCell ref="BG2147:BH2147"/>
    <mergeCell ref="BI2147:BJ2147"/>
    <mergeCell ref="BL2147:BM2147"/>
    <mergeCell ref="BN2147:BO2147"/>
    <mergeCell ref="BG2151:BH2151"/>
    <mergeCell ref="BI2151:BJ2151"/>
    <mergeCell ref="AW2158:AX2158"/>
    <mergeCell ref="AY2158:AZ2158"/>
    <mergeCell ref="BB2158:BC2158"/>
    <mergeCell ref="BD2158:BE2158"/>
    <mergeCell ref="BG2158:BH2158"/>
    <mergeCell ref="BI2158:BJ2158"/>
    <mergeCell ref="D2151:E2151"/>
    <mergeCell ref="F2151:G2151"/>
    <mergeCell ref="D2154:E2154"/>
    <mergeCell ref="F2154:G2154"/>
    <mergeCell ref="BL2140:BM2140"/>
    <mergeCell ref="BN2140:BO2140"/>
    <mergeCell ref="AR2144:AS2144"/>
    <mergeCell ref="AT2144:AU2144"/>
    <mergeCell ref="D2116:E2116"/>
    <mergeCell ref="F2116:G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M2119:AN2119"/>
    <mergeCell ref="AO2119:AP2119"/>
    <mergeCell ref="AR2119:AS2119"/>
    <mergeCell ref="AT2119:AU2119"/>
    <mergeCell ref="AW2119:AX2119"/>
    <mergeCell ref="AY2119:AZ2119"/>
    <mergeCell ref="BG2119:BH2119"/>
    <mergeCell ref="BI2119:BJ2119"/>
    <mergeCell ref="BL2119:BM2119"/>
    <mergeCell ref="BN2119:BO2119"/>
    <mergeCell ref="AR2137:AS2137"/>
    <mergeCell ref="AT2137:AU2137"/>
    <mergeCell ref="S2137:T2137"/>
    <mergeCell ref="U2137:V2137"/>
    <mergeCell ref="X2137:Y2137"/>
    <mergeCell ref="Z2137:AA2137"/>
    <mergeCell ref="S2144:T2144"/>
    <mergeCell ref="U2144:V2144"/>
    <mergeCell ref="X2144:Y2144"/>
    <mergeCell ref="Z2144:AA2144"/>
    <mergeCell ref="I2144:J2144"/>
    <mergeCell ref="K2144:L2144"/>
    <mergeCell ref="N2144:O2144"/>
    <mergeCell ref="P2144:Q2144"/>
    <mergeCell ref="D2130:E2130"/>
    <mergeCell ref="F2130:G213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33:AS2133"/>
    <mergeCell ref="AT2133:AU2133"/>
    <mergeCell ref="D2123:E2123"/>
    <mergeCell ref="F2123:G212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26:AU2126"/>
    <mergeCell ref="AW2126:AX2126"/>
    <mergeCell ref="AY2126:AZ2126"/>
    <mergeCell ref="BG2126:BH2126"/>
    <mergeCell ref="BI2126:BJ2126"/>
    <mergeCell ref="BL2126:BM2126"/>
    <mergeCell ref="BN2126:BO2126"/>
    <mergeCell ref="D2102:E2102"/>
    <mergeCell ref="F2102:G2102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AW2105:AX2105"/>
    <mergeCell ref="AY2105:AZ2105"/>
    <mergeCell ref="BG2105:BH2105"/>
    <mergeCell ref="BI2105:BJ2105"/>
    <mergeCell ref="BL2105:BM2105"/>
    <mergeCell ref="BN2105:BO2105"/>
    <mergeCell ref="S2116:T2116"/>
    <mergeCell ref="U2116:V2116"/>
    <mergeCell ref="X2116:Y2116"/>
    <mergeCell ref="Z2116:AA2116"/>
    <mergeCell ref="I2116:J2116"/>
    <mergeCell ref="K2116:L2116"/>
    <mergeCell ref="N2116:O2116"/>
    <mergeCell ref="P2116:Q2116"/>
    <mergeCell ref="AC2109:AD2109"/>
    <mergeCell ref="AE2109:AF2109"/>
    <mergeCell ref="D2109:E2109"/>
    <mergeCell ref="F2109:G210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AR2112:AS2112"/>
    <mergeCell ref="AT2112:AU2112"/>
    <mergeCell ref="AW2112:AX2112"/>
    <mergeCell ref="AY2112:AZ2112"/>
    <mergeCell ref="BG2112:BH2112"/>
    <mergeCell ref="BI2112:BJ2112"/>
    <mergeCell ref="BL2112:BM2112"/>
    <mergeCell ref="BN2112:BO2112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AW2091:AX2091"/>
    <mergeCell ref="AY2091:AZ2091"/>
    <mergeCell ref="BG2091:BH2091"/>
    <mergeCell ref="BI2091:BJ2091"/>
    <mergeCell ref="BL2091:BM2091"/>
    <mergeCell ref="BN2091:BO2091"/>
    <mergeCell ref="S2109:T2109"/>
    <mergeCell ref="U2109:V2109"/>
    <mergeCell ref="X2109:Y2109"/>
    <mergeCell ref="Z2109:AA2109"/>
    <mergeCell ref="I2109:J2109"/>
    <mergeCell ref="K2109:L2109"/>
    <mergeCell ref="N2109:O2109"/>
    <mergeCell ref="P2109:Q2109"/>
    <mergeCell ref="AW2109:AX2109"/>
    <mergeCell ref="AY2109:AZ2109"/>
    <mergeCell ref="BB2109:BC2109"/>
    <mergeCell ref="BD2109:BE2109"/>
    <mergeCell ref="D2095:E2095"/>
    <mergeCell ref="F2095:G2095"/>
    <mergeCell ref="D2098:E2098"/>
    <mergeCell ref="F2098:G2098"/>
    <mergeCell ref="BG2098:BH2098"/>
    <mergeCell ref="BI2098:BJ2098"/>
    <mergeCell ref="BL2098:BM2098"/>
    <mergeCell ref="BN2098:BO2098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AT2077:AU2077"/>
    <mergeCell ref="AW2077:AX2077"/>
    <mergeCell ref="AY2077:AZ2077"/>
    <mergeCell ref="BG2077:BH2077"/>
    <mergeCell ref="BI2077:BJ2077"/>
    <mergeCell ref="BL2077:BM2077"/>
    <mergeCell ref="BN2077:BO2077"/>
    <mergeCell ref="AH2081:AI2081"/>
    <mergeCell ref="AJ2081:AK2081"/>
    <mergeCell ref="AC2088:AD2088"/>
    <mergeCell ref="AE2088:AF2088"/>
    <mergeCell ref="AH2088:AI2088"/>
    <mergeCell ref="AJ2088:AK2088"/>
    <mergeCell ref="AM2081:AN2081"/>
    <mergeCell ref="AO2081:AP2081"/>
    <mergeCell ref="AR2081:AS2081"/>
    <mergeCell ref="AT2081:AU2081"/>
    <mergeCell ref="D2088:E2088"/>
    <mergeCell ref="F2088:G2088"/>
    <mergeCell ref="D2081:E2081"/>
    <mergeCell ref="F2081:G2081"/>
    <mergeCell ref="D2084:E2084"/>
    <mergeCell ref="F2084:G2084"/>
    <mergeCell ref="I2084:J2084"/>
    <mergeCell ref="K2084:L2084"/>
    <mergeCell ref="BL2084:BM2084"/>
    <mergeCell ref="BN2084:BO2084"/>
    <mergeCell ref="S2088:T2088"/>
    <mergeCell ref="U2088:V2088"/>
    <mergeCell ref="X2088:Y2088"/>
    <mergeCell ref="Z2088:AA2088"/>
    <mergeCell ref="I2088:J2088"/>
    <mergeCell ref="K2088:L2088"/>
    <mergeCell ref="N2088:O2088"/>
    <mergeCell ref="P2088:Q2088"/>
    <mergeCell ref="AM2088:AN2088"/>
    <mergeCell ref="AO2088:AP2088"/>
    <mergeCell ref="AR2088:AS2088"/>
    <mergeCell ref="AT2088:AU2088"/>
    <mergeCell ref="AM2095:AN2095"/>
    <mergeCell ref="AO2095:AP2095"/>
    <mergeCell ref="AR2095:AS2095"/>
    <mergeCell ref="AT2095:AU2095"/>
    <mergeCell ref="D2060:E2060"/>
    <mergeCell ref="F2060:G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63:AS2063"/>
    <mergeCell ref="AT2063:AU2063"/>
    <mergeCell ref="AW2063:AX2063"/>
    <mergeCell ref="AY2063:AZ2063"/>
    <mergeCell ref="BG2063:BH2063"/>
    <mergeCell ref="BI2063:BJ2063"/>
    <mergeCell ref="BL2063:BM2063"/>
    <mergeCell ref="BN2063:BO2063"/>
    <mergeCell ref="BL2081:BM2081"/>
    <mergeCell ref="BN2081:BO2081"/>
    <mergeCell ref="AW2060:AX2060"/>
    <mergeCell ref="AY2060:AZ2060"/>
    <mergeCell ref="BB2060:BC2060"/>
    <mergeCell ref="BD2060:BE2060"/>
    <mergeCell ref="BG2060:BH2060"/>
    <mergeCell ref="BI2060:BJ2060"/>
    <mergeCell ref="BG2081:BH2081"/>
    <mergeCell ref="BI2081:BJ2081"/>
    <mergeCell ref="D2074:E2074"/>
    <mergeCell ref="F2074:G2074"/>
    <mergeCell ref="D2067:E2067"/>
    <mergeCell ref="F2067:G2067"/>
    <mergeCell ref="D2070:E2070"/>
    <mergeCell ref="F2070:G2070"/>
    <mergeCell ref="I2070:J2070"/>
    <mergeCell ref="K2070:L2070"/>
    <mergeCell ref="BL2070:BM2070"/>
    <mergeCell ref="BN2070:BO2070"/>
    <mergeCell ref="AW2067:AX2067"/>
    <mergeCell ref="AY2067:AZ2067"/>
    <mergeCell ref="BB2067:BC2067"/>
    <mergeCell ref="BD2067:BE2067"/>
    <mergeCell ref="BL2060:BM2060"/>
    <mergeCell ref="BN2060:BO2060"/>
    <mergeCell ref="S2081:T2081"/>
    <mergeCell ref="U2081:V2081"/>
    <mergeCell ref="X2081:Y2081"/>
    <mergeCell ref="Z2081:AA2081"/>
    <mergeCell ref="I2081:J2081"/>
    <mergeCell ref="K2081:L2081"/>
    <mergeCell ref="N2081:O2081"/>
    <mergeCell ref="P2081:Q2081"/>
    <mergeCell ref="AC2081:AD2081"/>
    <mergeCell ref="AE2081:AF2081"/>
    <mergeCell ref="BG2067:BH2067"/>
    <mergeCell ref="BI2067:BJ2067"/>
    <mergeCell ref="D2046:E2046"/>
    <mergeCell ref="F2046:G2046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49:AS2049"/>
    <mergeCell ref="AT2049:AU2049"/>
    <mergeCell ref="AW2049:AX2049"/>
    <mergeCell ref="AY2049:AZ2049"/>
    <mergeCell ref="BG2049:BH2049"/>
    <mergeCell ref="BI2049:BJ2049"/>
    <mergeCell ref="BL2049:BM2049"/>
    <mergeCell ref="BN2049:BO2049"/>
    <mergeCell ref="D2053:E2053"/>
    <mergeCell ref="F2053:G2053"/>
    <mergeCell ref="D2056:E2056"/>
    <mergeCell ref="F2056:G2056"/>
    <mergeCell ref="I2056:J2056"/>
    <mergeCell ref="K2056:L2056"/>
    <mergeCell ref="N2056:O2056"/>
    <mergeCell ref="P2056:Q2056"/>
    <mergeCell ref="BG2056:BH2056"/>
    <mergeCell ref="BI2056:BJ2056"/>
    <mergeCell ref="BL2056:BM2056"/>
    <mergeCell ref="BN2056:BO2056"/>
    <mergeCell ref="S2046:T2046"/>
    <mergeCell ref="U2046:V2046"/>
    <mergeCell ref="X2046:Y2046"/>
    <mergeCell ref="Z2046:AA2046"/>
    <mergeCell ref="I2046:J2046"/>
    <mergeCell ref="K2046:L2046"/>
    <mergeCell ref="BB2046:BC2046"/>
    <mergeCell ref="BD2046:BE2046"/>
    <mergeCell ref="AW2056:AX2056"/>
    <mergeCell ref="AY2056:AZ2056"/>
    <mergeCell ref="AW2046:AX2046"/>
    <mergeCell ref="AY2046:AZ2046"/>
    <mergeCell ref="BL2028:BM2028"/>
    <mergeCell ref="BN2028:BO2028"/>
    <mergeCell ref="AW2025:AX2025"/>
    <mergeCell ref="AY2025:AZ2025"/>
    <mergeCell ref="D2032:E2032"/>
    <mergeCell ref="F2032:G2032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35:AS2035"/>
    <mergeCell ref="AT2035:AU2035"/>
    <mergeCell ref="AW2035:AX2035"/>
    <mergeCell ref="AY2035:AZ2035"/>
    <mergeCell ref="BG2035:BH2035"/>
    <mergeCell ref="BI2035:BJ2035"/>
    <mergeCell ref="BL2035:BM2035"/>
    <mergeCell ref="BN2035:BO2035"/>
    <mergeCell ref="BG2046:BH2046"/>
    <mergeCell ref="BI2046:BJ2046"/>
    <mergeCell ref="AW2053:AX2053"/>
    <mergeCell ref="AY2053:AZ2053"/>
    <mergeCell ref="BB2053:BC2053"/>
    <mergeCell ref="BD2053:BE2053"/>
    <mergeCell ref="BG2053:BH2053"/>
    <mergeCell ref="BI2053:BJ2053"/>
    <mergeCell ref="BL2046:BM2046"/>
    <mergeCell ref="BN2046:BO2046"/>
    <mergeCell ref="BL2053:BM2053"/>
    <mergeCell ref="BN2053:BO2053"/>
    <mergeCell ref="BL2032:BM2032"/>
    <mergeCell ref="BN2032:BO2032"/>
    <mergeCell ref="S2032:T2032"/>
    <mergeCell ref="U2032:V2032"/>
    <mergeCell ref="X2032:Y2032"/>
    <mergeCell ref="Z2032:AA2032"/>
    <mergeCell ref="I2032:J2032"/>
    <mergeCell ref="K2032:L2032"/>
    <mergeCell ref="S2053:T2053"/>
    <mergeCell ref="U2053:V2053"/>
    <mergeCell ref="X2053:Y2053"/>
    <mergeCell ref="Z2053:AA2053"/>
    <mergeCell ref="D2039:E2039"/>
    <mergeCell ref="F2039:G2039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BL2007:BM2007"/>
    <mergeCell ref="BN2007:BO2007"/>
    <mergeCell ref="BG2004:BH2004"/>
    <mergeCell ref="BI2004:BJ2004"/>
    <mergeCell ref="D2011:E2011"/>
    <mergeCell ref="F2011:G2011"/>
    <mergeCell ref="D2014:E2014"/>
    <mergeCell ref="F2014:G2014"/>
    <mergeCell ref="I2014:J2014"/>
    <mergeCell ref="K2014:L2014"/>
    <mergeCell ref="BB2004:BC2004"/>
    <mergeCell ref="BD2004:BE2004"/>
    <mergeCell ref="I2011:J2011"/>
    <mergeCell ref="K2011:L2011"/>
    <mergeCell ref="N2011:O2011"/>
    <mergeCell ref="P2011:Q2011"/>
    <mergeCell ref="AC2011:AD2011"/>
    <mergeCell ref="AE2011:AF2011"/>
    <mergeCell ref="AH2011:AI2011"/>
    <mergeCell ref="AJ2011:AK2011"/>
    <mergeCell ref="AW2042:AX2042"/>
    <mergeCell ref="AY2042:AZ2042"/>
    <mergeCell ref="BG2042:BH2042"/>
    <mergeCell ref="BI2042:BJ2042"/>
    <mergeCell ref="BL2042:BM2042"/>
    <mergeCell ref="BN2042:BO2042"/>
    <mergeCell ref="D2018:E2018"/>
    <mergeCell ref="F2018:G2018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AT2021:AU2021"/>
    <mergeCell ref="AW2021:AX2021"/>
    <mergeCell ref="AY2021:AZ2021"/>
    <mergeCell ref="BG2021:BH2021"/>
    <mergeCell ref="BI2021:BJ2021"/>
    <mergeCell ref="BL2021:BM2021"/>
    <mergeCell ref="BN2021:BO2021"/>
    <mergeCell ref="BG2025:BH2025"/>
    <mergeCell ref="BI2025:BJ2025"/>
    <mergeCell ref="AW2032:AX2032"/>
    <mergeCell ref="AY2032:AZ2032"/>
    <mergeCell ref="BB2032:BC2032"/>
    <mergeCell ref="BD2032:BE2032"/>
    <mergeCell ref="BG2032:BH2032"/>
    <mergeCell ref="BI2032:BJ2032"/>
    <mergeCell ref="D2025:E2025"/>
    <mergeCell ref="F2025:G2025"/>
    <mergeCell ref="D2028:E2028"/>
    <mergeCell ref="F2028:G2028"/>
    <mergeCell ref="BL2014:BM2014"/>
    <mergeCell ref="BN2014:BO2014"/>
    <mergeCell ref="AR2018:AS2018"/>
    <mergeCell ref="AT2018:AU2018"/>
    <mergeCell ref="D1990:E1990"/>
    <mergeCell ref="F1990:G1990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AT1993:AU1993"/>
    <mergeCell ref="AW1993:AX1993"/>
    <mergeCell ref="AY1993:AZ1993"/>
    <mergeCell ref="BG1993:BH1993"/>
    <mergeCell ref="BI1993:BJ1993"/>
    <mergeCell ref="BL1993:BM1993"/>
    <mergeCell ref="BN1993:BO1993"/>
    <mergeCell ref="AR2011:AS2011"/>
    <mergeCell ref="AT2011:AU2011"/>
    <mergeCell ref="S2011:T2011"/>
    <mergeCell ref="U2011:V2011"/>
    <mergeCell ref="X2011:Y2011"/>
    <mergeCell ref="Z2011:AA2011"/>
    <mergeCell ref="S2018:T2018"/>
    <mergeCell ref="U2018:V2018"/>
    <mergeCell ref="X2018:Y2018"/>
    <mergeCell ref="Z2018:AA2018"/>
    <mergeCell ref="I2018:J2018"/>
    <mergeCell ref="K2018:L2018"/>
    <mergeCell ref="N2018:O2018"/>
    <mergeCell ref="P2018:Q2018"/>
    <mergeCell ref="D2004:E2004"/>
    <mergeCell ref="F2004:G2004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M2007:AN2007"/>
    <mergeCell ref="AO2007:AP2007"/>
    <mergeCell ref="AR2007:AS2007"/>
    <mergeCell ref="AT2007:AU2007"/>
    <mergeCell ref="D1997:E1997"/>
    <mergeCell ref="F1997:G1997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M2000:AN2000"/>
    <mergeCell ref="AO2000:AP2000"/>
    <mergeCell ref="AR2000:AS2000"/>
    <mergeCell ref="AT2000:AU2000"/>
    <mergeCell ref="AW2000:AX2000"/>
    <mergeCell ref="AY2000:AZ2000"/>
    <mergeCell ref="BG2000:BH2000"/>
    <mergeCell ref="BI2000:BJ2000"/>
    <mergeCell ref="BL2000:BM2000"/>
    <mergeCell ref="BN2000:BO2000"/>
    <mergeCell ref="D1976:E1976"/>
    <mergeCell ref="F1976:G1976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AT1979:AU1979"/>
    <mergeCell ref="AW1979:AX1979"/>
    <mergeCell ref="AY1979:AZ1979"/>
    <mergeCell ref="BG1979:BH1979"/>
    <mergeCell ref="BI1979:BJ1979"/>
    <mergeCell ref="BL1979:BM1979"/>
    <mergeCell ref="BN1979:BO1979"/>
    <mergeCell ref="S1990:T1990"/>
    <mergeCell ref="U1990:V1990"/>
    <mergeCell ref="X1990:Y1990"/>
    <mergeCell ref="Z1990:AA1990"/>
    <mergeCell ref="I1990:J1990"/>
    <mergeCell ref="K1990:L1990"/>
    <mergeCell ref="N1990:O1990"/>
    <mergeCell ref="P1990:Q1990"/>
    <mergeCell ref="AC1983:AD1983"/>
    <mergeCell ref="AE1983:AF1983"/>
    <mergeCell ref="D1983:E1983"/>
    <mergeCell ref="F1983:G198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M1986:AN1986"/>
    <mergeCell ref="AO1986:AP1986"/>
    <mergeCell ref="AR1986:AS1986"/>
    <mergeCell ref="AT1986:AU1986"/>
    <mergeCell ref="AW1986:AX1986"/>
    <mergeCell ref="AY1986:AZ1986"/>
    <mergeCell ref="BG1986:BH1986"/>
    <mergeCell ref="BI1986:BJ1986"/>
    <mergeCell ref="BL1986:BM1986"/>
    <mergeCell ref="BN1986:BO1986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65:AS1965"/>
    <mergeCell ref="AT1965:AU1965"/>
    <mergeCell ref="AW1965:AX1965"/>
    <mergeCell ref="AY1965:AZ1965"/>
    <mergeCell ref="BG1965:BH1965"/>
    <mergeCell ref="BI1965:BJ1965"/>
    <mergeCell ref="BL1965:BM1965"/>
    <mergeCell ref="BN1965:BO1965"/>
    <mergeCell ref="S1983:T1983"/>
    <mergeCell ref="U1983:V1983"/>
    <mergeCell ref="X1983:Y1983"/>
    <mergeCell ref="Z1983:AA1983"/>
    <mergeCell ref="I1983:J1983"/>
    <mergeCell ref="K1983:L1983"/>
    <mergeCell ref="N1983:O1983"/>
    <mergeCell ref="P1983:Q1983"/>
    <mergeCell ref="AW1983:AX1983"/>
    <mergeCell ref="AY1983:AZ1983"/>
    <mergeCell ref="BB1983:BC1983"/>
    <mergeCell ref="BD1983:BE1983"/>
    <mergeCell ref="D1969:E1969"/>
    <mergeCell ref="F1969:G1969"/>
    <mergeCell ref="D1972:E1972"/>
    <mergeCell ref="F1972:G1972"/>
    <mergeCell ref="BG1972:BH1972"/>
    <mergeCell ref="BI1972:BJ1972"/>
    <mergeCell ref="BL1972:BM1972"/>
    <mergeCell ref="BN1972:BO1972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T1951:AU1951"/>
    <mergeCell ref="AW1951:AX1951"/>
    <mergeCell ref="AY1951:AZ1951"/>
    <mergeCell ref="BG1951:BH1951"/>
    <mergeCell ref="BI1951:BJ1951"/>
    <mergeCell ref="BL1951:BM1951"/>
    <mergeCell ref="BN1951:BO1951"/>
    <mergeCell ref="AH1955:AI1955"/>
    <mergeCell ref="AJ1955:AK1955"/>
    <mergeCell ref="AC1962:AD1962"/>
    <mergeCell ref="AE1962:AF1962"/>
    <mergeCell ref="AH1962:AI1962"/>
    <mergeCell ref="AJ1962:AK1962"/>
    <mergeCell ref="AM1955:AN1955"/>
    <mergeCell ref="AO1955:AP1955"/>
    <mergeCell ref="AR1955:AS1955"/>
    <mergeCell ref="AT1955:AU1955"/>
    <mergeCell ref="D1962:E1962"/>
    <mergeCell ref="F1962:G1962"/>
    <mergeCell ref="D1955:E1955"/>
    <mergeCell ref="F1955:G1955"/>
    <mergeCell ref="D1958:E1958"/>
    <mergeCell ref="F1958:G1958"/>
    <mergeCell ref="I1958:J1958"/>
    <mergeCell ref="K1958:L1958"/>
    <mergeCell ref="BL1958:BM1958"/>
    <mergeCell ref="BN1958:BO1958"/>
    <mergeCell ref="S1962:T1962"/>
    <mergeCell ref="U1962:V1962"/>
    <mergeCell ref="X1962:Y1962"/>
    <mergeCell ref="Z1962:AA1962"/>
    <mergeCell ref="I1962:J1962"/>
    <mergeCell ref="K1962:L1962"/>
    <mergeCell ref="N1962:O1962"/>
    <mergeCell ref="P1962:Q1962"/>
    <mergeCell ref="AM1962:AN1962"/>
    <mergeCell ref="AO1962:AP1962"/>
    <mergeCell ref="AR1962:AS1962"/>
    <mergeCell ref="AT1962:AU1962"/>
    <mergeCell ref="AM1969:AN1969"/>
    <mergeCell ref="AO1969:AP1969"/>
    <mergeCell ref="AR1969:AS1969"/>
    <mergeCell ref="AT1969:AU1969"/>
    <mergeCell ref="D1934:E1934"/>
    <mergeCell ref="F1934:G1934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AT1937:AU1937"/>
    <mergeCell ref="AW1937:AX1937"/>
    <mergeCell ref="AY1937:AZ1937"/>
    <mergeCell ref="BG1937:BH1937"/>
    <mergeCell ref="BI1937:BJ1937"/>
    <mergeCell ref="BL1937:BM1937"/>
    <mergeCell ref="BN1937:BO1937"/>
    <mergeCell ref="BL1955:BM1955"/>
    <mergeCell ref="BN1955:BO1955"/>
    <mergeCell ref="AW1934:AX1934"/>
    <mergeCell ref="AY1934:AZ1934"/>
    <mergeCell ref="BB1934:BC1934"/>
    <mergeCell ref="BD1934:BE1934"/>
    <mergeCell ref="BG1934:BH1934"/>
    <mergeCell ref="BI1934:BJ1934"/>
    <mergeCell ref="BG1955:BH1955"/>
    <mergeCell ref="BI1955:BJ1955"/>
    <mergeCell ref="D1948:E1948"/>
    <mergeCell ref="F1948:G1948"/>
    <mergeCell ref="D1941:E1941"/>
    <mergeCell ref="F1941:G1941"/>
    <mergeCell ref="D1944:E1944"/>
    <mergeCell ref="F1944:G1944"/>
    <mergeCell ref="I1944:J1944"/>
    <mergeCell ref="K1944:L1944"/>
    <mergeCell ref="BL1944:BM1944"/>
    <mergeCell ref="BN1944:BO1944"/>
    <mergeCell ref="AW1941:AX1941"/>
    <mergeCell ref="AY1941:AZ1941"/>
    <mergeCell ref="BB1941:BC1941"/>
    <mergeCell ref="BD1941:BE1941"/>
    <mergeCell ref="BL1934:BM1934"/>
    <mergeCell ref="BN1934:BO1934"/>
    <mergeCell ref="S1955:T1955"/>
    <mergeCell ref="U1955:V1955"/>
    <mergeCell ref="X1955:Y1955"/>
    <mergeCell ref="Z1955:AA1955"/>
    <mergeCell ref="I1955:J1955"/>
    <mergeCell ref="K1955:L1955"/>
    <mergeCell ref="N1955:O1955"/>
    <mergeCell ref="P1955:Q1955"/>
    <mergeCell ref="AC1955:AD1955"/>
    <mergeCell ref="AE1955:AF1955"/>
    <mergeCell ref="BG1941:BH1941"/>
    <mergeCell ref="BI1941:BJ1941"/>
    <mergeCell ref="D1920:E1920"/>
    <mergeCell ref="F1920:G192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T1923:AU1923"/>
    <mergeCell ref="AW1923:AX1923"/>
    <mergeCell ref="AY1923:AZ1923"/>
    <mergeCell ref="BG1923:BH1923"/>
    <mergeCell ref="BI1923:BJ1923"/>
    <mergeCell ref="BL1923:BM1923"/>
    <mergeCell ref="BN1923:BO1923"/>
    <mergeCell ref="D1927:E1927"/>
    <mergeCell ref="F1927:G1927"/>
    <mergeCell ref="D1930:E1930"/>
    <mergeCell ref="F1930:G1930"/>
    <mergeCell ref="I1930:J1930"/>
    <mergeCell ref="K1930:L1930"/>
    <mergeCell ref="N1930:O1930"/>
    <mergeCell ref="P1930:Q1930"/>
    <mergeCell ref="BG1930:BH1930"/>
    <mergeCell ref="BI1930:BJ1930"/>
    <mergeCell ref="BL1930:BM1930"/>
    <mergeCell ref="BN1930:BO1930"/>
    <mergeCell ref="S1920:T1920"/>
    <mergeCell ref="U1920:V1920"/>
    <mergeCell ref="X1920:Y1920"/>
    <mergeCell ref="Z1920:AA1920"/>
    <mergeCell ref="I1920:J1920"/>
    <mergeCell ref="K1920:L1920"/>
    <mergeCell ref="BB1920:BC1920"/>
    <mergeCell ref="BD1920:BE1920"/>
    <mergeCell ref="AW1930:AX1930"/>
    <mergeCell ref="AY1930:AZ1930"/>
    <mergeCell ref="AW1920:AX1920"/>
    <mergeCell ref="AY1920:AZ1920"/>
    <mergeCell ref="BL1902:BM1902"/>
    <mergeCell ref="BN1902:BO1902"/>
    <mergeCell ref="AW1899:AX1899"/>
    <mergeCell ref="AY1899:AZ1899"/>
    <mergeCell ref="D1906:E1906"/>
    <mergeCell ref="F1906:G190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T1909:AU1909"/>
    <mergeCell ref="AW1909:AX1909"/>
    <mergeCell ref="AY1909:AZ1909"/>
    <mergeCell ref="BG1909:BH1909"/>
    <mergeCell ref="BI1909:BJ1909"/>
    <mergeCell ref="BL1909:BM1909"/>
    <mergeCell ref="BN1909:BO1909"/>
    <mergeCell ref="BG1920:BH1920"/>
    <mergeCell ref="BI1920:BJ1920"/>
    <mergeCell ref="AW1927:AX1927"/>
    <mergeCell ref="AY1927:AZ1927"/>
    <mergeCell ref="BB1927:BC1927"/>
    <mergeCell ref="BD1927:BE1927"/>
    <mergeCell ref="BG1927:BH1927"/>
    <mergeCell ref="BI1927:BJ1927"/>
    <mergeCell ref="BL1920:BM1920"/>
    <mergeCell ref="BN1920:BO1920"/>
    <mergeCell ref="BL1927:BM1927"/>
    <mergeCell ref="BN1927:BO1927"/>
    <mergeCell ref="BL1906:BM1906"/>
    <mergeCell ref="BN1906:BO1906"/>
    <mergeCell ref="S1906:T1906"/>
    <mergeCell ref="U1906:V1906"/>
    <mergeCell ref="X1906:Y1906"/>
    <mergeCell ref="Z1906:AA1906"/>
    <mergeCell ref="I1906:J1906"/>
    <mergeCell ref="K1906:L1906"/>
    <mergeCell ref="S1927:T1927"/>
    <mergeCell ref="U1927:V1927"/>
    <mergeCell ref="X1927:Y1927"/>
    <mergeCell ref="Z1927:AA1927"/>
    <mergeCell ref="D1913:E1913"/>
    <mergeCell ref="F1913:G191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BL1881:BM1881"/>
    <mergeCell ref="BN1881:BO1881"/>
    <mergeCell ref="BG1878:BH1878"/>
    <mergeCell ref="BI1878:BJ1878"/>
    <mergeCell ref="D1885:E1885"/>
    <mergeCell ref="F1885:G1885"/>
    <mergeCell ref="D1888:E1888"/>
    <mergeCell ref="F1888:G1888"/>
    <mergeCell ref="I1888:J1888"/>
    <mergeCell ref="K1888:L1888"/>
    <mergeCell ref="BB1878:BC1878"/>
    <mergeCell ref="BD1878:BE1878"/>
    <mergeCell ref="I1885:J1885"/>
    <mergeCell ref="K1885:L1885"/>
    <mergeCell ref="N1885:O1885"/>
    <mergeCell ref="P1885:Q1885"/>
    <mergeCell ref="AC1885:AD1885"/>
    <mergeCell ref="AE1885:AF1885"/>
    <mergeCell ref="AH1885:AI1885"/>
    <mergeCell ref="AJ1885:AK1885"/>
    <mergeCell ref="AW1916:AX1916"/>
    <mergeCell ref="AY1916:AZ1916"/>
    <mergeCell ref="BG1916:BH1916"/>
    <mergeCell ref="BI1916:BJ1916"/>
    <mergeCell ref="BL1916:BM1916"/>
    <mergeCell ref="BN1916:BO1916"/>
    <mergeCell ref="D1892:E1892"/>
    <mergeCell ref="F1892:G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95:AS1895"/>
    <mergeCell ref="AT1895:AU1895"/>
    <mergeCell ref="AW1895:AX1895"/>
    <mergeCell ref="AY1895:AZ1895"/>
    <mergeCell ref="BG1895:BH1895"/>
    <mergeCell ref="BI1895:BJ1895"/>
    <mergeCell ref="BL1895:BM1895"/>
    <mergeCell ref="BN1895:BO1895"/>
    <mergeCell ref="BG1899:BH1899"/>
    <mergeCell ref="BI1899:BJ1899"/>
    <mergeCell ref="AW1906:AX1906"/>
    <mergeCell ref="AY1906:AZ1906"/>
    <mergeCell ref="BB1906:BC1906"/>
    <mergeCell ref="BD1906:BE1906"/>
    <mergeCell ref="BG1906:BH1906"/>
    <mergeCell ref="BI1906:BJ1906"/>
    <mergeCell ref="D1899:E1899"/>
    <mergeCell ref="F1899:G1899"/>
    <mergeCell ref="D1902:E1902"/>
    <mergeCell ref="F1902:G1902"/>
    <mergeCell ref="BL1888:BM1888"/>
    <mergeCell ref="BN1888:BO1888"/>
    <mergeCell ref="AR1892:AS1892"/>
    <mergeCell ref="AT1892:AU1892"/>
    <mergeCell ref="D1864:E1864"/>
    <mergeCell ref="F1864:G1864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AW1867:AX1867"/>
    <mergeCell ref="AY1867:AZ1867"/>
    <mergeCell ref="BG1867:BH1867"/>
    <mergeCell ref="BI1867:BJ1867"/>
    <mergeCell ref="BL1867:BM1867"/>
    <mergeCell ref="BN1867:BO1867"/>
    <mergeCell ref="AR1885:AS1885"/>
    <mergeCell ref="AT1885:AU1885"/>
    <mergeCell ref="S1885:T1885"/>
    <mergeCell ref="U1885:V1885"/>
    <mergeCell ref="X1885:Y1885"/>
    <mergeCell ref="Z1885:AA1885"/>
    <mergeCell ref="S1892:T1892"/>
    <mergeCell ref="U1892:V1892"/>
    <mergeCell ref="X1892:Y1892"/>
    <mergeCell ref="Z1892:AA1892"/>
    <mergeCell ref="I1892:J1892"/>
    <mergeCell ref="K1892:L1892"/>
    <mergeCell ref="N1892:O1892"/>
    <mergeCell ref="P1892:Q1892"/>
    <mergeCell ref="D1878:E1878"/>
    <mergeCell ref="F1878:G1878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81:AS1881"/>
    <mergeCell ref="AT1881:AU1881"/>
    <mergeCell ref="D1871:E1871"/>
    <mergeCell ref="F1871:G187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AW1874:AX1874"/>
    <mergeCell ref="AY1874:AZ1874"/>
    <mergeCell ref="BG1874:BH1874"/>
    <mergeCell ref="BI1874:BJ1874"/>
    <mergeCell ref="BL1874:BM1874"/>
    <mergeCell ref="BN1874:BO1874"/>
    <mergeCell ref="D1850:E1850"/>
    <mergeCell ref="F1850:G1850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AR1853:AS1853"/>
    <mergeCell ref="AT1853:AU1853"/>
    <mergeCell ref="AW1853:AX1853"/>
    <mergeCell ref="AY1853:AZ1853"/>
    <mergeCell ref="BG1853:BH1853"/>
    <mergeCell ref="BI1853:BJ1853"/>
    <mergeCell ref="BL1853:BM1853"/>
    <mergeCell ref="BN1853:BO1853"/>
    <mergeCell ref="S1864:T1864"/>
    <mergeCell ref="U1864:V1864"/>
    <mergeCell ref="X1864:Y1864"/>
    <mergeCell ref="Z1864:AA1864"/>
    <mergeCell ref="I1864:J1864"/>
    <mergeCell ref="K1864:L1864"/>
    <mergeCell ref="N1864:O1864"/>
    <mergeCell ref="P1864:Q1864"/>
    <mergeCell ref="AC1857:AD1857"/>
    <mergeCell ref="AE1857:AF1857"/>
    <mergeCell ref="D1857:E1857"/>
    <mergeCell ref="F1857:G185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AW1860:AX1860"/>
    <mergeCell ref="AY1860:AZ1860"/>
    <mergeCell ref="BG1860:BH1860"/>
    <mergeCell ref="BI1860:BJ1860"/>
    <mergeCell ref="BL1860:BM1860"/>
    <mergeCell ref="BN1860:BO1860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39:AS1839"/>
    <mergeCell ref="AT1839:AU1839"/>
    <mergeCell ref="AW1839:AX1839"/>
    <mergeCell ref="AY1839:AZ1839"/>
    <mergeCell ref="BG1839:BH1839"/>
    <mergeCell ref="BI1839:BJ1839"/>
    <mergeCell ref="BL1839:BM1839"/>
    <mergeCell ref="BN1839:BO1839"/>
    <mergeCell ref="S1857:T1857"/>
    <mergeCell ref="U1857:V1857"/>
    <mergeCell ref="X1857:Y1857"/>
    <mergeCell ref="Z1857:AA1857"/>
    <mergeCell ref="I1857:J1857"/>
    <mergeCell ref="K1857:L1857"/>
    <mergeCell ref="N1857:O1857"/>
    <mergeCell ref="P1857:Q1857"/>
    <mergeCell ref="AW1857:AX1857"/>
    <mergeCell ref="AY1857:AZ1857"/>
    <mergeCell ref="BB1857:BC1857"/>
    <mergeCell ref="BD1857:BE1857"/>
    <mergeCell ref="D1843:E1843"/>
    <mergeCell ref="F1843:G1843"/>
    <mergeCell ref="D1846:E1846"/>
    <mergeCell ref="F1846:G1846"/>
    <mergeCell ref="BG1846:BH1846"/>
    <mergeCell ref="BI1846:BJ1846"/>
    <mergeCell ref="BL1846:BM1846"/>
    <mergeCell ref="BN1846:BO1846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AT1825:AU1825"/>
    <mergeCell ref="AW1825:AX1825"/>
    <mergeCell ref="AY1825:AZ1825"/>
    <mergeCell ref="BG1825:BH1825"/>
    <mergeCell ref="BI1825:BJ1825"/>
    <mergeCell ref="BL1825:BM1825"/>
    <mergeCell ref="BN1825:BO1825"/>
    <mergeCell ref="AH1829:AI1829"/>
    <mergeCell ref="AJ1829:AK1829"/>
    <mergeCell ref="AC1836:AD1836"/>
    <mergeCell ref="AE1836:AF1836"/>
    <mergeCell ref="AH1836:AI1836"/>
    <mergeCell ref="AJ1836:AK1836"/>
    <mergeCell ref="AM1829:AN1829"/>
    <mergeCell ref="AO1829:AP1829"/>
    <mergeCell ref="AR1829:AS1829"/>
    <mergeCell ref="AT1829:AU1829"/>
    <mergeCell ref="D1836:E1836"/>
    <mergeCell ref="F1836:G1836"/>
    <mergeCell ref="D1829:E1829"/>
    <mergeCell ref="F1829:G1829"/>
    <mergeCell ref="D1832:E1832"/>
    <mergeCell ref="F1832:G1832"/>
    <mergeCell ref="I1832:J1832"/>
    <mergeCell ref="K1832:L1832"/>
    <mergeCell ref="BL1832:BM1832"/>
    <mergeCell ref="BN1832:BO1832"/>
    <mergeCell ref="S1836:T1836"/>
    <mergeCell ref="U1836:V1836"/>
    <mergeCell ref="X1836:Y1836"/>
    <mergeCell ref="Z1836:AA1836"/>
    <mergeCell ref="I1836:J1836"/>
    <mergeCell ref="K1836:L1836"/>
    <mergeCell ref="N1836:O1836"/>
    <mergeCell ref="P1836:Q1836"/>
    <mergeCell ref="AM1836:AN1836"/>
    <mergeCell ref="AO1836:AP1836"/>
    <mergeCell ref="AR1836:AS1836"/>
    <mergeCell ref="AT1836:AU1836"/>
    <mergeCell ref="AM1843:AN1843"/>
    <mergeCell ref="AO1843:AP1843"/>
    <mergeCell ref="AR1843:AS1843"/>
    <mergeCell ref="AT1843:AU1843"/>
    <mergeCell ref="D1808:E1808"/>
    <mergeCell ref="F1808:G1808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811:AS1811"/>
    <mergeCell ref="AT1811:AU1811"/>
    <mergeCell ref="AW1811:AX1811"/>
    <mergeCell ref="AY1811:AZ1811"/>
    <mergeCell ref="BG1811:BH1811"/>
    <mergeCell ref="BI1811:BJ1811"/>
    <mergeCell ref="BL1811:BM1811"/>
    <mergeCell ref="BN1811:BO1811"/>
    <mergeCell ref="BL1829:BM1829"/>
    <mergeCell ref="BN1829:BO1829"/>
    <mergeCell ref="AW1808:AX1808"/>
    <mergeCell ref="AY1808:AZ1808"/>
    <mergeCell ref="BB1808:BC1808"/>
    <mergeCell ref="BD1808:BE1808"/>
    <mergeCell ref="BG1808:BH1808"/>
    <mergeCell ref="BI1808:BJ1808"/>
    <mergeCell ref="BG1829:BH1829"/>
    <mergeCell ref="BI1829:BJ1829"/>
    <mergeCell ref="D1822:E1822"/>
    <mergeCell ref="F1822:G1822"/>
    <mergeCell ref="D1815:E1815"/>
    <mergeCell ref="F1815:G1815"/>
    <mergeCell ref="D1818:E1818"/>
    <mergeCell ref="F1818:G1818"/>
    <mergeCell ref="I1818:J1818"/>
    <mergeCell ref="K1818:L1818"/>
    <mergeCell ref="BL1818:BM1818"/>
    <mergeCell ref="BN1818:BO1818"/>
    <mergeCell ref="AW1815:AX1815"/>
    <mergeCell ref="AY1815:AZ1815"/>
    <mergeCell ref="BB1815:BC1815"/>
    <mergeCell ref="BD1815:BE1815"/>
    <mergeCell ref="BL1808:BM1808"/>
    <mergeCell ref="BN1808:BO1808"/>
    <mergeCell ref="S1829:T1829"/>
    <mergeCell ref="U1829:V1829"/>
    <mergeCell ref="X1829:Y1829"/>
    <mergeCell ref="Z1829:AA1829"/>
    <mergeCell ref="I1829:J1829"/>
    <mergeCell ref="K1829:L1829"/>
    <mergeCell ref="N1829:O1829"/>
    <mergeCell ref="P1829:Q1829"/>
    <mergeCell ref="AC1829:AD1829"/>
    <mergeCell ref="AE1829:AF1829"/>
    <mergeCell ref="BG1815:BH1815"/>
    <mergeCell ref="BI1815:BJ1815"/>
    <mergeCell ref="D1794:E1794"/>
    <mergeCell ref="F1794:G1794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AT1797:AU1797"/>
    <mergeCell ref="AW1797:AX1797"/>
    <mergeCell ref="AY1797:AZ1797"/>
    <mergeCell ref="BG1797:BH1797"/>
    <mergeCell ref="BI1797:BJ1797"/>
    <mergeCell ref="BL1797:BM1797"/>
    <mergeCell ref="BN1797:BO1797"/>
    <mergeCell ref="D1801:E1801"/>
    <mergeCell ref="F1801:G1801"/>
    <mergeCell ref="D1804:E1804"/>
    <mergeCell ref="F1804:G1804"/>
    <mergeCell ref="I1804:J1804"/>
    <mergeCell ref="K1804:L1804"/>
    <mergeCell ref="N1804:O1804"/>
    <mergeCell ref="P1804:Q1804"/>
    <mergeCell ref="BG1804:BH1804"/>
    <mergeCell ref="BI1804:BJ1804"/>
    <mergeCell ref="BL1804:BM1804"/>
    <mergeCell ref="BN1804:BO1804"/>
    <mergeCell ref="S1794:T1794"/>
    <mergeCell ref="U1794:V1794"/>
    <mergeCell ref="X1794:Y1794"/>
    <mergeCell ref="Z1794:AA1794"/>
    <mergeCell ref="I1794:J1794"/>
    <mergeCell ref="K1794:L1794"/>
    <mergeCell ref="BB1794:BC1794"/>
    <mergeCell ref="BD1794:BE1794"/>
    <mergeCell ref="AW1804:AX1804"/>
    <mergeCell ref="AY1804:AZ1804"/>
    <mergeCell ref="AW1794:AX1794"/>
    <mergeCell ref="AY1794:AZ1794"/>
    <mergeCell ref="BL1776:BM1776"/>
    <mergeCell ref="BN1776:BO1776"/>
    <mergeCell ref="AW1773:AX1773"/>
    <mergeCell ref="AY1773:AZ1773"/>
    <mergeCell ref="D1780:E1780"/>
    <mergeCell ref="F1780:G178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AT1783:AU1783"/>
    <mergeCell ref="AW1783:AX1783"/>
    <mergeCell ref="AY1783:AZ1783"/>
    <mergeCell ref="BG1783:BH1783"/>
    <mergeCell ref="BI1783:BJ1783"/>
    <mergeCell ref="BL1783:BM1783"/>
    <mergeCell ref="BN1783:BO1783"/>
    <mergeCell ref="BG1794:BH1794"/>
    <mergeCell ref="BI1794:BJ1794"/>
    <mergeCell ref="AW1801:AX1801"/>
    <mergeCell ref="AY1801:AZ1801"/>
    <mergeCell ref="BB1801:BC1801"/>
    <mergeCell ref="BD1801:BE1801"/>
    <mergeCell ref="BG1801:BH1801"/>
    <mergeCell ref="BI1801:BJ1801"/>
    <mergeCell ref="BL1794:BM1794"/>
    <mergeCell ref="BN1794:BO1794"/>
    <mergeCell ref="BL1801:BM1801"/>
    <mergeCell ref="BN1801:BO1801"/>
    <mergeCell ref="BL1780:BM1780"/>
    <mergeCell ref="BN1780:BO1780"/>
    <mergeCell ref="S1780:T1780"/>
    <mergeCell ref="U1780:V1780"/>
    <mergeCell ref="X1780:Y1780"/>
    <mergeCell ref="Z1780:AA1780"/>
    <mergeCell ref="I1780:J1780"/>
    <mergeCell ref="K1780:L1780"/>
    <mergeCell ref="S1801:T1801"/>
    <mergeCell ref="U1801:V1801"/>
    <mergeCell ref="X1801:Y1801"/>
    <mergeCell ref="Z1801:AA1801"/>
    <mergeCell ref="D1787:E1787"/>
    <mergeCell ref="F1787:G178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BL1755:BM1755"/>
    <mergeCell ref="BN1755:BO1755"/>
    <mergeCell ref="BG1752:BH1752"/>
    <mergeCell ref="BI1752:BJ1752"/>
    <mergeCell ref="D1759:E1759"/>
    <mergeCell ref="F1759:G1759"/>
    <mergeCell ref="D1762:E1762"/>
    <mergeCell ref="F1762:G1762"/>
    <mergeCell ref="I1762:J1762"/>
    <mergeCell ref="K1762:L1762"/>
    <mergeCell ref="BB1752:BC1752"/>
    <mergeCell ref="BD1752:BE1752"/>
    <mergeCell ref="I1759:J1759"/>
    <mergeCell ref="K1759:L1759"/>
    <mergeCell ref="N1759:O1759"/>
    <mergeCell ref="P1759:Q1759"/>
    <mergeCell ref="AC1759:AD1759"/>
    <mergeCell ref="AE1759:AF1759"/>
    <mergeCell ref="AH1759:AI1759"/>
    <mergeCell ref="AJ1759:AK1759"/>
    <mergeCell ref="AW1790:AX1790"/>
    <mergeCell ref="AY1790:AZ1790"/>
    <mergeCell ref="BG1790:BH1790"/>
    <mergeCell ref="BI1790:BJ1790"/>
    <mergeCell ref="BL1790:BM1790"/>
    <mergeCell ref="BN1790:BO1790"/>
    <mergeCell ref="D1766:E1766"/>
    <mergeCell ref="F1766:G1766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AT1769:AU1769"/>
    <mergeCell ref="AW1769:AX1769"/>
    <mergeCell ref="AY1769:AZ1769"/>
    <mergeCell ref="BG1769:BH1769"/>
    <mergeCell ref="BI1769:BJ1769"/>
    <mergeCell ref="BL1769:BM1769"/>
    <mergeCell ref="BN1769:BO1769"/>
    <mergeCell ref="BG1773:BH1773"/>
    <mergeCell ref="BI1773:BJ1773"/>
    <mergeCell ref="AW1780:AX1780"/>
    <mergeCell ref="AY1780:AZ1780"/>
    <mergeCell ref="BB1780:BC1780"/>
    <mergeCell ref="BD1780:BE1780"/>
    <mergeCell ref="BG1780:BH1780"/>
    <mergeCell ref="BI1780:BJ1780"/>
    <mergeCell ref="D1773:E1773"/>
    <mergeCell ref="F1773:G1773"/>
    <mergeCell ref="D1776:E1776"/>
    <mergeCell ref="F1776:G1776"/>
    <mergeCell ref="BL1762:BM1762"/>
    <mergeCell ref="BN1762:BO1762"/>
    <mergeCell ref="AR1766:AS1766"/>
    <mergeCell ref="AT1766:AU1766"/>
    <mergeCell ref="D1738:E1738"/>
    <mergeCell ref="F1738:G173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T1741:AU1741"/>
    <mergeCell ref="AW1741:AX1741"/>
    <mergeCell ref="AY1741:AZ1741"/>
    <mergeCell ref="BG1741:BH1741"/>
    <mergeCell ref="BI1741:BJ1741"/>
    <mergeCell ref="BL1741:BM1741"/>
    <mergeCell ref="BN1741:BO1741"/>
    <mergeCell ref="AR1759:AS1759"/>
    <mergeCell ref="AT1759:AU1759"/>
    <mergeCell ref="S1759:T1759"/>
    <mergeCell ref="U1759:V1759"/>
    <mergeCell ref="X1759:Y1759"/>
    <mergeCell ref="Z1759:AA1759"/>
    <mergeCell ref="S1766:T1766"/>
    <mergeCell ref="U1766:V1766"/>
    <mergeCell ref="X1766:Y1766"/>
    <mergeCell ref="Z1766:AA1766"/>
    <mergeCell ref="I1766:J1766"/>
    <mergeCell ref="K1766:L1766"/>
    <mergeCell ref="N1766:O1766"/>
    <mergeCell ref="P1766:Q1766"/>
    <mergeCell ref="D1752:E1752"/>
    <mergeCell ref="F1752:G1752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AT1755:AU1755"/>
    <mergeCell ref="D1745:E1745"/>
    <mergeCell ref="F1745:G174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AT1748:AU1748"/>
    <mergeCell ref="AW1748:AX1748"/>
    <mergeCell ref="AY1748:AZ1748"/>
    <mergeCell ref="BG1748:BH1748"/>
    <mergeCell ref="BI1748:BJ1748"/>
    <mergeCell ref="BL1748:BM1748"/>
    <mergeCell ref="BN1748:BO1748"/>
    <mergeCell ref="D1724:E1724"/>
    <mergeCell ref="F1724:G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AT1727:AU1727"/>
    <mergeCell ref="AW1727:AX1727"/>
    <mergeCell ref="AY1727:AZ1727"/>
    <mergeCell ref="BG1727:BH1727"/>
    <mergeCell ref="BI1727:BJ1727"/>
    <mergeCell ref="BL1727:BM1727"/>
    <mergeCell ref="BN1727:BO1727"/>
    <mergeCell ref="S1738:T1738"/>
    <mergeCell ref="U1738:V1738"/>
    <mergeCell ref="X1738:Y1738"/>
    <mergeCell ref="Z1738:AA1738"/>
    <mergeCell ref="I1738:J1738"/>
    <mergeCell ref="K1738:L1738"/>
    <mergeCell ref="N1738:O1738"/>
    <mergeCell ref="P1738:Q1738"/>
    <mergeCell ref="AC1731:AD1731"/>
    <mergeCell ref="AE1731:AF1731"/>
    <mergeCell ref="D1731:E1731"/>
    <mergeCell ref="F1731:G173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AW1734:AX1734"/>
    <mergeCell ref="AY1734:AZ1734"/>
    <mergeCell ref="BG1734:BH1734"/>
    <mergeCell ref="BI1734:BJ1734"/>
    <mergeCell ref="BL1734:BM1734"/>
    <mergeCell ref="BN1734:BO1734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T1713:AU1713"/>
    <mergeCell ref="AW1713:AX1713"/>
    <mergeCell ref="AY1713:AZ1713"/>
    <mergeCell ref="BG1713:BH1713"/>
    <mergeCell ref="BI1713:BJ1713"/>
    <mergeCell ref="BL1713:BM1713"/>
    <mergeCell ref="BN1713:BO1713"/>
    <mergeCell ref="S1731:T1731"/>
    <mergeCell ref="U1731:V1731"/>
    <mergeCell ref="X1731:Y1731"/>
    <mergeCell ref="Z1731:AA1731"/>
    <mergeCell ref="I1731:J1731"/>
    <mergeCell ref="K1731:L1731"/>
    <mergeCell ref="N1731:O1731"/>
    <mergeCell ref="P1731:Q1731"/>
    <mergeCell ref="AW1731:AX1731"/>
    <mergeCell ref="AY1731:AZ1731"/>
    <mergeCell ref="BB1731:BC1731"/>
    <mergeCell ref="BD1731:BE1731"/>
    <mergeCell ref="D1717:E1717"/>
    <mergeCell ref="F1717:G1717"/>
    <mergeCell ref="D1720:E1720"/>
    <mergeCell ref="F1720:G1720"/>
    <mergeCell ref="BG1720:BH1720"/>
    <mergeCell ref="BI1720:BJ1720"/>
    <mergeCell ref="BL1720:BM1720"/>
    <mergeCell ref="BN1720:BO1720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99:AS1699"/>
    <mergeCell ref="AT1699:AU1699"/>
    <mergeCell ref="AW1699:AX1699"/>
    <mergeCell ref="AY1699:AZ1699"/>
    <mergeCell ref="BG1699:BH1699"/>
    <mergeCell ref="BI1699:BJ1699"/>
    <mergeCell ref="BL1699:BM1699"/>
    <mergeCell ref="BN1699:BO1699"/>
    <mergeCell ref="AH1703:AI1703"/>
    <mergeCell ref="AJ1703:AK1703"/>
    <mergeCell ref="AC1710:AD1710"/>
    <mergeCell ref="AE1710:AF1710"/>
    <mergeCell ref="AH1710:AI1710"/>
    <mergeCell ref="AJ1710:AK1710"/>
    <mergeCell ref="AM1703:AN1703"/>
    <mergeCell ref="AO1703:AP1703"/>
    <mergeCell ref="AR1703:AS1703"/>
    <mergeCell ref="AT1703:AU1703"/>
    <mergeCell ref="D1710:E1710"/>
    <mergeCell ref="F1710:G1710"/>
    <mergeCell ref="D1703:E1703"/>
    <mergeCell ref="F1703:G1703"/>
    <mergeCell ref="D1706:E1706"/>
    <mergeCell ref="F1706:G1706"/>
    <mergeCell ref="I1706:J1706"/>
    <mergeCell ref="K1706:L1706"/>
    <mergeCell ref="BL1706:BM1706"/>
    <mergeCell ref="BN1706:BO1706"/>
    <mergeCell ref="S1710:T1710"/>
    <mergeCell ref="U1710:V1710"/>
    <mergeCell ref="X1710:Y1710"/>
    <mergeCell ref="Z1710:AA1710"/>
    <mergeCell ref="I1710:J1710"/>
    <mergeCell ref="K1710:L1710"/>
    <mergeCell ref="N1710:O1710"/>
    <mergeCell ref="P1710:Q1710"/>
    <mergeCell ref="AM1710:AN1710"/>
    <mergeCell ref="AO1710:AP1710"/>
    <mergeCell ref="AR1710:AS1710"/>
    <mergeCell ref="AT1710:AU1710"/>
    <mergeCell ref="AM1717:AN1717"/>
    <mergeCell ref="AO1717:AP1717"/>
    <mergeCell ref="AR1717:AS1717"/>
    <mergeCell ref="AT1717:AU1717"/>
    <mergeCell ref="D1682:E1682"/>
    <mergeCell ref="F1682:G1682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AT1685:AU1685"/>
    <mergeCell ref="AW1685:AX1685"/>
    <mergeCell ref="AY1685:AZ1685"/>
    <mergeCell ref="BG1685:BH1685"/>
    <mergeCell ref="BI1685:BJ1685"/>
    <mergeCell ref="BL1685:BM1685"/>
    <mergeCell ref="BN1685:BO1685"/>
    <mergeCell ref="BL1703:BM1703"/>
    <mergeCell ref="BN1703:BO1703"/>
    <mergeCell ref="AW1682:AX1682"/>
    <mergeCell ref="AY1682:AZ1682"/>
    <mergeCell ref="BB1682:BC1682"/>
    <mergeCell ref="BD1682:BE1682"/>
    <mergeCell ref="BG1682:BH1682"/>
    <mergeCell ref="BI1682:BJ1682"/>
    <mergeCell ref="BG1703:BH1703"/>
    <mergeCell ref="BI1703:BJ1703"/>
    <mergeCell ref="D1696:E1696"/>
    <mergeCell ref="F1696:G1696"/>
    <mergeCell ref="D1689:E1689"/>
    <mergeCell ref="F1689:G1689"/>
    <mergeCell ref="D1692:E1692"/>
    <mergeCell ref="F1692:G1692"/>
    <mergeCell ref="I1692:J1692"/>
    <mergeCell ref="K1692:L1692"/>
    <mergeCell ref="BL1692:BM1692"/>
    <mergeCell ref="BN1692:BO1692"/>
    <mergeCell ref="AW1689:AX1689"/>
    <mergeCell ref="AY1689:AZ1689"/>
    <mergeCell ref="BB1689:BC1689"/>
    <mergeCell ref="BD1689:BE1689"/>
    <mergeCell ref="BL1682:BM1682"/>
    <mergeCell ref="BN1682:BO1682"/>
    <mergeCell ref="S1703:T1703"/>
    <mergeCell ref="U1703:V1703"/>
    <mergeCell ref="X1703:Y1703"/>
    <mergeCell ref="Z1703:AA1703"/>
    <mergeCell ref="I1703:J1703"/>
    <mergeCell ref="K1703:L1703"/>
    <mergeCell ref="N1703:O1703"/>
    <mergeCell ref="P1703:Q1703"/>
    <mergeCell ref="AC1703:AD1703"/>
    <mergeCell ref="AE1703:AF1703"/>
    <mergeCell ref="BG1689:BH1689"/>
    <mergeCell ref="BI1689:BJ1689"/>
    <mergeCell ref="D1668:E1668"/>
    <mergeCell ref="F1668:G1668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AW1671:AX1671"/>
    <mergeCell ref="AY1671:AZ1671"/>
    <mergeCell ref="BG1671:BH1671"/>
    <mergeCell ref="BI1671:BJ1671"/>
    <mergeCell ref="BL1671:BM1671"/>
    <mergeCell ref="BN1671:BO1671"/>
    <mergeCell ref="D1675:E1675"/>
    <mergeCell ref="F1675:G1675"/>
    <mergeCell ref="D1678:E1678"/>
    <mergeCell ref="F1678:G1678"/>
    <mergeCell ref="I1678:J1678"/>
    <mergeCell ref="K1678:L1678"/>
    <mergeCell ref="N1678:O1678"/>
    <mergeCell ref="P1678:Q1678"/>
    <mergeCell ref="BG1678:BH1678"/>
    <mergeCell ref="BI1678:BJ1678"/>
    <mergeCell ref="BL1678:BM1678"/>
    <mergeCell ref="BN1678:BO1678"/>
    <mergeCell ref="S1668:T1668"/>
    <mergeCell ref="U1668:V1668"/>
    <mergeCell ref="X1668:Y1668"/>
    <mergeCell ref="Z1668:AA1668"/>
    <mergeCell ref="I1668:J1668"/>
    <mergeCell ref="K1668:L1668"/>
    <mergeCell ref="BB1668:BC1668"/>
    <mergeCell ref="BD1668:BE1668"/>
    <mergeCell ref="AW1678:AX1678"/>
    <mergeCell ref="AY1678:AZ1678"/>
    <mergeCell ref="AW1668:AX1668"/>
    <mergeCell ref="AY1668:AZ1668"/>
    <mergeCell ref="BL1650:BM1650"/>
    <mergeCell ref="BN1650:BO1650"/>
    <mergeCell ref="AW1647:AX1647"/>
    <mergeCell ref="AY1647:AZ1647"/>
    <mergeCell ref="D1654:E1654"/>
    <mergeCell ref="F1654:G1654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AT1657:AU1657"/>
    <mergeCell ref="AW1657:AX1657"/>
    <mergeCell ref="AY1657:AZ1657"/>
    <mergeCell ref="BG1657:BH1657"/>
    <mergeCell ref="BI1657:BJ1657"/>
    <mergeCell ref="BL1657:BM1657"/>
    <mergeCell ref="BN1657:BO1657"/>
    <mergeCell ref="BG1668:BH1668"/>
    <mergeCell ref="BI1668:BJ1668"/>
    <mergeCell ref="AW1675:AX1675"/>
    <mergeCell ref="AY1675:AZ1675"/>
    <mergeCell ref="BB1675:BC1675"/>
    <mergeCell ref="BD1675:BE1675"/>
    <mergeCell ref="BG1675:BH1675"/>
    <mergeCell ref="BI1675:BJ1675"/>
    <mergeCell ref="BL1668:BM1668"/>
    <mergeCell ref="BN1668:BO1668"/>
    <mergeCell ref="BL1675:BM1675"/>
    <mergeCell ref="BN1675:BO1675"/>
    <mergeCell ref="BL1654:BM1654"/>
    <mergeCell ref="BN1654:BO1654"/>
    <mergeCell ref="S1654:T1654"/>
    <mergeCell ref="U1654:V1654"/>
    <mergeCell ref="X1654:Y1654"/>
    <mergeCell ref="Z1654:AA1654"/>
    <mergeCell ref="I1654:J1654"/>
    <mergeCell ref="K1654:L1654"/>
    <mergeCell ref="S1675:T1675"/>
    <mergeCell ref="U1675:V1675"/>
    <mergeCell ref="X1675:Y1675"/>
    <mergeCell ref="Z1675:AA1675"/>
    <mergeCell ref="D1661:E1661"/>
    <mergeCell ref="F1661:G1661"/>
    <mergeCell ref="D1664:E1664"/>
    <mergeCell ref="F1664:G1664"/>
    <mergeCell ref="I1664:J1664"/>
    <mergeCell ref="K1664:L1664"/>
    <mergeCell ref="N1664:O1664"/>
    <mergeCell ref="P1664:Q1664"/>
    <mergeCell ref="S1664:T1664"/>
    <mergeCell ref="U1664:V1664"/>
    <mergeCell ref="BL1629:BM1629"/>
    <mergeCell ref="BN1629:BO1629"/>
    <mergeCell ref="BG1626:BH1626"/>
    <mergeCell ref="BI1626:BJ1626"/>
    <mergeCell ref="D1633:E1633"/>
    <mergeCell ref="F1633:G1633"/>
    <mergeCell ref="D1636:E1636"/>
    <mergeCell ref="F1636:G1636"/>
    <mergeCell ref="I1636:J1636"/>
    <mergeCell ref="K1636:L1636"/>
    <mergeCell ref="BB1626:BC1626"/>
    <mergeCell ref="BD1626:BE1626"/>
    <mergeCell ref="I1633:J1633"/>
    <mergeCell ref="K1633:L1633"/>
    <mergeCell ref="N1633:O1633"/>
    <mergeCell ref="P1633:Q1633"/>
    <mergeCell ref="AC1633:AD1633"/>
    <mergeCell ref="AE1633:AF1633"/>
    <mergeCell ref="AH1633:AI1633"/>
    <mergeCell ref="AJ1633:AK1633"/>
    <mergeCell ref="AW1664:AX1664"/>
    <mergeCell ref="AY1664:AZ1664"/>
    <mergeCell ref="BG1664:BH1664"/>
    <mergeCell ref="BI1664:BJ1664"/>
    <mergeCell ref="BL1664:BM1664"/>
    <mergeCell ref="BN1664:BO1664"/>
    <mergeCell ref="D1640:E1640"/>
    <mergeCell ref="F1640:G1640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43:AS1643"/>
    <mergeCell ref="AT1643:AU1643"/>
    <mergeCell ref="AW1643:AX1643"/>
    <mergeCell ref="AY1643:AZ1643"/>
    <mergeCell ref="BG1643:BH1643"/>
    <mergeCell ref="BI1643:BJ1643"/>
    <mergeCell ref="BL1643:BM1643"/>
    <mergeCell ref="BN1643:BO1643"/>
    <mergeCell ref="BG1647:BH1647"/>
    <mergeCell ref="BI1647:BJ1647"/>
    <mergeCell ref="AW1654:AX1654"/>
    <mergeCell ref="AY1654:AZ1654"/>
    <mergeCell ref="BB1654:BC1654"/>
    <mergeCell ref="BD1654:BE1654"/>
    <mergeCell ref="BG1654:BH1654"/>
    <mergeCell ref="BI1654:BJ1654"/>
    <mergeCell ref="D1647:E1647"/>
    <mergeCell ref="F1647:G1647"/>
    <mergeCell ref="D1650:E1650"/>
    <mergeCell ref="F1650:G1650"/>
    <mergeCell ref="BL1636:BM1636"/>
    <mergeCell ref="BN1636:BO1636"/>
    <mergeCell ref="AR1640:AS1640"/>
    <mergeCell ref="AT1640:AU1640"/>
    <mergeCell ref="D1612:E1612"/>
    <mergeCell ref="F1612:G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AT1615:AU1615"/>
    <mergeCell ref="AW1615:AX1615"/>
    <mergeCell ref="AY1615:AZ1615"/>
    <mergeCell ref="BG1615:BH1615"/>
    <mergeCell ref="BI1615:BJ1615"/>
    <mergeCell ref="BL1615:BM1615"/>
    <mergeCell ref="BN1615:BO1615"/>
    <mergeCell ref="AR1633:AS1633"/>
    <mergeCell ref="AT1633:AU1633"/>
    <mergeCell ref="S1633:T1633"/>
    <mergeCell ref="U1633:V1633"/>
    <mergeCell ref="X1633:Y1633"/>
    <mergeCell ref="Z1633:AA1633"/>
    <mergeCell ref="S1640:T1640"/>
    <mergeCell ref="U1640:V1640"/>
    <mergeCell ref="X1640:Y1640"/>
    <mergeCell ref="Z1640:AA1640"/>
    <mergeCell ref="I1640:J1640"/>
    <mergeCell ref="K1640:L1640"/>
    <mergeCell ref="N1640:O1640"/>
    <mergeCell ref="P1640:Q1640"/>
    <mergeCell ref="D1626:E1626"/>
    <mergeCell ref="F1626:G1626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29:AS1629"/>
    <mergeCell ref="AT1629:AU1629"/>
    <mergeCell ref="D1619:E1619"/>
    <mergeCell ref="F1619:G1619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R1622:AS1622"/>
    <mergeCell ref="AT1622:AU1622"/>
    <mergeCell ref="AW1622:AX1622"/>
    <mergeCell ref="AY1622:AZ1622"/>
    <mergeCell ref="BG1622:BH1622"/>
    <mergeCell ref="BI1622:BJ1622"/>
    <mergeCell ref="BL1622:BM1622"/>
    <mergeCell ref="BN1622:BO1622"/>
    <mergeCell ref="D1598:E1598"/>
    <mergeCell ref="F1598:G1598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AW1601:AX1601"/>
    <mergeCell ref="AY1601:AZ1601"/>
    <mergeCell ref="BG1601:BH1601"/>
    <mergeCell ref="BI1601:BJ1601"/>
    <mergeCell ref="BL1601:BM1601"/>
    <mergeCell ref="BN1601:BO1601"/>
    <mergeCell ref="S1612:T1612"/>
    <mergeCell ref="U1612:V1612"/>
    <mergeCell ref="X1612:Y1612"/>
    <mergeCell ref="Z1612:AA1612"/>
    <mergeCell ref="I1612:J1612"/>
    <mergeCell ref="K1612:L1612"/>
    <mergeCell ref="N1612:O1612"/>
    <mergeCell ref="P1612:Q1612"/>
    <mergeCell ref="AC1605:AD1605"/>
    <mergeCell ref="AE1605:AF1605"/>
    <mergeCell ref="D1605:E1605"/>
    <mergeCell ref="F1605:G160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AT1608:AU1608"/>
    <mergeCell ref="AW1608:AX1608"/>
    <mergeCell ref="AY1608:AZ1608"/>
    <mergeCell ref="BG1608:BH1608"/>
    <mergeCell ref="BI1608:BJ1608"/>
    <mergeCell ref="BL1608:BM1608"/>
    <mergeCell ref="BN1608:BO1608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M1587:AN1587"/>
    <mergeCell ref="AO1587:AP1587"/>
    <mergeCell ref="AR1587:AS1587"/>
    <mergeCell ref="AT1587:AU1587"/>
    <mergeCell ref="AW1587:AX1587"/>
    <mergeCell ref="AY1587:AZ1587"/>
    <mergeCell ref="BG1587:BH1587"/>
    <mergeCell ref="BI1587:BJ1587"/>
    <mergeCell ref="BL1587:BM1587"/>
    <mergeCell ref="BN1587:BO1587"/>
    <mergeCell ref="S1605:T1605"/>
    <mergeCell ref="U1605:V1605"/>
    <mergeCell ref="X1605:Y1605"/>
    <mergeCell ref="Z1605:AA1605"/>
    <mergeCell ref="I1605:J1605"/>
    <mergeCell ref="K1605:L1605"/>
    <mergeCell ref="N1605:O1605"/>
    <mergeCell ref="P1605:Q1605"/>
    <mergeCell ref="AW1605:AX1605"/>
    <mergeCell ref="AY1605:AZ1605"/>
    <mergeCell ref="BB1605:BC1605"/>
    <mergeCell ref="BD1605:BE1605"/>
    <mergeCell ref="D1591:E1591"/>
    <mergeCell ref="F1591:G1591"/>
    <mergeCell ref="D1594:E1594"/>
    <mergeCell ref="F1594:G1594"/>
    <mergeCell ref="BG1594:BH1594"/>
    <mergeCell ref="BI1594:BJ1594"/>
    <mergeCell ref="BL1594:BM1594"/>
    <mergeCell ref="BN1594:BO1594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AT1573:AU1573"/>
    <mergeCell ref="AW1573:AX1573"/>
    <mergeCell ref="AY1573:AZ1573"/>
    <mergeCell ref="BG1573:BH1573"/>
    <mergeCell ref="BI1573:BJ1573"/>
    <mergeCell ref="BL1573:BM1573"/>
    <mergeCell ref="BN1573:BO1573"/>
    <mergeCell ref="AH1577:AI1577"/>
    <mergeCell ref="AJ1577:AK1577"/>
    <mergeCell ref="AC1584:AD1584"/>
    <mergeCell ref="AE1584:AF1584"/>
    <mergeCell ref="AH1584:AI1584"/>
    <mergeCell ref="AJ1584:AK1584"/>
    <mergeCell ref="AM1577:AN1577"/>
    <mergeCell ref="AO1577:AP1577"/>
    <mergeCell ref="AR1577:AS1577"/>
    <mergeCell ref="AT1577:AU1577"/>
    <mergeCell ref="D1584:E1584"/>
    <mergeCell ref="F1584:G1584"/>
    <mergeCell ref="D1577:E1577"/>
    <mergeCell ref="F1577:G1577"/>
    <mergeCell ref="D1580:E1580"/>
    <mergeCell ref="F1580:G1580"/>
    <mergeCell ref="I1580:J1580"/>
    <mergeCell ref="K1580:L1580"/>
    <mergeCell ref="BL1580:BM1580"/>
    <mergeCell ref="BN1580:BO1580"/>
    <mergeCell ref="S1584:T1584"/>
    <mergeCell ref="U1584:V1584"/>
    <mergeCell ref="X1584:Y1584"/>
    <mergeCell ref="Z1584:AA1584"/>
    <mergeCell ref="I1584:J1584"/>
    <mergeCell ref="K1584:L1584"/>
    <mergeCell ref="N1584:O1584"/>
    <mergeCell ref="P1584:Q1584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D1556:E1556"/>
    <mergeCell ref="F1556:G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AT1559:AU1559"/>
    <mergeCell ref="AW1559:AX1559"/>
    <mergeCell ref="AY1559:AZ1559"/>
    <mergeCell ref="BG1559:BH1559"/>
    <mergeCell ref="BI1559:BJ1559"/>
    <mergeCell ref="BL1559:BM1559"/>
    <mergeCell ref="BN1559:BO1559"/>
    <mergeCell ref="BL1577:BM1577"/>
    <mergeCell ref="BN1577:BO1577"/>
    <mergeCell ref="AW1556:AX1556"/>
    <mergeCell ref="AY1556:AZ1556"/>
    <mergeCell ref="BB1556:BC1556"/>
    <mergeCell ref="BD1556:BE1556"/>
    <mergeCell ref="BG1556:BH1556"/>
    <mergeCell ref="BI1556:BJ1556"/>
    <mergeCell ref="BG1577:BH1577"/>
    <mergeCell ref="BI1577:BJ1577"/>
    <mergeCell ref="D1570:E1570"/>
    <mergeCell ref="F1570:G1570"/>
    <mergeCell ref="D1563:E1563"/>
    <mergeCell ref="F1563:G1563"/>
    <mergeCell ref="D1566:E1566"/>
    <mergeCell ref="F1566:G1566"/>
    <mergeCell ref="I1566:J1566"/>
    <mergeCell ref="K1566:L1566"/>
    <mergeCell ref="BL1566:BM1566"/>
    <mergeCell ref="BN1566:BO1566"/>
    <mergeCell ref="AW1563:AX1563"/>
    <mergeCell ref="AY1563:AZ1563"/>
    <mergeCell ref="BB1563:BC1563"/>
    <mergeCell ref="BD1563:BE1563"/>
    <mergeCell ref="BL1556:BM1556"/>
    <mergeCell ref="BN1556:BO1556"/>
    <mergeCell ref="S1577:T1577"/>
    <mergeCell ref="U1577:V1577"/>
    <mergeCell ref="X1577:Y1577"/>
    <mergeCell ref="Z1577:AA1577"/>
    <mergeCell ref="I1577:J1577"/>
    <mergeCell ref="K1577:L1577"/>
    <mergeCell ref="N1577:O1577"/>
    <mergeCell ref="P1577:Q1577"/>
    <mergeCell ref="AC1577:AD1577"/>
    <mergeCell ref="AE1577:AF1577"/>
    <mergeCell ref="BG1563:BH1563"/>
    <mergeCell ref="BI1563:BJ1563"/>
    <mergeCell ref="D1542:E1542"/>
    <mergeCell ref="F1542:G1542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45:AS1545"/>
    <mergeCell ref="AT1545:AU1545"/>
    <mergeCell ref="AW1545:AX1545"/>
    <mergeCell ref="AY1545:AZ1545"/>
    <mergeCell ref="BG1545:BH1545"/>
    <mergeCell ref="BI1545:BJ1545"/>
    <mergeCell ref="BL1545:BM1545"/>
    <mergeCell ref="BN1545:BO1545"/>
    <mergeCell ref="D1549:E1549"/>
    <mergeCell ref="F1549:G1549"/>
    <mergeCell ref="D1552:E1552"/>
    <mergeCell ref="F1552:G1552"/>
    <mergeCell ref="I1552:J1552"/>
    <mergeCell ref="K1552:L1552"/>
    <mergeCell ref="N1552:O1552"/>
    <mergeCell ref="P1552:Q1552"/>
    <mergeCell ref="BG1552:BH1552"/>
    <mergeCell ref="BI1552:BJ1552"/>
    <mergeCell ref="BL1552:BM1552"/>
    <mergeCell ref="BN1552:BO1552"/>
    <mergeCell ref="S1542:T1542"/>
    <mergeCell ref="U1542:V1542"/>
    <mergeCell ref="X1542:Y1542"/>
    <mergeCell ref="Z1542:AA1542"/>
    <mergeCell ref="I1542:J1542"/>
    <mergeCell ref="K1542:L1542"/>
    <mergeCell ref="BB1542:BC1542"/>
    <mergeCell ref="BD1542:BE1542"/>
    <mergeCell ref="AW1552:AX1552"/>
    <mergeCell ref="AY1552:AZ1552"/>
    <mergeCell ref="AW1542:AX1542"/>
    <mergeCell ref="AY1542:AZ1542"/>
    <mergeCell ref="BL1524:BM1524"/>
    <mergeCell ref="BN1524:BO1524"/>
    <mergeCell ref="AW1521:AX1521"/>
    <mergeCell ref="AY1521:AZ1521"/>
    <mergeCell ref="D1528:E1528"/>
    <mergeCell ref="F1528:G1528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31:AS1531"/>
    <mergeCell ref="AT1531:AU1531"/>
    <mergeCell ref="AW1531:AX1531"/>
    <mergeCell ref="AY1531:AZ1531"/>
    <mergeCell ref="BG1531:BH1531"/>
    <mergeCell ref="BI1531:BJ1531"/>
    <mergeCell ref="BL1531:BM1531"/>
    <mergeCell ref="BN1531:BO1531"/>
    <mergeCell ref="BG1542:BH1542"/>
    <mergeCell ref="BI1542:BJ1542"/>
    <mergeCell ref="AW1549:AX1549"/>
    <mergeCell ref="AY1549:AZ1549"/>
    <mergeCell ref="BB1549:BC1549"/>
    <mergeCell ref="BD1549:BE1549"/>
    <mergeCell ref="BG1549:BH1549"/>
    <mergeCell ref="BI1549:BJ1549"/>
    <mergeCell ref="BL1542:BM1542"/>
    <mergeCell ref="BN1542:BO1542"/>
    <mergeCell ref="BL1549:BM1549"/>
    <mergeCell ref="BN1549:BO1549"/>
    <mergeCell ref="BL1528:BM1528"/>
    <mergeCell ref="BN1528:BO1528"/>
    <mergeCell ref="S1528:T1528"/>
    <mergeCell ref="U1528:V1528"/>
    <mergeCell ref="X1528:Y1528"/>
    <mergeCell ref="Z1528:AA1528"/>
    <mergeCell ref="I1528:J1528"/>
    <mergeCell ref="K1528:L1528"/>
    <mergeCell ref="S1549:T1549"/>
    <mergeCell ref="U1549:V1549"/>
    <mergeCell ref="X1549:Y1549"/>
    <mergeCell ref="Z1549:AA1549"/>
    <mergeCell ref="D1535:E1535"/>
    <mergeCell ref="F1535:G153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BL1503:BM1503"/>
    <mergeCell ref="BN1503:BO1503"/>
    <mergeCell ref="BG1500:BH1500"/>
    <mergeCell ref="BI1500:BJ1500"/>
    <mergeCell ref="D1507:E1507"/>
    <mergeCell ref="F1507:G1507"/>
    <mergeCell ref="D1510:E1510"/>
    <mergeCell ref="F1510:G1510"/>
    <mergeCell ref="I1510:J1510"/>
    <mergeCell ref="K1510:L1510"/>
    <mergeCell ref="BB1500:BC1500"/>
    <mergeCell ref="BD1500:BE1500"/>
    <mergeCell ref="I1507:J1507"/>
    <mergeCell ref="K1507:L1507"/>
    <mergeCell ref="N1507:O1507"/>
    <mergeCell ref="P1507:Q1507"/>
    <mergeCell ref="AC1507:AD1507"/>
    <mergeCell ref="AE1507:AF1507"/>
    <mergeCell ref="AH1507:AI1507"/>
    <mergeCell ref="AJ1507:AK1507"/>
    <mergeCell ref="AW1538:AX1538"/>
    <mergeCell ref="AY1538:AZ1538"/>
    <mergeCell ref="BG1538:BH1538"/>
    <mergeCell ref="BI1538:BJ1538"/>
    <mergeCell ref="BL1538:BM1538"/>
    <mergeCell ref="BN1538:BO1538"/>
    <mergeCell ref="D1514:E1514"/>
    <mergeCell ref="F1514:G151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17:AS1517"/>
    <mergeCell ref="AT1517:AU1517"/>
    <mergeCell ref="AW1517:AX1517"/>
    <mergeCell ref="AY1517:AZ1517"/>
    <mergeCell ref="BG1517:BH1517"/>
    <mergeCell ref="BI1517:BJ1517"/>
    <mergeCell ref="BL1517:BM1517"/>
    <mergeCell ref="BN1517:BO1517"/>
    <mergeCell ref="BG1521:BH1521"/>
    <mergeCell ref="BI1521:BJ1521"/>
    <mergeCell ref="AW1528:AX1528"/>
    <mergeCell ref="AY1528:AZ1528"/>
    <mergeCell ref="BB1528:BC1528"/>
    <mergeCell ref="BD1528:BE1528"/>
    <mergeCell ref="BG1528:BH1528"/>
    <mergeCell ref="BI1528:BJ1528"/>
    <mergeCell ref="D1521:E1521"/>
    <mergeCell ref="F1521:G1521"/>
    <mergeCell ref="D1524:E1524"/>
    <mergeCell ref="F1524:G1524"/>
    <mergeCell ref="BL1510:BM1510"/>
    <mergeCell ref="BN1510:BO1510"/>
    <mergeCell ref="AR1514:AS1514"/>
    <mergeCell ref="AT1514:AU1514"/>
    <mergeCell ref="D1486:E1486"/>
    <mergeCell ref="F1486:G1486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T1489:AU1489"/>
    <mergeCell ref="AW1489:AX1489"/>
    <mergeCell ref="AY1489:AZ1489"/>
    <mergeCell ref="BG1489:BH1489"/>
    <mergeCell ref="BI1489:BJ1489"/>
    <mergeCell ref="BL1489:BM1489"/>
    <mergeCell ref="BN1489:BO1489"/>
    <mergeCell ref="AR1507:AS1507"/>
    <mergeCell ref="AT1507:AU1507"/>
    <mergeCell ref="S1507:T1507"/>
    <mergeCell ref="U1507:V1507"/>
    <mergeCell ref="X1507:Y1507"/>
    <mergeCell ref="Z1507:AA1507"/>
    <mergeCell ref="S1514:T1514"/>
    <mergeCell ref="U1514:V1514"/>
    <mergeCell ref="X1514:Y1514"/>
    <mergeCell ref="Z1514:AA1514"/>
    <mergeCell ref="I1514:J1514"/>
    <mergeCell ref="K1514:L1514"/>
    <mergeCell ref="N1514:O1514"/>
    <mergeCell ref="P1514:Q1514"/>
    <mergeCell ref="D1500:E1500"/>
    <mergeCell ref="F1500:G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503:AS1503"/>
    <mergeCell ref="AT1503:AU1503"/>
    <mergeCell ref="D1493:E1493"/>
    <mergeCell ref="F1493:G149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AT1496:AU1496"/>
    <mergeCell ref="AW1496:AX1496"/>
    <mergeCell ref="AY1496:AZ1496"/>
    <mergeCell ref="BG1496:BH1496"/>
    <mergeCell ref="BI1496:BJ1496"/>
    <mergeCell ref="BL1496:BM1496"/>
    <mergeCell ref="BN1496:BO1496"/>
    <mergeCell ref="D1472:E1472"/>
    <mergeCell ref="F1472:G147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75:AS1475"/>
    <mergeCell ref="AT1475:AU1475"/>
    <mergeCell ref="AW1475:AX1475"/>
    <mergeCell ref="AY1475:AZ1475"/>
    <mergeCell ref="BG1475:BH1475"/>
    <mergeCell ref="BI1475:BJ1475"/>
    <mergeCell ref="BL1475:BM1475"/>
    <mergeCell ref="BN1475:BO1475"/>
    <mergeCell ref="S1486:T1486"/>
    <mergeCell ref="U1486:V1486"/>
    <mergeCell ref="X1486:Y1486"/>
    <mergeCell ref="Z1486:AA1486"/>
    <mergeCell ref="I1486:J1486"/>
    <mergeCell ref="K1486:L1486"/>
    <mergeCell ref="N1486:O1486"/>
    <mergeCell ref="P1486:Q1486"/>
    <mergeCell ref="AC1479:AD1479"/>
    <mergeCell ref="AE1479:AF1479"/>
    <mergeCell ref="D1479:E1479"/>
    <mergeCell ref="F1479:G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AR1482:AS1482"/>
    <mergeCell ref="AT1482:AU1482"/>
    <mergeCell ref="AW1482:AX1482"/>
    <mergeCell ref="AY1482:AZ1482"/>
    <mergeCell ref="BG1482:BH1482"/>
    <mergeCell ref="BI1482:BJ1482"/>
    <mergeCell ref="BL1482:BM1482"/>
    <mergeCell ref="BN1482:BO1482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61:AS1461"/>
    <mergeCell ref="AT1461:AU1461"/>
    <mergeCell ref="AW1461:AX1461"/>
    <mergeCell ref="AY1461:AZ1461"/>
    <mergeCell ref="BG1461:BH1461"/>
    <mergeCell ref="BI1461:BJ1461"/>
    <mergeCell ref="BL1461:BM1461"/>
    <mergeCell ref="BN1461:BO1461"/>
    <mergeCell ref="S1479:T1479"/>
    <mergeCell ref="U1479:V1479"/>
    <mergeCell ref="X1479:Y1479"/>
    <mergeCell ref="Z1479:AA1479"/>
    <mergeCell ref="I1479:J1479"/>
    <mergeCell ref="K1479:L1479"/>
    <mergeCell ref="N1479:O1479"/>
    <mergeCell ref="P1479:Q1479"/>
    <mergeCell ref="AW1479:AX1479"/>
    <mergeCell ref="AY1479:AZ1479"/>
    <mergeCell ref="BB1479:BC1479"/>
    <mergeCell ref="BD1479:BE1479"/>
    <mergeCell ref="D1465:E1465"/>
    <mergeCell ref="F1465:G1465"/>
    <mergeCell ref="D1468:E1468"/>
    <mergeCell ref="F1468:G1468"/>
    <mergeCell ref="BG1468:BH1468"/>
    <mergeCell ref="BI1468:BJ1468"/>
    <mergeCell ref="BL1468:BM1468"/>
    <mergeCell ref="BN1468:BO1468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AW1447:AX1447"/>
    <mergeCell ref="AY1447:AZ1447"/>
    <mergeCell ref="BG1447:BH1447"/>
    <mergeCell ref="BI1447:BJ1447"/>
    <mergeCell ref="BL1447:BM1447"/>
    <mergeCell ref="BN1447:BO1447"/>
    <mergeCell ref="AH1451:AI1451"/>
    <mergeCell ref="AJ1451:AK1451"/>
    <mergeCell ref="AC1458:AD1458"/>
    <mergeCell ref="AE1458:AF1458"/>
    <mergeCell ref="AH1458:AI1458"/>
    <mergeCell ref="AJ1458:AK1458"/>
    <mergeCell ref="AM1451:AN1451"/>
    <mergeCell ref="AO1451:AP1451"/>
    <mergeCell ref="AR1451:AS1451"/>
    <mergeCell ref="AT1451:AU1451"/>
    <mergeCell ref="D1458:E1458"/>
    <mergeCell ref="F1458:G1458"/>
    <mergeCell ref="D1451:E1451"/>
    <mergeCell ref="F1451:G1451"/>
    <mergeCell ref="D1454:E1454"/>
    <mergeCell ref="F1454:G1454"/>
    <mergeCell ref="I1454:J1454"/>
    <mergeCell ref="K1454:L1454"/>
    <mergeCell ref="BL1454:BM1454"/>
    <mergeCell ref="BN1454:BO1454"/>
    <mergeCell ref="S1458:T1458"/>
    <mergeCell ref="U1458:V1458"/>
    <mergeCell ref="X1458:Y1458"/>
    <mergeCell ref="Z1458:AA1458"/>
    <mergeCell ref="I1458:J1458"/>
    <mergeCell ref="K1458:L1458"/>
    <mergeCell ref="N1458:O1458"/>
    <mergeCell ref="P1458:Q1458"/>
    <mergeCell ref="AM1458:AN1458"/>
    <mergeCell ref="AO1458:AP1458"/>
    <mergeCell ref="AR1458:AS1458"/>
    <mergeCell ref="AT1458:AU1458"/>
    <mergeCell ref="AM1465:AN1465"/>
    <mergeCell ref="AO1465:AP1465"/>
    <mergeCell ref="AR1465:AS1465"/>
    <mergeCell ref="AT1465:AU1465"/>
    <mergeCell ref="D1430:E1430"/>
    <mergeCell ref="F1430:G1430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M1433:AN1433"/>
    <mergeCell ref="AO1433:AP1433"/>
    <mergeCell ref="AR1433:AS1433"/>
    <mergeCell ref="AT1433:AU1433"/>
    <mergeCell ref="AW1433:AX1433"/>
    <mergeCell ref="AY1433:AZ1433"/>
    <mergeCell ref="BG1433:BH1433"/>
    <mergeCell ref="BI1433:BJ1433"/>
    <mergeCell ref="BL1433:BM1433"/>
    <mergeCell ref="BN1433:BO1433"/>
    <mergeCell ref="BL1451:BM1451"/>
    <mergeCell ref="BN1451:BO1451"/>
    <mergeCell ref="AW1430:AX1430"/>
    <mergeCell ref="AY1430:AZ1430"/>
    <mergeCell ref="BB1430:BC1430"/>
    <mergeCell ref="BD1430:BE1430"/>
    <mergeCell ref="BG1430:BH1430"/>
    <mergeCell ref="BI1430:BJ1430"/>
    <mergeCell ref="BG1451:BH1451"/>
    <mergeCell ref="BI1451:BJ1451"/>
    <mergeCell ref="D1444:E1444"/>
    <mergeCell ref="F1444:G1444"/>
    <mergeCell ref="D1437:E1437"/>
    <mergeCell ref="F1437:G1437"/>
    <mergeCell ref="D1440:E1440"/>
    <mergeCell ref="F1440:G1440"/>
    <mergeCell ref="I1440:J1440"/>
    <mergeCell ref="K1440:L1440"/>
    <mergeCell ref="BL1440:BM1440"/>
    <mergeCell ref="BN1440:BO1440"/>
    <mergeCell ref="AW1437:AX1437"/>
    <mergeCell ref="AY1437:AZ1437"/>
    <mergeCell ref="BB1437:BC1437"/>
    <mergeCell ref="BD1437:BE1437"/>
    <mergeCell ref="BL1430:BM1430"/>
    <mergeCell ref="BN1430:BO1430"/>
    <mergeCell ref="S1451:T1451"/>
    <mergeCell ref="U1451:V1451"/>
    <mergeCell ref="X1451:Y1451"/>
    <mergeCell ref="Z1451:AA1451"/>
    <mergeCell ref="I1451:J1451"/>
    <mergeCell ref="K1451:L1451"/>
    <mergeCell ref="N1451:O1451"/>
    <mergeCell ref="P1451:Q1451"/>
    <mergeCell ref="AC1451:AD1451"/>
    <mergeCell ref="AE1451:AF1451"/>
    <mergeCell ref="BG1437:BH1437"/>
    <mergeCell ref="BI1437:BJ1437"/>
    <mergeCell ref="D1416:E1416"/>
    <mergeCell ref="F1416:G1416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19:AN1419"/>
    <mergeCell ref="AO1419:AP1419"/>
    <mergeCell ref="AR1419:AS1419"/>
    <mergeCell ref="AT1419:AU1419"/>
    <mergeCell ref="AW1419:AX1419"/>
    <mergeCell ref="AY1419:AZ1419"/>
    <mergeCell ref="BG1419:BH1419"/>
    <mergeCell ref="BI1419:BJ1419"/>
    <mergeCell ref="BL1419:BM1419"/>
    <mergeCell ref="BN1419:BO1419"/>
    <mergeCell ref="D1423:E1423"/>
    <mergeCell ref="F1423:G1423"/>
    <mergeCell ref="D1426:E1426"/>
    <mergeCell ref="F1426:G1426"/>
    <mergeCell ref="I1426:J1426"/>
    <mergeCell ref="K1426:L1426"/>
    <mergeCell ref="N1426:O1426"/>
    <mergeCell ref="P1426:Q1426"/>
    <mergeCell ref="BG1426:BH1426"/>
    <mergeCell ref="BI1426:BJ1426"/>
    <mergeCell ref="BL1426:BM1426"/>
    <mergeCell ref="BN1426:BO1426"/>
    <mergeCell ref="S1416:T1416"/>
    <mergeCell ref="U1416:V1416"/>
    <mergeCell ref="X1416:Y1416"/>
    <mergeCell ref="Z1416:AA1416"/>
    <mergeCell ref="I1416:J1416"/>
    <mergeCell ref="K1416:L1416"/>
    <mergeCell ref="BB1416:BC1416"/>
    <mergeCell ref="BD1416:BE1416"/>
    <mergeCell ref="AW1426:AX1426"/>
    <mergeCell ref="AY1426:AZ1426"/>
    <mergeCell ref="AW1416:AX1416"/>
    <mergeCell ref="AY1416:AZ1416"/>
    <mergeCell ref="BL1398:BM1398"/>
    <mergeCell ref="BN1398:BO1398"/>
    <mergeCell ref="AW1395:AX1395"/>
    <mergeCell ref="AY1395:AZ1395"/>
    <mergeCell ref="D1402:E1402"/>
    <mergeCell ref="F1402:G1402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AT1405:AU1405"/>
    <mergeCell ref="AW1405:AX1405"/>
    <mergeCell ref="AY1405:AZ1405"/>
    <mergeCell ref="BG1405:BH1405"/>
    <mergeCell ref="BI1405:BJ1405"/>
    <mergeCell ref="BL1405:BM1405"/>
    <mergeCell ref="BN1405:BO1405"/>
    <mergeCell ref="BG1416:BH1416"/>
    <mergeCell ref="BI1416:BJ1416"/>
    <mergeCell ref="AW1423:AX1423"/>
    <mergeCell ref="AY1423:AZ1423"/>
    <mergeCell ref="BB1423:BC1423"/>
    <mergeCell ref="BD1423:BE1423"/>
    <mergeCell ref="BG1423:BH1423"/>
    <mergeCell ref="BI1423:BJ1423"/>
    <mergeCell ref="BL1416:BM1416"/>
    <mergeCell ref="BN1416:BO1416"/>
    <mergeCell ref="BL1423:BM1423"/>
    <mergeCell ref="BN1423:BO1423"/>
    <mergeCell ref="BL1402:BM1402"/>
    <mergeCell ref="BN1402:BO1402"/>
    <mergeCell ref="S1402:T1402"/>
    <mergeCell ref="U1402:V1402"/>
    <mergeCell ref="X1402:Y1402"/>
    <mergeCell ref="Z1402:AA1402"/>
    <mergeCell ref="I1402:J1402"/>
    <mergeCell ref="K1402:L1402"/>
    <mergeCell ref="S1423:T1423"/>
    <mergeCell ref="U1423:V1423"/>
    <mergeCell ref="X1423:Y1423"/>
    <mergeCell ref="Z1423:AA1423"/>
    <mergeCell ref="D1409:E1409"/>
    <mergeCell ref="F1409:G1409"/>
    <mergeCell ref="D1412:E1412"/>
    <mergeCell ref="F1412:G1412"/>
    <mergeCell ref="I1412:J1412"/>
    <mergeCell ref="K1412:L1412"/>
    <mergeCell ref="N1412:O1412"/>
    <mergeCell ref="P1412:Q1412"/>
    <mergeCell ref="S1412:T1412"/>
    <mergeCell ref="U1412:V1412"/>
    <mergeCell ref="BL1377:BM1377"/>
    <mergeCell ref="BN1377:BO1377"/>
    <mergeCell ref="BG1374:BH1374"/>
    <mergeCell ref="BI1374:BJ1374"/>
    <mergeCell ref="D1381:E1381"/>
    <mergeCell ref="F1381:G1381"/>
    <mergeCell ref="D1384:E1384"/>
    <mergeCell ref="F1384:G1384"/>
    <mergeCell ref="I1384:J1384"/>
    <mergeCell ref="K1384:L1384"/>
    <mergeCell ref="BB1374:BC1374"/>
    <mergeCell ref="BD1374:BE1374"/>
    <mergeCell ref="I1381:J1381"/>
    <mergeCell ref="K1381:L1381"/>
    <mergeCell ref="N1381:O1381"/>
    <mergeCell ref="P1381:Q1381"/>
    <mergeCell ref="AC1381:AD1381"/>
    <mergeCell ref="AE1381:AF1381"/>
    <mergeCell ref="AH1381:AI1381"/>
    <mergeCell ref="AJ1381:AK1381"/>
    <mergeCell ref="AW1412:AX1412"/>
    <mergeCell ref="AY1412:AZ1412"/>
    <mergeCell ref="BG1412:BH1412"/>
    <mergeCell ref="BI1412:BJ1412"/>
    <mergeCell ref="BL1412:BM1412"/>
    <mergeCell ref="BN1412:BO1412"/>
    <mergeCell ref="D1388:E1388"/>
    <mergeCell ref="F1388:G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91:AS1391"/>
    <mergeCell ref="AT1391:AU1391"/>
    <mergeCell ref="AW1391:AX1391"/>
    <mergeCell ref="AY1391:AZ1391"/>
    <mergeCell ref="BG1391:BH1391"/>
    <mergeCell ref="BI1391:BJ1391"/>
    <mergeCell ref="BL1391:BM1391"/>
    <mergeCell ref="BN1391:BO1391"/>
    <mergeCell ref="BG1395:BH1395"/>
    <mergeCell ref="BI1395:BJ1395"/>
    <mergeCell ref="AW1402:AX1402"/>
    <mergeCell ref="AY1402:AZ1402"/>
    <mergeCell ref="BB1402:BC1402"/>
    <mergeCell ref="BD1402:BE1402"/>
    <mergeCell ref="BG1402:BH1402"/>
    <mergeCell ref="BI1402:BJ1402"/>
    <mergeCell ref="D1395:E1395"/>
    <mergeCell ref="F1395:G1395"/>
    <mergeCell ref="D1398:E1398"/>
    <mergeCell ref="F1398:G1398"/>
    <mergeCell ref="BL1384:BM1384"/>
    <mergeCell ref="BN1384:BO1384"/>
    <mergeCell ref="AR1388:AS1388"/>
    <mergeCell ref="AT1388:AU1388"/>
    <mergeCell ref="D1360:E1360"/>
    <mergeCell ref="F1360:G1360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T1363:AU1363"/>
    <mergeCell ref="AW1363:AX1363"/>
    <mergeCell ref="AY1363:AZ1363"/>
    <mergeCell ref="BG1363:BH1363"/>
    <mergeCell ref="BI1363:BJ1363"/>
    <mergeCell ref="BL1363:BM1363"/>
    <mergeCell ref="BN1363:BO1363"/>
    <mergeCell ref="AR1381:AS1381"/>
    <mergeCell ref="AT1381:AU1381"/>
    <mergeCell ref="S1381:T1381"/>
    <mergeCell ref="U1381:V1381"/>
    <mergeCell ref="X1381:Y1381"/>
    <mergeCell ref="Z1381:AA1381"/>
    <mergeCell ref="S1388:T1388"/>
    <mergeCell ref="U1388:V1388"/>
    <mergeCell ref="X1388:Y1388"/>
    <mergeCell ref="Z1388:AA1388"/>
    <mergeCell ref="I1388:J1388"/>
    <mergeCell ref="K1388:L1388"/>
    <mergeCell ref="N1388:O1388"/>
    <mergeCell ref="P1388:Q1388"/>
    <mergeCell ref="D1374:E1374"/>
    <mergeCell ref="F1374:G1374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AT1377:AU1377"/>
    <mergeCell ref="D1367:E1367"/>
    <mergeCell ref="F1367:G136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AW1370:AX1370"/>
    <mergeCell ref="AY1370:AZ1370"/>
    <mergeCell ref="BG1370:BH1370"/>
    <mergeCell ref="BI1370:BJ1370"/>
    <mergeCell ref="BL1370:BM1370"/>
    <mergeCell ref="BN1370:BO1370"/>
    <mergeCell ref="D1346:E1346"/>
    <mergeCell ref="F1346:G134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49:AS1349"/>
    <mergeCell ref="AT1349:AU1349"/>
    <mergeCell ref="AW1349:AX1349"/>
    <mergeCell ref="AY1349:AZ1349"/>
    <mergeCell ref="BG1349:BH1349"/>
    <mergeCell ref="BI1349:BJ1349"/>
    <mergeCell ref="BL1349:BM1349"/>
    <mergeCell ref="BN1349:BO1349"/>
    <mergeCell ref="S1360:T1360"/>
    <mergeCell ref="U1360:V1360"/>
    <mergeCell ref="X1360:Y1360"/>
    <mergeCell ref="Z1360:AA1360"/>
    <mergeCell ref="I1360:J1360"/>
    <mergeCell ref="K1360:L1360"/>
    <mergeCell ref="N1360:O1360"/>
    <mergeCell ref="P1360:Q1360"/>
    <mergeCell ref="AC1353:AD1353"/>
    <mergeCell ref="AE1353:AF1353"/>
    <mergeCell ref="D1353:E1353"/>
    <mergeCell ref="F1353:G135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AW1356:AX1356"/>
    <mergeCell ref="AY1356:AZ1356"/>
    <mergeCell ref="BG1356:BH1356"/>
    <mergeCell ref="BI1356:BJ1356"/>
    <mergeCell ref="BL1356:BM1356"/>
    <mergeCell ref="BN1356:BO1356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AT1335:AU1335"/>
    <mergeCell ref="AW1335:AX1335"/>
    <mergeCell ref="AY1335:AZ1335"/>
    <mergeCell ref="BG1335:BH1335"/>
    <mergeCell ref="BI1335:BJ1335"/>
    <mergeCell ref="BL1335:BM1335"/>
    <mergeCell ref="BN1335:BO1335"/>
    <mergeCell ref="S1353:T1353"/>
    <mergeCell ref="U1353:V1353"/>
    <mergeCell ref="X1353:Y1353"/>
    <mergeCell ref="Z1353:AA1353"/>
    <mergeCell ref="I1353:J1353"/>
    <mergeCell ref="K1353:L1353"/>
    <mergeCell ref="N1353:O1353"/>
    <mergeCell ref="P1353:Q1353"/>
    <mergeCell ref="AW1353:AX1353"/>
    <mergeCell ref="AY1353:AZ1353"/>
    <mergeCell ref="BB1353:BC1353"/>
    <mergeCell ref="BD1353:BE1353"/>
    <mergeCell ref="D1339:E1339"/>
    <mergeCell ref="F1339:G1339"/>
    <mergeCell ref="D1342:E1342"/>
    <mergeCell ref="F1342:G1342"/>
    <mergeCell ref="BG1342:BH1342"/>
    <mergeCell ref="BI1342:BJ1342"/>
    <mergeCell ref="BL1342:BM1342"/>
    <mergeCell ref="BN1342:BO1342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21:AS1321"/>
    <mergeCell ref="AT1321:AU1321"/>
    <mergeCell ref="AW1321:AX1321"/>
    <mergeCell ref="AY1321:AZ1321"/>
    <mergeCell ref="BG1321:BH1321"/>
    <mergeCell ref="BI1321:BJ1321"/>
    <mergeCell ref="BL1321:BM1321"/>
    <mergeCell ref="BN1321:BO1321"/>
    <mergeCell ref="AH1325:AI1325"/>
    <mergeCell ref="AJ1325:AK1325"/>
    <mergeCell ref="AC1332:AD1332"/>
    <mergeCell ref="AE1332:AF1332"/>
    <mergeCell ref="AH1332:AI1332"/>
    <mergeCell ref="AJ1332:AK1332"/>
    <mergeCell ref="AM1325:AN1325"/>
    <mergeCell ref="AO1325:AP1325"/>
    <mergeCell ref="AR1325:AS1325"/>
    <mergeCell ref="AT1325:AU1325"/>
    <mergeCell ref="D1332:E1332"/>
    <mergeCell ref="F1332:G1332"/>
    <mergeCell ref="D1325:E1325"/>
    <mergeCell ref="F1325:G1325"/>
    <mergeCell ref="D1328:E1328"/>
    <mergeCell ref="F1328:G1328"/>
    <mergeCell ref="I1328:J1328"/>
    <mergeCell ref="K1328:L1328"/>
    <mergeCell ref="BL1328:BM1328"/>
    <mergeCell ref="BN1328:BO1328"/>
    <mergeCell ref="S1332:T1332"/>
    <mergeCell ref="U1332:V1332"/>
    <mergeCell ref="X1332:Y1332"/>
    <mergeCell ref="Z1332:AA1332"/>
    <mergeCell ref="I1332:J1332"/>
    <mergeCell ref="K1332:L1332"/>
    <mergeCell ref="N1332:O1332"/>
    <mergeCell ref="P1332:Q1332"/>
    <mergeCell ref="AM1332:AN1332"/>
    <mergeCell ref="AO1332:AP1332"/>
    <mergeCell ref="AR1332:AS1332"/>
    <mergeCell ref="AT1332:AU1332"/>
    <mergeCell ref="AM1339:AN1339"/>
    <mergeCell ref="AO1339:AP1339"/>
    <mergeCell ref="AR1339:AS1339"/>
    <mergeCell ref="AT1339:AU1339"/>
    <mergeCell ref="D1304:E1304"/>
    <mergeCell ref="F1304:G130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AT1307:AU1307"/>
    <mergeCell ref="AW1307:AX1307"/>
    <mergeCell ref="AY1307:AZ1307"/>
    <mergeCell ref="BG1307:BH1307"/>
    <mergeCell ref="BI1307:BJ1307"/>
    <mergeCell ref="BL1307:BM1307"/>
    <mergeCell ref="BN1307:BO1307"/>
    <mergeCell ref="BL1325:BM1325"/>
    <mergeCell ref="BN1325:BO1325"/>
    <mergeCell ref="AW1304:AX1304"/>
    <mergeCell ref="AY1304:AZ1304"/>
    <mergeCell ref="BB1304:BC1304"/>
    <mergeCell ref="BD1304:BE1304"/>
    <mergeCell ref="BG1304:BH1304"/>
    <mergeCell ref="BI1304:BJ1304"/>
    <mergeCell ref="BG1325:BH1325"/>
    <mergeCell ref="BI1325:BJ1325"/>
    <mergeCell ref="D1318:E1318"/>
    <mergeCell ref="F1318:G1318"/>
    <mergeCell ref="D1311:E1311"/>
    <mergeCell ref="F1311:G1311"/>
    <mergeCell ref="D1314:E1314"/>
    <mergeCell ref="F1314:G1314"/>
    <mergeCell ref="I1314:J1314"/>
    <mergeCell ref="K1314:L1314"/>
    <mergeCell ref="BL1314:BM1314"/>
    <mergeCell ref="BN1314:BO1314"/>
    <mergeCell ref="AW1311:AX1311"/>
    <mergeCell ref="AY1311:AZ1311"/>
    <mergeCell ref="BB1311:BC1311"/>
    <mergeCell ref="BD1311:BE1311"/>
    <mergeCell ref="BL1304:BM1304"/>
    <mergeCell ref="BN1304:BO1304"/>
    <mergeCell ref="S1325:T1325"/>
    <mergeCell ref="U1325:V1325"/>
    <mergeCell ref="X1325:Y1325"/>
    <mergeCell ref="Z1325:AA1325"/>
    <mergeCell ref="I1325:J1325"/>
    <mergeCell ref="K1325:L1325"/>
    <mergeCell ref="N1325:O1325"/>
    <mergeCell ref="P1325:Q1325"/>
    <mergeCell ref="AC1325:AD1325"/>
    <mergeCell ref="AE1325:AF1325"/>
    <mergeCell ref="BG1311:BH1311"/>
    <mergeCell ref="BI1311:BJ1311"/>
    <mergeCell ref="D1290:E1290"/>
    <mergeCell ref="F1290:G129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T1293:AU1293"/>
    <mergeCell ref="AW1293:AX1293"/>
    <mergeCell ref="AY1293:AZ1293"/>
    <mergeCell ref="BG1293:BH1293"/>
    <mergeCell ref="BI1293:BJ1293"/>
    <mergeCell ref="BL1293:BM1293"/>
    <mergeCell ref="BN1293:BO1293"/>
    <mergeCell ref="D1297:E1297"/>
    <mergeCell ref="F1297:G1297"/>
    <mergeCell ref="D1300:E1300"/>
    <mergeCell ref="F1300:G1300"/>
    <mergeCell ref="I1300:J1300"/>
    <mergeCell ref="K1300:L1300"/>
    <mergeCell ref="N1300:O1300"/>
    <mergeCell ref="P1300:Q1300"/>
    <mergeCell ref="BG1300:BH1300"/>
    <mergeCell ref="BI1300:BJ1300"/>
    <mergeCell ref="BL1300:BM1300"/>
    <mergeCell ref="BN1300:BO1300"/>
    <mergeCell ref="S1290:T1290"/>
    <mergeCell ref="U1290:V1290"/>
    <mergeCell ref="X1290:Y1290"/>
    <mergeCell ref="Z1290:AA1290"/>
    <mergeCell ref="I1290:J1290"/>
    <mergeCell ref="K1290:L1290"/>
    <mergeCell ref="BB1290:BC1290"/>
    <mergeCell ref="BD1290:BE1290"/>
    <mergeCell ref="AW1300:AX1300"/>
    <mergeCell ref="AY1300:AZ1300"/>
    <mergeCell ref="AW1290:AX1290"/>
    <mergeCell ref="AY1290:AZ1290"/>
    <mergeCell ref="BL1272:BM1272"/>
    <mergeCell ref="BN1272:BO1272"/>
    <mergeCell ref="AW1269:AX1269"/>
    <mergeCell ref="AY1269:AZ1269"/>
    <mergeCell ref="D1276:E1276"/>
    <mergeCell ref="F1276:G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79:AS1279"/>
    <mergeCell ref="AT1279:AU1279"/>
    <mergeCell ref="AW1279:AX1279"/>
    <mergeCell ref="AY1279:AZ1279"/>
    <mergeCell ref="BG1279:BH1279"/>
    <mergeCell ref="BI1279:BJ1279"/>
    <mergeCell ref="BL1279:BM1279"/>
    <mergeCell ref="BN1279:BO1279"/>
    <mergeCell ref="BG1290:BH1290"/>
    <mergeCell ref="BI1290:BJ1290"/>
    <mergeCell ref="AW1297:AX1297"/>
    <mergeCell ref="AY1297:AZ1297"/>
    <mergeCell ref="BB1297:BC1297"/>
    <mergeCell ref="BD1297:BE1297"/>
    <mergeCell ref="BG1297:BH1297"/>
    <mergeCell ref="BI1297:BJ1297"/>
    <mergeCell ref="BL1290:BM1290"/>
    <mergeCell ref="BN1290:BO1290"/>
    <mergeCell ref="BL1297:BM1297"/>
    <mergeCell ref="BN1297:BO1297"/>
    <mergeCell ref="BL1276:BM1276"/>
    <mergeCell ref="BN1276:BO1276"/>
    <mergeCell ref="S1276:T1276"/>
    <mergeCell ref="U1276:V1276"/>
    <mergeCell ref="X1276:Y1276"/>
    <mergeCell ref="Z1276:AA1276"/>
    <mergeCell ref="I1276:J1276"/>
    <mergeCell ref="K1276:L1276"/>
    <mergeCell ref="S1297:T1297"/>
    <mergeCell ref="U1297:V1297"/>
    <mergeCell ref="X1297:Y1297"/>
    <mergeCell ref="Z1297:AA1297"/>
    <mergeCell ref="D1283:E1283"/>
    <mergeCell ref="F1283:G128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BL1251:BM1251"/>
    <mergeCell ref="BN1251:BO1251"/>
    <mergeCell ref="BG1248:BH1248"/>
    <mergeCell ref="BI1248:BJ1248"/>
    <mergeCell ref="D1255:E1255"/>
    <mergeCell ref="F1255:G1255"/>
    <mergeCell ref="D1258:E1258"/>
    <mergeCell ref="F1258:G1258"/>
    <mergeCell ref="I1258:J1258"/>
    <mergeCell ref="K1258:L1258"/>
    <mergeCell ref="BB1248:BC1248"/>
    <mergeCell ref="BD1248:BE1248"/>
    <mergeCell ref="I1255:J1255"/>
    <mergeCell ref="K1255:L1255"/>
    <mergeCell ref="N1255:O1255"/>
    <mergeCell ref="P1255:Q1255"/>
    <mergeCell ref="AC1255:AD1255"/>
    <mergeCell ref="AE1255:AF1255"/>
    <mergeCell ref="AH1255:AI1255"/>
    <mergeCell ref="AJ1255:AK1255"/>
    <mergeCell ref="AW1286:AX1286"/>
    <mergeCell ref="AY1286:AZ1286"/>
    <mergeCell ref="BG1286:BH1286"/>
    <mergeCell ref="BI1286:BJ1286"/>
    <mergeCell ref="BL1286:BM1286"/>
    <mergeCell ref="BN1286:BO1286"/>
    <mergeCell ref="D1262:E1262"/>
    <mergeCell ref="F1262:G1262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AT1265:AU1265"/>
    <mergeCell ref="AW1265:AX1265"/>
    <mergeCell ref="AY1265:AZ1265"/>
    <mergeCell ref="BG1265:BH1265"/>
    <mergeCell ref="BI1265:BJ1265"/>
    <mergeCell ref="BL1265:BM1265"/>
    <mergeCell ref="BN1265:BO1265"/>
    <mergeCell ref="BG1269:BH1269"/>
    <mergeCell ref="BI1269:BJ1269"/>
    <mergeCell ref="AW1276:AX1276"/>
    <mergeCell ref="AY1276:AZ1276"/>
    <mergeCell ref="BB1276:BC1276"/>
    <mergeCell ref="BD1276:BE1276"/>
    <mergeCell ref="BG1276:BH1276"/>
    <mergeCell ref="BI1276:BJ1276"/>
    <mergeCell ref="D1269:E1269"/>
    <mergeCell ref="F1269:G1269"/>
    <mergeCell ref="D1272:E1272"/>
    <mergeCell ref="F1272:G1272"/>
    <mergeCell ref="BL1258:BM1258"/>
    <mergeCell ref="BN1258:BO1258"/>
    <mergeCell ref="AR1262:AS1262"/>
    <mergeCell ref="AT1262:AU1262"/>
    <mergeCell ref="D1234:E1234"/>
    <mergeCell ref="F1234:G1234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AT1237:AU1237"/>
    <mergeCell ref="AW1237:AX1237"/>
    <mergeCell ref="AY1237:AZ1237"/>
    <mergeCell ref="BG1237:BH1237"/>
    <mergeCell ref="BI1237:BJ1237"/>
    <mergeCell ref="BL1237:BM1237"/>
    <mergeCell ref="BN1237:BO1237"/>
    <mergeCell ref="AR1255:AS1255"/>
    <mergeCell ref="AT1255:AU1255"/>
    <mergeCell ref="S1255:T1255"/>
    <mergeCell ref="U1255:V1255"/>
    <mergeCell ref="X1255:Y1255"/>
    <mergeCell ref="Z1255:AA1255"/>
    <mergeCell ref="S1262:T1262"/>
    <mergeCell ref="U1262:V1262"/>
    <mergeCell ref="X1262:Y1262"/>
    <mergeCell ref="Z1262:AA1262"/>
    <mergeCell ref="I1262:J1262"/>
    <mergeCell ref="K1262:L1262"/>
    <mergeCell ref="N1262:O1262"/>
    <mergeCell ref="P1262:Q1262"/>
    <mergeCell ref="D1248:E1248"/>
    <mergeCell ref="F1248:G1248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M1251:AN1251"/>
    <mergeCell ref="AO1251:AP1251"/>
    <mergeCell ref="AR1251:AS1251"/>
    <mergeCell ref="AT1251:AU1251"/>
    <mergeCell ref="D1241:E1241"/>
    <mergeCell ref="F1241:G1241"/>
    <mergeCell ref="D1244:E1244"/>
    <mergeCell ref="F1244:G1244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AM1244:AN1244"/>
    <mergeCell ref="AO1244:AP1244"/>
    <mergeCell ref="AR1244:AS1244"/>
    <mergeCell ref="AT1244:AU1244"/>
    <mergeCell ref="AW1244:AX1244"/>
    <mergeCell ref="AY1244:AZ1244"/>
    <mergeCell ref="BG1244:BH1244"/>
    <mergeCell ref="BI1244:BJ1244"/>
    <mergeCell ref="BL1244:BM1244"/>
    <mergeCell ref="BN1244:BO1244"/>
    <mergeCell ref="D1220:E1220"/>
    <mergeCell ref="F1220:G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23:AS1223"/>
    <mergeCell ref="AT1223:AU1223"/>
    <mergeCell ref="AW1223:AX1223"/>
    <mergeCell ref="AY1223:AZ1223"/>
    <mergeCell ref="BG1223:BH1223"/>
    <mergeCell ref="BI1223:BJ1223"/>
    <mergeCell ref="BL1223:BM1223"/>
    <mergeCell ref="BN1223:BO1223"/>
    <mergeCell ref="S1234:T1234"/>
    <mergeCell ref="U1234:V1234"/>
    <mergeCell ref="X1234:Y1234"/>
    <mergeCell ref="Z1234:AA1234"/>
    <mergeCell ref="I1234:J1234"/>
    <mergeCell ref="K1234:L1234"/>
    <mergeCell ref="N1234:O1234"/>
    <mergeCell ref="P1234:Q1234"/>
    <mergeCell ref="AC1227:AD1227"/>
    <mergeCell ref="AE1227:AF1227"/>
    <mergeCell ref="D1227:E1227"/>
    <mergeCell ref="F1227:G122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O1230:AP1230"/>
    <mergeCell ref="AR1230:AS1230"/>
    <mergeCell ref="AT1230:AU1230"/>
    <mergeCell ref="AW1230:AX1230"/>
    <mergeCell ref="AY1230:AZ1230"/>
    <mergeCell ref="BG1230:BH1230"/>
    <mergeCell ref="BI1230:BJ1230"/>
    <mergeCell ref="BL1230:BM1230"/>
    <mergeCell ref="BN1230:BO1230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209:AS1209"/>
    <mergeCell ref="AT1209:AU1209"/>
    <mergeCell ref="AW1209:AX1209"/>
    <mergeCell ref="AY1209:AZ1209"/>
    <mergeCell ref="BG1209:BH1209"/>
    <mergeCell ref="BI1209:BJ1209"/>
    <mergeCell ref="BL1209:BM1209"/>
    <mergeCell ref="BN1209:BO1209"/>
    <mergeCell ref="S1227:T1227"/>
    <mergeCell ref="U1227:V1227"/>
    <mergeCell ref="X1227:Y1227"/>
    <mergeCell ref="Z1227:AA1227"/>
    <mergeCell ref="I1227:J1227"/>
    <mergeCell ref="K1227:L1227"/>
    <mergeCell ref="N1227:O1227"/>
    <mergeCell ref="P1227:Q1227"/>
    <mergeCell ref="AW1227:AX1227"/>
    <mergeCell ref="AY1227:AZ1227"/>
    <mergeCell ref="BB1227:BC1227"/>
    <mergeCell ref="BD1227:BE1227"/>
    <mergeCell ref="D1213:E1213"/>
    <mergeCell ref="F1213:G1213"/>
    <mergeCell ref="D1216:E1216"/>
    <mergeCell ref="F1216:G1216"/>
    <mergeCell ref="BG1216:BH1216"/>
    <mergeCell ref="BI1216:BJ1216"/>
    <mergeCell ref="BL1216:BM1216"/>
    <mergeCell ref="BN1216:BO1216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AT1195:AU1195"/>
    <mergeCell ref="AW1195:AX1195"/>
    <mergeCell ref="AY1195:AZ1195"/>
    <mergeCell ref="BG1195:BH1195"/>
    <mergeCell ref="BI1195:BJ1195"/>
    <mergeCell ref="BL1195:BM1195"/>
    <mergeCell ref="BN1195:BO1195"/>
    <mergeCell ref="AH1199:AI1199"/>
    <mergeCell ref="AJ1199:AK1199"/>
    <mergeCell ref="AC1206:AD1206"/>
    <mergeCell ref="AE1206:AF1206"/>
    <mergeCell ref="AH1206:AI1206"/>
    <mergeCell ref="AJ1206:AK1206"/>
    <mergeCell ref="AM1199:AN1199"/>
    <mergeCell ref="AO1199:AP1199"/>
    <mergeCell ref="AR1199:AS1199"/>
    <mergeCell ref="AT1199:AU1199"/>
    <mergeCell ref="D1206:E1206"/>
    <mergeCell ref="F1206:G1206"/>
    <mergeCell ref="D1199:E1199"/>
    <mergeCell ref="F1199:G1199"/>
    <mergeCell ref="D1202:E1202"/>
    <mergeCell ref="F1202:G1202"/>
    <mergeCell ref="I1202:J1202"/>
    <mergeCell ref="K1202:L1202"/>
    <mergeCell ref="BL1202:BM1202"/>
    <mergeCell ref="BN1202:BO1202"/>
    <mergeCell ref="S1206:T1206"/>
    <mergeCell ref="U1206:V1206"/>
    <mergeCell ref="X1206:Y1206"/>
    <mergeCell ref="Z1206:AA1206"/>
    <mergeCell ref="I1206:J1206"/>
    <mergeCell ref="K1206:L1206"/>
    <mergeCell ref="N1206:O1206"/>
    <mergeCell ref="P1206:Q1206"/>
    <mergeCell ref="AM1206:AN1206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D1178:E1178"/>
    <mergeCell ref="F1178:G1178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81:AS1181"/>
    <mergeCell ref="AT1181:AU1181"/>
    <mergeCell ref="AW1181:AX1181"/>
    <mergeCell ref="AY1181:AZ1181"/>
    <mergeCell ref="BG1181:BH1181"/>
    <mergeCell ref="BI1181:BJ1181"/>
    <mergeCell ref="BL1181:BM1181"/>
    <mergeCell ref="BN1181:BO1181"/>
    <mergeCell ref="BL1199:BM1199"/>
    <mergeCell ref="BN1199:BO1199"/>
    <mergeCell ref="AW1178:AX1178"/>
    <mergeCell ref="AY1178:AZ1178"/>
    <mergeCell ref="BB1178:BC1178"/>
    <mergeCell ref="BD1178:BE1178"/>
    <mergeCell ref="BG1178:BH1178"/>
    <mergeCell ref="BI1178:BJ1178"/>
    <mergeCell ref="BG1199:BH1199"/>
    <mergeCell ref="BI1199:BJ1199"/>
    <mergeCell ref="D1192:E1192"/>
    <mergeCell ref="F1192:G1192"/>
    <mergeCell ref="D1185:E1185"/>
    <mergeCell ref="F1185:G1185"/>
    <mergeCell ref="D1188:E1188"/>
    <mergeCell ref="F1188:G1188"/>
    <mergeCell ref="I1188:J1188"/>
    <mergeCell ref="K1188:L1188"/>
    <mergeCell ref="BL1188:BM1188"/>
    <mergeCell ref="BN1188:BO1188"/>
    <mergeCell ref="AW1185:AX1185"/>
    <mergeCell ref="AY1185:AZ1185"/>
    <mergeCell ref="BB1185:BC1185"/>
    <mergeCell ref="BD1185:BE1185"/>
    <mergeCell ref="BL1178:BM1178"/>
    <mergeCell ref="BN1178:BO1178"/>
    <mergeCell ref="S1199:T1199"/>
    <mergeCell ref="U1199:V1199"/>
    <mergeCell ref="X1199:Y1199"/>
    <mergeCell ref="Z1199:AA1199"/>
    <mergeCell ref="I1199:J1199"/>
    <mergeCell ref="K1199:L1199"/>
    <mergeCell ref="N1199:O1199"/>
    <mergeCell ref="P1199:Q1199"/>
    <mergeCell ref="AC1199:AD1199"/>
    <mergeCell ref="AE1199:AF1199"/>
    <mergeCell ref="BG1185:BH1185"/>
    <mergeCell ref="BI1185:BJ1185"/>
    <mergeCell ref="D1164:E1164"/>
    <mergeCell ref="F1164:G1164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AR1167:AS1167"/>
    <mergeCell ref="AT1167:AU1167"/>
    <mergeCell ref="AW1167:AX1167"/>
    <mergeCell ref="AY1167:AZ1167"/>
    <mergeCell ref="BG1167:BH1167"/>
    <mergeCell ref="BI1167:BJ1167"/>
    <mergeCell ref="BL1167:BM1167"/>
    <mergeCell ref="BN1167:BO1167"/>
    <mergeCell ref="D1171:E1171"/>
    <mergeCell ref="F1171:G1171"/>
    <mergeCell ref="D1174:E1174"/>
    <mergeCell ref="F1174:G1174"/>
    <mergeCell ref="I1174:J1174"/>
    <mergeCell ref="K1174:L1174"/>
    <mergeCell ref="N1174:O1174"/>
    <mergeCell ref="P1174:Q1174"/>
    <mergeCell ref="BG1174:BH1174"/>
    <mergeCell ref="BI1174:BJ1174"/>
    <mergeCell ref="BL1174:BM1174"/>
    <mergeCell ref="BN1174:BO1174"/>
    <mergeCell ref="S1164:T1164"/>
    <mergeCell ref="U1164:V1164"/>
    <mergeCell ref="X1164:Y1164"/>
    <mergeCell ref="Z1164:AA1164"/>
    <mergeCell ref="I1164:J1164"/>
    <mergeCell ref="K1164:L1164"/>
    <mergeCell ref="BB1164:BC1164"/>
    <mergeCell ref="BD1164:BE1164"/>
    <mergeCell ref="AW1174:AX1174"/>
    <mergeCell ref="AY1174:AZ1174"/>
    <mergeCell ref="AW1164:AX1164"/>
    <mergeCell ref="AY1164:AZ1164"/>
    <mergeCell ref="BL1146:BM1146"/>
    <mergeCell ref="BN1146:BO1146"/>
    <mergeCell ref="AW1143:AX1143"/>
    <mergeCell ref="AY1143:AZ1143"/>
    <mergeCell ref="D1150:E1150"/>
    <mergeCell ref="F1150:G1150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AT1153:AU1153"/>
    <mergeCell ref="AW1153:AX1153"/>
    <mergeCell ref="AY1153:AZ1153"/>
    <mergeCell ref="BG1153:BH1153"/>
    <mergeCell ref="BI1153:BJ1153"/>
    <mergeCell ref="BL1153:BM1153"/>
    <mergeCell ref="BN1153:BO1153"/>
    <mergeCell ref="BG1164:BH1164"/>
    <mergeCell ref="BI1164:BJ1164"/>
    <mergeCell ref="AW1171:AX1171"/>
    <mergeCell ref="AY1171:AZ1171"/>
    <mergeCell ref="BB1171:BC1171"/>
    <mergeCell ref="BD1171:BE1171"/>
    <mergeCell ref="BG1171:BH1171"/>
    <mergeCell ref="BI1171:BJ1171"/>
    <mergeCell ref="BL1164:BM1164"/>
    <mergeCell ref="BN1164:BO1164"/>
    <mergeCell ref="BL1171:BM1171"/>
    <mergeCell ref="BN1171:BO1171"/>
    <mergeCell ref="BL1150:BM1150"/>
    <mergeCell ref="BN1150:BO1150"/>
    <mergeCell ref="S1150:T1150"/>
    <mergeCell ref="U1150:V1150"/>
    <mergeCell ref="X1150:Y1150"/>
    <mergeCell ref="Z1150:AA1150"/>
    <mergeCell ref="I1150:J1150"/>
    <mergeCell ref="K1150:L1150"/>
    <mergeCell ref="S1171:T1171"/>
    <mergeCell ref="U1171:V1171"/>
    <mergeCell ref="X1171:Y1171"/>
    <mergeCell ref="Z1171:AA1171"/>
    <mergeCell ref="D1157:E1157"/>
    <mergeCell ref="F1157:G1157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BL1125:BM1125"/>
    <mergeCell ref="BN1125:BO1125"/>
    <mergeCell ref="BG1122:BH1122"/>
    <mergeCell ref="BI1122:BJ1122"/>
    <mergeCell ref="D1129:E1129"/>
    <mergeCell ref="F1129:G1129"/>
    <mergeCell ref="D1132:E1132"/>
    <mergeCell ref="F1132:G1132"/>
    <mergeCell ref="I1132:J1132"/>
    <mergeCell ref="K1132:L1132"/>
    <mergeCell ref="BB1122:BC1122"/>
    <mergeCell ref="BD1122:BE1122"/>
    <mergeCell ref="I1129:J1129"/>
    <mergeCell ref="K1129:L1129"/>
    <mergeCell ref="N1129:O1129"/>
    <mergeCell ref="P1129:Q1129"/>
    <mergeCell ref="AC1129:AD1129"/>
    <mergeCell ref="AE1129:AF1129"/>
    <mergeCell ref="AH1129:AI1129"/>
    <mergeCell ref="AJ1129:AK1129"/>
    <mergeCell ref="AW1160:AX1160"/>
    <mergeCell ref="AY1160:AZ1160"/>
    <mergeCell ref="BG1160:BH1160"/>
    <mergeCell ref="BI1160:BJ1160"/>
    <mergeCell ref="BL1160:BM1160"/>
    <mergeCell ref="BN1160:BO1160"/>
    <mergeCell ref="D1136:E1136"/>
    <mergeCell ref="F1136:G1136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AT1139:AU1139"/>
    <mergeCell ref="AW1139:AX1139"/>
    <mergeCell ref="AY1139:AZ1139"/>
    <mergeCell ref="BG1139:BH1139"/>
    <mergeCell ref="BI1139:BJ1139"/>
    <mergeCell ref="BL1139:BM1139"/>
    <mergeCell ref="BN1139:BO1139"/>
    <mergeCell ref="BG1143:BH1143"/>
    <mergeCell ref="BI1143:BJ1143"/>
    <mergeCell ref="AW1150:AX1150"/>
    <mergeCell ref="AY1150:AZ1150"/>
    <mergeCell ref="BB1150:BC1150"/>
    <mergeCell ref="BD1150:BE1150"/>
    <mergeCell ref="BG1150:BH1150"/>
    <mergeCell ref="BI1150:BJ1150"/>
    <mergeCell ref="D1143:E1143"/>
    <mergeCell ref="F1143:G1143"/>
    <mergeCell ref="D1146:E1146"/>
    <mergeCell ref="F1146:G1146"/>
    <mergeCell ref="BL1132:BM1132"/>
    <mergeCell ref="BN1132:BO1132"/>
    <mergeCell ref="AR1136:AS1136"/>
    <mergeCell ref="AT1136:AU1136"/>
    <mergeCell ref="D1108:E1108"/>
    <mergeCell ref="F1108:G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111:AS1111"/>
    <mergeCell ref="AT1111:AU1111"/>
    <mergeCell ref="AW1111:AX1111"/>
    <mergeCell ref="AY1111:AZ1111"/>
    <mergeCell ref="BG1111:BH1111"/>
    <mergeCell ref="BI1111:BJ1111"/>
    <mergeCell ref="BL1111:BM1111"/>
    <mergeCell ref="BN1111:BO1111"/>
    <mergeCell ref="AR1129:AS1129"/>
    <mergeCell ref="AT1129:AU1129"/>
    <mergeCell ref="S1129:T1129"/>
    <mergeCell ref="U1129:V1129"/>
    <mergeCell ref="X1129:Y1129"/>
    <mergeCell ref="Z1129:AA1129"/>
    <mergeCell ref="S1136:T1136"/>
    <mergeCell ref="U1136:V1136"/>
    <mergeCell ref="X1136:Y1136"/>
    <mergeCell ref="Z1136:AA1136"/>
    <mergeCell ref="I1136:J1136"/>
    <mergeCell ref="K1136:L1136"/>
    <mergeCell ref="N1136:O1136"/>
    <mergeCell ref="P1136:Q1136"/>
    <mergeCell ref="D1122:E1122"/>
    <mergeCell ref="F1122:G112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25:AS1125"/>
    <mergeCell ref="AT1125:AU1125"/>
    <mergeCell ref="D1115:E1115"/>
    <mergeCell ref="F1115:G111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AW1118:AX1118"/>
    <mergeCell ref="AY1118:AZ1118"/>
    <mergeCell ref="BG1118:BH1118"/>
    <mergeCell ref="BI1118:BJ1118"/>
    <mergeCell ref="BL1118:BM1118"/>
    <mergeCell ref="BN1118:BO1118"/>
    <mergeCell ref="D1094:E1094"/>
    <mergeCell ref="F1094:G1094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AT1097:AU1097"/>
    <mergeCell ref="AW1097:AX1097"/>
    <mergeCell ref="AY1097:AZ1097"/>
    <mergeCell ref="BG1097:BH1097"/>
    <mergeCell ref="BI1097:BJ1097"/>
    <mergeCell ref="BL1097:BM1097"/>
    <mergeCell ref="BN1097:BO1097"/>
    <mergeCell ref="S1108:T1108"/>
    <mergeCell ref="U1108:V1108"/>
    <mergeCell ref="X1108:Y1108"/>
    <mergeCell ref="Z1108:AA1108"/>
    <mergeCell ref="I1108:J1108"/>
    <mergeCell ref="K1108:L1108"/>
    <mergeCell ref="N1108:O1108"/>
    <mergeCell ref="P1108:Q1108"/>
    <mergeCell ref="AC1101:AD1101"/>
    <mergeCell ref="AE1101:AF1101"/>
    <mergeCell ref="D1101:E1101"/>
    <mergeCell ref="F1101:G110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AW1104:AX1104"/>
    <mergeCell ref="AY1104:AZ1104"/>
    <mergeCell ref="BG1104:BH1104"/>
    <mergeCell ref="BI1104:BJ1104"/>
    <mergeCell ref="BL1104:BM1104"/>
    <mergeCell ref="BN1104:BO1104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T1083:AU1083"/>
    <mergeCell ref="AW1083:AX1083"/>
    <mergeCell ref="AY1083:AZ1083"/>
    <mergeCell ref="BG1083:BH1083"/>
    <mergeCell ref="BI1083:BJ1083"/>
    <mergeCell ref="BL1083:BM1083"/>
    <mergeCell ref="BN1083:BO1083"/>
    <mergeCell ref="S1101:T1101"/>
    <mergeCell ref="U1101:V1101"/>
    <mergeCell ref="X1101:Y1101"/>
    <mergeCell ref="Z1101:AA1101"/>
    <mergeCell ref="I1101:J1101"/>
    <mergeCell ref="K1101:L1101"/>
    <mergeCell ref="N1101:O1101"/>
    <mergeCell ref="P1101:Q1101"/>
    <mergeCell ref="AW1101:AX1101"/>
    <mergeCell ref="AY1101:AZ1101"/>
    <mergeCell ref="BB1101:BC1101"/>
    <mergeCell ref="BD1101:BE1101"/>
    <mergeCell ref="D1087:E1087"/>
    <mergeCell ref="F1087:G1087"/>
    <mergeCell ref="D1090:E1090"/>
    <mergeCell ref="F1090:G1090"/>
    <mergeCell ref="BG1090:BH1090"/>
    <mergeCell ref="BI1090:BJ1090"/>
    <mergeCell ref="BL1090:BM1090"/>
    <mergeCell ref="BN1090:BO1090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69:AS1069"/>
    <mergeCell ref="AT1069:AU1069"/>
    <mergeCell ref="AW1069:AX1069"/>
    <mergeCell ref="AY1069:AZ1069"/>
    <mergeCell ref="BG1069:BH1069"/>
    <mergeCell ref="BI1069:BJ1069"/>
    <mergeCell ref="BL1069:BM1069"/>
    <mergeCell ref="BN1069:BO1069"/>
    <mergeCell ref="AH1073:AI1073"/>
    <mergeCell ref="AJ1073:AK1073"/>
    <mergeCell ref="AC1080:AD1080"/>
    <mergeCell ref="AE1080:AF1080"/>
    <mergeCell ref="AH1080:AI1080"/>
    <mergeCell ref="AJ1080:AK1080"/>
    <mergeCell ref="AM1073:AN1073"/>
    <mergeCell ref="AO1073:AP1073"/>
    <mergeCell ref="AR1073:AS1073"/>
    <mergeCell ref="AT1073:AU1073"/>
    <mergeCell ref="D1080:E1080"/>
    <mergeCell ref="F1080:G1080"/>
    <mergeCell ref="D1073:E1073"/>
    <mergeCell ref="F1073:G1073"/>
    <mergeCell ref="D1076:E1076"/>
    <mergeCell ref="F1076:G1076"/>
    <mergeCell ref="I1076:J1076"/>
    <mergeCell ref="K1076:L1076"/>
    <mergeCell ref="BL1076:BM1076"/>
    <mergeCell ref="BN1076:BO1076"/>
    <mergeCell ref="S1080:T1080"/>
    <mergeCell ref="U1080:V1080"/>
    <mergeCell ref="X1080:Y1080"/>
    <mergeCell ref="Z1080:AA1080"/>
    <mergeCell ref="I1080:J1080"/>
    <mergeCell ref="K1080:L1080"/>
    <mergeCell ref="N1080:O1080"/>
    <mergeCell ref="P1080:Q1080"/>
    <mergeCell ref="AM1080:AN1080"/>
    <mergeCell ref="AO1080:AP1080"/>
    <mergeCell ref="AR1080:AS1080"/>
    <mergeCell ref="AT1080:AU1080"/>
    <mergeCell ref="AM1087:AN1087"/>
    <mergeCell ref="AO1087:AP1087"/>
    <mergeCell ref="AR1087:AS1087"/>
    <mergeCell ref="AT1087:AU1087"/>
    <mergeCell ref="D1052:E1052"/>
    <mergeCell ref="F1052:G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T1055:AU1055"/>
    <mergeCell ref="AW1055:AX1055"/>
    <mergeCell ref="AY1055:AZ1055"/>
    <mergeCell ref="BG1055:BH1055"/>
    <mergeCell ref="BI1055:BJ1055"/>
    <mergeCell ref="BL1055:BM1055"/>
    <mergeCell ref="BN1055:BO1055"/>
    <mergeCell ref="BL1073:BM1073"/>
    <mergeCell ref="BN1073:BO1073"/>
    <mergeCell ref="AW1052:AX1052"/>
    <mergeCell ref="AY1052:AZ1052"/>
    <mergeCell ref="BB1052:BC1052"/>
    <mergeCell ref="BD1052:BE1052"/>
    <mergeCell ref="BG1052:BH1052"/>
    <mergeCell ref="BI1052:BJ1052"/>
    <mergeCell ref="BG1073:BH1073"/>
    <mergeCell ref="BI1073:BJ1073"/>
    <mergeCell ref="D1066:E1066"/>
    <mergeCell ref="F1066:G1066"/>
    <mergeCell ref="D1059:E1059"/>
    <mergeCell ref="F1059:G1059"/>
    <mergeCell ref="D1062:E1062"/>
    <mergeCell ref="F1062:G1062"/>
    <mergeCell ref="I1062:J1062"/>
    <mergeCell ref="K1062:L1062"/>
    <mergeCell ref="BL1062:BM1062"/>
    <mergeCell ref="BN1062:BO1062"/>
    <mergeCell ref="AW1059:AX1059"/>
    <mergeCell ref="AY1059:AZ1059"/>
    <mergeCell ref="BB1059:BC1059"/>
    <mergeCell ref="BD1059:BE1059"/>
    <mergeCell ref="BL1052:BM1052"/>
    <mergeCell ref="BN1052:BO1052"/>
    <mergeCell ref="S1073:T1073"/>
    <mergeCell ref="U1073:V1073"/>
    <mergeCell ref="X1073:Y1073"/>
    <mergeCell ref="Z1073:AA1073"/>
    <mergeCell ref="I1073:J1073"/>
    <mergeCell ref="K1073:L1073"/>
    <mergeCell ref="N1073:O1073"/>
    <mergeCell ref="P1073:Q1073"/>
    <mergeCell ref="AC1073:AD1073"/>
    <mergeCell ref="AE1073:AF1073"/>
    <mergeCell ref="BG1059:BH1059"/>
    <mergeCell ref="BI1059:BJ1059"/>
    <mergeCell ref="D1038:E1038"/>
    <mergeCell ref="F1038:G1038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41:AS1041"/>
    <mergeCell ref="AT1041:AU1041"/>
    <mergeCell ref="AW1041:AX1041"/>
    <mergeCell ref="AY1041:AZ1041"/>
    <mergeCell ref="BG1041:BH1041"/>
    <mergeCell ref="BI1041:BJ1041"/>
    <mergeCell ref="BL1041:BM1041"/>
    <mergeCell ref="BN1041:BO1041"/>
    <mergeCell ref="D1045:E1045"/>
    <mergeCell ref="F1045:G1045"/>
    <mergeCell ref="D1048:E1048"/>
    <mergeCell ref="F1048:G1048"/>
    <mergeCell ref="I1048:J1048"/>
    <mergeCell ref="K1048:L1048"/>
    <mergeCell ref="N1048:O1048"/>
    <mergeCell ref="P1048:Q1048"/>
    <mergeCell ref="BG1048:BH1048"/>
    <mergeCell ref="BI1048:BJ1048"/>
    <mergeCell ref="BL1048:BM1048"/>
    <mergeCell ref="BN1048:BO1048"/>
    <mergeCell ref="S1038:T1038"/>
    <mergeCell ref="U1038:V1038"/>
    <mergeCell ref="X1038:Y1038"/>
    <mergeCell ref="Z1038:AA1038"/>
    <mergeCell ref="I1038:J1038"/>
    <mergeCell ref="K1038:L1038"/>
    <mergeCell ref="BB1038:BC1038"/>
    <mergeCell ref="BD1038:BE1038"/>
    <mergeCell ref="AW1048:AX1048"/>
    <mergeCell ref="AY1048:AZ1048"/>
    <mergeCell ref="AW1038:AX1038"/>
    <mergeCell ref="AY1038:AZ1038"/>
    <mergeCell ref="BL1020:BM1020"/>
    <mergeCell ref="BN1020:BO1020"/>
    <mergeCell ref="AW1017:AX1017"/>
    <mergeCell ref="AY1017:AZ1017"/>
    <mergeCell ref="D1024:E1024"/>
    <mergeCell ref="F1024:G1024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AW1027:AX1027"/>
    <mergeCell ref="AY1027:AZ1027"/>
    <mergeCell ref="BG1027:BH1027"/>
    <mergeCell ref="BI1027:BJ1027"/>
    <mergeCell ref="BL1027:BM1027"/>
    <mergeCell ref="BN1027:BO1027"/>
    <mergeCell ref="BG1038:BH1038"/>
    <mergeCell ref="BI1038:BJ1038"/>
    <mergeCell ref="AW1045:AX1045"/>
    <mergeCell ref="AY1045:AZ1045"/>
    <mergeCell ref="BB1045:BC1045"/>
    <mergeCell ref="BD1045:BE1045"/>
    <mergeCell ref="BG1045:BH1045"/>
    <mergeCell ref="BI1045:BJ1045"/>
    <mergeCell ref="BL1038:BM1038"/>
    <mergeCell ref="BN1038:BO1038"/>
    <mergeCell ref="BL1045:BM1045"/>
    <mergeCell ref="BN1045:BO1045"/>
    <mergeCell ref="BL1024:BM1024"/>
    <mergeCell ref="BN1024:BO1024"/>
    <mergeCell ref="S1024:T1024"/>
    <mergeCell ref="U1024:V1024"/>
    <mergeCell ref="X1024:Y1024"/>
    <mergeCell ref="Z1024:AA1024"/>
    <mergeCell ref="I1024:J1024"/>
    <mergeCell ref="K1024:L1024"/>
    <mergeCell ref="S1045:T1045"/>
    <mergeCell ref="U1045:V1045"/>
    <mergeCell ref="X1045:Y1045"/>
    <mergeCell ref="Z1045:AA1045"/>
    <mergeCell ref="D1031:E1031"/>
    <mergeCell ref="F1031:G103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BL999:BM999"/>
    <mergeCell ref="BN999:BO999"/>
    <mergeCell ref="BG996:BH996"/>
    <mergeCell ref="BI996:BJ996"/>
    <mergeCell ref="D1003:E1003"/>
    <mergeCell ref="F1003:G1003"/>
    <mergeCell ref="D1006:E1006"/>
    <mergeCell ref="F1006:G1006"/>
    <mergeCell ref="I1006:J1006"/>
    <mergeCell ref="K1006:L1006"/>
    <mergeCell ref="BB996:BC996"/>
    <mergeCell ref="BD996:BE996"/>
    <mergeCell ref="I1003:J1003"/>
    <mergeCell ref="K1003:L1003"/>
    <mergeCell ref="N1003:O1003"/>
    <mergeCell ref="P1003:Q1003"/>
    <mergeCell ref="AC1003:AD1003"/>
    <mergeCell ref="AE1003:AF1003"/>
    <mergeCell ref="AH1003:AI1003"/>
    <mergeCell ref="AJ1003:AK1003"/>
    <mergeCell ref="AW1034:AX1034"/>
    <mergeCell ref="AY1034:AZ1034"/>
    <mergeCell ref="BG1034:BH1034"/>
    <mergeCell ref="BI1034:BJ1034"/>
    <mergeCell ref="BL1034:BM1034"/>
    <mergeCell ref="BN1034:BO1034"/>
    <mergeCell ref="D1010:E1010"/>
    <mergeCell ref="F1010:G1010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1013:AS1013"/>
    <mergeCell ref="AT1013:AU1013"/>
    <mergeCell ref="AW1013:AX1013"/>
    <mergeCell ref="AY1013:AZ1013"/>
    <mergeCell ref="BG1013:BH1013"/>
    <mergeCell ref="BI1013:BJ1013"/>
    <mergeCell ref="BL1013:BM1013"/>
    <mergeCell ref="BN1013:BO1013"/>
    <mergeCell ref="BG1017:BH1017"/>
    <mergeCell ref="BI1017:BJ1017"/>
    <mergeCell ref="AW1024:AX1024"/>
    <mergeCell ref="AY1024:AZ1024"/>
    <mergeCell ref="BB1024:BC1024"/>
    <mergeCell ref="BD1024:BE1024"/>
    <mergeCell ref="BG1024:BH1024"/>
    <mergeCell ref="BI1024:BJ1024"/>
    <mergeCell ref="D1017:E1017"/>
    <mergeCell ref="F1017:G1017"/>
    <mergeCell ref="D1020:E1020"/>
    <mergeCell ref="F1020:G1020"/>
    <mergeCell ref="BL1006:BM1006"/>
    <mergeCell ref="BN1006:BO1006"/>
    <mergeCell ref="AR1010:AS1010"/>
    <mergeCell ref="AT1010:AU1010"/>
    <mergeCell ref="D982:E982"/>
    <mergeCell ref="F982:G982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AT985:AU985"/>
    <mergeCell ref="AW985:AX985"/>
    <mergeCell ref="AY985:AZ985"/>
    <mergeCell ref="BG985:BH985"/>
    <mergeCell ref="BI985:BJ985"/>
    <mergeCell ref="BL985:BM985"/>
    <mergeCell ref="BN985:BO985"/>
    <mergeCell ref="AR1003:AS1003"/>
    <mergeCell ref="AT1003:AU1003"/>
    <mergeCell ref="S1003:T1003"/>
    <mergeCell ref="U1003:V1003"/>
    <mergeCell ref="X1003:Y1003"/>
    <mergeCell ref="Z1003:AA1003"/>
    <mergeCell ref="S1010:T1010"/>
    <mergeCell ref="U1010:V1010"/>
    <mergeCell ref="X1010:Y1010"/>
    <mergeCell ref="Z1010:AA1010"/>
    <mergeCell ref="I1010:J1010"/>
    <mergeCell ref="K1010:L1010"/>
    <mergeCell ref="N1010:O1010"/>
    <mergeCell ref="P1010:Q1010"/>
    <mergeCell ref="D996:E996"/>
    <mergeCell ref="F996:G996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M999:AN999"/>
    <mergeCell ref="AO999:AP999"/>
    <mergeCell ref="AR999:AS999"/>
    <mergeCell ref="AT999:AU999"/>
    <mergeCell ref="D989:E989"/>
    <mergeCell ref="F989:G989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AW992:AX992"/>
    <mergeCell ref="AY992:AZ992"/>
    <mergeCell ref="BG992:BH992"/>
    <mergeCell ref="BI992:BJ992"/>
    <mergeCell ref="BL992:BM992"/>
    <mergeCell ref="BN992:BO992"/>
    <mergeCell ref="D968:E968"/>
    <mergeCell ref="F968:G968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71:AS971"/>
    <mergeCell ref="AT971:AU971"/>
    <mergeCell ref="AW971:AX971"/>
    <mergeCell ref="AY971:AZ971"/>
    <mergeCell ref="BG971:BH971"/>
    <mergeCell ref="BI971:BJ971"/>
    <mergeCell ref="BL971:BM971"/>
    <mergeCell ref="BN971:BO971"/>
    <mergeCell ref="S982:T982"/>
    <mergeCell ref="U982:V982"/>
    <mergeCell ref="X982:Y982"/>
    <mergeCell ref="Z982:AA982"/>
    <mergeCell ref="I982:J982"/>
    <mergeCell ref="K982:L982"/>
    <mergeCell ref="N982:O982"/>
    <mergeCell ref="P982:Q982"/>
    <mergeCell ref="AC975:AD975"/>
    <mergeCell ref="AE975:AF975"/>
    <mergeCell ref="D975:E975"/>
    <mergeCell ref="F975:G97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AW978:AX978"/>
    <mergeCell ref="AY978:AZ978"/>
    <mergeCell ref="BG978:BH978"/>
    <mergeCell ref="BI978:BJ978"/>
    <mergeCell ref="BL978:BM978"/>
    <mergeCell ref="BN978:BO978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AT957:AU957"/>
    <mergeCell ref="AW957:AX957"/>
    <mergeCell ref="AY957:AZ957"/>
    <mergeCell ref="BG957:BH957"/>
    <mergeCell ref="BI957:BJ957"/>
    <mergeCell ref="BL957:BM957"/>
    <mergeCell ref="BN957:BO957"/>
    <mergeCell ref="S975:T975"/>
    <mergeCell ref="U975:V975"/>
    <mergeCell ref="X975:Y975"/>
    <mergeCell ref="Z975:AA975"/>
    <mergeCell ref="I975:J975"/>
    <mergeCell ref="K975:L975"/>
    <mergeCell ref="N975:O975"/>
    <mergeCell ref="P975:Q975"/>
    <mergeCell ref="AW975:AX975"/>
    <mergeCell ref="AY975:AZ975"/>
    <mergeCell ref="BB975:BC975"/>
    <mergeCell ref="BD975:BE975"/>
    <mergeCell ref="D961:E961"/>
    <mergeCell ref="F961:G961"/>
    <mergeCell ref="D964:E964"/>
    <mergeCell ref="F964:G964"/>
    <mergeCell ref="BG964:BH964"/>
    <mergeCell ref="BI964:BJ964"/>
    <mergeCell ref="BL964:BM964"/>
    <mergeCell ref="BN964:BO964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AT943:AU943"/>
    <mergeCell ref="AW943:AX943"/>
    <mergeCell ref="AY943:AZ943"/>
    <mergeCell ref="BG943:BH943"/>
    <mergeCell ref="BI943:BJ943"/>
    <mergeCell ref="BL943:BM943"/>
    <mergeCell ref="BN943:BO943"/>
    <mergeCell ref="AH947:AI947"/>
    <mergeCell ref="AJ947:AK947"/>
    <mergeCell ref="AC954:AD954"/>
    <mergeCell ref="AE954:AF954"/>
    <mergeCell ref="AH954:AI954"/>
    <mergeCell ref="AJ954:AK954"/>
    <mergeCell ref="AM947:AN947"/>
    <mergeCell ref="AO947:AP947"/>
    <mergeCell ref="AR947:AS947"/>
    <mergeCell ref="AT947:AU947"/>
    <mergeCell ref="D954:E954"/>
    <mergeCell ref="F954:G954"/>
    <mergeCell ref="D947:E947"/>
    <mergeCell ref="F947:G947"/>
    <mergeCell ref="D950:E950"/>
    <mergeCell ref="F950:G950"/>
    <mergeCell ref="I950:J950"/>
    <mergeCell ref="K950:L950"/>
    <mergeCell ref="BL950:BM950"/>
    <mergeCell ref="BN950:BO950"/>
    <mergeCell ref="S954:T954"/>
    <mergeCell ref="U954:V954"/>
    <mergeCell ref="X954:Y954"/>
    <mergeCell ref="Z954:AA954"/>
    <mergeCell ref="I954:J954"/>
    <mergeCell ref="K954:L954"/>
    <mergeCell ref="N954:O954"/>
    <mergeCell ref="P954:Q954"/>
    <mergeCell ref="AM954:AN954"/>
    <mergeCell ref="AO954:AP954"/>
    <mergeCell ref="AR954:AS954"/>
    <mergeCell ref="AT954:AU954"/>
    <mergeCell ref="AM961:AN961"/>
    <mergeCell ref="AO961:AP961"/>
    <mergeCell ref="AR961:AS961"/>
    <mergeCell ref="AT961:AU961"/>
    <mergeCell ref="D926:E926"/>
    <mergeCell ref="F926:G926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29:AS929"/>
    <mergeCell ref="AT929:AU929"/>
    <mergeCell ref="AW929:AX929"/>
    <mergeCell ref="AY929:AZ929"/>
    <mergeCell ref="BG929:BH929"/>
    <mergeCell ref="BI929:BJ929"/>
    <mergeCell ref="BL929:BM929"/>
    <mergeCell ref="BN929:BO929"/>
    <mergeCell ref="BL947:BM947"/>
    <mergeCell ref="BN947:BO947"/>
    <mergeCell ref="AW926:AX926"/>
    <mergeCell ref="AY926:AZ926"/>
    <mergeCell ref="BB926:BC926"/>
    <mergeCell ref="BD926:BE926"/>
    <mergeCell ref="BG926:BH926"/>
    <mergeCell ref="BI926:BJ926"/>
    <mergeCell ref="BG947:BH947"/>
    <mergeCell ref="BI947:BJ947"/>
    <mergeCell ref="D940:E940"/>
    <mergeCell ref="F940:G940"/>
    <mergeCell ref="D933:E933"/>
    <mergeCell ref="F933:G933"/>
    <mergeCell ref="D936:E936"/>
    <mergeCell ref="F936:G936"/>
    <mergeCell ref="I936:J936"/>
    <mergeCell ref="K936:L936"/>
    <mergeCell ref="BL936:BM936"/>
    <mergeCell ref="BN936:BO936"/>
    <mergeCell ref="AW933:AX933"/>
    <mergeCell ref="AY933:AZ933"/>
    <mergeCell ref="BB933:BC933"/>
    <mergeCell ref="BD933:BE933"/>
    <mergeCell ref="BL926:BM926"/>
    <mergeCell ref="BN926:BO926"/>
    <mergeCell ref="S947:T947"/>
    <mergeCell ref="U947:V947"/>
    <mergeCell ref="X947:Y947"/>
    <mergeCell ref="Z947:AA947"/>
    <mergeCell ref="I947:J947"/>
    <mergeCell ref="K947:L947"/>
    <mergeCell ref="N947:O947"/>
    <mergeCell ref="P947:Q947"/>
    <mergeCell ref="AC947:AD947"/>
    <mergeCell ref="AE947:AF947"/>
    <mergeCell ref="BG933:BH933"/>
    <mergeCell ref="BI933:BJ933"/>
    <mergeCell ref="D912:E912"/>
    <mergeCell ref="F912:G912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AT915:AU915"/>
    <mergeCell ref="AW915:AX915"/>
    <mergeCell ref="AY915:AZ915"/>
    <mergeCell ref="BG915:BH915"/>
    <mergeCell ref="BI915:BJ915"/>
    <mergeCell ref="BL915:BM915"/>
    <mergeCell ref="BN915:BO915"/>
    <mergeCell ref="D919:E919"/>
    <mergeCell ref="F919:G919"/>
    <mergeCell ref="D922:E922"/>
    <mergeCell ref="F922:G922"/>
    <mergeCell ref="I922:J922"/>
    <mergeCell ref="K922:L922"/>
    <mergeCell ref="N922:O922"/>
    <mergeCell ref="P922:Q922"/>
    <mergeCell ref="BG922:BH922"/>
    <mergeCell ref="BI922:BJ922"/>
    <mergeCell ref="BL922:BM922"/>
    <mergeCell ref="BN922:BO922"/>
    <mergeCell ref="S912:T912"/>
    <mergeCell ref="U912:V912"/>
    <mergeCell ref="X912:Y912"/>
    <mergeCell ref="Z912:AA912"/>
    <mergeCell ref="I912:J912"/>
    <mergeCell ref="K912:L912"/>
    <mergeCell ref="BB912:BC912"/>
    <mergeCell ref="BD912:BE912"/>
    <mergeCell ref="AW922:AX922"/>
    <mergeCell ref="AY922:AZ922"/>
    <mergeCell ref="AW912:AX912"/>
    <mergeCell ref="AY912:AZ912"/>
    <mergeCell ref="BL894:BM894"/>
    <mergeCell ref="BN894:BO894"/>
    <mergeCell ref="AW891:AX891"/>
    <mergeCell ref="AY891:AZ891"/>
    <mergeCell ref="D898:E898"/>
    <mergeCell ref="F898:G89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AT901:AU901"/>
    <mergeCell ref="AW901:AX901"/>
    <mergeCell ref="AY901:AZ901"/>
    <mergeCell ref="BG901:BH901"/>
    <mergeCell ref="BI901:BJ901"/>
    <mergeCell ref="BL901:BM901"/>
    <mergeCell ref="BN901:BO901"/>
    <mergeCell ref="BG912:BH912"/>
    <mergeCell ref="BI912:BJ912"/>
    <mergeCell ref="AW919:AX919"/>
    <mergeCell ref="AY919:AZ919"/>
    <mergeCell ref="BB919:BC919"/>
    <mergeCell ref="BD919:BE919"/>
    <mergeCell ref="BG919:BH919"/>
    <mergeCell ref="BI919:BJ919"/>
    <mergeCell ref="BL912:BM912"/>
    <mergeCell ref="BN912:BO912"/>
    <mergeCell ref="BL919:BM919"/>
    <mergeCell ref="BN919:BO919"/>
    <mergeCell ref="BL898:BM898"/>
    <mergeCell ref="BN898:BO898"/>
    <mergeCell ref="S898:T898"/>
    <mergeCell ref="U898:V898"/>
    <mergeCell ref="X898:Y898"/>
    <mergeCell ref="Z898:AA898"/>
    <mergeCell ref="I898:J898"/>
    <mergeCell ref="K898:L898"/>
    <mergeCell ref="S919:T919"/>
    <mergeCell ref="U919:V919"/>
    <mergeCell ref="X919:Y919"/>
    <mergeCell ref="Z919:AA919"/>
    <mergeCell ref="D905:E905"/>
    <mergeCell ref="F905:G90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BL873:BM873"/>
    <mergeCell ref="BN873:BO873"/>
    <mergeCell ref="BG870:BH870"/>
    <mergeCell ref="BI870:BJ870"/>
    <mergeCell ref="D877:E877"/>
    <mergeCell ref="F877:G877"/>
    <mergeCell ref="D880:E880"/>
    <mergeCell ref="F880:G880"/>
    <mergeCell ref="I880:J880"/>
    <mergeCell ref="K880:L880"/>
    <mergeCell ref="BB870:BC870"/>
    <mergeCell ref="BD870:BE870"/>
    <mergeCell ref="I877:J877"/>
    <mergeCell ref="K877:L877"/>
    <mergeCell ref="N877:O877"/>
    <mergeCell ref="P877:Q877"/>
    <mergeCell ref="AC877:AD877"/>
    <mergeCell ref="AE877:AF877"/>
    <mergeCell ref="AH877:AI877"/>
    <mergeCell ref="AJ877:AK877"/>
    <mergeCell ref="AW908:AX908"/>
    <mergeCell ref="AY908:AZ908"/>
    <mergeCell ref="BG908:BH908"/>
    <mergeCell ref="BI908:BJ908"/>
    <mergeCell ref="BL908:BM908"/>
    <mergeCell ref="BN908:BO908"/>
    <mergeCell ref="D884:E884"/>
    <mergeCell ref="F884:G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AT887:AU887"/>
    <mergeCell ref="AW887:AX887"/>
    <mergeCell ref="AY887:AZ887"/>
    <mergeCell ref="BG887:BH887"/>
    <mergeCell ref="BI887:BJ887"/>
    <mergeCell ref="BL887:BM887"/>
    <mergeCell ref="BN887:BO887"/>
    <mergeCell ref="BG891:BH891"/>
    <mergeCell ref="BI891:BJ891"/>
    <mergeCell ref="AW898:AX898"/>
    <mergeCell ref="AY898:AZ898"/>
    <mergeCell ref="BB898:BC898"/>
    <mergeCell ref="BD898:BE898"/>
    <mergeCell ref="BG898:BH898"/>
    <mergeCell ref="BI898:BJ898"/>
    <mergeCell ref="D891:E891"/>
    <mergeCell ref="F891:G891"/>
    <mergeCell ref="D894:E894"/>
    <mergeCell ref="F894:G894"/>
    <mergeCell ref="BL880:BM880"/>
    <mergeCell ref="BN880:BO880"/>
    <mergeCell ref="AR884:AS884"/>
    <mergeCell ref="AT884:AU884"/>
    <mergeCell ref="D856:E856"/>
    <mergeCell ref="F856:G856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R859:AS859"/>
    <mergeCell ref="AT859:AU859"/>
    <mergeCell ref="AW859:AX859"/>
    <mergeCell ref="AY859:AZ859"/>
    <mergeCell ref="BG859:BH859"/>
    <mergeCell ref="BI859:BJ859"/>
    <mergeCell ref="BL859:BM859"/>
    <mergeCell ref="BN859:BO859"/>
    <mergeCell ref="AR877:AS877"/>
    <mergeCell ref="AT877:AU877"/>
    <mergeCell ref="S877:T877"/>
    <mergeCell ref="U877:V877"/>
    <mergeCell ref="X877:Y877"/>
    <mergeCell ref="Z877:AA877"/>
    <mergeCell ref="S884:T884"/>
    <mergeCell ref="U884:V884"/>
    <mergeCell ref="X884:Y884"/>
    <mergeCell ref="Z884:AA884"/>
    <mergeCell ref="I884:J884"/>
    <mergeCell ref="K884:L884"/>
    <mergeCell ref="N884:O884"/>
    <mergeCell ref="P884:Q884"/>
    <mergeCell ref="D870:E870"/>
    <mergeCell ref="F870:G870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73:AS873"/>
    <mergeCell ref="AT873:AU873"/>
    <mergeCell ref="D863:E863"/>
    <mergeCell ref="F863:G86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AW866:AX866"/>
    <mergeCell ref="AY866:AZ866"/>
    <mergeCell ref="BG866:BH866"/>
    <mergeCell ref="BI866:BJ866"/>
    <mergeCell ref="BL866:BM866"/>
    <mergeCell ref="BN866:BO866"/>
    <mergeCell ref="D842:E842"/>
    <mergeCell ref="F842:G842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AW845:AX845"/>
    <mergeCell ref="AY845:AZ845"/>
    <mergeCell ref="BG845:BH845"/>
    <mergeCell ref="BI845:BJ845"/>
    <mergeCell ref="BL845:BM845"/>
    <mergeCell ref="BN845:BO845"/>
    <mergeCell ref="S856:T856"/>
    <mergeCell ref="U856:V856"/>
    <mergeCell ref="X856:Y856"/>
    <mergeCell ref="Z856:AA856"/>
    <mergeCell ref="I856:J856"/>
    <mergeCell ref="K856:L856"/>
    <mergeCell ref="N856:O856"/>
    <mergeCell ref="P856:Q856"/>
    <mergeCell ref="AC849:AD849"/>
    <mergeCell ref="AE849:AF849"/>
    <mergeCell ref="D849:E849"/>
    <mergeCell ref="F849:G84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AT852:AU852"/>
    <mergeCell ref="AW852:AX852"/>
    <mergeCell ref="AY852:AZ852"/>
    <mergeCell ref="BG852:BH852"/>
    <mergeCell ref="BI852:BJ852"/>
    <mergeCell ref="BL852:BM852"/>
    <mergeCell ref="BN852:BO852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AW831:AX831"/>
    <mergeCell ref="AY831:AZ831"/>
    <mergeCell ref="BG831:BH831"/>
    <mergeCell ref="BI831:BJ831"/>
    <mergeCell ref="BL831:BM831"/>
    <mergeCell ref="BN831:BO831"/>
    <mergeCell ref="S849:T849"/>
    <mergeCell ref="U849:V849"/>
    <mergeCell ref="X849:Y849"/>
    <mergeCell ref="Z849:AA849"/>
    <mergeCell ref="I849:J849"/>
    <mergeCell ref="K849:L849"/>
    <mergeCell ref="N849:O849"/>
    <mergeCell ref="P849:Q849"/>
    <mergeCell ref="AW849:AX849"/>
    <mergeCell ref="AY849:AZ849"/>
    <mergeCell ref="BB849:BC849"/>
    <mergeCell ref="BD849:BE849"/>
    <mergeCell ref="D835:E835"/>
    <mergeCell ref="F835:G835"/>
    <mergeCell ref="D838:E838"/>
    <mergeCell ref="F838:G838"/>
    <mergeCell ref="BG838:BH838"/>
    <mergeCell ref="BI838:BJ838"/>
    <mergeCell ref="BL838:BM838"/>
    <mergeCell ref="BN838:BO838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17:AS817"/>
    <mergeCell ref="AT817:AU817"/>
    <mergeCell ref="AW817:AX817"/>
    <mergeCell ref="AY817:AZ817"/>
    <mergeCell ref="BG817:BH817"/>
    <mergeCell ref="BI817:BJ817"/>
    <mergeCell ref="BL817:BM817"/>
    <mergeCell ref="BN817:BO817"/>
    <mergeCell ref="AH821:AI821"/>
    <mergeCell ref="AJ821:AK821"/>
    <mergeCell ref="AC828:AD828"/>
    <mergeCell ref="AE828:AF828"/>
    <mergeCell ref="AH828:AI828"/>
    <mergeCell ref="AJ828:AK828"/>
    <mergeCell ref="AM821:AN821"/>
    <mergeCell ref="AO821:AP821"/>
    <mergeCell ref="AR821:AS821"/>
    <mergeCell ref="AT821:AU821"/>
    <mergeCell ref="D828:E828"/>
    <mergeCell ref="F828:G828"/>
    <mergeCell ref="D821:E821"/>
    <mergeCell ref="F821:G821"/>
    <mergeCell ref="D824:E824"/>
    <mergeCell ref="F824:G824"/>
    <mergeCell ref="I824:J824"/>
    <mergeCell ref="K824:L824"/>
    <mergeCell ref="BL824:BM824"/>
    <mergeCell ref="BN824:BO824"/>
    <mergeCell ref="S828:T828"/>
    <mergeCell ref="U828:V828"/>
    <mergeCell ref="X828:Y828"/>
    <mergeCell ref="Z828:AA828"/>
    <mergeCell ref="I828:J828"/>
    <mergeCell ref="K828:L828"/>
    <mergeCell ref="N828:O828"/>
    <mergeCell ref="P828:Q828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D800:E800"/>
    <mergeCell ref="F800:G800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803:AS803"/>
    <mergeCell ref="AT803:AU803"/>
    <mergeCell ref="AW803:AX803"/>
    <mergeCell ref="AY803:AZ803"/>
    <mergeCell ref="BG803:BH803"/>
    <mergeCell ref="BI803:BJ803"/>
    <mergeCell ref="BL803:BM803"/>
    <mergeCell ref="BN803:BO803"/>
    <mergeCell ref="BL821:BM821"/>
    <mergeCell ref="BN821:BO821"/>
    <mergeCell ref="AW800:AX800"/>
    <mergeCell ref="AY800:AZ800"/>
    <mergeCell ref="BB800:BC800"/>
    <mergeCell ref="BD800:BE800"/>
    <mergeCell ref="BG800:BH800"/>
    <mergeCell ref="BI800:BJ800"/>
    <mergeCell ref="BG821:BH821"/>
    <mergeCell ref="BI821:BJ821"/>
    <mergeCell ref="D814:E814"/>
    <mergeCell ref="F814:G814"/>
    <mergeCell ref="D807:E807"/>
    <mergeCell ref="F807:G807"/>
    <mergeCell ref="D810:E810"/>
    <mergeCell ref="F810:G810"/>
    <mergeCell ref="I810:J810"/>
    <mergeCell ref="K810:L810"/>
    <mergeCell ref="BL810:BM810"/>
    <mergeCell ref="BN810:BO810"/>
    <mergeCell ref="AW807:AX807"/>
    <mergeCell ref="AY807:AZ807"/>
    <mergeCell ref="BB807:BC807"/>
    <mergeCell ref="BD807:BE807"/>
    <mergeCell ref="BL800:BM800"/>
    <mergeCell ref="BN800:BO800"/>
    <mergeCell ref="S821:T821"/>
    <mergeCell ref="U821:V821"/>
    <mergeCell ref="X821:Y821"/>
    <mergeCell ref="Z821:AA821"/>
    <mergeCell ref="I821:J821"/>
    <mergeCell ref="K821:L821"/>
    <mergeCell ref="N821:O821"/>
    <mergeCell ref="P821:Q821"/>
    <mergeCell ref="AC821:AD821"/>
    <mergeCell ref="AE821:AF821"/>
    <mergeCell ref="BG807:BH807"/>
    <mergeCell ref="BI807:BJ807"/>
    <mergeCell ref="D786:E786"/>
    <mergeCell ref="F786:G786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AW789:AX789"/>
    <mergeCell ref="AY789:AZ789"/>
    <mergeCell ref="BG789:BH789"/>
    <mergeCell ref="BI789:BJ789"/>
    <mergeCell ref="BL789:BM789"/>
    <mergeCell ref="BN789:BO789"/>
    <mergeCell ref="D793:E793"/>
    <mergeCell ref="F793:G793"/>
    <mergeCell ref="D796:E796"/>
    <mergeCell ref="F796:G796"/>
    <mergeCell ref="I796:J796"/>
    <mergeCell ref="K796:L796"/>
    <mergeCell ref="N796:O796"/>
    <mergeCell ref="P796:Q796"/>
    <mergeCell ref="BG796:BH796"/>
    <mergeCell ref="BI796:BJ796"/>
    <mergeCell ref="BL796:BM796"/>
    <mergeCell ref="BN796:BO796"/>
    <mergeCell ref="S786:T786"/>
    <mergeCell ref="U786:V786"/>
    <mergeCell ref="X786:Y786"/>
    <mergeCell ref="Z786:AA786"/>
    <mergeCell ref="I786:J786"/>
    <mergeCell ref="K786:L786"/>
    <mergeCell ref="AW796:AX796"/>
    <mergeCell ref="AY796:AZ796"/>
    <mergeCell ref="AW786:AX786"/>
    <mergeCell ref="AY786:AZ786"/>
    <mergeCell ref="BL768:BM768"/>
    <mergeCell ref="BN768:BO768"/>
    <mergeCell ref="AW765:AX765"/>
    <mergeCell ref="AY765:AZ765"/>
    <mergeCell ref="D772:E772"/>
    <mergeCell ref="F772:G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75:AS775"/>
    <mergeCell ref="AT775:AU775"/>
    <mergeCell ref="AW775:AX775"/>
    <mergeCell ref="AY775:AZ775"/>
    <mergeCell ref="BG775:BH775"/>
    <mergeCell ref="BI775:BJ775"/>
    <mergeCell ref="BL775:BM775"/>
    <mergeCell ref="BN775:BO775"/>
    <mergeCell ref="BG786:BH786"/>
    <mergeCell ref="BI786:BJ786"/>
    <mergeCell ref="AW793:AX793"/>
    <mergeCell ref="AY793:AZ793"/>
    <mergeCell ref="BB793:BC793"/>
    <mergeCell ref="BD793:BE793"/>
    <mergeCell ref="BG793:BH793"/>
    <mergeCell ref="BI793:BJ793"/>
    <mergeCell ref="BL786:BM786"/>
    <mergeCell ref="BN786:BO786"/>
    <mergeCell ref="BL793:BM793"/>
    <mergeCell ref="BN793:BO793"/>
    <mergeCell ref="BL772:BM772"/>
    <mergeCell ref="BN772:BO772"/>
    <mergeCell ref="S772:T772"/>
    <mergeCell ref="U772:V772"/>
    <mergeCell ref="X772:Y772"/>
    <mergeCell ref="Z772:AA772"/>
    <mergeCell ref="I772:J772"/>
    <mergeCell ref="K772:L772"/>
    <mergeCell ref="S793:T793"/>
    <mergeCell ref="U793:V793"/>
    <mergeCell ref="X793:Y793"/>
    <mergeCell ref="Z793:AA793"/>
    <mergeCell ref="D779:E779"/>
    <mergeCell ref="F779:G779"/>
    <mergeCell ref="D782:E782"/>
    <mergeCell ref="F782:G782"/>
    <mergeCell ref="I782:J782"/>
    <mergeCell ref="K782:L782"/>
    <mergeCell ref="N782:O782"/>
    <mergeCell ref="P782:Q782"/>
    <mergeCell ref="S782:T782"/>
    <mergeCell ref="U782:V782"/>
    <mergeCell ref="BL747:BM747"/>
    <mergeCell ref="BN747:BO747"/>
    <mergeCell ref="BG744:BH744"/>
    <mergeCell ref="BI744:BJ744"/>
    <mergeCell ref="D751:E751"/>
    <mergeCell ref="F751:G751"/>
    <mergeCell ref="D754:E754"/>
    <mergeCell ref="F754:G754"/>
    <mergeCell ref="I754:J754"/>
    <mergeCell ref="K754:L754"/>
    <mergeCell ref="BB744:BC744"/>
    <mergeCell ref="BD744:BE744"/>
    <mergeCell ref="I751:J751"/>
    <mergeCell ref="K751:L751"/>
    <mergeCell ref="N751:O751"/>
    <mergeCell ref="P751:Q751"/>
    <mergeCell ref="AC751:AD751"/>
    <mergeCell ref="AE751:AF751"/>
    <mergeCell ref="AH751:AI751"/>
    <mergeCell ref="AJ751:AK751"/>
    <mergeCell ref="AW782:AX782"/>
    <mergeCell ref="AY782:AZ782"/>
    <mergeCell ref="BG782:BH782"/>
    <mergeCell ref="BI782:BJ782"/>
    <mergeCell ref="BL782:BM782"/>
    <mergeCell ref="BN782:BO782"/>
    <mergeCell ref="D758:E758"/>
    <mergeCell ref="F758:G758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AW761:AX761"/>
    <mergeCell ref="AY761:AZ761"/>
    <mergeCell ref="BG761:BH761"/>
    <mergeCell ref="BI761:BJ761"/>
    <mergeCell ref="BL761:BM761"/>
    <mergeCell ref="BN761:BO761"/>
    <mergeCell ref="BG765:BH765"/>
    <mergeCell ref="BI765:BJ765"/>
    <mergeCell ref="AW772:AX772"/>
    <mergeCell ref="AY772:AZ772"/>
    <mergeCell ref="BB772:BC772"/>
    <mergeCell ref="BD772:BE772"/>
    <mergeCell ref="BG772:BH772"/>
    <mergeCell ref="BI772:BJ772"/>
    <mergeCell ref="D765:E765"/>
    <mergeCell ref="F765:G765"/>
    <mergeCell ref="D768:E768"/>
    <mergeCell ref="F768:G768"/>
    <mergeCell ref="BL754:BM754"/>
    <mergeCell ref="BN754:BO754"/>
    <mergeCell ref="AR758:AS758"/>
    <mergeCell ref="AT758:AU758"/>
    <mergeCell ref="D730:E730"/>
    <mergeCell ref="F730:G730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AW733:AX733"/>
    <mergeCell ref="AY733:AZ733"/>
    <mergeCell ref="BG733:BH733"/>
    <mergeCell ref="BI733:BJ733"/>
    <mergeCell ref="BL733:BM733"/>
    <mergeCell ref="BN733:BO733"/>
    <mergeCell ref="AR751:AS751"/>
    <mergeCell ref="AT751:AU751"/>
    <mergeCell ref="S751:T751"/>
    <mergeCell ref="U751:V751"/>
    <mergeCell ref="X751:Y751"/>
    <mergeCell ref="Z751:AA751"/>
    <mergeCell ref="S758:T758"/>
    <mergeCell ref="U758:V758"/>
    <mergeCell ref="X758:Y758"/>
    <mergeCell ref="Z758:AA758"/>
    <mergeCell ref="I758:J758"/>
    <mergeCell ref="K758:L758"/>
    <mergeCell ref="N758:O758"/>
    <mergeCell ref="P758:Q758"/>
    <mergeCell ref="D744:E744"/>
    <mergeCell ref="F744:G74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D737:E737"/>
    <mergeCell ref="F737:G737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AM740:AN740"/>
    <mergeCell ref="AO740:AP740"/>
    <mergeCell ref="AR740:AS740"/>
    <mergeCell ref="AT740:AU740"/>
    <mergeCell ref="AW740:AX740"/>
    <mergeCell ref="AY740:AZ740"/>
    <mergeCell ref="BG740:BH740"/>
    <mergeCell ref="BI740:BJ740"/>
    <mergeCell ref="BL740:BM740"/>
    <mergeCell ref="BN740:BO740"/>
    <mergeCell ref="D716:E716"/>
    <mergeCell ref="F716:G716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19:AS719"/>
    <mergeCell ref="AT719:AU719"/>
    <mergeCell ref="AW719:AX719"/>
    <mergeCell ref="AY719:AZ719"/>
    <mergeCell ref="BG719:BH719"/>
    <mergeCell ref="BI719:BJ719"/>
    <mergeCell ref="BL719:BM719"/>
    <mergeCell ref="BN719:BO719"/>
    <mergeCell ref="S730:T730"/>
    <mergeCell ref="U730:V730"/>
    <mergeCell ref="X730:Y730"/>
    <mergeCell ref="Z730:AA730"/>
    <mergeCell ref="I730:J730"/>
    <mergeCell ref="K730:L730"/>
    <mergeCell ref="N730:O730"/>
    <mergeCell ref="P730:Q730"/>
    <mergeCell ref="AC723:AD723"/>
    <mergeCell ref="AE723:AF723"/>
    <mergeCell ref="D723:E723"/>
    <mergeCell ref="F723:G72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AT726:AU726"/>
    <mergeCell ref="AW726:AX726"/>
    <mergeCell ref="AY726:AZ726"/>
    <mergeCell ref="BG726:BH726"/>
    <mergeCell ref="BI726:BJ726"/>
    <mergeCell ref="BL726:BM726"/>
    <mergeCell ref="BN726:BO726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AT705:AU705"/>
    <mergeCell ref="AW705:AX705"/>
    <mergeCell ref="AY705:AZ705"/>
    <mergeCell ref="BG705:BH705"/>
    <mergeCell ref="BI705:BJ705"/>
    <mergeCell ref="BL705:BM705"/>
    <mergeCell ref="BN705:BO705"/>
    <mergeCell ref="S723:T723"/>
    <mergeCell ref="U723:V723"/>
    <mergeCell ref="X723:Y723"/>
    <mergeCell ref="Z723:AA723"/>
    <mergeCell ref="I723:J723"/>
    <mergeCell ref="K723:L723"/>
    <mergeCell ref="N723:O723"/>
    <mergeCell ref="P723:Q723"/>
    <mergeCell ref="AW723:AX723"/>
    <mergeCell ref="AY723:AZ723"/>
    <mergeCell ref="BB723:BC723"/>
    <mergeCell ref="BD723:BE723"/>
    <mergeCell ref="D709:E709"/>
    <mergeCell ref="F709:G709"/>
    <mergeCell ref="D712:E712"/>
    <mergeCell ref="F712:G712"/>
    <mergeCell ref="AT712:AU712"/>
    <mergeCell ref="AW712:AX712"/>
    <mergeCell ref="AY712:AZ712"/>
    <mergeCell ref="BG712:BH712"/>
    <mergeCell ref="BI712:BJ712"/>
    <mergeCell ref="BL712:BM712"/>
    <mergeCell ref="BN712:BO712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91:AS691"/>
    <mergeCell ref="AT691:AU691"/>
    <mergeCell ref="AW691:AX691"/>
    <mergeCell ref="AY691:AZ691"/>
    <mergeCell ref="BG691:BH691"/>
    <mergeCell ref="BI691:BJ691"/>
    <mergeCell ref="BL691:BM691"/>
    <mergeCell ref="BN691:BO691"/>
    <mergeCell ref="AH695:AI695"/>
    <mergeCell ref="AJ695:AK695"/>
    <mergeCell ref="AC702:AD702"/>
    <mergeCell ref="AE702:AF702"/>
    <mergeCell ref="AH702:AI702"/>
    <mergeCell ref="AJ702:AK702"/>
    <mergeCell ref="AM695:AN695"/>
    <mergeCell ref="AO695:AP695"/>
    <mergeCell ref="AR695:AS695"/>
    <mergeCell ref="AT695:AU695"/>
    <mergeCell ref="D702:E702"/>
    <mergeCell ref="F702:G702"/>
    <mergeCell ref="D695:E695"/>
    <mergeCell ref="F695:G695"/>
    <mergeCell ref="D698:E698"/>
    <mergeCell ref="F698:G698"/>
    <mergeCell ref="I698:J698"/>
    <mergeCell ref="K698:L698"/>
    <mergeCell ref="BL698:BM698"/>
    <mergeCell ref="BN698:BO698"/>
    <mergeCell ref="BL695:BM695"/>
    <mergeCell ref="BN695:BO695"/>
    <mergeCell ref="I709:J709"/>
    <mergeCell ref="K709:L709"/>
    <mergeCell ref="N709:O709"/>
    <mergeCell ref="P709:Q709"/>
    <mergeCell ref="AC709:AD709"/>
    <mergeCell ref="AE709:AF709"/>
    <mergeCell ref="AH709:AI709"/>
    <mergeCell ref="AJ709:AK709"/>
    <mergeCell ref="AT702:AU702"/>
    <mergeCell ref="AT709:AU709"/>
    <mergeCell ref="AT698:AU698"/>
    <mergeCell ref="BG695:BH695"/>
    <mergeCell ref="BI695:BJ695"/>
    <mergeCell ref="D688:E688"/>
    <mergeCell ref="F688:G688"/>
    <mergeCell ref="D681:E681"/>
    <mergeCell ref="F681:G681"/>
    <mergeCell ref="D684:E684"/>
    <mergeCell ref="F684:G684"/>
    <mergeCell ref="I684:J684"/>
    <mergeCell ref="K684:L684"/>
    <mergeCell ref="BL684:BM684"/>
    <mergeCell ref="BN684:BO684"/>
    <mergeCell ref="AW681:AX681"/>
    <mergeCell ref="AY681:AZ681"/>
    <mergeCell ref="BB681:BC681"/>
    <mergeCell ref="BD681:BE681"/>
    <mergeCell ref="BL674:BM674"/>
    <mergeCell ref="BN674:BO674"/>
    <mergeCell ref="BG681:BH681"/>
    <mergeCell ref="BI681:BJ681"/>
    <mergeCell ref="AW688:AX688"/>
    <mergeCell ref="AY688:AZ688"/>
    <mergeCell ref="BB688:BC688"/>
    <mergeCell ref="BD688:BE688"/>
    <mergeCell ref="BG688:BH688"/>
    <mergeCell ref="BI688:BJ688"/>
    <mergeCell ref="AO688:AP688"/>
    <mergeCell ref="AR688:AS688"/>
    <mergeCell ref="AT688:AU688"/>
    <mergeCell ref="AM674:AN674"/>
    <mergeCell ref="AW684:AX684"/>
    <mergeCell ref="AY684:AZ684"/>
    <mergeCell ref="BG684:BH684"/>
    <mergeCell ref="BI684:BJ684"/>
    <mergeCell ref="D674:E674"/>
    <mergeCell ref="F674:G674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AT677:AU677"/>
    <mergeCell ref="AW677:AX677"/>
    <mergeCell ref="AY677:AZ677"/>
    <mergeCell ref="BG677:BH677"/>
    <mergeCell ref="BI677:BJ677"/>
    <mergeCell ref="BL677:BM677"/>
    <mergeCell ref="BN677:BO677"/>
    <mergeCell ref="AW674:AX674"/>
    <mergeCell ref="AY674:AZ674"/>
    <mergeCell ref="BB674:BC674"/>
    <mergeCell ref="BD674:BE674"/>
    <mergeCell ref="BG674:BH674"/>
    <mergeCell ref="BI674:BJ674"/>
    <mergeCell ref="AW663:AX663"/>
    <mergeCell ref="AY663:AZ663"/>
    <mergeCell ref="BG663:BH663"/>
    <mergeCell ref="BI663:BJ663"/>
    <mergeCell ref="BL663:BM663"/>
    <mergeCell ref="BN663:BO663"/>
    <mergeCell ref="D667:E667"/>
    <mergeCell ref="F667:G667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D670:E670"/>
    <mergeCell ref="F670:G670"/>
    <mergeCell ref="I670:J670"/>
    <mergeCell ref="K670:L670"/>
    <mergeCell ref="N670:O670"/>
    <mergeCell ref="P670:Q670"/>
    <mergeCell ref="BG670:BH670"/>
    <mergeCell ref="BI670:BJ670"/>
    <mergeCell ref="BL670:BM670"/>
    <mergeCell ref="BN670:BO670"/>
    <mergeCell ref="I667:J667"/>
    <mergeCell ref="K667:L667"/>
    <mergeCell ref="N667:O667"/>
    <mergeCell ref="P667:Q667"/>
    <mergeCell ref="AY660:AZ660"/>
    <mergeCell ref="S667:T667"/>
    <mergeCell ref="U667:V667"/>
    <mergeCell ref="X667:Y667"/>
    <mergeCell ref="Z667:AA667"/>
    <mergeCell ref="D653:E653"/>
    <mergeCell ref="F653:G65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R656:AS656"/>
    <mergeCell ref="AT656:AU656"/>
    <mergeCell ref="D660:E660"/>
    <mergeCell ref="F660:G66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63:AS663"/>
    <mergeCell ref="AT663:AU663"/>
    <mergeCell ref="AW649:AX649"/>
    <mergeCell ref="AY649:AZ649"/>
    <mergeCell ref="BG649:BH649"/>
    <mergeCell ref="BI649:BJ649"/>
    <mergeCell ref="BL649:BM649"/>
    <mergeCell ref="BN649:BO649"/>
    <mergeCell ref="BG660:BH660"/>
    <mergeCell ref="BI660:BJ660"/>
    <mergeCell ref="AW667:AX667"/>
    <mergeCell ref="AY667:AZ667"/>
    <mergeCell ref="BB667:BC667"/>
    <mergeCell ref="BD667:BE667"/>
    <mergeCell ref="BG667:BH667"/>
    <mergeCell ref="BI667:BJ667"/>
    <mergeCell ref="BL660:BM660"/>
    <mergeCell ref="BN660:BO660"/>
    <mergeCell ref="BL667:BM667"/>
    <mergeCell ref="BN667:BO667"/>
    <mergeCell ref="BG656:BH656"/>
    <mergeCell ref="BI656:BJ656"/>
    <mergeCell ref="BL656:BM656"/>
    <mergeCell ref="BN656:BO656"/>
    <mergeCell ref="BG653:BH653"/>
    <mergeCell ref="BI653:BJ653"/>
    <mergeCell ref="AW660:AX660"/>
    <mergeCell ref="AM667:AN667"/>
    <mergeCell ref="AO667:AP667"/>
    <mergeCell ref="AR667:AS667"/>
    <mergeCell ref="AT667:AU667"/>
    <mergeCell ref="D632:E632"/>
    <mergeCell ref="F632:G632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AR635:AS635"/>
    <mergeCell ref="AT635:AU635"/>
    <mergeCell ref="AW635:AX635"/>
    <mergeCell ref="AY635:AZ635"/>
    <mergeCell ref="BG635:BH635"/>
    <mergeCell ref="BI635:BJ635"/>
    <mergeCell ref="BL635:BM635"/>
    <mergeCell ref="BN635:BO635"/>
    <mergeCell ref="BG639:BH639"/>
    <mergeCell ref="BI639:BJ639"/>
    <mergeCell ref="AW646:AX646"/>
    <mergeCell ref="AY646:AZ646"/>
    <mergeCell ref="BB646:BC646"/>
    <mergeCell ref="BD646:BE646"/>
    <mergeCell ref="BG646:BH646"/>
    <mergeCell ref="BI646:BJ646"/>
    <mergeCell ref="BL646:BM646"/>
    <mergeCell ref="BN646:BO646"/>
    <mergeCell ref="S646:T646"/>
    <mergeCell ref="U646:V646"/>
    <mergeCell ref="X646:Y646"/>
    <mergeCell ref="Z646:AA646"/>
    <mergeCell ref="I646:J646"/>
    <mergeCell ref="K646:L646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W642:AX642"/>
    <mergeCell ref="AY642:AZ642"/>
    <mergeCell ref="BG642:BH642"/>
    <mergeCell ref="BI642:BJ642"/>
    <mergeCell ref="BL642:BM642"/>
    <mergeCell ref="BN642:BO642"/>
    <mergeCell ref="AW639:AX639"/>
    <mergeCell ref="AY639:AZ639"/>
    <mergeCell ref="D646:E646"/>
    <mergeCell ref="F646:G646"/>
    <mergeCell ref="F618:G618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21:AS621"/>
    <mergeCell ref="AT621:AU621"/>
    <mergeCell ref="AW621:AX621"/>
    <mergeCell ref="AY621:AZ621"/>
    <mergeCell ref="BG621:BH621"/>
    <mergeCell ref="BI621:BJ621"/>
    <mergeCell ref="BL621:BM621"/>
    <mergeCell ref="BN621:BO621"/>
    <mergeCell ref="BG618:BH618"/>
    <mergeCell ref="BI618:BJ618"/>
    <mergeCell ref="D625:E625"/>
    <mergeCell ref="F625:G625"/>
    <mergeCell ref="D628:E628"/>
    <mergeCell ref="F628:G628"/>
    <mergeCell ref="I628:J628"/>
    <mergeCell ref="K628:L628"/>
    <mergeCell ref="AH618:AI618"/>
    <mergeCell ref="AJ618:AK618"/>
    <mergeCell ref="AW618:AX618"/>
    <mergeCell ref="AY618:AZ618"/>
    <mergeCell ref="BB618:BC618"/>
    <mergeCell ref="BD639:BE639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AM628:AN628"/>
    <mergeCell ref="AO628:AP628"/>
    <mergeCell ref="AR628:AS628"/>
    <mergeCell ref="AT628:AU628"/>
    <mergeCell ref="AW628:AX628"/>
    <mergeCell ref="AY628:AZ628"/>
    <mergeCell ref="BG628:BH628"/>
    <mergeCell ref="BI628:BJ628"/>
    <mergeCell ref="BL628:BM628"/>
    <mergeCell ref="BN628:BO628"/>
    <mergeCell ref="D639:E639"/>
    <mergeCell ref="F639:G639"/>
    <mergeCell ref="BD618:BE618"/>
    <mergeCell ref="BL607:BM607"/>
    <mergeCell ref="BN607:BO607"/>
    <mergeCell ref="AR625:AS625"/>
    <mergeCell ref="AT625:AU625"/>
    <mergeCell ref="I604:J604"/>
    <mergeCell ref="K604:L604"/>
    <mergeCell ref="N604:O604"/>
    <mergeCell ref="P604:Q604"/>
    <mergeCell ref="S625:T625"/>
    <mergeCell ref="U625:V625"/>
    <mergeCell ref="X625:Y625"/>
    <mergeCell ref="Z625:AA625"/>
    <mergeCell ref="AM611:AN611"/>
    <mergeCell ref="AO611:AP611"/>
    <mergeCell ref="D618:E618"/>
    <mergeCell ref="D611:E611"/>
    <mergeCell ref="F611:G61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AW614:AX614"/>
    <mergeCell ref="AY614:AZ614"/>
    <mergeCell ref="BG614:BH614"/>
    <mergeCell ref="BI614:BJ614"/>
    <mergeCell ref="BL614:BM614"/>
    <mergeCell ref="BN614:BO614"/>
    <mergeCell ref="N625:O625"/>
    <mergeCell ref="P625:Q625"/>
    <mergeCell ref="I618:J618"/>
    <mergeCell ref="K618:L618"/>
    <mergeCell ref="N618:O618"/>
    <mergeCell ref="P618:Q618"/>
    <mergeCell ref="I611:J611"/>
    <mergeCell ref="K611:L611"/>
    <mergeCell ref="N611:O611"/>
    <mergeCell ref="P611:Q611"/>
    <mergeCell ref="AE618:AF618"/>
    <mergeCell ref="AC604:AD604"/>
    <mergeCell ref="AE604:AF604"/>
    <mergeCell ref="AH604:AI604"/>
    <mergeCell ref="AJ604:AK604"/>
    <mergeCell ref="Z604:AA604"/>
    <mergeCell ref="D590:E590"/>
    <mergeCell ref="F590:G590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93:AS593"/>
    <mergeCell ref="AT593:AU593"/>
    <mergeCell ref="AW593:AX593"/>
    <mergeCell ref="AY593:AZ593"/>
    <mergeCell ref="BG593:BH593"/>
    <mergeCell ref="BI593:BJ593"/>
    <mergeCell ref="BL593:BM593"/>
    <mergeCell ref="BN593:BO593"/>
    <mergeCell ref="AW611:AX611"/>
    <mergeCell ref="AY611:AZ611"/>
    <mergeCell ref="BB611:BC611"/>
    <mergeCell ref="BD611:BE611"/>
    <mergeCell ref="S604:T604"/>
    <mergeCell ref="U604:V604"/>
    <mergeCell ref="X604:Y604"/>
    <mergeCell ref="AM604:AN604"/>
    <mergeCell ref="AO604:AP604"/>
    <mergeCell ref="AR604:AS604"/>
    <mergeCell ref="AT604:AU604"/>
    <mergeCell ref="AR611:AS611"/>
    <mergeCell ref="AT611:AU611"/>
    <mergeCell ref="D604:E604"/>
    <mergeCell ref="F604:G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AW607:AX607"/>
    <mergeCell ref="AY607:AZ607"/>
    <mergeCell ref="BG607:BH607"/>
    <mergeCell ref="BI607:BJ607"/>
    <mergeCell ref="D597:E597"/>
    <mergeCell ref="F597:G59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AW600:AX600"/>
    <mergeCell ref="AY600:AZ600"/>
    <mergeCell ref="BG600:BH600"/>
    <mergeCell ref="BI600:BJ600"/>
    <mergeCell ref="BL600:BM600"/>
    <mergeCell ref="BN600:BO600"/>
    <mergeCell ref="D576:E576"/>
    <mergeCell ref="F576:G576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M579:AN579"/>
    <mergeCell ref="AO579:AP579"/>
    <mergeCell ref="AR579:AS579"/>
    <mergeCell ref="AT579:AU579"/>
    <mergeCell ref="AW579:AX579"/>
    <mergeCell ref="AY579:AZ579"/>
    <mergeCell ref="BG579:BH579"/>
    <mergeCell ref="BI579:BJ579"/>
    <mergeCell ref="BL579:BM579"/>
    <mergeCell ref="BN579:BO579"/>
    <mergeCell ref="S597:T597"/>
    <mergeCell ref="U597:V597"/>
    <mergeCell ref="X597:Y597"/>
    <mergeCell ref="Z597:AA597"/>
    <mergeCell ref="I597:J597"/>
    <mergeCell ref="K597:L597"/>
    <mergeCell ref="N597:O597"/>
    <mergeCell ref="P597:Q597"/>
    <mergeCell ref="AW597:AX597"/>
    <mergeCell ref="AY597:AZ597"/>
    <mergeCell ref="D583:E583"/>
    <mergeCell ref="F583:G583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AW586:AX586"/>
    <mergeCell ref="AY586:AZ586"/>
    <mergeCell ref="BG586:BH586"/>
    <mergeCell ref="BI586:BJ586"/>
    <mergeCell ref="BL586:BM586"/>
    <mergeCell ref="BN586:BO586"/>
    <mergeCell ref="D562:E562"/>
    <mergeCell ref="F562:G562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AT565:AU565"/>
    <mergeCell ref="AW565:AX565"/>
    <mergeCell ref="AY565:AZ565"/>
    <mergeCell ref="BG565:BH565"/>
    <mergeCell ref="BI565:BJ565"/>
    <mergeCell ref="BL565:BM565"/>
    <mergeCell ref="BN565:BO565"/>
    <mergeCell ref="AW569:AX569"/>
    <mergeCell ref="AY569:AZ569"/>
    <mergeCell ref="BB569:BC569"/>
    <mergeCell ref="BD569:BE569"/>
    <mergeCell ref="BL562:BM562"/>
    <mergeCell ref="BN562:BO562"/>
    <mergeCell ref="AH569:AI569"/>
    <mergeCell ref="AJ569:AK569"/>
    <mergeCell ref="AC576:AD576"/>
    <mergeCell ref="AE576:AF576"/>
    <mergeCell ref="D569:E569"/>
    <mergeCell ref="F569:G569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AW572:AX572"/>
    <mergeCell ref="AY572:AZ572"/>
    <mergeCell ref="BG572:BH572"/>
    <mergeCell ref="BI572:BJ572"/>
    <mergeCell ref="BL572:BM572"/>
    <mergeCell ref="BN572:BO572"/>
    <mergeCell ref="D548:E548"/>
    <mergeCell ref="F548:G54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T551:AU551"/>
    <mergeCell ref="AW551:AX551"/>
    <mergeCell ref="AY551:AZ551"/>
    <mergeCell ref="BG551:BH551"/>
    <mergeCell ref="BI551:BJ551"/>
    <mergeCell ref="BL551:BM551"/>
    <mergeCell ref="BN551:BO551"/>
    <mergeCell ref="BL569:BM569"/>
    <mergeCell ref="BN569:BO569"/>
    <mergeCell ref="AW548:AX548"/>
    <mergeCell ref="AY548:AZ548"/>
    <mergeCell ref="BB548:BC548"/>
    <mergeCell ref="BD548:BE548"/>
    <mergeCell ref="BG548:BH548"/>
    <mergeCell ref="BI548:BJ548"/>
    <mergeCell ref="BG569:BH569"/>
    <mergeCell ref="BI569:BJ569"/>
    <mergeCell ref="D555:E555"/>
    <mergeCell ref="F555:G555"/>
    <mergeCell ref="D558:E558"/>
    <mergeCell ref="F558:G558"/>
    <mergeCell ref="AW558:AX558"/>
    <mergeCell ref="AY558:AZ558"/>
    <mergeCell ref="BG558:BH558"/>
    <mergeCell ref="BI558:BJ558"/>
    <mergeCell ref="BL558:BM558"/>
    <mergeCell ref="BN558:BO558"/>
    <mergeCell ref="D534:E534"/>
    <mergeCell ref="F534:G534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37:AU537"/>
    <mergeCell ref="AW537:AX537"/>
    <mergeCell ref="AY537:AZ537"/>
    <mergeCell ref="BG537:BH537"/>
    <mergeCell ref="BI537:BJ537"/>
    <mergeCell ref="BL537:BM537"/>
    <mergeCell ref="BN537:BO537"/>
    <mergeCell ref="D541:E541"/>
    <mergeCell ref="F541:G541"/>
    <mergeCell ref="D544:E544"/>
    <mergeCell ref="F544:G544"/>
    <mergeCell ref="I544:J544"/>
    <mergeCell ref="K544:L544"/>
    <mergeCell ref="N544:O544"/>
    <mergeCell ref="P544:Q544"/>
    <mergeCell ref="AW555:AX555"/>
    <mergeCell ref="AY555:AZ555"/>
    <mergeCell ref="BB555:BC555"/>
    <mergeCell ref="BD555:BE555"/>
    <mergeCell ref="AY544:AZ544"/>
    <mergeCell ref="BG544:BH544"/>
    <mergeCell ref="BI544:BJ544"/>
    <mergeCell ref="BL544:BM544"/>
    <mergeCell ref="BN544:BO544"/>
    <mergeCell ref="BL548:BM548"/>
    <mergeCell ref="BN548:BO548"/>
    <mergeCell ref="S548:T548"/>
    <mergeCell ref="U548:V548"/>
    <mergeCell ref="X548:Y548"/>
    <mergeCell ref="Z548:AA548"/>
    <mergeCell ref="I548:J548"/>
    <mergeCell ref="K548:L548"/>
    <mergeCell ref="N548:O548"/>
    <mergeCell ref="P548:Q548"/>
    <mergeCell ref="AR548:AS548"/>
    <mergeCell ref="AT548:AU548"/>
    <mergeCell ref="AC548:AD548"/>
    <mergeCell ref="AE548:AF548"/>
    <mergeCell ref="AH548:AI548"/>
    <mergeCell ref="AJ548:AK548"/>
    <mergeCell ref="D520:E520"/>
    <mergeCell ref="F520:G520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23:AS523"/>
    <mergeCell ref="AT523:AU523"/>
    <mergeCell ref="AW523:AX523"/>
    <mergeCell ref="AY523:AZ523"/>
    <mergeCell ref="BG523:BH523"/>
    <mergeCell ref="BI523:BJ523"/>
    <mergeCell ref="BL523:BM523"/>
    <mergeCell ref="BN523:BO523"/>
    <mergeCell ref="BG534:BH534"/>
    <mergeCell ref="BI534:BJ534"/>
    <mergeCell ref="AW541:AX541"/>
    <mergeCell ref="AY541:AZ541"/>
    <mergeCell ref="BB541:BC541"/>
    <mergeCell ref="BD541:BE541"/>
    <mergeCell ref="BG541:BH541"/>
    <mergeCell ref="BI541:BJ541"/>
    <mergeCell ref="BL534:BM534"/>
    <mergeCell ref="BN534:BO534"/>
    <mergeCell ref="BL541:BM541"/>
    <mergeCell ref="BN541:BO541"/>
    <mergeCell ref="S541:T541"/>
    <mergeCell ref="U541:V541"/>
    <mergeCell ref="X541:Y541"/>
    <mergeCell ref="Z541:AA541"/>
    <mergeCell ref="BL520:BM520"/>
    <mergeCell ref="BN520:BO520"/>
    <mergeCell ref="I541:J541"/>
    <mergeCell ref="K541:L541"/>
    <mergeCell ref="N541:O541"/>
    <mergeCell ref="P541:Q541"/>
    <mergeCell ref="D527:E527"/>
    <mergeCell ref="F527:G527"/>
    <mergeCell ref="D530:E530"/>
    <mergeCell ref="F530:G530"/>
    <mergeCell ref="I530:J530"/>
    <mergeCell ref="K530:L530"/>
    <mergeCell ref="N530:O530"/>
    <mergeCell ref="P530:Q530"/>
    <mergeCell ref="S530:T530"/>
    <mergeCell ref="BG530:BH530"/>
    <mergeCell ref="BI530:BJ530"/>
    <mergeCell ref="BL530:BM530"/>
    <mergeCell ref="BN530:BO530"/>
    <mergeCell ref="AY534:AZ534"/>
    <mergeCell ref="BB534:BC534"/>
    <mergeCell ref="BD534:BE534"/>
    <mergeCell ref="D506:E506"/>
    <mergeCell ref="F506:G506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509:AS509"/>
    <mergeCell ref="AT509:AU509"/>
    <mergeCell ref="AW509:AX509"/>
    <mergeCell ref="AY509:AZ509"/>
    <mergeCell ref="BG509:BH509"/>
    <mergeCell ref="BI509:BJ509"/>
    <mergeCell ref="BL509:BM509"/>
    <mergeCell ref="BN509:BO509"/>
    <mergeCell ref="BG513:BH513"/>
    <mergeCell ref="BI513:BJ513"/>
    <mergeCell ref="AW520:AX520"/>
    <mergeCell ref="AY520:AZ520"/>
    <mergeCell ref="BB520:BC520"/>
    <mergeCell ref="BD520:BE520"/>
    <mergeCell ref="BG520:BH520"/>
    <mergeCell ref="BI520:BJ520"/>
    <mergeCell ref="D513:E513"/>
    <mergeCell ref="F513:G51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AW516:AX516"/>
    <mergeCell ref="AY516:AZ516"/>
    <mergeCell ref="BG516:BH516"/>
    <mergeCell ref="BI516:BJ516"/>
    <mergeCell ref="BL516:BM516"/>
    <mergeCell ref="BN516:BO516"/>
    <mergeCell ref="AW513:AX513"/>
    <mergeCell ref="AY513:AZ513"/>
    <mergeCell ref="BB513:BC513"/>
    <mergeCell ref="BD513:BE513"/>
    <mergeCell ref="D492:E492"/>
    <mergeCell ref="F492:G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M495:AN495"/>
    <mergeCell ref="AO495:AP495"/>
    <mergeCell ref="AR495:AS495"/>
    <mergeCell ref="AT495:AU495"/>
    <mergeCell ref="AW495:AX495"/>
    <mergeCell ref="AY495:AZ495"/>
    <mergeCell ref="BG495:BH495"/>
    <mergeCell ref="BI495:BJ495"/>
    <mergeCell ref="BL495:BM495"/>
    <mergeCell ref="BN495:BO495"/>
    <mergeCell ref="BG492:BH492"/>
    <mergeCell ref="BI492:BJ492"/>
    <mergeCell ref="D499:E499"/>
    <mergeCell ref="F499:G499"/>
    <mergeCell ref="D502:E502"/>
    <mergeCell ref="F502:G502"/>
    <mergeCell ref="I502:J502"/>
    <mergeCell ref="K502:L502"/>
    <mergeCell ref="BG502:BH502"/>
    <mergeCell ref="BI502:BJ502"/>
    <mergeCell ref="BL502:BM502"/>
    <mergeCell ref="BN502:BO502"/>
    <mergeCell ref="S499:T499"/>
    <mergeCell ref="U499:V499"/>
    <mergeCell ref="X499:Y499"/>
    <mergeCell ref="Z499:AA499"/>
    <mergeCell ref="AH492:AI492"/>
    <mergeCell ref="AJ492:AK492"/>
    <mergeCell ref="AW492:AX492"/>
    <mergeCell ref="AY492:AZ492"/>
    <mergeCell ref="BB492:BC492"/>
    <mergeCell ref="BD492:BE492"/>
    <mergeCell ref="AW502:AX502"/>
    <mergeCell ref="AY502:AZ502"/>
    <mergeCell ref="D478:E478"/>
    <mergeCell ref="F478:G478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AW481:AX481"/>
    <mergeCell ref="AY481:AZ481"/>
    <mergeCell ref="BG481:BH481"/>
    <mergeCell ref="BI481:BJ481"/>
    <mergeCell ref="BL481:BM481"/>
    <mergeCell ref="BN481:BO481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D485:E485"/>
    <mergeCell ref="F485:G48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AT488:AU488"/>
    <mergeCell ref="AW488:AX488"/>
    <mergeCell ref="AY488:AZ488"/>
    <mergeCell ref="BG488:BH488"/>
    <mergeCell ref="BI488:BJ488"/>
    <mergeCell ref="BL488:BM488"/>
    <mergeCell ref="BN488:BO488"/>
    <mergeCell ref="D464:E464"/>
    <mergeCell ref="F464:G464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M467:AN467"/>
    <mergeCell ref="AO467:AP467"/>
    <mergeCell ref="AR467:AS467"/>
    <mergeCell ref="AT467:AU467"/>
    <mergeCell ref="AW467:AX467"/>
    <mergeCell ref="AY467:AZ467"/>
    <mergeCell ref="BG467:BH467"/>
    <mergeCell ref="BI467:BJ467"/>
    <mergeCell ref="BL467:BM467"/>
    <mergeCell ref="BN467:BO467"/>
    <mergeCell ref="AW478:AX478"/>
    <mergeCell ref="AY478:AZ478"/>
    <mergeCell ref="BB478:BC478"/>
    <mergeCell ref="BD478:BE478"/>
    <mergeCell ref="BG478:BH478"/>
    <mergeCell ref="BI478:BJ478"/>
    <mergeCell ref="BL478:BM478"/>
    <mergeCell ref="BN478:BO478"/>
    <mergeCell ref="D471:E471"/>
    <mergeCell ref="F471:G47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T474:AU474"/>
    <mergeCell ref="AW474:AX474"/>
    <mergeCell ref="AY474:AZ474"/>
    <mergeCell ref="BG474:BH474"/>
    <mergeCell ref="BI474:BJ474"/>
    <mergeCell ref="BL474:BM474"/>
    <mergeCell ref="BN474:BO474"/>
    <mergeCell ref="D450:E450"/>
    <mergeCell ref="F450:G450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53:AS453"/>
    <mergeCell ref="AT453:AU453"/>
    <mergeCell ref="AW453:AX453"/>
    <mergeCell ref="AY453:AZ453"/>
    <mergeCell ref="BG453:BH453"/>
    <mergeCell ref="BI453:BJ453"/>
    <mergeCell ref="BL453:BM453"/>
    <mergeCell ref="BN453:BO453"/>
    <mergeCell ref="BG471:BH471"/>
    <mergeCell ref="BI471:BJ471"/>
    <mergeCell ref="AM464:AN464"/>
    <mergeCell ref="AO464:AP464"/>
    <mergeCell ref="AW471:AX471"/>
    <mergeCell ref="AY471:AZ471"/>
    <mergeCell ref="BB471:BC471"/>
    <mergeCell ref="BD471:BE471"/>
    <mergeCell ref="D457:E457"/>
    <mergeCell ref="F457:G457"/>
    <mergeCell ref="D460:E460"/>
    <mergeCell ref="F460:G460"/>
    <mergeCell ref="I460:J460"/>
    <mergeCell ref="K460:L460"/>
    <mergeCell ref="N460:O460"/>
    <mergeCell ref="P460:Q460"/>
    <mergeCell ref="AW460:AX460"/>
    <mergeCell ref="AY460:AZ460"/>
    <mergeCell ref="BG460:BH460"/>
    <mergeCell ref="BI460:BJ460"/>
    <mergeCell ref="BL460:BM460"/>
    <mergeCell ref="BN460:BO460"/>
    <mergeCell ref="N450:O450"/>
    <mergeCell ref="P450:Q450"/>
    <mergeCell ref="AM450:AN450"/>
    <mergeCell ref="AO450:AP450"/>
    <mergeCell ref="AR450:AS450"/>
    <mergeCell ref="AT450:AU450"/>
    <mergeCell ref="AM457:AN457"/>
    <mergeCell ref="AO457:AP457"/>
    <mergeCell ref="AR457:AS457"/>
    <mergeCell ref="AT457:AU457"/>
    <mergeCell ref="BG439:BH439"/>
    <mergeCell ref="BI439:BJ439"/>
    <mergeCell ref="BL439:BM439"/>
    <mergeCell ref="BN439:BO439"/>
    <mergeCell ref="S457:T457"/>
    <mergeCell ref="U457:V457"/>
    <mergeCell ref="X457:Y457"/>
    <mergeCell ref="Z457:AA457"/>
    <mergeCell ref="D443:E443"/>
    <mergeCell ref="F443:G443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BG446:BH446"/>
    <mergeCell ref="BI446:BJ446"/>
    <mergeCell ref="BL446:BM446"/>
    <mergeCell ref="BN446:BO446"/>
    <mergeCell ref="BD443:BE443"/>
    <mergeCell ref="AW436:AX436"/>
    <mergeCell ref="AY436:AZ436"/>
    <mergeCell ref="BB436:BC436"/>
    <mergeCell ref="BD436:BE436"/>
    <mergeCell ref="BG436:BH436"/>
    <mergeCell ref="BI436:BJ436"/>
    <mergeCell ref="BL436:BM436"/>
    <mergeCell ref="BN436:BO436"/>
    <mergeCell ref="I457:J457"/>
    <mergeCell ref="K457:L457"/>
    <mergeCell ref="Z450:AA450"/>
    <mergeCell ref="I450:J450"/>
    <mergeCell ref="K450:L450"/>
    <mergeCell ref="X443:Y443"/>
    <mergeCell ref="Z443:AA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AH450:AI450"/>
    <mergeCell ref="AJ450:AK450"/>
    <mergeCell ref="AW450:AX450"/>
    <mergeCell ref="AY450:AZ450"/>
    <mergeCell ref="BB450:BC450"/>
    <mergeCell ref="BD450:BE450"/>
    <mergeCell ref="AM443:AN443"/>
    <mergeCell ref="AO443:AP443"/>
    <mergeCell ref="AR443:AS443"/>
    <mergeCell ref="AT443:AU443"/>
    <mergeCell ref="BG425:BH425"/>
    <mergeCell ref="BI425:BJ425"/>
    <mergeCell ref="BL425:BM425"/>
    <mergeCell ref="BN425:BO425"/>
    <mergeCell ref="BL429:BM429"/>
    <mergeCell ref="BN429:BO429"/>
    <mergeCell ref="BL443:BM443"/>
    <mergeCell ref="BN443:BO443"/>
    <mergeCell ref="AW422:AX422"/>
    <mergeCell ref="AY422:AZ422"/>
    <mergeCell ref="BB422:BC422"/>
    <mergeCell ref="BD422:BE422"/>
    <mergeCell ref="BG443:BH443"/>
    <mergeCell ref="BI443:BJ443"/>
    <mergeCell ref="D429:E429"/>
    <mergeCell ref="F429:G42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M432:AN432"/>
    <mergeCell ref="AO432:AP432"/>
    <mergeCell ref="AW432:AX432"/>
    <mergeCell ref="AY432:AZ432"/>
    <mergeCell ref="BG432:BH432"/>
    <mergeCell ref="BI432:BJ432"/>
    <mergeCell ref="BL432:BM432"/>
    <mergeCell ref="BN432:BO432"/>
    <mergeCell ref="AW429:AX429"/>
    <mergeCell ref="AY429:AZ429"/>
    <mergeCell ref="BB429:BC429"/>
    <mergeCell ref="BD429:BE429"/>
    <mergeCell ref="D436:E436"/>
    <mergeCell ref="F436:G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AW439:AX439"/>
    <mergeCell ref="AY439:AZ439"/>
    <mergeCell ref="AR418:AS418"/>
    <mergeCell ref="AT418:AU418"/>
    <mergeCell ref="AW418:AX418"/>
    <mergeCell ref="AY418:AZ418"/>
    <mergeCell ref="I415:J415"/>
    <mergeCell ref="K415:L415"/>
    <mergeCell ref="N415:O415"/>
    <mergeCell ref="P415:Q415"/>
    <mergeCell ref="AC415:AD415"/>
    <mergeCell ref="AE415:AF415"/>
    <mergeCell ref="AH415:AI415"/>
    <mergeCell ref="AJ415:AK415"/>
    <mergeCell ref="S408:T408"/>
    <mergeCell ref="U408:V408"/>
    <mergeCell ref="X408:Y408"/>
    <mergeCell ref="Z408:AA408"/>
    <mergeCell ref="I408:J408"/>
    <mergeCell ref="K408:L408"/>
    <mergeCell ref="N408:O408"/>
    <mergeCell ref="P408:Q408"/>
    <mergeCell ref="AC408:AD408"/>
    <mergeCell ref="AE408:AF408"/>
    <mergeCell ref="D422:E422"/>
    <mergeCell ref="F422:G422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AW425:AX425"/>
    <mergeCell ref="AY425:AZ425"/>
    <mergeCell ref="AH408:AI408"/>
    <mergeCell ref="AJ408:AK408"/>
    <mergeCell ref="AW408:AX408"/>
    <mergeCell ref="AY408:AZ408"/>
    <mergeCell ref="D394:E394"/>
    <mergeCell ref="F394:G394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AT397:AU397"/>
    <mergeCell ref="AW397:AX397"/>
    <mergeCell ref="AY397:AZ397"/>
    <mergeCell ref="BG397:BH397"/>
    <mergeCell ref="BI397:BJ397"/>
    <mergeCell ref="BL397:BM397"/>
    <mergeCell ref="BN397:BO397"/>
    <mergeCell ref="BG408:BH408"/>
    <mergeCell ref="BI408:BJ408"/>
    <mergeCell ref="AW415:AX415"/>
    <mergeCell ref="AY415:AZ415"/>
    <mergeCell ref="BB415:BC415"/>
    <mergeCell ref="BD415:BE415"/>
    <mergeCell ref="BG415:BH415"/>
    <mergeCell ref="BI415:BJ415"/>
    <mergeCell ref="BG394:BH394"/>
    <mergeCell ref="BI394:BJ394"/>
    <mergeCell ref="S415:T415"/>
    <mergeCell ref="U415:V415"/>
    <mergeCell ref="X415:Y415"/>
    <mergeCell ref="Z415:AA415"/>
    <mergeCell ref="BL408:BM408"/>
    <mergeCell ref="BN408:BO408"/>
    <mergeCell ref="BL415:BM415"/>
    <mergeCell ref="BN415:BO415"/>
    <mergeCell ref="BG401:BH401"/>
    <mergeCell ref="BI401:BJ401"/>
    <mergeCell ref="AW401:AX401"/>
    <mergeCell ref="AY401:AZ401"/>
    <mergeCell ref="BB401:BC401"/>
    <mergeCell ref="BD401:BE401"/>
    <mergeCell ref="D408:E408"/>
    <mergeCell ref="F408:G408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D401:E401"/>
    <mergeCell ref="F401:G401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AW404:AX404"/>
    <mergeCell ref="AY404:AZ404"/>
    <mergeCell ref="BG422:BH422"/>
    <mergeCell ref="BI422:BJ422"/>
    <mergeCell ref="BL422:BM422"/>
    <mergeCell ref="BN422:BO422"/>
    <mergeCell ref="BG429:BH429"/>
    <mergeCell ref="BI429:BJ429"/>
    <mergeCell ref="AM422:AN422"/>
    <mergeCell ref="AO422:AP422"/>
    <mergeCell ref="S418:T418"/>
    <mergeCell ref="U418:V418"/>
    <mergeCell ref="X418:Y418"/>
    <mergeCell ref="Z418:AA418"/>
    <mergeCell ref="AC418:AD418"/>
    <mergeCell ref="AE418:AF418"/>
    <mergeCell ref="AH411:AI411"/>
    <mergeCell ref="AJ411:AK411"/>
    <mergeCell ref="AM411:AN411"/>
    <mergeCell ref="AO411:AP411"/>
    <mergeCell ref="AR411:AS411"/>
    <mergeCell ref="AT411:AU411"/>
    <mergeCell ref="AW411:AX411"/>
    <mergeCell ref="AY411:AZ411"/>
    <mergeCell ref="BG411:BH411"/>
    <mergeCell ref="BI411:BJ411"/>
    <mergeCell ref="BL411:BM411"/>
    <mergeCell ref="BN411:BO411"/>
    <mergeCell ref="D415:E415"/>
    <mergeCell ref="F415:G415"/>
    <mergeCell ref="D418:E418"/>
    <mergeCell ref="F418:G418"/>
    <mergeCell ref="I418:J418"/>
    <mergeCell ref="K418:L418"/>
    <mergeCell ref="N418:O418"/>
    <mergeCell ref="P418:Q418"/>
    <mergeCell ref="BG418:BH418"/>
    <mergeCell ref="BI418:BJ418"/>
    <mergeCell ref="BL418:BM418"/>
    <mergeCell ref="BN418:BO418"/>
    <mergeCell ref="AH418:AI418"/>
    <mergeCell ref="AJ418:AK418"/>
    <mergeCell ref="AM418:AN418"/>
    <mergeCell ref="AO418:AP418"/>
    <mergeCell ref="BG404:BH404"/>
    <mergeCell ref="BI404:BJ404"/>
    <mergeCell ref="BL404:BM404"/>
    <mergeCell ref="BN404:BO404"/>
    <mergeCell ref="D380:E380"/>
    <mergeCell ref="F380:G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AW383:AX383"/>
    <mergeCell ref="AY383:AZ383"/>
    <mergeCell ref="BG383:BH383"/>
    <mergeCell ref="BI383:BJ383"/>
    <mergeCell ref="BL383:BM383"/>
    <mergeCell ref="BN383:BO383"/>
    <mergeCell ref="AW380:AX380"/>
    <mergeCell ref="AY380:AZ380"/>
    <mergeCell ref="BB380:BC380"/>
    <mergeCell ref="BD380:BE380"/>
    <mergeCell ref="BG380:BH380"/>
    <mergeCell ref="BI380:BJ380"/>
    <mergeCell ref="BL380:BM380"/>
    <mergeCell ref="BN380:BO380"/>
    <mergeCell ref="BG387:BH387"/>
    <mergeCell ref="BI387:BJ387"/>
    <mergeCell ref="AW394:AX394"/>
    <mergeCell ref="AY394:AZ394"/>
    <mergeCell ref="BB394:BC394"/>
    <mergeCell ref="BD394:BE394"/>
    <mergeCell ref="BL387:BM387"/>
    <mergeCell ref="BN387:BO387"/>
    <mergeCell ref="BL394:BM394"/>
    <mergeCell ref="BN394:BO394"/>
    <mergeCell ref="S401:T401"/>
    <mergeCell ref="U401:V401"/>
    <mergeCell ref="X401:Y401"/>
    <mergeCell ref="Z401:AA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S380:T380"/>
    <mergeCell ref="U380:V380"/>
    <mergeCell ref="X380:Y380"/>
    <mergeCell ref="Z380:AA380"/>
    <mergeCell ref="S373:T373"/>
    <mergeCell ref="U373:V373"/>
    <mergeCell ref="X373:Y373"/>
    <mergeCell ref="Z373:AA373"/>
    <mergeCell ref="D387:E387"/>
    <mergeCell ref="F387:G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AW390:AX390"/>
    <mergeCell ref="AY390:AZ390"/>
    <mergeCell ref="BG390:BH390"/>
    <mergeCell ref="BI390:BJ390"/>
    <mergeCell ref="BL390:BM390"/>
    <mergeCell ref="BN390:BO390"/>
    <mergeCell ref="D366:E366"/>
    <mergeCell ref="F366:G366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69:AS369"/>
    <mergeCell ref="AT369:AU369"/>
    <mergeCell ref="AW369:AX369"/>
    <mergeCell ref="AY369:AZ369"/>
    <mergeCell ref="BG369:BH369"/>
    <mergeCell ref="BI369:BJ369"/>
    <mergeCell ref="BL369:BM369"/>
    <mergeCell ref="BN369:BO369"/>
    <mergeCell ref="BG366:BH366"/>
    <mergeCell ref="BI366:BJ366"/>
    <mergeCell ref="D373:E373"/>
    <mergeCell ref="F373:G373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AW376:AX376"/>
    <mergeCell ref="AY376:AZ376"/>
    <mergeCell ref="BG376:BH376"/>
    <mergeCell ref="BI376:BJ376"/>
    <mergeCell ref="BL376:BM376"/>
    <mergeCell ref="BN376:BO376"/>
    <mergeCell ref="D352:E352"/>
    <mergeCell ref="F352:G352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AT355:AU355"/>
    <mergeCell ref="AW355:AX355"/>
    <mergeCell ref="AY355:AZ355"/>
    <mergeCell ref="BG355:BH355"/>
    <mergeCell ref="BI355:BJ355"/>
    <mergeCell ref="BL355:BM355"/>
    <mergeCell ref="BN355:BO355"/>
    <mergeCell ref="BG373:BH373"/>
    <mergeCell ref="BI373:BJ373"/>
    <mergeCell ref="BL366:BM366"/>
    <mergeCell ref="BN366:BO366"/>
    <mergeCell ref="BL373:BM373"/>
    <mergeCell ref="BN373:BO373"/>
    <mergeCell ref="BB359:BC359"/>
    <mergeCell ref="BD359:BE359"/>
    <mergeCell ref="AW373:AX373"/>
    <mergeCell ref="AY373:AZ373"/>
    <mergeCell ref="BB373:BC373"/>
    <mergeCell ref="BD373:BE373"/>
    <mergeCell ref="S352:T352"/>
    <mergeCell ref="U352:V352"/>
    <mergeCell ref="X352:Y352"/>
    <mergeCell ref="Z352:AA352"/>
    <mergeCell ref="I352:J352"/>
    <mergeCell ref="K352:L352"/>
    <mergeCell ref="BN362:BO362"/>
    <mergeCell ref="D338:E338"/>
    <mergeCell ref="F338:G33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AW341:AX341"/>
    <mergeCell ref="AY341:AZ341"/>
    <mergeCell ref="BG341:BH341"/>
    <mergeCell ref="BI341:BJ341"/>
    <mergeCell ref="BL341:BM341"/>
    <mergeCell ref="BN341:BO341"/>
    <mergeCell ref="BG359:BH359"/>
    <mergeCell ref="BI359:BJ359"/>
    <mergeCell ref="BL345:BM345"/>
    <mergeCell ref="BN345:BO345"/>
    <mergeCell ref="BL352:BM352"/>
    <mergeCell ref="BN352:BO352"/>
    <mergeCell ref="BL359:BM359"/>
    <mergeCell ref="BN359:BO359"/>
    <mergeCell ref="D345:E345"/>
    <mergeCell ref="F345:G345"/>
    <mergeCell ref="D348:E348"/>
    <mergeCell ref="F348:G348"/>
    <mergeCell ref="I324:J324"/>
    <mergeCell ref="K324:L324"/>
    <mergeCell ref="N324:O324"/>
    <mergeCell ref="P324:Q324"/>
    <mergeCell ref="BG331:BH331"/>
    <mergeCell ref="BI331:BJ331"/>
    <mergeCell ref="D359:E359"/>
    <mergeCell ref="F359:G359"/>
    <mergeCell ref="D362:E362"/>
    <mergeCell ref="F362:G362"/>
    <mergeCell ref="I362:J362"/>
    <mergeCell ref="K362:L36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AW362:AX362"/>
    <mergeCell ref="AY362:AZ362"/>
    <mergeCell ref="BG362:BH362"/>
    <mergeCell ref="BI362:BJ362"/>
    <mergeCell ref="BG338:BH338"/>
    <mergeCell ref="BI338:BJ338"/>
    <mergeCell ref="BL362:BM362"/>
    <mergeCell ref="BL324:BM324"/>
    <mergeCell ref="AC324:AD324"/>
    <mergeCell ref="AE324:AF324"/>
    <mergeCell ref="AH324:AI324"/>
    <mergeCell ref="AJ324:AK324"/>
    <mergeCell ref="AY324:AZ324"/>
    <mergeCell ref="BB324:BC324"/>
    <mergeCell ref="BD324:BE324"/>
    <mergeCell ref="AM331:AN331"/>
    <mergeCell ref="AO331:AP331"/>
    <mergeCell ref="AR331:AS331"/>
    <mergeCell ref="AT331:AU331"/>
    <mergeCell ref="AM338:AN338"/>
    <mergeCell ref="AO338:AP338"/>
    <mergeCell ref="AW331:AX331"/>
    <mergeCell ref="AY331:AZ331"/>
    <mergeCell ref="BB331:BC331"/>
    <mergeCell ref="BD331:BE331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AW334:AX334"/>
    <mergeCell ref="D303:E303"/>
    <mergeCell ref="F303:G303"/>
    <mergeCell ref="D306:E306"/>
    <mergeCell ref="F306:G306"/>
    <mergeCell ref="D310:E310"/>
    <mergeCell ref="F310:G310"/>
    <mergeCell ref="D313:E313"/>
    <mergeCell ref="AW313:AX313"/>
    <mergeCell ref="AY313:AZ313"/>
    <mergeCell ref="BG313:BH313"/>
    <mergeCell ref="BI313:BJ313"/>
    <mergeCell ref="BL313:BM313"/>
    <mergeCell ref="BG348:BH348"/>
    <mergeCell ref="BI348:BJ348"/>
    <mergeCell ref="BL348:BM348"/>
    <mergeCell ref="BN348:BO348"/>
    <mergeCell ref="D324:E324"/>
    <mergeCell ref="F324:G324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R327:AS327"/>
    <mergeCell ref="AT327:AU327"/>
    <mergeCell ref="AW327:AX327"/>
    <mergeCell ref="AY327:AZ327"/>
    <mergeCell ref="BG327:BH327"/>
    <mergeCell ref="BI327:BJ327"/>
    <mergeCell ref="BL327:BM327"/>
    <mergeCell ref="BN327:BO327"/>
    <mergeCell ref="BG324:BH324"/>
    <mergeCell ref="BI324:BJ324"/>
    <mergeCell ref="D331:E331"/>
    <mergeCell ref="F331:G331"/>
    <mergeCell ref="D334:E334"/>
    <mergeCell ref="F334:G334"/>
    <mergeCell ref="I334:J334"/>
    <mergeCell ref="K334:L334"/>
    <mergeCell ref="AW345:AX345"/>
    <mergeCell ref="AY345:AZ345"/>
    <mergeCell ref="BB345:BC345"/>
    <mergeCell ref="BD345:BE345"/>
    <mergeCell ref="BG334:BH334"/>
    <mergeCell ref="BI334:BJ334"/>
    <mergeCell ref="BL334:BM334"/>
    <mergeCell ref="BN334:BO334"/>
    <mergeCell ref="I331:J331"/>
    <mergeCell ref="K331:L331"/>
    <mergeCell ref="N331:O331"/>
    <mergeCell ref="P331:Q331"/>
    <mergeCell ref="AC331:AD331"/>
    <mergeCell ref="AE331:AF331"/>
    <mergeCell ref="BG292:BH292"/>
    <mergeCell ref="BI292:BJ292"/>
    <mergeCell ref="BL292:BM292"/>
    <mergeCell ref="AC296:AD296"/>
    <mergeCell ref="AE296:AF296"/>
    <mergeCell ref="AH296:AI296"/>
    <mergeCell ref="AJ296:AK296"/>
    <mergeCell ref="I317:J317"/>
    <mergeCell ref="K317:L317"/>
    <mergeCell ref="S331:T331"/>
    <mergeCell ref="U331:V331"/>
    <mergeCell ref="X331:Y331"/>
    <mergeCell ref="Z331:AA331"/>
    <mergeCell ref="D317:E317"/>
    <mergeCell ref="F317:G317"/>
    <mergeCell ref="D320:E320"/>
    <mergeCell ref="F320:G320"/>
    <mergeCell ref="I320:J320"/>
    <mergeCell ref="K320:L32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J299:AK299"/>
    <mergeCell ref="AM299:AN299"/>
    <mergeCell ref="AO299:AP299"/>
    <mergeCell ref="AR299:AS299"/>
    <mergeCell ref="AT299:AU299"/>
    <mergeCell ref="AJ303:AK303"/>
    <mergeCell ref="AM303:AN303"/>
    <mergeCell ref="AO303:AP303"/>
    <mergeCell ref="AR303:AS303"/>
    <mergeCell ref="AT303:AU303"/>
    <mergeCell ref="S296:T296"/>
    <mergeCell ref="U296:V296"/>
    <mergeCell ref="X296:Y296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AT313:AU313"/>
    <mergeCell ref="AC317:AD317"/>
    <mergeCell ref="AE317:AF317"/>
    <mergeCell ref="AH317:AI317"/>
    <mergeCell ref="AJ317:AK317"/>
    <mergeCell ref="S317:T317"/>
    <mergeCell ref="K296:L296"/>
    <mergeCell ref="N296:O296"/>
    <mergeCell ref="P296:Q296"/>
    <mergeCell ref="AR296:AS296"/>
    <mergeCell ref="AT296:AU296"/>
    <mergeCell ref="N299:O299"/>
    <mergeCell ref="P299:Q299"/>
    <mergeCell ref="BI299:BJ299"/>
    <mergeCell ref="BL299:BM299"/>
    <mergeCell ref="AW310:AX310"/>
    <mergeCell ref="AY310:AZ310"/>
    <mergeCell ref="BB310:BC310"/>
    <mergeCell ref="BD310:BE310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S303:T303"/>
    <mergeCell ref="U303:V303"/>
    <mergeCell ref="X303:Y303"/>
    <mergeCell ref="Z303:AA303"/>
    <mergeCell ref="I303:J303"/>
    <mergeCell ref="K303:L303"/>
    <mergeCell ref="N303:O303"/>
    <mergeCell ref="P303:Q303"/>
    <mergeCell ref="AC303:AD303"/>
    <mergeCell ref="AE303:AF303"/>
    <mergeCell ref="AH303:AI303"/>
    <mergeCell ref="S310:T310"/>
    <mergeCell ref="U310:V310"/>
    <mergeCell ref="X310:Y310"/>
    <mergeCell ref="Z310:AA310"/>
    <mergeCell ref="D282:E282"/>
    <mergeCell ref="F282:G28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85:AS285"/>
    <mergeCell ref="AT285:AU285"/>
    <mergeCell ref="AW285:AX285"/>
    <mergeCell ref="AY285:AZ285"/>
    <mergeCell ref="AM282:AN282"/>
    <mergeCell ref="AO282:AP282"/>
    <mergeCell ref="AR282:AS282"/>
    <mergeCell ref="AT282:AU282"/>
    <mergeCell ref="D289:E289"/>
    <mergeCell ref="F289:G28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AW292:AX292"/>
    <mergeCell ref="AY292:AZ292"/>
    <mergeCell ref="S282:T282"/>
    <mergeCell ref="U282:V282"/>
    <mergeCell ref="X282:Y282"/>
    <mergeCell ref="Z282:AA282"/>
    <mergeCell ref="I282:J282"/>
    <mergeCell ref="K282:L282"/>
    <mergeCell ref="N282:O282"/>
    <mergeCell ref="P282:Q282"/>
    <mergeCell ref="S289:T289"/>
    <mergeCell ref="U289:V289"/>
    <mergeCell ref="X289:Y289"/>
    <mergeCell ref="Z289:AA289"/>
    <mergeCell ref="BN292:BO292"/>
    <mergeCell ref="D296:E296"/>
    <mergeCell ref="F296:G296"/>
    <mergeCell ref="D299:E299"/>
    <mergeCell ref="F299:G299"/>
    <mergeCell ref="I299:J299"/>
    <mergeCell ref="K299:L299"/>
    <mergeCell ref="AM289:AN289"/>
    <mergeCell ref="AO289:AP289"/>
    <mergeCell ref="AR289:AS289"/>
    <mergeCell ref="AT289:AU289"/>
    <mergeCell ref="AM296:AN296"/>
    <mergeCell ref="AO296:AP296"/>
    <mergeCell ref="D268:E268"/>
    <mergeCell ref="F268:G268"/>
    <mergeCell ref="BG275:BH275"/>
    <mergeCell ref="BI275:BJ275"/>
    <mergeCell ref="D261:E261"/>
    <mergeCell ref="F261:G261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71:AS271"/>
    <mergeCell ref="AT271:AU271"/>
    <mergeCell ref="AW271:AX271"/>
    <mergeCell ref="AY271:AZ271"/>
    <mergeCell ref="BG271:BH271"/>
    <mergeCell ref="BI271:BJ271"/>
    <mergeCell ref="BL271:BM271"/>
    <mergeCell ref="BN271:BO271"/>
    <mergeCell ref="S268:T268"/>
    <mergeCell ref="U268:V268"/>
    <mergeCell ref="X268:Y268"/>
    <mergeCell ref="Z268:AA268"/>
    <mergeCell ref="I268:J268"/>
    <mergeCell ref="K268:L268"/>
    <mergeCell ref="N268:O268"/>
    <mergeCell ref="P268:Q268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D247:E247"/>
    <mergeCell ref="F247:G247"/>
    <mergeCell ref="D250:E250"/>
    <mergeCell ref="F250:G250"/>
    <mergeCell ref="I250:J250"/>
    <mergeCell ref="K250:L250"/>
    <mergeCell ref="AO250:AP250"/>
    <mergeCell ref="AR250:AS250"/>
    <mergeCell ref="AT250:AU250"/>
    <mergeCell ref="AW250:AX250"/>
    <mergeCell ref="AY250:AZ250"/>
    <mergeCell ref="BG250:BH250"/>
    <mergeCell ref="BI250:BJ250"/>
    <mergeCell ref="BL250:BM250"/>
    <mergeCell ref="BN250:BO250"/>
    <mergeCell ref="BB240:BC240"/>
    <mergeCell ref="D275:E275"/>
    <mergeCell ref="F275:G27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AT278:AU278"/>
    <mergeCell ref="AW278:AX278"/>
    <mergeCell ref="AY278:AZ278"/>
    <mergeCell ref="BG278:BH278"/>
    <mergeCell ref="BI278:BJ278"/>
    <mergeCell ref="BL278:BM278"/>
    <mergeCell ref="BN278:BO278"/>
    <mergeCell ref="D254:E254"/>
    <mergeCell ref="F254:G254"/>
    <mergeCell ref="D257:E257"/>
    <mergeCell ref="F257:G257"/>
    <mergeCell ref="I257:J257"/>
    <mergeCell ref="K257:L257"/>
    <mergeCell ref="N257:O257"/>
    <mergeCell ref="P257:Q257"/>
    <mergeCell ref="S257:T257"/>
    <mergeCell ref="BG257:BH257"/>
    <mergeCell ref="BI257:BJ257"/>
    <mergeCell ref="S254:T254"/>
    <mergeCell ref="U254:V254"/>
    <mergeCell ref="X254:Y254"/>
    <mergeCell ref="Z254:AA254"/>
    <mergeCell ref="I254:J254"/>
    <mergeCell ref="K254:L254"/>
    <mergeCell ref="N254:O254"/>
    <mergeCell ref="P254:Q254"/>
    <mergeCell ref="AM268:AN268"/>
    <mergeCell ref="AO268:AP268"/>
    <mergeCell ref="AR268:AS268"/>
    <mergeCell ref="BL229:BM229"/>
    <mergeCell ref="BN229:BO229"/>
    <mergeCell ref="BG240:BH240"/>
    <mergeCell ref="BI240:BJ240"/>
    <mergeCell ref="AW247:AX247"/>
    <mergeCell ref="AY247:AZ247"/>
    <mergeCell ref="BB247:BC247"/>
    <mergeCell ref="BD247:BE247"/>
    <mergeCell ref="BG247:BH247"/>
    <mergeCell ref="BI247:BJ247"/>
    <mergeCell ref="BL240:BM240"/>
    <mergeCell ref="BN240:BO240"/>
    <mergeCell ref="BL247:BM247"/>
    <mergeCell ref="BN247:BO247"/>
    <mergeCell ref="AW226:AX226"/>
    <mergeCell ref="AY226:AZ226"/>
    <mergeCell ref="BB226:BC226"/>
    <mergeCell ref="BD226:BE226"/>
    <mergeCell ref="BG226:BH226"/>
    <mergeCell ref="BI226:BJ226"/>
    <mergeCell ref="BL236:BM236"/>
    <mergeCell ref="BN236:BO236"/>
    <mergeCell ref="BL233:BM233"/>
    <mergeCell ref="BN233:BO233"/>
    <mergeCell ref="AM226:AN226"/>
    <mergeCell ref="AO226:AP226"/>
    <mergeCell ref="AR226:AS226"/>
    <mergeCell ref="AT226:AU226"/>
    <mergeCell ref="AJ264:AK264"/>
    <mergeCell ref="AM264:AN264"/>
    <mergeCell ref="AO264:AP264"/>
    <mergeCell ref="AR264:AS264"/>
    <mergeCell ref="AT264:AU264"/>
    <mergeCell ref="AW264:AX264"/>
    <mergeCell ref="AY264:AZ264"/>
    <mergeCell ref="BG264:BH264"/>
    <mergeCell ref="BI264:BJ264"/>
    <mergeCell ref="BL264:BM264"/>
    <mergeCell ref="BN264:BO264"/>
    <mergeCell ref="AW261:AX261"/>
    <mergeCell ref="AY261:AZ261"/>
    <mergeCell ref="BL226:BM226"/>
    <mergeCell ref="BN226:BO226"/>
    <mergeCell ref="AO261:AP261"/>
    <mergeCell ref="AR261:AS261"/>
    <mergeCell ref="AT261:AU261"/>
    <mergeCell ref="AR254:AS254"/>
    <mergeCell ref="AT254:AU254"/>
    <mergeCell ref="BG261:BH261"/>
    <mergeCell ref="BI261:BJ261"/>
    <mergeCell ref="BL261:BM261"/>
    <mergeCell ref="BN261:BO261"/>
    <mergeCell ref="D236:E236"/>
    <mergeCell ref="F236:G236"/>
    <mergeCell ref="I236:J236"/>
    <mergeCell ref="BG233:BH233"/>
    <mergeCell ref="BI233:BJ233"/>
    <mergeCell ref="AC233:AD233"/>
    <mergeCell ref="AE233:AF233"/>
    <mergeCell ref="AH233:AI233"/>
    <mergeCell ref="AJ233:AK233"/>
    <mergeCell ref="AC240:AD240"/>
    <mergeCell ref="AE240:AF240"/>
    <mergeCell ref="AH240:AI240"/>
    <mergeCell ref="AJ240:AK240"/>
    <mergeCell ref="AM233:AN233"/>
    <mergeCell ref="D240:E240"/>
    <mergeCell ref="F240:G24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T243:AU243"/>
    <mergeCell ref="AW243:AX243"/>
    <mergeCell ref="AY243:AZ243"/>
    <mergeCell ref="BG243:BH243"/>
    <mergeCell ref="BI243:BJ243"/>
    <mergeCell ref="AW236:AX236"/>
    <mergeCell ref="AY236:AZ236"/>
    <mergeCell ref="BG236:BH236"/>
    <mergeCell ref="BI236:BJ236"/>
    <mergeCell ref="AW233:AX233"/>
    <mergeCell ref="AY233:AZ233"/>
    <mergeCell ref="BB233:BC233"/>
    <mergeCell ref="BD233:BE233"/>
    <mergeCell ref="AW240:AX240"/>
    <mergeCell ref="AY240:AZ240"/>
    <mergeCell ref="BG219:BH219"/>
    <mergeCell ref="BI219:BJ219"/>
    <mergeCell ref="D219:E219"/>
    <mergeCell ref="F219:G219"/>
    <mergeCell ref="D222:E222"/>
    <mergeCell ref="F222:G222"/>
    <mergeCell ref="D226:E226"/>
    <mergeCell ref="F226:G22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29:AU229"/>
    <mergeCell ref="AW229:AX229"/>
    <mergeCell ref="AY229:AZ229"/>
    <mergeCell ref="BG229:BH229"/>
    <mergeCell ref="BI229:BJ229"/>
    <mergeCell ref="AW222:AX222"/>
    <mergeCell ref="AY222:AZ222"/>
    <mergeCell ref="BG222:BH222"/>
    <mergeCell ref="BI222:BJ222"/>
    <mergeCell ref="I222:J222"/>
    <mergeCell ref="K222:L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BL222:BM222"/>
    <mergeCell ref="BN222:BO222"/>
    <mergeCell ref="D233:E233"/>
    <mergeCell ref="F233:G233"/>
    <mergeCell ref="BB212:BC212"/>
    <mergeCell ref="BD212:BE212"/>
    <mergeCell ref="BG212:BH212"/>
    <mergeCell ref="BI212:BJ212"/>
    <mergeCell ref="BL212:BM212"/>
    <mergeCell ref="BN212:BO212"/>
    <mergeCell ref="BL219:BM219"/>
    <mergeCell ref="BN219:BO219"/>
    <mergeCell ref="AW219:AX219"/>
    <mergeCell ref="AY219:AZ219"/>
    <mergeCell ref="BB219:BC219"/>
    <mergeCell ref="BD219:BE219"/>
    <mergeCell ref="D205:E205"/>
    <mergeCell ref="F205:G205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M208:AN208"/>
    <mergeCell ref="AO208:AP208"/>
    <mergeCell ref="AR208:AS208"/>
    <mergeCell ref="AT208:AU208"/>
    <mergeCell ref="AW208:AX208"/>
    <mergeCell ref="AY208:AZ208"/>
    <mergeCell ref="BG208:BH208"/>
    <mergeCell ref="BI208:BJ208"/>
    <mergeCell ref="BL208:BM208"/>
    <mergeCell ref="BN208:BO208"/>
    <mergeCell ref="D212:E212"/>
    <mergeCell ref="F212:G21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T215:AU215"/>
    <mergeCell ref="BL215:BM215"/>
    <mergeCell ref="BN215:BO215"/>
    <mergeCell ref="BL198:BM198"/>
    <mergeCell ref="BN198:BO198"/>
    <mergeCell ref="BL205:BM205"/>
    <mergeCell ref="BN205:BO205"/>
    <mergeCell ref="AW205:AX205"/>
    <mergeCell ref="AY205:AZ205"/>
    <mergeCell ref="I184:J184"/>
    <mergeCell ref="K184:L184"/>
    <mergeCell ref="S205:T205"/>
    <mergeCell ref="U205:V205"/>
    <mergeCell ref="D191:E191"/>
    <mergeCell ref="F191:G191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94:AU194"/>
    <mergeCell ref="AW194:AX194"/>
    <mergeCell ref="AY194:AZ194"/>
    <mergeCell ref="BG194:BH194"/>
    <mergeCell ref="BI194:BJ194"/>
    <mergeCell ref="BL194:BM194"/>
    <mergeCell ref="BN194:BO194"/>
    <mergeCell ref="D198:E198"/>
    <mergeCell ref="F198:G198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201:AS201"/>
    <mergeCell ref="AT201:AU201"/>
    <mergeCell ref="AW201:AX201"/>
    <mergeCell ref="AY201:AZ201"/>
    <mergeCell ref="BG201:BH201"/>
    <mergeCell ref="BI201:BJ201"/>
    <mergeCell ref="BL201:BM201"/>
    <mergeCell ref="BN201:BO201"/>
    <mergeCell ref="BD184:BE184"/>
    <mergeCell ref="BG184:BH184"/>
    <mergeCell ref="D177:E177"/>
    <mergeCell ref="F177:G17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BL180:BM180"/>
    <mergeCell ref="BN180:BO180"/>
    <mergeCell ref="S184:T184"/>
    <mergeCell ref="U184:V184"/>
    <mergeCell ref="X184:Y184"/>
    <mergeCell ref="Z184:AA184"/>
    <mergeCell ref="D184:E184"/>
    <mergeCell ref="F184:G184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AW187:AX187"/>
    <mergeCell ref="AY187:AZ187"/>
    <mergeCell ref="BG187:BH187"/>
    <mergeCell ref="BI187:BJ187"/>
    <mergeCell ref="BL187:BM187"/>
    <mergeCell ref="BN187:BO187"/>
    <mergeCell ref="BL159:BM159"/>
    <mergeCell ref="BN159:BO159"/>
    <mergeCell ref="D163:E163"/>
    <mergeCell ref="F163:G163"/>
    <mergeCell ref="D166:E166"/>
    <mergeCell ref="F166:G166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BB156:BC156"/>
    <mergeCell ref="BD156:BE156"/>
    <mergeCell ref="D170:E170"/>
    <mergeCell ref="F170:G170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AW173:AX173"/>
    <mergeCell ref="AY173:AZ173"/>
    <mergeCell ref="BL173:BM173"/>
    <mergeCell ref="BN173:BO173"/>
    <mergeCell ref="X170:Y170"/>
    <mergeCell ref="Z170:AA170"/>
    <mergeCell ref="D149:E149"/>
    <mergeCell ref="F149:G149"/>
    <mergeCell ref="D152:E152"/>
    <mergeCell ref="F152:G152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AT180:AU180"/>
    <mergeCell ref="AW180:AX180"/>
    <mergeCell ref="AY180:AZ180"/>
    <mergeCell ref="BG180:BH180"/>
    <mergeCell ref="BI180:BJ180"/>
    <mergeCell ref="BG149:BH149"/>
    <mergeCell ref="BI149:BJ149"/>
    <mergeCell ref="AJ170:AK170"/>
    <mergeCell ref="X156:Y156"/>
    <mergeCell ref="Z156:AA156"/>
    <mergeCell ref="S149:T149"/>
    <mergeCell ref="U149:V149"/>
    <mergeCell ref="X149:Y149"/>
    <mergeCell ref="Z149:AA149"/>
    <mergeCell ref="D156:E156"/>
    <mergeCell ref="F156:G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59:AS159"/>
    <mergeCell ref="AW159:AX159"/>
    <mergeCell ref="AY159:AZ159"/>
    <mergeCell ref="BG159:BH159"/>
    <mergeCell ref="BI159:BJ159"/>
    <mergeCell ref="BG173:BH173"/>
    <mergeCell ref="BI173:BJ173"/>
    <mergeCell ref="S170:T170"/>
    <mergeCell ref="U170:V170"/>
    <mergeCell ref="D135:E135"/>
    <mergeCell ref="F135:G13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66:AK166"/>
    <mergeCell ref="AM166:AN166"/>
    <mergeCell ref="AO166:AP166"/>
    <mergeCell ref="AR166:AS166"/>
    <mergeCell ref="AT166:AU166"/>
    <mergeCell ref="AW166:AX166"/>
    <mergeCell ref="AY166:AZ166"/>
    <mergeCell ref="BG166:BH166"/>
    <mergeCell ref="BI166:BJ166"/>
    <mergeCell ref="BL166:BM166"/>
    <mergeCell ref="BN166:BO166"/>
    <mergeCell ref="D142:E142"/>
    <mergeCell ref="F142:G142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AT145:AU145"/>
    <mergeCell ref="AW145:AX145"/>
    <mergeCell ref="AY145:AZ145"/>
    <mergeCell ref="BG145:BH145"/>
    <mergeCell ref="BI145:BJ145"/>
    <mergeCell ref="BL145:BM145"/>
    <mergeCell ref="BN145:BO145"/>
    <mergeCell ref="AC163:AD163"/>
    <mergeCell ref="P135:Q135"/>
    <mergeCell ref="BG142:BH142"/>
    <mergeCell ref="BI142:BJ142"/>
    <mergeCell ref="I163:J163"/>
    <mergeCell ref="K163:L163"/>
    <mergeCell ref="N163:O163"/>
    <mergeCell ref="P163:Q163"/>
    <mergeCell ref="S163:T163"/>
    <mergeCell ref="U163:V163"/>
    <mergeCell ref="X163:Y163"/>
    <mergeCell ref="Z163:AA163"/>
    <mergeCell ref="D121:E121"/>
    <mergeCell ref="F121:G121"/>
    <mergeCell ref="D124:E124"/>
    <mergeCell ref="F124:G124"/>
    <mergeCell ref="AW135:AX135"/>
    <mergeCell ref="AY135:AZ135"/>
    <mergeCell ref="BB135:BC135"/>
    <mergeCell ref="BD135:BE135"/>
    <mergeCell ref="AH124:AI124"/>
    <mergeCell ref="AJ124:AK124"/>
    <mergeCell ref="AM124:AN124"/>
    <mergeCell ref="AO124:AP124"/>
    <mergeCell ref="AR124:AS124"/>
    <mergeCell ref="AT124:AU124"/>
    <mergeCell ref="AW124:AX124"/>
    <mergeCell ref="AY124:AZ124"/>
    <mergeCell ref="BG124:BH124"/>
    <mergeCell ref="BI124:BJ124"/>
    <mergeCell ref="BL124:BM124"/>
    <mergeCell ref="BN124:BO124"/>
    <mergeCell ref="AR128:AS128"/>
    <mergeCell ref="AT128:AU128"/>
    <mergeCell ref="I114:J114"/>
    <mergeCell ref="AJ152:AK152"/>
    <mergeCell ref="AM152:AN152"/>
    <mergeCell ref="AO152:AP152"/>
    <mergeCell ref="AR152:AS152"/>
    <mergeCell ref="AT152:AU152"/>
    <mergeCell ref="AW152:AX152"/>
    <mergeCell ref="AY152:AZ152"/>
    <mergeCell ref="BG152:BH152"/>
    <mergeCell ref="BI152:BJ152"/>
    <mergeCell ref="BL152:BM152"/>
    <mergeCell ref="BN152:BO152"/>
    <mergeCell ref="D128:E128"/>
    <mergeCell ref="F128:G128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AW131:AX131"/>
    <mergeCell ref="AY131:AZ131"/>
    <mergeCell ref="BG131:BH131"/>
    <mergeCell ref="BI131:BJ131"/>
    <mergeCell ref="BL131:BM131"/>
    <mergeCell ref="BN131:BO131"/>
    <mergeCell ref="BL149:BM149"/>
    <mergeCell ref="BN149:BO149"/>
    <mergeCell ref="AW142:AX142"/>
    <mergeCell ref="AY142:AZ142"/>
    <mergeCell ref="D107:E107"/>
    <mergeCell ref="F107:G107"/>
    <mergeCell ref="D110:E110"/>
    <mergeCell ref="F110:G110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AW110:AX110"/>
    <mergeCell ref="AY110:AZ110"/>
    <mergeCell ref="BG110:BH110"/>
    <mergeCell ref="BI110:BJ110"/>
    <mergeCell ref="BL110:BM110"/>
    <mergeCell ref="BN110:BO110"/>
    <mergeCell ref="AM100:AN100"/>
    <mergeCell ref="AO100:AP100"/>
    <mergeCell ref="AR100:AS100"/>
    <mergeCell ref="AT100:AU100"/>
    <mergeCell ref="AJ138:AK138"/>
    <mergeCell ref="AM138:AN138"/>
    <mergeCell ref="AO138:AP138"/>
    <mergeCell ref="AR138:AS138"/>
    <mergeCell ref="AT138:AU138"/>
    <mergeCell ref="AW138:AX138"/>
    <mergeCell ref="AY138:AZ138"/>
    <mergeCell ref="BG138:BH138"/>
    <mergeCell ref="BI138:BJ138"/>
    <mergeCell ref="BL138:BM138"/>
    <mergeCell ref="BN138:BO138"/>
    <mergeCell ref="D114:E114"/>
    <mergeCell ref="F114:G114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AW117:AX117"/>
    <mergeCell ref="AY117:AZ117"/>
    <mergeCell ref="BG117:BH117"/>
    <mergeCell ref="D93:E93"/>
    <mergeCell ref="F93:G93"/>
    <mergeCell ref="D96:E96"/>
    <mergeCell ref="F96:G96"/>
    <mergeCell ref="I96:J96"/>
    <mergeCell ref="K96:L9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M96:AN96"/>
    <mergeCell ref="AO96:AP96"/>
    <mergeCell ref="AR96:AS96"/>
    <mergeCell ref="AT96:AU96"/>
    <mergeCell ref="AW96:AX96"/>
    <mergeCell ref="AY96:AZ96"/>
    <mergeCell ref="BG96:BH96"/>
    <mergeCell ref="BI96:BJ96"/>
    <mergeCell ref="BL96:BM96"/>
    <mergeCell ref="BN96:BO96"/>
    <mergeCell ref="AW93:AX93"/>
    <mergeCell ref="AY93:AZ93"/>
    <mergeCell ref="N86:O86"/>
    <mergeCell ref="P86:Q86"/>
    <mergeCell ref="D100:E100"/>
    <mergeCell ref="F100:G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103:AS103"/>
    <mergeCell ref="AT103:AU103"/>
    <mergeCell ref="AW103:AX103"/>
    <mergeCell ref="AY103:AZ103"/>
    <mergeCell ref="BG103:BH103"/>
    <mergeCell ref="BI103:BJ103"/>
    <mergeCell ref="BL103:BM103"/>
    <mergeCell ref="BN103:BO103"/>
    <mergeCell ref="I93:J93"/>
    <mergeCell ref="K93:L93"/>
    <mergeCell ref="N93:O93"/>
    <mergeCell ref="P93:Q93"/>
    <mergeCell ref="AM93:AN93"/>
    <mergeCell ref="AO93:AP93"/>
    <mergeCell ref="AR93:AS93"/>
    <mergeCell ref="AT93:AU93"/>
    <mergeCell ref="D82:E82"/>
    <mergeCell ref="F82:G82"/>
    <mergeCell ref="I82:J82"/>
    <mergeCell ref="K82:L8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AW82:AX82"/>
    <mergeCell ref="AY82:AZ82"/>
    <mergeCell ref="BG82:BH82"/>
    <mergeCell ref="BI82:BJ82"/>
    <mergeCell ref="BL82:BM82"/>
    <mergeCell ref="BN82:BO82"/>
    <mergeCell ref="D86:E86"/>
    <mergeCell ref="F86:G86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89:AN89"/>
    <mergeCell ref="AO89:AP89"/>
    <mergeCell ref="AR89:AS89"/>
    <mergeCell ref="AT89:AU89"/>
    <mergeCell ref="AW89:AX89"/>
    <mergeCell ref="AY89:AZ89"/>
    <mergeCell ref="BG89:BH89"/>
    <mergeCell ref="BI89:BJ89"/>
    <mergeCell ref="BL89:BM89"/>
    <mergeCell ref="BN89:BO89"/>
    <mergeCell ref="S86:T86"/>
    <mergeCell ref="U86:V86"/>
    <mergeCell ref="AM86:AN86"/>
    <mergeCell ref="AO86:AP86"/>
    <mergeCell ref="X86:Y86"/>
    <mergeCell ref="Z86:AA86"/>
    <mergeCell ref="AC86:AD86"/>
    <mergeCell ref="AE86:AF86"/>
    <mergeCell ref="AH86:AI86"/>
    <mergeCell ref="AJ86:AK86"/>
    <mergeCell ref="AR86:AS86"/>
    <mergeCell ref="D68:E68"/>
    <mergeCell ref="F68:G68"/>
    <mergeCell ref="I68:J68"/>
    <mergeCell ref="K68:L6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AR68:AS68"/>
    <mergeCell ref="AT68:AU68"/>
    <mergeCell ref="AW68:AX68"/>
    <mergeCell ref="AY68:AZ68"/>
    <mergeCell ref="BG68:BH68"/>
    <mergeCell ref="BI68:BJ68"/>
    <mergeCell ref="BL68:BM68"/>
    <mergeCell ref="D79:E79"/>
    <mergeCell ref="F79:G79"/>
    <mergeCell ref="BN68:BO68"/>
    <mergeCell ref="AW72:AX72"/>
    <mergeCell ref="AY72:AZ72"/>
    <mergeCell ref="BB72:BC72"/>
    <mergeCell ref="BD72:BE72"/>
    <mergeCell ref="D72:E72"/>
    <mergeCell ref="F72:G72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AO75:AP75"/>
    <mergeCell ref="AR75:AS75"/>
    <mergeCell ref="AT75:AU75"/>
    <mergeCell ref="AW75:AX75"/>
    <mergeCell ref="AY75:AZ75"/>
    <mergeCell ref="BG75:BH75"/>
    <mergeCell ref="BI75:BJ75"/>
    <mergeCell ref="BL75:BM75"/>
    <mergeCell ref="BN75:BO75"/>
    <mergeCell ref="I72:J72"/>
    <mergeCell ref="K72:L72"/>
    <mergeCell ref="N72:O72"/>
    <mergeCell ref="P72:Q72"/>
    <mergeCell ref="X79:Y79"/>
    <mergeCell ref="Z79:AA79"/>
    <mergeCell ref="I79:J79"/>
    <mergeCell ref="K79:L79"/>
    <mergeCell ref="X58:Y58"/>
    <mergeCell ref="Z58:AA58"/>
    <mergeCell ref="S65:T65"/>
    <mergeCell ref="U65:V65"/>
    <mergeCell ref="X65:Y65"/>
    <mergeCell ref="Z65:AA65"/>
    <mergeCell ref="I65:J65"/>
    <mergeCell ref="K65:L65"/>
    <mergeCell ref="I58:J58"/>
    <mergeCell ref="K58:L58"/>
    <mergeCell ref="AW51:AX51"/>
    <mergeCell ref="AY51:AZ51"/>
    <mergeCell ref="S51:T51"/>
    <mergeCell ref="U51:V51"/>
    <mergeCell ref="D58:E58"/>
    <mergeCell ref="F58:G58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61:AS61"/>
    <mergeCell ref="AT61:AU61"/>
    <mergeCell ref="AW61:AX61"/>
    <mergeCell ref="AY61:AZ61"/>
    <mergeCell ref="N58:O58"/>
    <mergeCell ref="P58:Q58"/>
    <mergeCell ref="D65:E65"/>
    <mergeCell ref="F65:G65"/>
    <mergeCell ref="D51:E51"/>
    <mergeCell ref="F51:G51"/>
    <mergeCell ref="D54:E54"/>
    <mergeCell ref="F54:G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AW54:AX54"/>
    <mergeCell ref="AY54:AZ54"/>
    <mergeCell ref="BG54:BH54"/>
    <mergeCell ref="BI54:BJ54"/>
    <mergeCell ref="BL54:BM54"/>
    <mergeCell ref="BN54:BO54"/>
    <mergeCell ref="D37:E37"/>
    <mergeCell ref="F37:G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M40:AN40"/>
    <mergeCell ref="AO40:AP40"/>
    <mergeCell ref="AR40:AS40"/>
    <mergeCell ref="AT40:AU40"/>
    <mergeCell ref="AW40:AX40"/>
    <mergeCell ref="AY40:AZ40"/>
    <mergeCell ref="BG40:BH40"/>
    <mergeCell ref="BI40:BJ40"/>
    <mergeCell ref="BL40:BM40"/>
    <mergeCell ref="BN40:BO40"/>
    <mergeCell ref="I44:J44"/>
    <mergeCell ref="K44:L44"/>
    <mergeCell ref="N44:O44"/>
    <mergeCell ref="P44:Q44"/>
    <mergeCell ref="S37:T37"/>
    <mergeCell ref="U37:V37"/>
    <mergeCell ref="X37:Y37"/>
    <mergeCell ref="Z37:AA37"/>
    <mergeCell ref="D47:E47"/>
    <mergeCell ref="F47:G47"/>
    <mergeCell ref="I47:J47"/>
    <mergeCell ref="K47:L47"/>
    <mergeCell ref="AC47:AD47"/>
    <mergeCell ref="AE47:AF47"/>
    <mergeCell ref="AH47:AI47"/>
    <mergeCell ref="AJ47:AK47"/>
    <mergeCell ref="AM47:AN47"/>
    <mergeCell ref="AO47:AP47"/>
    <mergeCell ref="AR47:AS47"/>
    <mergeCell ref="AT47:AU47"/>
    <mergeCell ref="AW47:AX47"/>
    <mergeCell ref="AY47:AZ47"/>
    <mergeCell ref="BG47:BH47"/>
    <mergeCell ref="BI47:BJ47"/>
    <mergeCell ref="BL47:BM47"/>
    <mergeCell ref="BN47:BO47"/>
    <mergeCell ref="BB51:BC51"/>
    <mergeCell ref="BD51:BE51"/>
    <mergeCell ref="BL51:BM51"/>
    <mergeCell ref="BN51:BO51"/>
    <mergeCell ref="D30:E30"/>
    <mergeCell ref="F30:G30"/>
    <mergeCell ref="D33:E33"/>
    <mergeCell ref="F33:G33"/>
    <mergeCell ref="I33:J33"/>
    <mergeCell ref="D44:E44"/>
    <mergeCell ref="F44:G44"/>
    <mergeCell ref="BD3509:BE3509"/>
    <mergeCell ref="BG3509:BH3509"/>
    <mergeCell ref="BI3509:BJ3509"/>
    <mergeCell ref="BL3495:BM3495"/>
    <mergeCell ref="BN3495:BO3495"/>
    <mergeCell ref="BL3502:BM3502"/>
    <mergeCell ref="BN3502:BO3502"/>
    <mergeCell ref="BL3509:BM3509"/>
    <mergeCell ref="BN3509:BO3509"/>
    <mergeCell ref="BN3467:BO3467"/>
    <mergeCell ref="BG3432:BH3432"/>
    <mergeCell ref="BI3432:BJ3432"/>
    <mergeCell ref="AW3439:AX3439"/>
    <mergeCell ref="AY3439:AZ3439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AW33:AX33"/>
    <mergeCell ref="AY33:AZ33"/>
    <mergeCell ref="BG33:BH33"/>
    <mergeCell ref="BI33:BJ33"/>
    <mergeCell ref="BL33:BM33"/>
    <mergeCell ref="BN33:BO33"/>
    <mergeCell ref="BI3439:BJ3439"/>
    <mergeCell ref="AW3446:AX3446"/>
    <mergeCell ref="AY3446:AZ3446"/>
    <mergeCell ref="BB3446:BC3446"/>
    <mergeCell ref="BD3446:BE3446"/>
    <mergeCell ref="BG3446:BH3446"/>
    <mergeCell ref="BI3446:BJ3446"/>
    <mergeCell ref="BL3432:BM3432"/>
    <mergeCell ref="BN3432:BO3432"/>
    <mergeCell ref="BL3439:BM3439"/>
    <mergeCell ref="BN3439:BO3439"/>
    <mergeCell ref="BL3446:BM3446"/>
    <mergeCell ref="BN3446:BO3446"/>
    <mergeCell ref="BN3341:BO3341"/>
    <mergeCell ref="BG3306:BH3306"/>
    <mergeCell ref="BI3306:BJ3306"/>
    <mergeCell ref="AW3313:AX3313"/>
    <mergeCell ref="AY3313:AZ3313"/>
    <mergeCell ref="BB3313:BC3313"/>
    <mergeCell ref="BD3313:BE3313"/>
    <mergeCell ref="BG3313:BH3313"/>
    <mergeCell ref="BI3313:BJ3313"/>
    <mergeCell ref="D16:E16"/>
    <mergeCell ref="F16:G16"/>
    <mergeCell ref="D19:E19"/>
    <mergeCell ref="F19:G19"/>
    <mergeCell ref="K19:L19"/>
    <mergeCell ref="I19:J19"/>
    <mergeCell ref="P19:Q19"/>
    <mergeCell ref="N19:O19"/>
    <mergeCell ref="U19:V19"/>
    <mergeCell ref="S19:T19"/>
    <mergeCell ref="Z19:AA19"/>
    <mergeCell ref="X19:Y19"/>
    <mergeCell ref="AE19:AF19"/>
    <mergeCell ref="AC19:AD19"/>
    <mergeCell ref="AJ19:AK19"/>
    <mergeCell ref="AH19:AI19"/>
    <mergeCell ref="AO19:AP19"/>
    <mergeCell ref="AM19:AN19"/>
    <mergeCell ref="AT19:AU19"/>
    <mergeCell ref="AR19:AS19"/>
    <mergeCell ref="AY19:AZ19"/>
    <mergeCell ref="AW19:AX19"/>
    <mergeCell ref="BI19:BJ19"/>
    <mergeCell ref="BG19:BH19"/>
    <mergeCell ref="BN19:BO19"/>
    <mergeCell ref="BL19:BM19"/>
    <mergeCell ref="D23:E23"/>
    <mergeCell ref="F23:G23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AR26:AS26"/>
    <mergeCell ref="AT26:AU26"/>
    <mergeCell ref="AW26:AX26"/>
    <mergeCell ref="AY26:AZ26"/>
    <mergeCell ref="BG26:BH26"/>
    <mergeCell ref="BI26:BJ26"/>
    <mergeCell ref="BL26:BM26"/>
    <mergeCell ref="BN26:BO26"/>
    <mergeCell ref="N23:O23"/>
    <mergeCell ref="P23:Q23"/>
    <mergeCell ref="S16:T16"/>
    <mergeCell ref="U16:V16"/>
    <mergeCell ref="X16:Y16"/>
    <mergeCell ref="Z16:AA16"/>
    <mergeCell ref="BG3523:BH3523"/>
    <mergeCell ref="BI3523:BJ3523"/>
    <mergeCell ref="AW3530:AX3530"/>
    <mergeCell ref="AY3530:AZ3530"/>
    <mergeCell ref="BB3530:BC3530"/>
    <mergeCell ref="BD3530:BE3530"/>
    <mergeCell ref="BG3530:BH3530"/>
    <mergeCell ref="BI3530:BJ3530"/>
    <mergeCell ref="BL3516:BM3516"/>
    <mergeCell ref="BN3516:BO3516"/>
    <mergeCell ref="BL3523:BM3523"/>
    <mergeCell ref="BN3523:BO3523"/>
    <mergeCell ref="BL3530:BM3530"/>
    <mergeCell ref="BN3530:BO3530"/>
    <mergeCell ref="AW3495:AX3495"/>
    <mergeCell ref="AY3495:AZ3495"/>
    <mergeCell ref="BB3495:BC3495"/>
    <mergeCell ref="BD3495:BE3495"/>
    <mergeCell ref="BG3495:BH3495"/>
    <mergeCell ref="BI3495:BJ3495"/>
    <mergeCell ref="AW3502:AX3502"/>
    <mergeCell ref="AY3502:AZ3502"/>
    <mergeCell ref="BB3502:BC3502"/>
    <mergeCell ref="BD3502:BE3502"/>
    <mergeCell ref="BG3502:BH3502"/>
    <mergeCell ref="BI3502:BJ3502"/>
    <mergeCell ref="AW3509:AX3509"/>
    <mergeCell ref="AY3509:AZ3509"/>
    <mergeCell ref="BB3509:BC3509"/>
    <mergeCell ref="BG3516:BH3516"/>
    <mergeCell ref="BI3516:BJ3516"/>
    <mergeCell ref="BG3474:BH3474"/>
    <mergeCell ref="BI3474:BJ3474"/>
    <mergeCell ref="AW3481:AX3481"/>
    <mergeCell ref="AY3481:AZ3481"/>
    <mergeCell ref="BB3481:BC3481"/>
    <mergeCell ref="BD3481:BE3481"/>
    <mergeCell ref="BG3481:BH3481"/>
    <mergeCell ref="BI3481:BJ3481"/>
    <mergeCell ref="AW3488:AX3488"/>
    <mergeCell ref="AY3488:AZ3488"/>
    <mergeCell ref="BB3488:BC3488"/>
    <mergeCell ref="BD3488:BE3488"/>
    <mergeCell ref="BG3488:BH3488"/>
    <mergeCell ref="BI3488:BJ3488"/>
    <mergeCell ref="BL3474:BM3474"/>
    <mergeCell ref="BN3474:BO3474"/>
    <mergeCell ref="BL3481:BM3481"/>
    <mergeCell ref="BN3481:BO3481"/>
    <mergeCell ref="BL3488:BM3488"/>
    <mergeCell ref="BN3488:BO3488"/>
    <mergeCell ref="AW3516:AX3516"/>
    <mergeCell ref="AY3516:AZ3516"/>
    <mergeCell ref="BB3516:BC3516"/>
    <mergeCell ref="BD3516:BE3516"/>
    <mergeCell ref="AW3316:AX3316"/>
    <mergeCell ref="AY3316:AZ3316"/>
    <mergeCell ref="BG3316:BH3316"/>
    <mergeCell ref="BI3316:BJ3316"/>
    <mergeCell ref="BL3316:BM3316"/>
    <mergeCell ref="BN3316:BO3316"/>
    <mergeCell ref="BI3341:BJ3341"/>
    <mergeCell ref="BG3075:BH3075"/>
    <mergeCell ref="BI3075:BJ3075"/>
    <mergeCell ref="BL3327:BM3327"/>
    <mergeCell ref="BN3327:BO3327"/>
    <mergeCell ref="BL3257:BM3257"/>
    <mergeCell ref="BN3257:BO3257"/>
    <mergeCell ref="BG3222:BH3222"/>
    <mergeCell ref="BI3222:BJ3222"/>
    <mergeCell ref="AW3229:AX3229"/>
    <mergeCell ref="AY3229:AZ3229"/>
    <mergeCell ref="BB3229:BC3229"/>
    <mergeCell ref="BD3229:BE3229"/>
    <mergeCell ref="BG3229:BH3229"/>
    <mergeCell ref="BI3229:BJ3229"/>
    <mergeCell ref="AW3236:AX3236"/>
    <mergeCell ref="AY3236:AZ3236"/>
    <mergeCell ref="BB3236:BC3236"/>
    <mergeCell ref="BD3236:BE3236"/>
    <mergeCell ref="BG3236:BH3236"/>
    <mergeCell ref="BI3236:BJ3236"/>
    <mergeCell ref="BL3222:BM3222"/>
    <mergeCell ref="BN3222:BO3222"/>
    <mergeCell ref="BL3229:BM3229"/>
    <mergeCell ref="BN3229:BO3229"/>
    <mergeCell ref="BL3236:BM3236"/>
    <mergeCell ref="BN3236:BO3236"/>
    <mergeCell ref="BL3285:BM3285"/>
    <mergeCell ref="BN3285:BO3285"/>
    <mergeCell ref="BL3215:BM3215"/>
    <mergeCell ref="BN3215:BO3215"/>
    <mergeCell ref="BG3180:BH3180"/>
    <mergeCell ref="BI3180:BJ3180"/>
    <mergeCell ref="AW3187:AX3187"/>
    <mergeCell ref="AY3187:AZ3187"/>
    <mergeCell ref="BB3187:BC3187"/>
    <mergeCell ref="BD3187:BE3187"/>
    <mergeCell ref="BG3187:BH3187"/>
    <mergeCell ref="BI3187:BJ3187"/>
    <mergeCell ref="AW3194:AX3194"/>
    <mergeCell ref="AY3194:AZ3194"/>
    <mergeCell ref="BB3194:BC3194"/>
    <mergeCell ref="BD3194:BE3194"/>
    <mergeCell ref="BG3194:BH3194"/>
    <mergeCell ref="BI3194:BJ3194"/>
    <mergeCell ref="BL3180:BM3180"/>
    <mergeCell ref="BN3180:BO3180"/>
    <mergeCell ref="BL3187:BM3187"/>
    <mergeCell ref="BN3187:BO3187"/>
    <mergeCell ref="BL3194:BM3194"/>
    <mergeCell ref="BN3194:BO3194"/>
    <mergeCell ref="BL3243:BM3243"/>
    <mergeCell ref="BN3243:BO3243"/>
    <mergeCell ref="AW3271:AX3271"/>
    <mergeCell ref="AY3271:AZ3271"/>
    <mergeCell ref="BB3271:BC3271"/>
    <mergeCell ref="BD3271:BE3271"/>
    <mergeCell ref="BG3271:BH3271"/>
    <mergeCell ref="BL3201:BM3201"/>
    <mergeCell ref="BN3201:BO3201"/>
    <mergeCell ref="BG3327:BH3327"/>
    <mergeCell ref="BI3327:BJ3327"/>
    <mergeCell ref="AW3299:AX3299"/>
    <mergeCell ref="AY3299:AZ3299"/>
    <mergeCell ref="AW2956:AX2956"/>
    <mergeCell ref="AY2956:AZ2956"/>
    <mergeCell ref="BB2956:BC2956"/>
    <mergeCell ref="BD2956:BE2956"/>
    <mergeCell ref="BL3159:BM3159"/>
    <mergeCell ref="BN3159:BO3159"/>
    <mergeCell ref="BL3089:BM3089"/>
    <mergeCell ref="BN3089:BO3089"/>
    <mergeCell ref="BG3054:BH3054"/>
    <mergeCell ref="BI3054:BJ3054"/>
    <mergeCell ref="AW3061:AX3061"/>
    <mergeCell ref="AY3061:AZ3061"/>
    <mergeCell ref="BB3061:BC3061"/>
    <mergeCell ref="BD3061:BE3061"/>
    <mergeCell ref="BG3061:BH3061"/>
    <mergeCell ref="BI3061:BJ3061"/>
    <mergeCell ref="AW3068:AX3068"/>
    <mergeCell ref="AY3068:AZ3068"/>
    <mergeCell ref="BB3068:BC3068"/>
    <mergeCell ref="BD3068:BE3068"/>
    <mergeCell ref="BG3068:BH3068"/>
    <mergeCell ref="BI3068:BJ3068"/>
    <mergeCell ref="BL3054:BM3054"/>
    <mergeCell ref="BN3054:BO3054"/>
    <mergeCell ref="BL3061:BM3061"/>
    <mergeCell ref="BN3061:BO3061"/>
    <mergeCell ref="BL3068:BM3068"/>
    <mergeCell ref="BN3068:BO3068"/>
    <mergeCell ref="BG3047:BH3047"/>
    <mergeCell ref="BI3047:BJ3047"/>
    <mergeCell ref="BL3117:BM3117"/>
    <mergeCell ref="BN3117:BO3117"/>
    <mergeCell ref="BL3047:BM3047"/>
    <mergeCell ref="BN3047:BO3047"/>
    <mergeCell ref="AW3145:AX3145"/>
    <mergeCell ref="AY3145:AZ3145"/>
    <mergeCell ref="BB3145:BC3145"/>
    <mergeCell ref="BD3145:BE3145"/>
    <mergeCell ref="BG3145:BH3145"/>
    <mergeCell ref="BI3145:BJ3145"/>
    <mergeCell ref="BL3075:BM3075"/>
    <mergeCell ref="BN3075:BO3075"/>
    <mergeCell ref="BG3159:BH3159"/>
    <mergeCell ref="BI3159:BJ3159"/>
    <mergeCell ref="AW3131:AX3131"/>
    <mergeCell ref="AY3131:AZ3131"/>
    <mergeCell ref="BB3131:BC3131"/>
    <mergeCell ref="BD3131:BE3131"/>
    <mergeCell ref="AW3152:AX3152"/>
    <mergeCell ref="AY3152:AZ3152"/>
    <mergeCell ref="BB3152:BC3152"/>
    <mergeCell ref="BD3152:BE3152"/>
    <mergeCell ref="BG3117:BH3117"/>
    <mergeCell ref="BI3117:BJ3117"/>
    <mergeCell ref="AW3124:AX3124"/>
    <mergeCell ref="AY3124:AZ3124"/>
    <mergeCell ref="BB3124:BC3124"/>
    <mergeCell ref="BD3124:BE3124"/>
    <mergeCell ref="BG3124:BH3124"/>
    <mergeCell ref="BI3124:BJ3124"/>
    <mergeCell ref="BL3124:BM3124"/>
    <mergeCell ref="BN3124:BO3124"/>
    <mergeCell ref="AW3089:AX3089"/>
    <mergeCell ref="AY3089:AZ3089"/>
    <mergeCell ref="BL2781:BM2781"/>
    <mergeCell ref="BN2781:BO2781"/>
    <mergeCell ref="BG2823:BH2823"/>
    <mergeCell ref="BI2823:BJ2823"/>
    <mergeCell ref="BL2942:BM2942"/>
    <mergeCell ref="BN2942:BO2942"/>
    <mergeCell ref="BG2921:BH2921"/>
    <mergeCell ref="BI2921:BJ2921"/>
    <mergeCell ref="BL2991:BM2991"/>
    <mergeCell ref="BN2991:BO2991"/>
    <mergeCell ref="BL2921:BM2921"/>
    <mergeCell ref="BN2921:BO2921"/>
    <mergeCell ref="AW3019:AX3019"/>
    <mergeCell ref="AY3019:AZ3019"/>
    <mergeCell ref="BB3019:BC3019"/>
    <mergeCell ref="BD3019:BE3019"/>
    <mergeCell ref="BG3019:BH3019"/>
    <mergeCell ref="BI3019:BJ3019"/>
    <mergeCell ref="BG2900:BH2900"/>
    <mergeCell ref="BI2900:BJ2900"/>
    <mergeCell ref="BL2886:BM2886"/>
    <mergeCell ref="BN2886:BO2886"/>
    <mergeCell ref="BL2893:BM2893"/>
    <mergeCell ref="BN2893:BO2893"/>
    <mergeCell ref="BL2900:BM2900"/>
    <mergeCell ref="BN2900:BO2900"/>
    <mergeCell ref="BG2879:BH2879"/>
    <mergeCell ref="BI2879:BJ2879"/>
    <mergeCell ref="BL2949:BM2949"/>
    <mergeCell ref="BN2949:BO2949"/>
    <mergeCell ref="BL2879:BM2879"/>
    <mergeCell ref="BN2879:BO2879"/>
    <mergeCell ref="BG2844:BH2844"/>
    <mergeCell ref="BI2844:BJ2844"/>
    <mergeCell ref="AW2851:AX2851"/>
    <mergeCell ref="AY2851:AZ2851"/>
    <mergeCell ref="BB2851:BC2851"/>
    <mergeCell ref="BD2851:BE2851"/>
    <mergeCell ref="BG2851:BH2851"/>
    <mergeCell ref="BI2851:BJ2851"/>
    <mergeCell ref="AW2858:AX2858"/>
    <mergeCell ref="AY2858:AZ2858"/>
    <mergeCell ref="BB2858:BC2858"/>
    <mergeCell ref="BD2858:BE2858"/>
    <mergeCell ref="BG2858:BH2858"/>
    <mergeCell ref="BI2858:BJ2858"/>
    <mergeCell ref="BL2844:BM2844"/>
    <mergeCell ref="BN2844:BO2844"/>
    <mergeCell ref="BL2851:BM2851"/>
    <mergeCell ref="BN2851:BO2851"/>
    <mergeCell ref="BL2858:BM2858"/>
    <mergeCell ref="BN2858:BO2858"/>
    <mergeCell ref="BL2907:BM2907"/>
    <mergeCell ref="BN2907:BO2907"/>
    <mergeCell ref="AW3005:AX3005"/>
    <mergeCell ref="AY3005:AZ3005"/>
    <mergeCell ref="BB3005:BC3005"/>
    <mergeCell ref="BD3005:BE3005"/>
    <mergeCell ref="AW2963:AX2963"/>
    <mergeCell ref="AY2963:AZ2963"/>
    <mergeCell ref="BB2963:BC2963"/>
    <mergeCell ref="BD2963:BE2963"/>
    <mergeCell ref="BG2949:BH2949"/>
    <mergeCell ref="BI2949:BJ2949"/>
    <mergeCell ref="BB2830:BC2830"/>
    <mergeCell ref="BD2830:BE2830"/>
    <mergeCell ref="BG2830:BH2830"/>
    <mergeCell ref="BI2830:BJ2830"/>
    <mergeCell ref="BL2830:BM2830"/>
    <mergeCell ref="BN2830:BO2830"/>
    <mergeCell ref="BG2781:BH2781"/>
    <mergeCell ref="BI2781:BJ2781"/>
    <mergeCell ref="AW2788:AX2788"/>
    <mergeCell ref="AY2788:AZ2788"/>
    <mergeCell ref="BL2690:BM2690"/>
    <mergeCell ref="BN2690:BO2690"/>
    <mergeCell ref="BG2669:BH2669"/>
    <mergeCell ref="BI2669:BJ2669"/>
    <mergeCell ref="BL2739:BM2739"/>
    <mergeCell ref="BN2739:BO2739"/>
    <mergeCell ref="BL2669:BM2669"/>
    <mergeCell ref="BN2669:BO2669"/>
    <mergeCell ref="AW2767:AX2767"/>
    <mergeCell ref="AY2767:AZ2767"/>
    <mergeCell ref="BB2767:BC2767"/>
    <mergeCell ref="BD2767:BE2767"/>
    <mergeCell ref="BG2767:BH2767"/>
    <mergeCell ref="BI2767:BJ2767"/>
    <mergeCell ref="BG2648:BH2648"/>
    <mergeCell ref="BI2648:BJ2648"/>
    <mergeCell ref="BL2634:BM2634"/>
    <mergeCell ref="BN2634:BO2634"/>
    <mergeCell ref="BL2641:BM2641"/>
    <mergeCell ref="BN2641:BO2641"/>
    <mergeCell ref="BL2648:BM2648"/>
    <mergeCell ref="BN2648:BO2648"/>
    <mergeCell ref="AW2795:AX2795"/>
    <mergeCell ref="AY2795:AZ2795"/>
    <mergeCell ref="BB2795:BC2795"/>
    <mergeCell ref="BD2795:BE2795"/>
    <mergeCell ref="AW2760:AX2760"/>
    <mergeCell ref="AY2760:AZ2760"/>
    <mergeCell ref="BB2760:BC2760"/>
    <mergeCell ref="BD2760:BE2760"/>
    <mergeCell ref="BG2774:BH2774"/>
    <mergeCell ref="BI2774:BJ2774"/>
    <mergeCell ref="BL2760:BM2760"/>
    <mergeCell ref="BN2760:BO2760"/>
    <mergeCell ref="BL2767:BM2767"/>
    <mergeCell ref="BN2767:BO2767"/>
    <mergeCell ref="BL2774:BM2774"/>
    <mergeCell ref="BN2774:BO2774"/>
    <mergeCell ref="BG2753:BH2753"/>
    <mergeCell ref="BI2753:BJ2753"/>
    <mergeCell ref="BL2823:BM2823"/>
    <mergeCell ref="BN2823:BO2823"/>
    <mergeCell ref="BL2753:BM2753"/>
    <mergeCell ref="BN2753:BO2753"/>
    <mergeCell ref="BG2718:BH2718"/>
    <mergeCell ref="BI2718:BJ2718"/>
    <mergeCell ref="AW2725:AX2725"/>
    <mergeCell ref="AY2725:AZ2725"/>
    <mergeCell ref="AW2732:AX2732"/>
    <mergeCell ref="AY2732:AZ2732"/>
    <mergeCell ref="BG2627:BH2627"/>
    <mergeCell ref="BI2627:BJ2627"/>
    <mergeCell ref="BL2697:BM2697"/>
    <mergeCell ref="BN2697:BO2697"/>
    <mergeCell ref="BL2627:BM2627"/>
    <mergeCell ref="BN2627:BO2627"/>
    <mergeCell ref="BG2592:BH2592"/>
    <mergeCell ref="BI2592:BJ2592"/>
    <mergeCell ref="AW2599:AX2599"/>
    <mergeCell ref="AY2599:AZ2599"/>
    <mergeCell ref="BB2599:BC2599"/>
    <mergeCell ref="BD2599:BE2599"/>
    <mergeCell ref="BG2599:BH2599"/>
    <mergeCell ref="BI2599:BJ2599"/>
    <mergeCell ref="AW2606:AX2606"/>
    <mergeCell ref="AY2606:AZ2606"/>
    <mergeCell ref="BB2606:BC2606"/>
    <mergeCell ref="BD2606:BE2606"/>
    <mergeCell ref="BG2606:BH2606"/>
    <mergeCell ref="BI2606:BJ2606"/>
    <mergeCell ref="BL2592:BM2592"/>
    <mergeCell ref="BN2592:BO2592"/>
    <mergeCell ref="BL2599:BM2599"/>
    <mergeCell ref="BN2599:BO2599"/>
    <mergeCell ref="BL2606:BM2606"/>
    <mergeCell ref="BN2606:BO2606"/>
    <mergeCell ref="BL2655:BM2655"/>
    <mergeCell ref="BN2655:BO2655"/>
    <mergeCell ref="AW2711:AX2711"/>
    <mergeCell ref="AY2711:AZ2711"/>
    <mergeCell ref="BB2711:BC2711"/>
    <mergeCell ref="BD2711:BE2711"/>
    <mergeCell ref="BN2620:BO2620"/>
    <mergeCell ref="BB2732:BC2732"/>
    <mergeCell ref="BD2732:BE2732"/>
    <mergeCell ref="BG2732:BH2732"/>
    <mergeCell ref="BI2732:BJ2732"/>
    <mergeCell ref="BL2718:BM2718"/>
    <mergeCell ref="BN2718:BO2718"/>
    <mergeCell ref="BL2725:BM2725"/>
    <mergeCell ref="BN2725:BO2725"/>
    <mergeCell ref="BL2732:BM2732"/>
    <mergeCell ref="BN2732:BO2732"/>
    <mergeCell ref="BG2609:BH2609"/>
    <mergeCell ref="BI2609:BJ2609"/>
    <mergeCell ref="BL2609:BM2609"/>
    <mergeCell ref="BN2609:BO2609"/>
    <mergeCell ref="BL2616:BM2616"/>
    <mergeCell ref="BN2616:BO2616"/>
    <mergeCell ref="AW2623:AX2623"/>
    <mergeCell ref="AY2623:AZ2623"/>
    <mergeCell ref="BG2623:BH2623"/>
    <mergeCell ref="BI2623:BJ2623"/>
    <mergeCell ref="BL2623:BM2623"/>
    <mergeCell ref="AW2669:AX2669"/>
    <mergeCell ref="AY2669:AZ2669"/>
    <mergeCell ref="BB2669:BC2669"/>
    <mergeCell ref="BD2669:BE2669"/>
    <mergeCell ref="BL2595:BM2595"/>
    <mergeCell ref="BN2595:BO2595"/>
    <mergeCell ref="BG2602:BH2602"/>
    <mergeCell ref="BN2602:BO2602"/>
    <mergeCell ref="BG2543:BH2543"/>
    <mergeCell ref="BI2543:BJ2543"/>
    <mergeCell ref="BL2613:BM2613"/>
    <mergeCell ref="BN2613:BO2613"/>
    <mergeCell ref="BL2543:BM2543"/>
    <mergeCell ref="BN2543:BO2543"/>
    <mergeCell ref="AW2641:AX2641"/>
    <mergeCell ref="AY2641:AZ2641"/>
    <mergeCell ref="BB2641:BC2641"/>
    <mergeCell ref="BD2641:BE2641"/>
    <mergeCell ref="BG2641:BH2641"/>
    <mergeCell ref="BI2641:BJ2641"/>
    <mergeCell ref="BG2522:BH2522"/>
    <mergeCell ref="BI2522:BJ2522"/>
    <mergeCell ref="BL2508:BM2508"/>
    <mergeCell ref="BN2508:BO2508"/>
    <mergeCell ref="BL2515:BM2515"/>
    <mergeCell ref="BN2515:BO2515"/>
    <mergeCell ref="BL2522:BM2522"/>
    <mergeCell ref="BN2522:BO2522"/>
    <mergeCell ref="BG2501:BH2501"/>
    <mergeCell ref="BI2501:BJ2501"/>
    <mergeCell ref="BL2571:BM2571"/>
    <mergeCell ref="BN2571:BO2571"/>
    <mergeCell ref="BL2501:BM2501"/>
    <mergeCell ref="BN2501:BO2501"/>
    <mergeCell ref="BG2466:BH2466"/>
    <mergeCell ref="BI2466:BJ2466"/>
    <mergeCell ref="AW2473:AX2473"/>
    <mergeCell ref="AY2473:AZ2473"/>
    <mergeCell ref="BB2473:BC2473"/>
    <mergeCell ref="BD2473:BE2473"/>
    <mergeCell ref="BG2473:BH2473"/>
    <mergeCell ref="BI2473:BJ2473"/>
    <mergeCell ref="AW2480:AX2480"/>
    <mergeCell ref="AY2480:AZ2480"/>
    <mergeCell ref="BB2480:BC2480"/>
    <mergeCell ref="BD2480:BE2480"/>
    <mergeCell ref="BG2480:BH2480"/>
    <mergeCell ref="BI2480:BJ2480"/>
    <mergeCell ref="BL2466:BM2466"/>
    <mergeCell ref="BN2466:BO2466"/>
    <mergeCell ref="BL2473:BM2473"/>
    <mergeCell ref="BN2473:BO2473"/>
    <mergeCell ref="BL2480:BM2480"/>
    <mergeCell ref="BN2480:BO2480"/>
    <mergeCell ref="BL2529:BM2529"/>
    <mergeCell ref="BN2529:BO2529"/>
    <mergeCell ref="AW2627:AX2627"/>
    <mergeCell ref="AY2627:AZ2627"/>
    <mergeCell ref="BB2627:BC2627"/>
    <mergeCell ref="BD2627:BE2627"/>
    <mergeCell ref="AW2585:AX2585"/>
    <mergeCell ref="AY2585:AZ2585"/>
    <mergeCell ref="BB2585:BC2585"/>
    <mergeCell ref="BD2585:BE2585"/>
    <mergeCell ref="BL2578:BM2578"/>
    <mergeCell ref="BN2578:BO2578"/>
    <mergeCell ref="AW2592:AX2592"/>
    <mergeCell ref="AY2592:AZ2592"/>
    <mergeCell ref="BB2592:BC2592"/>
    <mergeCell ref="BD2592:BE2592"/>
    <mergeCell ref="BL2487:BM2487"/>
    <mergeCell ref="BN2487:BO2487"/>
    <mergeCell ref="BL2417:BM2417"/>
    <mergeCell ref="BN2417:BO2417"/>
    <mergeCell ref="AW2515:AX2515"/>
    <mergeCell ref="AY2515:AZ2515"/>
    <mergeCell ref="BB2515:BC2515"/>
    <mergeCell ref="BD2515:BE2515"/>
    <mergeCell ref="BG2515:BH2515"/>
    <mergeCell ref="BI2515:BJ2515"/>
    <mergeCell ref="BG2396:BH2396"/>
    <mergeCell ref="BI2396:BJ2396"/>
    <mergeCell ref="BL2382:BM2382"/>
    <mergeCell ref="BN2382:BO2382"/>
    <mergeCell ref="BL2389:BM2389"/>
    <mergeCell ref="BN2389:BO2389"/>
    <mergeCell ref="BL2396:BM2396"/>
    <mergeCell ref="BN2396:BO2396"/>
    <mergeCell ref="BG2375:BH2375"/>
    <mergeCell ref="BI2375:BJ2375"/>
    <mergeCell ref="BL2445:BM2445"/>
    <mergeCell ref="BN2445:BO2445"/>
    <mergeCell ref="BL2375:BM2375"/>
    <mergeCell ref="BN2375:BO2375"/>
    <mergeCell ref="BG2340:BH2340"/>
    <mergeCell ref="BI2340:BJ2340"/>
    <mergeCell ref="AW2347:AX2347"/>
    <mergeCell ref="AY2347:AZ2347"/>
    <mergeCell ref="BB2347:BC2347"/>
    <mergeCell ref="BD2347:BE2347"/>
    <mergeCell ref="BG2347:BH2347"/>
    <mergeCell ref="BI2347:BJ2347"/>
    <mergeCell ref="AW2354:AX2354"/>
    <mergeCell ref="AY2354:AZ2354"/>
    <mergeCell ref="BB2354:BC2354"/>
    <mergeCell ref="BD2354:BE2354"/>
    <mergeCell ref="BG2354:BH2354"/>
    <mergeCell ref="BI2354:BJ2354"/>
    <mergeCell ref="BL2340:BM2340"/>
    <mergeCell ref="BN2340:BO2340"/>
    <mergeCell ref="BL2347:BM2347"/>
    <mergeCell ref="BN2347:BO2347"/>
    <mergeCell ref="BL2354:BM2354"/>
    <mergeCell ref="BN2354:BO2354"/>
    <mergeCell ref="BL2403:BM2403"/>
    <mergeCell ref="BN2403:BO2403"/>
    <mergeCell ref="AW2501:AX2501"/>
    <mergeCell ref="AY2501:AZ2501"/>
    <mergeCell ref="BB2501:BC2501"/>
    <mergeCell ref="BD2501:BE2501"/>
    <mergeCell ref="AW2459:AX2459"/>
    <mergeCell ref="AY2459:AZ2459"/>
    <mergeCell ref="BB2459:BC2459"/>
    <mergeCell ref="BD2459:BE2459"/>
    <mergeCell ref="BL2452:BM2452"/>
    <mergeCell ref="BN2452:BO2452"/>
    <mergeCell ref="AW2466:AX2466"/>
    <mergeCell ref="AY2466:AZ2466"/>
    <mergeCell ref="BB2466:BC2466"/>
    <mergeCell ref="BD2466:BE2466"/>
    <mergeCell ref="BL2361:BM2361"/>
    <mergeCell ref="BN2361:BO2361"/>
    <mergeCell ref="AW2350:AX2350"/>
    <mergeCell ref="AY2350:AZ2350"/>
    <mergeCell ref="BB2452:BC2452"/>
    <mergeCell ref="BD2452:BE2452"/>
    <mergeCell ref="BL2291:BM2291"/>
    <mergeCell ref="BN2291:BO2291"/>
    <mergeCell ref="AW2389:AX2389"/>
    <mergeCell ref="AY2389:AZ2389"/>
    <mergeCell ref="BB2389:BC2389"/>
    <mergeCell ref="BD2389:BE2389"/>
    <mergeCell ref="BG2389:BH2389"/>
    <mergeCell ref="BI2389:BJ2389"/>
    <mergeCell ref="BG2270:BH2270"/>
    <mergeCell ref="BI2270:BJ2270"/>
    <mergeCell ref="BL2256:BM2256"/>
    <mergeCell ref="BN2256:BO2256"/>
    <mergeCell ref="BL2263:BM2263"/>
    <mergeCell ref="BN2263:BO2263"/>
    <mergeCell ref="BL2270:BM2270"/>
    <mergeCell ref="BN2270:BO2270"/>
    <mergeCell ref="BG2249:BH2249"/>
    <mergeCell ref="BI2249:BJ2249"/>
    <mergeCell ref="BL2319:BM2319"/>
    <mergeCell ref="BN2319:BO2319"/>
    <mergeCell ref="BL2249:BM2249"/>
    <mergeCell ref="BN2249:BO2249"/>
    <mergeCell ref="BG2214:BH2214"/>
    <mergeCell ref="BI2214:BJ2214"/>
    <mergeCell ref="AW2221:AX2221"/>
    <mergeCell ref="AY2221:AZ2221"/>
    <mergeCell ref="BB2221:BC2221"/>
    <mergeCell ref="BD2221:BE2221"/>
    <mergeCell ref="BG2221:BH2221"/>
    <mergeCell ref="BI2221:BJ2221"/>
    <mergeCell ref="AW2228:AX2228"/>
    <mergeCell ref="AY2228:AZ2228"/>
    <mergeCell ref="BB2228:BC2228"/>
    <mergeCell ref="BD2228:BE2228"/>
    <mergeCell ref="BG2228:BH2228"/>
    <mergeCell ref="BI2228:BJ2228"/>
    <mergeCell ref="BL2214:BM2214"/>
    <mergeCell ref="BN2214:BO2214"/>
    <mergeCell ref="BL2221:BM2221"/>
    <mergeCell ref="BN2221:BO2221"/>
    <mergeCell ref="BL2228:BM2228"/>
    <mergeCell ref="BN2228:BO2228"/>
    <mergeCell ref="BL2277:BM2277"/>
    <mergeCell ref="BN2277:BO2277"/>
    <mergeCell ref="AW2375:AX2375"/>
    <mergeCell ref="AY2375:AZ2375"/>
    <mergeCell ref="BB2375:BC2375"/>
    <mergeCell ref="BD2375:BE2375"/>
    <mergeCell ref="AW2333:AX2333"/>
    <mergeCell ref="AY2333:AZ2333"/>
    <mergeCell ref="BB2333:BC2333"/>
    <mergeCell ref="BD2333:BE2333"/>
    <mergeCell ref="BL2326:BM2326"/>
    <mergeCell ref="BN2326:BO2326"/>
    <mergeCell ref="AW2340:AX2340"/>
    <mergeCell ref="AY2340:AZ2340"/>
    <mergeCell ref="BB2340:BC2340"/>
    <mergeCell ref="BD2340:BE2340"/>
    <mergeCell ref="BL2368:BM2368"/>
    <mergeCell ref="BN2368:BO2368"/>
    <mergeCell ref="AW2224:AX2224"/>
    <mergeCell ref="AY2224:AZ2224"/>
    <mergeCell ref="BL2235:BM2235"/>
    <mergeCell ref="BN2235:BO2235"/>
    <mergeCell ref="BL2165:BM2165"/>
    <mergeCell ref="BN2165:BO2165"/>
    <mergeCell ref="AW2263:AX2263"/>
    <mergeCell ref="AY2263:AZ2263"/>
    <mergeCell ref="BB2263:BC2263"/>
    <mergeCell ref="BD2263:BE2263"/>
    <mergeCell ref="BG2263:BH2263"/>
    <mergeCell ref="BI2263:BJ2263"/>
    <mergeCell ref="BG2144:BH2144"/>
    <mergeCell ref="BI2144:BJ2144"/>
    <mergeCell ref="BL2130:BM2130"/>
    <mergeCell ref="BN2130:BO2130"/>
    <mergeCell ref="BL2137:BM2137"/>
    <mergeCell ref="BN2137:BO2137"/>
    <mergeCell ref="BL2144:BM2144"/>
    <mergeCell ref="BN2144:BO2144"/>
    <mergeCell ref="BG2123:BH2123"/>
    <mergeCell ref="BI2123:BJ2123"/>
    <mergeCell ref="BL2193:BM2193"/>
    <mergeCell ref="BN2193:BO2193"/>
    <mergeCell ref="BL2123:BM2123"/>
    <mergeCell ref="BN2123:BO2123"/>
    <mergeCell ref="BG2088:BH2088"/>
    <mergeCell ref="BI2088:BJ2088"/>
    <mergeCell ref="AW2095:AX2095"/>
    <mergeCell ref="AY2095:AZ2095"/>
    <mergeCell ref="BB2095:BC2095"/>
    <mergeCell ref="BD2095:BE2095"/>
    <mergeCell ref="BG2095:BH2095"/>
    <mergeCell ref="BI2095:BJ2095"/>
    <mergeCell ref="AW2102:AX2102"/>
    <mergeCell ref="AY2102:AZ2102"/>
    <mergeCell ref="BB2102:BC2102"/>
    <mergeCell ref="BD2102:BE2102"/>
    <mergeCell ref="BG2102:BH2102"/>
    <mergeCell ref="BI2102:BJ2102"/>
    <mergeCell ref="BL2088:BM2088"/>
    <mergeCell ref="BN2088:BO2088"/>
    <mergeCell ref="BL2095:BM2095"/>
    <mergeCell ref="BN2095:BO2095"/>
    <mergeCell ref="BL2102:BM2102"/>
    <mergeCell ref="BN2102:BO2102"/>
    <mergeCell ref="BL2151:BM2151"/>
    <mergeCell ref="BN2151:BO2151"/>
    <mergeCell ref="AW2249:AX2249"/>
    <mergeCell ref="AY2249:AZ2249"/>
    <mergeCell ref="BB2249:BC2249"/>
    <mergeCell ref="BD2249:BE2249"/>
    <mergeCell ref="AW2207:AX2207"/>
    <mergeCell ref="AY2207:AZ2207"/>
    <mergeCell ref="BB2207:BC2207"/>
    <mergeCell ref="BD2207:BE2207"/>
    <mergeCell ref="BL2200:BM2200"/>
    <mergeCell ref="BN2200:BO2200"/>
    <mergeCell ref="AW2214:AX2214"/>
    <mergeCell ref="AY2214:AZ2214"/>
    <mergeCell ref="BB2214:BC2214"/>
    <mergeCell ref="BD2214:BE2214"/>
    <mergeCell ref="BL2242:BM2242"/>
    <mergeCell ref="BN2242:BO2242"/>
    <mergeCell ref="AW2098:AX2098"/>
    <mergeCell ref="AY2098:AZ2098"/>
    <mergeCell ref="BL2109:BM2109"/>
    <mergeCell ref="BN2109:BO2109"/>
    <mergeCell ref="BL2039:BM2039"/>
    <mergeCell ref="BN2039:BO2039"/>
    <mergeCell ref="AW2137:AX2137"/>
    <mergeCell ref="AY2137:AZ2137"/>
    <mergeCell ref="BB2137:BC2137"/>
    <mergeCell ref="BD2137:BE2137"/>
    <mergeCell ref="BG2137:BH2137"/>
    <mergeCell ref="BI2137:BJ2137"/>
    <mergeCell ref="BG2018:BH2018"/>
    <mergeCell ref="BI2018:BJ2018"/>
    <mergeCell ref="BL2004:BM2004"/>
    <mergeCell ref="BN2004:BO2004"/>
    <mergeCell ref="BL2011:BM2011"/>
    <mergeCell ref="BN2011:BO2011"/>
    <mergeCell ref="BL2018:BM2018"/>
    <mergeCell ref="BN2018:BO2018"/>
    <mergeCell ref="BG1997:BH1997"/>
    <mergeCell ref="BI1997:BJ1997"/>
    <mergeCell ref="BL2067:BM2067"/>
    <mergeCell ref="BN2067:BO2067"/>
    <mergeCell ref="BL1997:BM1997"/>
    <mergeCell ref="BN1997:BO1997"/>
    <mergeCell ref="BG1962:BH1962"/>
    <mergeCell ref="BI1962:BJ1962"/>
    <mergeCell ref="AW1969:AX1969"/>
    <mergeCell ref="AY1969:AZ1969"/>
    <mergeCell ref="BB1969:BC1969"/>
    <mergeCell ref="BD1969:BE1969"/>
    <mergeCell ref="BG1969:BH1969"/>
    <mergeCell ref="BI1969:BJ1969"/>
    <mergeCell ref="AW1976:AX1976"/>
    <mergeCell ref="AY1976:AZ1976"/>
    <mergeCell ref="BB1976:BC1976"/>
    <mergeCell ref="BD1976:BE1976"/>
    <mergeCell ref="BG1976:BH1976"/>
    <mergeCell ref="BI1976:BJ1976"/>
    <mergeCell ref="BL1962:BM1962"/>
    <mergeCell ref="BN1962:BO1962"/>
    <mergeCell ref="BL1969:BM1969"/>
    <mergeCell ref="BN1969:BO1969"/>
    <mergeCell ref="BL1976:BM1976"/>
    <mergeCell ref="BN1976:BO1976"/>
    <mergeCell ref="BL2025:BM2025"/>
    <mergeCell ref="BN2025:BO2025"/>
    <mergeCell ref="AW2123:AX2123"/>
    <mergeCell ref="AY2123:AZ2123"/>
    <mergeCell ref="BB2123:BC2123"/>
    <mergeCell ref="BD2123:BE2123"/>
    <mergeCell ref="AW2081:AX2081"/>
    <mergeCell ref="AY2081:AZ2081"/>
    <mergeCell ref="BB2081:BC2081"/>
    <mergeCell ref="BD2081:BE2081"/>
    <mergeCell ref="BL2074:BM2074"/>
    <mergeCell ref="BN2074:BO2074"/>
    <mergeCell ref="AW2088:AX2088"/>
    <mergeCell ref="AY2088:AZ2088"/>
    <mergeCell ref="BB2088:BC2088"/>
    <mergeCell ref="BD2088:BE2088"/>
    <mergeCell ref="BL2116:BM2116"/>
    <mergeCell ref="BN2116:BO2116"/>
    <mergeCell ref="AW1972:AX1972"/>
    <mergeCell ref="AY1972:AZ1972"/>
    <mergeCell ref="BL1983:BM1983"/>
    <mergeCell ref="BN1983:BO1983"/>
    <mergeCell ref="BL1913:BM1913"/>
    <mergeCell ref="BN1913:BO1913"/>
    <mergeCell ref="AW2011:AX2011"/>
    <mergeCell ref="AY2011:AZ2011"/>
    <mergeCell ref="BB2011:BC2011"/>
    <mergeCell ref="BD2011:BE2011"/>
    <mergeCell ref="BG2011:BH2011"/>
    <mergeCell ref="BI2011:BJ2011"/>
    <mergeCell ref="BG1892:BH1892"/>
    <mergeCell ref="BI1892:BJ1892"/>
    <mergeCell ref="BL1878:BM1878"/>
    <mergeCell ref="BN1878:BO1878"/>
    <mergeCell ref="BL1885:BM1885"/>
    <mergeCell ref="BN1885:BO1885"/>
    <mergeCell ref="BL1892:BM1892"/>
    <mergeCell ref="BN1892:BO1892"/>
    <mergeCell ref="BG1871:BH1871"/>
    <mergeCell ref="BI1871:BJ1871"/>
    <mergeCell ref="BL1941:BM1941"/>
    <mergeCell ref="BN1941:BO1941"/>
    <mergeCell ref="BL1871:BM1871"/>
    <mergeCell ref="BN1871:BO1871"/>
    <mergeCell ref="BG1836:BH1836"/>
    <mergeCell ref="BI1836:BJ1836"/>
    <mergeCell ref="AW1843:AX1843"/>
    <mergeCell ref="AY1843:AZ1843"/>
    <mergeCell ref="BB1843:BC1843"/>
    <mergeCell ref="BD1843:BE1843"/>
    <mergeCell ref="BG1843:BH1843"/>
    <mergeCell ref="BI1843:BJ1843"/>
    <mergeCell ref="AW1850:AX1850"/>
    <mergeCell ref="AY1850:AZ1850"/>
    <mergeCell ref="BB1850:BC1850"/>
    <mergeCell ref="BD1850:BE1850"/>
    <mergeCell ref="BG1850:BH1850"/>
    <mergeCell ref="BI1850:BJ1850"/>
    <mergeCell ref="BL1836:BM1836"/>
    <mergeCell ref="BN1836:BO1836"/>
    <mergeCell ref="BL1843:BM1843"/>
    <mergeCell ref="BN1843:BO1843"/>
    <mergeCell ref="BL1850:BM1850"/>
    <mergeCell ref="BN1850:BO1850"/>
    <mergeCell ref="BL1899:BM1899"/>
    <mergeCell ref="BN1899:BO1899"/>
    <mergeCell ref="AW1997:AX1997"/>
    <mergeCell ref="AY1997:AZ1997"/>
    <mergeCell ref="BB1997:BC1997"/>
    <mergeCell ref="BD1997:BE1997"/>
    <mergeCell ref="AW1955:AX1955"/>
    <mergeCell ref="AY1955:AZ1955"/>
    <mergeCell ref="BB1955:BC1955"/>
    <mergeCell ref="BD1955:BE1955"/>
    <mergeCell ref="BL1948:BM1948"/>
    <mergeCell ref="BN1948:BO1948"/>
    <mergeCell ref="AW1962:AX1962"/>
    <mergeCell ref="AY1962:AZ1962"/>
    <mergeCell ref="BB1962:BC1962"/>
    <mergeCell ref="BD1962:BE1962"/>
    <mergeCell ref="BL1990:BM1990"/>
    <mergeCell ref="BN1990:BO1990"/>
    <mergeCell ref="AW1846:AX1846"/>
    <mergeCell ref="AY1846:AZ1846"/>
    <mergeCell ref="BL1857:BM1857"/>
    <mergeCell ref="BN1857:BO1857"/>
    <mergeCell ref="BL1787:BM1787"/>
    <mergeCell ref="BN1787:BO1787"/>
    <mergeCell ref="AW1885:AX1885"/>
    <mergeCell ref="AY1885:AZ1885"/>
    <mergeCell ref="BB1885:BC1885"/>
    <mergeCell ref="BD1885:BE1885"/>
    <mergeCell ref="BG1885:BH1885"/>
    <mergeCell ref="BI1885:BJ1885"/>
    <mergeCell ref="BG1766:BH1766"/>
    <mergeCell ref="BI1766:BJ1766"/>
    <mergeCell ref="BL1752:BM1752"/>
    <mergeCell ref="BN1752:BO1752"/>
    <mergeCell ref="BL1759:BM1759"/>
    <mergeCell ref="BN1759:BO1759"/>
    <mergeCell ref="BL1766:BM1766"/>
    <mergeCell ref="BN1766:BO1766"/>
    <mergeCell ref="BG1745:BH1745"/>
    <mergeCell ref="BI1745:BJ1745"/>
    <mergeCell ref="BL1815:BM1815"/>
    <mergeCell ref="BN1815:BO1815"/>
    <mergeCell ref="BL1745:BM1745"/>
    <mergeCell ref="BN1745:BO1745"/>
    <mergeCell ref="BG1710:BH1710"/>
    <mergeCell ref="BI1710:BJ1710"/>
    <mergeCell ref="AW1717:AX1717"/>
    <mergeCell ref="AY1717:AZ1717"/>
    <mergeCell ref="BB1717:BC1717"/>
    <mergeCell ref="BD1717:BE1717"/>
    <mergeCell ref="BG1717:BH1717"/>
    <mergeCell ref="BI1717:BJ1717"/>
    <mergeCell ref="AW1724:AX1724"/>
    <mergeCell ref="AY1724:AZ1724"/>
    <mergeCell ref="BB1724:BC1724"/>
    <mergeCell ref="BD1724:BE1724"/>
    <mergeCell ref="BG1724:BH1724"/>
    <mergeCell ref="BI1724:BJ1724"/>
    <mergeCell ref="BL1710:BM1710"/>
    <mergeCell ref="BN1710:BO1710"/>
    <mergeCell ref="BL1717:BM1717"/>
    <mergeCell ref="BN1717:BO1717"/>
    <mergeCell ref="BL1724:BM1724"/>
    <mergeCell ref="BN1724:BO1724"/>
    <mergeCell ref="BL1773:BM1773"/>
    <mergeCell ref="BN1773:BO1773"/>
    <mergeCell ref="AW1871:AX1871"/>
    <mergeCell ref="AY1871:AZ1871"/>
    <mergeCell ref="BB1871:BC1871"/>
    <mergeCell ref="BD1871:BE1871"/>
    <mergeCell ref="AW1829:AX1829"/>
    <mergeCell ref="AY1829:AZ1829"/>
    <mergeCell ref="BB1829:BC1829"/>
    <mergeCell ref="BD1829:BE1829"/>
    <mergeCell ref="BL1822:BM1822"/>
    <mergeCell ref="BN1822:BO1822"/>
    <mergeCell ref="AW1836:AX1836"/>
    <mergeCell ref="AY1836:AZ1836"/>
    <mergeCell ref="BB1836:BC1836"/>
    <mergeCell ref="BD1836:BE1836"/>
    <mergeCell ref="BL1864:BM1864"/>
    <mergeCell ref="BN1864:BO1864"/>
    <mergeCell ref="AW1720:AX1720"/>
    <mergeCell ref="AY1720:AZ1720"/>
    <mergeCell ref="BL1731:BM1731"/>
    <mergeCell ref="BN1731:BO1731"/>
    <mergeCell ref="BL1661:BM1661"/>
    <mergeCell ref="BN1661:BO1661"/>
    <mergeCell ref="AW1759:AX1759"/>
    <mergeCell ref="AY1759:AZ1759"/>
    <mergeCell ref="BB1759:BC1759"/>
    <mergeCell ref="BD1759:BE1759"/>
    <mergeCell ref="BG1759:BH1759"/>
    <mergeCell ref="BI1759:BJ1759"/>
    <mergeCell ref="BG1640:BH1640"/>
    <mergeCell ref="BI1640:BJ1640"/>
    <mergeCell ref="BL1626:BM1626"/>
    <mergeCell ref="BN1626:BO1626"/>
    <mergeCell ref="BL1633:BM1633"/>
    <mergeCell ref="BN1633:BO1633"/>
    <mergeCell ref="BL1640:BM1640"/>
    <mergeCell ref="BN1640:BO1640"/>
    <mergeCell ref="BG1619:BH1619"/>
    <mergeCell ref="BI1619:BJ1619"/>
    <mergeCell ref="BL1689:BM1689"/>
    <mergeCell ref="BN1689:BO1689"/>
    <mergeCell ref="BL1619:BM1619"/>
    <mergeCell ref="BN1619:BO1619"/>
    <mergeCell ref="BG1584:BH1584"/>
    <mergeCell ref="BI1584:BJ1584"/>
    <mergeCell ref="AW1591:AX1591"/>
    <mergeCell ref="AY1591:AZ1591"/>
    <mergeCell ref="BB1591:BC1591"/>
    <mergeCell ref="BD1591:BE1591"/>
    <mergeCell ref="BG1591:BH1591"/>
    <mergeCell ref="BI1591:BJ1591"/>
    <mergeCell ref="AW1598:AX1598"/>
    <mergeCell ref="AY1598:AZ1598"/>
    <mergeCell ref="BB1598:BC1598"/>
    <mergeCell ref="BD1598:BE1598"/>
    <mergeCell ref="BG1598:BH1598"/>
    <mergeCell ref="BI1598:BJ1598"/>
    <mergeCell ref="BL1584:BM1584"/>
    <mergeCell ref="BN1584:BO1584"/>
    <mergeCell ref="BL1591:BM1591"/>
    <mergeCell ref="BN1591:BO1591"/>
    <mergeCell ref="BL1598:BM1598"/>
    <mergeCell ref="BN1598:BO1598"/>
    <mergeCell ref="BL1647:BM1647"/>
    <mergeCell ref="BN1647:BO1647"/>
    <mergeCell ref="AW1745:AX1745"/>
    <mergeCell ref="AY1745:AZ1745"/>
    <mergeCell ref="BB1745:BC1745"/>
    <mergeCell ref="BD1745:BE1745"/>
    <mergeCell ref="AW1703:AX1703"/>
    <mergeCell ref="AY1703:AZ1703"/>
    <mergeCell ref="BB1703:BC1703"/>
    <mergeCell ref="BD1703:BE1703"/>
    <mergeCell ref="BL1696:BM1696"/>
    <mergeCell ref="BN1696:BO1696"/>
    <mergeCell ref="AW1710:AX1710"/>
    <mergeCell ref="AY1710:AZ1710"/>
    <mergeCell ref="BB1710:BC1710"/>
    <mergeCell ref="BD1710:BE1710"/>
    <mergeCell ref="BL1738:BM1738"/>
    <mergeCell ref="BN1738:BO1738"/>
    <mergeCell ref="AW1594:AX1594"/>
    <mergeCell ref="AY1594:AZ1594"/>
    <mergeCell ref="BL1605:BM1605"/>
    <mergeCell ref="BN1605:BO1605"/>
    <mergeCell ref="BL1535:BM1535"/>
    <mergeCell ref="BN1535:BO1535"/>
    <mergeCell ref="AW1633:AX1633"/>
    <mergeCell ref="AY1633:AZ1633"/>
    <mergeCell ref="BB1633:BC1633"/>
    <mergeCell ref="BD1633:BE1633"/>
    <mergeCell ref="BG1633:BH1633"/>
    <mergeCell ref="BI1633:BJ1633"/>
    <mergeCell ref="BG1514:BH1514"/>
    <mergeCell ref="BI1514:BJ1514"/>
    <mergeCell ref="BL1500:BM1500"/>
    <mergeCell ref="BN1500:BO1500"/>
    <mergeCell ref="BL1507:BM1507"/>
    <mergeCell ref="BN1507:BO1507"/>
    <mergeCell ref="BL1514:BM1514"/>
    <mergeCell ref="BN1514:BO1514"/>
    <mergeCell ref="BG1493:BH1493"/>
    <mergeCell ref="BI1493:BJ1493"/>
    <mergeCell ref="BL1563:BM1563"/>
    <mergeCell ref="BN1563:BO1563"/>
    <mergeCell ref="BL1493:BM1493"/>
    <mergeCell ref="BN1493:BO1493"/>
    <mergeCell ref="BG1458:BH1458"/>
    <mergeCell ref="BI1458:BJ1458"/>
    <mergeCell ref="AW1465:AX1465"/>
    <mergeCell ref="AY1465:AZ1465"/>
    <mergeCell ref="BB1465:BC1465"/>
    <mergeCell ref="BD1465:BE1465"/>
    <mergeCell ref="BG1465:BH1465"/>
    <mergeCell ref="BI1465:BJ1465"/>
    <mergeCell ref="AW1472:AX1472"/>
    <mergeCell ref="AY1472:AZ1472"/>
    <mergeCell ref="BB1472:BC1472"/>
    <mergeCell ref="BD1472:BE1472"/>
    <mergeCell ref="BG1472:BH1472"/>
    <mergeCell ref="BI1472:BJ1472"/>
    <mergeCell ref="BL1458:BM1458"/>
    <mergeCell ref="BN1458:BO1458"/>
    <mergeCell ref="BL1465:BM1465"/>
    <mergeCell ref="BN1465:BO1465"/>
    <mergeCell ref="BL1472:BM1472"/>
    <mergeCell ref="BN1472:BO1472"/>
    <mergeCell ref="BL1521:BM1521"/>
    <mergeCell ref="BN1521:BO1521"/>
    <mergeCell ref="AW1619:AX1619"/>
    <mergeCell ref="AY1619:AZ1619"/>
    <mergeCell ref="BB1619:BC1619"/>
    <mergeCell ref="BD1619:BE1619"/>
    <mergeCell ref="AW1577:AX1577"/>
    <mergeCell ref="AY1577:AZ1577"/>
    <mergeCell ref="BB1577:BC1577"/>
    <mergeCell ref="BD1577:BE1577"/>
    <mergeCell ref="BL1570:BM1570"/>
    <mergeCell ref="BN1570:BO1570"/>
    <mergeCell ref="AW1584:AX1584"/>
    <mergeCell ref="AY1584:AZ1584"/>
    <mergeCell ref="BB1584:BC1584"/>
    <mergeCell ref="BD1584:BE1584"/>
    <mergeCell ref="BL1612:BM1612"/>
    <mergeCell ref="BN1612:BO1612"/>
    <mergeCell ref="AW1468:AX1468"/>
    <mergeCell ref="AY1468:AZ1468"/>
    <mergeCell ref="BL1479:BM1479"/>
    <mergeCell ref="BN1479:BO1479"/>
    <mergeCell ref="BL1409:BM1409"/>
    <mergeCell ref="BN1409:BO1409"/>
    <mergeCell ref="AW1507:AX1507"/>
    <mergeCell ref="AY1507:AZ1507"/>
    <mergeCell ref="BB1507:BC1507"/>
    <mergeCell ref="BD1507:BE1507"/>
    <mergeCell ref="BG1507:BH1507"/>
    <mergeCell ref="BI1507:BJ1507"/>
    <mergeCell ref="BG1388:BH1388"/>
    <mergeCell ref="BI1388:BJ1388"/>
    <mergeCell ref="BL1374:BM1374"/>
    <mergeCell ref="BN1374:BO1374"/>
    <mergeCell ref="BL1381:BM1381"/>
    <mergeCell ref="BN1381:BO1381"/>
    <mergeCell ref="BL1388:BM1388"/>
    <mergeCell ref="BN1388:BO1388"/>
    <mergeCell ref="BG1367:BH1367"/>
    <mergeCell ref="BI1367:BJ1367"/>
    <mergeCell ref="BL1437:BM1437"/>
    <mergeCell ref="BN1437:BO1437"/>
    <mergeCell ref="BL1367:BM1367"/>
    <mergeCell ref="BN1367:BO1367"/>
    <mergeCell ref="BG1332:BH1332"/>
    <mergeCell ref="BI1332:BJ1332"/>
    <mergeCell ref="AW1339:AX1339"/>
    <mergeCell ref="AY1339:AZ1339"/>
    <mergeCell ref="BB1339:BC1339"/>
    <mergeCell ref="BD1339:BE1339"/>
    <mergeCell ref="BG1339:BH1339"/>
    <mergeCell ref="BI1339:BJ1339"/>
    <mergeCell ref="AW1346:AX1346"/>
    <mergeCell ref="AY1346:AZ1346"/>
    <mergeCell ref="BB1346:BC1346"/>
    <mergeCell ref="BD1346:BE1346"/>
    <mergeCell ref="BG1346:BH1346"/>
    <mergeCell ref="BI1346:BJ1346"/>
    <mergeCell ref="BL1332:BM1332"/>
    <mergeCell ref="BN1332:BO1332"/>
    <mergeCell ref="BL1339:BM1339"/>
    <mergeCell ref="BN1339:BO1339"/>
    <mergeCell ref="BL1346:BM1346"/>
    <mergeCell ref="BN1346:BO1346"/>
    <mergeCell ref="BL1395:BM1395"/>
    <mergeCell ref="BN1395:BO1395"/>
    <mergeCell ref="AW1493:AX1493"/>
    <mergeCell ref="AY1493:AZ1493"/>
    <mergeCell ref="BB1493:BC1493"/>
    <mergeCell ref="BD1493:BE1493"/>
    <mergeCell ref="AW1451:AX1451"/>
    <mergeCell ref="AY1451:AZ1451"/>
    <mergeCell ref="BB1451:BC1451"/>
    <mergeCell ref="BD1451:BE1451"/>
    <mergeCell ref="BL1444:BM1444"/>
    <mergeCell ref="BN1444:BO1444"/>
    <mergeCell ref="AW1458:AX1458"/>
    <mergeCell ref="AY1458:AZ1458"/>
    <mergeCell ref="BB1458:BC1458"/>
    <mergeCell ref="BD1458:BE1458"/>
    <mergeCell ref="BL1486:BM1486"/>
    <mergeCell ref="BN1486:BO1486"/>
    <mergeCell ref="AW1342:AX1342"/>
    <mergeCell ref="AY1342:AZ1342"/>
    <mergeCell ref="BL1353:BM1353"/>
    <mergeCell ref="BN1353:BO1353"/>
    <mergeCell ref="BL1283:BM1283"/>
    <mergeCell ref="BN1283:BO1283"/>
    <mergeCell ref="AW1381:AX1381"/>
    <mergeCell ref="AY1381:AZ1381"/>
    <mergeCell ref="BB1381:BC1381"/>
    <mergeCell ref="BD1381:BE1381"/>
    <mergeCell ref="BG1381:BH1381"/>
    <mergeCell ref="BI1381:BJ1381"/>
    <mergeCell ref="BG1262:BH1262"/>
    <mergeCell ref="BI1262:BJ1262"/>
    <mergeCell ref="BL1248:BM1248"/>
    <mergeCell ref="BN1248:BO1248"/>
    <mergeCell ref="BL1255:BM1255"/>
    <mergeCell ref="BN1255:BO1255"/>
    <mergeCell ref="BL1262:BM1262"/>
    <mergeCell ref="BN1262:BO1262"/>
    <mergeCell ref="BG1241:BH1241"/>
    <mergeCell ref="BI1241:BJ1241"/>
    <mergeCell ref="BL1311:BM1311"/>
    <mergeCell ref="BN1311:BO1311"/>
    <mergeCell ref="BL1241:BM1241"/>
    <mergeCell ref="BN1241:BO1241"/>
    <mergeCell ref="BG1206:BH1206"/>
    <mergeCell ref="BI1206:BJ1206"/>
    <mergeCell ref="AW1213:AX1213"/>
    <mergeCell ref="AY1213:AZ1213"/>
    <mergeCell ref="BB1213:BC1213"/>
    <mergeCell ref="BD1213:BE1213"/>
    <mergeCell ref="BG1213:BH1213"/>
    <mergeCell ref="BI1213:BJ1213"/>
    <mergeCell ref="AW1220:AX1220"/>
    <mergeCell ref="AY1220:AZ1220"/>
    <mergeCell ref="BB1220:BC1220"/>
    <mergeCell ref="BD1220:BE1220"/>
    <mergeCell ref="BG1220:BH1220"/>
    <mergeCell ref="BI1220:BJ1220"/>
    <mergeCell ref="BL1206:BM1206"/>
    <mergeCell ref="BN1206:BO1206"/>
    <mergeCell ref="BL1213:BM1213"/>
    <mergeCell ref="BN1213:BO1213"/>
    <mergeCell ref="BL1220:BM1220"/>
    <mergeCell ref="BN1220:BO1220"/>
    <mergeCell ref="BL1269:BM1269"/>
    <mergeCell ref="BN1269:BO1269"/>
    <mergeCell ref="AW1367:AX1367"/>
    <mergeCell ref="AY1367:AZ1367"/>
    <mergeCell ref="BB1367:BC1367"/>
    <mergeCell ref="BD1367:BE1367"/>
    <mergeCell ref="AW1325:AX1325"/>
    <mergeCell ref="AY1325:AZ1325"/>
    <mergeCell ref="BB1325:BC1325"/>
    <mergeCell ref="BD1325:BE1325"/>
    <mergeCell ref="BL1318:BM1318"/>
    <mergeCell ref="BN1318:BO1318"/>
    <mergeCell ref="AW1332:AX1332"/>
    <mergeCell ref="AY1332:AZ1332"/>
    <mergeCell ref="BB1332:BC1332"/>
    <mergeCell ref="BD1332:BE1332"/>
    <mergeCell ref="BL1360:BM1360"/>
    <mergeCell ref="BN1360:BO1360"/>
    <mergeCell ref="AW1216:AX1216"/>
    <mergeCell ref="AY1216:AZ1216"/>
    <mergeCell ref="BL1227:BM1227"/>
    <mergeCell ref="BN1227:BO1227"/>
    <mergeCell ref="BL1157:BM1157"/>
    <mergeCell ref="BN1157:BO1157"/>
    <mergeCell ref="AW1255:AX1255"/>
    <mergeCell ref="AY1255:AZ1255"/>
    <mergeCell ref="BB1255:BC1255"/>
    <mergeCell ref="BD1255:BE1255"/>
    <mergeCell ref="BG1255:BH1255"/>
    <mergeCell ref="BI1255:BJ1255"/>
    <mergeCell ref="BG1136:BH1136"/>
    <mergeCell ref="BI1136:BJ1136"/>
    <mergeCell ref="BL1122:BM1122"/>
    <mergeCell ref="BN1122:BO1122"/>
    <mergeCell ref="BL1129:BM1129"/>
    <mergeCell ref="BN1129:BO1129"/>
    <mergeCell ref="BL1136:BM1136"/>
    <mergeCell ref="BN1136:BO1136"/>
    <mergeCell ref="BG1115:BH1115"/>
    <mergeCell ref="BI1115:BJ1115"/>
    <mergeCell ref="BL1185:BM1185"/>
    <mergeCell ref="BN1185:BO1185"/>
    <mergeCell ref="BL1115:BM1115"/>
    <mergeCell ref="BN1115:BO1115"/>
    <mergeCell ref="BG1080:BH1080"/>
    <mergeCell ref="BI1080:BJ1080"/>
    <mergeCell ref="AW1087:AX1087"/>
    <mergeCell ref="AY1087:AZ1087"/>
    <mergeCell ref="BB1087:BC1087"/>
    <mergeCell ref="BD1087:BE1087"/>
    <mergeCell ref="BG1087:BH1087"/>
    <mergeCell ref="BI1087:BJ1087"/>
    <mergeCell ref="AW1094:AX1094"/>
    <mergeCell ref="AY1094:AZ1094"/>
    <mergeCell ref="BB1094:BC1094"/>
    <mergeCell ref="BD1094:BE1094"/>
    <mergeCell ref="BG1094:BH1094"/>
    <mergeCell ref="BI1094:BJ1094"/>
    <mergeCell ref="BL1080:BM1080"/>
    <mergeCell ref="BN1080:BO1080"/>
    <mergeCell ref="BL1087:BM1087"/>
    <mergeCell ref="BN1087:BO1087"/>
    <mergeCell ref="BL1094:BM1094"/>
    <mergeCell ref="BN1094:BO1094"/>
    <mergeCell ref="BL1143:BM1143"/>
    <mergeCell ref="BN1143:BO1143"/>
    <mergeCell ref="AW1241:AX1241"/>
    <mergeCell ref="AY1241:AZ1241"/>
    <mergeCell ref="BB1241:BC1241"/>
    <mergeCell ref="BD1241:BE1241"/>
    <mergeCell ref="AW1199:AX1199"/>
    <mergeCell ref="AY1199:AZ1199"/>
    <mergeCell ref="BB1199:BC1199"/>
    <mergeCell ref="BD1199:BE1199"/>
    <mergeCell ref="BL1192:BM1192"/>
    <mergeCell ref="BN1192:BO1192"/>
    <mergeCell ref="AW1206:AX1206"/>
    <mergeCell ref="AY1206:AZ1206"/>
    <mergeCell ref="BB1206:BC1206"/>
    <mergeCell ref="BD1206:BE1206"/>
    <mergeCell ref="BL1234:BM1234"/>
    <mergeCell ref="BN1234:BO1234"/>
    <mergeCell ref="AW1090:AX1090"/>
    <mergeCell ref="AY1090:AZ1090"/>
    <mergeCell ref="BL1101:BM1101"/>
    <mergeCell ref="BN1101:BO1101"/>
    <mergeCell ref="BL1031:BM1031"/>
    <mergeCell ref="BN1031:BO1031"/>
    <mergeCell ref="AW1129:AX1129"/>
    <mergeCell ref="AY1129:AZ1129"/>
    <mergeCell ref="BB1129:BC1129"/>
    <mergeCell ref="BD1129:BE1129"/>
    <mergeCell ref="BG1129:BH1129"/>
    <mergeCell ref="BI1129:BJ1129"/>
    <mergeCell ref="BG1010:BH1010"/>
    <mergeCell ref="BI1010:BJ1010"/>
    <mergeCell ref="BL996:BM996"/>
    <mergeCell ref="BN996:BO996"/>
    <mergeCell ref="BL1003:BM1003"/>
    <mergeCell ref="BN1003:BO1003"/>
    <mergeCell ref="BL1010:BM1010"/>
    <mergeCell ref="BN1010:BO1010"/>
    <mergeCell ref="BG989:BH989"/>
    <mergeCell ref="BI989:BJ989"/>
    <mergeCell ref="BL1059:BM1059"/>
    <mergeCell ref="BN1059:BO1059"/>
    <mergeCell ref="BL989:BM989"/>
    <mergeCell ref="BN989:BO989"/>
    <mergeCell ref="BG954:BH954"/>
    <mergeCell ref="BI954:BJ954"/>
    <mergeCell ref="AW961:AX961"/>
    <mergeCell ref="AY961:AZ961"/>
    <mergeCell ref="BB961:BC961"/>
    <mergeCell ref="BD961:BE961"/>
    <mergeCell ref="BG961:BH961"/>
    <mergeCell ref="BI961:BJ961"/>
    <mergeCell ref="AW968:AX968"/>
    <mergeCell ref="AY968:AZ968"/>
    <mergeCell ref="BB968:BC968"/>
    <mergeCell ref="BD968:BE968"/>
    <mergeCell ref="BG968:BH968"/>
    <mergeCell ref="BI968:BJ968"/>
    <mergeCell ref="BL954:BM954"/>
    <mergeCell ref="BN954:BO954"/>
    <mergeCell ref="BL961:BM961"/>
    <mergeCell ref="BN961:BO961"/>
    <mergeCell ref="BL968:BM968"/>
    <mergeCell ref="BN968:BO968"/>
    <mergeCell ref="BL1017:BM1017"/>
    <mergeCell ref="BN1017:BO1017"/>
    <mergeCell ref="AW1115:AX1115"/>
    <mergeCell ref="AY1115:AZ1115"/>
    <mergeCell ref="BB1115:BC1115"/>
    <mergeCell ref="BD1115:BE1115"/>
    <mergeCell ref="AW1073:AX1073"/>
    <mergeCell ref="AY1073:AZ1073"/>
    <mergeCell ref="BB1073:BC1073"/>
    <mergeCell ref="BD1073:BE1073"/>
    <mergeCell ref="BL1066:BM1066"/>
    <mergeCell ref="BN1066:BO1066"/>
    <mergeCell ref="AW1080:AX1080"/>
    <mergeCell ref="AY1080:AZ1080"/>
    <mergeCell ref="BB1080:BC1080"/>
    <mergeCell ref="BD1080:BE1080"/>
    <mergeCell ref="BL1108:BM1108"/>
    <mergeCell ref="BN1108:BO1108"/>
    <mergeCell ref="AW964:AX964"/>
    <mergeCell ref="AY964:AZ964"/>
    <mergeCell ref="BL975:BM975"/>
    <mergeCell ref="BN975:BO975"/>
    <mergeCell ref="BL905:BM905"/>
    <mergeCell ref="BN905:BO905"/>
    <mergeCell ref="AW1003:AX1003"/>
    <mergeCell ref="AY1003:AZ1003"/>
    <mergeCell ref="BB1003:BC1003"/>
    <mergeCell ref="BD1003:BE1003"/>
    <mergeCell ref="BG1003:BH1003"/>
    <mergeCell ref="BI1003:BJ1003"/>
    <mergeCell ref="BG884:BH884"/>
    <mergeCell ref="BI884:BJ884"/>
    <mergeCell ref="BL870:BM870"/>
    <mergeCell ref="BN870:BO870"/>
    <mergeCell ref="BL877:BM877"/>
    <mergeCell ref="BN877:BO877"/>
    <mergeCell ref="BL884:BM884"/>
    <mergeCell ref="BN884:BO884"/>
    <mergeCell ref="BG863:BH863"/>
    <mergeCell ref="BI863:BJ863"/>
    <mergeCell ref="BL933:BM933"/>
    <mergeCell ref="BN933:BO933"/>
    <mergeCell ref="BL863:BM863"/>
    <mergeCell ref="BN863:BO863"/>
    <mergeCell ref="BG828:BH828"/>
    <mergeCell ref="BI828:BJ828"/>
    <mergeCell ref="AW835:AX835"/>
    <mergeCell ref="AY835:AZ835"/>
    <mergeCell ref="BB835:BC835"/>
    <mergeCell ref="BD835:BE835"/>
    <mergeCell ref="BG835:BH835"/>
    <mergeCell ref="BI835:BJ835"/>
    <mergeCell ref="AW842:AX842"/>
    <mergeCell ref="AY842:AZ842"/>
    <mergeCell ref="BB842:BC842"/>
    <mergeCell ref="BD842:BE842"/>
    <mergeCell ref="BG842:BH842"/>
    <mergeCell ref="BI842:BJ842"/>
    <mergeCell ref="BL828:BM828"/>
    <mergeCell ref="BN828:BO828"/>
    <mergeCell ref="BL835:BM835"/>
    <mergeCell ref="BN835:BO835"/>
    <mergeCell ref="BL842:BM842"/>
    <mergeCell ref="BN842:BO842"/>
    <mergeCell ref="BL891:BM891"/>
    <mergeCell ref="BN891:BO891"/>
    <mergeCell ref="AW989:AX989"/>
    <mergeCell ref="AY989:AZ989"/>
    <mergeCell ref="BB989:BC989"/>
    <mergeCell ref="BD989:BE989"/>
    <mergeCell ref="AW947:AX947"/>
    <mergeCell ref="AY947:AZ947"/>
    <mergeCell ref="BB947:BC947"/>
    <mergeCell ref="BD947:BE947"/>
    <mergeCell ref="BL940:BM940"/>
    <mergeCell ref="BN940:BO940"/>
    <mergeCell ref="AW954:AX954"/>
    <mergeCell ref="AY954:AZ954"/>
    <mergeCell ref="BB954:BC954"/>
    <mergeCell ref="BD954:BE954"/>
    <mergeCell ref="BL982:BM982"/>
    <mergeCell ref="BN982:BO982"/>
    <mergeCell ref="AW838:AX838"/>
    <mergeCell ref="AY838:AZ838"/>
    <mergeCell ref="BL849:BM849"/>
    <mergeCell ref="BN849:BO849"/>
    <mergeCell ref="BL779:BM779"/>
    <mergeCell ref="BN779:BO779"/>
    <mergeCell ref="AW877:AX877"/>
    <mergeCell ref="AY877:AZ877"/>
    <mergeCell ref="BB877:BC877"/>
    <mergeCell ref="BD877:BE877"/>
    <mergeCell ref="BG877:BH877"/>
    <mergeCell ref="BI877:BJ877"/>
    <mergeCell ref="BG758:BH758"/>
    <mergeCell ref="BI758:BJ758"/>
    <mergeCell ref="BL744:BM744"/>
    <mergeCell ref="BN744:BO744"/>
    <mergeCell ref="BL751:BM751"/>
    <mergeCell ref="BN751:BO751"/>
    <mergeCell ref="BL758:BM758"/>
    <mergeCell ref="BN758:BO758"/>
    <mergeCell ref="BG737:BH737"/>
    <mergeCell ref="BI737:BJ737"/>
    <mergeCell ref="BL807:BM807"/>
    <mergeCell ref="BN807:BO807"/>
    <mergeCell ref="BL737:BM737"/>
    <mergeCell ref="BN737:BO737"/>
    <mergeCell ref="BG702:BH702"/>
    <mergeCell ref="BI702:BJ702"/>
    <mergeCell ref="AW709:AX709"/>
    <mergeCell ref="AY709:AZ709"/>
    <mergeCell ref="BB709:BC709"/>
    <mergeCell ref="BD709:BE709"/>
    <mergeCell ref="BG709:BH709"/>
    <mergeCell ref="BI709:BJ709"/>
    <mergeCell ref="AW716:AX716"/>
    <mergeCell ref="AY716:AZ716"/>
    <mergeCell ref="BB716:BC716"/>
    <mergeCell ref="BD716:BE716"/>
    <mergeCell ref="BG716:BH716"/>
    <mergeCell ref="BI716:BJ716"/>
    <mergeCell ref="BL702:BM702"/>
    <mergeCell ref="BN702:BO702"/>
    <mergeCell ref="BL709:BM709"/>
    <mergeCell ref="BN709:BO709"/>
    <mergeCell ref="BL716:BM716"/>
    <mergeCell ref="BN716:BO716"/>
    <mergeCell ref="BL765:BM765"/>
    <mergeCell ref="BN765:BO765"/>
    <mergeCell ref="AW863:AX863"/>
    <mergeCell ref="AY863:AZ863"/>
    <mergeCell ref="BB863:BC863"/>
    <mergeCell ref="BD863:BE863"/>
    <mergeCell ref="AW821:AX821"/>
    <mergeCell ref="AY821:AZ821"/>
    <mergeCell ref="BB821:BC821"/>
    <mergeCell ref="BD821:BE821"/>
    <mergeCell ref="BL814:BM814"/>
    <mergeCell ref="BN814:BO814"/>
    <mergeCell ref="AW828:AX828"/>
    <mergeCell ref="AY828:AZ828"/>
    <mergeCell ref="BB828:BC828"/>
    <mergeCell ref="BD828:BE828"/>
    <mergeCell ref="BL856:BM856"/>
    <mergeCell ref="BN856:BO856"/>
    <mergeCell ref="BB765:BC765"/>
    <mergeCell ref="BD765:BE765"/>
    <mergeCell ref="BB786:BC786"/>
    <mergeCell ref="BD786:BE786"/>
    <mergeCell ref="BL723:BM723"/>
    <mergeCell ref="BN723:BO723"/>
    <mergeCell ref="BL653:BM653"/>
    <mergeCell ref="BN653:BO653"/>
    <mergeCell ref="AW751:AX751"/>
    <mergeCell ref="AY751:AZ751"/>
    <mergeCell ref="BB751:BC751"/>
    <mergeCell ref="BD751:BE751"/>
    <mergeCell ref="BG751:BH751"/>
    <mergeCell ref="BI751:BJ751"/>
    <mergeCell ref="BG632:BH632"/>
    <mergeCell ref="BI632:BJ632"/>
    <mergeCell ref="BL618:BM618"/>
    <mergeCell ref="BN618:BO618"/>
    <mergeCell ref="BL625:BM625"/>
    <mergeCell ref="BN625:BO625"/>
    <mergeCell ref="BL632:BM632"/>
    <mergeCell ref="BN632:BO632"/>
    <mergeCell ref="BG611:BH611"/>
    <mergeCell ref="BI611:BJ611"/>
    <mergeCell ref="BL681:BM681"/>
    <mergeCell ref="BN681:BO681"/>
    <mergeCell ref="BL611:BM611"/>
    <mergeCell ref="BN611:BO611"/>
    <mergeCell ref="BG576:BH576"/>
    <mergeCell ref="BI576:BJ576"/>
    <mergeCell ref="AW583:AX583"/>
    <mergeCell ref="AY583:AZ583"/>
    <mergeCell ref="BB583:BC583"/>
    <mergeCell ref="BD583:BE583"/>
    <mergeCell ref="BG583:BH583"/>
    <mergeCell ref="BI583:BJ583"/>
    <mergeCell ref="AW590:AX590"/>
    <mergeCell ref="AY590:AZ590"/>
    <mergeCell ref="BB590:BC590"/>
    <mergeCell ref="BD590:BE590"/>
    <mergeCell ref="BG590:BH590"/>
    <mergeCell ref="BI590:BJ590"/>
    <mergeCell ref="BL576:BM576"/>
    <mergeCell ref="BN576:BO576"/>
    <mergeCell ref="BL583:BM583"/>
    <mergeCell ref="BN583:BO583"/>
    <mergeCell ref="BL590:BM590"/>
    <mergeCell ref="BN590:BO590"/>
    <mergeCell ref="BL639:BM639"/>
    <mergeCell ref="BN639:BO639"/>
    <mergeCell ref="AW737:AX737"/>
    <mergeCell ref="AY737:AZ737"/>
    <mergeCell ref="BB737:BC737"/>
    <mergeCell ref="BD737:BE737"/>
    <mergeCell ref="AW695:AX695"/>
    <mergeCell ref="AY695:AZ695"/>
    <mergeCell ref="BB695:BC695"/>
    <mergeCell ref="BD695:BE695"/>
    <mergeCell ref="BL688:BM688"/>
    <mergeCell ref="BN688:BO688"/>
    <mergeCell ref="AW702:AX702"/>
    <mergeCell ref="AY702:AZ702"/>
    <mergeCell ref="BB702:BC702"/>
    <mergeCell ref="BD702:BE702"/>
    <mergeCell ref="BL730:BM730"/>
    <mergeCell ref="BN730:BO730"/>
    <mergeCell ref="AW698:AX698"/>
    <mergeCell ref="AY698:AZ698"/>
    <mergeCell ref="BG527:BH527"/>
    <mergeCell ref="BI527:BJ527"/>
    <mergeCell ref="BL597:BM597"/>
    <mergeCell ref="BN597:BO597"/>
    <mergeCell ref="BL527:BM527"/>
    <mergeCell ref="BN527:BO527"/>
    <mergeCell ref="AW625:AX625"/>
    <mergeCell ref="AY625:AZ625"/>
    <mergeCell ref="BB625:BC625"/>
    <mergeCell ref="BD625:BE625"/>
    <mergeCell ref="BG625:BH625"/>
    <mergeCell ref="BI625:BJ625"/>
    <mergeCell ref="BL471:BM471"/>
    <mergeCell ref="BN471:BO471"/>
    <mergeCell ref="BL401:BM401"/>
    <mergeCell ref="BN401:BO401"/>
    <mergeCell ref="AW499:AX499"/>
    <mergeCell ref="AY499:AZ499"/>
    <mergeCell ref="BB499:BC499"/>
    <mergeCell ref="BD499:BE499"/>
    <mergeCell ref="BG499:BH499"/>
    <mergeCell ref="BI499:BJ499"/>
    <mergeCell ref="AW506:AX506"/>
    <mergeCell ref="AY506:AZ506"/>
    <mergeCell ref="BB506:BC506"/>
    <mergeCell ref="BD506:BE506"/>
    <mergeCell ref="BG506:BH506"/>
    <mergeCell ref="BI506:BJ506"/>
    <mergeCell ref="BL492:BM492"/>
    <mergeCell ref="BN492:BO492"/>
    <mergeCell ref="BL499:BM499"/>
    <mergeCell ref="BN499:BO499"/>
    <mergeCell ref="BL506:BM506"/>
    <mergeCell ref="BN506:BO506"/>
    <mergeCell ref="BG485:BH485"/>
    <mergeCell ref="BI485:BJ485"/>
    <mergeCell ref="BL555:BM555"/>
    <mergeCell ref="BN555:BO555"/>
    <mergeCell ref="BL485:BM485"/>
    <mergeCell ref="BN485:BO485"/>
    <mergeCell ref="BG450:BH450"/>
    <mergeCell ref="BI450:BJ450"/>
    <mergeCell ref="AW457:AX457"/>
    <mergeCell ref="AY457:AZ457"/>
    <mergeCell ref="BB457:BC457"/>
    <mergeCell ref="BD457:BE457"/>
    <mergeCell ref="BG457:BH457"/>
    <mergeCell ref="BI457:BJ457"/>
    <mergeCell ref="AW464:AX464"/>
    <mergeCell ref="AY464:AZ464"/>
    <mergeCell ref="BB464:BC464"/>
    <mergeCell ref="BD464:BE464"/>
    <mergeCell ref="BG464:BH464"/>
    <mergeCell ref="BI464:BJ464"/>
    <mergeCell ref="BL450:BM450"/>
    <mergeCell ref="BN450:BO450"/>
    <mergeCell ref="BL457:BM457"/>
    <mergeCell ref="BN457:BO457"/>
    <mergeCell ref="BL464:BM464"/>
    <mergeCell ref="BN464:BO464"/>
    <mergeCell ref="BL513:BM513"/>
    <mergeCell ref="BN513:BO513"/>
    <mergeCell ref="BL604:BM604"/>
    <mergeCell ref="BN604:BO604"/>
    <mergeCell ref="BN324:BO324"/>
    <mergeCell ref="BL331:BM331"/>
    <mergeCell ref="BN331:BO331"/>
    <mergeCell ref="BL338:BM338"/>
    <mergeCell ref="BN338:BO338"/>
    <mergeCell ref="BG317:BH317"/>
    <mergeCell ref="BI317:BJ317"/>
    <mergeCell ref="BL303:BM303"/>
    <mergeCell ref="BN303:BO303"/>
    <mergeCell ref="BL310:BM310"/>
    <mergeCell ref="BN310:BO310"/>
    <mergeCell ref="BL317:BM317"/>
    <mergeCell ref="BN317:BO317"/>
    <mergeCell ref="BG282:BH282"/>
    <mergeCell ref="BI282:BJ282"/>
    <mergeCell ref="AW289:AX289"/>
    <mergeCell ref="AY289:AZ289"/>
    <mergeCell ref="BB289:BC289"/>
    <mergeCell ref="BD289:BE289"/>
    <mergeCell ref="BG289:BH289"/>
    <mergeCell ref="BI289:BJ289"/>
    <mergeCell ref="AW296:AX296"/>
    <mergeCell ref="AY296:AZ296"/>
    <mergeCell ref="BB296:BC296"/>
    <mergeCell ref="BD296:BE296"/>
    <mergeCell ref="BG296:BH296"/>
    <mergeCell ref="BI296:BJ296"/>
    <mergeCell ref="BL282:BM282"/>
    <mergeCell ref="BN282:BO282"/>
    <mergeCell ref="BL289:BM289"/>
    <mergeCell ref="BN289:BO289"/>
    <mergeCell ref="BL296:BM296"/>
    <mergeCell ref="BN296:BO296"/>
    <mergeCell ref="AW317:AX317"/>
    <mergeCell ref="AY317:AZ317"/>
    <mergeCell ref="BB317:BC317"/>
    <mergeCell ref="BD317:BE317"/>
    <mergeCell ref="BG310:BH310"/>
    <mergeCell ref="BI310:BJ310"/>
    <mergeCell ref="AW306:AX306"/>
    <mergeCell ref="AY306:AZ306"/>
    <mergeCell ref="BG306:BH306"/>
    <mergeCell ref="BI306:BJ306"/>
    <mergeCell ref="BL306:BM306"/>
    <mergeCell ref="BN306:BO306"/>
    <mergeCell ref="AW320:AX320"/>
    <mergeCell ref="AY320:AZ320"/>
    <mergeCell ref="BG320:BH320"/>
    <mergeCell ref="BI320:BJ320"/>
    <mergeCell ref="BL320:BM320"/>
    <mergeCell ref="BN320:BO320"/>
    <mergeCell ref="BN313:BO313"/>
    <mergeCell ref="AW299:AX299"/>
    <mergeCell ref="AY299:AZ299"/>
    <mergeCell ref="BG299:BH299"/>
    <mergeCell ref="BN299:BO299"/>
    <mergeCell ref="BN285:BO285"/>
    <mergeCell ref="BG303:BH303"/>
    <mergeCell ref="BI303:BJ303"/>
    <mergeCell ref="AW303:AX303"/>
    <mergeCell ref="AY303:AZ303"/>
    <mergeCell ref="BB303:BC303"/>
    <mergeCell ref="BD303:BE303"/>
    <mergeCell ref="AW324:AX324"/>
    <mergeCell ref="BL58:BM58"/>
    <mergeCell ref="BN58:BO58"/>
    <mergeCell ref="BL65:BM65"/>
    <mergeCell ref="BN65:BO65"/>
    <mergeCell ref="BG114:BH114"/>
    <mergeCell ref="BI114:BJ114"/>
    <mergeCell ref="AW121:AX121"/>
    <mergeCell ref="AY121:AZ121"/>
    <mergeCell ref="BB121:BC121"/>
    <mergeCell ref="BD121:BE121"/>
    <mergeCell ref="BG121:BH121"/>
    <mergeCell ref="BI121:BJ121"/>
    <mergeCell ref="AW86:AX86"/>
    <mergeCell ref="AY86:AZ86"/>
    <mergeCell ref="BB86:BC86"/>
    <mergeCell ref="BD86:BE86"/>
    <mergeCell ref="BG86:BH86"/>
    <mergeCell ref="BI86:BJ86"/>
    <mergeCell ref="BL72:BM72"/>
    <mergeCell ref="BN72:BO72"/>
    <mergeCell ref="BL79:BM79"/>
    <mergeCell ref="BN79:BO79"/>
    <mergeCell ref="BL86:BM86"/>
    <mergeCell ref="BN86:BO86"/>
    <mergeCell ref="BL177:BM177"/>
    <mergeCell ref="BN177:BO177"/>
    <mergeCell ref="BL184:BM184"/>
    <mergeCell ref="BN184:BO184"/>
    <mergeCell ref="BL191:BM191"/>
    <mergeCell ref="BN191:BO191"/>
    <mergeCell ref="BG156:BH156"/>
    <mergeCell ref="BI156:BJ156"/>
    <mergeCell ref="AW163:AX163"/>
    <mergeCell ref="AY163:AZ163"/>
    <mergeCell ref="BB163:BC163"/>
    <mergeCell ref="BD163:BE163"/>
    <mergeCell ref="BG163:BH163"/>
    <mergeCell ref="BI163:BJ163"/>
    <mergeCell ref="AW170:AX170"/>
    <mergeCell ref="AY170:AZ170"/>
    <mergeCell ref="BB170:BC170"/>
    <mergeCell ref="BD170:BE170"/>
    <mergeCell ref="BG170:BH170"/>
    <mergeCell ref="BI170:BJ170"/>
    <mergeCell ref="BL156:BM156"/>
    <mergeCell ref="BN156:BO156"/>
    <mergeCell ref="BL163:BM163"/>
    <mergeCell ref="BN163:BO163"/>
    <mergeCell ref="BL170:BM170"/>
    <mergeCell ref="BN170:BO170"/>
    <mergeCell ref="BG177:BH177"/>
    <mergeCell ref="BI177:BJ177"/>
    <mergeCell ref="AW114:AX114"/>
    <mergeCell ref="AY114:AZ114"/>
    <mergeCell ref="BB114:BC114"/>
    <mergeCell ref="BG61:BH61"/>
    <mergeCell ref="BI61:BJ61"/>
    <mergeCell ref="BL61:BM61"/>
    <mergeCell ref="BN61:BO61"/>
    <mergeCell ref="BN117:BO117"/>
    <mergeCell ref="AW149:AX149"/>
    <mergeCell ref="AY149:AZ149"/>
    <mergeCell ref="BB149:BC149"/>
    <mergeCell ref="BD149:BE149"/>
    <mergeCell ref="BL30:BM30"/>
    <mergeCell ref="BN30:BO30"/>
    <mergeCell ref="BL37:BM37"/>
    <mergeCell ref="BN37:BO37"/>
    <mergeCell ref="BL44:BM44"/>
    <mergeCell ref="BN44:BO44"/>
    <mergeCell ref="AW30:AX30"/>
    <mergeCell ref="AY30:AZ30"/>
    <mergeCell ref="BB30:BC30"/>
    <mergeCell ref="BD30:BE30"/>
    <mergeCell ref="BG30:BH30"/>
    <mergeCell ref="BI30:BJ30"/>
    <mergeCell ref="BL135:BM135"/>
    <mergeCell ref="BN135:BO135"/>
    <mergeCell ref="BL142:BM142"/>
    <mergeCell ref="BN142:BO142"/>
    <mergeCell ref="BB1:BC1"/>
    <mergeCell ref="BD1:BE1"/>
    <mergeCell ref="BB5:BC5"/>
    <mergeCell ref="BD5:BE5"/>
    <mergeCell ref="AW16:AX16"/>
    <mergeCell ref="AY16:AZ16"/>
    <mergeCell ref="BB16:BC16"/>
    <mergeCell ref="BD16:BE16"/>
    <mergeCell ref="BG16:BH16"/>
    <mergeCell ref="BI16:BJ16"/>
    <mergeCell ref="AW23:AX23"/>
    <mergeCell ref="AY23:AZ23"/>
    <mergeCell ref="BB23:BC23"/>
    <mergeCell ref="BD23:BE23"/>
    <mergeCell ref="BG23:BH23"/>
    <mergeCell ref="BI23:BJ23"/>
    <mergeCell ref="BL1:BM1"/>
    <mergeCell ref="BN1:BO1"/>
    <mergeCell ref="BL5:BM5"/>
    <mergeCell ref="BN5:BO5"/>
    <mergeCell ref="BL16:BM16"/>
    <mergeCell ref="BN16:BO16"/>
    <mergeCell ref="BL23:BM23"/>
    <mergeCell ref="BN23:BO23"/>
    <mergeCell ref="BG135:BH135"/>
    <mergeCell ref="BI135:BJ135"/>
    <mergeCell ref="AW128:AX128"/>
    <mergeCell ref="AY128:AZ128"/>
    <mergeCell ref="BB128:BC128"/>
    <mergeCell ref="BD128:BE128"/>
    <mergeCell ref="BG128:BH128"/>
    <mergeCell ref="BI128:BJ128"/>
    <mergeCell ref="BL114:BM114"/>
    <mergeCell ref="BN114:BO114"/>
    <mergeCell ref="BL121:BM121"/>
    <mergeCell ref="BN121:BO121"/>
    <mergeCell ref="BL128:BM128"/>
    <mergeCell ref="BN128:BO128"/>
    <mergeCell ref="BL93:BM93"/>
    <mergeCell ref="BN93:BO93"/>
    <mergeCell ref="BL100:BM100"/>
    <mergeCell ref="BN100:BO100"/>
    <mergeCell ref="BL107:BM107"/>
    <mergeCell ref="BN107:BO107"/>
    <mergeCell ref="BG79:BH79"/>
    <mergeCell ref="BI79:BJ79"/>
    <mergeCell ref="BI117:BJ117"/>
    <mergeCell ref="BL117:BM117"/>
    <mergeCell ref="Z3460:AA3460"/>
    <mergeCell ref="S3439:T3439"/>
    <mergeCell ref="U3439:V3439"/>
    <mergeCell ref="X3439:Y3439"/>
    <mergeCell ref="Z3439:AA3439"/>
    <mergeCell ref="S3418:T3418"/>
    <mergeCell ref="U3418:V3418"/>
    <mergeCell ref="X3418:Y3418"/>
    <mergeCell ref="Z3418:AA3418"/>
    <mergeCell ref="S3397:T3397"/>
    <mergeCell ref="U3397:V3397"/>
    <mergeCell ref="X3397:Y3397"/>
    <mergeCell ref="Z3397:AA3397"/>
    <mergeCell ref="S3376:T3376"/>
    <mergeCell ref="U3376:V3376"/>
    <mergeCell ref="X3376:Y3376"/>
    <mergeCell ref="Z3376:AA3376"/>
    <mergeCell ref="P3502:Q3502"/>
    <mergeCell ref="S3495:T3495"/>
    <mergeCell ref="U3495:V3495"/>
    <mergeCell ref="X3495:Y3495"/>
    <mergeCell ref="Z3495:AA3495"/>
    <mergeCell ref="I3495:J3495"/>
    <mergeCell ref="K3495:L3495"/>
    <mergeCell ref="N3495:O3495"/>
    <mergeCell ref="P3495:Q3495"/>
    <mergeCell ref="AC3495:AD3495"/>
    <mergeCell ref="AE3495:AF3495"/>
    <mergeCell ref="AH3495:AI3495"/>
    <mergeCell ref="AJ3495:AK3495"/>
    <mergeCell ref="AC3502:AD3502"/>
    <mergeCell ref="AE3502:AF3502"/>
    <mergeCell ref="AH3502:AI3502"/>
    <mergeCell ref="AJ3502:AK3502"/>
    <mergeCell ref="S3488:T3488"/>
    <mergeCell ref="U3488:V3488"/>
    <mergeCell ref="X3488:Y3488"/>
    <mergeCell ref="Z3488:AA3488"/>
    <mergeCell ref="I3488:J3488"/>
    <mergeCell ref="K3488:L3488"/>
    <mergeCell ref="N3488:O3488"/>
    <mergeCell ref="P3488:Q3488"/>
    <mergeCell ref="AC3488:AD3488"/>
    <mergeCell ref="AE3488:AF3488"/>
    <mergeCell ref="AH3488:AI3488"/>
    <mergeCell ref="AJ3488:AK3488"/>
    <mergeCell ref="I3460:J3460"/>
    <mergeCell ref="K3460:L3460"/>
    <mergeCell ref="N3460:O3460"/>
    <mergeCell ref="I3453:J3453"/>
    <mergeCell ref="K3453:L3453"/>
    <mergeCell ref="N3453:O3453"/>
    <mergeCell ref="AE3460:AF3460"/>
    <mergeCell ref="AH3460:AI3460"/>
    <mergeCell ref="AJ3460:AK3460"/>
    <mergeCell ref="S3446:T3446"/>
    <mergeCell ref="U3446:V3446"/>
    <mergeCell ref="X3446:Y3446"/>
    <mergeCell ref="Z3446:AA3446"/>
    <mergeCell ref="I3446:J3446"/>
    <mergeCell ref="K3446:L3446"/>
    <mergeCell ref="N3446:O3446"/>
    <mergeCell ref="P3446:Q3446"/>
    <mergeCell ref="I3418:J3418"/>
    <mergeCell ref="BG3460:BH3460"/>
    <mergeCell ref="BI3460:BJ3460"/>
    <mergeCell ref="BL3453:BM3453"/>
    <mergeCell ref="BN3453:BO3453"/>
    <mergeCell ref="BL3460:BM3460"/>
    <mergeCell ref="BN3460:BO3460"/>
    <mergeCell ref="P3467:Q3467"/>
    <mergeCell ref="AC3467:AD3467"/>
    <mergeCell ref="AE3467:AF3467"/>
    <mergeCell ref="AH3467:AI3467"/>
    <mergeCell ref="AJ3467:AK3467"/>
    <mergeCell ref="AC3474:AD3474"/>
    <mergeCell ref="AE3474:AF3474"/>
    <mergeCell ref="AH3474:AI3474"/>
    <mergeCell ref="AJ3474:AK3474"/>
    <mergeCell ref="AW3474:AX3474"/>
    <mergeCell ref="AY3474:AZ3474"/>
    <mergeCell ref="BB3474:BC3474"/>
    <mergeCell ref="BD3474:BE3474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1:AN3481"/>
    <mergeCell ref="AO3481:AP3481"/>
    <mergeCell ref="AR3481:AS3481"/>
    <mergeCell ref="AT3481:AU3481"/>
    <mergeCell ref="AM3488:AN3488"/>
    <mergeCell ref="AO3488:AP3488"/>
    <mergeCell ref="AW3467:AX3467"/>
    <mergeCell ref="AY3467:AZ3467"/>
    <mergeCell ref="BB3467:BC3467"/>
    <mergeCell ref="BD3467:BE3467"/>
    <mergeCell ref="BG3467:BH3467"/>
    <mergeCell ref="BI3467:BJ3467"/>
    <mergeCell ref="P3481:Q3481"/>
    <mergeCell ref="AC3481:AD3481"/>
    <mergeCell ref="AE3481:AF3481"/>
    <mergeCell ref="AH3481:AI3481"/>
    <mergeCell ref="AJ3481:AK3481"/>
    <mergeCell ref="S3474:T3474"/>
    <mergeCell ref="U3474:V3474"/>
    <mergeCell ref="X3474:Y3474"/>
    <mergeCell ref="Z3474:AA3474"/>
    <mergeCell ref="BL3467:BM3467"/>
    <mergeCell ref="AW3453:AX3453"/>
    <mergeCell ref="AY3453:AZ3453"/>
    <mergeCell ref="BB3453:BC3453"/>
    <mergeCell ref="BD3453:BE3453"/>
    <mergeCell ref="P3460:Q3460"/>
    <mergeCell ref="S3453:T3453"/>
    <mergeCell ref="U3453:V3453"/>
    <mergeCell ref="X3453:Y3453"/>
    <mergeCell ref="Z3453:AA3453"/>
    <mergeCell ref="P3453:Q3453"/>
    <mergeCell ref="AC3453:AD3453"/>
    <mergeCell ref="AE3453:AF3453"/>
    <mergeCell ref="AH3453:AI3453"/>
    <mergeCell ref="AJ3453:AK3453"/>
    <mergeCell ref="AC3460:AD3460"/>
    <mergeCell ref="AM3460:AN3460"/>
    <mergeCell ref="AO3460:AP3460"/>
    <mergeCell ref="AR3460:AS3460"/>
    <mergeCell ref="AT3460:AU3460"/>
    <mergeCell ref="BN3411:BO3411"/>
    <mergeCell ref="BL3418:BM3418"/>
    <mergeCell ref="BN3418:BO3418"/>
    <mergeCell ref="P3439:Q3439"/>
    <mergeCell ref="AC3439:AD3439"/>
    <mergeCell ref="AE3439:AF3439"/>
    <mergeCell ref="AH3439:AI3439"/>
    <mergeCell ref="AJ3439:AK3439"/>
    <mergeCell ref="AC3446:AD3446"/>
    <mergeCell ref="AE3446:AF3446"/>
    <mergeCell ref="AH3446:AI3446"/>
    <mergeCell ref="AJ3446:AK3446"/>
    <mergeCell ref="S3432:T3432"/>
    <mergeCell ref="U3432:V3432"/>
    <mergeCell ref="X3432:Y3432"/>
    <mergeCell ref="Z3432:AA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C3432:AD3432"/>
    <mergeCell ref="AE3432:AF3432"/>
    <mergeCell ref="AH3432:AI3432"/>
    <mergeCell ref="AJ3432:AK3432"/>
    <mergeCell ref="AW3432:AX3432"/>
    <mergeCell ref="AY3432:AZ3432"/>
    <mergeCell ref="BB3432:BC3432"/>
    <mergeCell ref="BD3432:BE3432"/>
    <mergeCell ref="AM3425:AN3425"/>
    <mergeCell ref="AO3425:AP3425"/>
    <mergeCell ref="AR3425:AS3425"/>
    <mergeCell ref="AT3425:AU3425"/>
    <mergeCell ref="AM3432:AN3432"/>
    <mergeCell ref="AO3432:AP3432"/>
    <mergeCell ref="AR3432:AS3432"/>
    <mergeCell ref="AT3432:AU3432"/>
    <mergeCell ref="AM3439:AN3439"/>
    <mergeCell ref="AO3439:AP3439"/>
    <mergeCell ref="AR3439:AS3439"/>
    <mergeCell ref="AT3439:AU3439"/>
    <mergeCell ref="AM3446:AN3446"/>
    <mergeCell ref="AO3446:AP3446"/>
    <mergeCell ref="AW3425:AX3425"/>
    <mergeCell ref="AY3425:AZ3425"/>
    <mergeCell ref="BB3425:BC3425"/>
    <mergeCell ref="BD3425:BE3425"/>
    <mergeCell ref="BG3425:BH3425"/>
    <mergeCell ref="BI3425:BJ3425"/>
    <mergeCell ref="AJ3418:AK3418"/>
    <mergeCell ref="AM3411:AN3411"/>
    <mergeCell ref="AO3411:AP3411"/>
    <mergeCell ref="AR3411:AS3411"/>
    <mergeCell ref="AT3411:AU3411"/>
    <mergeCell ref="S3404:T3404"/>
    <mergeCell ref="U3404:V3404"/>
    <mergeCell ref="X3404:Y3404"/>
    <mergeCell ref="Z3404:AA3404"/>
    <mergeCell ref="I3404:J3404"/>
    <mergeCell ref="K3404:L3404"/>
    <mergeCell ref="N3404:O3404"/>
    <mergeCell ref="P3404:Q3404"/>
    <mergeCell ref="AR3404:AS3404"/>
    <mergeCell ref="AT3404:AU3404"/>
    <mergeCell ref="AM3418:AN3418"/>
    <mergeCell ref="AO3418:AP3418"/>
    <mergeCell ref="AR3418:AS3418"/>
    <mergeCell ref="AT3418:AU3418"/>
    <mergeCell ref="BG3411:BH3411"/>
    <mergeCell ref="AM3404:AN3404"/>
    <mergeCell ref="AO3404:AP3404"/>
    <mergeCell ref="AW3411:AX3411"/>
    <mergeCell ref="AY3411:AZ3411"/>
    <mergeCell ref="BB3411:BC3411"/>
    <mergeCell ref="BD3411:BE3411"/>
    <mergeCell ref="BI3411:BJ3411"/>
    <mergeCell ref="AW3418:AX3418"/>
    <mergeCell ref="AY3418:AZ3418"/>
    <mergeCell ref="BB3418:BC3418"/>
    <mergeCell ref="BD3418:BE3418"/>
    <mergeCell ref="BG3418:BH3418"/>
    <mergeCell ref="BI3418:BJ3418"/>
    <mergeCell ref="BL3411:BM3411"/>
    <mergeCell ref="AW3397:AX3397"/>
    <mergeCell ref="AY3397:AZ3397"/>
    <mergeCell ref="BB3397:BC3397"/>
    <mergeCell ref="BD3397:BE3397"/>
    <mergeCell ref="BG3397:BH3397"/>
    <mergeCell ref="BI3397:BJ3397"/>
    <mergeCell ref="AW3404:AX3404"/>
    <mergeCell ref="AY3404:AZ3404"/>
    <mergeCell ref="BB3404:BC3404"/>
    <mergeCell ref="BD3404:BE3404"/>
    <mergeCell ref="BG3404:BH3404"/>
    <mergeCell ref="BI3404:BJ3404"/>
    <mergeCell ref="BI3369:BJ3369"/>
    <mergeCell ref="AW3376:AX3376"/>
    <mergeCell ref="AY3376:AZ3376"/>
    <mergeCell ref="BB3376:BC3376"/>
    <mergeCell ref="BD3376:BE3376"/>
    <mergeCell ref="BG3376:BH3376"/>
    <mergeCell ref="BI3376:BJ3376"/>
    <mergeCell ref="BL3369:BM3369"/>
    <mergeCell ref="BN3369:BO3369"/>
    <mergeCell ref="BL3376:BM3376"/>
    <mergeCell ref="BN3376:BO3376"/>
    <mergeCell ref="P3397:Q3397"/>
    <mergeCell ref="AC3397:AD3397"/>
    <mergeCell ref="AE3397:AF3397"/>
    <mergeCell ref="AH3397:AI3397"/>
    <mergeCell ref="AJ3397:AK3397"/>
    <mergeCell ref="AC3404:AD3404"/>
    <mergeCell ref="AE3404:AF3404"/>
    <mergeCell ref="AH3404:AI3404"/>
    <mergeCell ref="AJ3404:AK3404"/>
    <mergeCell ref="S3390:T3390"/>
    <mergeCell ref="U3390:V3390"/>
    <mergeCell ref="X3390:Y3390"/>
    <mergeCell ref="Z3390:AA3390"/>
    <mergeCell ref="P3390:Q3390"/>
    <mergeCell ref="S3383:T3383"/>
    <mergeCell ref="U3383:V3383"/>
    <mergeCell ref="X3383:Y3383"/>
    <mergeCell ref="Z3383:AA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AH3390:AI3390"/>
    <mergeCell ref="AJ3390:AK3390"/>
    <mergeCell ref="AW3390:AX3390"/>
    <mergeCell ref="AY3390:AZ3390"/>
    <mergeCell ref="BB3390:BC3390"/>
    <mergeCell ref="BD3390:BE3390"/>
    <mergeCell ref="AM3383:AN3383"/>
    <mergeCell ref="AO3383:AP3383"/>
    <mergeCell ref="AW3383:AX3383"/>
    <mergeCell ref="AY3383:AZ3383"/>
    <mergeCell ref="P3400:Q3400"/>
    <mergeCell ref="S3400:T3400"/>
    <mergeCell ref="U3400:V3400"/>
    <mergeCell ref="X3400:Y3400"/>
    <mergeCell ref="Z3400:AA3400"/>
    <mergeCell ref="AW3341:AX3341"/>
    <mergeCell ref="AY3341:AZ3341"/>
    <mergeCell ref="BB3341:BC3341"/>
    <mergeCell ref="BD3341:BE3341"/>
    <mergeCell ref="BG3341:BH3341"/>
    <mergeCell ref="I3376:J3376"/>
    <mergeCell ref="K3376:L3376"/>
    <mergeCell ref="N3376:O3376"/>
    <mergeCell ref="P3376:Q3376"/>
    <mergeCell ref="S3369:T3369"/>
    <mergeCell ref="U3369:V3369"/>
    <mergeCell ref="X3369:Y3369"/>
    <mergeCell ref="Z3369:AA3369"/>
    <mergeCell ref="I3369:J3369"/>
    <mergeCell ref="K3369:L3369"/>
    <mergeCell ref="N3369:O3369"/>
    <mergeCell ref="P3369:Q3369"/>
    <mergeCell ref="AC3369:AD3369"/>
    <mergeCell ref="AE3369:AF3369"/>
    <mergeCell ref="AH3369:AI3369"/>
    <mergeCell ref="AJ3369:AK3369"/>
    <mergeCell ref="AC3376:AD3376"/>
    <mergeCell ref="AE3376:AF3376"/>
    <mergeCell ref="AH3376:AI3376"/>
    <mergeCell ref="AJ3376:AK3376"/>
    <mergeCell ref="AM3369:AN3369"/>
    <mergeCell ref="AO3369:AP3369"/>
    <mergeCell ref="AR3369:AS3369"/>
    <mergeCell ref="AT3369:AU3369"/>
    <mergeCell ref="S3362:T3362"/>
    <mergeCell ref="U3362:V3362"/>
    <mergeCell ref="X3362:Y3362"/>
    <mergeCell ref="Z3362:AA3362"/>
    <mergeCell ref="I3362:J3362"/>
    <mergeCell ref="K3362:L3362"/>
    <mergeCell ref="N3362:O3362"/>
    <mergeCell ref="P3362:Q3362"/>
    <mergeCell ref="AR3362:AS3362"/>
    <mergeCell ref="AT3362:AU3362"/>
    <mergeCell ref="AM3376:AN3376"/>
    <mergeCell ref="AO3376:AP3376"/>
    <mergeCell ref="AR3376:AS3376"/>
    <mergeCell ref="AT3376:AU3376"/>
    <mergeCell ref="BG3369:BH3369"/>
    <mergeCell ref="S3355:T3355"/>
    <mergeCell ref="Z3355:AA3355"/>
    <mergeCell ref="BD3369:BE3369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AW3344:AX3344"/>
    <mergeCell ref="AW3334:AX3334"/>
    <mergeCell ref="AY3334:AZ3334"/>
    <mergeCell ref="BB3334:BC3334"/>
    <mergeCell ref="BD3334:BE3334"/>
    <mergeCell ref="BG3334:BH3334"/>
    <mergeCell ref="BI3334:BJ3334"/>
    <mergeCell ref="BL3334:BM3334"/>
    <mergeCell ref="BN3334:BO3334"/>
    <mergeCell ref="I3355:J3355"/>
    <mergeCell ref="K3355:L3355"/>
    <mergeCell ref="N3355:O3355"/>
    <mergeCell ref="P3355:Q3355"/>
    <mergeCell ref="AC3355:AD3355"/>
    <mergeCell ref="AE3355:AF3355"/>
    <mergeCell ref="AH3355:AI3355"/>
    <mergeCell ref="AJ3355:AK3355"/>
    <mergeCell ref="AC3362:AD3362"/>
    <mergeCell ref="AE3362:AF3362"/>
    <mergeCell ref="AH3362:AI3362"/>
    <mergeCell ref="AJ3362:AK3362"/>
    <mergeCell ref="S3348:T3348"/>
    <mergeCell ref="U3348:V3348"/>
    <mergeCell ref="X3348:Y3348"/>
    <mergeCell ref="Z3348:AA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AH3348:AI3348"/>
    <mergeCell ref="AJ3348:AK3348"/>
    <mergeCell ref="AW3348:AX3348"/>
    <mergeCell ref="AY3348:AZ3348"/>
    <mergeCell ref="BB3348:BC3348"/>
    <mergeCell ref="BD3348:BE3348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M3362:AN3362"/>
    <mergeCell ref="AO3362:AP3362"/>
    <mergeCell ref="S3334:T3334"/>
    <mergeCell ref="U3334:V3334"/>
    <mergeCell ref="X3334:Y3334"/>
    <mergeCell ref="Z3334:AA3334"/>
    <mergeCell ref="I3334:J3334"/>
    <mergeCell ref="K3334:L3334"/>
    <mergeCell ref="N3334:O3334"/>
    <mergeCell ref="P3334:Q3334"/>
    <mergeCell ref="S3327:T3327"/>
    <mergeCell ref="U3327:V3327"/>
    <mergeCell ref="X3327:Y3327"/>
    <mergeCell ref="Z3327:AA3327"/>
    <mergeCell ref="I3327:J3327"/>
    <mergeCell ref="K3327:L3327"/>
    <mergeCell ref="N3327:O3327"/>
    <mergeCell ref="P3327:Q3327"/>
    <mergeCell ref="AC3327:AD3327"/>
    <mergeCell ref="AE3327:AF3327"/>
    <mergeCell ref="AH3327:AI3327"/>
    <mergeCell ref="AJ3327:AK3327"/>
    <mergeCell ref="AC3334:AD3334"/>
    <mergeCell ref="AE3334:AF3334"/>
    <mergeCell ref="AH3334:AI3334"/>
    <mergeCell ref="AJ3334:AK3334"/>
    <mergeCell ref="AM3327:AN3327"/>
    <mergeCell ref="AO3327:AP3327"/>
    <mergeCell ref="AR3327:AS3327"/>
    <mergeCell ref="AT3327:AU3327"/>
    <mergeCell ref="S3320:T3320"/>
    <mergeCell ref="U3320:V3320"/>
    <mergeCell ref="X3320:Y3320"/>
    <mergeCell ref="Z3320:AA3320"/>
    <mergeCell ref="I3320:J3320"/>
    <mergeCell ref="K3320:L3320"/>
    <mergeCell ref="N3320:O3320"/>
    <mergeCell ref="P3320:Q3320"/>
    <mergeCell ref="AR3320:AS3320"/>
    <mergeCell ref="AT3320:AU3320"/>
    <mergeCell ref="AM3334:AN3334"/>
    <mergeCell ref="AO3334:AP3334"/>
    <mergeCell ref="AR3334:AS3334"/>
    <mergeCell ref="AT3334:AU3334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BG3285:BH3285"/>
    <mergeCell ref="BI3285:BJ3285"/>
    <mergeCell ref="AW3292:AX3292"/>
    <mergeCell ref="AY3292:AZ3292"/>
    <mergeCell ref="BB3292:BC3292"/>
    <mergeCell ref="BD3292:BE3292"/>
    <mergeCell ref="BG3292:BH3292"/>
    <mergeCell ref="BI3292:BJ3292"/>
    <mergeCell ref="BL3292:BM3292"/>
    <mergeCell ref="BN3292:BO3292"/>
    <mergeCell ref="I3313:J3313"/>
    <mergeCell ref="K3313:L3313"/>
    <mergeCell ref="N3313:O3313"/>
    <mergeCell ref="P3313:Q3313"/>
    <mergeCell ref="AC3313:AD3313"/>
    <mergeCell ref="AE3313:AF3313"/>
    <mergeCell ref="AH3313:AI3313"/>
    <mergeCell ref="AJ3313:AK3313"/>
    <mergeCell ref="AC3320:AD3320"/>
    <mergeCell ref="AE3320:AF3320"/>
    <mergeCell ref="AH3320:AI3320"/>
    <mergeCell ref="AJ3320:AK3320"/>
    <mergeCell ref="S3306:T3306"/>
    <mergeCell ref="U3306:V3306"/>
    <mergeCell ref="X3306:Y3306"/>
    <mergeCell ref="Z3306:AA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C3306:AD3306"/>
    <mergeCell ref="AE3306:AF3306"/>
    <mergeCell ref="AH3306:AI3306"/>
    <mergeCell ref="AJ3306:AK3306"/>
    <mergeCell ref="AW3306:AX3306"/>
    <mergeCell ref="AY3306:AZ3306"/>
    <mergeCell ref="BB3306:BC3306"/>
    <mergeCell ref="BD3306:BE3306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AM3320:AN3320"/>
    <mergeCell ref="AO3320:AP3320"/>
    <mergeCell ref="S3285:T3285"/>
    <mergeCell ref="U3285:V3285"/>
    <mergeCell ref="X3285:Y3285"/>
    <mergeCell ref="Z3285:AA3285"/>
    <mergeCell ref="I3285:J3285"/>
    <mergeCell ref="K3285:L3285"/>
    <mergeCell ref="N3285:O3285"/>
    <mergeCell ref="P3285:Q3285"/>
    <mergeCell ref="AC3285:AD3285"/>
    <mergeCell ref="AE3285:AF3285"/>
    <mergeCell ref="AH3285:AI3285"/>
    <mergeCell ref="AJ3285:AK3285"/>
    <mergeCell ref="AC3292:AD3292"/>
    <mergeCell ref="AE3292:AF3292"/>
    <mergeCell ref="AH3292:AI3292"/>
    <mergeCell ref="AJ3292:AK3292"/>
    <mergeCell ref="AM3285:AN3285"/>
    <mergeCell ref="AO3285:AP3285"/>
    <mergeCell ref="AR3285:AS3285"/>
    <mergeCell ref="AT3285:AU3285"/>
    <mergeCell ref="S3278:T3278"/>
    <mergeCell ref="U3278:V3278"/>
    <mergeCell ref="X3278:Y3278"/>
    <mergeCell ref="Z3278:AA3278"/>
    <mergeCell ref="I3278:J3278"/>
    <mergeCell ref="K3278:L3278"/>
    <mergeCell ref="N3278:O3278"/>
    <mergeCell ref="P3278:Q3278"/>
    <mergeCell ref="AR3278:AS3278"/>
    <mergeCell ref="AT3278:AU3278"/>
    <mergeCell ref="AM3292:AN3292"/>
    <mergeCell ref="AO3292:AP3292"/>
    <mergeCell ref="AR3292:AS3292"/>
    <mergeCell ref="AT3292:AU3292"/>
    <mergeCell ref="AM3278:AN3278"/>
    <mergeCell ref="AO3278:AP3278"/>
    <mergeCell ref="AH3288:AI3288"/>
    <mergeCell ref="AJ3288:AK3288"/>
    <mergeCell ref="AM3288:AN3288"/>
    <mergeCell ref="AO3288:AP3288"/>
    <mergeCell ref="AR3288:AS3288"/>
    <mergeCell ref="AT3288:AU3288"/>
    <mergeCell ref="AW3278:AX3278"/>
    <mergeCell ref="AY3278:AZ3278"/>
    <mergeCell ref="BB3278:BC3278"/>
    <mergeCell ref="BD3278:BE3278"/>
    <mergeCell ref="BG3243:BH3243"/>
    <mergeCell ref="BI3243:BJ3243"/>
    <mergeCell ref="AW3250:AX3250"/>
    <mergeCell ref="AY3250:AZ3250"/>
    <mergeCell ref="BB3250:BC3250"/>
    <mergeCell ref="BD3250:BE3250"/>
    <mergeCell ref="BG3250:BH3250"/>
    <mergeCell ref="BI3250:BJ3250"/>
    <mergeCell ref="BL3250:BM3250"/>
    <mergeCell ref="BN3250:BO3250"/>
    <mergeCell ref="I3271:J3271"/>
    <mergeCell ref="K3271:L3271"/>
    <mergeCell ref="N3271:O3271"/>
    <mergeCell ref="P3271:Q3271"/>
    <mergeCell ref="AC3271:AD3271"/>
    <mergeCell ref="AE3271:AF3271"/>
    <mergeCell ref="AH3271:AI3271"/>
    <mergeCell ref="AJ3271:AK3271"/>
    <mergeCell ref="AC3278:AD3278"/>
    <mergeCell ref="AE3278:AF3278"/>
    <mergeCell ref="AH3278:AI3278"/>
    <mergeCell ref="AJ3278:AK3278"/>
    <mergeCell ref="S3264:T3264"/>
    <mergeCell ref="U3264:V3264"/>
    <mergeCell ref="X3264:Y3264"/>
    <mergeCell ref="Z3264:AA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C3264:AD3264"/>
    <mergeCell ref="AE3264:AF3264"/>
    <mergeCell ref="AH3264:AI3264"/>
    <mergeCell ref="AJ3264:AK3264"/>
    <mergeCell ref="AW3264:AX3264"/>
    <mergeCell ref="AY3264:AZ3264"/>
    <mergeCell ref="BB3264:BC3264"/>
    <mergeCell ref="BD3264:BE3264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M3271:AN3271"/>
    <mergeCell ref="AO3271:AP3271"/>
    <mergeCell ref="AH3243:AI3243"/>
    <mergeCell ref="AJ3243:AK3243"/>
    <mergeCell ref="AC3250:AD3250"/>
    <mergeCell ref="AE3250:AF3250"/>
    <mergeCell ref="AH3250:AI3250"/>
    <mergeCell ref="AJ3250:AK3250"/>
    <mergeCell ref="AM3243:AN3243"/>
    <mergeCell ref="AO3243:AP3243"/>
    <mergeCell ref="AR3243:AS3243"/>
    <mergeCell ref="AT3243:AU3243"/>
    <mergeCell ref="S3236:T3236"/>
    <mergeCell ref="U3236:V3236"/>
    <mergeCell ref="X3236:Y3236"/>
    <mergeCell ref="Z3236:AA3236"/>
    <mergeCell ref="I3236:J3236"/>
    <mergeCell ref="K3236:L3236"/>
    <mergeCell ref="N3236:O3236"/>
    <mergeCell ref="P3236:Q3236"/>
    <mergeCell ref="AR3236:AS3236"/>
    <mergeCell ref="AT3236:AU3236"/>
    <mergeCell ref="AM3250:AN3250"/>
    <mergeCell ref="AO3250:AP3250"/>
    <mergeCell ref="AR3250:AS3250"/>
    <mergeCell ref="AT3250:AU3250"/>
    <mergeCell ref="BG3201:BH3201"/>
    <mergeCell ref="BI3201:BJ3201"/>
    <mergeCell ref="AW3208:AX3208"/>
    <mergeCell ref="AY3208:AZ3208"/>
    <mergeCell ref="BB3208:BC3208"/>
    <mergeCell ref="BD3208:BE3208"/>
    <mergeCell ref="BG3208:BH3208"/>
    <mergeCell ref="BI3208:BJ3208"/>
    <mergeCell ref="I3229:J3229"/>
    <mergeCell ref="K3229:L3229"/>
    <mergeCell ref="N3229:O3229"/>
    <mergeCell ref="P3229:Q3229"/>
    <mergeCell ref="AC3229:AD3229"/>
    <mergeCell ref="AE3229:AF3229"/>
    <mergeCell ref="AH3229:AI3229"/>
    <mergeCell ref="AJ3229:AK3229"/>
    <mergeCell ref="AC3236:AD3236"/>
    <mergeCell ref="AE3236:AF3236"/>
    <mergeCell ref="AH3236:AI3236"/>
    <mergeCell ref="AJ3236:AK3236"/>
    <mergeCell ref="S3222:T3222"/>
    <mergeCell ref="U3222:V3222"/>
    <mergeCell ref="X3222:Y3222"/>
    <mergeCell ref="Z3222:AA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I3215:J3215"/>
    <mergeCell ref="K3215:L3215"/>
    <mergeCell ref="N3215:O3215"/>
    <mergeCell ref="P3215:Q3215"/>
    <mergeCell ref="AC3215:AD3215"/>
    <mergeCell ref="AE3215:AF3215"/>
    <mergeCell ref="AR3215:AS3215"/>
    <mergeCell ref="AT3215:AU3215"/>
    <mergeCell ref="AM3222:AN3222"/>
    <mergeCell ref="AO3222:AP3222"/>
    <mergeCell ref="AR3222:AS3222"/>
    <mergeCell ref="AT3222:AU3222"/>
    <mergeCell ref="AM3229:AN3229"/>
    <mergeCell ref="AO3229:AP3229"/>
    <mergeCell ref="AR3229:AS3229"/>
    <mergeCell ref="AT3229:AU3229"/>
    <mergeCell ref="AM3236:AN3236"/>
    <mergeCell ref="AO3236:AP3236"/>
    <mergeCell ref="AW3173:AX3173"/>
    <mergeCell ref="AY3173:AZ3173"/>
    <mergeCell ref="BB3173:BC3173"/>
    <mergeCell ref="BD3173:BE3173"/>
    <mergeCell ref="S3208:T3208"/>
    <mergeCell ref="U3208:V3208"/>
    <mergeCell ref="X3208:Y3208"/>
    <mergeCell ref="Z3208:AA3208"/>
    <mergeCell ref="I3208:J3208"/>
    <mergeCell ref="K3208:L3208"/>
    <mergeCell ref="N3208:O3208"/>
    <mergeCell ref="P3208:Q3208"/>
    <mergeCell ref="S3201:T3201"/>
    <mergeCell ref="U3201:V3201"/>
    <mergeCell ref="X3201:Y3201"/>
    <mergeCell ref="Z3201:AA3201"/>
    <mergeCell ref="I3201:J3201"/>
    <mergeCell ref="K3201:L3201"/>
    <mergeCell ref="N3201:O3201"/>
    <mergeCell ref="P3201:Q3201"/>
    <mergeCell ref="AC3201:AD3201"/>
    <mergeCell ref="AE3201:AF3201"/>
    <mergeCell ref="AH3201:AI3201"/>
    <mergeCell ref="AJ3201:AK3201"/>
    <mergeCell ref="AC3208:AD3208"/>
    <mergeCell ref="AE3208:AF3208"/>
    <mergeCell ref="AH3208:AI3208"/>
    <mergeCell ref="AJ3208:AK3208"/>
    <mergeCell ref="AM3201:AN3201"/>
    <mergeCell ref="AO3201:AP3201"/>
    <mergeCell ref="AR3201:AS3201"/>
    <mergeCell ref="AT3201:AU3201"/>
    <mergeCell ref="S3194:T3194"/>
    <mergeCell ref="U3194:V3194"/>
    <mergeCell ref="X3194:Y3194"/>
    <mergeCell ref="Z3194:AA3194"/>
    <mergeCell ref="I3194:J3194"/>
    <mergeCell ref="K3194:L3194"/>
    <mergeCell ref="N3194:O3194"/>
    <mergeCell ref="P3194:Q3194"/>
    <mergeCell ref="AR3194:AS3194"/>
    <mergeCell ref="AT3194:AU3194"/>
    <mergeCell ref="AM3208:AN3208"/>
    <mergeCell ref="AO3208:AP3208"/>
    <mergeCell ref="AR3208:AS3208"/>
    <mergeCell ref="AT3208:AU3208"/>
    <mergeCell ref="I3187:J3187"/>
    <mergeCell ref="K3187:L3187"/>
    <mergeCell ref="N3187:O3187"/>
    <mergeCell ref="P3187:Q3187"/>
    <mergeCell ref="AC3187:AD3187"/>
    <mergeCell ref="AE3187:AF3187"/>
    <mergeCell ref="AC3194:AD3194"/>
    <mergeCell ref="AE3194:AF3194"/>
    <mergeCell ref="AH3194:AI3194"/>
    <mergeCell ref="AJ3194:AK3194"/>
    <mergeCell ref="S3180:T3180"/>
    <mergeCell ref="U3180:V3180"/>
    <mergeCell ref="X3180:Y3180"/>
    <mergeCell ref="Z3180:AA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AH3180:AI3180"/>
    <mergeCell ref="AJ3180:AK3180"/>
    <mergeCell ref="AW3180:AX3180"/>
    <mergeCell ref="AY3180:AZ3180"/>
    <mergeCell ref="BB3180:BC3180"/>
    <mergeCell ref="BD3180:BE3180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AM3187:AN3187"/>
    <mergeCell ref="AO3187:AP3187"/>
    <mergeCell ref="AR3187:AS3187"/>
    <mergeCell ref="AT3187:AU3187"/>
    <mergeCell ref="AM3194:AN3194"/>
    <mergeCell ref="AO3194:AP3194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AW3190:AX3190"/>
    <mergeCell ref="AY3190:AZ3190"/>
    <mergeCell ref="AH3176:AI3176"/>
    <mergeCell ref="AJ3176:AK3176"/>
    <mergeCell ref="AM3176:AN3176"/>
    <mergeCell ref="AO3176:AP3176"/>
    <mergeCell ref="AR3176:AS3176"/>
    <mergeCell ref="AT3176:AU3176"/>
    <mergeCell ref="S3159:T3159"/>
    <mergeCell ref="U3159:V3159"/>
    <mergeCell ref="X3159:Y3159"/>
    <mergeCell ref="Z3159:AA3159"/>
    <mergeCell ref="I3159:J3159"/>
    <mergeCell ref="K3159:L3159"/>
    <mergeCell ref="N3159:O3159"/>
    <mergeCell ref="P3159:Q3159"/>
    <mergeCell ref="AC3159:AD3159"/>
    <mergeCell ref="AE3159:AF3159"/>
    <mergeCell ref="AH3159:AI3159"/>
    <mergeCell ref="AJ3159:AK3159"/>
    <mergeCell ref="AC3166:AD3166"/>
    <mergeCell ref="AE3166:AF3166"/>
    <mergeCell ref="AH3166:AI3166"/>
    <mergeCell ref="AJ3166:AK3166"/>
    <mergeCell ref="AM3159:AN3159"/>
    <mergeCell ref="AO3159:AP3159"/>
    <mergeCell ref="AR3159:AS3159"/>
    <mergeCell ref="AT3159:AU3159"/>
    <mergeCell ref="S3152:T3152"/>
    <mergeCell ref="U3152:V3152"/>
    <mergeCell ref="X3152:Y3152"/>
    <mergeCell ref="Z3152:AA3152"/>
    <mergeCell ref="I3152:J3152"/>
    <mergeCell ref="K3152:L3152"/>
    <mergeCell ref="N3152:O3152"/>
    <mergeCell ref="P3152:Q3152"/>
    <mergeCell ref="AR3152:AS3152"/>
    <mergeCell ref="AT3152:AU3152"/>
    <mergeCell ref="AM3166:AN3166"/>
    <mergeCell ref="AO3166:AP3166"/>
    <mergeCell ref="AR3166:AS3166"/>
    <mergeCell ref="AT3166:AU3166"/>
    <mergeCell ref="AC3152:AD3152"/>
    <mergeCell ref="AE3152:AF3152"/>
    <mergeCell ref="AH3152:AI3152"/>
    <mergeCell ref="AJ3152:AK3152"/>
    <mergeCell ref="AM3152:AN3152"/>
    <mergeCell ref="AO3152:AP3152"/>
    <mergeCell ref="AR3162:AS3162"/>
    <mergeCell ref="AT3162:AU3162"/>
    <mergeCell ref="S3131:T3131"/>
    <mergeCell ref="U3131:V3131"/>
    <mergeCell ref="X3131:Y3131"/>
    <mergeCell ref="Z3131:AA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AH3138:AI3138"/>
    <mergeCell ref="AJ3138:AK3138"/>
    <mergeCell ref="AW3138:AX3138"/>
    <mergeCell ref="AY3138:AZ3138"/>
    <mergeCell ref="BB3138:BC3138"/>
    <mergeCell ref="BD3138:BE3138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AM3145:AN3145"/>
    <mergeCell ref="AO3145:AP3145"/>
    <mergeCell ref="AR3145:AS3145"/>
    <mergeCell ref="AT3145:AU3145"/>
    <mergeCell ref="S3145:T3145"/>
    <mergeCell ref="U3145:V3145"/>
    <mergeCell ref="X3145:Y3145"/>
    <mergeCell ref="Z3145:AA3145"/>
    <mergeCell ref="AR3134:AS3134"/>
    <mergeCell ref="AT3134:AU3134"/>
    <mergeCell ref="AW3134:AX3134"/>
    <mergeCell ref="AY3134:AZ3134"/>
    <mergeCell ref="X3124:Y3124"/>
    <mergeCell ref="Z3124:AA3124"/>
    <mergeCell ref="I3124:J3124"/>
    <mergeCell ref="K3124:L3124"/>
    <mergeCell ref="N3124:O3124"/>
    <mergeCell ref="P3124:Q3124"/>
    <mergeCell ref="S3117:T3117"/>
    <mergeCell ref="U3117:V3117"/>
    <mergeCell ref="X3117:Y3117"/>
    <mergeCell ref="Z3117:AA3117"/>
    <mergeCell ref="I3117:J3117"/>
    <mergeCell ref="K3117:L3117"/>
    <mergeCell ref="N3117:O3117"/>
    <mergeCell ref="P3117:Q3117"/>
    <mergeCell ref="AC3117:AD3117"/>
    <mergeCell ref="AE3117:AF3117"/>
    <mergeCell ref="AH3117:AI3117"/>
    <mergeCell ref="AJ3117:AK3117"/>
    <mergeCell ref="AC3124:AD3124"/>
    <mergeCell ref="AE3124:AF3124"/>
    <mergeCell ref="AH3124:AI3124"/>
    <mergeCell ref="AJ3124:AK3124"/>
    <mergeCell ref="AM3117:AN3117"/>
    <mergeCell ref="AO3117:AP3117"/>
    <mergeCell ref="AR3117:AS3117"/>
    <mergeCell ref="AT3117:AU3117"/>
    <mergeCell ref="S3110:T3110"/>
    <mergeCell ref="U3110:V3110"/>
    <mergeCell ref="X3110:Y3110"/>
    <mergeCell ref="Z3110:AA3110"/>
    <mergeCell ref="I3110:J3110"/>
    <mergeCell ref="K3110:L3110"/>
    <mergeCell ref="N3110:O3110"/>
    <mergeCell ref="P3110:Q3110"/>
    <mergeCell ref="AR3110:AS3110"/>
    <mergeCell ref="AT3110:AU3110"/>
    <mergeCell ref="AM3124:AN3124"/>
    <mergeCell ref="AO3124:AP3124"/>
    <mergeCell ref="AR3124:AS3124"/>
    <mergeCell ref="AT3124:AU3124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AT3120:AU3120"/>
    <mergeCell ref="AC3110:AD3110"/>
    <mergeCell ref="AE3110:AF3110"/>
    <mergeCell ref="AH3110:AI3110"/>
    <mergeCell ref="AJ3110:AK3110"/>
    <mergeCell ref="S3089:T3089"/>
    <mergeCell ref="U3089:V3089"/>
    <mergeCell ref="X3089:Y3089"/>
    <mergeCell ref="Z3089:AA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C3096:AD3096"/>
    <mergeCell ref="AE3096:AF3096"/>
    <mergeCell ref="AH3096:AI3096"/>
    <mergeCell ref="AJ3096:AK3096"/>
    <mergeCell ref="X3103:Y3103"/>
    <mergeCell ref="Z3103:AA3103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S3075:T3075"/>
    <mergeCell ref="U3075:V3075"/>
    <mergeCell ref="X3075:Y3075"/>
    <mergeCell ref="Z3075:AA3075"/>
    <mergeCell ref="I3075:J3075"/>
    <mergeCell ref="K3075:L3075"/>
    <mergeCell ref="N3075:O3075"/>
    <mergeCell ref="P3075:Q3075"/>
    <mergeCell ref="AC3075:AD3075"/>
    <mergeCell ref="AE3075:AF3075"/>
    <mergeCell ref="AH3075:AI3075"/>
    <mergeCell ref="AJ3075:AK3075"/>
    <mergeCell ref="AC3082:AD3082"/>
    <mergeCell ref="AE3082:AF3082"/>
    <mergeCell ref="AH3082:AI3082"/>
    <mergeCell ref="AJ3082:AK3082"/>
    <mergeCell ref="AM3075:AN3075"/>
    <mergeCell ref="AO3075:AP3075"/>
    <mergeCell ref="AR3075:AS3075"/>
    <mergeCell ref="AT3075:AU3075"/>
    <mergeCell ref="S3068:T3068"/>
    <mergeCell ref="U3068:V3068"/>
    <mergeCell ref="X3068:Y3068"/>
    <mergeCell ref="Z3068:AA3068"/>
    <mergeCell ref="I3068:J3068"/>
    <mergeCell ref="K3068:L3068"/>
    <mergeCell ref="N3068:O3068"/>
    <mergeCell ref="P3068:Q3068"/>
    <mergeCell ref="AR3068:AS3068"/>
    <mergeCell ref="AT3068:AU3068"/>
    <mergeCell ref="AM3082:AN3082"/>
    <mergeCell ref="AO3082:AP3082"/>
    <mergeCell ref="AR3082:AS3082"/>
    <mergeCell ref="AT3082:AU3082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AT3047:AU3047"/>
    <mergeCell ref="AM3054:AN3054"/>
    <mergeCell ref="AO3054:AP3054"/>
    <mergeCell ref="AR3054:AS3054"/>
    <mergeCell ref="AT3054:AU3054"/>
    <mergeCell ref="AM3061:AN3061"/>
    <mergeCell ref="AO3061:AP3061"/>
    <mergeCell ref="AR3061:AS3061"/>
    <mergeCell ref="AT3061:AU3061"/>
    <mergeCell ref="AW3096:AX3096"/>
    <mergeCell ref="AY3096:AZ3096"/>
    <mergeCell ref="BB3096:BC3096"/>
    <mergeCell ref="BD3096:BE3096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M3103:AN3103"/>
    <mergeCell ref="AO3103:AP3103"/>
    <mergeCell ref="AR3103:AS3103"/>
    <mergeCell ref="AT3103:AU3103"/>
    <mergeCell ref="AM3110:AN3110"/>
    <mergeCell ref="AO3110:AP3110"/>
    <mergeCell ref="AW3047:AX3047"/>
    <mergeCell ref="AY3047:AZ3047"/>
    <mergeCell ref="BB3047:BC3047"/>
    <mergeCell ref="BD3047:BE3047"/>
    <mergeCell ref="AM3068:AN3068"/>
    <mergeCell ref="AO3068:AP3068"/>
    <mergeCell ref="AM3064:AN3064"/>
    <mergeCell ref="AO3064:AP3064"/>
    <mergeCell ref="AR3064:AS3064"/>
    <mergeCell ref="AT3064:AU3064"/>
    <mergeCell ref="AW3064:AX3064"/>
    <mergeCell ref="AY3064:AZ3064"/>
    <mergeCell ref="AW3054:AX3054"/>
    <mergeCell ref="AY3054:AZ3054"/>
    <mergeCell ref="AW3078:AX3078"/>
    <mergeCell ref="AY3078:AZ3078"/>
    <mergeCell ref="AM3092:AN3092"/>
    <mergeCell ref="AO3092:AP3092"/>
    <mergeCell ref="AR3092:AS3092"/>
    <mergeCell ref="AT3092:AU3092"/>
    <mergeCell ref="AW3092:AX3092"/>
    <mergeCell ref="AY3092:AZ3092"/>
    <mergeCell ref="AM3106:AN3106"/>
    <mergeCell ref="AO3106:AP3106"/>
    <mergeCell ref="AR3106:AS3106"/>
    <mergeCell ref="AT3106:AU3106"/>
    <mergeCell ref="AW3106:AX3106"/>
    <mergeCell ref="AY3106:AZ3106"/>
    <mergeCell ref="BB3089:BC3089"/>
    <mergeCell ref="BD3089:BE3089"/>
    <mergeCell ref="AT3057:AU3057"/>
    <mergeCell ref="AW3057:AX3057"/>
    <mergeCell ref="AY3057:AZ3057"/>
    <mergeCell ref="I3036:J3036"/>
    <mergeCell ref="K3036:L3036"/>
    <mergeCell ref="S3026:T3026"/>
    <mergeCell ref="U3026:V3026"/>
    <mergeCell ref="X3026:Y3026"/>
    <mergeCell ref="Z3026:AA3026"/>
    <mergeCell ref="I3026:J3026"/>
    <mergeCell ref="K3026:L3026"/>
    <mergeCell ref="N3026:O3026"/>
    <mergeCell ref="P3026:Q3026"/>
    <mergeCell ref="AR3026:AS3026"/>
    <mergeCell ref="AT3026:AU3026"/>
    <mergeCell ref="AM3040:AN3040"/>
    <mergeCell ref="AO3040:AP3040"/>
    <mergeCell ref="AR3040:AS3040"/>
    <mergeCell ref="AT3040:AU3040"/>
    <mergeCell ref="AM3026:AN3026"/>
    <mergeCell ref="AO3026:AP3026"/>
    <mergeCell ref="AW3026:AX3026"/>
    <mergeCell ref="AY3026:AZ3026"/>
    <mergeCell ref="BB3026:BC3026"/>
    <mergeCell ref="BD3026:BE3026"/>
    <mergeCell ref="BG2991:BH2991"/>
    <mergeCell ref="BI2991:BJ2991"/>
    <mergeCell ref="AW2998:AX2998"/>
    <mergeCell ref="AY2998:AZ2998"/>
    <mergeCell ref="BB2998:BC2998"/>
    <mergeCell ref="BD2998:BE2998"/>
    <mergeCell ref="BG2998:BH2998"/>
    <mergeCell ref="BI2998:BJ2998"/>
    <mergeCell ref="BL2998:BM2998"/>
    <mergeCell ref="BN2998:BO2998"/>
    <mergeCell ref="I3019:J3019"/>
    <mergeCell ref="K3019:L3019"/>
    <mergeCell ref="N3019:O3019"/>
    <mergeCell ref="P3019:Q3019"/>
    <mergeCell ref="AC3019:AD3019"/>
    <mergeCell ref="AE3019:AF3019"/>
    <mergeCell ref="AH3019:AI3019"/>
    <mergeCell ref="AJ3019:AK3019"/>
    <mergeCell ref="AC3026:AD3026"/>
    <mergeCell ref="AE3026:AF3026"/>
    <mergeCell ref="AH3026:AI3026"/>
    <mergeCell ref="AJ3026:AK3026"/>
    <mergeCell ref="S3012:T3012"/>
    <mergeCell ref="U3012:V3012"/>
    <mergeCell ref="X3012:Y3012"/>
    <mergeCell ref="Z3012:AA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AR3005:AS3005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S2991:T2991"/>
    <mergeCell ref="U2991:V2991"/>
    <mergeCell ref="X2991:Y2991"/>
    <mergeCell ref="Z2991:AA2991"/>
    <mergeCell ref="I2991:J2991"/>
    <mergeCell ref="K2991:L2991"/>
    <mergeCell ref="N2991:O2991"/>
    <mergeCell ref="P2991:Q2991"/>
    <mergeCell ref="AC2991:AD2991"/>
    <mergeCell ref="AE2991:AF2991"/>
    <mergeCell ref="AH2991:AI2991"/>
    <mergeCell ref="AJ2991:AK2991"/>
    <mergeCell ref="AC2998:AD2998"/>
    <mergeCell ref="AE2998:AF2998"/>
    <mergeCell ref="AH2998:AI2998"/>
    <mergeCell ref="AJ2998:AK2998"/>
    <mergeCell ref="AM2991:AN2991"/>
    <mergeCell ref="AO2991:AP2991"/>
    <mergeCell ref="AR2991:AS2991"/>
    <mergeCell ref="AT2991:AU2991"/>
    <mergeCell ref="S2984:T2984"/>
    <mergeCell ref="U2984:V2984"/>
    <mergeCell ref="X2984:Y2984"/>
    <mergeCell ref="Z2984:AA2984"/>
    <mergeCell ref="I2984:J2984"/>
    <mergeCell ref="K2984:L2984"/>
    <mergeCell ref="N2984:O2984"/>
    <mergeCell ref="P2984:Q2984"/>
    <mergeCell ref="AR2984:AS2984"/>
    <mergeCell ref="AT2984:AU2984"/>
    <mergeCell ref="AM2998:AN2998"/>
    <mergeCell ref="AO2998:AP2998"/>
    <mergeCell ref="AR2998:AS2998"/>
    <mergeCell ref="AT2998:AU2998"/>
    <mergeCell ref="S2998:T2998"/>
    <mergeCell ref="U2998:V2998"/>
    <mergeCell ref="AM3005:AN3005"/>
    <mergeCell ref="AO3005:AP3005"/>
    <mergeCell ref="BG2956:BH2956"/>
    <mergeCell ref="BI2956:BJ2956"/>
    <mergeCell ref="BL2956:BM2956"/>
    <mergeCell ref="BN2956:BO2956"/>
    <mergeCell ref="I2977:J2977"/>
    <mergeCell ref="K2977:L2977"/>
    <mergeCell ref="N2977:O2977"/>
    <mergeCell ref="P2977:Q2977"/>
    <mergeCell ref="AC2977:AD2977"/>
    <mergeCell ref="AE2977:AF2977"/>
    <mergeCell ref="AH2977:AI2977"/>
    <mergeCell ref="AJ2977:AK2977"/>
    <mergeCell ref="AC2984:AD2984"/>
    <mergeCell ref="AE2984:AF2984"/>
    <mergeCell ref="AH2984:AI2984"/>
    <mergeCell ref="AJ2984:AK2984"/>
    <mergeCell ref="S2970:T2970"/>
    <mergeCell ref="U2970:V2970"/>
    <mergeCell ref="X2970:Y2970"/>
    <mergeCell ref="Z2970:AA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AH2970:AI2970"/>
    <mergeCell ref="AJ2970:AK2970"/>
    <mergeCell ref="AW2970:AX2970"/>
    <mergeCell ref="AY2970:AZ2970"/>
    <mergeCell ref="BB2970:BC2970"/>
    <mergeCell ref="BD2970:BE2970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AM2977:AN2977"/>
    <mergeCell ref="AO2977:AP2977"/>
    <mergeCell ref="AR2977:AS2977"/>
    <mergeCell ref="AT2977:AU2977"/>
    <mergeCell ref="AM2984:AN2984"/>
    <mergeCell ref="AO2984:AP2984"/>
    <mergeCell ref="S2956:T2956"/>
    <mergeCell ref="U2956:V2956"/>
    <mergeCell ref="X2956:Y2956"/>
    <mergeCell ref="Z2956:AA2956"/>
    <mergeCell ref="I2956:J2956"/>
    <mergeCell ref="K2956:L2956"/>
    <mergeCell ref="N2956:O2956"/>
    <mergeCell ref="P2956:Q2956"/>
    <mergeCell ref="S2949:T2949"/>
    <mergeCell ref="U2949:V2949"/>
    <mergeCell ref="X2949:Y2949"/>
    <mergeCell ref="Z2949:AA2949"/>
    <mergeCell ref="I2949:J2949"/>
    <mergeCell ref="K2949:L2949"/>
    <mergeCell ref="N2949:O2949"/>
    <mergeCell ref="P2949:Q2949"/>
    <mergeCell ref="AC2949:AD2949"/>
    <mergeCell ref="AE2949:AF2949"/>
    <mergeCell ref="AH2949:AI2949"/>
    <mergeCell ref="AJ2949:AK2949"/>
    <mergeCell ref="AC2956:AD2956"/>
    <mergeCell ref="AE2956:AF2956"/>
    <mergeCell ref="AH2956:AI2956"/>
    <mergeCell ref="AJ2956:AK2956"/>
    <mergeCell ref="AM2949:AN2949"/>
    <mergeCell ref="AO2949:AP2949"/>
    <mergeCell ref="AR2949:AS2949"/>
    <mergeCell ref="AT2949:AU2949"/>
    <mergeCell ref="S2942:T2942"/>
    <mergeCell ref="U2942:V2942"/>
    <mergeCell ref="X2942:Y2942"/>
    <mergeCell ref="Z2942:AA2942"/>
    <mergeCell ref="I2942:J2942"/>
    <mergeCell ref="K2942:L2942"/>
    <mergeCell ref="N2942:O2942"/>
    <mergeCell ref="P2942:Q2942"/>
    <mergeCell ref="AR2942:AS2942"/>
    <mergeCell ref="AT2942:AU2942"/>
    <mergeCell ref="AM2956:AN2956"/>
    <mergeCell ref="AO2956:AP2956"/>
    <mergeCell ref="AR2956:AS2956"/>
    <mergeCell ref="AT2956:AU2956"/>
    <mergeCell ref="AM2942:AN2942"/>
    <mergeCell ref="AO2942:AP2942"/>
    <mergeCell ref="AC2942:AD2942"/>
    <mergeCell ref="AE2942:AF2942"/>
    <mergeCell ref="AH2942:AI2942"/>
    <mergeCell ref="AJ2942:AK2942"/>
    <mergeCell ref="N2928:O2928"/>
    <mergeCell ref="P2928:Q2928"/>
    <mergeCell ref="S2921:T2921"/>
    <mergeCell ref="U2921:V2921"/>
    <mergeCell ref="X2921:Y2921"/>
    <mergeCell ref="Z2921:AA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C2928:AD2928"/>
    <mergeCell ref="AE2928:AF2928"/>
    <mergeCell ref="AH2928:AI2928"/>
    <mergeCell ref="AJ2928:AK292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N2935:O2935"/>
    <mergeCell ref="P2935:Q2935"/>
    <mergeCell ref="AC2935:AD2935"/>
    <mergeCell ref="AE2935:AF2935"/>
    <mergeCell ref="AH2935:AI2935"/>
    <mergeCell ref="AJ2935:AK2935"/>
    <mergeCell ref="S2928:T2928"/>
    <mergeCell ref="U2928:V2928"/>
    <mergeCell ref="X2928:Y2928"/>
    <mergeCell ref="Z2928:AA2928"/>
    <mergeCell ref="I2928:J2928"/>
    <mergeCell ref="K2928:L2928"/>
    <mergeCell ref="I2914:J2914"/>
    <mergeCell ref="K2914:L2914"/>
    <mergeCell ref="N2914:O2914"/>
    <mergeCell ref="P2914:Q2914"/>
    <mergeCell ref="S2907:T2907"/>
    <mergeCell ref="U2907:V2907"/>
    <mergeCell ref="X2907:Y2907"/>
    <mergeCell ref="Z2907:AA2907"/>
    <mergeCell ref="I2907:J2907"/>
    <mergeCell ref="K2907:L2907"/>
    <mergeCell ref="N2907:O2907"/>
    <mergeCell ref="P2907:Q2907"/>
    <mergeCell ref="AC2907:AD2907"/>
    <mergeCell ref="AE2907:AF2907"/>
    <mergeCell ref="AH2907:AI2907"/>
    <mergeCell ref="AJ2907:AK2907"/>
    <mergeCell ref="AC2914:AD2914"/>
    <mergeCell ref="AE2914:AF2914"/>
    <mergeCell ref="AH2914:AI2914"/>
    <mergeCell ref="AJ2914:AK2914"/>
    <mergeCell ref="AM2907:AN2907"/>
    <mergeCell ref="AO2907:AP2907"/>
    <mergeCell ref="AR2907:AS2907"/>
    <mergeCell ref="AT2907:AU2907"/>
    <mergeCell ref="S2900:T2900"/>
    <mergeCell ref="U2900:V2900"/>
    <mergeCell ref="X2900:Y2900"/>
    <mergeCell ref="Z2900:AA2900"/>
    <mergeCell ref="I2900:J2900"/>
    <mergeCell ref="K2900:L2900"/>
    <mergeCell ref="N2900:O2900"/>
    <mergeCell ref="P2900:Q2900"/>
    <mergeCell ref="AR2900:AS2900"/>
    <mergeCell ref="AT2900:AU2900"/>
    <mergeCell ref="AM2914:AN2914"/>
    <mergeCell ref="AO2914:AP2914"/>
    <mergeCell ref="AR2914:AS2914"/>
    <mergeCell ref="AT2914:AU2914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AO2910:AP2910"/>
    <mergeCell ref="AR2910:AS2910"/>
    <mergeCell ref="AT2910:AU2910"/>
    <mergeCell ref="AW2928:AX2928"/>
    <mergeCell ref="AY2928:AZ2928"/>
    <mergeCell ref="BB2928:BC2928"/>
    <mergeCell ref="BD2928:BE2928"/>
    <mergeCell ref="AM2921:AN2921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AR2935:AS2935"/>
    <mergeCell ref="AT2935:AU2935"/>
    <mergeCell ref="AW2910:AX2910"/>
    <mergeCell ref="AY2910:AZ2910"/>
    <mergeCell ref="AM2924:AN2924"/>
    <mergeCell ref="AO2924:AP2924"/>
    <mergeCell ref="AR2924:AS2924"/>
    <mergeCell ref="AT2924:AU2924"/>
    <mergeCell ref="AW2924:AX2924"/>
    <mergeCell ref="AY2924:AZ2924"/>
    <mergeCell ref="AO2872:AP2872"/>
    <mergeCell ref="AR2872:AS2872"/>
    <mergeCell ref="AT2872:AU2872"/>
    <mergeCell ref="AW2900:AX2900"/>
    <mergeCell ref="AY2900:AZ2900"/>
    <mergeCell ref="BB2900:BC2900"/>
    <mergeCell ref="BD2900:BE2900"/>
    <mergeCell ref="S2914:T2914"/>
    <mergeCell ref="U2914:V2914"/>
    <mergeCell ref="X2914:Y2914"/>
    <mergeCell ref="Z2914:AA2914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AW2882:AX2882"/>
    <mergeCell ref="AY2882:AZ2882"/>
    <mergeCell ref="BB2907:BC2907"/>
    <mergeCell ref="BD2907:BE2907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AW2896:AX2896"/>
    <mergeCell ref="AY2896:AZ2896"/>
    <mergeCell ref="S2872:T2872"/>
    <mergeCell ref="I2893:J2893"/>
    <mergeCell ref="K2893:L2893"/>
    <mergeCell ref="N2893:O2893"/>
    <mergeCell ref="P2893:Q2893"/>
    <mergeCell ref="AC2893:AD2893"/>
    <mergeCell ref="AE2893:AF2893"/>
    <mergeCell ref="AH2893:AI2893"/>
    <mergeCell ref="AJ2893:AK2893"/>
    <mergeCell ref="AC2900:AD2900"/>
    <mergeCell ref="AE2900:AF2900"/>
    <mergeCell ref="AH2900:AI2900"/>
    <mergeCell ref="AJ2900:AK2900"/>
    <mergeCell ref="S2886:T2886"/>
    <mergeCell ref="U2886:V2886"/>
    <mergeCell ref="X2886:Y2886"/>
    <mergeCell ref="Z2886:AA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T2879:AU2879"/>
    <mergeCell ref="AM2886:AN2886"/>
    <mergeCell ref="AO2886:AP2886"/>
    <mergeCell ref="AR2886:AS2886"/>
    <mergeCell ref="AT2886:AU2886"/>
    <mergeCell ref="AM2893:AN2893"/>
    <mergeCell ref="AO2893:AP2893"/>
    <mergeCell ref="AM2900:AN2900"/>
    <mergeCell ref="AO2900:AP2900"/>
    <mergeCell ref="N2896:O2896"/>
    <mergeCell ref="P2896:Q2896"/>
    <mergeCell ref="AW2893:AX2893"/>
    <mergeCell ref="AY2893:AZ2893"/>
    <mergeCell ref="BB2893:BC2893"/>
    <mergeCell ref="BD2893:BE2893"/>
    <mergeCell ref="BG2893:BH2893"/>
    <mergeCell ref="BI2893:BJ2893"/>
    <mergeCell ref="AR2889:AS2889"/>
    <mergeCell ref="AT2889:AU2889"/>
    <mergeCell ref="AW2889:AX2889"/>
    <mergeCell ref="AY2889:AZ2889"/>
    <mergeCell ref="BG2889:BH2889"/>
    <mergeCell ref="BI2889:BJ2889"/>
    <mergeCell ref="BL2889:BM2889"/>
    <mergeCell ref="BN2889:BO2889"/>
    <mergeCell ref="AM2889:AN2889"/>
    <mergeCell ref="AO2889:AP2889"/>
    <mergeCell ref="AC2872:AD2872"/>
    <mergeCell ref="AE2872:AF2872"/>
    <mergeCell ref="AH2872:AI2872"/>
    <mergeCell ref="AJ2872:AK2872"/>
    <mergeCell ref="AY2830:AZ2830"/>
    <mergeCell ref="K2830:L2830"/>
    <mergeCell ref="N2830:O2830"/>
    <mergeCell ref="P2830:Q2830"/>
    <mergeCell ref="S2823:T2823"/>
    <mergeCell ref="U2823:V2823"/>
    <mergeCell ref="X2823:Y2823"/>
    <mergeCell ref="BG2865:BH2865"/>
    <mergeCell ref="BI2865:BJ2865"/>
    <mergeCell ref="AW2872:AX2872"/>
    <mergeCell ref="AY2872:AZ2872"/>
    <mergeCell ref="BB2872:BC2872"/>
    <mergeCell ref="BD2872:BE2872"/>
    <mergeCell ref="BG2872:BH2872"/>
    <mergeCell ref="BI2872:BJ2872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Y2833:AZ2833"/>
    <mergeCell ref="BG2833:BH2833"/>
    <mergeCell ref="BI2833:BJ2833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AW2854:AX2854"/>
    <mergeCell ref="AY2854:AZ2854"/>
    <mergeCell ref="AC2830:AD2830"/>
    <mergeCell ref="AE2830:AF2830"/>
    <mergeCell ref="AH2830:AI2830"/>
    <mergeCell ref="AJ2830:AK2830"/>
    <mergeCell ref="AM2823:AN2823"/>
    <mergeCell ref="AO2823:AP2823"/>
    <mergeCell ref="AR2823:AS2823"/>
    <mergeCell ref="AT2823:AU2823"/>
    <mergeCell ref="BG2868:BH2868"/>
    <mergeCell ref="BI2868:BJ2868"/>
    <mergeCell ref="AC2861:AD2861"/>
    <mergeCell ref="AE2861:AF2861"/>
    <mergeCell ref="AH2861:AI2861"/>
    <mergeCell ref="AJ2861:AK2861"/>
    <mergeCell ref="AM2861:AN2861"/>
    <mergeCell ref="AO2861:AP2861"/>
    <mergeCell ref="AR2861:AS2861"/>
    <mergeCell ref="AT2861:AU2861"/>
    <mergeCell ref="AW2861:AX2861"/>
    <mergeCell ref="S2816:T2816"/>
    <mergeCell ref="U2816:V2816"/>
    <mergeCell ref="X2816:Y2816"/>
    <mergeCell ref="Z2816:AA2816"/>
    <mergeCell ref="I2816:J2816"/>
    <mergeCell ref="K2816:L2816"/>
    <mergeCell ref="N2816:O2816"/>
    <mergeCell ref="P2816:Q2816"/>
    <mergeCell ref="AR2816:AS2816"/>
    <mergeCell ref="AT2816:AU2816"/>
    <mergeCell ref="I2830:J2830"/>
    <mergeCell ref="AE2823:AF2823"/>
    <mergeCell ref="AW2830:AX2830"/>
    <mergeCell ref="AM2830:AN2830"/>
    <mergeCell ref="AO2830:AP2830"/>
    <mergeCell ref="AR2830:AS2830"/>
    <mergeCell ref="AT2830:AU2830"/>
    <mergeCell ref="AC2816:AD2816"/>
    <mergeCell ref="AE2816:AF2816"/>
    <mergeCell ref="AH2816:AI2816"/>
    <mergeCell ref="AJ2816:AK2816"/>
    <mergeCell ref="AM2816:AN2816"/>
    <mergeCell ref="AO2816:AP2816"/>
    <mergeCell ref="AW2837:AX2837"/>
    <mergeCell ref="AE2833:AF2833"/>
    <mergeCell ref="AH2833:AI2833"/>
    <mergeCell ref="AJ2833:AK2833"/>
    <mergeCell ref="AM2833:AN2833"/>
    <mergeCell ref="AO2833:AP2833"/>
    <mergeCell ref="AR2833:AS2833"/>
    <mergeCell ref="AT2833:AU2833"/>
    <mergeCell ref="AW2833:AX2833"/>
    <mergeCell ref="Z2823:AA2823"/>
    <mergeCell ref="S2865:T2865"/>
    <mergeCell ref="U2865:V2865"/>
    <mergeCell ref="X2865:Y2865"/>
    <mergeCell ref="Z2865:AA2865"/>
    <mergeCell ref="I2865:J2865"/>
    <mergeCell ref="K2865:L2865"/>
    <mergeCell ref="N2865:O2865"/>
    <mergeCell ref="P2865:Q2865"/>
    <mergeCell ref="AC2865:AD2865"/>
    <mergeCell ref="AE2865:AF2865"/>
    <mergeCell ref="AH2865:AI2865"/>
    <mergeCell ref="AJ2865:AK2865"/>
    <mergeCell ref="AO2847:AP2847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AT2770:AU2770"/>
    <mergeCell ref="AO2763:AP2763"/>
    <mergeCell ref="AR2763:AS2763"/>
    <mergeCell ref="AT2763:AU2763"/>
    <mergeCell ref="S2774:T2774"/>
    <mergeCell ref="U2774:V2774"/>
    <mergeCell ref="X2774:Y2774"/>
    <mergeCell ref="Z2774:AA2774"/>
    <mergeCell ref="N2798:O2798"/>
    <mergeCell ref="P2798:Q2798"/>
    <mergeCell ref="AY2826:AZ2826"/>
    <mergeCell ref="I2788:J2788"/>
    <mergeCell ref="K2788:L2788"/>
    <mergeCell ref="N2788:O2788"/>
    <mergeCell ref="P2788:Q2788"/>
    <mergeCell ref="AC2788:AD2788"/>
    <mergeCell ref="AE2788:AF2788"/>
    <mergeCell ref="AH2788:AI2788"/>
    <mergeCell ref="AJ2788:AK2788"/>
    <mergeCell ref="S2830:T2830"/>
    <mergeCell ref="U2830:V2830"/>
    <mergeCell ref="X2830:Y2830"/>
    <mergeCell ref="Z2830:AA2830"/>
    <mergeCell ref="N2809:O2809"/>
    <mergeCell ref="P2809:Q2809"/>
    <mergeCell ref="AC2809:AD2809"/>
    <mergeCell ref="AE2809:AF2809"/>
    <mergeCell ref="AH2809:AI2809"/>
    <mergeCell ref="AJ2809:AK2809"/>
    <mergeCell ref="S2802:T2802"/>
    <mergeCell ref="U2802:V2802"/>
    <mergeCell ref="X2802:Y2802"/>
    <mergeCell ref="Z2802:AA2802"/>
    <mergeCell ref="N2802:O2802"/>
    <mergeCell ref="P2802:Q2802"/>
    <mergeCell ref="S2795:T2795"/>
    <mergeCell ref="U2795:V2795"/>
    <mergeCell ref="X2795:Y2795"/>
    <mergeCell ref="Z2795:AA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AH2802:AI2802"/>
    <mergeCell ref="AJ2802:AK2802"/>
    <mergeCell ref="AM2788:AN2788"/>
    <mergeCell ref="AO2788:AP2788"/>
    <mergeCell ref="AR2795:AS2795"/>
    <mergeCell ref="AT2795:AU2795"/>
    <mergeCell ref="AM2802:AN2802"/>
    <mergeCell ref="AO2802:AP2802"/>
    <mergeCell ref="AR2802:AS2802"/>
    <mergeCell ref="AT2802:AU2802"/>
    <mergeCell ref="AM2809:AN2809"/>
    <mergeCell ref="AO2809:AP2809"/>
    <mergeCell ref="AR2809:AS2809"/>
    <mergeCell ref="AT2809:AU2809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R2732:AS2732"/>
    <mergeCell ref="AT2732:AU2732"/>
    <mergeCell ref="AM2746:AN2746"/>
    <mergeCell ref="AO2746:AP2746"/>
    <mergeCell ref="AR2746:AS2746"/>
    <mergeCell ref="AT2746:AU2746"/>
    <mergeCell ref="BG2697:BH2697"/>
    <mergeCell ref="BI2697:BJ2697"/>
    <mergeCell ref="AW2704:AX2704"/>
    <mergeCell ref="AY2704:AZ2704"/>
    <mergeCell ref="BB2704:BC2704"/>
    <mergeCell ref="BD2704:BE2704"/>
    <mergeCell ref="BG2704:BH2704"/>
    <mergeCell ref="BI2704:BJ2704"/>
    <mergeCell ref="AT2725:AU2725"/>
    <mergeCell ref="S2704:T2704"/>
    <mergeCell ref="U2704:V2704"/>
    <mergeCell ref="X2704:Y2704"/>
    <mergeCell ref="Z2704:AA2704"/>
    <mergeCell ref="S2697:T2697"/>
    <mergeCell ref="U2697:V2697"/>
    <mergeCell ref="X2697:Y2697"/>
    <mergeCell ref="Z2697:AA2697"/>
    <mergeCell ref="S2788:T2788"/>
    <mergeCell ref="U2788:V2788"/>
    <mergeCell ref="X2788:Y2788"/>
    <mergeCell ref="Z2788:AA2788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AM2767:AN2767"/>
    <mergeCell ref="AO2767:AP2767"/>
    <mergeCell ref="AR2767:AS2767"/>
    <mergeCell ref="AT2767:AU2767"/>
    <mergeCell ref="AM2774:AN2774"/>
    <mergeCell ref="AO2774:AP2774"/>
    <mergeCell ref="AR2788:AS2788"/>
    <mergeCell ref="AT2788:AU2788"/>
    <mergeCell ref="BB2725:BC2725"/>
    <mergeCell ref="BD2725:BE2725"/>
    <mergeCell ref="BG2725:BH2725"/>
    <mergeCell ref="AC2725:AD2725"/>
    <mergeCell ref="AC2732:AD2732"/>
    <mergeCell ref="AE2732:AF2732"/>
    <mergeCell ref="AH2732:AI2732"/>
    <mergeCell ref="AJ2732:AK2732"/>
    <mergeCell ref="S2718:T2718"/>
    <mergeCell ref="U2718:V2718"/>
    <mergeCell ref="X2718:Y2718"/>
    <mergeCell ref="Z2718:AA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I2711:J2711"/>
    <mergeCell ref="K2711:L2711"/>
    <mergeCell ref="N2711:O2711"/>
    <mergeCell ref="P2711:Q2711"/>
    <mergeCell ref="AC2711:AD2711"/>
    <mergeCell ref="AE2711:AF2711"/>
    <mergeCell ref="AM2725:AN2725"/>
    <mergeCell ref="AO2725:AP2725"/>
    <mergeCell ref="AR2725:AS2725"/>
    <mergeCell ref="AM2732:AN2732"/>
    <mergeCell ref="AO2732:AP2732"/>
    <mergeCell ref="X2725:Y2725"/>
    <mergeCell ref="Z2725:AA2725"/>
    <mergeCell ref="S2732:T2732"/>
    <mergeCell ref="U2732:V2732"/>
    <mergeCell ref="X2732:Y2732"/>
    <mergeCell ref="Z2732:AA2732"/>
    <mergeCell ref="I2732:J2732"/>
    <mergeCell ref="K2732:L2732"/>
    <mergeCell ref="N2732:O2732"/>
    <mergeCell ref="P2732:Q2732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K2683:L2683"/>
    <mergeCell ref="AC2679:AD2679"/>
    <mergeCell ref="AE2679:AF2679"/>
    <mergeCell ref="AH2679:AI2679"/>
    <mergeCell ref="AJ2679:AK2679"/>
    <mergeCell ref="AM2679:AN2679"/>
    <mergeCell ref="AC2676:AD2676"/>
    <mergeCell ref="AE2676:AF2676"/>
    <mergeCell ref="AH2676:AI2676"/>
    <mergeCell ref="AJ2676:AK2676"/>
    <mergeCell ref="AW2676:AX2676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AW2672:AX2672"/>
    <mergeCell ref="BB2718:BC2718"/>
    <mergeCell ref="BD2718:BE2718"/>
    <mergeCell ref="AM2711:AN2711"/>
    <mergeCell ref="AO2711:AP2711"/>
    <mergeCell ref="AR2711:AS2711"/>
    <mergeCell ref="AT2711:AU2711"/>
    <mergeCell ref="AM2718:AN2718"/>
    <mergeCell ref="AO2718:AP2718"/>
    <mergeCell ref="AR2718:AS2718"/>
    <mergeCell ref="AT2718:AU2718"/>
    <mergeCell ref="AW2693:AX2693"/>
    <mergeCell ref="AY2693:AZ2693"/>
    <mergeCell ref="AY2676:AZ2676"/>
    <mergeCell ref="BB2676:BC2676"/>
    <mergeCell ref="BD2676:BE2676"/>
    <mergeCell ref="AM2683:AN2683"/>
    <mergeCell ref="AO2683:AP2683"/>
    <mergeCell ref="AR2683:AS2683"/>
    <mergeCell ref="AT2683:AU2683"/>
    <mergeCell ref="AM2690:AN2690"/>
    <mergeCell ref="AO2690:AP2690"/>
    <mergeCell ref="AO2679:AP2679"/>
    <mergeCell ref="AR2679:AS2679"/>
    <mergeCell ref="AT2679:AU2679"/>
    <mergeCell ref="AW2679:AX2679"/>
    <mergeCell ref="AY2679:AZ2679"/>
    <mergeCell ref="AE2686:AF2686"/>
    <mergeCell ref="AH2686:AI2686"/>
    <mergeCell ref="AJ2686:AK2686"/>
    <mergeCell ref="AM2686:AN2686"/>
    <mergeCell ref="AO2686:AP2686"/>
    <mergeCell ref="AR2686:AS2686"/>
    <mergeCell ref="AT2686:AU2686"/>
    <mergeCell ref="AW2686:AX2686"/>
    <mergeCell ref="AY2686:AZ2686"/>
    <mergeCell ref="S2662:T2662"/>
    <mergeCell ref="U2662:V2662"/>
    <mergeCell ref="X2662:Y2662"/>
    <mergeCell ref="Z2662:AA2662"/>
    <mergeCell ref="AY2672:AZ2672"/>
    <mergeCell ref="AC2690:AD2690"/>
    <mergeCell ref="AE2690:AF2690"/>
    <mergeCell ref="AH2690:AI2690"/>
    <mergeCell ref="AJ2690:AK2690"/>
    <mergeCell ref="S2676:T2676"/>
    <mergeCell ref="U2676:V2676"/>
    <mergeCell ref="X2676:Y2676"/>
    <mergeCell ref="Z2676:AA2676"/>
    <mergeCell ref="BB2662:BC2662"/>
    <mergeCell ref="BD2662:BE2662"/>
    <mergeCell ref="I2662:J2662"/>
    <mergeCell ref="K2662:L2662"/>
    <mergeCell ref="N2662:O2662"/>
    <mergeCell ref="P2662:Q2662"/>
    <mergeCell ref="S2655:T2655"/>
    <mergeCell ref="U2655:V2655"/>
    <mergeCell ref="X2655:Y2655"/>
    <mergeCell ref="Z2655:AA2655"/>
    <mergeCell ref="I2655:J2655"/>
    <mergeCell ref="K2655:L2655"/>
    <mergeCell ref="N2655:O2655"/>
    <mergeCell ref="P2655:Q2655"/>
    <mergeCell ref="AC2655:AD2655"/>
    <mergeCell ref="AE2655:AF2655"/>
    <mergeCell ref="AH2655:AI2655"/>
    <mergeCell ref="AJ2655:AK2655"/>
    <mergeCell ref="AC2662:AD2662"/>
    <mergeCell ref="AE2662:AF2662"/>
    <mergeCell ref="AH2662:AI2662"/>
    <mergeCell ref="AJ2662:AK2662"/>
    <mergeCell ref="AM2655:AN2655"/>
    <mergeCell ref="AO2655:AP2655"/>
    <mergeCell ref="AR2655:AS2655"/>
    <mergeCell ref="AT2655:AU2655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I2683:J2683"/>
    <mergeCell ref="S2648:T2648"/>
    <mergeCell ref="U2648:V2648"/>
    <mergeCell ref="X2648:Y2648"/>
    <mergeCell ref="Z2648:AA2648"/>
    <mergeCell ref="I2648:J2648"/>
    <mergeCell ref="K2648:L2648"/>
    <mergeCell ref="N2648:O2648"/>
    <mergeCell ref="P2648:Q2648"/>
    <mergeCell ref="AR2648:AS2648"/>
    <mergeCell ref="AT2648:AU2648"/>
    <mergeCell ref="AM2662:AN2662"/>
    <mergeCell ref="AO2662:AP2662"/>
    <mergeCell ref="AR2662:AS2662"/>
    <mergeCell ref="AT2662:AU2662"/>
    <mergeCell ref="AM2648:AN2648"/>
    <mergeCell ref="AO2648:AP2648"/>
    <mergeCell ref="AM2658:AN2658"/>
    <mergeCell ref="AO2658:AP2658"/>
    <mergeCell ref="AR2658:AS2658"/>
    <mergeCell ref="AT2658:AU2658"/>
    <mergeCell ref="AW2648:AX2648"/>
    <mergeCell ref="AY2648:AZ2648"/>
    <mergeCell ref="BB2648:BC2648"/>
    <mergeCell ref="BD2648:BE2648"/>
    <mergeCell ref="BG2613:BH2613"/>
    <mergeCell ref="BI2613:BJ2613"/>
    <mergeCell ref="AW2620:AX2620"/>
    <mergeCell ref="AY2620:AZ2620"/>
    <mergeCell ref="BB2620:BC2620"/>
    <mergeCell ref="BD2620:BE2620"/>
    <mergeCell ref="BG2620:BH2620"/>
    <mergeCell ref="BI2620:BJ2620"/>
    <mergeCell ref="BL2620:BM2620"/>
    <mergeCell ref="I2641:J2641"/>
    <mergeCell ref="K2641:L2641"/>
    <mergeCell ref="N2641:O2641"/>
    <mergeCell ref="P2641:Q2641"/>
    <mergeCell ref="AC2641:AD2641"/>
    <mergeCell ref="AE2641:AF2641"/>
    <mergeCell ref="AH2641:AI2641"/>
    <mergeCell ref="AJ2641:AK2641"/>
    <mergeCell ref="AC2648:AD2648"/>
    <mergeCell ref="AE2648:AF2648"/>
    <mergeCell ref="AH2648:AI2648"/>
    <mergeCell ref="AJ2648:AK2648"/>
    <mergeCell ref="S2634:T2634"/>
    <mergeCell ref="U2634:V2634"/>
    <mergeCell ref="X2634:Y2634"/>
    <mergeCell ref="Z2634:AA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AH2634:AI2634"/>
    <mergeCell ref="AJ2634:AK2634"/>
    <mergeCell ref="AW2634:AX2634"/>
    <mergeCell ref="AY2634:AZ2634"/>
    <mergeCell ref="BB2634:BC2634"/>
    <mergeCell ref="BD2634:BE2634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M2641:AN2641"/>
    <mergeCell ref="AO2641:AP2641"/>
    <mergeCell ref="AC2557:AD2557"/>
    <mergeCell ref="AE2557:AF2557"/>
    <mergeCell ref="AH2557:AI2557"/>
    <mergeCell ref="AJ2557:AK2557"/>
    <mergeCell ref="AC2564:AD2564"/>
    <mergeCell ref="AE2564:AF2564"/>
    <mergeCell ref="AH2564:AI2564"/>
    <mergeCell ref="AJ2564:AK2564"/>
    <mergeCell ref="S2550:T2550"/>
    <mergeCell ref="U2550:V2550"/>
    <mergeCell ref="X2550:Y2550"/>
    <mergeCell ref="Z2550:AA2550"/>
    <mergeCell ref="I2550:J2550"/>
    <mergeCell ref="K2550:L2550"/>
    <mergeCell ref="BB2550:BC2550"/>
    <mergeCell ref="BD2550:BE255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M2560:AN2560"/>
    <mergeCell ref="AO2560:AP2560"/>
    <mergeCell ref="AR2560:AS2560"/>
    <mergeCell ref="AT2560:AU2560"/>
    <mergeCell ref="AW2560:AX2560"/>
    <mergeCell ref="AY2560:AZ2560"/>
    <mergeCell ref="AW2550:AX2550"/>
    <mergeCell ref="AY2550:AZ2550"/>
    <mergeCell ref="S2599:T2599"/>
    <mergeCell ref="U2599:V2599"/>
    <mergeCell ref="S2620:T2620"/>
    <mergeCell ref="U2620:V2620"/>
    <mergeCell ref="X2620:Y2620"/>
    <mergeCell ref="Z2620:AA2620"/>
    <mergeCell ref="I2620:J2620"/>
    <mergeCell ref="K2620:L2620"/>
    <mergeCell ref="N2620:O2620"/>
    <mergeCell ref="P2620:Q2620"/>
    <mergeCell ref="AC2613:AD2613"/>
    <mergeCell ref="AE2613:AF2613"/>
    <mergeCell ref="AH2613:AI2613"/>
    <mergeCell ref="AW2578:AX2578"/>
    <mergeCell ref="AY2578:AZ2578"/>
    <mergeCell ref="BB2578:BC2578"/>
    <mergeCell ref="BD2578:BE2578"/>
    <mergeCell ref="BG2578:BH2578"/>
    <mergeCell ref="BI2578:BJ2578"/>
    <mergeCell ref="I2599:J2599"/>
    <mergeCell ref="K2599:L2599"/>
    <mergeCell ref="N2599:O2599"/>
    <mergeCell ref="P2599:Q2599"/>
    <mergeCell ref="AC2599:AD2599"/>
    <mergeCell ref="AE2599:AF2599"/>
    <mergeCell ref="AH2599:AI2599"/>
    <mergeCell ref="AJ2599:AK2599"/>
    <mergeCell ref="AC2606:AD2606"/>
    <mergeCell ref="AE2606:AF2606"/>
    <mergeCell ref="AH2606:AI2606"/>
    <mergeCell ref="AJ2606:AK2606"/>
    <mergeCell ref="S2592:T2592"/>
    <mergeCell ref="U2592:V2592"/>
    <mergeCell ref="X2592:Y2592"/>
    <mergeCell ref="Z2592:AA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I2585:J2585"/>
    <mergeCell ref="K2585:L2585"/>
    <mergeCell ref="N2585:O2585"/>
    <mergeCell ref="P2585:Q2585"/>
    <mergeCell ref="AC2585:AD2585"/>
    <mergeCell ref="AE2585:AF2585"/>
    <mergeCell ref="AM2592:AN2592"/>
    <mergeCell ref="AO2592:AP2592"/>
    <mergeCell ref="AR2592:AS2592"/>
    <mergeCell ref="AT2592:AU2592"/>
    <mergeCell ref="AM2599:AN2599"/>
    <mergeCell ref="AO2599:AP2599"/>
    <mergeCell ref="AR2599:AS2599"/>
    <mergeCell ref="AT2599:AU2599"/>
    <mergeCell ref="AM2606:AN2606"/>
    <mergeCell ref="AO2606:AP2606"/>
    <mergeCell ref="X2599:Y2599"/>
    <mergeCell ref="Z2599:AA2599"/>
    <mergeCell ref="S2606:T2606"/>
    <mergeCell ref="U2606:V2606"/>
    <mergeCell ref="X2606:Y2606"/>
    <mergeCell ref="Z2606:AA2606"/>
    <mergeCell ref="I2606:J2606"/>
    <mergeCell ref="K2606:L2606"/>
    <mergeCell ref="N2606:O2606"/>
    <mergeCell ref="P2606:Q2606"/>
    <mergeCell ref="AR2606:AS2606"/>
    <mergeCell ref="AT2606:AU2606"/>
    <mergeCell ref="AW2588:AX2588"/>
    <mergeCell ref="AY2588:AZ2588"/>
    <mergeCell ref="BG2588:BH2588"/>
    <mergeCell ref="BI2588:BJ2588"/>
    <mergeCell ref="AH2602:AI2602"/>
    <mergeCell ref="AJ2602:AK2602"/>
    <mergeCell ref="AW2543:AX2543"/>
    <mergeCell ref="AY2543:AZ2543"/>
    <mergeCell ref="BB2543:BC2543"/>
    <mergeCell ref="BD2543:BE2543"/>
    <mergeCell ref="S2578:T2578"/>
    <mergeCell ref="U2578:V2578"/>
    <mergeCell ref="X2578:Y2578"/>
    <mergeCell ref="Z2578:AA2578"/>
    <mergeCell ref="I2578:J2578"/>
    <mergeCell ref="K2578:L2578"/>
    <mergeCell ref="N2578:O2578"/>
    <mergeCell ref="P2578:Q2578"/>
    <mergeCell ref="S2571:T2571"/>
    <mergeCell ref="U2571:V2571"/>
    <mergeCell ref="X2571:Y2571"/>
    <mergeCell ref="Z2571:AA2571"/>
    <mergeCell ref="I2571:J2571"/>
    <mergeCell ref="K2571:L2571"/>
    <mergeCell ref="N2571:O2571"/>
    <mergeCell ref="P2571:Q2571"/>
    <mergeCell ref="AC2571:AD2571"/>
    <mergeCell ref="AE2571:AF2571"/>
    <mergeCell ref="AH2571:AI2571"/>
    <mergeCell ref="AJ2571:AK2571"/>
    <mergeCell ref="AC2578:AD2578"/>
    <mergeCell ref="AE2578:AF2578"/>
    <mergeCell ref="AH2578:AI2578"/>
    <mergeCell ref="AJ2578:AK2578"/>
    <mergeCell ref="AM2571:AN2571"/>
    <mergeCell ref="AO2571:AP2571"/>
    <mergeCell ref="AR2571:AS2571"/>
    <mergeCell ref="AT2571:AU2571"/>
    <mergeCell ref="S2564:T2564"/>
    <mergeCell ref="U2564:V2564"/>
    <mergeCell ref="X2564:Y2564"/>
    <mergeCell ref="Z2564:AA2564"/>
    <mergeCell ref="I2564:J2564"/>
    <mergeCell ref="K2564:L2564"/>
    <mergeCell ref="N2564:O2564"/>
    <mergeCell ref="P2564:Q2564"/>
    <mergeCell ref="AR2564:AS2564"/>
    <mergeCell ref="AT2564:AU2564"/>
    <mergeCell ref="AM2578:AN2578"/>
    <mergeCell ref="AO2578:AP2578"/>
    <mergeCell ref="AR2578:AS2578"/>
    <mergeCell ref="AT2578:AU2578"/>
    <mergeCell ref="I2557:J2557"/>
    <mergeCell ref="K2557:L2557"/>
    <mergeCell ref="N2557:O2557"/>
    <mergeCell ref="P2557:Q2557"/>
    <mergeCell ref="AM2564:AN2564"/>
    <mergeCell ref="AO2564:AP2564"/>
    <mergeCell ref="X2546:Y2546"/>
    <mergeCell ref="Z2546:AA2546"/>
    <mergeCell ref="AR2546:AS2546"/>
    <mergeCell ref="AT2546:AU2546"/>
    <mergeCell ref="AW2546:AX2546"/>
    <mergeCell ref="AY2546:AZ2546"/>
    <mergeCell ref="AC2546:AD2546"/>
    <mergeCell ref="AE2546:AF2546"/>
    <mergeCell ref="AH2546:AI2546"/>
    <mergeCell ref="AJ2546:AK2546"/>
    <mergeCell ref="AM2546:AN2546"/>
    <mergeCell ref="AO2546:AP2546"/>
    <mergeCell ref="N2550:O2550"/>
    <mergeCell ref="P2550:Q2550"/>
    <mergeCell ref="S2543:T2543"/>
    <mergeCell ref="U2543:V2543"/>
    <mergeCell ref="X2543:Y2543"/>
    <mergeCell ref="Z2543:AA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AH2550:AI2550"/>
    <mergeCell ref="AJ2550:AK2550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N2546:O2546"/>
    <mergeCell ref="P2546:Q2546"/>
    <mergeCell ref="S2546:T2546"/>
    <mergeCell ref="U2546:V2546"/>
    <mergeCell ref="N2536:O2536"/>
    <mergeCell ref="P2536:Q2536"/>
    <mergeCell ref="BG2487:BH2487"/>
    <mergeCell ref="BI2487:BJ2487"/>
    <mergeCell ref="AW2494:AX2494"/>
    <mergeCell ref="AY2494:AZ2494"/>
    <mergeCell ref="BB2494:BC2494"/>
    <mergeCell ref="BD2494:BE2494"/>
    <mergeCell ref="BG2494:BH2494"/>
    <mergeCell ref="BI2494:BJ2494"/>
    <mergeCell ref="BL2494:BM2494"/>
    <mergeCell ref="BN2494:BO2494"/>
    <mergeCell ref="I2515:J2515"/>
    <mergeCell ref="K2515:L2515"/>
    <mergeCell ref="N2515:O2515"/>
    <mergeCell ref="P2515:Q2515"/>
    <mergeCell ref="AC2515:AD2515"/>
    <mergeCell ref="AE2515:AF2515"/>
    <mergeCell ref="AH2515:AI2515"/>
    <mergeCell ref="AJ2515:AK2515"/>
    <mergeCell ref="AC2522:AD2522"/>
    <mergeCell ref="AE2522:AF2522"/>
    <mergeCell ref="AH2522:AI2522"/>
    <mergeCell ref="AJ2522:AK2522"/>
    <mergeCell ref="S2508:T2508"/>
    <mergeCell ref="U2508:V2508"/>
    <mergeCell ref="X2508:Y2508"/>
    <mergeCell ref="Z2508:AA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C2508:AD2508"/>
    <mergeCell ref="AE2508:AF2508"/>
    <mergeCell ref="AH2508:AI2508"/>
    <mergeCell ref="AJ2508:AK2508"/>
    <mergeCell ref="AW2508:AX2508"/>
    <mergeCell ref="AY2508:AZ2508"/>
    <mergeCell ref="AM2501:AN2501"/>
    <mergeCell ref="AO2501:AP2501"/>
    <mergeCell ref="AR2501:AS2501"/>
    <mergeCell ref="AT2501:AU2501"/>
    <mergeCell ref="AM2508:AN2508"/>
    <mergeCell ref="AO2508:AP2508"/>
    <mergeCell ref="AC2494:AD2494"/>
    <mergeCell ref="AE2494:AF2494"/>
    <mergeCell ref="AH2494:AI2494"/>
    <mergeCell ref="AJ2494:AK2494"/>
    <mergeCell ref="AM2487:AN2487"/>
    <mergeCell ref="AO2487:AP2487"/>
    <mergeCell ref="AR2487:AS2487"/>
    <mergeCell ref="AT2487:AU2487"/>
    <mergeCell ref="BL2504:BM2504"/>
    <mergeCell ref="BN2504:BO2504"/>
    <mergeCell ref="S2480:T2480"/>
    <mergeCell ref="U2480:V2480"/>
    <mergeCell ref="X2480:Y2480"/>
    <mergeCell ref="Z2480:AA2480"/>
    <mergeCell ref="I2480:J2480"/>
    <mergeCell ref="K2480:L2480"/>
    <mergeCell ref="N2480:O2480"/>
    <mergeCell ref="P2480:Q2480"/>
    <mergeCell ref="AR2480:AS2480"/>
    <mergeCell ref="AT2480:AU2480"/>
    <mergeCell ref="AM2494:AN2494"/>
    <mergeCell ref="AO2494:AP2494"/>
    <mergeCell ref="AR2494:AS2494"/>
    <mergeCell ref="AT2494:AU2494"/>
    <mergeCell ref="AC2431:AD2431"/>
    <mergeCell ref="AE2431:AF2431"/>
    <mergeCell ref="AH2431:AI2431"/>
    <mergeCell ref="AJ2431:AK2431"/>
    <mergeCell ref="AC2438:AD2438"/>
    <mergeCell ref="AE2438:AF2438"/>
    <mergeCell ref="AH2438:AI2438"/>
    <mergeCell ref="AJ2438:AK2438"/>
    <mergeCell ref="AH2434:AI2434"/>
    <mergeCell ref="AJ2434:AK2434"/>
    <mergeCell ref="AM2434:AN2434"/>
    <mergeCell ref="AO2434:AP2434"/>
    <mergeCell ref="AR2434:AS2434"/>
    <mergeCell ref="AT2434:AU2434"/>
    <mergeCell ref="S2473:T2473"/>
    <mergeCell ref="U2473:V2473"/>
    <mergeCell ref="AR2431:AS2431"/>
    <mergeCell ref="AT2431:AU2431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I2462:J2462"/>
    <mergeCell ref="K2462:L2462"/>
    <mergeCell ref="AC2480:AD2480"/>
    <mergeCell ref="AE2480:AF2480"/>
    <mergeCell ref="AH2480:AI2480"/>
    <mergeCell ref="AJ2480:AK2480"/>
    <mergeCell ref="S2466:T2466"/>
    <mergeCell ref="U2466:V2466"/>
    <mergeCell ref="AR2473:AS2473"/>
    <mergeCell ref="AT2473:AU2473"/>
    <mergeCell ref="AM2480:AN2480"/>
    <mergeCell ref="AO2480:AP2480"/>
    <mergeCell ref="X2473:Y2473"/>
    <mergeCell ref="Z2473:AA2473"/>
    <mergeCell ref="N2462:O2462"/>
    <mergeCell ref="P2462:Q2462"/>
    <mergeCell ref="AM2438:AN2438"/>
    <mergeCell ref="AO2438:AP2438"/>
    <mergeCell ref="S2424:T2424"/>
    <mergeCell ref="U2424:V2424"/>
    <mergeCell ref="X2424:Y2424"/>
    <mergeCell ref="Z2424:AA2424"/>
    <mergeCell ref="I2424:J2424"/>
    <mergeCell ref="K2424:L2424"/>
    <mergeCell ref="S2434:T2434"/>
    <mergeCell ref="U2434:V2434"/>
    <mergeCell ref="AR2452:AS2452"/>
    <mergeCell ref="AT2452:AU2452"/>
    <mergeCell ref="BG2452:BH2452"/>
    <mergeCell ref="BI2452:BJ2452"/>
    <mergeCell ref="I2473:J2473"/>
    <mergeCell ref="K2473:L2473"/>
    <mergeCell ref="N2473:O2473"/>
    <mergeCell ref="P2473:Q2473"/>
    <mergeCell ref="AC2473:AD2473"/>
    <mergeCell ref="AE2473:AF2473"/>
    <mergeCell ref="AH2473:AI2473"/>
    <mergeCell ref="AJ2473:AK2473"/>
    <mergeCell ref="X2434:Y2434"/>
    <mergeCell ref="Z2434:AA2434"/>
    <mergeCell ref="AC2434:AD2434"/>
    <mergeCell ref="AE2434:AF2434"/>
    <mergeCell ref="AW2448:AX2448"/>
    <mergeCell ref="AY2448:AZ2448"/>
    <mergeCell ref="BG2448:BH2448"/>
    <mergeCell ref="BI2448:BJ2448"/>
    <mergeCell ref="AW2462:AX2462"/>
    <mergeCell ref="AY2462:AZ2462"/>
    <mergeCell ref="BG2462:BH2462"/>
    <mergeCell ref="BI2462:BJ2462"/>
    <mergeCell ref="S2452:T2452"/>
    <mergeCell ref="U2452:V2452"/>
    <mergeCell ref="X2452:Y2452"/>
    <mergeCell ref="Z2452:AA2452"/>
    <mergeCell ref="I2452:J2452"/>
    <mergeCell ref="K2452:L2452"/>
    <mergeCell ref="N2452:O2452"/>
    <mergeCell ref="P2452:Q2452"/>
    <mergeCell ref="S2445:T2445"/>
    <mergeCell ref="U2445:V2445"/>
    <mergeCell ref="X2445:Y2445"/>
    <mergeCell ref="Z2445:AA2445"/>
    <mergeCell ref="I2445:J2445"/>
    <mergeCell ref="K2445:L2445"/>
    <mergeCell ref="N2445:O2445"/>
    <mergeCell ref="P2445:Q2445"/>
    <mergeCell ref="AC2445:AD2445"/>
    <mergeCell ref="AE2445:AF2445"/>
    <mergeCell ref="AH2445:AI2445"/>
    <mergeCell ref="AJ2445:AK2445"/>
    <mergeCell ref="AC2452:AD2452"/>
    <mergeCell ref="AE2452:AF2452"/>
    <mergeCell ref="AH2452:AI2452"/>
    <mergeCell ref="AJ2452:AK2452"/>
    <mergeCell ref="AM2445:AN2445"/>
    <mergeCell ref="AO2445:AP2445"/>
    <mergeCell ref="AR2445:AS2445"/>
    <mergeCell ref="AT2445:AU2445"/>
    <mergeCell ref="S2438:T2438"/>
    <mergeCell ref="U2438:V2438"/>
    <mergeCell ref="X2438:Y2438"/>
    <mergeCell ref="Z2438:AA2438"/>
    <mergeCell ref="I2438:J2438"/>
    <mergeCell ref="K2438:L2438"/>
    <mergeCell ref="N2438:O2438"/>
    <mergeCell ref="P2438:Q2438"/>
    <mergeCell ref="AR2438:AS2438"/>
    <mergeCell ref="AT2438:AU2438"/>
    <mergeCell ref="AM2452:AN2452"/>
    <mergeCell ref="AO2452:AP2452"/>
    <mergeCell ref="AM2473:AN2473"/>
    <mergeCell ref="AO2473:AP2473"/>
    <mergeCell ref="AC2420:AD2420"/>
    <mergeCell ref="AE2420:AF2420"/>
    <mergeCell ref="AH2420:AI2420"/>
    <mergeCell ref="AJ2420:AK2420"/>
    <mergeCell ref="AM2420:AN2420"/>
    <mergeCell ref="AO2420:AP2420"/>
    <mergeCell ref="N2410:O2410"/>
    <mergeCell ref="P2410:Q2410"/>
    <mergeCell ref="S2403:T2403"/>
    <mergeCell ref="U2403:V2403"/>
    <mergeCell ref="X2403:Y2403"/>
    <mergeCell ref="Z2403:AA2403"/>
    <mergeCell ref="I2403:J2403"/>
    <mergeCell ref="K2403:L2403"/>
    <mergeCell ref="N2403:O2403"/>
    <mergeCell ref="P2403:Q2403"/>
    <mergeCell ref="AC2403:AD2403"/>
    <mergeCell ref="AE2403:AF2403"/>
    <mergeCell ref="AH2403:AI2403"/>
    <mergeCell ref="AJ2403:AK2403"/>
    <mergeCell ref="AC2410:AD2410"/>
    <mergeCell ref="AE2410:AF2410"/>
    <mergeCell ref="AH2410:AI2410"/>
    <mergeCell ref="AJ2410:AK2410"/>
    <mergeCell ref="AM2403:AN2403"/>
    <mergeCell ref="AO2403:AP2403"/>
    <mergeCell ref="AR2403:AS2403"/>
    <mergeCell ref="AT2403:AU2403"/>
    <mergeCell ref="N2424:O2424"/>
    <mergeCell ref="P2424:Q2424"/>
    <mergeCell ref="S2417:T2417"/>
    <mergeCell ref="U2417:V2417"/>
    <mergeCell ref="X2417:Y2417"/>
    <mergeCell ref="Z2417:AA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AH2424:AI2424"/>
    <mergeCell ref="AJ2424:AK2424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X2420:Y2420"/>
    <mergeCell ref="Z2420:AA2420"/>
    <mergeCell ref="AR2420:AS2420"/>
    <mergeCell ref="AT2420:AU2420"/>
    <mergeCell ref="AM2410:AN2410"/>
    <mergeCell ref="AO2410:AP2410"/>
    <mergeCell ref="AR2410:AS241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M2396:AN2396"/>
    <mergeCell ref="AO2396:AP2396"/>
    <mergeCell ref="AM2406:AN2406"/>
    <mergeCell ref="AO2406:AP2406"/>
    <mergeCell ref="AR2406:AS2406"/>
    <mergeCell ref="AT2406:AU2406"/>
    <mergeCell ref="AW2396:AX2396"/>
    <mergeCell ref="AY2396:AZ2396"/>
    <mergeCell ref="BB2396:BC2396"/>
    <mergeCell ref="AC2396:AD2396"/>
    <mergeCell ref="AE2396:AF2396"/>
    <mergeCell ref="AH2396:AI2396"/>
    <mergeCell ref="AJ2396:AK2396"/>
    <mergeCell ref="BD2396:BE2396"/>
    <mergeCell ref="BG2361:BH2361"/>
    <mergeCell ref="BI2361:BJ2361"/>
    <mergeCell ref="AW2368:AX2368"/>
    <mergeCell ref="AY2368:AZ2368"/>
    <mergeCell ref="BB2368:BC2368"/>
    <mergeCell ref="BD2368:BE2368"/>
    <mergeCell ref="BG2368:BH2368"/>
    <mergeCell ref="BI2368:BJ2368"/>
    <mergeCell ref="AW2417:AX2417"/>
    <mergeCell ref="AY2417:AZ2417"/>
    <mergeCell ref="BB2417:BC2417"/>
    <mergeCell ref="BD2417:BE2417"/>
    <mergeCell ref="BB2403:BC2403"/>
    <mergeCell ref="BD2403:BE2403"/>
    <mergeCell ref="AM2392:AN2392"/>
    <mergeCell ref="AO2392:AP2392"/>
    <mergeCell ref="AR2392:AS2392"/>
    <mergeCell ref="AT2392:AU2392"/>
    <mergeCell ref="AW2392:AX2392"/>
    <mergeCell ref="AY2392:AZ2392"/>
    <mergeCell ref="BG2392:BH2392"/>
    <mergeCell ref="BI2392:BJ2392"/>
    <mergeCell ref="AW2385:AX2385"/>
    <mergeCell ref="AY2385:AZ2385"/>
    <mergeCell ref="BG2385:BH2385"/>
    <mergeCell ref="BI2385:BJ2385"/>
    <mergeCell ref="AW2406:AX2406"/>
    <mergeCell ref="AY2406:AZ2406"/>
    <mergeCell ref="BG2406:BH2406"/>
    <mergeCell ref="BI2406:BJ2406"/>
    <mergeCell ref="BG2417:BH2417"/>
    <mergeCell ref="BI2417:BJ2417"/>
    <mergeCell ref="S2382:T2382"/>
    <mergeCell ref="U2382:V2382"/>
    <mergeCell ref="X2382:Y2382"/>
    <mergeCell ref="Z2382:AA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AH2382:AI2382"/>
    <mergeCell ref="AJ2382:AK2382"/>
    <mergeCell ref="AW2382:AX2382"/>
    <mergeCell ref="AY2382:AZ2382"/>
    <mergeCell ref="AM2375:AN2375"/>
    <mergeCell ref="AO2375:AP2375"/>
    <mergeCell ref="AR2375:AS2375"/>
    <mergeCell ref="AT2375:AU2375"/>
    <mergeCell ref="AM2382:AN2382"/>
    <mergeCell ref="AO2382:AP238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R2382:AS2382"/>
    <mergeCell ref="AT2382:AU2382"/>
    <mergeCell ref="AM2389:AN2389"/>
    <mergeCell ref="AO2389:AP2389"/>
    <mergeCell ref="AH2361:AI2361"/>
    <mergeCell ref="AJ2361:AK2361"/>
    <mergeCell ref="AC2368:AD2368"/>
    <mergeCell ref="AE2368:AF2368"/>
    <mergeCell ref="AH2368:AI2368"/>
    <mergeCell ref="AJ2368:AK2368"/>
    <mergeCell ref="AM2361:AN2361"/>
    <mergeCell ref="AO2361:AP2361"/>
    <mergeCell ref="AR2361:AS2361"/>
    <mergeCell ref="AT2361:AU2361"/>
    <mergeCell ref="S2354:T2354"/>
    <mergeCell ref="U2354:V2354"/>
    <mergeCell ref="X2354:Y2354"/>
    <mergeCell ref="Z2354:AA2354"/>
    <mergeCell ref="I2354:J2354"/>
    <mergeCell ref="K2354:L2354"/>
    <mergeCell ref="N2354:O2354"/>
    <mergeCell ref="P2354:Q2354"/>
    <mergeCell ref="AR2354:AS2354"/>
    <mergeCell ref="AT2354:AU2354"/>
    <mergeCell ref="AM2368:AN2368"/>
    <mergeCell ref="AO2368:AP2368"/>
    <mergeCell ref="AR2368:AS2368"/>
    <mergeCell ref="AT2368:AU2368"/>
    <mergeCell ref="AC2305:AD2305"/>
    <mergeCell ref="AE2305:AF2305"/>
    <mergeCell ref="AH2305:AI2305"/>
    <mergeCell ref="AJ2305:AK2305"/>
    <mergeCell ref="AC2312:AD2312"/>
    <mergeCell ref="AE2312:AF2312"/>
    <mergeCell ref="AH2312:AI2312"/>
    <mergeCell ref="AJ2312:AK2312"/>
    <mergeCell ref="AH2308:AI2308"/>
    <mergeCell ref="AJ2308:AK2308"/>
    <mergeCell ref="AM2308:AN2308"/>
    <mergeCell ref="AO2308:AP2308"/>
    <mergeCell ref="AR2308:AS2308"/>
    <mergeCell ref="AT2308:AU2308"/>
    <mergeCell ref="S2347:T2347"/>
    <mergeCell ref="U2347:V2347"/>
    <mergeCell ref="AR2305:AS2305"/>
    <mergeCell ref="AT2305:AU2305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M2322:AN2322"/>
    <mergeCell ref="AO2322:AP2322"/>
    <mergeCell ref="AR2322:AS2322"/>
    <mergeCell ref="AT2322:AU2322"/>
    <mergeCell ref="N2336:O2336"/>
    <mergeCell ref="P2336:Q2336"/>
    <mergeCell ref="S2336:T2336"/>
    <mergeCell ref="U2336:V2336"/>
    <mergeCell ref="AC2354:AD2354"/>
    <mergeCell ref="AE2354:AF2354"/>
    <mergeCell ref="AH2354:AI2354"/>
    <mergeCell ref="AJ2354:AK2354"/>
    <mergeCell ref="AM2354:AN2354"/>
    <mergeCell ref="AO2354:AP2354"/>
    <mergeCell ref="X2347:Y2347"/>
    <mergeCell ref="Z2347:AA2347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AT2336:AU2336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AT2350:AU2350"/>
    <mergeCell ref="I2305:J2305"/>
    <mergeCell ref="K2305:L2305"/>
    <mergeCell ref="N2305:O2305"/>
    <mergeCell ref="P2305:Q2305"/>
    <mergeCell ref="AM2312:AN2312"/>
    <mergeCell ref="AO2312:AP2312"/>
    <mergeCell ref="S2308:T2308"/>
    <mergeCell ref="U2308:V2308"/>
    <mergeCell ref="AM2326:AN2326"/>
    <mergeCell ref="AO2326:AP2326"/>
    <mergeCell ref="AR2326:AS2326"/>
    <mergeCell ref="AT2326:AU2326"/>
    <mergeCell ref="AW2326:AX2326"/>
    <mergeCell ref="AY2326:AZ2326"/>
    <mergeCell ref="BB2326:BC2326"/>
    <mergeCell ref="BD2326:BE2326"/>
    <mergeCell ref="BG2326:BH2326"/>
    <mergeCell ref="BI2326:BJ2326"/>
    <mergeCell ref="I2347:J2347"/>
    <mergeCell ref="K2347:L2347"/>
    <mergeCell ref="N2347:O2347"/>
    <mergeCell ref="P2347:Q2347"/>
    <mergeCell ref="AC2347:AD2347"/>
    <mergeCell ref="AE2347:AF2347"/>
    <mergeCell ref="AH2347:AI2347"/>
    <mergeCell ref="AJ2347:AK2347"/>
    <mergeCell ref="X2308:Y2308"/>
    <mergeCell ref="Z2308:AA2308"/>
    <mergeCell ref="AC2308:AD2308"/>
    <mergeCell ref="AE2308:AF2308"/>
    <mergeCell ref="AW2322:AX2322"/>
    <mergeCell ref="AY2322:AZ2322"/>
    <mergeCell ref="BG2322:BH2322"/>
    <mergeCell ref="BI2322:BJ2322"/>
    <mergeCell ref="AW2336:AX2336"/>
    <mergeCell ref="AY2336:AZ2336"/>
    <mergeCell ref="BG2336:BH2336"/>
    <mergeCell ref="BI2336:BJ2336"/>
    <mergeCell ref="S2326:T2326"/>
    <mergeCell ref="U2326:V2326"/>
    <mergeCell ref="X2326:Y2326"/>
    <mergeCell ref="Z2326:AA2326"/>
    <mergeCell ref="I2326:J2326"/>
    <mergeCell ref="K2326:L2326"/>
    <mergeCell ref="N2326:O2326"/>
    <mergeCell ref="P2326:Q2326"/>
    <mergeCell ref="S2319:T2319"/>
    <mergeCell ref="U2319:V2319"/>
    <mergeCell ref="X2319:Y2319"/>
    <mergeCell ref="Z2319:AA2319"/>
    <mergeCell ref="I2319:J2319"/>
    <mergeCell ref="K2319:L2319"/>
    <mergeCell ref="N2319:O2319"/>
    <mergeCell ref="P2319:Q2319"/>
    <mergeCell ref="AC2319:AD2319"/>
    <mergeCell ref="AE2319:AF2319"/>
    <mergeCell ref="AH2319:AI2319"/>
    <mergeCell ref="AJ2319:AK2319"/>
    <mergeCell ref="AC2326:AD2326"/>
    <mergeCell ref="AE2326:AF2326"/>
    <mergeCell ref="AH2326:AI2326"/>
    <mergeCell ref="AJ2326:AK2326"/>
    <mergeCell ref="AM2319:AN2319"/>
    <mergeCell ref="AO2319:AP2319"/>
    <mergeCell ref="AR2319:AS2319"/>
    <mergeCell ref="AT2319:AU2319"/>
    <mergeCell ref="S2312:T2312"/>
    <mergeCell ref="U2312:V2312"/>
    <mergeCell ref="X2312:Y2312"/>
    <mergeCell ref="Z2312:AA2312"/>
    <mergeCell ref="I2312:J2312"/>
    <mergeCell ref="K2312:L2312"/>
    <mergeCell ref="N2312:O2312"/>
    <mergeCell ref="P2312:Q2312"/>
    <mergeCell ref="AR2312:AS2312"/>
    <mergeCell ref="AT2312:AU2312"/>
    <mergeCell ref="AC2294:AD2294"/>
    <mergeCell ref="AE2294:AF2294"/>
    <mergeCell ref="AH2294:AI2294"/>
    <mergeCell ref="AJ2294:AK2294"/>
    <mergeCell ref="AM2294:AN2294"/>
    <mergeCell ref="AO2294:AP2294"/>
    <mergeCell ref="N2284:O2284"/>
    <mergeCell ref="P2284:Q2284"/>
    <mergeCell ref="S2277:T2277"/>
    <mergeCell ref="U2277:V2277"/>
    <mergeCell ref="X2277:Y2277"/>
    <mergeCell ref="Z2277:AA2277"/>
    <mergeCell ref="I2277:J2277"/>
    <mergeCell ref="K2277:L2277"/>
    <mergeCell ref="N2277:O2277"/>
    <mergeCell ref="P2277:Q2277"/>
    <mergeCell ref="AC2277:AD2277"/>
    <mergeCell ref="AE2277:AF2277"/>
    <mergeCell ref="AH2277:AI2277"/>
    <mergeCell ref="AJ2277:AK2277"/>
    <mergeCell ref="AC2284:AD2284"/>
    <mergeCell ref="AE2284:AF2284"/>
    <mergeCell ref="AH2284:AI2284"/>
    <mergeCell ref="AJ2284:AK2284"/>
    <mergeCell ref="AM2277:AN2277"/>
    <mergeCell ref="AO2277:AP2277"/>
    <mergeCell ref="AR2277:AS2277"/>
    <mergeCell ref="AT2277:AU2277"/>
    <mergeCell ref="N2298:O2298"/>
    <mergeCell ref="P2298:Q2298"/>
    <mergeCell ref="S2291:T2291"/>
    <mergeCell ref="U2291:V2291"/>
    <mergeCell ref="X2291:Y2291"/>
    <mergeCell ref="Z2291:AA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AH2298:AI2298"/>
    <mergeCell ref="AJ2298:AK2298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X2294:Y2294"/>
    <mergeCell ref="Z2294:AA2294"/>
    <mergeCell ref="AR2294:AS2294"/>
    <mergeCell ref="AT2294:AU2294"/>
    <mergeCell ref="AM2284:AN2284"/>
    <mergeCell ref="AO2284:AP2284"/>
    <mergeCell ref="AR2284:AS2284"/>
    <mergeCell ref="AT2284:AU2284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AM2305:AN2305"/>
    <mergeCell ref="AO2305:AP2305"/>
    <mergeCell ref="AM2270:AN2270"/>
    <mergeCell ref="AO2270:AP2270"/>
    <mergeCell ref="AM2280:AN2280"/>
    <mergeCell ref="AO2280:AP2280"/>
    <mergeCell ref="AR2280:AS2280"/>
    <mergeCell ref="AT2280:AU2280"/>
    <mergeCell ref="AW2270:AX2270"/>
    <mergeCell ref="AY2270:AZ2270"/>
    <mergeCell ref="BB2270:BC2270"/>
    <mergeCell ref="BD2270:BE2270"/>
    <mergeCell ref="BG2235:BH2235"/>
    <mergeCell ref="BI2235:BJ2235"/>
    <mergeCell ref="AW2242:AX2242"/>
    <mergeCell ref="AY2242:AZ2242"/>
    <mergeCell ref="BB2242:BC2242"/>
    <mergeCell ref="BD2242:BE2242"/>
    <mergeCell ref="BG2242:BH2242"/>
    <mergeCell ref="BI2242:BJ2242"/>
    <mergeCell ref="AW2291:AX2291"/>
    <mergeCell ref="AY2291:AZ2291"/>
    <mergeCell ref="BB2291:BC2291"/>
    <mergeCell ref="BD2291:BE2291"/>
    <mergeCell ref="BG2291:BH2291"/>
    <mergeCell ref="BI2291:BJ2291"/>
    <mergeCell ref="BB2277:BC2277"/>
    <mergeCell ref="BD2277:BE2277"/>
    <mergeCell ref="AM2266:AN2266"/>
    <mergeCell ref="AO2266:AP2266"/>
    <mergeCell ref="AR2266:AS2266"/>
    <mergeCell ref="AT2266:AU2266"/>
    <mergeCell ref="AW2266:AX2266"/>
    <mergeCell ref="AY2266:AZ2266"/>
    <mergeCell ref="BG2266:BH2266"/>
    <mergeCell ref="BI2266:BJ2266"/>
    <mergeCell ref="AW2259:AX2259"/>
    <mergeCell ref="AY2259:AZ2259"/>
    <mergeCell ref="BG2259:BH2259"/>
    <mergeCell ref="BI2259:BJ2259"/>
    <mergeCell ref="AW2280:AX2280"/>
    <mergeCell ref="AY2280:AZ2280"/>
    <mergeCell ref="BG2280:BH2280"/>
    <mergeCell ref="BI2280:BJ2280"/>
    <mergeCell ref="AC2270:AD2270"/>
    <mergeCell ref="AE2270:AF2270"/>
    <mergeCell ref="AH2270:AI2270"/>
    <mergeCell ref="AJ2270:AK2270"/>
    <mergeCell ref="S2256:T2256"/>
    <mergeCell ref="U2256:V2256"/>
    <mergeCell ref="X2256:Y2256"/>
    <mergeCell ref="Z2256:AA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C2256:AD2256"/>
    <mergeCell ref="AE2256:AF2256"/>
    <mergeCell ref="AH2256:AI2256"/>
    <mergeCell ref="AJ2256:AK2256"/>
    <mergeCell ref="AW2256:AX2256"/>
    <mergeCell ref="AY2256:AZ2256"/>
    <mergeCell ref="AM2249:AN2249"/>
    <mergeCell ref="AO2249:AP2249"/>
    <mergeCell ref="AR2249:AS2249"/>
    <mergeCell ref="AT2249:AU2249"/>
    <mergeCell ref="AM2256:AN2256"/>
    <mergeCell ref="AO2256:AP225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R2256:AS2256"/>
    <mergeCell ref="AT2256:AU2256"/>
    <mergeCell ref="AM2263:AN2263"/>
    <mergeCell ref="AO2263:AP2263"/>
    <mergeCell ref="AH2235:AI2235"/>
    <mergeCell ref="AJ2235:AK2235"/>
    <mergeCell ref="AC2242:AD2242"/>
    <mergeCell ref="AE2242:AF2242"/>
    <mergeCell ref="AH2242:AI2242"/>
    <mergeCell ref="AJ2242:AK2242"/>
    <mergeCell ref="AM2235:AN2235"/>
    <mergeCell ref="AO2235:AP2235"/>
    <mergeCell ref="AR2235:AS2235"/>
    <mergeCell ref="AT2235:AU2235"/>
    <mergeCell ref="S2228:T2228"/>
    <mergeCell ref="U2228:V2228"/>
    <mergeCell ref="X2228:Y2228"/>
    <mergeCell ref="Z2228:AA2228"/>
    <mergeCell ref="I2228:J2228"/>
    <mergeCell ref="K2228:L2228"/>
    <mergeCell ref="N2228:O2228"/>
    <mergeCell ref="P2228:Q2228"/>
    <mergeCell ref="AR2228:AS2228"/>
    <mergeCell ref="AT2228:AU2228"/>
    <mergeCell ref="AM2242:AN2242"/>
    <mergeCell ref="AO2242:AP2242"/>
    <mergeCell ref="AR2242:AS2242"/>
    <mergeCell ref="AT2242:AU2242"/>
    <mergeCell ref="AC2179:AD2179"/>
    <mergeCell ref="AE2179:AF2179"/>
    <mergeCell ref="AH2179:AI2179"/>
    <mergeCell ref="AJ2179:AK2179"/>
    <mergeCell ref="AC2186:AD2186"/>
    <mergeCell ref="AE2186:AF2186"/>
    <mergeCell ref="AH2186:AI2186"/>
    <mergeCell ref="AJ2186:AK2186"/>
    <mergeCell ref="AH2182:AI2182"/>
    <mergeCell ref="AJ2182:AK2182"/>
    <mergeCell ref="AM2182:AN2182"/>
    <mergeCell ref="AO2182:AP2182"/>
    <mergeCell ref="AR2182:AS2182"/>
    <mergeCell ref="AT2182:AU2182"/>
    <mergeCell ref="S2221:T2221"/>
    <mergeCell ref="U2221:V2221"/>
    <mergeCell ref="AR2179:AS2179"/>
    <mergeCell ref="AT2179:AU2179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AM2196:AN2196"/>
    <mergeCell ref="AO2196:AP2196"/>
    <mergeCell ref="AR2196:AS2196"/>
    <mergeCell ref="AT2196:AU2196"/>
    <mergeCell ref="N2210:O2210"/>
    <mergeCell ref="P2210:Q2210"/>
    <mergeCell ref="S2210:T2210"/>
    <mergeCell ref="U2210:V2210"/>
    <mergeCell ref="AC2228:AD2228"/>
    <mergeCell ref="AE2228:AF2228"/>
    <mergeCell ref="AH2228:AI2228"/>
    <mergeCell ref="AJ2228:AK2228"/>
    <mergeCell ref="AM2228:AN2228"/>
    <mergeCell ref="AO2228:AP2228"/>
    <mergeCell ref="X2221:Y2221"/>
    <mergeCell ref="Z2221:AA2221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I2179:J2179"/>
    <mergeCell ref="K2179:L2179"/>
    <mergeCell ref="N2179:O2179"/>
    <mergeCell ref="P2179:Q2179"/>
    <mergeCell ref="AM2186:AN2186"/>
    <mergeCell ref="AO2186:AP2186"/>
    <mergeCell ref="S2182:T2182"/>
    <mergeCell ref="U2182:V2182"/>
    <mergeCell ref="AM2200:AN2200"/>
    <mergeCell ref="AO2200:AP2200"/>
    <mergeCell ref="AR2200:AS2200"/>
    <mergeCell ref="AT2200:AU2200"/>
    <mergeCell ref="AW2200:AX2200"/>
    <mergeCell ref="AY2200:AZ2200"/>
    <mergeCell ref="BB2200:BC2200"/>
    <mergeCell ref="BD2200:BE2200"/>
    <mergeCell ref="BG2200:BH2200"/>
    <mergeCell ref="BI2200:BJ2200"/>
    <mergeCell ref="I2221:J2221"/>
    <mergeCell ref="K2221:L2221"/>
    <mergeCell ref="N2221:O2221"/>
    <mergeCell ref="P2221:Q2221"/>
    <mergeCell ref="AC2221:AD2221"/>
    <mergeCell ref="AE2221:AF2221"/>
    <mergeCell ref="AH2221:AI2221"/>
    <mergeCell ref="AJ2221:AK2221"/>
    <mergeCell ref="X2182:Y2182"/>
    <mergeCell ref="Z2182:AA2182"/>
    <mergeCell ref="AC2182:AD2182"/>
    <mergeCell ref="AE2182:AF2182"/>
    <mergeCell ref="AW2196:AX2196"/>
    <mergeCell ref="AY2196:AZ2196"/>
    <mergeCell ref="BG2196:BH2196"/>
    <mergeCell ref="BI2196:BJ2196"/>
    <mergeCell ref="AW2210:AX2210"/>
    <mergeCell ref="AY2210:AZ2210"/>
    <mergeCell ref="BG2210:BH2210"/>
    <mergeCell ref="BI2210:BJ2210"/>
    <mergeCell ref="S2200:T2200"/>
    <mergeCell ref="U2200:V2200"/>
    <mergeCell ref="X2200:Y2200"/>
    <mergeCell ref="Z2200:AA2200"/>
    <mergeCell ref="I2200:J2200"/>
    <mergeCell ref="K2200:L2200"/>
    <mergeCell ref="N2200:O2200"/>
    <mergeCell ref="P2200:Q2200"/>
    <mergeCell ref="S2193:T2193"/>
    <mergeCell ref="U2193:V2193"/>
    <mergeCell ref="X2193:Y2193"/>
    <mergeCell ref="Z2193:AA2193"/>
    <mergeCell ref="I2193:J2193"/>
    <mergeCell ref="K2193:L2193"/>
    <mergeCell ref="N2193:O2193"/>
    <mergeCell ref="P2193:Q2193"/>
    <mergeCell ref="AC2193:AD2193"/>
    <mergeCell ref="AE2193:AF2193"/>
    <mergeCell ref="AH2193:AI2193"/>
    <mergeCell ref="AJ2193:AK2193"/>
    <mergeCell ref="AC2200:AD2200"/>
    <mergeCell ref="AE2200:AF2200"/>
    <mergeCell ref="AH2200:AI2200"/>
    <mergeCell ref="AJ2200:AK2200"/>
    <mergeCell ref="AM2193:AN2193"/>
    <mergeCell ref="AO2193:AP2193"/>
    <mergeCell ref="AR2193:AS2193"/>
    <mergeCell ref="AT2193:AU2193"/>
    <mergeCell ref="S2186:T2186"/>
    <mergeCell ref="U2186:V2186"/>
    <mergeCell ref="X2186:Y2186"/>
    <mergeCell ref="Z2186:AA2186"/>
    <mergeCell ref="I2186:J2186"/>
    <mergeCell ref="K2186:L2186"/>
    <mergeCell ref="N2186:O2186"/>
    <mergeCell ref="P2186:Q2186"/>
    <mergeCell ref="AR2186:AS2186"/>
    <mergeCell ref="AT2186:AU2186"/>
    <mergeCell ref="AC2168:AD2168"/>
    <mergeCell ref="AE2168:AF2168"/>
    <mergeCell ref="AH2168:AI2168"/>
    <mergeCell ref="AJ2168:AK2168"/>
    <mergeCell ref="AM2168:AN2168"/>
    <mergeCell ref="AO2168:AP2168"/>
    <mergeCell ref="N2158:O2158"/>
    <mergeCell ref="P2158:Q2158"/>
    <mergeCell ref="S2151:T2151"/>
    <mergeCell ref="U2151:V2151"/>
    <mergeCell ref="X2151:Y2151"/>
    <mergeCell ref="Z2151:AA2151"/>
    <mergeCell ref="I2151:J2151"/>
    <mergeCell ref="K2151:L2151"/>
    <mergeCell ref="N2151:O2151"/>
    <mergeCell ref="P2151:Q2151"/>
    <mergeCell ref="AC2151:AD2151"/>
    <mergeCell ref="AE2151:AF2151"/>
    <mergeCell ref="AH2151:AI2151"/>
    <mergeCell ref="AJ2151:AK2151"/>
    <mergeCell ref="AC2158:AD2158"/>
    <mergeCell ref="AE2158:AF2158"/>
    <mergeCell ref="AH2158:AI2158"/>
    <mergeCell ref="AJ2158:AK2158"/>
    <mergeCell ref="AM2151:AN2151"/>
    <mergeCell ref="AO2151:AP2151"/>
    <mergeCell ref="AR2151:AS2151"/>
    <mergeCell ref="AT2151:AU2151"/>
    <mergeCell ref="N2172:O2172"/>
    <mergeCell ref="P2172:Q2172"/>
    <mergeCell ref="S2165:T2165"/>
    <mergeCell ref="U2165:V2165"/>
    <mergeCell ref="X2165:Y2165"/>
    <mergeCell ref="Z2165:AA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AH2172:AI2172"/>
    <mergeCell ref="AJ2172:AK2172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X2168:Y2168"/>
    <mergeCell ref="Z2168:AA2168"/>
    <mergeCell ref="AR2168:AS2168"/>
    <mergeCell ref="AT2168:AU2168"/>
    <mergeCell ref="AM2158:AN2158"/>
    <mergeCell ref="AO2158:AP2158"/>
    <mergeCell ref="AR2158:AS2158"/>
    <mergeCell ref="AT2158:AU2158"/>
    <mergeCell ref="AM2165:AN2165"/>
    <mergeCell ref="AO2165:AP2165"/>
    <mergeCell ref="AR2165:AS2165"/>
    <mergeCell ref="AT2165:AU2165"/>
    <mergeCell ref="AM2172:AN2172"/>
    <mergeCell ref="AO2172:AP2172"/>
    <mergeCell ref="AR2172:AS2172"/>
    <mergeCell ref="AT2172:AU2172"/>
    <mergeCell ref="AM2179:AN2179"/>
    <mergeCell ref="AO2179:AP2179"/>
    <mergeCell ref="AM2144:AN2144"/>
    <mergeCell ref="AO2144:AP2144"/>
    <mergeCell ref="AM2154:AN2154"/>
    <mergeCell ref="AO2154:AP2154"/>
    <mergeCell ref="AR2154:AS2154"/>
    <mergeCell ref="AT2154:AU2154"/>
    <mergeCell ref="AW2144:AX2144"/>
    <mergeCell ref="AY2144:AZ2144"/>
    <mergeCell ref="BB2144:BC2144"/>
    <mergeCell ref="BD2144:BE2144"/>
    <mergeCell ref="BG2109:BH2109"/>
    <mergeCell ref="BI2109:BJ2109"/>
    <mergeCell ref="AW2116:AX2116"/>
    <mergeCell ref="AY2116:AZ2116"/>
    <mergeCell ref="BB2116:BC2116"/>
    <mergeCell ref="BD2116:BE2116"/>
    <mergeCell ref="BG2116:BH2116"/>
    <mergeCell ref="BI2116:BJ2116"/>
    <mergeCell ref="AW2165:AX2165"/>
    <mergeCell ref="AY2165:AZ2165"/>
    <mergeCell ref="BB2165:BC2165"/>
    <mergeCell ref="BD2165:BE2165"/>
    <mergeCell ref="BG2165:BH2165"/>
    <mergeCell ref="BI2165:BJ2165"/>
    <mergeCell ref="BB2151:BC2151"/>
    <mergeCell ref="BD2151:BE2151"/>
    <mergeCell ref="AM2140:AN2140"/>
    <mergeCell ref="AO2140:AP2140"/>
    <mergeCell ref="AR2140:AS2140"/>
    <mergeCell ref="AT2140:AU2140"/>
    <mergeCell ref="AW2140:AX2140"/>
    <mergeCell ref="AY2140:AZ2140"/>
    <mergeCell ref="BG2140:BH2140"/>
    <mergeCell ref="BI2140:BJ2140"/>
    <mergeCell ref="AW2133:AX2133"/>
    <mergeCell ref="AY2133:AZ2133"/>
    <mergeCell ref="BG2133:BH2133"/>
    <mergeCell ref="BI2133:BJ2133"/>
    <mergeCell ref="AW2154:AX2154"/>
    <mergeCell ref="AY2154:AZ2154"/>
    <mergeCell ref="BG2154:BH2154"/>
    <mergeCell ref="BI2154:BJ2154"/>
    <mergeCell ref="AC2144:AD2144"/>
    <mergeCell ref="AE2144:AF2144"/>
    <mergeCell ref="AH2144:AI2144"/>
    <mergeCell ref="AJ2144:AK2144"/>
    <mergeCell ref="S2130:T2130"/>
    <mergeCell ref="U2130:V2130"/>
    <mergeCell ref="X2130:Y2130"/>
    <mergeCell ref="Z2130:AA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AH2130:AI2130"/>
    <mergeCell ref="AJ2130:AK2130"/>
    <mergeCell ref="AW2130:AX2130"/>
    <mergeCell ref="AY2130:AZ2130"/>
    <mergeCell ref="AM2123:AN2123"/>
    <mergeCell ref="AO2123:AP2123"/>
    <mergeCell ref="AR2123:AS2123"/>
    <mergeCell ref="AT2123:AU2123"/>
    <mergeCell ref="AM2130:AN2130"/>
    <mergeCell ref="AO2130:AP213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AR2130:AS2130"/>
    <mergeCell ref="AT2130:AU2130"/>
    <mergeCell ref="AM2137:AN2137"/>
    <mergeCell ref="AO2137:AP2137"/>
    <mergeCell ref="AH2109:AI2109"/>
    <mergeCell ref="AJ2109:AK2109"/>
    <mergeCell ref="AC2116:AD2116"/>
    <mergeCell ref="AE2116:AF2116"/>
    <mergeCell ref="AH2116:AI2116"/>
    <mergeCell ref="AJ2116:AK2116"/>
    <mergeCell ref="AM2109:AN2109"/>
    <mergeCell ref="AO2109:AP2109"/>
    <mergeCell ref="AR2109:AS2109"/>
    <mergeCell ref="AT2109:AU2109"/>
    <mergeCell ref="S2102:T2102"/>
    <mergeCell ref="U2102:V2102"/>
    <mergeCell ref="X2102:Y2102"/>
    <mergeCell ref="Z2102:AA2102"/>
    <mergeCell ref="I2102:J2102"/>
    <mergeCell ref="K2102:L2102"/>
    <mergeCell ref="N2102:O2102"/>
    <mergeCell ref="P2102:Q2102"/>
    <mergeCell ref="AR2102:AS2102"/>
    <mergeCell ref="AT2102:AU2102"/>
    <mergeCell ref="AM2116:AN2116"/>
    <mergeCell ref="AO2116:AP2116"/>
    <mergeCell ref="AR2116:AS2116"/>
    <mergeCell ref="AT2116:AU2116"/>
    <mergeCell ref="AC2053:AD2053"/>
    <mergeCell ref="AE2053:AF2053"/>
    <mergeCell ref="AH2053:AI2053"/>
    <mergeCell ref="AJ2053:AK2053"/>
    <mergeCell ref="AC2060:AD2060"/>
    <mergeCell ref="AE2060:AF2060"/>
    <mergeCell ref="AH2060:AI2060"/>
    <mergeCell ref="AJ2060:AK2060"/>
    <mergeCell ref="AH2056:AI2056"/>
    <mergeCell ref="AJ2056:AK2056"/>
    <mergeCell ref="AM2056:AN2056"/>
    <mergeCell ref="AO2056:AP2056"/>
    <mergeCell ref="AR2056:AS2056"/>
    <mergeCell ref="AT2056:AU2056"/>
    <mergeCell ref="S2095:T2095"/>
    <mergeCell ref="U2095:V2095"/>
    <mergeCell ref="AR2053:AS2053"/>
    <mergeCell ref="AT2053:AU2053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N2084:O2084"/>
    <mergeCell ref="P2084:Q2084"/>
    <mergeCell ref="S2084:T2084"/>
    <mergeCell ref="U2084:V2084"/>
    <mergeCell ref="AC2102:AD2102"/>
    <mergeCell ref="AE2102:AF2102"/>
    <mergeCell ref="AH2102:AI2102"/>
    <mergeCell ref="AJ2102:AK2102"/>
    <mergeCell ref="AM2102:AN2102"/>
    <mergeCell ref="AO2102:AP2102"/>
    <mergeCell ref="X2095:Y2095"/>
    <mergeCell ref="Z2095:AA2095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I2053:J2053"/>
    <mergeCell ref="K2053:L2053"/>
    <mergeCell ref="N2053:O2053"/>
    <mergeCell ref="P2053:Q2053"/>
    <mergeCell ref="AM2060:AN2060"/>
    <mergeCell ref="AO2060:AP2060"/>
    <mergeCell ref="S2056:T2056"/>
    <mergeCell ref="U2056:V2056"/>
    <mergeCell ref="AM2074:AN2074"/>
    <mergeCell ref="AO2074:AP2074"/>
    <mergeCell ref="AR2074:AS2074"/>
    <mergeCell ref="AT2074:AU2074"/>
    <mergeCell ref="AW2074:AX2074"/>
    <mergeCell ref="AY2074:AZ2074"/>
    <mergeCell ref="BB2074:BC2074"/>
    <mergeCell ref="BD2074:BE2074"/>
    <mergeCell ref="BG2074:BH2074"/>
    <mergeCell ref="BI2074:BJ2074"/>
    <mergeCell ref="I2095:J2095"/>
    <mergeCell ref="K2095:L2095"/>
    <mergeCell ref="N2095:O2095"/>
    <mergeCell ref="P2095:Q2095"/>
    <mergeCell ref="AC2095:AD2095"/>
    <mergeCell ref="AE2095:AF2095"/>
    <mergeCell ref="AH2095:AI2095"/>
    <mergeCell ref="AJ2095:AK2095"/>
    <mergeCell ref="X2056:Y2056"/>
    <mergeCell ref="Z2056:AA2056"/>
    <mergeCell ref="AC2056:AD2056"/>
    <mergeCell ref="AE2056:AF2056"/>
    <mergeCell ref="AW2070:AX2070"/>
    <mergeCell ref="AY2070:AZ2070"/>
    <mergeCell ref="BG2070:BH2070"/>
    <mergeCell ref="BI2070:BJ2070"/>
    <mergeCell ref="AW2084:AX2084"/>
    <mergeCell ref="AY2084:AZ2084"/>
    <mergeCell ref="BG2084:BH2084"/>
    <mergeCell ref="BI2084:BJ2084"/>
    <mergeCell ref="S2074:T2074"/>
    <mergeCell ref="U2074:V2074"/>
    <mergeCell ref="X2074:Y2074"/>
    <mergeCell ref="Z2074:AA2074"/>
    <mergeCell ref="I2074:J2074"/>
    <mergeCell ref="K2074:L2074"/>
    <mergeCell ref="N2074:O2074"/>
    <mergeCell ref="P2074:Q2074"/>
    <mergeCell ref="S2067:T2067"/>
    <mergeCell ref="U2067:V2067"/>
    <mergeCell ref="X2067:Y2067"/>
    <mergeCell ref="Z2067:AA2067"/>
    <mergeCell ref="I2067:J2067"/>
    <mergeCell ref="K2067:L2067"/>
    <mergeCell ref="N2067:O2067"/>
    <mergeCell ref="P2067:Q2067"/>
    <mergeCell ref="AC2067:AD2067"/>
    <mergeCell ref="AE2067:AF2067"/>
    <mergeCell ref="AH2067:AI2067"/>
    <mergeCell ref="AJ2067:AK2067"/>
    <mergeCell ref="AC2074:AD2074"/>
    <mergeCell ref="AE2074:AF2074"/>
    <mergeCell ref="AH2074:AI2074"/>
    <mergeCell ref="AJ2074:AK2074"/>
    <mergeCell ref="AM2067:AN2067"/>
    <mergeCell ref="AO2067:AP2067"/>
    <mergeCell ref="AR2067:AS2067"/>
    <mergeCell ref="AT2067:AU2067"/>
    <mergeCell ref="S2060:T2060"/>
    <mergeCell ref="U2060:V2060"/>
    <mergeCell ref="X2060:Y2060"/>
    <mergeCell ref="Z2060:AA2060"/>
    <mergeCell ref="I2060:J2060"/>
    <mergeCell ref="K2060:L2060"/>
    <mergeCell ref="N2060:O2060"/>
    <mergeCell ref="P2060:Q2060"/>
    <mergeCell ref="AR2060:AS2060"/>
    <mergeCell ref="AT2060:AU2060"/>
    <mergeCell ref="AC2042:AD2042"/>
    <mergeCell ref="AE2042:AF2042"/>
    <mergeCell ref="AH2042:AI2042"/>
    <mergeCell ref="AJ2042:AK2042"/>
    <mergeCell ref="AM2042:AN2042"/>
    <mergeCell ref="AO2042:AP2042"/>
    <mergeCell ref="N2032:O2032"/>
    <mergeCell ref="P2032:Q2032"/>
    <mergeCell ref="S2025:T2025"/>
    <mergeCell ref="U2025:V2025"/>
    <mergeCell ref="X2025:Y2025"/>
    <mergeCell ref="Z2025:AA2025"/>
    <mergeCell ref="I2025:J2025"/>
    <mergeCell ref="K2025:L2025"/>
    <mergeCell ref="N2025:O2025"/>
    <mergeCell ref="P2025:Q2025"/>
    <mergeCell ref="AC2025:AD2025"/>
    <mergeCell ref="AE2025:AF2025"/>
    <mergeCell ref="AH2025:AI2025"/>
    <mergeCell ref="AJ2025:AK2025"/>
    <mergeCell ref="AC2032:AD2032"/>
    <mergeCell ref="AE2032:AF2032"/>
    <mergeCell ref="AH2032:AI2032"/>
    <mergeCell ref="AJ2032:AK2032"/>
    <mergeCell ref="AM2025:AN2025"/>
    <mergeCell ref="AO2025:AP2025"/>
    <mergeCell ref="AR2025:AS2025"/>
    <mergeCell ref="AT2025:AU2025"/>
    <mergeCell ref="N2046:O2046"/>
    <mergeCell ref="P2046:Q2046"/>
    <mergeCell ref="S2039:T2039"/>
    <mergeCell ref="U2039:V2039"/>
    <mergeCell ref="X2039:Y2039"/>
    <mergeCell ref="Z2039:AA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C2046:AD2046"/>
    <mergeCell ref="AE2046:AF2046"/>
    <mergeCell ref="AH2046:AI2046"/>
    <mergeCell ref="AJ2046:AK2046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X2042:Y2042"/>
    <mergeCell ref="Z2042:AA2042"/>
    <mergeCell ref="AR2042:AS2042"/>
    <mergeCell ref="AT2042:AU2042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2046:AN2046"/>
    <mergeCell ref="AO2046:AP2046"/>
    <mergeCell ref="AR2046:AS2046"/>
    <mergeCell ref="AT2046:AU2046"/>
    <mergeCell ref="AM2053:AN2053"/>
    <mergeCell ref="AO2053:AP2053"/>
    <mergeCell ref="AM2018:AN2018"/>
    <mergeCell ref="AO2018:AP2018"/>
    <mergeCell ref="AM2028:AN2028"/>
    <mergeCell ref="AO2028:AP2028"/>
    <mergeCell ref="AR2028:AS2028"/>
    <mergeCell ref="AT2028:AU2028"/>
    <mergeCell ref="AW2018:AX2018"/>
    <mergeCell ref="AY2018:AZ2018"/>
    <mergeCell ref="BB2018:BC2018"/>
    <mergeCell ref="BD2018:BE2018"/>
    <mergeCell ref="BG1983:BH1983"/>
    <mergeCell ref="BI1983:BJ1983"/>
    <mergeCell ref="AW1990:AX1990"/>
    <mergeCell ref="AY1990:AZ1990"/>
    <mergeCell ref="BB1990:BC1990"/>
    <mergeCell ref="BD1990:BE1990"/>
    <mergeCell ref="BG1990:BH1990"/>
    <mergeCell ref="BI1990:BJ1990"/>
    <mergeCell ref="AW2039:AX2039"/>
    <mergeCell ref="AY2039:AZ2039"/>
    <mergeCell ref="BB2039:BC2039"/>
    <mergeCell ref="BD2039:BE2039"/>
    <mergeCell ref="BG2039:BH2039"/>
    <mergeCell ref="BI2039:BJ2039"/>
    <mergeCell ref="BB2025:BC2025"/>
    <mergeCell ref="BD2025:BE2025"/>
    <mergeCell ref="AM2014:AN2014"/>
    <mergeCell ref="AO2014:AP2014"/>
    <mergeCell ref="AR2014:AS2014"/>
    <mergeCell ref="AT2014:AU2014"/>
    <mergeCell ref="AW2014:AX2014"/>
    <mergeCell ref="AY2014:AZ2014"/>
    <mergeCell ref="BG2014:BH2014"/>
    <mergeCell ref="BI2014:BJ2014"/>
    <mergeCell ref="AW2007:AX2007"/>
    <mergeCell ref="AY2007:AZ2007"/>
    <mergeCell ref="BG2007:BH2007"/>
    <mergeCell ref="BI2007:BJ2007"/>
    <mergeCell ref="AW2028:AX2028"/>
    <mergeCell ref="AY2028:AZ2028"/>
    <mergeCell ref="BG2028:BH2028"/>
    <mergeCell ref="BI2028:BJ2028"/>
    <mergeCell ref="AC2018:AD2018"/>
    <mergeCell ref="AE2018:AF2018"/>
    <mergeCell ref="AH2018:AI2018"/>
    <mergeCell ref="AJ2018:AK2018"/>
    <mergeCell ref="S2004:T2004"/>
    <mergeCell ref="U2004:V2004"/>
    <mergeCell ref="X2004:Y2004"/>
    <mergeCell ref="Z2004:AA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C2004:AD2004"/>
    <mergeCell ref="AE2004:AF2004"/>
    <mergeCell ref="AH2004:AI2004"/>
    <mergeCell ref="AJ2004:AK2004"/>
    <mergeCell ref="AW2004:AX2004"/>
    <mergeCell ref="AY2004:AZ2004"/>
    <mergeCell ref="AM1997:AN1997"/>
    <mergeCell ref="AO1997:AP1997"/>
    <mergeCell ref="AR1997:AS1997"/>
    <mergeCell ref="AT1997:AU1997"/>
    <mergeCell ref="AM2004:AN2004"/>
    <mergeCell ref="AO2004:AP200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R2004:AS2004"/>
    <mergeCell ref="AT2004:AU2004"/>
    <mergeCell ref="AM2011:AN2011"/>
    <mergeCell ref="AO2011:AP2011"/>
    <mergeCell ref="AH1983:AI1983"/>
    <mergeCell ref="AJ1983:AK1983"/>
    <mergeCell ref="AC1990:AD1990"/>
    <mergeCell ref="AE1990:AF1990"/>
    <mergeCell ref="AH1990:AI1990"/>
    <mergeCell ref="AJ1990:AK1990"/>
    <mergeCell ref="AM1983:AN1983"/>
    <mergeCell ref="AO1983:AP1983"/>
    <mergeCell ref="AR1983:AS1983"/>
    <mergeCell ref="AT1983:AU1983"/>
    <mergeCell ref="S1976:T1976"/>
    <mergeCell ref="U1976:V1976"/>
    <mergeCell ref="X1976:Y1976"/>
    <mergeCell ref="Z1976:AA1976"/>
    <mergeCell ref="I1976:J1976"/>
    <mergeCell ref="K1976:L1976"/>
    <mergeCell ref="N1976:O1976"/>
    <mergeCell ref="P1976:Q1976"/>
    <mergeCell ref="AR1976:AS1976"/>
    <mergeCell ref="AT1976:AU1976"/>
    <mergeCell ref="AM1990:AN1990"/>
    <mergeCell ref="AO1990:AP1990"/>
    <mergeCell ref="AR1990:AS1990"/>
    <mergeCell ref="AT1990:AU1990"/>
    <mergeCell ref="AC1927:AD1927"/>
    <mergeCell ref="AE1927:AF1927"/>
    <mergeCell ref="AH1927:AI1927"/>
    <mergeCell ref="AJ1927:AK1927"/>
    <mergeCell ref="AC1934:AD1934"/>
    <mergeCell ref="AE1934:AF1934"/>
    <mergeCell ref="AH1934:AI1934"/>
    <mergeCell ref="AJ1934:AK1934"/>
    <mergeCell ref="AH1930:AI1930"/>
    <mergeCell ref="AJ1930:AK1930"/>
    <mergeCell ref="AM1930:AN1930"/>
    <mergeCell ref="AO1930:AP1930"/>
    <mergeCell ref="AR1930:AS1930"/>
    <mergeCell ref="AT1930:AU1930"/>
    <mergeCell ref="S1969:T1969"/>
    <mergeCell ref="U1969:V1969"/>
    <mergeCell ref="AR1927:AS1927"/>
    <mergeCell ref="AT1927:AU1927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N1958:O1958"/>
    <mergeCell ref="P1958:Q1958"/>
    <mergeCell ref="S1958:T1958"/>
    <mergeCell ref="U1958:V1958"/>
    <mergeCell ref="AC1976:AD1976"/>
    <mergeCell ref="AE1976:AF1976"/>
    <mergeCell ref="AH1976:AI1976"/>
    <mergeCell ref="AJ1976:AK1976"/>
    <mergeCell ref="AM1976:AN1976"/>
    <mergeCell ref="AO1976:AP1976"/>
    <mergeCell ref="X1969:Y1969"/>
    <mergeCell ref="Z1969:AA1969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AT1958:AU1958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I1927:J1927"/>
    <mergeCell ref="K1927:L1927"/>
    <mergeCell ref="N1927:O1927"/>
    <mergeCell ref="P1927:Q1927"/>
    <mergeCell ref="AM1934:AN1934"/>
    <mergeCell ref="AO1934:AP1934"/>
    <mergeCell ref="S1930:T1930"/>
    <mergeCell ref="U1930:V1930"/>
    <mergeCell ref="AM1948:AN1948"/>
    <mergeCell ref="AO1948:AP1948"/>
    <mergeCell ref="AR1948:AS1948"/>
    <mergeCell ref="AT1948:AU1948"/>
    <mergeCell ref="AW1948:AX1948"/>
    <mergeCell ref="AY1948:AZ1948"/>
    <mergeCell ref="BB1948:BC1948"/>
    <mergeCell ref="BD1948:BE1948"/>
    <mergeCell ref="BG1948:BH1948"/>
    <mergeCell ref="BI1948:BJ1948"/>
    <mergeCell ref="I1969:J1969"/>
    <mergeCell ref="K1969:L1969"/>
    <mergeCell ref="N1969:O1969"/>
    <mergeCell ref="P1969:Q1969"/>
    <mergeCell ref="AC1969:AD1969"/>
    <mergeCell ref="AE1969:AF1969"/>
    <mergeCell ref="AH1969:AI1969"/>
    <mergeCell ref="AJ1969:AK1969"/>
    <mergeCell ref="X1930:Y1930"/>
    <mergeCell ref="Z1930:AA1930"/>
    <mergeCell ref="AC1930:AD1930"/>
    <mergeCell ref="AE1930:AF1930"/>
    <mergeCell ref="AW1944:AX1944"/>
    <mergeCell ref="AY1944:AZ1944"/>
    <mergeCell ref="BG1944:BH1944"/>
    <mergeCell ref="BI1944:BJ1944"/>
    <mergeCell ref="AW1958:AX1958"/>
    <mergeCell ref="AY1958:AZ1958"/>
    <mergeCell ref="BG1958:BH1958"/>
    <mergeCell ref="BI1958:BJ1958"/>
    <mergeCell ref="S1948:T1948"/>
    <mergeCell ref="U1948:V1948"/>
    <mergeCell ref="X1948:Y1948"/>
    <mergeCell ref="Z1948:AA1948"/>
    <mergeCell ref="I1948:J1948"/>
    <mergeCell ref="K1948:L1948"/>
    <mergeCell ref="N1948:O1948"/>
    <mergeCell ref="P1948:Q1948"/>
    <mergeCell ref="S1941:T1941"/>
    <mergeCell ref="U1941:V1941"/>
    <mergeCell ref="X1941:Y1941"/>
    <mergeCell ref="Z1941:AA1941"/>
    <mergeCell ref="I1941:J1941"/>
    <mergeCell ref="K1941:L1941"/>
    <mergeCell ref="N1941:O1941"/>
    <mergeCell ref="P1941:Q1941"/>
    <mergeCell ref="AC1941:AD1941"/>
    <mergeCell ref="AE1941:AF1941"/>
    <mergeCell ref="AH1941:AI1941"/>
    <mergeCell ref="AJ1941:AK1941"/>
    <mergeCell ref="AC1948:AD1948"/>
    <mergeCell ref="AE1948:AF1948"/>
    <mergeCell ref="AH1948:AI1948"/>
    <mergeCell ref="AJ1948:AK1948"/>
    <mergeCell ref="AM1941:AN1941"/>
    <mergeCell ref="AO1941:AP1941"/>
    <mergeCell ref="AR1941:AS1941"/>
    <mergeCell ref="AT1941:AU1941"/>
    <mergeCell ref="S1934:T1934"/>
    <mergeCell ref="U1934:V1934"/>
    <mergeCell ref="X1934:Y1934"/>
    <mergeCell ref="Z1934:AA1934"/>
    <mergeCell ref="I1934:J1934"/>
    <mergeCell ref="K1934:L1934"/>
    <mergeCell ref="N1934:O1934"/>
    <mergeCell ref="P1934:Q1934"/>
    <mergeCell ref="AR1934:AS1934"/>
    <mergeCell ref="AT1934:AU1934"/>
    <mergeCell ref="AC1916:AD1916"/>
    <mergeCell ref="AE1916:AF1916"/>
    <mergeCell ref="AH1916:AI1916"/>
    <mergeCell ref="AJ1916:AK1916"/>
    <mergeCell ref="AM1916:AN1916"/>
    <mergeCell ref="AO1916:AP1916"/>
    <mergeCell ref="N1906:O1906"/>
    <mergeCell ref="P1906:Q1906"/>
    <mergeCell ref="S1899:T1899"/>
    <mergeCell ref="U1899:V1899"/>
    <mergeCell ref="X1899:Y1899"/>
    <mergeCell ref="Z1899:AA1899"/>
    <mergeCell ref="I1899:J1899"/>
    <mergeCell ref="K1899:L1899"/>
    <mergeCell ref="N1899:O1899"/>
    <mergeCell ref="P1899:Q1899"/>
    <mergeCell ref="AC1899:AD1899"/>
    <mergeCell ref="AE1899:AF1899"/>
    <mergeCell ref="AH1899:AI1899"/>
    <mergeCell ref="AJ1899:AK1899"/>
    <mergeCell ref="AC1906:AD1906"/>
    <mergeCell ref="AE1906:AF1906"/>
    <mergeCell ref="AH1906:AI1906"/>
    <mergeCell ref="AJ1906:AK1906"/>
    <mergeCell ref="AM1899:AN1899"/>
    <mergeCell ref="AO1899:AP1899"/>
    <mergeCell ref="AR1899:AS1899"/>
    <mergeCell ref="AT1899:AU1899"/>
    <mergeCell ref="N1920:O1920"/>
    <mergeCell ref="P1920:Q1920"/>
    <mergeCell ref="S1913:T1913"/>
    <mergeCell ref="U1913:V1913"/>
    <mergeCell ref="X1913:Y1913"/>
    <mergeCell ref="Z1913:AA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AH1920:AI1920"/>
    <mergeCell ref="AJ1920:AK1920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X1916:Y1916"/>
    <mergeCell ref="Z1916:AA1916"/>
    <mergeCell ref="AR1916:AS1916"/>
    <mergeCell ref="AT1916:AU1916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M1927:AN1927"/>
    <mergeCell ref="AO1927:AP1927"/>
    <mergeCell ref="AM1892:AN1892"/>
    <mergeCell ref="AO1892:AP1892"/>
    <mergeCell ref="AM1902:AN1902"/>
    <mergeCell ref="AO1902:AP1902"/>
    <mergeCell ref="AR1902:AS1902"/>
    <mergeCell ref="AT1902:AU1902"/>
    <mergeCell ref="AW1892:AX1892"/>
    <mergeCell ref="AY1892:AZ1892"/>
    <mergeCell ref="BB1892:BC1892"/>
    <mergeCell ref="BD1892:BE1892"/>
    <mergeCell ref="BG1857:BH1857"/>
    <mergeCell ref="BI1857:BJ1857"/>
    <mergeCell ref="AW1864:AX1864"/>
    <mergeCell ref="AY1864:AZ1864"/>
    <mergeCell ref="BB1864:BC1864"/>
    <mergeCell ref="BD1864:BE1864"/>
    <mergeCell ref="BG1864:BH1864"/>
    <mergeCell ref="BI1864:BJ1864"/>
    <mergeCell ref="AW1913:AX1913"/>
    <mergeCell ref="AY1913:AZ1913"/>
    <mergeCell ref="BB1913:BC1913"/>
    <mergeCell ref="BD1913:BE1913"/>
    <mergeCell ref="BG1913:BH1913"/>
    <mergeCell ref="BI1913:BJ1913"/>
    <mergeCell ref="BB1899:BC1899"/>
    <mergeCell ref="BD1899:BE1899"/>
    <mergeCell ref="AM1888:AN1888"/>
    <mergeCell ref="AO1888:AP1888"/>
    <mergeCell ref="AR1888:AS1888"/>
    <mergeCell ref="AT1888:AU1888"/>
    <mergeCell ref="AW1888:AX1888"/>
    <mergeCell ref="AY1888:AZ1888"/>
    <mergeCell ref="BG1888:BH1888"/>
    <mergeCell ref="BI1888:BJ1888"/>
    <mergeCell ref="AW1881:AX1881"/>
    <mergeCell ref="AY1881:AZ1881"/>
    <mergeCell ref="BG1881:BH1881"/>
    <mergeCell ref="BI1881:BJ1881"/>
    <mergeCell ref="AW1902:AX1902"/>
    <mergeCell ref="AY1902:AZ1902"/>
    <mergeCell ref="BG1902:BH1902"/>
    <mergeCell ref="BI1902:BJ1902"/>
    <mergeCell ref="AC1892:AD1892"/>
    <mergeCell ref="AE1892:AF1892"/>
    <mergeCell ref="AH1892:AI1892"/>
    <mergeCell ref="AJ1892:AK1892"/>
    <mergeCell ref="S1878:T1878"/>
    <mergeCell ref="U1878:V1878"/>
    <mergeCell ref="X1878:Y1878"/>
    <mergeCell ref="Z1878:AA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AH1878:AI1878"/>
    <mergeCell ref="AJ1878:AK1878"/>
    <mergeCell ref="AW1878:AX1878"/>
    <mergeCell ref="AY1878:AZ1878"/>
    <mergeCell ref="AM1871:AN1871"/>
    <mergeCell ref="AO1871:AP1871"/>
    <mergeCell ref="AR1871:AS1871"/>
    <mergeCell ref="AT1871:AU1871"/>
    <mergeCell ref="AM1878:AN1878"/>
    <mergeCell ref="AO1878:AP187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R1878:AS1878"/>
    <mergeCell ref="AT1878:AU1878"/>
    <mergeCell ref="AM1885:AN1885"/>
    <mergeCell ref="AO1885:AP1885"/>
    <mergeCell ref="AH1857:AI1857"/>
    <mergeCell ref="AJ1857:AK1857"/>
    <mergeCell ref="AC1864:AD1864"/>
    <mergeCell ref="AE1864:AF1864"/>
    <mergeCell ref="AH1864:AI1864"/>
    <mergeCell ref="AJ1864:AK1864"/>
    <mergeCell ref="AM1857:AN1857"/>
    <mergeCell ref="AO1857:AP1857"/>
    <mergeCell ref="AR1857:AS1857"/>
    <mergeCell ref="AT1857:AU1857"/>
    <mergeCell ref="S1850:T1850"/>
    <mergeCell ref="U1850:V1850"/>
    <mergeCell ref="X1850:Y1850"/>
    <mergeCell ref="Z1850:AA1850"/>
    <mergeCell ref="I1850:J1850"/>
    <mergeCell ref="K1850:L1850"/>
    <mergeCell ref="N1850:O1850"/>
    <mergeCell ref="P1850:Q1850"/>
    <mergeCell ref="AR1850:AS1850"/>
    <mergeCell ref="AT1850:AU1850"/>
    <mergeCell ref="AM1864:AN1864"/>
    <mergeCell ref="AO1864:AP1864"/>
    <mergeCell ref="AR1864:AS1864"/>
    <mergeCell ref="AT1864:AU1864"/>
    <mergeCell ref="AC1801:AD1801"/>
    <mergeCell ref="AE1801:AF1801"/>
    <mergeCell ref="AH1801:AI1801"/>
    <mergeCell ref="AJ1801:AK1801"/>
    <mergeCell ref="AC1808:AD1808"/>
    <mergeCell ref="AE1808:AF1808"/>
    <mergeCell ref="AH1808:AI1808"/>
    <mergeCell ref="AJ1808:AK1808"/>
    <mergeCell ref="AH1804:AI1804"/>
    <mergeCell ref="AJ1804:AK1804"/>
    <mergeCell ref="AM1804:AN1804"/>
    <mergeCell ref="AO1804:AP1804"/>
    <mergeCell ref="AR1804:AS1804"/>
    <mergeCell ref="AT1804:AU1804"/>
    <mergeCell ref="S1843:T1843"/>
    <mergeCell ref="U1843:V1843"/>
    <mergeCell ref="AR1801:AS1801"/>
    <mergeCell ref="AT1801:AU1801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N1832:O1832"/>
    <mergeCell ref="P1832:Q1832"/>
    <mergeCell ref="S1832:T1832"/>
    <mergeCell ref="U1832:V1832"/>
    <mergeCell ref="AC1850:AD1850"/>
    <mergeCell ref="AE1850:AF1850"/>
    <mergeCell ref="AH1850:AI1850"/>
    <mergeCell ref="AJ1850:AK1850"/>
    <mergeCell ref="AM1850:AN1850"/>
    <mergeCell ref="AO1850:AP1850"/>
    <mergeCell ref="X1843:Y1843"/>
    <mergeCell ref="Z1843:AA1843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M1846:AN1846"/>
    <mergeCell ref="AO1846:AP1846"/>
    <mergeCell ref="AR1846:AS1846"/>
    <mergeCell ref="AT1846:AU1846"/>
    <mergeCell ref="I1801:J1801"/>
    <mergeCell ref="K1801:L1801"/>
    <mergeCell ref="N1801:O1801"/>
    <mergeCell ref="P1801:Q1801"/>
    <mergeCell ref="AM1808:AN1808"/>
    <mergeCell ref="AO1808:AP1808"/>
    <mergeCell ref="S1804:T1804"/>
    <mergeCell ref="U1804:V1804"/>
    <mergeCell ref="AM1822:AN1822"/>
    <mergeCell ref="AO1822:AP1822"/>
    <mergeCell ref="AR1822:AS1822"/>
    <mergeCell ref="AT1822:AU1822"/>
    <mergeCell ref="AW1822:AX1822"/>
    <mergeCell ref="AY1822:AZ1822"/>
    <mergeCell ref="BB1822:BC1822"/>
    <mergeCell ref="BD1822:BE1822"/>
    <mergeCell ref="BG1822:BH1822"/>
    <mergeCell ref="BI1822:BJ1822"/>
    <mergeCell ref="I1843:J1843"/>
    <mergeCell ref="K1843:L1843"/>
    <mergeCell ref="N1843:O1843"/>
    <mergeCell ref="P1843:Q1843"/>
    <mergeCell ref="AC1843:AD1843"/>
    <mergeCell ref="AE1843:AF1843"/>
    <mergeCell ref="AH1843:AI1843"/>
    <mergeCell ref="AJ1843:AK1843"/>
    <mergeCell ref="X1804:Y1804"/>
    <mergeCell ref="Z1804:AA1804"/>
    <mergeCell ref="AC1804:AD1804"/>
    <mergeCell ref="AE1804:AF1804"/>
    <mergeCell ref="AW1818:AX1818"/>
    <mergeCell ref="AY1818:AZ1818"/>
    <mergeCell ref="BG1818:BH1818"/>
    <mergeCell ref="BI1818:BJ1818"/>
    <mergeCell ref="AW1832:AX1832"/>
    <mergeCell ref="AY1832:AZ1832"/>
    <mergeCell ref="BG1832:BH1832"/>
    <mergeCell ref="BI1832:BJ1832"/>
    <mergeCell ref="S1822:T1822"/>
    <mergeCell ref="U1822:V1822"/>
    <mergeCell ref="X1822:Y1822"/>
    <mergeCell ref="Z1822:AA1822"/>
    <mergeCell ref="I1822:J1822"/>
    <mergeCell ref="K1822:L1822"/>
    <mergeCell ref="N1822:O1822"/>
    <mergeCell ref="P1822:Q1822"/>
    <mergeCell ref="S1815:T1815"/>
    <mergeCell ref="U1815:V1815"/>
    <mergeCell ref="X1815:Y1815"/>
    <mergeCell ref="Z1815:AA1815"/>
    <mergeCell ref="I1815:J1815"/>
    <mergeCell ref="K1815:L1815"/>
    <mergeCell ref="N1815:O1815"/>
    <mergeCell ref="P1815:Q1815"/>
    <mergeCell ref="AC1815:AD1815"/>
    <mergeCell ref="AE1815:AF1815"/>
    <mergeCell ref="AH1815:AI1815"/>
    <mergeCell ref="AJ1815:AK1815"/>
    <mergeCell ref="AC1822:AD1822"/>
    <mergeCell ref="AE1822:AF1822"/>
    <mergeCell ref="AH1822:AI1822"/>
    <mergeCell ref="AJ1822:AK1822"/>
    <mergeCell ref="AM1815:AN1815"/>
    <mergeCell ref="AO1815:AP1815"/>
    <mergeCell ref="AR1815:AS1815"/>
    <mergeCell ref="AT1815:AU1815"/>
    <mergeCell ref="S1808:T1808"/>
    <mergeCell ref="U1808:V1808"/>
    <mergeCell ref="X1808:Y1808"/>
    <mergeCell ref="Z1808:AA1808"/>
    <mergeCell ref="I1808:J1808"/>
    <mergeCell ref="K1808:L1808"/>
    <mergeCell ref="N1808:O1808"/>
    <mergeCell ref="P1808:Q1808"/>
    <mergeCell ref="AR1808:AS1808"/>
    <mergeCell ref="AT1808:AU1808"/>
    <mergeCell ref="AC1790:AD1790"/>
    <mergeCell ref="AE1790:AF1790"/>
    <mergeCell ref="AH1790:AI1790"/>
    <mergeCell ref="AJ1790:AK1790"/>
    <mergeCell ref="AM1790:AN1790"/>
    <mergeCell ref="AO1790:AP1790"/>
    <mergeCell ref="N1780:O1780"/>
    <mergeCell ref="P1780:Q1780"/>
    <mergeCell ref="S1773:T1773"/>
    <mergeCell ref="U1773:V1773"/>
    <mergeCell ref="X1773:Y1773"/>
    <mergeCell ref="Z1773:AA1773"/>
    <mergeCell ref="I1773:J1773"/>
    <mergeCell ref="K1773:L1773"/>
    <mergeCell ref="N1773:O1773"/>
    <mergeCell ref="P1773:Q1773"/>
    <mergeCell ref="AC1773:AD1773"/>
    <mergeCell ref="AE1773:AF1773"/>
    <mergeCell ref="AH1773:AI1773"/>
    <mergeCell ref="AJ1773:AK1773"/>
    <mergeCell ref="AC1780:AD1780"/>
    <mergeCell ref="AE1780:AF1780"/>
    <mergeCell ref="AH1780:AI1780"/>
    <mergeCell ref="AJ1780:AK1780"/>
    <mergeCell ref="AM1773:AN1773"/>
    <mergeCell ref="AO1773:AP1773"/>
    <mergeCell ref="AR1773:AS1773"/>
    <mergeCell ref="AT1773:AU1773"/>
    <mergeCell ref="N1794:O1794"/>
    <mergeCell ref="P1794:Q1794"/>
    <mergeCell ref="S1787:T1787"/>
    <mergeCell ref="U1787:V1787"/>
    <mergeCell ref="X1787:Y1787"/>
    <mergeCell ref="Z1787:AA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AH1794:AI1794"/>
    <mergeCell ref="AJ1794:AK1794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X1790:Y1790"/>
    <mergeCell ref="Z1790:AA1790"/>
    <mergeCell ref="AR1790:AS1790"/>
    <mergeCell ref="AT1790:AU1790"/>
    <mergeCell ref="AM1780:AN1780"/>
    <mergeCell ref="AO1780:AP1780"/>
    <mergeCell ref="AR1780:AS1780"/>
    <mergeCell ref="AT1780:AU1780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M1801:AN1801"/>
    <mergeCell ref="AO1801:AP1801"/>
    <mergeCell ref="AM1766:AN1766"/>
    <mergeCell ref="AO1766:AP1766"/>
    <mergeCell ref="AM1776:AN1776"/>
    <mergeCell ref="AO1776:AP1776"/>
    <mergeCell ref="AR1776:AS1776"/>
    <mergeCell ref="AT1776:AU1776"/>
    <mergeCell ref="AW1766:AX1766"/>
    <mergeCell ref="AY1766:AZ1766"/>
    <mergeCell ref="BB1766:BC1766"/>
    <mergeCell ref="BD1766:BE1766"/>
    <mergeCell ref="BG1731:BH1731"/>
    <mergeCell ref="BI1731:BJ1731"/>
    <mergeCell ref="AW1738:AX1738"/>
    <mergeCell ref="AY1738:AZ1738"/>
    <mergeCell ref="BB1738:BC1738"/>
    <mergeCell ref="BD1738:BE1738"/>
    <mergeCell ref="BG1738:BH1738"/>
    <mergeCell ref="BI1738:BJ1738"/>
    <mergeCell ref="AW1787:AX1787"/>
    <mergeCell ref="AY1787:AZ1787"/>
    <mergeCell ref="BB1787:BC1787"/>
    <mergeCell ref="BD1787:BE1787"/>
    <mergeCell ref="BG1787:BH1787"/>
    <mergeCell ref="BI1787:BJ1787"/>
    <mergeCell ref="BB1773:BC1773"/>
    <mergeCell ref="BD1773:BE1773"/>
    <mergeCell ref="AM1762:AN1762"/>
    <mergeCell ref="AO1762:AP1762"/>
    <mergeCell ref="AR1762:AS1762"/>
    <mergeCell ref="AT1762:AU1762"/>
    <mergeCell ref="AW1762:AX1762"/>
    <mergeCell ref="AY1762:AZ1762"/>
    <mergeCell ref="BG1762:BH1762"/>
    <mergeCell ref="BI1762:BJ1762"/>
    <mergeCell ref="AW1755:AX1755"/>
    <mergeCell ref="AY1755:AZ1755"/>
    <mergeCell ref="BG1755:BH1755"/>
    <mergeCell ref="BI1755:BJ1755"/>
    <mergeCell ref="AW1776:AX1776"/>
    <mergeCell ref="AY1776:AZ1776"/>
    <mergeCell ref="BG1776:BH1776"/>
    <mergeCell ref="BI1776:BJ1776"/>
    <mergeCell ref="AC1766:AD1766"/>
    <mergeCell ref="AE1766:AF1766"/>
    <mergeCell ref="AH1766:AI1766"/>
    <mergeCell ref="AJ1766:AK1766"/>
    <mergeCell ref="S1752:T1752"/>
    <mergeCell ref="U1752:V1752"/>
    <mergeCell ref="X1752:Y1752"/>
    <mergeCell ref="Z1752:AA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AH1752:AI1752"/>
    <mergeCell ref="AJ1752:AK1752"/>
    <mergeCell ref="AW1752:AX1752"/>
    <mergeCell ref="AY1752:AZ1752"/>
    <mergeCell ref="AM1745:AN1745"/>
    <mergeCell ref="AO1745:AP1745"/>
    <mergeCell ref="AR1745:AS1745"/>
    <mergeCell ref="AT1745:AU1745"/>
    <mergeCell ref="AM1752:AN1752"/>
    <mergeCell ref="AO1752:AP175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R1752:AS1752"/>
    <mergeCell ref="AT1752:AU1752"/>
    <mergeCell ref="AM1759:AN1759"/>
    <mergeCell ref="AO1759:AP1759"/>
    <mergeCell ref="AH1731:AI1731"/>
    <mergeCell ref="AJ1731:AK1731"/>
    <mergeCell ref="AC1738:AD1738"/>
    <mergeCell ref="AE1738:AF1738"/>
    <mergeCell ref="AH1738:AI1738"/>
    <mergeCell ref="AJ1738:AK1738"/>
    <mergeCell ref="AM1731:AN1731"/>
    <mergeCell ref="AO1731:AP1731"/>
    <mergeCell ref="AR1731:AS1731"/>
    <mergeCell ref="AT1731:AU1731"/>
    <mergeCell ref="S1724:T1724"/>
    <mergeCell ref="U1724:V1724"/>
    <mergeCell ref="X1724:Y1724"/>
    <mergeCell ref="Z1724:AA1724"/>
    <mergeCell ref="I1724:J1724"/>
    <mergeCell ref="K1724:L1724"/>
    <mergeCell ref="N1724:O1724"/>
    <mergeCell ref="P1724:Q1724"/>
    <mergeCell ref="AR1724:AS1724"/>
    <mergeCell ref="AT1724:AU1724"/>
    <mergeCell ref="AM1738:AN1738"/>
    <mergeCell ref="AO1738:AP1738"/>
    <mergeCell ref="AR1738:AS1738"/>
    <mergeCell ref="AT1738:AU1738"/>
    <mergeCell ref="AC1675:AD1675"/>
    <mergeCell ref="AE1675:AF1675"/>
    <mergeCell ref="AH1675:AI1675"/>
    <mergeCell ref="AJ1675:AK1675"/>
    <mergeCell ref="AC1682:AD1682"/>
    <mergeCell ref="AE1682:AF1682"/>
    <mergeCell ref="AH1682:AI1682"/>
    <mergeCell ref="AJ1682:AK1682"/>
    <mergeCell ref="AH1678:AI1678"/>
    <mergeCell ref="AJ1678:AK1678"/>
    <mergeCell ref="AM1678:AN1678"/>
    <mergeCell ref="AO1678:AP1678"/>
    <mergeCell ref="AR1678:AS1678"/>
    <mergeCell ref="AT1678:AU1678"/>
    <mergeCell ref="S1717:T1717"/>
    <mergeCell ref="U1717:V1717"/>
    <mergeCell ref="AR1675:AS1675"/>
    <mergeCell ref="AT1675:AU1675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AM1692:AN1692"/>
    <mergeCell ref="AO1692:AP1692"/>
    <mergeCell ref="AR1692:AS1692"/>
    <mergeCell ref="AT1692:AU1692"/>
    <mergeCell ref="N1706:O1706"/>
    <mergeCell ref="P1706:Q1706"/>
    <mergeCell ref="S1706:T1706"/>
    <mergeCell ref="U1706:V1706"/>
    <mergeCell ref="AC1724:AD1724"/>
    <mergeCell ref="AE1724:AF1724"/>
    <mergeCell ref="AH1724:AI1724"/>
    <mergeCell ref="AJ1724:AK1724"/>
    <mergeCell ref="AM1724:AN1724"/>
    <mergeCell ref="AO1724:AP1724"/>
    <mergeCell ref="X1717:Y1717"/>
    <mergeCell ref="Z1717:AA1717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706:AU1706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M1720:AN1720"/>
    <mergeCell ref="AO1720:AP1720"/>
    <mergeCell ref="AR1720:AS1720"/>
    <mergeCell ref="AT1720:AU1720"/>
    <mergeCell ref="I1675:J1675"/>
    <mergeCell ref="K1675:L1675"/>
    <mergeCell ref="N1675:O1675"/>
    <mergeCell ref="P1675:Q1675"/>
    <mergeCell ref="AM1682:AN1682"/>
    <mergeCell ref="AO1682:AP1682"/>
    <mergeCell ref="S1678:T1678"/>
    <mergeCell ref="U1678:V1678"/>
    <mergeCell ref="AM1696:AN1696"/>
    <mergeCell ref="AO1696:AP1696"/>
    <mergeCell ref="AR1696:AS1696"/>
    <mergeCell ref="AT1696:AU1696"/>
    <mergeCell ref="AW1696:AX1696"/>
    <mergeCell ref="AY1696:AZ1696"/>
    <mergeCell ref="BB1696:BC1696"/>
    <mergeCell ref="BD1696:BE1696"/>
    <mergeCell ref="BG1696:BH1696"/>
    <mergeCell ref="BI1696:BJ1696"/>
    <mergeCell ref="I1717:J1717"/>
    <mergeCell ref="K1717:L1717"/>
    <mergeCell ref="N1717:O1717"/>
    <mergeCell ref="P1717:Q1717"/>
    <mergeCell ref="AC1717:AD1717"/>
    <mergeCell ref="AE1717:AF1717"/>
    <mergeCell ref="AH1717:AI1717"/>
    <mergeCell ref="AJ1717:AK1717"/>
    <mergeCell ref="X1678:Y1678"/>
    <mergeCell ref="Z1678:AA1678"/>
    <mergeCell ref="AC1678:AD1678"/>
    <mergeCell ref="AE1678:AF1678"/>
    <mergeCell ref="AW1692:AX1692"/>
    <mergeCell ref="AY1692:AZ1692"/>
    <mergeCell ref="BG1692:BH1692"/>
    <mergeCell ref="BI1692:BJ1692"/>
    <mergeCell ref="AW1706:AX1706"/>
    <mergeCell ref="AY1706:AZ1706"/>
    <mergeCell ref="BG1706:BH1706"/>
    <mergeCell ref="BI1706:BJ1706"/>
    <mergeCell ref="S1696:T1696"/>
    <mergeCell ref="U1696:V1696"/>
    <mergeCell ref="X1696:Y1696"/>
    <mergeCell ref="Z1696:AA1696"/>
    <mergeCell ref="I1696:J1696"/>
    <mergeCell ref="K1696:L1696"/>
    <mergeCell ref="N1696:O1696"/>
    <mergeCell ref="P1696:Q1696"/>
    <mergeCell ref="S1689:T1689"/>
    <mergeCell ref="U1689:V1689"/>
    <mergeCell ref="X1689:Y1689"/>
    <mergeCell ref="Z1689:AA1689"/>
    <mergeCell ref="I1689:J1689"/>
    <mergeCell ref="K1689:L1689"/>
    <mergeCell ref="N1689:O1689"/>
    <mergeCell ref="P1689:Q1689"/>
    <mergeCell ref="AC1689:AD1689"/>
    <mergeCell ref="AE1689:AF1689"/>
    <mergeCell ref="AH1689:AI1689"/>
    <mergeCell ref="AJ1689:AK1689"/>
    <mergeCell ref="AC1696:AD1696"/>
    <mergeCell ref="AE1696:AF1696"/>
    <mergeCell ref="AH1696:AI1696"/>
    <mergeCell ref="AJ1696:AK1696"/>
    <mergeCell ref="AM1689:AN1689"/>
    <mergeCell ref="AO1689:AP1689"/>
    <mergeCell ref="AR1689:AS1689"/>
    <mergeCell ref="AT1689:AU1689"/>
    <mergeCell ref="S1682:T1682"/>
    <mergeCell ref="U1682:V1682"/>
    <mergeCell ref="X1682:Y1682"/>
    <mergeCell ref="Z1682:AA1682"/>
    <mergeCell ref="I1682:J1682"/>
    <mergeCell ref="K1682:L1682"/>
    <mergeCell ref="N1682:O1682"/>
    <mergeCell ref="P1682:Q1682"/>
    <mergeCell ref="AR1682:AS1682"/>
    <mergeCell ref="AT1682:AU1682"/>
    <mergeCell ref="AC1664:AD1664"/>
    <mergeCell ref="AE1664:AF1664"/>
    <mergeCell ref="AH1664:AI1664"/>
    <mergeCell ref="AJ1664:AK1664"/>
    <mergeCell ref="AM1664:AN1664"/>
    <mergeCell ref="AO1664:AP1664"/>
    <mergeCell ref="N1654:O1654"/>
    <mergeCell ref="P1654:Q1654"/>
    <mergeCell ref="S1647:T1647"/>
    <mergeCell ref="U1647:V1647"/>
    <mergeCell ref="X1647:Y1647"/>
    <mergeCell ref="Z1647:AA1647"/>
    <mergeCell ref="I1647:J1647"/>
    <mergeCell ref="K1647:L1647"/>
    <mergeCell ref="N1647:O1647"/>
    <mergeCell ref="P1647:Q1647"/>
    <mergeCell ref="AC1647:AD1647"/>
    <mergeCell ref="AE1647:AF1647"/>
    <mergeCell ref="AH1647:AI1647"/>
    <mergeCell ref="AJ1647:AK1647"/>
    <mergeCell ref="AC1654:AD1654"/>
    <mergeCell ref="AE1654:AF1654"/>
    <mergeCell ref="AH1654:AI1654"/>
    <mergeCell ref="AJ1654:AK1654"/>
    <mergeCell ref="AM1647:AN1647"/>
    <mergeCell ref="AO1647:AP1647"/>
    <mergeCell ref="AR1647:AS1647"/>
    <mergeCell ref="AT1647:AU1647"/>
    <mergeCell ref="N1668:O1668"/>
    <mergeCell ref="P1668:Q1668"/>
    <mergeCell ref="S1661:T1661"/>
    <mergeCell ref="U1661:V1661"/>
    <mergeCell ref="X1661:Y1661"/>
    <mergeCell ref="Z1661:AA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C1668:AD1668"/>
    <mergeCell ref="AE1668:AF1668"/>
    <mergeCell ref="AH1668:AI1668"/>
    <mergeCell ref="AJ1668:AK1668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X1664:Y1664"/>
    <mergeCell ref="Z1664:AA1664"/>
    <mergeCell ref="AR1664:AS1664"/>
    <mergeCell ref="AT1664:AU1664"/>
    <mergeCell ref="AM1654:AN1654"/>
    <mergeCell ref="AO1654:AP1654"/>
    <mergeCell ref="AR1654:AS1654"/>
    <mergeCell ref="AT1654:AU1654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M1675:AN1675"/>
    <mergeCell ref="AO1675:AP1675"/>
    <mergeCell ref="AM1640:AN1640"/>
    <mergeCell ref="AO1640:AP1640"/>
    <mergeCell ref="AM1650:AN1650"/>
    <mergeCell ref="AO1650:AP1650"/>
    <mergeCell ref="AR1650:AS1650"/>
    <mergeCell ref="AT1650:AU1650"/>
    <mergeCell ref="AW1640:AX1640"/>
    <mergeCell ref="AY1640:AZ1640"/>
    <mergeCell ref="BB1640:BC1640"/>
    <mergeCell ref="BD1640:BE1640"/>
    <mergeCell ref="BG1605:BH1605"/>
    <mergeCell ref="BI1605:BJ1605"/>
    <mergeCell ref="AW1612:AX1612"/>
    <mergeCell ref="AY1612:AZ1612"/>
    <mergeCell ref="BB1612:BC1612"/>
    <mergeCell ref="BD1612:BE1612"/>
    <mergeCell ref="BG1612:BH1612"/>
    <mergeCell ref="BI1612:BJ1612"/>
    <mergeCell ref="AW1661:AX1661"/>
    <mergeCell ref="AY1661:AZ1661"/>
    <mergeCell ref="BB1661:BC1661"/>
    <mergeCell ref="BD1661:BE1661"/>
    <mergeCell ref="BG1661:BH1661"/>
    <mergeCell ref="BI1661:BJ1661"/>
    <mergeCell ref="BB1647:BC1647"/>
    <mergeCell ref="BD1647:BE1647"/>
    <mergeCell ref="AM1636:AN1636"/>
    <mergeCell ref="AO1636:AP1636"/>
    <mergeCell ref="AR1636:AS1636"/>
    <mergeCell ref="AT1636:AU1636"/>
    <mergeCell ref="AW1636:AX1636"/>
    <mergeCell ref="AY1636:AZ1636"/>
    <mergeCell ref="BG1636:BH1636"/>
    <mergeCell ref="BI1636:BJ1636"/>
    <mergeCell ref="AW1629:AX1629"/>
    <mergeCell ref="AY1629:AZ1629"/>
    <mergeCell ref="BG1629:BH1629"/>
    <mergeCell ref="BI1629:BJ1629"/>
    <mergeCell ref="AW1650:AX1650"/>
    <mergeCell ref="AY1650:AZ1650"/>
    <mergeCell ref="BG1650:BH1650"/>
    <mergeCell ref="BI1650:BJ1650"/>
    <mergeCell ref="AC1640:AD1640"/>
    <mergeCell ref="AE1640:AF1640"/>
    <mergeCell ref="AH1640:AI1640"/>
    <mergeCell ref="AJ1640:AK1640"/>
    <mergeCell ref="S1626:T1626"/>
    <mergeCell ref="U1626:V1626"/>
    <mergeCell ref="X1626:Y1626"/>
    <mergeCell ref="Z1626:AA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C1626:AD1626"/>
    <mergeCell ref="AE1626:AF1626"/>
    <mergeCell ref="AH1626:AI1626"/>
    <mergeCell ref="AJ1626:AK1626"/>
    <mergeCell ref="AW1626:AX1626"/>
    <mergeCell ref="AY1626:AZ1626"/>
    <mergeCell ref="AM1619:AN1619"/>
    <mergeCell ref="AO1619:AP1619"/>
    <mergeCell ref="AR1619:AS1619"/>
    <mergeCell ref="AT1619:AU1619"/>
    <mergeCell ref="AM1626:AN1626"/>
    <mergeCell ref="AO1626:AP162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AR1626:AS1626"/>
    <mergeCell ref="AT1626:AU1626"/>
    <mergeCell ref="AM1633:AN1633"/>
    <mergeCell ref="AO1633:AP1633"/>
    <mergeCell ref="AH1605:AI1605"/>
    <mergeCell ref="AJ1605:AK1605"/>
    <mergeCell ref="AC1612:AD1612"/>
    <mergeCell ref="AE1612:AF1612"/>
    <mergeCell ref="AH1612:AI1612"/>
    <mergeCell ref="AJ1612:AK1612"/>
    <mergeCell ref="AM1605:AN1605"/>
    <mergeCell ref="AO1605:AP1605"/>
    <mergeCell ref="AR1605:AS1605"/>
    <mergeCell ref="AT1605:AU1605"/>
    <mergeCell ref="S1598:T1598"/>
    <mergeCell ref="U1598:V1598"/>
    <mergeCell ref="X1598:Y1598"/>
    <mergeCell ref="Z1598:AA1598"/>
    <mergeCell ref="I1598:J1598"/>
    <mergeCell ref="K1598:L1598"/>
    <mergeCell ref="N1598:O1598"/>
    <mergeCell ref="P1598:Q1598"/>
    <mergeCell ref="AR1598:AS1598"/>
    <mergeCell ref="AT1598:AU1598"/>
    <mergeCell ref="AM1612:AN1612"/>
    <mergeCell ref="AO1612:AP1612"/>
    <mergeCell ref="AR1612:AS1612"/>
    <mergeCell ref="AT1612:AU1612"/>
    <mergeCell ref="AC1549:AD1549"/>
    <mergeCell ref="AE1549:AF1549"/>
    <mergeCell ref="AH1549:AI1549"/>
    <mergeCell ref="AJ1549:AK1549"/>
    <mergeCell ref="AC1556:AD1556"/>
    <mergeCell ref="AE1556:AF1556"/>
    <mergeCell ref="AH1556:AI1556"/>
    <mergeCell ref="AJ1556:AK1556"/>
    <mergeCell ref="AH1552:AI1552"/>
    <mergeCell ref="AJ1552:AK1552"/>
    <mergeCell ref="AM1552:AN1552"/>
    <mergeCell ref="AO1552:AP1552"/>
    <mergeCell ref="AR1552:AS1552"/>
    <mergeCell ref="AT1552:AU1552"/>
    <mergeCell ref="S1591:T1591"/>
    <mergeCell ref="U1591:V1591"/>
    <mergeCell ref="AR1549:AS1549"/>
    <mergeCell ref="AT1549:AU1549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M1566:AN1566"/>
    <mergeCell ref="AO1566:AP1566"/>
    <mergeCell ref="AR1566:AS1566"/>
    <mergeCell ref="AT1566:AU1566"/>
    <mergeCell ref="N1580:O1580"/>
    <mergeCell ref="P1580:Q1580"/>
    <mergeCell ref="S1580:T1580"/>
    <mergeCell ref="U1580:V1580"/>
    <mergeCell ref="AC1598:AD1598"/>
    <mergeCell ref="AE1598:AF1598"/>
    <mergeCell ref="AH1598:AI1598"/>
    <mergeCell ref="AJ1598:AK1598"/>
    <mergeCell ref="AM1598:AN1598"/>
    <mergeCell ref="AO1598:AP1598"/>
    <mergeCell ref="X1591:Y1591"/>
    <mergeCell ref="Z1591:AA1591"/>
    <mergeCell ref="X1580:Y1580"/>
    <mergeCell ref="Z1580:AA1580"/>
    <mergeCell ref="AC1580:AD1580"/>
    <mergeCell ref="AE1580:AF1580"/>
    <mergeCell ref="AH1580:AI1580"/>
    <mergeCell ref="AJ1580:AK1580"/>
    <mergeCell ref="AM1580:AN1580"/>
    <mergeCell ref="AO1580:AP1580"/>
    <mergeCell ref="AR1580:AS1580"/>
    <mergeCell ref="AT1580:AU1580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AT1594:AU1594"/>
    <mergeCell ref="I1549:J1549"/>
    <mergeCell ref="K1549:L1549"/>
    <mergeCell ref="N1549:O1549"/>
    <mergeCell ref="P1549:Q1549"/>
    <mergeCell ref="AM1556:AN1556"/>
    <mergeCell ref="AO1556:AP1556"/>
    <mergeCell ref="S1552:T1552"/>
    <mergeCell ref="U1552:V1552"/>
    <mergeCell ref="AM1570:AN1570"/>
    <mergeCell ref="AO1570:AP1570"/>
    <mergeCell ref="AR1570:AS1570"/>
    <mergeCell ref="AT1570:AU1570"/>
    <mergeCell ref="AW1570:AX1570"/>
    <mergeCell ref="AY1570:AZ1570"/>
    <mergeCell ref="BB1570:BC1570"/>
    <mergeCell ref="BD1570:BE1570"/>
    <mergeCell ref="BG1570:BH1570"/>
    <mergeCell ref="BI1570:BJ1570"/>
    <mergeCell ref="I1591:J1591"/>
    <mergeCell ref="K1591:L1591"/>
    <mergeCell ref="N1591:O1591"/>
    <mergeCell ref="P1591:Q1591"/>
    <mergeCell ref="AC1591:AD1591"/>
    <mergeCell ref="AE1591:AF1591"/>
    <mergeCell ref="AH1591:AI1591"/>
    <mergeCell ref="AJ1591:AK1591"/>
    <mergeCell ref="X1552:Y1552"/>
    <mergeCell ref="Z1552:AA1552"/>
    <mergeCell ref="AC1552:AD1552"/>
    <mergeCell ref="AE1552:AF1552"/>
    <mergeCell ref="AW1566:AX1566"/>
    <mergeCell ref="AY1566:AZ1566"/>
    <mergeCell ref="BG1566:BH1566"/>
    <mergeCell ref="BI1566:BJ1566"/>
    <mergeCell ref="AW1580:AX1580"/>
    <mergeCell ref="AY1580:AZ1580"/>
    <mergeCell ref="BG1580:BH1580"/>
    <mergeCell ref="BI1580:BJ1580"/>
    <mergeCell ref="S1570:T1570"/>
    <mergeCell ref="U1570:V1570"/>
    <mergeCell ref="X1570:Y1570"/>
    <mergeCell ref="Z1570:AA1570"/>
    <mergeCell ref="I1570:J1570"/>
    <mergeCell ref="K1570:L1570"/>
    <mergeCell ref="N1570:O1570"/>
    <mergeCell ref="P1570:Q1570"/>
    <mergeCell ref="S1563:T1563"/>
    <mergeCell ref="U1563:V1563"/>
    <mergeCell ref="X1563:Y1563"/>
    <mergeCell ref="Z1563:AA1563"/>
    <mergeCell ref="I1563:J1563"/>
    <mergeCell ref="K1563:L1563"/>
    <mergeCell ref="N1563:O1563"/>
    <mergeCell ref="P1563:Q1563"/>
    <mergeCell ref="AC1563:AD1563"/>
    <mergeCell ref="AE1563:AF1563"/>
    <mergeCell ref="AH1563:AI1563"/>
    <mergeCell ref="AJ1563:AK1563"/>
    <mergeCell ref="AC1570:AD1570"/>
    <mergeCell ref="AE1570:AF1570"/>
    <mergeCell ref="AH1570:AI1570"/>
    <mergeCell ref="AJ1570:AK1570"/>
    <mergeCell ref="AM1563:AN1563"/>
    <mergeCell ref="AO1563:AP1563"/>
    <mergeCell ref="AR1563:AS1563"/>
    <mergeCell ref="AT1563:AU1563"/>
    <mergeCell ref="S1556:T1556"/>
    <mergeCell ref="U1556:V1556"/>
    <mergeCell ref="X1556:Y1556"/>
    <mergeCell ref="Z1556:AA1556"/>
    <mergeCell ref="I1556:J1556"/>
    <mergeCell ref="K1556:L1556"/>
    <mergeCell ref="N1556:O1556"/>
    <mergeCell ref="P1556:Q1556"/>
    <mergeCell ref="AR1556:AS1556"/>
    <mergeCell ref="AT1556:AU1556"/>
    <mergeCell ref="AC1538:AD1538"/>
    <mergeCell ref="AE1538:AF1538"/>
    <mergeCell ref="AH1538:AI1538"/>
    <mergeCell ref="AJ1538:AK1538"/>
    <mergeCell ref="AM1538:AN1538"/>
    <mergeCell ref="AO1538:AP1538"/>
    <mergeCell ref="N1528:O1528"/>
    <mergeCell ref="P1528:Q1528"/>
    <mergeCell ref="S1521:T1521"/>
    <mergeCell ref="U1521:V1521"/>
    <mergeCell ref="X1521:Y1521"/>
    <mergeCell ref="Z1521:AA1521"/>
    <mergeCell ref="I1521:J1521"/>
    <mergeCell ref="K1521:L1521"/>
    <mergeCell ref="N1521:O1521"/>
    <mergeCell ref="P1521:Q1521"/>
    <mergeCell ref="AC1521:AD1521"/>
    <mergeCell ref="AE1521:AF1521"/>
    <mergeCell ref="AH1521:AI1521"/>
    <mergeCell ref="AJ1521:AK1521"/>
    <mergeCell ref="AC1528:AD1528"/>
    <mergeCell ref="AE1528:AF1528"/>
    <mergeCell ref="AH1528:AI1528"/>
    <mergeCell ref="AJ1528:AK1528"/>
    <mergeCell ref="AM1521:AN1521"/>
    <mergeCell ref="AO1521:AP1521"/>
    <mergeCell ref="AR1521:AS1521"/>
    <mergeCell ref="AT1521:AU1521"/>
    <mergeCell ref="N1542:O1542"/>
    <mergeCell ref="P1542:Q1542"/>
    <mergeCell ref="S1535:T1535"/>
    <mergeCell ref="U1535:V1535"/>
    <mergeCell ref="X1535:Y1535"/>
    <mergeCell ref="Z1535:AA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AH1542:AI1542"/>
    <mergeCell ref="AJ1542:AK1542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X1538:Y1538"/>
    <mergeCell ref="Z1538:AA1538"/>
    <mergeCell ref="AR1538:AS1538"/>
    <mergeCell ref="AT1538:AU1538"/>
    <mergeCell ref="AM1528:AN1528"/>
    <mergeCell ref="AO1528:AP1528"/>
    <mergeCell ref="AR1528:AS1528"/>
    <mergeCell ref="AT1528:AU1528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AM1549:AN1549"/>
    <mergeCell ref="AO1549:AP1549"/>
    <mergeCell ref="AM1514:AN1514"/>
    <mergeCell ref="AO1514:AP1514"/>
    <mergeCell ref="AM1524:AN1524"/>
    <mergeCell ref="AO1524:AP1524"/>
    <mergeCell ref="AR1524:AS1524"/>
    <mergeCell ref="AT1524:AU1524"/>
    <mergeCell ref="AW1514:AX1514"/>
    <mergeCell ref="AY1514:AZ1514"/>
    <mergeCell ref="BB1514:BC1514"/>
    <mergeCell ref="BD1514:BE1514"/>
    <mergeCell ref="BG1479:BH1479"/>
    <mergeCell ref="BI1479:BJ1479"/>
    <mergeCell ref="AW1486:AX1486"/>
    <mergeCell ref="AY1486:AZ1486"/>
    <mergeCell ref="BB1486:BC1486"/>
    <mergeCell ref="BD1486:BE1486"/>
    <mergeCell ref="BG1486:BH1486"/>
    <mergeCell ref="BI1486:BJ1486"/>
    <mergeCell ref="AW1535:AX1535"/>
    <mergeCell ref="AY1535:AZ1535"/>
    <mergeCell ref="BB1535:BC1535"/>
    <mergeCell ref="BD1535:BE1535"/>
    <mergeCell ref="BG1535:BH1535"/>
    <mergeCell ref="BI1535:BJ1535"/>
    <mergeCell ref="BB1521:BC1521"/>
    <mergeCell ref="BD1521:BE1521"/>
    <mergeCell ref="AM1510:AN1510"/>
    <mergeCell ref="AO1510:AP1510"/>
    <mergeCell ref="AR1510:AS1510"/>
    <mergeCell ref="AT1510:AU1510"/>
    <mergeCell ref="AW1510:AX1510"/>
    <mergeCell ref="AY1510:AZ1510"/>
    <mergeCell ref="BG1510:BH1510"/>
    <mergeCell ref="BI1510:BJ1510"/>
    <mergeCell ref="AW1503:AX1503"/>
    <mergeCell ref="AY1503:AZ1503"/>
    <mergeCell ref="BG1503:BH1503"/>
    <mergeCell ref="BI1503:BJ1503"/>
    <mergeCell ref="AW1524:AX1524"/>
    <mergeCell ref="AY1524:AZ1524"/>
    <mergeCell ref="BG1524:BH1524"/>
    <mergeCell ref="BI1524:BJ1524"/>
    <mergeCell ref="AC1514:AD1514"/>
    <mergeCell ref="AE1514:AF1514"/>
    <mergeCell ref="AH1514:AI1514"/>
    <mergeCell ref="AJ1514:AK1514"/>
    <mergeCell ref="S1500:T1500"/>
    <mergeCell ref="U1500:V1500"/>
    <mergeCell ref="X1500:Y1500"/>
    <mergeCell ref="Z1500:AA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AH1500:AI1500"/>
    <mergeCell ref="AJ1500:AK1500"/>
    <mergeCell ref="AW1500:AX1500"/>
    <mergeCell ref="AY1500:AZ1500"/>
    <mergeCell ref="AM1493:AN1493"/>
    <mergeCell ref="AO1493:AP1493"/>
    <mergeCell ref="AR1493:AS1493"/>
    <mergeCell ref="AT1493:AU1493"/>
    <mergeCell ref="AM1500:AN1500"/>
    <mergeCell ref="AO1500:AP150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R1500:AS1500"/>
    <mergeCell ref="AT1500:AU1500"/>
    <mergeCell ref="AM1507:AN1507"/>
    <mergeCell ref="AO1507:AP1507"/>
    <mergeCell ref="AH1479:AI1479"/>
    <mergeCell ref="AJ1479:AK1479"/>
    <mergeCell ref="AC1486:AD1486"/>
    <mergeCell ref="AE1486:AF1486"/>
    <mergeCell ref="AH1486:AI1486"/>
    <mergeCell ref="AJ1486:AK1486"/>
    <mergeCell ref="AM1479:AN1479"/>
    <mergeCell ref="AO1479:AP1479"/>
    <mergeCell ref="AR1479:AS1479"/>
    <mergeCell ref="AT1479:AU1479"/>
    <mergeCell ref="S1472:T1472"/>
    <mergeCell ref="U1472:V1472"/>
    <mergeCell ref="X1472:Y1472"/>
    <mergeCell ref="Z1472:AA1472"/>
    <mergeCell ref="I1472:J1472"/>
    <mergeCell ref="K1472:L1472"/>
    <mergeCell ref="N1472:O1472"/>
    <mergeCell ref="P1472:Q1472"/>
    <mergeCell ref="AR1472:AS1472"/>
    <mergeCell ref="AT1472:AU1472"/>
    <mergeCell ref="AM1486:AN1486"/>
    <mergeCell ref="AO1486:AP1486"/>
    <mergeCell ref="AR1486:AS1486"/>
    <mergeCell ref="AT1486:AU1486"/>
    <mergeCell ref="AC1423:AD1423"/>
    <mergeCell ref="AE1423:AF1423"/>
    <mergeCell ref="AH1423:AI1423"/>
    <mergeCell ref="AJ1423:AK1423"/>
    <mergeCell ref="AC1430:AD1430"/>
    <mergeCell ref="AE1430:AF1430"/>
    <mergeCell ref="AH1430:AI1430"/>
    <mergeCell ref="AJ1430:AK1430"/>
    <mergeCell ref="AH1426:AI1426"/>
    <mergeCell ref="AJ1426:AK1426"/>
    <mergeCell ref="AM1426:AN1426"/>
    <mergeCell ref="AO1426:AP1426"/>
    <mergeCell ref="AR1426:AS1426"/>
    <mergeCell ref="AT1426:AU1426"/>
    <mergeCell ref="S1465:T1465"/>
    <mergeCell ref="U1465:V1465"/>
    <mergeCell ref="AR1423:AS1423"/>
    <mergeCell ref="AT1423:AU1423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T1440:AU1440"/>
    <mergeCell ref="N1454:O1454"/>
    <mergeCell ref="P1454:Q1454"/>
    <mergeCell ref="S1454:T1454"/>
    <mergeCell ref="U1454:V1454"/>
    <mergeCell ref="AC1472:AD1472"/>
    <mergeCell ref="AE1472:AF1472"/>
    <mergeCell ref="AH1472:AI1472"/>
    <mergeCell ref="AJ1472:AK1472"/>
    <mergeCell ref="AM1472:AN1472"/>
    <mergeCell ref="AO1472:AP1472"/>
    <mergeCell ref="X1465:Y1465"/>
    <mergeCell ref="Z1465:AA1465"/>
    <mergeCell ref="X1454:Y1454"/>
    <mergeCell ref="Z1454:AA1454"/>
    <mergeCell ref="AC1454:AD1454"/>
    <mergeCell ref="AE1454:AF1454"/>
    <mergeCell ref="AH1454:AI1454"/>
    <mergeCell ref="AJ1454:AK1454"/>
    <mergeCell ref="AM1454:AN1454"/>
    <mergeCell ref="AO1454:AP1454"/>
    <mergeCell ref="AR1454:AS1454"/>
    <mergeCell ref="AT1454:AU1454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I1423:J1423"/>
    <mergeCell ref="K1423:L1423"/>
    <mergeCell ref="N1423:O1423"/>
    <mergeCell ref="P1423:Q1423"/>
    <mergeCell ref="AM1430:AN1430"/>
    <mergeCell ref="AO1430:AP1430"/>
    <mergeCell ref="S1426:T1426"/>
    <mergeCell ref="U1426:V1426"/>
    <mergeCell ref="AM1444:AN1444"/>
    <mergeCell ref="AO1444:AP1444"/>
    <mergeCell ref="AR1444:AS1444"/>
    <mergeCell ref="AT1444:AU1444"/>
    <mergeCell ref="AW1444:AX1444"/>
    <mergeCell ref="AY1444:AZ1444"/>
    <mergeCell ref="BB1444:BC1444"/>
    <mergeCell ref="BD1444:BE1444"/>
    <mergeCell ref="BG1444:BH1444"/>
    <mergeCell ref="BI1444:BJ1444"/>
    <mergeCell ref="I1465:J1465"/>
    <mergeCell ref="K1465:L1465"/>
    <mergeCell ref="N1465:O1465"/>
    <mergeCell ref="P1465:Q1465"/>
    <mergeCell ref="AC1465:AD1465"/>
    <mergeCell ref="AE1465:AF1465"/>
    <mergeCell ref="AH1465:AI1465"/>
    <mergeCell ref="AJ1465:AK1465"/>
    <mergeCell ref="X1426:Y1426"/>
    <mergeCell ref="Z1426:AA1426"/>
    <mergeCell ref="AC1426:AD1426"/>
    <mergeCell ref="AE1426:AF1426"/>
    <mergeCell ref="AW1440:AX1440"/>
    <mergeCell ref="AY1440:AZ1440"/>
    <mergeCell ref="BG1440:BH1440"/>
    <mergeCell ref="BI1440:BJ1440"/>
    <mergeCell ref="AW1454:AX1454"/>
    <mergeCell ref="AY1454:AZ1454"/>
    <mergeCell ref="BG1454:BH1454"/>
    <mergeCell ref="BI1454:BJ1454"/>
    <mergeCell ref="S1444:T1444"/>
    <mergeCell ref="U1444:V1444"/>
    <mergeCell ref="X1444:Y1444"/>
    <mergeCell ref="Z1444:AA1444"/>
    <mergeCell ref="I1444:J1444"/>
    <mergeCell ref="K1444:L1444"/>
    <mergeCell ref="N1444:O1444"/>
    <mergeCell ref="P1444:Q1444"/>
    <mergeCell ref="S1437:T1437"/>
    <mergeCell ref="U1437:V1437"/>
    <mergeCell ref="X1437:Y1437"/>
    <mergeCell ref="Z1437:AA1437"/>
    <mergeCell ref="I1437:J1437"/>
    <mergeCell ref="K1437:L1437"/>
    <mergeCell ref="N1437:O1437"/>
    <mergeCell ref="P1437:Q1437"/>
    <mergeCell ref="AC1437:AD1437"/>
    <mergeCell ref="AE1437:AF1437"/>
    <mergeCell ref="AH1437:AI1437"/>
    <mergeCell ref="AJ1437:AK1437"/>
    <mergeCell ref="AC1444:AD1444"/>
    <mergeCell ref="AE1444:AF1444"/>
    <mergeCell ref="AH1444:AI1444"/>
    <mergeCell ref="AJ1444:AK1444"/>
    <mergeCell ref="AM1437:AN1437"/>
    <mergeCell ref="AO1437:AP1437"/>
    <mergeCell ref="AR1437:AS1437"/>
    <mergeCell ref="AT1437:AU1437"/>
    <mergeCell ref="S1430:T1430"/>
    <mergeCell ref="U1430:V1430"/>
    <mergeCell ref="X1430:Y1430"/>
    <mergeCell ref="Z1430:AA1430"/>
    <mergeCell ref="I1430:J1430"/>
    <mergeCell ref="K1430:L1430"/>
    <mergeCell ref="N1430:O1430"/>
    <mergeCell ref="P1430:Q1430"/>
    <mergeCell ref="AR1430:AS1430"/>
    <mergeCell ref="AT1430:AU1430"/>
    <mergeCell ref="AC1412:AD1412"/>
    <mergeCell ref="AE1412:AF1412"/>
    <mergeCell ref="AH1412:AI1412"/>
    <mergeCell ref="AJ1412:AK1412"/>
    <mergeCell ref="AM1412:AN1412"/>
    <mergeCell ref="AO1412:AP1412"/>
    <mergeCell ref="N1402:O1402"/>
    <mergeCell ref="P1402:Q1402"/>
    <mergeCell ref="S1395:T1395"/>
    <mergeCell ref="U1395:V1395"/>
    <mergeCell ref="X1395:Y1395"/>
    <mergeCell ref="Z1395:AA1395"/>
    <mergeCell ref="I1395:J1395"/>
    <mergeCell ref="K1395:L1395"/>
    <mergeCell ref="N1395:O1395"/>
    <mergeCell ref="P1395:Q1395"/>
    <mergeCell ref="AC1395:AD1395"/>
    <mergeCell ref="AE1395:AF1395"/>
    <mergeCell ref="AH1395:AI1395"/>
    <mergeCell ref="AJ1395:AK1395"/>
    <mergeCell ref="AC1402:AD1402"/>
    <mergeCell ref="AE1402:AF1402"/>
    <mergeCell ref="AH1402:AI1402"/>
    <mergeCell ref="AJ1402:AK1402"/>
    <mergeCell ref="AM1395:AN1395"/>
    <mergeCell ref="AO1395:AP1395"/>
    <mergeCell ref="AR1395:AS1395"/>
    <mergeCell ref="AT1395:AU1395"/>
    <mergeCell ref="N1416:O1416"/>
    <mergeCell ref="P1416:Q1416"/>
    <mergeCell ref="S1409:T1409"/>
    <mergeCell ref="U1409:V1409"/>
    <mergeCell ref="X1409:Y1409"/>
    <mergeCell ref="Z1409:AA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C1416:AD1416"/>
    <mergeCell ref="AE1416:AF1416"/>
    <mergeCell ref="AH1416:AI1416"/>
    <mergeCell ref="AJ1416:AK1416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X1412:Y1412"/>
    <mergeCell ref="Z1412:AA1412"/>
    <mergeCell ref="AR1412:AS1412"/>
    <mergeCell ref="AT1412:AU1412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M1423:AN1423"/>
    <mergeCell ref="AO1423:AP1423"/>
    <mergeCell ref="AM1388:AN1388"/>
    <mergeCell ref="AO1388:AP1388"/>
    <mergeCell ref="AM1398:AN1398"/>
    <mergeCell ref="AO1398:AP1398"/>
    <mergeCell ref="AR1398:AS1398"/>
    <mergeCell ref="AT1398:AU1398"/>
    <mergeCell ref="AW1388:AX1388"/>
    <mergeCell ref="AY1388:AZ1388"/>
    <mergeCell ref="BB1388:BC1388"/>
    <mergeCell ref="BD1388:BE1388"/>
    <mergeCell ref="BG1353:BH1353"/>
    <mergeCell ref="BI1353:BJ1353"/>
    <mergeCell ref="AW1360:AX1360"/>
    <mergeCell ref="AY1360:AZ1360"/>
    <mergeCell ref="BB1360:BC1360"/>
    <mergeCell ref="BD1360:BE1360"/>
    <mergeCell ref="BG1360:BH1360"/>
    <mergeCell ref="BI1360:BJ1360"/>
    <mergeCell ref="AW1409:AX1409"/>
    <mergeCell ref="AY1409:AZ1409"/>
    <mergeCell ref="BB1409:BC1409"/>
    <mergeCell ref="BD1409:BE1409"/>
    <mergeCell ref="BG1409:BH1409"/>
    <mergeCell ref="BI1409:BJ1409"/>
    <mergeCell ref="BB1395:BC1395"/>
    <mergeCell ref="BD1395:BE1395"/>
    <mergeCell ref="AM1384:AN1384"/>
    <mergeCell ref="AO1384:AP1384"/>
    <mergeCell ref="AR1384:AS1384"/>
    <mergeCell ref="AT1384:AU1384"/>
    <mergeCell ref="AW1384:AX1384"/>
    <mergeCell ref="AY1384:AZ1384"/>
    <mergeCell ref="BG1384:BH1384"/>
    <mergeCell ref="BI1384:BJ1384"/>
    <mergeCell ref="AW1377:AX1377"/>
    <mergeCell ref="AY1377:AZ1377"/>
    <mergeCell ref="BG1377:BH1377"/>
    <mergeCell ref="BI1377:BJ1377"/>
    <mergeCell ref="AW1398:AX1398"/>
    <mergeCell ref="AY1398:AZ1398"/>
    <mergeCell ref="BG1398:BH1398"/>
    <mergeCell ref="BI1398:BJ1398"/>
    <mergeCell ref="AC1388:AD1388"/>
    <mergeCell ref="AE1388:AF1388"/>
    <mergeCell ref="AH1388:AI1388"/>
    <mergeCell ref="AJ1388:AK1388"/>
    <mergeCell ref="S1374:T1374"/>
    <mergeCell ref="U1374:V1374"/>
    <mergeCell ref="X1374:Y1374"/>
    <mergeCell ref="Z1374:AA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AH1374:AI1374"/>
    <mergeCell ref="AJ1374:AK1374"/>
    <mergeCell ref="AW1374:AX1374"/>
    <mergeCell ref="AY1374:AZ1374"/>
    <mergeCell ref="AM1367:AN1367"/>
    <mergeCell ref="AO1367:AP1367"/>
    <mergeCell ref="AR1367:AS1367"/>
    <mergeCell ref="AT1367:AU1367"/>
    <mergeCell ref="AM1374:AN1374"/>
    <mergeCell ref="AO1374:AP137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R1374:AS1374"/>
    <mergeCell ref="AT1374:AU1374"/>
    <mergeCell ref="AM1381:AN1381"/>
    <mergeCell ref="AO1381:AP1381"/>
    <mergeCell ref="AH1353:AI1353"/>
    <mergeCell ref="AJ1353:AK1353"/>
    <mergeCell ref="AC1360:AD1360"/>
    <mergeCell ref="AE1360:AF1360"/>
    <mergeCell ref="AH1360:AI1360"/>
    <mergeCell ref="AJ1360:AK1360"/>
    <mergeCell ref="AM1353:AN1353"/>
    <mergeCell ref="AO1353:AP1353"/>
    <mergeCell ref="AR1353:AS1353"/>
    <mergeCell ref="AT1353:AU1353"/>
    <mergeCell ref="S1346:T1346"/>
    <mergeCell ref="U1346:V1346"/>
    <mergeCell ref="X1346:Y1346"/>
    <mergeCell ref="Z1346:AA1346"/>
    <mergeCell ref="I1346:J1346"/>
    <mergeCell ref="K1346:L1346"/>
    <mergeCell ref="N1346:O1346"/>
    <mergeCell ref="P1346:Q1346"/>
    <mergeCell ref="AR1346:AS1346"/>
    <mergeCell ref="AT1346:AU1346"/>
    <mergeCell ref="AM1360:AN1360"/>
    <mergeCell ref="AO1360:AP1360"/>
    <mergeCell ref="AR1360:AS1360"/>
    <mergeCell ref="AT1360:AU1360"/>
    <mergeCell ref="AC1297:AD1297"/>
    <mergeCell ref="AE1297:AF1297"/>
    <mergeCell ref="AH1297:AI1297"/>
    <mergeCell ref="AJ1297:AK1297"/>
    <mergeCell ref="AC1304:AD1304"/>
    <mergeCell ref="AE1304:AF1304"/>
    <mergeCell ref="AH1304:AI1304"/>
    <mergeCell ref="AJ1304:AK1304"/>
    <mergeCell ref="AH1300:AI1300"/>
    <mergeCell ref="AJ1300:AK1300"/>
    <mergeCell ref="AM1300:AN1300"/>
    <mergeCell ref="AO1300:AP1300"/>
    <mergeCell ref="AR1300:AS1300"/>
    <mergeCell ref="AT1300:AU1300"/>
    <mergeCell ref="S1339:T1339"/>
    <mergeCell ref="U1339:V1339"/>
    <mergeCell ref="AR1297:AS1297"/>
    <mergeCell ref="AT1297:AU1297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N1328:O1328"/>
    <mergeCell ref="P1328:Q1328"/>
    <mergeCell ref="S1328:T1328"/>
    <mergeCell ref="U1328:V1328"/>
    <mergeCell ref="AC1346:AD1346"/>
    <mergeCell ref="AE1346:AF1346"/>
    <mergeCell ref="AH1346:AI1346"/>
    <mergeCell ref="AJ1346:AK1346"/>
    <mergeCell ref="AM1346:AN1346"/>
    <mergeCell ref="AO1346:AP1346"/>
    <mergeCell ref="X1339:Y1339"/>
    <mergeCell ref="Z1339:AA1339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AR1328:AS1328"/>
    <mergeCell ref="AT1328:AU1328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M1342:AN1342"/>
    <mergeCell ref="AO1342:AP1342"/>
    <mergeCell ref="AR1342:AS1342"/>
    <mergeCell ref="AT1342:AU1342"/>
    <mergeCell ref="I1297:J1297"/>
    <mergeCell ref="K1297:L1297"/>
    <mergeCell ref="N1297:O1297"/>
    <mergeCell ref="P1297:Q1297"/>
    <mergeCell ref="AM1304:AN1304"/>
    <mergeCell ref="AO1304:AP1304"/>
    <mergeCell ref="S1300:T1300"/>
    <mergeCell ref="U1300:V1300"/>
    <mergeCell ref="AM1318:AN1318"/>
    <mergeCell ref="AO1318:AP1318"/>
    <mergeCell ref="AR1318:AS1318"/>
    <mergeCell ref="AT1318:AU1318"/>
    <mergeCell ref="AW1318:AX1318"/>
    <mergeCell ref="AY1318:AZ1318"/>
    <mergeCell ref="BB1318:BC1318"/>
    <mergeCell ref="BD1318:BE1318"/>
    <mergeCell ref="BG1318:BH1318"/>
    <mergeCell ref="BI1318:BJ1318"/>
    <mergeCell ref="I1339:J1339"/>
    <mergeCell ref="K1339:L1339"/>
    <mergeCell ref="N1339:O1339"/>
    <mergeCell ref="P1339:Q1339"/>
    <mergeCell ref="AC1339:AD1339"/>
    <mergeCell ref="AE1339:AF1339"/>
    <mergeCell ref="AH1339:AI1339"/>
    <mergeCell ref="AJ1339:AK1339"/>
    <mergeCell ref="X1300:Y1300"/>
    <mergeCell ref="Z1300:AA1300"/>
    <mergeCell ref="AC1300:AD1300"/>
    <mergeCell ref="AE1300:AF1300"/>
    <mergeCell ref="AW1314:AX1314"/>
    <mergeCell ref="AY1314:AZ1314"/>
    <mergeCell ref="BG1314:BH1314"/>
    <mergeCell ref="BI1314:BJ1314"/>
    <mergeCell ref="AW1328:AX1328"/>
    <mergeCell ref="AY1328:AZ1328"/>
    <mergeCell ref="BG1328:BH1328"/>
    <mergeCell ref="BI1328:BJ1328"/>
    <mergeCell ref="S1318:T1318"/>
    <mergeCell ref="U1318:V1318"/>
    <mergeCell ref="X1318:Y1318"/>
    <mergeCell ref="Z1318:AA1318"/>
    <mergeCell ref="I1318:J1318"/>
    <mergeCell ref="K1318:L1318"/>
    <mergeCell ref="N1318:O1318"/>
    <mergeCell ref="P1318:Q1318"/>
    <mergeCell ref="S1311:T1311"/>
    <mergeCell ref="U1311:V1311"/>
    <mergeCell ref="X1311:Y1311"/>
    <mergeCell ref="Z1311:AA1311"/>
    <mergeCell ref="I1311:J1311"/>
    <mergeCell ref="K1311:L1311"/>
    <mergeCell ref="N1311:O1311"/>
    <mergeCell ref="P1311:Q1311"/>
    <mergeCell ref="AC1311:AD1311"/>
    <mergeCell ref="AE1311:AF1311"/>
    <mergeCell ref="AH1311:AI1311"/>
    <mergeCell ref="AJ1311:AK1311"/>
    <mergeCell ref="AC1318:AD1318"/>
    <mergeCell ref="AE1318:AF1318"/>
    <mergeCell ref="AH1318:AI1318"/>
    <mergeCell ref="AJ1318:AK1318"/>
    <mergeCell ref="AM1311:AN1311"/>
    <mergeCell ref="AO1311:AP1311"/>
    <mergeCell ref="AR1311:AS1311"/>
    <mergeCell ref="AT1311:AU1311"/>
    <mergeCell ref="S1304:T1304"/>
    <mergeCell ref="U1304:V1304"/>
    <mergeCell ref="X1304:Y1304"/>
    <mergeCell ref="Z1304:AA1304"/>
    <mergeCell ref="I1304:J1304"/>
    <mergeCell ref="K1304:L1304"/>
    <mergeCell ref="N1304:O1304"/>
    <mergeCell ref="P1304:Q1304"/>
    <mergeCell ref="AR1304:AS1304"/>
    <mergeCell ref="AT1304:AU1304"/>
    <mergeCell ref="AC1286:AD1286"/>
    <mergeCell ref="AE1286:AF1286"/>
    <mergeCell ref="AH1286:AI1286"/>
    <mergeCell ref="AJ1286:AK1286"/>
    <mergeCell ref="AM1286:AN1286"/>
    <mergeCell ref="AO1286:AP1286"/>
    <mergeCell ref="N1276:O1276"/>
    <mergeCell ref="P1276:Q1276"/>
    <mergeCell ref="S1269:T1269"/>
    <mergeCell ref="U1269:V1269"/>
    <mergeCell ref="X1269:Y1269"/>
    <mergeCell ref="Z1269:AA1269"/>
    <mergeCell ref="I1269:J1269"/>
    <mergeCell ref="K1269:L1269"/>
    <mergeCell ref="N1269:O1269"/>
    <mergeCell ref="P1269:Q1269"/>
    <mergeCell ref="AC1269:AD1269"/>
    <mergeCell ref="AE1269:AF1269"/>
    <mergeCell ref="AH1269:AI1269"/>
    <mergeCell ref="AJ1269:AK1269"/>
    <mergeCell ref="AC1276:AD1276"/>
    <mergeCell ref="AE1276:AF1276"/>
    <mergeCell ref="AH1276:AI1276"/>
    <mergeCell ref="AJ1276:AK1276"/>
    <mergeCell ref="AM1269:AN1269"/>
    <mergeCell ref="AO1269:AP1269"/>
    <mergeCell ref="AR1269:AS1269"/>
    <mergeCell ref="AT1269:AU1269"/>
    <mergeCell ref="N1290:O1290"/>
    <mergeCell ref="P1290:Q1290"/>
    <mergeCell ref="S1283:T1283"/>
    <mergeCell ref="U1283:V1283"/>
    <mergeCell ref="X1283:Y1283"/>
    <mergeCell ref="Z1283:AA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AH1290:AI1290"/>
    <mergeCell ref="AJ1290:AK1290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X1286:Y1286"/>
    <mergeCell ref="Z1286:AA1286"/>
    <mergeCell ref="AR1286:AS1286"/>
    <mergeCell ref="AT1286:AU1286"/>
    <mergeCell ref="AM1276:AN1276"/>
    <mergeCell ref="AO1276:AP1276"/>
    <mergeCell ref="AR1276:AS1276"/>
    <mergeCell ref="AT1276:AU1276"/>
    <mergeCell ref="AM1283:AN1283"/>
    <mergeCell ref="AO1283:AP1283"/>
    <mergeCell ref="AR1283:AS1283"/>
    <mergeCell ref="AT1283:AU1283"/>
    <mergeCell ref="AM1290:AN1290"/>
    <mergeCell ref="AO1290:AP1290"/>
    <mergeCell ref="AR1290:AS1290"/>
    <mergeCell ref="AT1290:AU1290"/>
    <mergeCell ref="AM1297:AN1297"/>
    <mergeCell ref="AO1297:AP1297"/>
    <mergeCell ref="AM1262:AN1262"/>
    <mergeCell ref="AO1262:AP1262"/>
    <mergeCell ref="AM1272:AN1272"/>
    <mergeCell ref="AO1272:AP1272"/>
    <mergeCell ref="AR1272:AS1272"/>
    <mergeCell ref="AT1272:AU1272"/>
    <mergeCell ref="AW1262:AX1262"/>
    <mergeCell ref="AY1262:AZ1262"/>
    <mergeCell ref="BB1262:BC1262"/>
    <mergeCell ref="BD1262:BE1262"/>
    <mergeCell ref="BG1227:BH1227"/>
    <mergeCell ref="BI1227:BJ1227"/>
    <mergeCell ref="AW1234:AX1234"/>
    <mergeCell ref="AY1234:AZ1234"/>
    <mergeCell ref="BB1234:BC1234"/>
    <mergeCell ref="BD1234:BE1234"/>
    <mergeCell ref="BG1234:BH1234"/>
    <mergeCell ref="BI1234:BJ1234"/>
    <mergeCell ref="AW1283:AX1283"/>
    <mergeCell ref="AY1283:AZ1283"/>
    <mergeCell ref="BB1283:BC1283"/>
    <mergeCell ref="BD1283:BE1283"/>
    <mergeCell ref="BG1283:BH1283"/>
    <mergeCell ref="BI1283:BJ1283"/>
    <mergeCell ref="BB1269:BC1269"/>
    <mergeCell ref="BD1269:BE1269"/>
    <mergeCell ref="AM1258:AN1258"/>
    <mergeCell ref="AO1258:AP1258"/>
    <mergeCell ref="AR1258:AS1258"/>
    <mergeCell ref="AT1258:AU1258"/>
    <mergeCell ref="AW1258:AX1258"/>
    <mergeCell ref="AY1258:AZ1258"/>
    <mergeCell ref="BG1258:BH1258"/>
    <mergeCell ref="BI1258:BJ1258"/>
    <mergeCell ref="AW1251:AX1251"/>
    <mergeCell ref="AY1251:AZ1251"/>
    <mergeCell ref="BG1251:BH1251"/>
    <mergeCell ref="BI1251:BJ1251"/>
    <mergeCell ref="AW1272:AX1272"/>
    <mergeCell ref="AY1272:AZ1272"/>
    <mergeCell ref="BG1272:BH1272"/>
    <mergeCell ref="BI1272:BJ1272"/>
    <mergeCell ref="AC1262:AD1262"/>
    <mergeCell ref="AE1262:AF1262"/>
    <mergeCell ref="AH1262:AI1262"/>
    <mergeCell ref="AJ1262:AK1262"/>
    <mergeCell ref="S1248:T1248"/>
    <mergeCell ref="U1248:V1248"/>
    <mergeCell ref="X1248:Y1248"/>
    <mergeCell ref="Z1248:AA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C1248:AD1248"/>
    <mergeCell ref="AE1248:AF1248"/>
    <mergeCell ref="AH1248:AI1248"/>
    <mergeCell ref="AJ1248:AK1248"/>
    <mergeCell ref="AW1248:AX1248"/>
    <mergeCell ref="AY1248:AZ1248"/>
    <mergeCell ref="AM1241:AN1241"/>
    <mergeCell ref="AO1241:AP1241"/>
    <mergeCell ref="AR1241:AS1241"/>
    <mergeCell ref="AT1241:AU1241"/>
    <mergeCell ref="AM1248:AN1248"/>
    <mergeCell ref="AO1248:AP124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R1248:AS1248"/>
    <mergeCell ref="AT1248:AU1248"/>
    <mergeCell ref="AM1255:AN1255"/>
    <mergeCell ref="AO1255:AP1255"/>
    <mergeCell ref="AH1227:AI1227"/>
    <mergeCell ref="AJ1227:AK1227"/>
    <mergeCell ref="AC1234:AD1234"/>
    <mergeCell ref="AE1234:AF1234"/>
    <mergeCell ref="AH1234:AI1234"/>
    <mergeCell ref="AJ1234:AK1234"/>
    <mergeCell ref="AM1227:AN1227"/>
    <mergeCell ref="AO1227:AP1227"/>
    <mergeCell ref="AR1227:AS1227"/>
    <mergeCell ref="AT1227:AU1227"/>
    <mergeCell ref="S1220:T1220"/>
    <mergeCell ref="U1220:V1220"/>
    <mergeCell ref="X1220:Y1220"/>
    <mergeCell ref="Z1220:AA1220"/>
    <mergeCell ref="I1220:J1220"/>
    <mergeCell ref="K1220:L1220"/>
    <mergeCell ref="N1220:O1220"/>
    <mergeCell ref="P1220:Q1220"/>
    <mergeCell ref="AR1220:AS1220"/>
    <mergeCell ref="AT1220:AU1220"/>
    <mergeCell ref="AM1234:AN1234"/>
    <mergeCell ref="AO1234:AP1234"/>
    <mergeCell ref="AR1234:AS1234"/>
    <mergeCell ref="AT1234:AU1234"/>
    <mergeCell ref="AC1171:AD1171"/>
    <mergeCell ref="AE1171:AF1171"/>
    <mergeCell ref="AH1171:AI1171"/>
    <mergeCell ref="AJ1171:AK1171"/>
    <mergeCell ref="AC1178:AD1178"/>
    <mergeCell ref="AE1178:AF1178"/>
    <mergeCell ref="AH1178:AI1178"/>
    <mergeCell ref="AJ1178:AK1178"/>
    <mergeCell ref="AH1174:AI1174"/>
    <mergeCell ref="AJ1174:AK1174"/>
    <mergeCell ref="AM1174:AN1174"/>
    <mergeCell ref="AO1174:AP1174"/>
    <mergeCell ref="AR1174:AS1174"/>
    <mergeCell ref="AT1174:AU1174"/>
    <mergeCell ref="S1213:T1213"/>
    <mergeCell ref="U1213:V1213"/>
    <mergeCell ref="AR1171:AS1171"/>
    <mergeCell ref="AT1171:AU1171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AT1188:AU1188"/>
    <mergeCell ref="N1202:O1202"/>
    <mergeCell ref="P1202:Q1202"/>
    <mergeCell ref="S1202:T1202"/>
    <mergeCell ref="U1202:V1202"/>
    <mergeCell ref="AC1220:AD1220"/>
    <mergeCell ref="AE1220:AF1220"/>
    <mergeCell ref="AH1220:AI1220"/>
    <mergeCell ref="AJ1220:AK1220"/>
    <mergeCell ref="AM1220:AN1220"/>
    <mergeCell ref="AO1220:AP1220"/>
    <mergeCell ref="X1213:Y1213"/>
    <mergeCell ref="Z1213:AA1213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AR1202:AS1202"/>
    <mergeCell ref="AT1202:AU1202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I1171:J1171"/>
    <mergeCell ref="K1171:L1171"/>
    <mergeCell ref="N1171:O1171"/>
    <mergeCell ref="P1171:Q1171"/>
    <mergeCell ref="AM1178:AN1178"/>
    <mergeCell ref="AO1178:AP1178"/>
    <mergeCell ref="S1174:T1174"/>
    <mergeCell ref="U1174:V1174"/>
    <mergeCell ref="AM1192:AN1192"/>
    <mergeCell ref="AO1192:AP1192"/>
    <mergeCell ref="AR1192:AS1192"/>
    <mergeCell ref="AT1192:AU1192"/>
    <mergeCell ref="AW1192:AX1192"/>
    <mergeCell ref="AY1192:AZ1192"/>
    <mergeCell ref="BB1192:BC1192"/>
    <mergeCell ref="BD1192:BE1192"/>
    <mergeCell ref="BG1192:BH1192"/>
    <mergeCell ref="BI1192:BJ1192"/>
    <mergeCell ref="I1213:J1213"/>
    <mergeCell ref="K1213:L1213"/>
    <mergeCell ref="N1213:O1213"/>
    <mergeCell ref="P1213:Q1213"/>
    <mergeCell ref="AC1213:AD1213"/>
    <mergeCell ref="AE1213:AF1213"/>
    <mergeCell ref="AH1213:AI1213"/>
    <mergeCell ref="AJ1213:AK1213"/>
    <mergeCell ref="X1174:Y1174"/>
    <mergeCell ref="Z1174:AA1174"/>
    <mergeCell ref="AC1174:AD1174"/>
    <mergeCell ref="AE1174:AF1174"/>
    <mergeCell ref="AW1188:AX1188"/>
    <mergeCell ref="AY1188:AZ1188"/>
    <mergeCell ref="BG1188:BH1188"/>
    <mergeCell ref="BI1188:BJ1188"/>
    <mergeCell ref="AW1202:AX1202"/>
    <mergeCell ref="AY1202:AZ1202"/>
    <mergeCell ref="BG1202:BH1202"/>
    <mergeCell ref="BI1202:BJ1202"/>
    <mergeCell ref="S1192:T1192"/>
    <mergeCell ref="U1192:V1192"/>
    <mergeCell ref="X1192:Y1192"/>
    <mergeCell ref="Z1192:AA1192"/>
    <mergeCell ref="I1192:J1192"/>
    <mergeCell ref="K1192:L1192"/>
    <mergeCell ref="N1192:O1192"/>
    <mergeCell ref="P1192:Q1192"/>
    <mergeCell ref="S1185:T1185"/>
    <mergeCell ref="U1185:V1185"/>
    <mergeCell ref="X1185:Y1185"/>
    <mergeCell ref="Z1185:AA1185"/>
    <mergeCell ref="I1185:J1185"/>
    <mergeCell ref="K1185:L1185"/>
    <mergeCell ref="N1185:O1185"/>
    <mergeCell ref="P1185:Q1185"/>
    <mergeCell ref="AC1185:AD1185"/>
    <mergeCell ref="AE1185:AF1185"/>
    <mergeCell ref="AH1185:AI1185"/>
    <mergeCell ref="AJ1185:AK1185"/>
    <mergeCell ref="AC1192:AD1192"/>
    <mergeCell ref="AE1192:AF1192"/>
    <mergeCell ref="AH1192:AI1192"/>
    <mergeCell ref="AJ1192:AK1192"/>
    <mergeCell ref="AM1185:AN1185"/>
    <mergeCell ref="AO1185:AP1185"/>
    <mergeCell ref="AR1185:AS1185"/>
    <mergeCell ref="AT1185:AU1185"/>
    <mergeCell ref="S1178:T1178"/>
    <mergeCell ref="U1178:V1178"/>
    <mergeCell ref="X1178:Y1178"/>
    <mergeCell ref="Z1178:AA1178"/>
    <mergeCell ref="I1178:J1178"/>
    <mergeCell ref="K1178:L1178"/>
    <mergeCell ref="N1178:O1178"/>
    <mergeCell ref="P1178:Q1178"/>
    <mergeCell ref="AR1178:AS1178"/>
    <mergeCell ref="AT1178:AU1178"/>
    <mergeCell ref="AC1160:AD1160"/>
    <mergeCell ref="AE1160:AF1160"/>
    <mergeCell ref="AH1160:AI1160"/>
    <mergeCell ref="AJ1160:AK1160"/>
    <mergeCell ref="AM1160:AN1160"/>
    <mergeCell ref="AO1160:AP1160"/>
    <mergeCell ref="N1150:O1150"/>
    <mergeCell ref="P1150:Q1150"/>
    <mergeCell ref="S1143:T1143"/>
    <mergeCell ref="U1143:V1143"/>
    <mergeCell ref="X1143:Y1143"/>
    <mergeCell ref="Z1143:AA1143"/>
    <mergeCell ref="I1143:J1143"/>
    <mergeCell ref="K1143:L1143"/>
    <mergeCell ref="N1143:O1143"/>
    <mergeCell ref="P1143:Q1143"/>
    <mergeCell ref="AC1143:AD1143"/>
    <mergeCell ref="AE1143:AF1143"/>
    <mergeCell ref="AH1143:AI1143"/>
    <mergeCell ref="AJ1143:AK1143"/>
    <mergeCell ref="AC1150:AD1150"/>
    <mergeCell ref="AE1150:AF1150"/>
    <mergeCell ref="AH1150:AI1150"/>
    <mergeCell ref="AJ1150:AK1150"/>
    <mergeCell ref="AM1143:AN1143"/>
    <mergeCell ref="AO1143:AP1143"/>
    <mergeCell ref="AR1143:AS1143"/>
    <mergeCell ref="AT1143:AU1143"/>
    <mergeCell ref="N1164:O1164"/>
    <mergeCell ref="P1164:Q1164"/>
    <mergeCell ref="S1157:T1157"/>
    <mergeCell ref="U1157:V1157"/>
    <mergeCell ref="X1157:Y1157"/>
    <mergeCell ref="Z1157:AA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C1164:AD1164"/>
    <mergeCell ref="AE1164:AF1164"/>
    <mergeCell ref="AH1164:AI1164"/>
    <mergeCell ref="AJ1164:AK1164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X1160:Y1160"/>
    <mergeCell ref="Z1160:AA1160"/>
    <mergeCell ref="AR1160:AS1160"/>
    <mergeCell ref="AT1160:AU1160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M1136:AN1136"/>
    <mergeCell ref="AO1136:AP1136"/>
    <mergeCell ref="AM1146:AN1146"/>
    <mergeCell ref="AO1146:AP1146"/>
    <mergeCell ref="AR1146:AS1146"/>
    <mergeCell ref="AT1146:AU1146"/>
    <mergeCell ref="AW1136:AX1136"/>
    <mergeCell ref="AY1136:AZ1136"/>
    <mergeCell ref="BB1136:BC1136"/>
    <mergeCell ref="BD1136:BE1136"/>
    <mergeCell ref="BG1101:BH1101"/>
    <mergeCell ref="BI1101:BJ1101"/>
    <mergeCell ref="AW1108:AX1108"/>
    <mergeCell ref="AY1108:AZ1108"/>
    <mergeCell ref="BB1108:BC1108"/>
    <mergeCell ref="BD1108:BE1108"/>
    <mergeCell ref="BG1108:BH1108"/>
    <mergeCell ref="BI1108:BJ1108"/>
    <mergeCell ref="AW1157:AX1157"/>
    <mergeCell ref="AY1157:AZ1157"/>
    <mergeCell ref="BB1157:BC1157"/>
    <mergeCell ref="BD1157:BE1157"/>
    <mergeCell ref="BG1157:BH1157"/>
    <mergeCell ref="BI1157:BJ1157"/>
    <mergeCell ref="BB1143:BC1143"/>
    <mergeCell ref="BD1143:BE1143"/>
    <mergeCell ref="AM1132:AN1132"/>
    <mergeCell ref="AO1132:AP1132"/>
    <mergeCell ref="AR1132:AS1132"/>
    <mergeCell ref="AT1132:AU1132"/>
    <mergeCell ref="AW1132:AX1132"/>
    <mergeCell ref="AY1132:AZ1132"/>
    <mergeCell ref="BG1132:BH1132"/>
    <mergeCell ref="BI1132:BJ1132"/>
    <mergeCell ref="AW1125:AX1125"/>
    <mergeCell ref="AY1125:AZ1125"/>
    <mergeCell ref="BG1125:BH1125"/>
    <mergeCell ref="BI1125:BJ1125"/>
    <mergeCell ref="AW1146:AX1146"/>
    <mergeCell ref="AY1146:AZ1146"/>
    <mergeCell ref="BG1146:BH1146"/>
    <mergeCell ref="BI1146:BJ1146"/>
    <mergeCell ref="AC1136:AD1136"/>
    <mergeCell ref="AE1136:AF1136"/>
    <mergeCell ref="AH1136:AI1136"/>
    <mergeCell ref="AJ1136:AK1136"/>
    <mergeCell ref="S1122:T1122"/>
    <mergeCell ref="U1122:V1122"/>
    <mergeCell ref="X1122:Y1122"/>
    <mergeCell ref="Z1122:AA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AH1122:AI1122"/>
    <mergeCell ref="AJ1122:AK1122"/>
    <mergeCell ref="AW1122:AX1122"/>
    <mergeCell ref="AY1122:AZ1122"/>
    <mergeCell ref="AM1115:AN1115"/>
    <mergeCell ref="AO1115:AP1115"/>
    <mergeCell ref="AR1115:AS1115"/>
    <mergeCell ref="AT1115:AU1115"/>
    <mergeCell ref="AM1122:AN1122"/>
    <mergeCell ref="AO1122:AP112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R1122:AS1122"/>
    <mergeCell ref="AT1122:AU1122"/>
    <mergeCell ref="AM1129:AN1129"/>
    <mergeCell ref="AO1129:AP1129"/>
    <mergeCell ref="AH1101:AI1101"/>
    <mergeCell ref="AJ1101:AK1101"/>
    <mergeCell ref="AC1108:AD1108"/>
    <mergeCell ref="AE1108:AF1108"/>
    <mergeCell ref="AH1108:AI1108"/>
    <mergeCell ref="AJ1108:AK1108"/>
    <mergeCell ref="AM1101:AN1101"/>
    <mergeCell ref="AO1101:AP1101"/>
    <mergeCell ref="AR1101:AS1101"/>
    <mergeCell ref="AT1101:AU1101"/>
    <mergeCell ref="S1094:T1094"/>
    <mergeCell ref="U1094:V1094"/>
    <mergeCell ref="X1094:Y1094"/>
    <mergeCell ref="Z1094:AA1094"/>
    <mergeCell ref="I1094:J1094"/>
    <mergeCell ref="K1094:L1094"/>
    <mergeCell ref="N1094:O1094"/>
    <mergeCell ref="P1094:Q1094"/>
    <mergeCell ref="AR1094:AS1094"/>
    <mergeCell ref="AT1094:AU1094"/>
    <mergeCell ref="AM1108:AN1108"/>
    <mergeCell ref="AO1108:AP1108"/>
    <mergeCell ref="AR1108:AS1108"/>
    <mergeCell ref="AT1108:AU1108"/>
    <mergeCell ref="AC1045:AD1045"/>
    <mergeCell ref="AE1045:AF1045"/>
    <mergeCell ref="AH1045:AI1045"/>
    <mergeCell ref="AJ1045:AK1045"/>
    <mergeCell ref="AC1052:AD1052"/>
    <mergeCell ref="AE1052:AF1052"/>
    <mergeCell ref="AH1052:AI1052"/>
    <mergeCell ref="AJ1052:AK1052"/>
    <mergeCell ref="AH1048:AI1048"/>
    <mergeCell ref="AJ1048:AK1048"/>
    <mergeCell ref="AM1048:AN1048"/>
    <mergeCell ref="AO1048:AP1048"/>
    <mergeCell ref="AR1048:AS1048"/>
    <mergeCell ref="AT1048:AU1048"/>
    <mergeCell ref="S1087:T1087"/>
    <mergeCell ref="U1087:V1087"/>
    <mergeCell ref="AR1045:AS1045"/>
    <mergeCell ref="AT1045:AU1045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N1076:O1076"/>
    <mergeCell ref="P1076:Q1076"/>
    <mergeCell ref="S1076:T1076"/>
    <mergeCell ref="U1076:V1076"/>
    <mergeCell ref="AC1094:AD1094"/>
    <mergeCell ref="AE1094:AF1094"/>
    <mergeCell ref="AH1094:AI1094"/>
    <mergeCell ref="AJ1094:AK1094"/>
    <mergeCell ref="AM1094:AN1094"/>
    <mergeCell ref="AO1094:AP1094"/>
    <mergeCell ref="X1087:Y1087"/>
    <mergeCell ref="Z1087:AA1087"/>
    <mergeCell ref="X1076:Y1076"/>
    <mergeCell ref="Z1076:AA1076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AT1090:AU1090"/>
    <mergeCell ref="I1045:J1045"/>
    <mergeCell ref="K1045:L1045"/>
    <mergeCell ref="N1045:O1045"/>
    <mergeCell ref="P1045:Q1045"/>
    <mergeCell ref="AM1052:AN1052"/>
    <mergeCell ref="AO1052:AP1052"/>
    <mergeCell ref="S1048:T1048"/>
    <mergeCell ref="U1048:V1048"/>
    <mergeCell ref="AM1066:AN1066"/>
    <mergeCell ref="AO1066:AP1066"/>
    <mergeCell ref="AR1066:AS1066"/>
    <mergeCell ref="AT1066:AU1066"/>
    <mergeCell ref="AW1066:AX1066"/>
    <mergeCell ref="AY1066:AZ1066"/>
    <mergeCell ref="BB1066:BC1066"/>
    <mergeCell ref="BD1066:BE1066"/>
    <mergeCell ref="BG1066:BH1066"/>
    <mergeCell ref="BI1066:BJ1066"/>
    <mergeCell ref="I1087:J1087"/>
    <mergeCell ref="K1087:L1087"/>
    <mergeCell ref="N1087:O1087"/>
    <mergeCell ref="P1087:Q1087"/>
    <mergeCell ref="AC1087:AD1087"/>
    <mergeCell ref="AE1087:AF1087"/>
    <mergeCell ref="AH1087:AI1087"/>
    <mergeCell ref="AJ1087:AK1087"/>
    <mergeCell ref="X1048:Y1048"/>
    <mergeCell ref="Z1048:AA1048"/>
    <mergeCell ref="AC1048:AD1048"/>
    <mergeCell ref="AE1048:AF1048"/>
    <mergeCell ref="AW1062:AX1062"/>
    <mergeCell ref="AY1062:AZ1062"/>
    <mergeCell ref="BG1062:BH1062"/>
    <mergeCell ref="BI1062:BJ1062"/>
    <mergeCell ref="AW1076:AX1076"/>
    <mergeCell ref="AY1076:AZ1076"/>
    <mergeCell ref="BG1076:BH1076"/>
    <mergeCell ref="BI1076:BJ1076"/>
    <mergeCell ref="S1066:T1066"/>
    <mergeCell ref="U1066:V1066"/>
    <mergeCell ref="X1066:Y1066"/>
    <mergeCell ref="Z1066:AA1066"/>
    <mergeCell ref="I1066:J1066"/>
    <mergeCell ref="K1066:L1066"/>
    <mergeCell ref="N1066:O1066"/>
    <mergeCell ref="P1066:Q1066"/>
    <mergeCell ref="S1059:T1059"/>
    <mergeCell ref="U1059:V1059"/>
    <mergeCell ref="X1059:Y1059"/>
    <mergeCell ref="Z1059:AA1059"/>
    <mergeCell ref="I1059:J1059"/>
    <mergeCell ref="K1059:L1059"/>
    <mergeCell ref="N1059:O1059"/>
    <mergeCell ref="P1059:Q1059"/>
    <mergeCell ref="AC1059:AD1059"/>
    <mergeCell ref="AE1059:AF1059"/>
    <mergeCell ref="AH1059:AI1059"/>
    <mergeCell ref="AJ1059:AK1059"/>
    <mergeCell ref="AC1066:AD1066"/>
    <mergeCell ref="AE1066:AF1066"/>
    <mergeCell ref="AH1066:AI1066"/>
    <mergeCell ref="AJ1066:AK1066"/>
    <mergeCell ref="AM1059:AN1059"/>
    <mergeCell ref="AO1059:AP1059"/>
    <mergeCell ref="AR1059:AS1059"/>
    <mergeCell ref="AT1059:AU1059"/>
    <mergeCell ref="S1052:T1052"/>
    <mergeCell ref="U1052:V1052"/>
    <mergeCell ref="X1052:Y1052"/>
    <mergeCell ref="Z1052:AA1052"/>
    <mergeCell ref="I1052:J1052"/>
    <mergeCell ref="K1052:L1052"/>
    <mergeCell ref="N1052:O1052"/>
    <mergeCell ref="P1052:Q1052"/>
    <mergeCell ref="AR1052:AS1052"/>
    <mergeCell ref="AT1052:AU1052"/>
    <mergeCell ref="AC1034:AD1034"/>
    <mergeCell ref="AE1034:AF1034"/>
    <mergeCell ref="AH1034:AI1034"/>
    <mergeCell ref="AJ1034:AK1034"/>
    <mergeCell ref="AM1034:AN1034"/>
    <mergeCell ref="AO1034:AP1034"/>
    <mergeCell ref="N1024:O1024"/>
    <mergeCell ref="P1024:Q1024"/>
    <mergeCell ref="S1017:T1017"/>
    <mergeCell ref="U1017:V1017"/>
    <mergeCell ref="X1017:Y1017"/>
    <mergeCell ref="Z1017:AA1017"/>
    <mergeCell ref="I1017:J1017"/>
    <mergeCell ref="K1017:L1017"/>
    <mergeCell ref="N1017:O1017"/>
    <mergeCell ref="P1017:Q1017"/>
    <mergeCell ref="AC1017:AD1017"/>
    <mergeCell ref="AE1017:AF1017"/>
    <mergeCell ref="AH1017:AI1017"/>
    <mergeCell ref="AJ1017:AK1017"/>
    <mergeCell ref="AC1024:AD1024"/>
    <mergeCell ref="AE1024:AF1024"/>
    <mergeCell ref="AH1024:AI1024"/>
    <mergeCell ref="AJ1024:AK1024"/>
    <mergeCell ref="AM1017:AN1017"/>
    <mergeCell ref="AO1017:AP1017"/>
    <mergeCell ref="AR1017:AS1017"/>
    <mergeCell ref="AT1017:AU1017"/>
    <mergeCell ref="N1038:O1038"/>
    <mergeCell ref="P1038:Q1038"/>
    <mergeCell ref="S1031:T1031"/>
    <mergeCell ref="U1031:V1031"/>
    <mergeCell ref="X1031:Y1031"/>
    <mergeCell ref="Z1031:AA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C1038:AD1038"/>
    <mergeCell ref="AE1038:AF1038"/>
    <mergeCell ref="AH1038:AI1038"/>
    <mergeCell ref="AJ1038:AK1038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X1034:Y1034"/>
    <mergeCell ref="Z1034:AA1034"/>
    <mergeCell ref="AR1034:AS1034"/>
    <mergeCell ref="AT1034:AU1034"/>
    <mergeCell ref="AM1024:AN1024"/>
    <mergeCell ref="AO1024:AP1024"/>
    <mergeCell ref="AR1024:AS1024"/>
    <mergeCell ref="AT1024:AU1024"/>
    <mergeCell ref="AM1031:AN1031"/>
    <mergeCell ref="AO1031:AP1031"/>
    <mergeCell ref="AR1031:AS1031"/>
    <mergeCell ref="AT1031:AU1031"/>
    <mergeCell ref="AM1038:AN1038"/>
    <mergeCell ref="AO1038:AP1038"/>
    <mergeCell ref="AR1038:AS1038"/>
    <mergeCell ref="AT1038:AU1038"/>
    <mergeCell ref="AM1045:AN1045"/>
    <mergeCell ref="AO1045:AP1045"/>
    <mergeCell ref="AM1010:AN1010"/>
    <mergeCell ref="AO1010:AP1010"/>
    <mergeCell ref="AM1020:AN1020"/>
    <mergeCell ref="AO1020:AP1020"/>
    <mergeCell ref="AR1020:AS1020"/>
    <mergeCell ref="AT1020:AU1020"/>
    <mergeCell ref="AW1010:AX1010"/>
    <mergeCell ref="AY1010:AZ1010"/>
    <mergeCell ref="BB1010:BC1010"/>
    <mergeCell ref="BD1010:BE1010"/>
    <mergeCell ref="BG975:BH975"/>
    <mergeCell ref="BI975:BJ975"/>
    <mergeCell ref="AW982:AX982"/>
    <mergeCell ref="AY982:AZ982"/>
    <mergeCell ref="BB982:BC982"/>
    <mergeCell ref="BD982:BE982"/>
    <mergeCell ref="BG982:BH982"/>
    <mergeCell ref="BI982:BJ982"/>
    <mergeCell ref="AW1031:AX1031"/>
    <mergeCell ref="AY1031:AZ1031"/>
    <mergeCell ref="BB1031:BC1031"/>
    <mergeCell ref="BD1031:BE1031"/>
    <mergeCell ref="BG1031:BH1031"/>
    <mergeCell ref="BI1031:BJ1031"/>
    <mergeCell ref="BB1017:BC1017"/>
    <mergeCell ref="BD1017:BE1017"/>
    <mergeCell ref="AM1006:AN1006"/>
    <mergeCell ref="AO1006:AP1006"/>
    <mergeCell ref="AR1006:AS1006"/>
    <mergeCell ref="AT1006:AU1006"/>
    <mergeCell ref="AW1006:AX1006"/>
    <mergeCell ref="AY1006:AZ1006"/>
    <mergeCell ref="BG1006:BH1006"/>
    <mergeCell ref="BI1006:BJ1006"/>
    <mergeCell ref="AW999:AX999"/>
    <mergeCell ref="AY999:AZ999"/>
    <mergeCell ref="BG999:BH999"/>
    <mergeCell ref="BI999:BJ999"/>
    <mergeCell ref="AW1020:AX1020"/>
    <mergeCell ref="AY1020:AZ1020"/>
    <mergeCell ref="BG1020:BH1020"/>
    <mergeCell ref="BI1020:BJ1020"/>
    <mergeCell ref="AC1010:AD1010"/>
    <mergeCell ref="AE1010:AF1010"/>
    <mergeCell ref="AH1010:AI1010"/>
    <mergeCell ref="AJ1010:AK1010"/>
    <mergeCell ref="S996:T996"/>
    <mergeCell ref="U996:V996"/>
    <mergeCell ref="X996:Y996"/>
    <mergeCell ref="Z996:AA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C996:AD996"/>
    <mergeCell ref="AE996:AF996"/>
    <mergeCell ref="AH996:AI996"/>
    <mergeCell ref="AJ996:AK996"/>
    <mergeCell ref="AW996:AX996"/>
    <mergeCell ref="AY996:AZ996"/>
    <mergeCell ref="AM989:AN989"/>
    <mergeCell ref="AO989:AP989"/>
    <mergeCell ref="AR989:AS989"/>
    <mergeCell ref="AT989:AU989"/>
    <mergeCell ref="AM996:AN996"/>
    <mergeCell ref="AO996:AP99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R996:AS996"/>
    <mergeCell ref="AT996:AU996"/>
    <mergeCell ref="AM1003:AN1003"/>
    <mergeCell ref="AO1003:AP1003"/>
    <mergeCell ref="AH975:AI975"/>
    <mergeCell ref="AJ975:AK975"/>
    <mergeCell ref="AC982:AD982"/>
    <mergeCell ref="AE982:AF982"/>
    <mergeCell ref="AH982:AI982"/>
    <mergeCell ref="AJ982:AK982"/>
    <mergeCell ref="AM975:AN975"/>
    <mergeCell ref="AO975:AP975"/>
    <mergeCell ref="AR975:AS975"/>
    <mergeCell ref="AT975:AU975"/>
    <mergeCell ref="S968:T968"/>
    <mergeCell ref="U968:V968"/>
    <mergeCell ref="X968:Y968"/>
    <mergeCell ref="Z968:AA968"/>
    <mergeCell ref="I968:J968"/>
    <mergeCell ref="K968:L968"/>
    <mergeCell ref="N968:O968"/>
    <mergeCell ref="P968:Q968"/>
    <mergeCell ref="AR968:AS968"/>
    <mergeCell ref="AT968:AU968"/>
    <mergeCell ref="AM982:AN982"/>
    <mergeCell ref="AO982:AP982"/>
    <mergeCell ref="AR982:AS982"/>
    <mergeCell ref="AT982:AU982"/>
    <mergeCell ref="AC919:AD919"/>
    <mergeCell ref="AE919:AF919"/>
    <mergeCell ref="AH919:AI919"/>
    <mergeCell ref="AJ919:AK919"/>
    <mergeCell ref="AC926:AD926"/>
    <mergeCell ref="AE926:AF926"/>
    <mergeCell ref="AH926:AI926"/>
    <mergeCell ref="AJ926:AK926"/>
    <mergeCell ref="AH922:AI922"/>
    <mergeCell ref="AJ922:AK922"/>
    <mergeCell ref="AM922:AN922"/>
    <mergeCell ref="AO922:AP922"/>
    <mergeCell ref="AR922:AS922"/>
    <mergeCell ref="AT922:AU922"/>
    <mergeCell ref="S961:T961"/>
    <mergeCell ref="U961:V961"/>
    <mergeCell ref="AR919:AS919"/>
    <mergeCell ref="AT919:AU919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M936:AN936"/>
    <mergeCell ref="AO936:AP936"/>
    <mergeCell ref="AR936:AS936"/>
    <mergeCell ref="AT936:AU936"/>
    <mergeCell ref="N950:O950"/>
    <mergeCell ref="P950:Q950"/>
    <mergeCell ref="S950:T950"/>
    <mergeCell ref="U950:V950"/>
    <mergeCell ref="AC968:AD968"/>
    <mergeCell ref="AE968:AF968"/>
    <mergeCell ref="AH968:AI968"/>
    <mergeCell ref="AJ968:AK968"/>
    <mergeCell ref="AM968:AN968"/>
    <mergeCell ref="AO968:AP968"/>
    <mergeCell ref="X961:Y961"/>
    <mergeCell ref="Z961:AA961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I919:J919"/>
    <mergeCell ref="K919:L919"/>
    <mergeCell ref="N919:O919"/>
    <mergeCell ref="P919:Q919"/>
    <mergeCell ref="AM926:AN926"/>
    <mergeCell ref="AO926:AP926"/>
    <mergeCell ref="S922:T922"/>
    <mergeCell ref="U922:V922"/>
    <mergeCell ref="AM940:AN940"/>
    <mergeCell ref="AO940:AP940"/>
    <mergeCell ref="AR940:AS940"/>
    <mergeCell ref="AT940:AU940"/>
    <mergeCell ref="AW940:AX940"/>
    <mergeCell ref="AY940:AZ940"/>
    <mergeCell ref="BB940:BC940"/>
    <mergeCell ref="BD940:BE940"/>
    <mergeCell ref="BG940:BH940"/>
    <mergeCell ref="BI940:BJ940"/>
    <mergeCell ref="I961:J961"/>
    <mergeCell ref="K961:L961"/>
    <mergeCell ref="N961:O961"/>
    <mergeCell ref="P961:Q961"/>
    <mergeCell ref="AC961:AD961"/>
    <mergeCell ref="AE961:AF961"/>
    <mergeCell ref="AH961:AI961"/>
    <mergeCell ref="AJ961:AK961"/>
    <mergeCell ref="X922:Y922"/>
    <mergeCell ref="Z922:AA922"/>
    <mergeCell ref="AC922:AD922"/>
    <mergeCell ref="AE922:AF922"/>
    <mergeCell ref="AW936:AX936"/>
    <mergeCell ref="AY936:AZ936"/>
    <mergeCell ref="BG936:BH936"/>
    <mergeCell ref="BI936:BJ936"/>
    <mergeCell ref="AW950:AX950"/>
    <mergeCell ref="AY950:AZ950"/>
    <mergeCell ref="BG950:BH950"/>
    <mergeCell ref="BI950:BJ950"/>
    <mergeCell ref="S940:T940"/>
    <mergeCell ref="U940:V940"/>
    <mergeCell ref="X940:Y940"/>
    <mergeCell ref="Z940:AA940"/>
    <mergeCell ref="I940:J940"/>
    <mergeCell ref="K940:L940"/>
    <mergeCell ref="N940:O940"/>
    <mergeCell ref="P940:Q940"/>
    <mergeCell ref="S933:T933"/>
    <mergeCell ref="U933:V933"/>
    <mergeCell ref="X933:Y933"/>
    <mergeCell ref="Z933:AA933"/>
    <mergeCell ref="I933:J933"/>
    <mergeCell ref="K933:L933"/>
    <mergeCell ref="N933:O933"/>
    <mergeCell ref="P933:Q933"/>
    <mergeCell ref="AC933:AD933"/>
    <mergeCell ref="AE933:AF933"/>
    <mergeCell ref="AH933:AI933"/>
    <mergeCell ref="AJ933:AK933"/>
    <mergeCell ref="AC940:AD940"/>
    <mergeCell ref="AE940:AF940"/>
    <mergeCell ref="AH940:AI940"/>
    <mergeCell ref="AJ940:AK940"/>
    <mergeCell ref="AM933:AN933"/>
    <mergeCell ref="AO933:AP933"/>
    <mergeCell ref="AR933:AS933"/>
    <mergeCell ref="AT933:AU933"/>
    <mergeCell ref="S926:T926"/>
    <mergeCell ref="U926:V926"/>
    <mergeCell ref="X926:Y926"/>
    <mergeCell ref="Z926:AA926"/>
    <mergeCell ref="I926:J926"/>
    <mergeCell ref="K926:L926"/>
    <mergeCell ref="N926:O926"/>
    <mergeCell ref="P926:Q926"/>
    <mergeCell ref="AR926:AS926"/>
    <mergeCell ref="AT926:AU926"/>
    <mergeCell ref="AC908:AD908"/>
    <mergeCell ref="AE908:AF908"/>
    <mergeCell ref="AH908:AI908"/>
    <mergeCell ref="AJ908:AK908"/>
    <mergeCell ref="AM908:AN908"/>
    <mergeCell ref="AO908:AP908"/>
    <mergeCell ref="N898:O898"/>
    <mergeCell ref="P898:Q898"/>
    <mergeCell ref="S891:T891"/>
    <mergeCell ref="U891:V891"/>
    <mergeCell ref="X891:Y891"/>
    <mergeCell ref="Z891:AA891"/>
    <mergeCell ref="I891:J891"/>
    <mergeCell ref="K891:L891"/>
    <mergeCell ref="N891:O891"/>
    <mergeCell ref="P891:Q891"/>
    <mergeCell ref="AC891:AD891"/>
    <mergeCell ref="AE891:AF891"/>
    <mergeCell ref="AH891:AI891"/>
    <mergeCell ref="AJ891:AK891"/>
    <mergeCell ref="AC898:AD898"/>
    <mergeCell ref="AE898:AF898"/>
    <mergeCell ref="AH898:AI898"/>
    <mergeCell ref="AJ898:AK898"/>
    <mergeCell ref="AM891:AN891"/>
    <mergeCell ref="AO891:AP891"/>
    <mergeCell ref="AR891:AS891"/>
    <mergeCell ref="AT891:AU891"/>
    <mergeCell ref="N912:O912"/>
    <mergeCell ref="P912:Q912"/>
    <mergeCell ref="S905:T905"/>
    <mergeCell ref="U905:V905"/>
    <mergeCell ref="X905:Y905"/>
    <mergeCell ref="Z905:AA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AH912:AI912"/>
    <mergeCell ref="AJ912:AK912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X908:Y908"/>
    <mergeCell ref="Z908:AA908"/>
    <mergeCell ref="AR908:AS908"/>
    <mergeCell ref="AT908:AU908"/>
    <mergeCell ref="AM898:AN898"/>
    <mergeCell ref="AO898:AP898"/>
    <mergeCell ref="AR898:AS898"/>
    <mergeCell ref="AT898:AU898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AM884:AN884"/>
    <mergeCell ref="AO884:AP884"/>
    <mergeCell ref="AM894:AN894"/>
    <mergeCell ref="AO894:AP894"/>
    <mergeCell ref="AR894:AS894"/>
    <mergeCell ref="AT894:AU894"/>
    <mergeCell ref="AW884:AX884"/>
    <mergeCell ref="AY884:AZ884"/>
    <mergeCell ref="BB884:BC884"/>
    <mergeCell ref="BD884:BE884"/>
    <mergeCell ref="BG849:BH849"/>
    <mergeCell ref="BI849:BJ849"/>
    <mergeCell ref="AW856:AX856"/>
    <mergeCell ref="AY856:AZ856"/>
    <mergeCell ref="BB856:BC856"/>
    <mergeCell ref="BD856:BE856"/>
    <mergeCell ref="BG856:BH856"/>
    <mergeCell ref="BI856:BJ856"/>
    <mergeCell ref="AW905:AX905"/>
    <mergeCell ref="AY905:AZ905"/>
    <mergeCell ref="BB905:BC905"/>
    <mergeCell ref="BD905:BE905"/>
    <mergeCell ref="BG905:BH905"/>
    <mergeCell ref="BI905:BJ905"/>
    <mergeCell ref="BB891:BC891"/>
    <mergeCell ref="BD891:BE891"/>
    <mergeCell ref="AM880:AN880"/>
    <mergeCell ref="AO880:AP880"/>
    <mergeCell ref="AR880:AS880"/>
    <mergeCell ref="AT880:AU880"/>
    <mergeCell ref="AW880:AX880"/>
    <mergeCell ref="AY880:AZ880"/>
    <mergeCell ref="BG880:BH880"/>
    <mergeCell ref="BI880:BJ880"/>
    <mergeCell ref="AW873:AX873"/>
    <mergeCell ref="AY873:AZ873"/>
    <mergeCell ref="BG873:BH873"/>
    <mergeCell ref="BI873:BJ873"/>
    <mergeCell ref="AW894:AX894"/>
    <mergeCell ref="AY894:AZ894"/>
    <mergeCell ref="BG894:BH894"/>
    <mergeCell ref="BI894:BJ894"/>
    <mergeCell ref="AC884:AD884"/>
    <mergeCell ref="AE884:AF884"/>
    <mergeCell ref="AH884:AI884"/>
    <mergeCell ref="AJ884:AK884"/>
    <mergeCell ref="S870:T870"/>
    <mergeCell ref="U870:V870"/>
    <mergeCell ref="X870:Y870"/>
    <mergeCell ref="Z870:AA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AH870:AI870"/>
    <mergeCell ref="AJ870:AK870"/>
    <mergeCell ref="AW870:AX870"/>
    <mergeCell ref="AY870:AZ870"/>
    <mergeCell ref="AM863:AN863"/>
    <mergeCell ref="AO863:AP863"/>
    <mergeCell ref="AR863:AS863"/>
    <mergeCell ref="AT863:AU863"/>
    <mergeCell ref="AM870:AN870"/>
    <mergeCell ref="AO870:AP87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R870:AS870"/>
    <mergeCell ref="AT870:AU870"/>
    <mergeCell ref="AM877:AN877"/>
    <mergeCell ref="AO877:AP877"/>
    <mergeCell ref="AH849:AI849"/>
    <mergeCell ref="AJ849:AK849"/>
    <mergeCell ref="AC856:AD856"/>
    <mergeCell ref="AE856:AF856"/>
    <mergeCell ref="AH856:AI856"/>
    <mergeCell ref="AJ856:AK856"/>
    <mergeCell ref="AM849:AN849"/>
    <mergeCell ref="AO849:AP849"/>
    <mergeCell ref="AR849:AS849"/>
    <mergeCell ref="AT849:AU849"/>
    <mergeCell ref="S842:T842"/>
    <mergeCell ref="U842:V842"/>
    <mergeCell ref="X842:Y842"/>
    <mergeCell ref="Z842:AA842"/>
    <mergeCell ref="I842:J842"/>
    <mergeCell ref="K842:L842"/>
    <mergeCell ref="N842:O842"/>
    <mergeCell ref="P842:Q842"/>
    <mergeCell ref="AR842:AS842"/>
    <mergeCell ref="AT842:AU842"/>
    <mergeCell ref="AM856:AN856"/>
    <mergeCell ref="AO856:AP856"/>
    <mergeCell ref="AR856:AS856"/>
    <mergeCell ref="AT856:AU856"/>
    <mergeCell ref="AC793:AD793"/>
    <mergeCell ref="AE793:AF793"/>
    <mergeCell ref="AH793:AI793"/>
    <mergeCell ref="AJ793:AK793"/>
    <mergeCell ref="AC800:AD800"/>
    <mergeCell ref="AE800:AF800"/>
    <mergeCell ref="AH800:AI800"/>
    <mergeCell ref="AJ800:AK800"/>
    <mergeCell ref="AH796:AI796"/>
    <mergeCell ref="AJ796:AK796"/>
    <mergeCell ref="AM796:AN796"/>
    <mergeCell ref="AO796:AP796"/>
    <mergeCell ref="AR796:AS796"/>
    <mergeCell ref="AT796:AU796"/>
    <mergeCell ref="S835:T835"/>
    <mergeCell ref="U835:V835"/>
    <mergeCell ref="AR793:AS793"/>
    <mergeCell ref="AT793:AU793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N824:O824"/>
    <mergeCell ref="P824:Q824"/>
    <mergeCell ref="S824:T824"/>
    <mergeCell ref="U824:V824"/>
    <mergeCell ref="AC842:AD842"/>
    <mergeCell ref="AE842:AF842"/>
    <mergeCell ref="AH842:AI842"/>
    <mergeCell ref="AJ842:AK842"/>
    <mergeCell ref="AM842:AN842"/>
    <mergeCell ref="AO842:AP842"/>
    <mergeCell ref="X835:Y835"/>
    <mergeCell ref="Z835:AA835"/>
    <mergeCell ref="X824:Y824"/>
    <mergeCell ref="Z824:AA824"/>
    <mergeCell ref="AC824:AD824"/>
    <mergeCell ref="AE824:AF824"/>
    <mergeCell ref="AH824:AI824"/>
    <mergeCell ref="AJ824:AK824"/>
    <mergeCell ref="AM824:AN824"/>
    <mergeCell ref="AO824:AP824"/>
    <mergeCell ref="AR824:AS824"/>
    <mergeCell ref="AT824:AU824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I793:J793"/>
    <mergeCell ref="K793:L793"/>
    <mergeCell ref="N793:O793"/>
    <mergeCell ref="P793:Q793"/>
    <mergeCell ref="AM800:AN800"/>
    <mergeCell ref="AO800:AP800"/>
    <mergeCell ref="S796:T796"/>
    <mergeCell ref="U796:V796"/>
    <mergeCell ref="AM814:AN814"/>
    <mergeCell ref="AO814:AP814"/>
    <mergeCell ref="AR814:AS814"/>
    <mergeCell ref="AT814:AU814"/>
    <mergeCell ref="AW814:AX814"/>
    <mergeCell ref="AY814:AZ814"/>
    <mergeCell ref="BB814:BC814"/>
    <mergeCell ref="BD814:BE814"/>
    <mergeCell ref="BG814:BH814"/>
    <mergeCell ref="BI814:BJ814"/>
    <mergeCell ref="I835:J835"/>
    <mergeCell ref="K835:L835"/>
    <mergeCell ref="N835:O835"/>
    <mergeCell ref="P835:Q835"/>
    <mergeCell ref="AC835:AD835"/>
    <mergeCell ref="AE835:AF835"/>
    <mergeCell ref="AH835:AI835"/>
    <mergeCell ref="AJ835:AK835"/>
    <mergeCell ref="X796:Y796"/>
    <mergeCell ref="Z796:AA796"/>
    <mergeCell ref="AC796:AD796"/>
    <mergeCell ref="AE796:AF796"/>
    <mergeCell ref="AW810:AX810"/>
    <mergeCell ref="AY810:AZ810"/>
    <mergeCell ref="BG810:BH810"/>
    <mergeCell ref="BI810:BJ810"/>
    <mergeCell ref="AW824:AX824"/>
    <mergeCell ref="AY824:AZ824"/>
    <mergeCell ref="BG824:BH824"/>
    <mergeCell ref="BI824:BJ824"/>
    <mergeCell ref="S814:T814"/>
    <mergeCell ref="U814:V814"/>
    <mergeCell ref="X814:Y814"/>
    <mergeCell ref="Z814:AA814"/>
    <mergeCell ref="I814:J814"/>
    <mergeCell ref="K814:L814"/>
    <mergeCell ref="N814:O814"/>
    <mergeCell ref="P814:Q814"/>
    <mergeCell ref="S807:T807"/>
    <mergeCell ref="U807:V807"/>
    <mergeCell ref="X807:Y807"/>
    <mergeCell ref="Z807:AA807"/>
    <mergeCell ref="I807:J807"/>
    <mergeCell ref="K807:L807"/>
    <mergeCell ref="N807:O807"/>
    <mergeCell ref="P807:Q807"/>
    <mergeCell ref="AC807:AD807"/>
    <mergeCell ref="AE807:AF807"/>
    <mergeCell ref="AH807:AI807"/>
    <mergeCell ref="AJ807:AK807"/>
    <mergeCell ref="AC814:AD814"/>
    <mergeCell ref="AE814:AF814"/>
    <mergeCell ref="AH814:AI814"/>
    <mergeCell ref="AJ814:AK814"/>
    <mergeCell ref="AM807:AN807"/>
    <mergeCell ref="AO807:AP807"/>
    <mergeCell ref="AR807:AS807"/>
    <mergeCell ref="AT807:AU807"/>
    <mergeCell ref="S800:T800"/>
    <mergeCell ref="U800:V800"/>
    <mergeCell ref="X800:Y800"/>
    <mergeCell ref="Z800:AA800"/>
    <mergeCell ref="I800:J800"/>
    <mergeCell ref="K800:L800"/>
    <mergeCell ref="N800:O800"/>
    <mergeCell ref="P800:Q800"/>
    <mergeCell ref="AR800:AS800"/>
    <mergeCell ref="AT800:AU800"/>
    <mergeCell ref="AC782:AD782"/>
    <mergeCell ref="AE782:AF782"/>
    <mergeCell ref="AH782:AI782"/>
    <mergeCell ref="AJ782:AK782"/>
    <mergeCell ref="AM782:AN782"/>
    <mergeCell ref="AO782:AP782"/>
    <mergeCell ref="N772:O772"/>
    <mergeCell ref="P772:Q772"/>
    <mergeCell ref="S765:T765"/>
    <mergeCell ref="U765:V765"/>
    <mergeCell ref="X765:Y765"/>
    <mergeCell ref="Z765:AA765"/>
    <mergeCell ref="I765:J765"/>
    <mergeCell ref="K765:L765"/>
    <mergeCell ref="N765:O765"/>
    <mergeCell ref="P765:Q765"/>
    <mergeCell ref="AC765:AD765"/>
    <mergeCell ref="AE765:AF765"/>
    <mergeCell ref="AH765:AI765"/>
    <mergeCell ref="AJ765:AK765"/>
    <mergeCell ref="AC772:AD772"/>
    <mergeCell ref="AE772:AF772"/>
    <mergeCell ref="AH772:AI772"/>
    <mergeCell ref="AJ772:AK772"/>
    <mergeCell ref="AM765:AN765"/>
    <mergeCell ref="AO765:AP765"/>
    <mergeCell ref="AR765:AS765"/>
    <mergeCell ref="AT765:AU765"/>
    <mergeCell ref="N786:O786"/>
    <mergeCell ref="P786:Q786"/>
    <mergeCell ref="S779:T779"/>
    <mergeCell ref="U779:V779"/>
    <mergeCell ref="X779:Y779"/>
    <mergeCell ref="Z779:AA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C786:AD786"/>
    <mergeCell ref="AE786:AF786"/>
    <mergeCell ref="AH786:AI786"/>
    <mergeCell ref="AJ786:AK786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X782:Y782"/>
    <mergeCell ref="Z782:AA782"/>
    <mergeCell ref="AR782:AS782"/>
    <mergeCell ref="AT782:AU782"/>
    <mergeCell ref="AM772:AN772"/>
    <mergeCell ref="AO772:AP772"/>
    <mergeCell ref="AR772:AS772"/>
    <mergeCell ref="AT772:AU772"/>
    <mergeCell ref="AM779:AN779"/>
    <mergeCell ref="AO779:AP779"/>
    <mergeCell ref="AR779:AS779"/>
    <mergeCell ref="AT779:AU779"/>
    <mergeCell ref="AM786:AN786"/>
    <mergeCell ref="AO786:AP786"/>
    <mergeCell ref="AR786:AS786"/>
    <mergeCell ref="AT786:AU786"/>
    <mergeCell ref="AM793:AN793"/>
    <mergeCell ref="AO793:AP793"/>
    <mergeCell ref="AM758:AN758"/>
    <mergeCell ref="AO758:AP758"/>
    <mergeCell ref="AM768:AN768"/>
    <mergeCell ref="AO768:AP768"/>
    <mergeCell ref="AR768:AS768"/>
    <mergeCell ref="AT768:AU768"/>
    <mergeCell ref="AW758:AX758"/>
    <mergeCell ref="AY758:AZ758"/>
    <mergeCell ref="BB758:BC758"/>
    <mergeCell ref="BD758:BE758"/>
    <mergeCell ref="BG723:BH723"/>
    <mergeCell ref="BI723:BJ723"/>
    <mergeCell ref="AW730:AX730"/>
    <mergeCell ref="AY730:AZ730"/>
    <mergeCell ref="BB730:BC730"/>
    <mergeCell ref="BD730:BE730"/>
    <mergeCell ref="BG730:BH730"/>
    <mergeCell ref="BI730:BJ730"/>
    <mergeCell ref="AW779:AX779"/>
    <mergeCell ref="AY779:AZ779"/>
    <mergeCell ref="BB779:BC779"/>
    <mergeCell ref="BD779:BE779"/>
    <mergeCell ref="BG779:BH779"/>
    <mergeCell ref="BI779:BJ779"/>
    <mergeCell ref="AM754:AN754"/>
    <mergeCell ref="AO754:AP754"/>
    <mergeCell ref="AR754:AS754"/>
    <mergeCell ref="AT754:AU754"/>
    <mergeCell ref="AW754:AX754"/>
    <mergeCell ref="AY754:AZ754"/>
    <mergeCell ref="BG754:BH754"/>
    <mergeCell ref="BI754:BJ754"/>
    <mergeCell ref="AW747:AX747"/>
    <mergeCell ref="AY747:AZ747"/>
    <mergeCell ref="BG747:BH747"/>
    <mergeCell ref="BI747:BJ747"/>
    <mergeCell ref="AW768:AX768"/>
    <mergeCell ref="AY768:AZ768"/>
    <mergeCell ref="BG768:BH768"/>
    <mergeCell ref="BI768:BJ768"/>
    <mergeCell ref="AC758:AD758"/>
    <mergeCell ref="AE758:AF758"/>
    <mergeCell ref="AH758:AI758"/>
    <mergeCell ref="AJ758:AK758"/>
    <mergeCell ref="S744:T744"/>
    <mergeCell ref="U744:V744"/>
    <mergeCell ref="X744:Y744"/>
    <mergeCell ref="Z744:AA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C744:AD744"/>
    <mergeCell ref="AE744:AF744"/>
    <mergeCell ref="AH744:AI744"/>
    <mergeCell ref="AJ744:AK744"/>
    <mergeCell ref="AW744:AX744"/>
    <mergeCell ref="AY744:AZ744"/>
    <mergeCell ref="AM737:AN737"/>
    <mergeCell ref="AO737:AP737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H723:AI723"/>
    <mergeCell ref="AJ723:AK723"/>
    <mergeCell ref="AC730:AD730"/>
    <mergeCell ref="AE730:AF730"/>
    <mergeCell ref="AH730:AI730"/>
    <mergeCell ref="AJ730:AK730"/>
    <mergeCell ref="AM723:AN723"/>
    <mergeCell ref="AO723:AP723"/>
    <mergeCell ref="AR723:AS723"/>
    <mergeCell ref="AT723:AU723"/>
    <mergeCell ref="S716:T716"/>
    <mergeCell ref="U716:V716"/>
    <mergeCell ref="X716:Y716"/>
    <mergeCell ref="Z716:AA716"/>
    <mergeCell ref="I716:J716"/>
    <mergeCell ref="K716:L716"/>
    <mergeCell ref="N716:O716"/>
    <mergeCell ref="P716:Q716"/>
    <mergeCell ref="AR716:AS716"/>
    <mergeCell ref="AT716:AU716"/>
    <mergeCell ref="AM730:AN730"/>
    <mergeCell ref="AO730:AP730"/>
    <mergeCell ref="AR730:AS730"/>
    <mergeCell ref="AT730:AU730"/>
    <mergeCell ref="AC667:AD667"/>
    <mergeCell ref="AE667:AF667"/>
    <mergeCell ref="AH667:AI667"/>
    <mergeCell ref="AJ667:AK667"/>
    <mergeCell ref="AC674:AD674"/>
    <mergeCell ref="AE674:AF674"/>
    <mergeCell ref="AH674:AI674"/>
    <mergeCell ref="AJ674:AK674"/>
    <mergeCell ref="AH670:AI670"/>
    <mergeCell ref="AJ670:AK670"/>
    <mergeCell ref="AM670:AN670"/>
    <mergeCell ref="AO670:AP670"/>
    <mergeCell ref="AR670:AS670"/>
    <mergeCell ref="AT670:AU670"/>
    <mergeCell ref="S709:T709"/>
    <mergeCell ref="U709:V709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AM684:AN684"/>
    <mergeCell ref="AO684:AP684"/>
    <mergeCell ref="AR684:AS684"/>
    <mergeCell ref="AT684:AU684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C716:AD716"/>
    <mergeCell ref="AE716:AF716"/>
    <mergeCell ref="AH716:AI716"/>
    <mergeCell ref="AJ716:AK716"/>
    <mergeCell ref="S702:T702"/>
    <mergeCell ref="U702:V702"/>
    <mergeCell ref="X702:Y702"/>
    <mergeCell ref="Z702:AA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I695:J695"/>
    <mergeCell ref="K695:L695"/>
    <mergeCell ref="N695:O695"/>
    <mergeCell ref="P695:Q695"/>
    <mergeCell ref="AC695:AD695"/>
    <mergeCell ref="AE695:AF695"/>
    <mergeCell ref="AM702:AN702"/>
    <mergeCell ref="AO702:AP702"/>
    <mergeCell ref="AR702:AS70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M709:AN709"/>
    <mergeCell ref="AO709:AP709"/>
    <mergeCell ref="AR709:AS709"/>
    <mergeCell ref="AM716:AN716"/>
    <mergeCell ref="AO716:AP716"/>
    <mergeCell ref="X709:Y709"/>
    <mergeCell ref="Z709:AA709"/>
    <mergeCell ref="AM698:AN698"/>
    <mergeCell ref="AO698:AP698"/>
    <mergeCell ref="AR698:AS698"/>
    <mergeCell ref="BG698:BH698"/>
    <mergeCell ref="BI698:BJ698"/>
    <mergeCell ref="I712:J712"/>
    <mergeCell ref="K712:L712"/>
    <mergeCell ref="BB653:BC653"/>
    <mergeCell ref="BD653:BE653"/>
    <mergeCell ref="S688:T688"/>
    <mergeCell ref="U688:V688"/>
    <mergeCell ref="X688:Y688"/>
    <mergeCell ref="Z688:AA688"/>
    <mergeCell ref="I688:J688"/>
    <mergeCell ref="K688:L688"/>
    <mergeCell ref="N688:O688"/>
    <mergeCell ref="P688:Q688"/>
    <mergeCell ref="S681:T681"/>
    <mergeCell ref="U681:V681"/>
    <mergeCell ref="X681:Y681"/>
    <mergeCell ref="Z681:AA681"/>
    <mergeCell ref="I681:J681"/>
    <mergeCell ref="K681:L681"/>
    <mergeCell ref="N681:O681"/>
    <mergeCell ref="P681:Q681"/>
    <mergeCell ref="AC681:AD681"/>
    <mergeCell ref="AE681:AF681"/>
    <mergeCell ref="AH681:AI681"/>
    <mergeCell ref="AJ681:AK681"/>
    <mergeCell ref="AC688:AD688"/>
    <mergeCell ref="AE688:AF688"/>
    <mergeCell ref="AH688:AI688"/>
    <mergeCell ref="AJ688:AK688"/>
    <mergeCell ref="AM681:AN681"/>
    <mergeCell ref="AO681:AP681"/>
    <mergeCell ref="AR681:AS681"/>
    <mergeCell ref="AT681:AU681"/>
    <mergeCell ref="S674:T674"/>
    <mergeCell ref="U674:V674"/>
    <mergeCell ref="X674:Y674"/>
    <mergeCell ref="Z674:AA674"/>
    <mergeCell ref="I674:J674"/>
    <mergeCell ref="K674:L674"/>
    <mergeCell ref="N674:O674"/>
    <mergeCell ref="P674:Q674"/>
    <mergeCell ref="AR674:AS674"/>
    <mergeCell ref="AT674:AU674"/>
    <mergeCell ref="AM688:AN688"/>
    <mergeCell ref="AO674:AP674"/>
    <mergeCell ref="S660:T660"/>
    <mergeCell ref="U660:V660"/>
    <mergeCell ref="X660:Y660"/>
    <mergeCell ref="Z660:AA660"/>
    <mergeCell ref="I660:J660"/>
    <mergeCell ref="K660:L660"/>
    <mergeCell ref="BB660:BC660"/>
    <mergeCell ref="BD660:BE660"/>
    <mergeCell ref="S670:T670"/>
    <mergeCell ref="U670:V670"/>
    <mergeCell ref="X670:Y670"/>
    <mergeCell ref="Z670:AA670"/>
    <mergeCell ref="AC670:AD670"/>
    <mergeCell ref="AE670:AF670"/>
    <mergeCell ref="AW670:AX670"/>
    <mergeCell ref="AY670:AZ670"/>
    <mergeCell ref="AW653:AX653"/>
    <mergeCell ref="AY653:AZ653"/>
    <mergeCell ref="N646:O646"/>
    <mergeCell ref="P646:Q646"/>
    <mergeCell ref="S639:T639"/>
    <mergeCell ref="U639:V639"/>
    <mergeCell ref="X639:Y639"/>
    <mergeCell ref="Z639:AA639"/>
    <mergeCell ref="I639:J639"/>
    <mergeCell ref="K639:L639"/>
    <mergeCell ref="N639:O639"/>
    <mergeCell ref="P639:Q639"/>
    <mergeCell ref="AC639:AD639"/>
    <mergeCell ref="I625:J625"/>
    <mergeCell ref="K625:L625"/>
    <mergeCell ref="AE639:AF639"/>
    <mergeCell ref="AH639:AI639"/>
    <mergeCell ref="AJ639:AK639"/>
    <mergeCell ref="AC646:AD646"/>
    <mergeCell ref="AE646:AF646"/>
    <mergeCell ref="AH646:AI646"/>
    <mergeCell ref="AJ646:AK646"/>
    <mergeCell ref="AM639:AN639"/>
    <mergeCell ref="AO639:AP639"/>
    <mergeCell ref="AR639:AS639"/>
    <mergeCell ref="AT639:AU639"/>
    <mergeCell ref="N660:O660"/>
    <mergeCell ref="P660:Q660"/>
    <mergeCell ref="S653:T653"/>
    <mergeCell ref="U653:V653"/>
    <mergeCell ref="X653:Y653"/>
    <mergeCell ref="Z653:AA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AH660:AI660"/>
    <mergeCell ref="AJ660:AK660"/>
    <mergeCell ref="AM653:AN653"/>
    <mergeCell ref="AO653:AP653"/>
    <mergeCell ref="AR653:AS653"/>
    <mergeCell ref="AT653:AU653"/>
    <mergeCell ref="AM660:AN660"/>
    <mergeCell ref="AO660:AP660"/>
    <mergeCell ref="AR660:AS660"/>
    <mergeCell ref="AT660:AU660"/>
    <mergeCell ref="AC649:AD649"/>
    <mergeCell ref="AE649:AF649"/>
    <mergeCell ref="AH649:AI649"/>
    <mergeCell ref="AJ649:AK649"/>
    <mergeCell ref="AM649:AN649"/>
    <mergeCell ref="AO649:AP649"/>
    <mergeCell ref="AR649:AS649"/>
    <mergeCell ref="AT649:AU649"/>
    <mergeCell ref="AR632:AS632"/>
    <mergeCell ref="AT632:AU632"/>
    <mergeCell ref="AM646:AN646"/>
    <mergeCell ref="AO646:AP646"/>
    <mergeCell ref="AR646:AS646"/>
    <mergeCell ref="AT646:AU646"/>
    <mergeCell ref="AM632:AN632"/>
    <mergeCell ref="AO632:AP632"/>
    <mergeCell ref="AM642:AN642"/>
    <mergeCell ref="AO642:AP642"/>
    <mergeCell ref="AR642:AS642"/>
    <mergeCell ref="AT642:AU642"/>
    <mergeCell ref="AW632:AX632"/>
    <mergeCell ref="AY632:AZ632"/>
    <mergeCell ref="BB632:BC632"/>
    <mergeCell ref="S632:T632"/>
    <mergeCell ref="U632:V632"/>
    <mergeCell ref="X632:Y632"/>
    <mergeCell ref="Z632:AA632"/>
    <mergeCell ref="BB639:BC639"/>
    <mergeCell ref="AW656:AX656"/>
    <mergeCell ref="AY656:AZ656"/>
    <mergeCell ref="BD632:BE632"/>
    <mergeCell ref="BG597:BH597"/>
    <mergeCell ref="BI597:BJ597"/>
    <mergeCell ref="AW604:AX604"/>
    <mergeCell ref="AY604:AZ604"/>
    <mergeCell ref="BB604:BC604"/>
    <mergeCell ref="BD604:BE604"/>
    <mergeCell ref="BG604:BH604"/>
    <mergeCell ref="BI604:BJ604"/>
    <mergeCell ref="AH597:AI597"/>
    <mergeCell ref="AJ597:AK597"/>
    <mergeCell ref="AM597:AN597"/>
    <mergeCell ref="AO597:AP597"/>
    <mergeCell ref="AR597:AS597"/>
    <mergeCell ref="AT597:AU597"/>
    <mergeCell ref="BB597:BC597"/>
    <mergeCell ref="BD597:BE597"/>
    <mergeCell ref="AC597:AD597"/>
    <mergeCell ref="AE597:AF597"/>
    <mergeCell ref="AC656:AD656"/>
    <mergeCell ref="AE656:AF656"/>
    <mergeCell ref="AH656:AI656"/>
    <mergeCell ref="AJ656:AK656"/>
    <mergeCell ref="AM656:AN656"/>
    <mergeCell ref="AO656:AP656"/>
    <mergeCell ref="AR618:AS618"/>
    <mergeCell ref="AT618:AU618"/>
    <mergeCell ref="AC625:AD625"/>
    <mergeCell ref="AE625:AF625"/>
    <mergeCell ref="AH625:AI625"/>
    <mergeCell ref="AJ625:AK625"/>
    <mergeCell ref="AC632:AD632"/>
    <mergeCell ref="AE632:AF632"/>
    <mergeCell ref="AH632:AI632"/>
    <mergeCell ref="AJ632:AK632"/>
    <mergeCell ref="S618:T618"/>
    <mergeCell ref="U618:V618"/>
    <mergeCell ref="X618:Y618"/>
    <mergeCell ref="Z618:AA618"/>
    <mergeCell ref="S611:T611"/>
    <mergeCell ref="U611:V611"/>
    <mergeCell ref="X611:Y611"/>
    <mergeCell ref="Z611:AA611"/>
    <mergeCell ref="AC611:AD611"/>
    <mergeCell ref="AE611:AF611"/>
    <mergeCell ref="AH611:AI611"/>
    <mergeCell ref="AJ611:AK611"/>
    <mergeCell ref="AC618:AD618"/>
    <mergeCell ref="I632:J632"/>
    <mergeCell ref="K632:L632"/>
    <mergeCell ref="N632:O632"/>
    <mergeCell ref="P632:Q632"/>
    <mergeCell ref="AM618:AN618"/>
    <mergeCell ref="AO618:AP618"/>
    <mergeCell ref="AM625:AN625"/>
    <mergeCell ref="AO625:AP625"/>
    <mergeCell ref="BG555:BH555"/>
    <mergeCell ref="BI555:BJ555"/>
    <mergeCell ref="AW562:AX562"/>
    <mergeCell ref="AY562:AZ562"/>
    <mergeCell ref="BB562:BC562"/>
    <mergeCell ref="BD562:BE562"/>
    <mergeCell ref="BG562:BH562"/>
    <mergeCell ref="BI562:BJ562"/>
    <mergeCell ref="I583:J583"/>
    <mergeCell ref="K583:L583"/>
    <mergeCell ref="N583:O583"/>
    <mergeCell ref="P583:Q583"/>
    <mergeCell ref="AC583:AD583"/>
    <mergeCell ref="AE583:AF583"/>
    <mergeCell ref="AH583:AI583"/>
    <mergeCell ref="AJ583:AK583"/>
    <mergeCell ref="AC590:AD590"/>
    <mergeCell ref="AE590:AF590"/>
    <mergeCell ref="AH590:AI590"/>
    <mergeCell ref="AJ590:AK590"/>
    <mergeCell ref="S576:T576"/>
    <mergeCell ref="U576:V576"/>
    <mergeCell ref="X576:Y576"/>
    <mergeCell ref="Z576:AA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I569:J569"/>
    <mergeCell ref="K569:L569"/>
    <mergeCell ref="N569:O569"/>
    <mergeCell ref="P569:Q569"/>
    <mergeCell ref="AC569:AD569"/>
    <mergeCell ref="AE569:AF569"/>
    <mergeCell ref="AH576:AI576"/>
    <mergeCell ref="AJ576:AK576"/>
    <mergeCell ref="AW576:AX576"/>
    <mergeCell ref="AY576:AZ576"/>
    <mergeCell ref="BB576:BC576"/>
    <mergeCell ref="BD576:BE576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M590:AN590"/>
    <mergeCell ref="AO590:AP590"/>
    <mergeCell ref="X583:Y583"/>
    <mergeCell ref="Z583:AA583"/>
    <mergeCell ref="S562:T562"/>
    <mergeCell ref="U562:V562"/>
    <mergeCell ref="X562:Y562"/>
    <mergeCell ref="Z562:AA562"/>
    <mergeCell ref="I562:J562"/>
    <mergeCell ref="K562:L562"/>
    <mergeCell ref="N562:O562"/>
    <mergeCell ref="P562:Q562"/>
    <mergeCell ref="S555:T555"/>
    <mergeCell ref="U555:V555"/>
    <mergeCell ref="X555:Y555"/>
    <mergeCell ref="Z555:AA555"/>
    <mergeCell ref="I555:J555"/>
    <mergeCell ref="K555:L555"/>
    <mergeCell ref="N555:O555"/>
    <mergeCell ref="P555:Q555"/>
    <mergeCell ref="AC555:AD555"/>
    <mergeCell ref="AE555:AF555"/>
    <mergeCell ref="AH555:AI555"/>
    <mergeCell ref="AJ555:AK555"/>
    <mergeCell ref="AC562:AD562"/>
    <mergeCell ref="AE562:AF562"/>
    <mergeCell ref="AH562:AI562"/>
    <mergeCell ref="AJ562:AK562"/>
    <mergeCell ref="AM555:AN555"/>
    <mergeCell ref="AO555:AP555"/>
    <mergeCell ref="AR555:AS555"/>
    <mergeCell ref="AT555:AU555"/>
    <mergeCell ref="S583:T583"/>
    <mergeCell ref="U583:V583"/>
    <mergeCell ref="S590:T590"/>
    <mergeCell ref="U590:V590"/>
    <mergeCell ref="X590:Y590"/>
    <mergeCell ref="Z590:AA590"/>
    <mergeCell ref="I590:J590"/>
    <mergeCell ref="K590:L590"/>
    <mergeCell ref="N590:O590"/>
    <mergeCell ref="P590:Q590"/>
    <mergeCell ref="AR590:AS590"/>
    <mergeCell ref="AT590:AU590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AM562:AN562"/>
    <mergeCell ref="AO562:AP562"/>
    <mergeCell ref="AR562:AS562"/>
    <mergeCell ref="AT562:AU562"/>
    <mergeCell ref="I558:J558"/>
    <mergeCell ref="X527:Y527"/>
    <mergeCell ref="Z527:AA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AH534:AI534"/>
    <mergeCell ref="AJ534:AK534"/>
    <mergeCell ref="AW534:AX534"/>
    <mergeCell ref="X544:Y544"/>
    <mergeCell ref="Z544:AA544"/>
    <mergeCell ref="AC544:AD544"/>
    <mergeCell ref="AE544:AF544"/>
    <mergeCell ref="AH544:AI544"/>
    <mergeCell ref="AJ544:AK544"/>
    <mergeCell ref="AM544:AN544"/>
    <mergeCell ref="AO544:AP544"/>
    <mergeCell ref="AR544:AS544"/>
    <mergeCell ref="AT544:AU544"/>
    <mergeCell ref="AW544:AX544"/>
    <mergeCell ref="AM548:AN548"/>
    <mergeCell ref="AO548:AP548"/>
    <mergeCell ref="U530:V530"/>
    <mergeCell ref="X530:Y530"/>
    <mergeCell ref="AM530:AN530"/>
    <mergeCell ref="AO530:AP530"/>
    <mergeCell ref="AR530:AS530"/>
    <mergeCell ref="AT530:AU530"/>
    <mergeCell ref="AW530:AX530"/>
    <mergeCell ref="S544:T544"/>
    <mergeCell ref="U544:V544"/>
    <mergeCell ref="AM527:AN527"/>
    <mergeCell ref="AO527:AP527"/>
    <mergeCell ref="AR527:AS527"/>
    <mergeCell ref="AT527:AU527"/>
    <mergeCell ref="AM534:AN534"/>
    <mergeCell ref="AO534:AP534"/>
    <mergeCell ref="AR534:AS534"/>
    <mergeCell ref="AT534:AU534"/>
    <mergeCell ref="AM541:AN541"/>
    <mergeCell ref="AO541:AP541"/>
    <mergeCell ref="AR541:AS541"/>
    <mergeCell ref="AT541:AU541"/>
    <mergeCell ref="AW527:AX527"/>
    <mergeCell ref="AY527:AZ527"/>
    <mergeCell ref="BB527:BC527"/>
    <mergeCell ref="BD527:BE527"/>
    <mergeCell ref="AC541:AD541"/>
    <mergeCell ref="AE541:AF541"/>
    <mergeCell ref="AH541:AI541"/>
    <mergeCell ref="AJ541:AK541"/>
    <mergeCell ref="S534:T534"/>
    <mergeCell ref="U534:V534"/>
    <mergeCell ref="X534:Y534"/>
    <mergeCell ref="Z534:AA534"/>
    <mergeCell ref="I534:J534"/>
    <mergeCell ref="K534:L534"/>
    <mergeCell ref="N534:O534"/>
    <mergeCell ref="P534:Q534"/>
    <mergeCell ref="S527:T527"/>
    <mergeCell ref="U527:V527"/>
    <mergeCell ref="Z530:AA530"/>
    <mergeCell ref="AC530:AD530"/>
    <mergeCell ref="AE530:AF530"/>
    <mergeCell ref="AH530:AI530"/>
    <mergeCell ref="AJ530:AK530"/>
    <mergeCell ref="AY530:AZ530"/>
    <mergeCell ref="AW485:AX485"/>
    <mergeCell ref="AY485:AZ485"/>
    <mergeCell ref="BB485:BC485"/>
    <mergeCell ref="BD485:BE485"/>
    <mergeCell ref="S520:T520"/>
    <mergeCell ref="U520:V520"/>
    <mergeCell ref="X520:Y520"/>
    <mergeCell ref="Z520:AA520"/>
    <mergeCell ref="I520:J520"/>
    <mergeCell ref="K520:L520"/>
    <mergeCell ref="N520:O520"/>
    <mergeCell ref="P520:Q520"/>
    <mergeCell ref="S513:T513"/>
    <mergeCell ref="U513:V513"/>
    <mergeCell ref="X513:Y513"/>
    <mergeCell ref="Z513:AA513"/>
    <mergeCell ref="I513:J513"/>
    <mergeCell ref="K513:L513"/>
    <mergeCell ref="N513:O513"/>
    <mergeCell ref="P513:Q513"/>
    <mergeCell ref="AC513:AD513"/>
    <mergeCell ref="AE513:AF513"/>
    <mergeCell ref="AH513:AI513"/>
    <mergeCell ref="AJ513:AK513"/>
    <mergeCell ref="AC520:AD520"/>
    <mergeCell ref="AE520:AF520"/>
    <mergeCell ref="AH520:AI520"/>
    <mergeCell ref="AJ520:AK520"/>
    <mergeCell ref="AM513:AN513"/>
    <mergeCell ref="AO513:AP513"/>
    <mergeCell ref="AR513:AS513"/>
    <mergeCell ref="AT513:AU513"/>
    <mergeCell ref="S506:T506"/>
    <mergeCell ref="U506:V506"/>
    <mergeCell ref="X506:Y506"/>
    <mergeCell ref="Z506:AA506"/>
    <mergeCell ref="I506:J506"/>
    <mergeCell ref="K506:L506"/>
    <mergeCell ref="N506:O506"/>
    <mergeCell ref="P506:Q506"/>
    <mergeCell ref="AR506:AS506"/>
    <mergeCell ref="AT506:AU506"/>
    <mergeCell ref="AM520:AN520"/>
    <mergeCell ref="AO520:AP520"/>
    <mergeCell ref="AR520:AS520"/>
    <mergeCell ref="AT520:AU520"/>
    <mergeCell ref="I499:J499"/>
    <mergeCell ref="K499:L499"/>
    <mergeCell ref="N499:O499"/>
    <mergeCell ref="P499:Q499"/>
    <mergeCell ref="AC499:AD499"/>
    <mergeCell ref="AE499:AF499"/>
    <mergeCell ref="AH499:AI499"/>
    <mergeCell ref="AJ499:AK499"/>
    <mergeCell ref="AC506:AD506"/>
    <mergeCell ref="AE506:AF506"/>
    <mergeCell ref="AH506:AI506"/>
    <mergeCell ref="AJ506:AK506"/>
    <mergeCell ref="S492:T492"/>
    <mergeCell ref="U492:V492"/>
    <mergeCell ref="X492:Y492"/>
    <mergeCell ref="Z492:AA492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506:AN506"/>
    <mergeCell ref="AO506:AP506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AW443:AX443"/>
    <mergeCell ref="AY443:AZ443"/>
    <mergeCell ref="BB443:BC443"/>
    <mergeCell ref="S478:T478"/>
    <mergeCell ref="U478:V478"/>
    <mergeCell ref="X478:Y478"/>
    <mergeCell ref="Z478:AA478"/>
    <mergeCell ref="AM446:AN446"/>
    <mergeCell ref="AO446:AP446"/>
    <mergeCell ref="AR446:AS446"/>
    <mergeCell ref="AT446:AU446"/>
    <mergeCell ref="AW446:AX446"/>
    <mergeCell ref="AY446:AZ446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AM460:AN460"/>
    <mergeCell ref="AO460:AP460"/>
    <mergeCell ref="AR460:AS460"/>
    <mergeCell ref="AT460:AU460"/>
    <mergeCell ref="N457:O457"/>
    <mergeCell ref="P457:Q457"/>
    <mergeCell ref="AC457:AD457"/>
    <mergeCell ref="AE457:AF457"/>
    <mergeCell ref="AH457:AI457"/>
    <mergeCell ref="AJ457:AK457"/>
    <mergeCell ref="S450:T450"/>
    <mergeCell ref="U450:V450"/>
    <mergeCell ref="X450:Y450"/>
    <mergeCell ref="S443:T443"/>
    <mergeCell ref="U443:V443"/>
    <mergeCell ref="I478:J478"/>
    <mergeCell ref="K478:L478"/>
    <mergeCell ref="N478:O478"/>
    <mergeCell ref="P478:Q478"/>
    <mergeCell ref="S471:T471"/>
    <mergeCell ref="U471:V471"/>
    <mergeCell ref="X471:Y471"/>
    <mergeCell ref="Z471:AA471"/>
    <mergeCell ref="I471:J471"/>
    <mergeCell ref="K471:L471"/>
    <mergeCell ref="N471:O471"/>
    <mergeCell ref="P471:Q471"/>
    <mergeCell ref="AC471:AD471"/>
    <mergeCell ref="AE471:AF471"/>
    <mergeCell ref="AH471:AI471"/>
    <mergeCell ref="AJ471:AK471"/>
    <mergeCell ref="AC478:AD478"/>
    <mergeCell ref="AE478:AF478"/>
    <mergeCell ref="AH478:AI478"/>
    <mergeCell ref="AJ478:AK478"/>
    <mergeCell ref="AM471:AN471"/>
    <mergeCell ref="AO471:AP471"/>
    <mergeCell ref="AR471:AS471"/>
    <mergeCell ref="AT471:AU471"/>
    <mergeCell ref="S464:T464"/>
    <mergeCell ref="U464:V464"/>
    <mergeCell ref="X464:Y464"/>
    <mergeCell ref="Z464:AA464"/>
    <mergeCell ref="I464:J464"/>
    <mergeCell ref="K464:L464"/>
    <mergeCell ref="N464:O464"/>
    <mergeCell ref="P464:Q464"/>
    <mergeCell ref="AR464:AS464"/>
    <mergeCell ref="AT464:AU464"/>
    <mergeCell ref="AM478:AN478"/>
    <mergeCell ref="AO478:AP478"/>
    <mergeCell ref="AR478:AS478"/>
    <mergeCell ref="AT478:AU478"/>
    <mergeCell ref="AC464:AD464"/>
    <mergeCell ref="AE464:AF464"/>
    <mergeCell ref="AH464:AI464"/>
    <mergeCell ref="AJ464:AK464"/>
    <mergeCell ref="S436:T436"/>
    <mergeCell ref="U436:V436"/>
    <mergeCell ref="X436:Y436"/>
    <mergeCell ref="Z436:AA436"/>
    <mergeCell ref="I436:J436"/>
    <mergeCell ref="K436:L436"/>
    <mergeCell ref="N436:O436"/>
    <mergeCell ref="P436:Q436"/>
    <mergeCell ref="S429:T429"/>
    <mergeCell ref="U429:V429"/>
    <mergeCell ref="X429:Y429"/>
    <mergeCell ref="Z429:AA429"/>
    <mergeCell ref="I429:J429"/>
    <mergeCell ref="K429:L429"/>
    <mergeCell ref="N429:O429"/>
    <mergeCell ref="P429:Q429"/>
    <mergeCell ref="AC429:AD429"/>
    <mergeCell ref="AE429:AF429"/>
    <mergeCell ref="AH429:AI429"/>
    <mergeCell ref="AJ429:AK429"/>
    <mergeCell ref="AC436:AD436"/>
    <mergeCell ref="AE436:AF436"/>
    <mergeCell ref="AH436:AI436"/>
    <mergeCell ref="AJ436:AK436"/>
    <mergeCell ref="AM429:AN429"/>
    <mergeCell ref="AO429:AP429"/>
    <mergeCell ref="AR429:AS429"/>
    <mergeCell ref="AT429:AU429"/>
    <mergeCell ref="S422:T422"/>
    <mergeCell ref="U422:V422"/>
    <mergeCell ref="X422:Y422"/>
    <mergeCell ref="Z422:AA422"/>
    <mergeCell ref="I422:J422"/>
    <mergeCell ref="K422:L422"/>
    <mergeCell ref="N422:O422"/>
    <mergeCell ref="P422:Q422"/>
    <mergeCell ref="AR422:AS422"/>
    <mergeCell ref="AT422:AU422"/>
    <mergeCell ref="AM436:AN436"/>
    <mergeCell ref="AO436:AP436"/>
    <mergeCell ref="AR436:AS436"/>
    <mergeCell ref="AT436:AU436"/>
    <mergeCell ref="AR432:AS432"/>
    <mergeCell ref="AT432:AU432"/>
    <mergeCell ref="AC422:AD422"/>
    <mergeCell ref="AE422:AF422"/>
    <mergeCell ref="AH422:AI422"/>
    <mergeCell ref="AJ422:AK422"/>
    <mergeCell ref="BB408:BC408"/>
    <mergeCell ref="BD408:BE408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S387:T387"/>
    <mergeCell ref="U387:V387"/>
    <mergeCell ref="X387:Y387"/>
    <mergeCell ref="Z387:AA387"/>
    <mergeCell ref="I387:J387"/>
    <mergeCell ref="K387:L387"/>
    <mergeCell ref="N387:O387"/>
    <mergeCell ref="P387:Q387"/>
    <mergeCell ref="AC387:AD387"/>
    <mergeCell ref="AE387:AF387"/>
    <mergeCell ref="AH387:AI387"/>
    <mergeCell ref="AJ387:AK387"/>
    <mergeCell ref="AC394:AD394"/>
    <mergeCell ref="AE394:AF394"/>
    <mergeCell ref="AH394:AI394"/>
    <mergeCell ref="AJ394:AK394"/>
    <mergeCell ref="AM387:AN387"/>
    <mergeCell ref="AO387:AP387"/>
    <mergeCell ref="AR387:AS387"/>
    <mergeCell ref="AT387:AU387"/>
    <mergeCell ref="S394:T394"/>
    <mergeCell ref="U394:V394"/>
    <mergeCell ref="X394:Y394"/>
    <mergeCell ref="Z394:AA394"/>
    <mergeCell ref="I394:J394"/>
    <mergeCell ref="K394:L394"/>
    <mergeCell ref="N394:O394"/>
    <mergeCell ref="P394:Q394"/>
    <mergeCell ref="AW387:AX387"/>
    <mergeCell ref="AY387:AZ387"/>
    <mergeCell ref="BB387:BC387"/>
    <mergeCell ref="BD387:BE387"/>
    <mergeCell ref="N380:O380"/>
    <mergeCell ref="P380:Q380"/>
    <mergeCell ref="AR380:AS380"/>
    <mergeCell ref="AT380:AU380"/>
    <mergeCell ref="AM394:AN394"/>
    <mergeCell ref="AO394:AP394"/>
    <mergeCell ref="AR394:AS394"/>
    <mergeCell ref="AT394:AU394"/>
    <mergeCell ref="BG345:BH345"/>
    <mergeCell ref="BI345:BJ345"/>
    <mergeCell ref="AW352:AX352"/>
    <mergeCell ref="AY352:AZ352"/>
    <mergeCell ref="BB352:BC352"/>
    <mergeCell ref="BD352:BE352"/>
    <mergeCell ref="BG352:BH352"/>
    <mergeCell ref="BI352:BJ352"/>
    <mergeCell ref="I373:J373"/>
    <mergeCell ref="K373:L373"/>
    <mergeCell ref="N373:O373"/>
    <mergeCell ref="P373:Q373"/>
    <mergeCell ref="AC373:AD373"/>
    <mergeCell ref="AE373:AF373"/>
    <mergeCell ref="AH373:AI373"/>
    <mergeCell ref="AJ373:AK373"/>
    <mergeCell ref="AC380:AD380"/>
    <mergeCell ref="AE380:AF380"/>
    <mergeCell ref="AH380:AI380"/>
    <mergeCell ref="AJ380:AK380"/>
    <mergeCell ref="S366:T366"/>
    <mergeCell ref="U366:V366"/>
    <mergeCell ref="X366:Y366"/>
    <mergeCell ref="Z366:AA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C366:AD366"/>
    <mergeCell ref="AE366:AF366"/>
    <mergeCell ref="AH366:AI366"/>
    <mergeCell ref="AJ366:AK366"/>
    <mergeCell ref="AW366:AX366"/>
    <mergeCell ref="AY366:AZ366"/>
    <mergeCell ref="BB366:BC366"/>
    <mergeCell ref="BD366:BE366"/>
    <mergeCell ref="AM359:AN359"/>
    <mergeCell ref="AO359:AP359"/>
    <mergeCell ref="AR359:AS359"/>
    <mergeCell ref="AT359:AU359"/>
    <mergeCell ref="AM366:AN366"/>
    <mergeCell ref="AO366:AP366"/>
    <mergeCell ref="AW348:AX348"/>
    <mergeCell ref="AY348:AZ348"/>
    <mergeCell ref="AR366:AS366"/>
    <mergeCell ref="AT366:AU366"/>
    <mergeCell ref="AM373:AN373"/>
    <mergeCell ref="AO373:AP373"/>
    <mergeCell ref="AR373:AS373"/>
    <mergeCell ref="AT373:AU373"/>
    <mergeCell ref="AM380:AN380"/>
    <mergeCell ref="AO380:AP380"/>
    <mergeCell ref="AW359:AX359"/>
    <mergeCell ref="AY359:AZ359"/>
    <mergeCell ref="X345:Y345"/>
    <mergeCell ref="Z345:AA345"/>
    <mergeCell ref="I345:J345"/>
    <mergeCell ref="K345:L345"/>
    <mergeCell ref="N345:O345"/>
    <mergeCell ref="P345:Q345"/>
    <mergeCell ref="AC345:AD345"/>
    <mergeCell ref="AE345:AF345"/>
    <mergeCell ref="AH345:AI345"/>
    <mergeCell ref="AJ345:AK345"/>
    <mergeCell ref="AC352:AD352"/>
    <mergeCell ref="AE352:AF352"/>
    <mergeCell ref="AH352:AI352"/>
    <mergeCell ref="AJ352:AK352"/>
    <mergeCell ref="AM345:AN345"/>
    <mergeCell ref="AO345:AP345"/>
    <mergeCell ref="AR345:AS345"/>
    <mergeCell ref="AT345:AU345"/>
    <mergeCell ref="S338:T338"/>
    <mergeCell ref="U338:V338"/>
    <mergeCell ref="X338:Y338"/>
    <mergeCell ref="Z338:AA338"/>
    <mergeCell ref="I338:J338"/>
    <mergeCell ref="K338:L338"/>
    <mergeCell ref="N338:O338"/>
    <mergeCell ref="P338:Q338"/>
    <mergeCell ref="AR338:AS338"/>
    <mergeCell ref="AT338:AU338"/>
    <mergeCell ref="AM352:AN352"/>
    <mergeCell ref="AO352:AP352"/>
    <mergeCell ref="AR352:AS352"/>
    <mergeCell ref="AT352:AU352"/>
    <mergeCell ref="AC338:AD338"/>
    <mergeCell ref="AE338:AF338"/>
    <mergeCell ref="AH338:AI338"/>
    <mergeCell ref="AJ338:AK33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I380:J380"/>
    <mergeCell ref="K380:L380"/>
    <mergeCell ref="AY334:AZ334"/>
    <mergeCell ref="AM320:AN320"/>
    <mergeCell ref="AO320:AP320"/>
    <mergeCell ref="AR320:AS320"/>
    <mergeCell ref="AT320:AU320"/>
    <mergeCell ref="AC310:AD310"/>
    <mergeCell ref="AE310:AF310"/>
    <mergeCell ref="AH310:AI310"/>
    <mergeCell ref="AJ310:AK310"/>
    <mergeCell ref="AM310:AN310"/>
    <mergeCell ref="AO310:AP310"/>
    <mergeCell ref="AR310:AS310"/>
    <mergeCell ref="AT310:AU310"/>
    <mergeCell ref="AW338:AX338"/>
    <mergeCell ref="AY338:AZ338"/>
    <mergeCell ref="BB338:BC338"/>
    <mergeCell ref="BD338:BE338"/>
    <mergeCell ref="X324:Y324"/>
    <mergeCell ref="Z324:AA324"/>
    <mergeCell ref="U317:V317"/>
    <mergeCell ref="X317:Y317"/>
    <mergeCell ref="Z317:AA317"/>
    <mergeCell ref="AH331:AI331"/>
    <mergeCell ref="AJ331:AK331"/>
    <mergeCell ref="S324:T324"/>
    <mergeCell ref="U324:V324"/>
    <mergeCell ref="BD282:BE282"/>
    <mergeCell ref="AM275:AN275"/>
    <mergeCell ref="AO275:AP275"/>
    <mergeCell ref="AR275:AS275"/>
    <mergeCell ref="AT275:AU275"/>
    <mergeCell ref="AW275:AX275"/>
    <mergeCell ref="AY275:AZ275"/>
    <mergeCell ref="BB275:BC275"/>
    <mergeCell ref="BD275:BE275"/>
    <mergeCell ref="AT268:AU268"/>
    <mergeCell ref="AM317:AN317"/>
    <mergeCell ref="AO317:AP317"/>
    <mergeCell ref="AR317:AS317"/>
    <mergeCell ref="AT317:AU317"/>
    <mergeCell ref="AM324:AN324"/>
    <mergeCell ref="AO324:AP324"/>
    <mergeCell ref="AR324:AS324"/>
    <mergeCell ref="AT324:AU324"/>
    <mergeCell ref="S247:T247"/>
    <mergeCell ref="U247:V247"/>
    <mergeCell ref="X247:Y247"/>
    <mergeCell ref="Z247:AA247"/>
    <mergeCell ref="U257:V257"/>
    <mergeCell ref="X257:Y257"/>
    <mergeCell ref="Z257:AA257"/>
    <mergeCell ref="AC257:AD257"/>
    <mergeCell ref="AE257:AF257"/>
    <mergeCell ref="AH257:AI257"/>
    <mergeCell ref="AO257:AP257"/>
    <mergeCell ref="AR257:AS257"/>
    <mergeCell ref="AT257:AU257"/>
    <mergeCell ref="AW257:AX257"/>
    <mergeCell ref="AY257:AZ257"/>
    <mergeCell ref="I310:J310"/>
    <mergeCell ref="K310:L310"/>
    <mergeCell ref="N310:O310"/>
    <mergeCell ref="P310:Q310"/>
    <mergeCell ref="Z296:AA296"/>
    <mergeCell ref="S299:T299"/>
    <mergeCell ref="U299:V299"/>
    <mergeCell ref="X299:Y299"/>
    <mergeCell ref="Z299:AA299"/>
    <mergeCell ref="AC299:AD299"/>
    <mergeCell ref="AE299:AF299"/>
    <mergeCell ref="AH299:AI299"/>
    <mergeCell ref="I296:J296"/>
    <mergeCell ref="I261:J261"/>
    <mergeCell ref="K261:L261"/>
    <mergeCell ref="N261:O261"/>
    <mergeCell ref="P261:Q261"/>
    <mergeCell ref="AC261:AD261"/>
    <mergeCell ref="AE261:AF261"/>
    <mergeCell ref="AH261:AI261"/>
    <mergeCell ref="AJ261:AK261"/>
    <mergeCell ref="AC268:AD268"/>
    <mergeCell ref="AE268:AF268"/>
    <mergeCell ref="AH268:AI268"/>
    <mergeCell ref="AJ268:AK268"/>
    <mergeCell ref="AM261:AN261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M250:AN250"/>
    <mergeCell ref="AJ257:AK257"/>
    <mergeCell ref="AM257:AN257"/>
    <mergeCell ref="AM254:AN254"/>
    <mergeCell ref="BL268:BM268"/>
    <mergeCell ref="BN268:BO268"/>
    <mergeCell ref="I289:J289"/>
    <mergeCell ref="K289:L289"/>
    <mergeCell ref="N289:O289"/>
    <mergeCell ref="P289:Q289"/>
    <mergeCell ref="AC289:AD289"/>
    <mergeCell ref="AE289:AF289"/>
    <mergeCell ref="AH289:AI289"/>
    <mergeCell ref="AJ289:AK289"/>
    <mergeCell ref="BB268:BC268"/>
    <mergeCell ref="BD268:BE268"/>
    <mergeCell ref="BG268:BH268"/>
    <mergeCell ref="BI268:BJ268"/>
    <mergeCell ref="BD240:BE240"/>
    <mergeCell ref="BL243:BM243"/>
    <mergeCell ref="BN243:BO243"/>
    <mergeCell ref="AR240:AS240"/>
    <mergeCell ref="AT240:AU240"/>
    <mergeCell ref="BL257:BM257"/>
    <mergeCell ref="BN257:BO257"/>
    <mergeCell ref="BL275:BM275"/>
    <mergeCell ref="BN275:BO275"/>
    <mergeCell ref="AW254:AX254"/>
    <mergeCell ref="AY254:AZ254"/>
    <mergeCell ref="BB254:BC254"/>
    <mergeCell ref="BD254:BE254"/>
    <mergeCell ref="BG254:BH254"/>
    <mergeCell ref="BI254:BJ254"/>
    <mergeCell ref="BL254:BM254"/>
    <mergeCell ref="BN254:BO254"/>
    <mergeCell ref="BB261:BC261"/>
    <mergeCell ref="BD261:BE261"/>
    <mergeCell ref="AW268:AX268"/>
    <mergeCell ref="AY268:AZ268"/>
    <mergeCell ref="AJ254:AK254"/>
    <mergeCell ref="BG285:BH285"/>
    <mergeCell ref="BI285:BJ285"/>
    <mergeCell ref="BL285:BM285"/>
    <mergeCell ref="P240:Q240"/>
    <mergeCell ref="AO254:AP254"/>
    <mergeCell ref="S275:T275"/>
    <mergeCell ref="U275:V275"/>
    <mergeCell ref="X275:Y275"/>
    <mergeCell ref="Z275:AA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C282:AD282"/>
    <mergeCell ref="AE282:AF282"/>
    <mergeCell ref="AH282:AI282"/>
    <mergeCell ref="AJ282:AK282"/>
    <mergeCell ref="AW282:AX282"/>
    <mergeCell ref="AY282:AZ282"/>
    <mergeCell ref="BB282:BC282"/>
    <mergeCell ref="S261:T261"/>
    <mergeCell ref="U261:V261"/>
    <mergeCell ref="X261:Y261"/>
    <mergeCell ref="Z261:AA261"/>
    <mergeCell ref="AC254:AD254"/>
    <mergeCell ref="AE254:AF254"/>
    <mergeCell ref="AH254:AI254"/>
    <mergeCell ref="N247:O247"/>
    <mergeCell ref="P247:Q247"/>
    <mergeCell ref="AC247:AD247"/>
    <mergeCell ref="AE247:AF247"/>
    <mergeCell ref="AH247:AI247"/>
    <mergeCell ref="AJ247:AK247"/>
    <mergeCell ref="S240:T240"/>
    <mergeCell ref="U240:V240"/>
    <mergeCell ref="X240:Y240"/>
    <mergeCell ref="Z240:AA240"/>
    <mergeCell ref="I240:J240"/>
    <mergeCell ref="K240:L240"/>
    <mergeCell ref="N240:O240"/>
    <mergeCell ref="N222:O222"/>
    <mergeCell ref="P222:Q222"/>
    <mergeCell ref="S222:T222"/>
    <mergeCell ref="AO222:AP222"/>
    <mergeCell ref="AR222:AS222"/>
    <mergeCell ref="AT222:AU222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X205:Y205"/>
    <mergeCell ref="Z205:AA205"/>
    <mergeCell ref="I156:J156"/>
    <mergeCell ref="AO233:AP233"/>
    <mergeCell ref="AR233:AS233"/>
    <mergeCell ref="AT233:AU233"/>
    <mergeCell ref="AM240:AN240"/>
    <mergeCell ref="AO240:AP240"/>
    <mergeCell ref="AM247:AN247"/>
    <mergeCell ref="AO247:AP247"/>
    <mergeCell ref="AR247:AS247"/>
    <mergeCell ref="AT247:AU247"/>
    <mergeCell ref="S226:T226"/>
    <mergeCell ref="U226:V226"/>
    <mergeCell ref="X226:Y226"/>
    <mergeCell ref="Z226:AA226"/>
    <mergeCell ref="I226:J226"/>
    <mergeCell ref="K226:L226"/>
    <mergeCell ref="N226:O226"/>
    <mergeCell ref="P226:Q226"/>
    <mergeCell ref="S219:T219"/>
    <mergeCell ref="U219:V219"/>
    <mergeCell ref="X219:Y219"/>
    <mergeCell ref="Z219:AA219"/>
    <mergeCell ref="I219:J219"/>
    <mergeCell ref="K219:L219"/>
    <mergeCell ref="N219:O219"/>
    <mergeCell ref="P219:Q219"/>
    <mergeCell ref="AC219:AD219"/>
    <mergeCell ref="AE219:AF219"/>
    <mergeCell ref="AH219:AI219"/>
    <mergeCell ref="AJ219:AK219"/>
    <mergeCell ref="AC226:AD226"/>
    <mergeCell ref="AE226:AF226"/>
    <mergeCell ref="AH226:AI226"/>
    <mergeCell ref="AJ226:AK226"/>
    <mergeCell ref="AM219:AN219"/>
    <mergeCell ref="AO219:AP219"/>
    <mergeCell ref="AR219:AS219"/>
    <mergeCell ref="AT219:AU219"/>
    <mergeCell ref="I247:J247"/>
    <mergeCell ref="K247:L247"/>
    <mergeCell ref="K170:L170"/>
    <mergeCell ref="N170:O170"/>
    <mergeCell ref="P170:Q170"/>
    <mergeCell ref="AR170:AS170"/>
    <mergeCell ref="AT170:AU170"/>
    <mergeCell ref="AT212:AU212"/>
    <mergeCell ref="AT159:AU159"/>
    <mergeCell ref="AE177:AF177"/>
    <mergeCell ref="AH177:AI177"/>
    <mergeCell ref="AJ177:AK177"/>
    <mergeCell ref="AC184:AD184"/>
    <mergeCell ref="AE184:AF184"/>
    <mergeCell ref="AH184:AI184"/>
    <mergeCell ref="AJ184:AK184"/>
    <mergeCell ref="AM177:AN177"/>
    <mergeCell ref="AO177:AP177"/>
    <mergeCell ref="AR177:AS177"/>
    <mergeCell ref="AT177:AU177"/>
    <mergeCell ref="AW215:AX215"/>
    <mergeCell ref="AY215:AZ215"/>
    <mergeCell ref="BG215:BH215"/>
    <mergeCell ref="BI215:BJ215"/>
    <mergeCell ref="BG198:BH198"/>
    <mergeCell ref="BI198:BJ198"/>
    <mergeCell ref="BB205:BC205"/>
    <mergeCell ref="BD205:BE205"/>
    <mergeCell ref="BG205:BH205"/>
    <mergeCell ref="BI205:BJ205"/>
    <mergeCell ref="AW212:AX212"/>
    <mergeCell ref="AY212:AZ212"/>
    <mergeCell ref="AW156:AX156"/>
    <mergeCell ref="AY156:AZ156"/>
    <mergeCell ref="AM156:AN156"/>
    <mergeCell ref="AO156:AP156"/>
    <mergeCell ref="AR156:AS156"/>
    <mergeCell ref="AT156:AU156"/>
    <mergeCell ref="AM163:AN163"/>
    <mergeCell ref="AO163:AP163"/>
    <mergeCell ref="AR163:AS163"/>
    <mergeCell ref="AT163:AU163"/>
    <mergeCell ref="AM170:AN170"/>
    <mergeCell ref="AO170:AP170"/>
    <mergeCell ref="I205:J205"/>
    <mergeCell ref="K205:L205"/>
    <mergeCell ref="N205:O205"/>
    <mergeCell ref="P205:Q205"/>
    <mergeCell ref="AC205:AD205"/>
    <mergeCell ref="AE205:AF205"/>
    <mergeCell ref="AH205:AI205"/>
    <mergeCell ref="AJ205:AK205"/>
    <mergeCell ref="AC212:AD212"/>
    <mergeCell ref="AE212:AF212"/>
    <mergeCell ref="AH212:AI212"/>
    <mergeCell ref="AJ212:AK212"/>
    <mergeCell ref="S198:T198"/>
    <mergeCell ref="U198:V198"/>
    <mergeCell ref="X198:Y198"/>
    <mergeCell ref="Z198:AA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I170:J170"/>
    <mergeCell ref="AM184:AN184"/>
    <mergeCell ref="AO184:AP184"/>
    <mergeCell ref="S212:T212"/>
    <mergeCell ref="U212:V212"/>
    <mergeCell ref="X212:Y212"/>
    <mergeCell ref="Z212:AA212"/>
    <mergeCell ref="AR212:AS212"/>
    <mergeCell ref="AW198:AX198"/>
    <mergeCell ref="AY198:AZ198"/>
    <mergeCell ref="BB198:BC198"/>
    <mergeCell ref="BD198:BE198"/>
    <mergeCell ref="AM191:AN191"/>
    <mergeCell ref="AO191:AP191"/>
    <mergeCell ref="AR198:AS198"/>
    <mergeCell ref="AT198:AU198"/>
    <mergeCell ref="AM205:AN205"/>
    <mergeCell ref="AO205:AP205"/>
    <mergeCell ref="AR205:AS205"/>
    <mergeCell ref="AT205:AU205"/>
    <mergeCell ref="AM198:AN198"/>
    <mergeCell ref="AO198:AP198"/>
    <mergeCell ref="AM212:AN212"/>
    <mergeCell ref="AO212:AP212"/>
    <mergeCell ref="AW177:AX177"/>
    <mergeCell ref="AY177:AZ177"/>
    <mergeCell ref="BB177:BC177"/>
    <mergeCell ref="BD177:BE177"/>
    <mergeCell ref="AR191:AS191"/>
    <mergeCell ref="AT191:AU191"/>
    <mergeCell ref="AW191:AX191"/>
    <mergeCell ref="AY191:AZ191"/>
    <mergeCell ref="BB191:BC191"/>
    <mergeCell ref="BD191:BE191"/>
    <mergeCell ref="AR184:AS184"/>
    <mergeCell ref="AT184:AU184"/>
    <mergeCell ref="AC170:AD170"/>
    <mergeCell ref="AE170:AF170"/>
    <mergeCell ref="AH170:AI170"/>
    <mergeCell ref="BG191:BH191"/>
    <mergeCell ref="BI191:BJ191"/>
    <mergeCell ref="AW184:AX184"/>
    <mergeCell ref="AY184:AZ184"/>
    <mergeCell ref="BB184:BC184"/>
    <mergeCell ref="AC198:AD198"/>
    <mergeCell ref="AE198:AF198"/>
    <mergeCell ref="AH198:AI198"/>
    <mergeCell ref="AJ198:AK198"/>
    <mergeCell ref="BI184:BJ184"/>
    <mergeCell ref="AC114:AD114"/>
    <mergeCell ref="AE114:AF114"/>
    <mergeCell ref="AH114:AI114"/>
    <mergeCell ref="AJ114:AK114"/>
    <mergeCell ref="BD114:BE114"/>
    <mergeCell ref="AM107:AN107"/>
    <mergeCell ref="AO107:AP107"/>
    <mergeCell ref="BB93:BC93"/>
    <mergeCell ref="BD93:BE93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M128:AN128"/>
    <mergeCell ref="AO128:AP128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C156:AD156"/>
    <mergeCell ref="AE156:AF156"/>
    <mergeCell ref="AH156:AI156"/>
    <mergeCell ref="AJ156:AK156"/>
    <mergeCell ref="X142:Y142"/>
    <mergeCell ref="Z142:AA142"/>
    <mergeCell ref="I142:J142"/>
    <mergeCell ref="K142:L142"/>
    <mergeCell ref="N142:O142"/>
    <mergeCell ref="P142:Q142"/>
    <mergeCell ref="S135:T135"/>
    <mergeCell ref="Z135:AA135"/>
    <mergeCell ref="I135:J135"/>
    <mergeCell ref="K135:L135"/>
    <mergeCell ref="N135:O135"/>
    <mergeCell ref="BB107:BC107"/>
    <mergeCell ref="BD107:BE107"/>
    <mergeCell ref="K156:L156"/>
    <mergeCell ref="N156:O156"/>
    <mergeCell ref="P156:Q156"/>
    <mergeCell ref="S114:T114"/>
    <mergeCell ref="U114:V114"/>
    <mergeCell ref="X114:Y114"/>
    <mergeCell ref="Z114:AA114"/>
    <mergeCell ref="BB142:BC142"/>
    <mergeCell ref="BD142:BE142"/>
    <mergeCell ref="AM149:AN149"/>
    <mergeCell ref="AO149:AP149"/>
    <mergeCell ref="AR149:AS149"/>
    <mergeCell ref="AT149:AU149"/>
    <mergeCell ref="BG107:BH107"/>
    <mergeCell ref="BI107:BJ107"/>
    <mergeCell ref="BG65:BH65"/>
    <mergeCell ref="BI65:BJ65"/>
    <mergeCell ref="AM44:AN44"/>
    <mergeCell ref="AO44:AP44"/>
    <mergeCell ref="AR44:AS44"/>
    <mergeCell ref="AT44:AU44"/>
    <mergeCell ref="AM58:AN58"/>
    <mergeCell ref="AO58:AP58"/>
    <mergeCell ref="AR58:AS58"/>
    <mergeCell ref="AT58:AU58"/>
    <mergeCell ref="AM65:AN65"/>
    <mergeCell ref="AO65:AP65"/>
    <mergeCell ref="AR65:AS65"/>
    <mergeCell ref="AT65:AU65"/>
    <mergeCell ref="AM72:AN72"/>
    <mergeCell ref="AO72:AP72"/>
    <mergeCell ref="I100:J100"/>
    <mergeCell ref="K100:L100"/>
    <mergeCell ref="I86:J86"/>
    <mergeCell ref="K86:L86"/>
    <mergeCell ref="AC135:AD135"/>
    <mergeCell ref="AE135:AF135"/>
    <mergeCell ref="AH135:AI135"/>
    <mergeCell ref="AJ135:AK135"/>
    <mergeCell ref="AC142:AD142"/>
    <mergeCell ref="AE142:AF142"/>
    <mergeCell ref="AH142:AI142"/>
    <mergeCell ref="AJ142:AK142"/>
    <mergeCell ref="AR107:AS107"/>
    <mergeCell ref="AT107:AU107"/>
    <mergeCell ref="AM114:AN114"/>
    <mergeCell ref="AO114:AP114"/>
    <mergeCell ref="AR114:AS114"/>
    <mergeCell ref="AT114:AU114"/>
    <mergeCell ref="S121:T121"/>
    <mergeCell ref="U121:V121"/>
    <mergeCell ref="X121:Y121"/>
    <mergeCell ref="Z121:AA121"/>
    <mergeCell ref="BB58:BC58"/>
    <mergeCell ref="BD58:BE58"/>
    <mergeCell ref="BG58:BH58"/>
    <mergeCell ref="BI58:BJ58"/>
    <mergeCell ref="AW65:AX65"/>
    <mergeCell ref="AY65:AZ65"/>
    <mergeCell ref="BB65:BC65"/>
    <mergeCell ref="BD65:BE65"/>
    <mergeCell ref="BG51:BH51"/>
    <mergeCell ref="BI51:BJ51"/>
    <mergeCell ref="AR72:AS72"/>
    <mergeCell ref="AT72:AU72"/>
    <mergeCell ref="AM79:AN79"/>
    <mergeCell ref="AO79:AP79"/>
    <mergeCell ref="AR79:AS79"/>
    <mergeCell ref="AT79:AU79"/>
    <mergeCell ref="S58:T58"/>
    <mergeCell ref="U58:V58"/>
    <mergeCell ref="AC44:AD44"/>
    <mergeCell ref="AE44:AF44"/>
    <mergeCell ref="AH44:AI44"/>
    <mergeCell ref="AJ44:AK44"/>
    <mergeCell ref="S79:T79"/>
    <mergeCell ref="U79:V79"/>
    <mergeCell ref="AC79:AD79"/>
    <mergeCell ref="AE79:AF79"/>
    <mergeCell ref="AH79:AI79"/>
    <mergeCell ref="AJ79:AK79"/>
    <mergeCell ref="S72:T72"/>
    <mergeCell ref="U72:V72"/>
    <mergeCell ref="X72:Y72"/>
    <mergeCell ref="Z72:AA72"/>
    <mergeCell ref="BG72:BH72"/>
    <mergeCell ref="BI72:BJ72"/>
    <mergeCell ref="AW79:AX79"/>
    <mergeCell ref="AY79:AZ79"/>
    <mergeCell ref="BB79:BC79"/>
    <mergeCell ref="BD79:BE79"/>
    <mergeCell ref="AW37:AX37"/>
    <mergeCell ref="AY37:AZ37"/>
    <mergeCell ref="BB37:BC37"/>
    <mergeCell ref="BD37:BE37"/>
    <mergeCell ref="BG37:BH37"/>
    <mergeCell ref="BI37:BJ37"/>
    <mergeCell ref="AW44:AX44"/>
    <mergeCell ref="AY44:AZ44"/>
    <mergeCell ref="BB44:BC44"/>
    <mergeCell ref="BD44:BE44"/>
    <mergeCell ref="BG44:BH44"/>
    <mergeCell ref="BI44:BJ44"/>
    <mergeCell ref="AW58:AX58"/>
    <mergeCell ref="AY58:AZ58"/>
    <mergeCell ref="X51:Y51"/>
    <mergeCell ref="Z51:AA51"/>
    <mergeCell ref="I51:J51"/>
    <mergeCell ref="K51:L51"/>
    <mergeCell ref="N51:O51"/>
    <mergeCell ref="P51:Q51"/>
    <mergeCell ref="AC51:AD51"/>
    <mergeCell ref="AE51:AF51"/>
    <mergeCell ref="AH51:AI51"/>
    <mergeCell ref="AJ51:AK51"/>
    <mergeCell ref="AC58:AD58"/>
    <mergeCell ref="AE58:AF58"/>
    <mergeCell ref="AH58:AI58"/>
    <mergeCell ref="AJ58:AK58"/>
    <mergeCell ref="AM51:AN51"/>
    <mergeCell ref="AO51:AP51"/>
    <mergeCell ref="AR51:AS51"/>
    <mergeCell ref="AT51:AU51"/>
    <mergeCell ref="AR37:AS37"/>
    <mergeCell ref="AT37:AU37"/>
    <mergeCell ref="S44:T44"/>
    <mergeCell ref="U44:V44"/>
    <mergeCell ref="X44:Y44"/>
    <mergeCell ref="Z44:AA44"/>
    <mergeCell ref="AC65:AD65"/>
    <mergeCell ref="AE65:AF65"/>
    <mergeCell ref="AH65:AI65"/>
    <mergeCell ref="AJ65:AK65"/>
    <mergeCell ref="AC72:AD72"/>
    <mergeCell ref="AE72:AF72"/>
    <mergeCell ref="AH72:AI72"/>
    <mergeCell ref="AJ72:AK72"/>
    <mergeCell ref="I54:J54"/>
    <mergeCell ref="K54:L54"/>
    <mergeCell ref="N54:O54"/>
    <mergeCell ref="P54:Q54"/>
    <mergeCell ref="N1:O1"/>
    <mergeCell ref="P1:Q1"/>
    <mergeCell ref="N5:O5"/>
    <mergeCell ref="P5:Q5"/>
    <mergeCell ref="I16:J16"/>
    <mergeCell ref="K16:L16"/>
    <mergeCell ref="N16:O16"/>
    <mergeCell ref="P16:Q16"/>
    <mergeCell ref="S30:T30"/>
    <mergeCell ref="U30:V30"/>
    <mergeCell ref="X30:Y30"/>
    <mergeCell ref="Z30:AA30"/>
    <mergeCell ref="I30:J30"/>
    <mergeCell ref="K30:L30"/>
    <mergeCell ref="N30:O30"/>
    <mergeCell ref="P30:Q30"/>
    <mergeCell ref="S23:T23"/>
    <mergeCell ref="U23:V23"/>
    <mergeCell ref="X23:Y23"/>
    <mergeCell ref="Z23:AA23"/>
    <mergeCell ref="I23:J23"/>
    <mergeCell ref="K23:L23"/>
    <mergeCell ref="I121:J121"/>
    <mergeCell ref="K121:L121"/>
    <mergeCell ref="N121:O121"/>
    <mergeCell ref="P121:Q121"/>
    <mergeCell ref="N184:O184"/>
    <mergeCell ref="P184:Q184"/>
    <mergeCell ref="S177:T177"/>
    <mergeCell ref="U177:V177"/>
    <mergeCell ref="X177:Y177"/>
    <mergeCell ref="Z177:AA177"/>
    <mergeCell ref="I177:J177"/>
    <mergeCell ref="K177:L177"/>
    <mergeCell ref="N177:O177"/>
    <mergeCell ref="P177:Q177"/>
    <mergeCell ref="I37:J37"/>
    <mergeCell ref="K37:L37"/>
    <mergeCell ref="N37:O37"/>
    <mergeCell ref="P37:Q37"/>
    <mergeCell ref="N114:O114"/>
    <mergeCell ref="P114:Q114"/>
    <mergeCell ref="S107:T107"/>
    <mergeCell ref="U107:V107"/>
    <mergeCell ref="X107:Y107"/>
    <mergeCell ref="Z107:AA107"/>
    <mergeCell ref="I107:J107"/>
    <mergeCell ref="K107:L107"/>
    <mergeCell ref="N107:O107"/>
    <mergeCell ref="P107:Q107"/>
    <mergeCell ref="N47:O47"/>
    <mergeCell ref="P47:Q47"/>
    <mergeCell ref="S47:T47"/>
    <mergeCell ref="U47:V47"/>
    <mergeCell ref="X47:Y47"/>
    <mergeCell ref="Z47:AA47"/>
    <mergeCell ref="N65:O65"/>
    <mergeCell ref="P65:Q65"/>
    <mergeCell ref="N79:O79"/>
    <mergeCell ref="P79:Q79"/>
    <mergeCell ref="S156:T156"/>
    <mergeCell ref="U156:V156"/>
    <mergeCell ref="U135:V135"/>
    <mergeCell ref="X135:Y135"/>
    <mergeCell ref="AM3516:AN3516"/>
    <mergeCell ref="AO3516:AP3516"/>
    <mergeCell ref="AR3516:AS3516"/>
    <mergeCell ref="AT3516:AU3516"/>
    <mergeCell ref="AC121:AD121"/>
    <mergeCell ref="AE121:AF121"/>
    <mergeCell ref="AH121:AI121"/>
    <mergeCell ref="AJ121:AK121"/>
    <mergeCell ref="AM121:AN121"/>
    <mergeCell ref="AO121:AP121"/>
    <mergeCell ref="AR121:AS121"/>
    <mergeCell ref="AT121:AU121"/>
    <mergeCell ref="AC177:AD177"/>
    <mergeCell ref="S100:T100"/>
    <mergeCell ref="U100:V100"/>
    <mergeCell ref="X100:Y100"/>
    <mergeCell ref="Z100:AA100"/>
    <mergeCell ref="N100:O100"/>
    <mergeCell ref="P100:Q100"/>
    <mergeCell ref="S93:T93"/>
    <mergeCell ref="U93:V93"/>
    <mergeCell ref="X93:Y93"/>
    <mergeCell ref="Z93:AA93"/>
    <mergeCell ref="X3509:Y3509"/>
    <mergeCell ref="Z3509:AA3509"/>
    <mergeCell ref="N212:O212"/>
    <mergeCell ref="P212:Q212"/>
    <mergeCell ref="S233:T233"/>
    <mergeCell ref="U233:V233"/>
    <mergeCell ref="X233:Y233"/>
    <mergeCell ref="Z233:AA233"/>
    <mergeCell ref="N233:O233"/>
    <mergeCell ref="P233:Q233"/>
    <mergeCell ref="N317:O317"/>
    <mergeCell ref="P317:Q317"/>
    <mergeCell ref="N334:O334"/>
    <mergeCell ref="P334:Q334"/>
    <mergeCell ref="N352:O352"/>
    <mergeCell ref="P352:Q352"/>
    <mergeCell ref="S345:T345"/>
    <mergeCell ref="U345:V345"/>
    <mergeCell ref="AC107:AD107"/>
    <mergeCell ref="AE107:AF107"/>
    <mergeCell ref="AH107:AI107"/>
    <mergeCell ref="AJ107:AK107"/>
    <mergeCell ref="AE163:AF163"/>
    <mergeCell ref="AH163:AI163"/>
    <mergeCell ref="AJ163:AK163"/>
    <mergeCell ref="AM142:AN142"/>
    <mergeCell ref="AO142:AP142"/>
    <mergeCell ref="AR142:AS142"/>
    <mergeCell ref="AT142:AU142"/>
    <mergeCell ref="AC128:AD128"/>
    <mergeCell ref="AE128:AF128"/>
    <mergeCell ref="AH128:AI128"/>
    <mergeCell ref="AJ128:AK128"/>
    <mergeCell ref="AC93:AD93"/>
    <mergeCell ref="AE93:AF93"/>
    <mergeCell ref="AH93:AI93"/>
    <mergeCell ref="AJ93:AK93"/>
    <mergeCell ref="AC100:AD100"/>
    <mergeCell ref="AE100:AF100"/>
    <mergeCell ref="AH100:AI100"/>
    <mergeCell ref="AJ100:AK100"/>
    <mergeCell ref="I3537:J3537"/>
    <mergeCell ref="K3537:L3537"/>
    <mergeCell ref="N3537:O3537"/>
    <mergeCell ref="P3537:Q3537"/>
    <mergeCell ref="S3537:T3537"/>
    <mergeCell ref="U3537:V3537"/>
    <mergeCell ref="X3537:Y3537"/>
    <mergeCell ref="Z3537:AA3537"/>
    <mergeCell ref="AC3537:AD3537"/>
    <mergeCell ref="AE3537:AF3537"/>
    <mergeCell ref="AH3537:AI3537"/>
    <mergeCell ref="AJ3537:AK3537"/>
    <mergeCell ref="AM3537:AN3537"/>
    <mergeCell ref="AO3537:AP3537"/>
    <mergeCell ref="AR3537:AS3537"/>
    <mergeCell ref="AT3537:AU3537"/>
    <mergeCell ref="S3516:T3516"/>
    <mergeCell ref="U3516:V3516"/>
    <mergeCell ref="X3516:Y3516"/>
    <mergeCell ref="Z3516:AA3516"/>
    <mergeCell ref="K114:L114"/>
    <mergeCell ref="S142:T142"/>
    <mergeCell ref="U142:V142"/>
    <mergeCell ref="AR3530:AS3530"/>
    <mergeCell ref="AT3530:AU3530"/>
    <mergeCell ref="AM135:AN135"/>
    <mergeCell ref="AO135:AP135"/>
    <mergeCell ref="AR135:AS135"/>
    <mergeCell ref="AT135:AU135"/>
    <mergeCell ref="S128:T128"/>
    <mergeCell ref="U128:V128"/>
    <mergeCell ref="X128:Y128"/>
    <mergeCell ref="Z128:AA128"/>
    <mergeCell ref="I128:J128"/>
    <mergeCell ref="K128:L128"/>
    <mergeCell ref="N128:O128"/>
    <mergeCell ref="P128:Q128"/>
    <mergeCell ref="I3530:J3530"/>
    <mergeCell ref="K3530:L3530"/>
    <mergeCell ref="N3530:O3530"/>
    <mergeCell ref="P3530:Q3530"/>
    <mergeCell ref="S3530:T3530"/>
    <mergeCell ref="U3530:V3530"/>
    <mergeCell ref="X3530:Y3530"/>
    <mergeCell ref="Z3530:AA3530"/>
    <mergeCell ref="AC3523:AD3523"/>
    <mergeCell ref="AE3523:AF3523"/>
    <mergeCell ref="AH3523:AI3523"/>
    <mergeCell ref="AC3516:AD3516"/>
    <mergeCell ref="AE3516:AF3516"/>
    <mergeCell ref="AH3516:AI3516"/>
    <mergeCell ref="AJ3516:AK3516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I212:J212"/>
    <mergeCell ref="K212:L212"/>
    <mergeCell ref="I233:J233"/>
    <mergeCell ref="K233:L233"/>
    <mergeCell ref="AW3537:AX3537"/>
    <mergeCell ref="AY3537:AZ3537"/>
    <mergeCell ref="BB3537:BC3537"/>
    <mergeCell ref="BD3537:BE3537"/>
    <mergeCell ref="BG3537:BH3537"/>
    <mergeCell ref="BI3537:BJ3537"/>
    <mergeCell ref="BL3537:BM3537"/>
    <mergeCell ref="BN3537:BO3537"/>
    <mergeCell ref="AH1:AI1"/>
    <mergeCell ref="AJ1:AK1"/>
    <mergeCell ref="AH5:AI5"/>
    <mergeCell ref="AJ5:AK5"/>
    <mergeCell ref="AC16:AD16"/>
    <mergeCell ref="AE16:AF16"/>
    <mergeCell ref="AH16:AI16"/>
    <mergeCell ref="AJ16:AK16"/>
    <mergeCell ref="AC23:AD23"/>
    <mergeCell ref="AE23:AF23"/>
    <mergeCell ref="AH23:AI23"/>
    <mergeCell ref="AJ23:AK23"/>
    <mergeCell ref="AC30:AD30"/>
    <mergeCell ref="AE30:AF30"/>
    <mergeCell ref="AH30:AI30"/>
    <mergeCell ref="AJ30:AK30"/>
    <mergeCell ref="AC37:AD37"/>
    <mergeCell ref="AE37:AF37"/>
    <mergeCell ref="AH37:AI37"/>
    <mergeCell ref="AJ37:AK37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AM37:AN37"/>
    <mergeCell ref="AO37:AP37"/>
    <mergeCell ref="AT86:AU86"/>
    <mergeCell ref="AJ3523:AK3523"/>
    <mergeCell ref="AC3530:AD3530"/>
    <mergeCell ref="AE3530:AF3530"/>
    <mergeCell ref="AH3530:AI3530"/>
    <mergeCell ref="AJ3530:AK3530"/>
    <mergeCell ref="AM3523:AN3523"/>
    <mergeCell ref="AO3523:AP3523"/>
    <mergeCell ref="AR3523:AS3523"/>
    <mergeCell ref="AT3523:AU3523"/>
    <mergeCell ref="AM3530:AN3530"/>
    <mergeCell ref="AO3530:AP3530"/>
    <mergeCell ref="BG93:BH93"/>
    <mergeCell ref="BI93:BJ93"/>
    <mergeCell ref="AW100:AX100"/>
    <mergeCell ref="AY100:AZ100"/>
    <mergeCell ref="BB100:BC100"/>
    <mergeCell ref="BD100:BE100"/>
    <mergeCell ref="BG100:BH100"/>
    <mergeCell ref="BI100:BJ100"/>
    <mergeCell ref="AW107:AX107"/>
    <mergeCell ref="AY107:AZ107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0" r:id="rId4">
          <objectPr defaultSize="0" autoPict="0" r:id="rId5">
            <anchor moveWithCells="1">
              <from>
                <xdr:col>3</xdr:col>
                <xdr:colOff>609600</xdr:colOff>
                <xdr:row>11</xdr:row>
                <xdr:rowOff>88900</xdr:rowOff>
              </from>
              <to>
                <xdr:col>6</xdr:col>
                <xdr:colOff>107950</xdr:colOff>
                <xdr:row>13</xdr:row>
                <xdr:rowOff>177800</xdr:rowOff>
              </to>
            </anchor>
          </objectPr>
        </oleObject>
      </mc:Choice>
      <mc:Fallback>
        <oleObject progId="Equation.DSMT4" shapeId="1030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>
              <from>
                <xdr:col>9</xdr:col>
                <xdr:colOff>50800</xdr:colOff>
                <xdr:row>11</xdr:row>
                <xdr:rowOff>101600</xdr:rowOff>
              </from>
              <to>
                <xdr:col>10</xdr:col>
                <xdr:colOff>444500</xdr:colOff>
                <xdr:row>14</xdr:row>
                <xdr:rowOff>25400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34" r:id="rId8">
          <objectPr defaultSize="0" autoPict="0" r:id="rId9">
            <anchor moveWithCells="1">
              <from>
                <xdr:col>18</xdr:col>
                <xdr:colOff>488950</xdr:colOff>
                <xdr:row>11</xdr:row>
                <xdr:rowOff>171450</xdr:rowOff>
              </from>
              <to>
                <xdr:col>20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4" r:id="rId8"/>
      </mc:Fallback>
    </mc:AlternateContent>
    <mc:AlternateContent xmlns:mc="http://schemas.openxmlformats.org/markup-compatibility/2006">
      <mc:Choice Requires="x14">
        <oleObject progId="Equation.DSMT4" shapeId="1035" r:id="rId10">
          <objectPr defaultSize="0" autoPict="0" r:id="rId7">
            <anchor moveWithCells="1">
              <from>
                <xdr:col>29</xdr:col>
                <xdr:colOff>133350</xdr:colOff>
                <xdr:row>11</xdr:row>
                <xdr:rowOff>95250</xdr:rowOff>
              </from>
              <to>
                <xdr:col>31</xdr:col>
                <xdr:colOff>25400</xdr:colOff>
                <xdr:row>14</xdr:row>
                <xdr:rowOff>12700</xdr:rowOff>
              </to>
            </anchor>
          </objectPr>
        </oleObject>
      </mc:Choice>
      <mc:Fallback>
        <oleObject progId="Equation.DSMT4" shapeId="1035" r:id="rId10"/>
      </mc:Fallback>
    </mc:AlternateContent>
    <mc:AlternateContent xmlns:mc="http://schemas.openxmlformats.org/markup-compatibility/2006">
      <mc:Choice Requires="x14">
        <oleObject progId="Equation.DSMT4" shapeId="1036" r:id="rId11">
          <objectPr defaultSize="0" autoPict="0" r:id="rId9">
            <anchor moveWithCells="1">
              <from>
                <xdr:col>38</xdr:col>
                <xdr:colOff>488950</xdr:colOff>
                <xdr:row>11</xdr:row>
                <xdr:rowOff>171450</xdr:rowOff>
              </from>
              <to>
                <xdr:col>40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6" r:id="rId11"/>
      </mc:Fallback>
    </mc:AlternateContent>
    <mc:AlternateContent xmlns:mc="http://schemas.openxmlformats.org/markup-compatibility/2006">
      <mc:Choice Requires="x14">
        <oleObject progId="Equation.DSMT4" shapeId="1037" r:id="rId12">
          <objectPr defaultSize="0" autoPict="0" r:id="rId7">
            <anchor moveWithCells="1">
              <from>
                <xdr:col>49</xdr:col>
                <xdr:colOff>133350</xdr:colOff>
                <xdr:row>11</xdr:row>
                <xdr:rowOff>95250</xdr:rowOff>
              </from>
              <to>
                <xdr:col>51</xdr:col>
                <xdr:colOff>25400</xdr:colOff>
                <xdr:row>14</xdr:row>
                <xdr:rowOff>12700</xdr:rowOff>
              </to>
            </anchor>
          </objectPr>
        </oleObject>
      </mc:Choice>
      <mc:Fallback>
        <oleObject progId="Equation.DSMT4" shapeId="1037" r:id="rId12"/>
      </mc:Fallback>
    </mc:AlternateContent>
    <mc:AlternateContent xmlns:mc="http://schemas.openxmlformats.org/markup-compatibility/2006">
      <mc:Choice Requires="x14">
        <oleObject progId="Equation.DSMT4" shapeId="1038" r:id="rId13">
          <objectPr defaultSize="0" autoPict="0" r:id="rId9">
            <anchor moveWithCells="1">
              <from>
                <xdr:col>58</xdr:col>
                <xdr:colOff>488950</xdr:colOff>
                <xdr:row>11</xdr:row>
                <xdr:rowOff>171450</xdr:rowOff>
              </from>
              <to>
                <xdr:col>60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8" r:id="rId1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4A36D-CC96-4F23-9C7B-CBD53CEC288F}">
  <dimension ref="A1"/>
  <sheetViews>
    <sheetView workbookViewId="0">
      <selection activeCell="K34" sqref="K34"/>
    </sheetView>
  </sheetViews>
  <sheetFormatPr defaultRowHeight="18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設定部</vt:lpstr>
      <vt:lpstr>変換補助</vt:lpstr>
      <vt:lpstr>変換TBL</vt:lpstr>
      <vt:lpstr>演算処理部</vt:lpstr>
      <vt:lpstr>加工グラフ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2024-05-21T07:34:52Z</dcterms:modified>
</cp:coreProperties>
</file>